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apple/Desktop/"/>
    </mc:Choice>
  </mc:AlternateContent>
  <xr:revisionPtr revIDLastSave="0" documentId="13_ncr:1_{73E5F2DD-B7D0-BB40-96E0-CC8D319B61B5}" xr6:coauthVersionLast="47" xr6:coauthVersionMax="47" xr10:uidLastSave="{00000000-0000-0000-0000-000000000000}"/>
  <bookViews>
    <workbookView xWindow="0" yWindow="500" windowWidth="28800" windowHeight="17500" firstSheet="15" activeTab="21" xr2:uid="{00000000-000D-0000-FFFF-FFFF00000000}"/>
  </bookViews>
  <sheets>
    <sheet name="ADF Hinge, ADF Assy" sheetId="1" r:id="rId1"/>
    <sheet name="Bushing" sheetId="2" r:id="rId2"/>
    <sheet name="Cables" sheetId="3" r:id="rId3"/>
    <sheet name="Control Panel" sheetId="4" r:id="rId4"/>
    <sheet name="Doctor Wiper" sheetId="5" r:id="rId5"/>
    <sheet name="Formatter" sheetId="6" r:id="rId6"/>
    <sheet name="Fuser Assembly, Transfer Belt" sheetId="7" r:id="rId7"/>
    <sheet name="Gears" sheetId="8" r:id="rId8"/>
    <sheet name="Ink" sheetId="9" r:id="rId9"/>
    <sheet name="Ink Tank" sheetId="10" r:id="rId10"/>
    <sheet name="Laser Scanner, CCD, Motor" sheetId="11" r:id="rId11"/>
    <sheet name="Mag Rollers" sheetId="12" r:id="rId12"/>
    <sheet name="OPC Drum" sheetId="13" r:id="rId13"/>
    <sheet name="Pick Up, Sep, ADF Roller" sheetId="15" r:id="rId14"/>
    <sheet name="Power Supply, ECU, SCB" sheetId="16" r:id="rId15"/>
    <sheet name="Pressure Roller" sheetId="17" r:id="rId16"/>
    <sheet name="PCR" sheetId="14" r:id="rId17"/>
    <sheet name="Solenoids, Other Items" sheetId="18" r:id="rId18"/>
    <sheet name="Teflon, Heating Element" sheetId="19" r:id="rId19"/>
    <sheet name="TONER CARTRIDGE" sheetId="21" r:id="rId20"/>
    <sheet name="Toner Powder" sheetId="20" r:id="rId21"/>
    <sheet name="Toner Chips" sheetId="30" r:id="rId22"/>
    <sheet name="Trays, Covers, Levers" sheetId="22" r:id="rId23"/>
    <sheet name="Upper Roller" sheetId="23" r:id="rId24"/>
    <sheet name="BELT" sheetId="24" r:id="rId25"/>
    <sheet name="PLOTTER" sheetId="25" r:id="rId26"/>
    <sheet name="DMP &amp; PASSBOOK" sheetId="26" r:id="rId27"/>
    <sheet name="CHIP" sheetId="27" r:id="rId28"/>
    <sheet name="PVC CARD" sheetId="28" r:id="rId29"/>
    <sheet name="Items in Tally" sheetId="29" r:id="rId30"/>
  </sheets>
  <definedNames>
    <definedName name="_xlnm._FilterDatabase" localSheetId="19" hidden="1">'TONER CARTRIDGE'!$B$2:$W$203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32" roundtripDataSignature="AMtx7mg8Ky5kJee7YVpEIkXvA+RoNqlJjA=="/>
    </ext>
  </extLst>
</workbook>
</file>

<file path=xl/calcChain.xml><?xml version="1.0" encoding="utf-8"?>
<calcChain xmlns="http://schemas.openxmlformats.org/spreadsheetml/2006/main">
  <c r="D500" i="21" l="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2" i="21"/>
  <c r="D493" i="21"/>
  <c r="D494" i="21"/>
  <c r="D495" i="21"/>
  <c r="D496" i="21"/>
  <c r="D497" i="21"/>
  <c r="D498" i="21"/>
  <c r="D499" i="21"/>
  <c r="D3" i="21"/>
  <c r="D4" i="19"/>
  <c r="D88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4" i="10"/>
  <c r="D4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E3" i="7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" i="3"/>
  <c r="D3" i="2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3" i="23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4" i="22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3" i="14"/>
  <c r="D5" i="17"/>
  <c r="D4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E4" i="16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E8" i="16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4" i="7"/>
  <c r="E5" i="7"/>
  <c r="E6" i="7"/>
  <c r="E7" i="7"/>
  <c r="E8" i="7"/>
  <c r="E5" i="16"/>
  <c r="E6" i="16"/>
  <c r="E7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D3" i="15"/>
  <c r="AB337" i="21"/>
  <c r="D5" i="15"/>
  <c r="D6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F3" i="6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" i="1"/>
  <c r="F21" i="6"/>
  <c r="F4" i="6"/>
  <c r="F5" i="6"/>
  <c r="F6" i="6"/>
  <c r="F7" i="6"/>
  <c r="F8" i="6"/>
  <c r="F9" i="6"/>
  <c r="F10" i="6"/>
  <c r="F11" i="6"/>
  <c r="F13" i="6"/>
  <c r="F14" i="6"/>
  <c r="F15" i="6"/>
  <c r="F16" i="6"/>
  <c r="F17" i="6"/>
  <c r="F18" i="6"/>
  <c r="F19" i="6"/>
  <c r="F20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4" i="6"/>
  <c r="F65" i="6"/>
  <c r="F66" i="6"/>
  <c r="F67" i="6"/>
  <c r="F68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E50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1" i="5"/>
  <c r="E52" i="5"/>
  <c r="E53" i="5"/>
  <c r="E54" i="5"/>
  <c r="E4" i="5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4" i="4"/>
  <c r="E45" i="4"/>
  <c r="E46" i="4"/>
  <c r="E47" i="4"/>
  <c r="E48" i="4"/>
  <c r="E49" i="4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AA91" i="21"/>
  <c r="AA6" i="21"/>
  <c r="Y6" i="21"/>
  <c r="AA215" i="21"/>
  <c r="Z215" i="21"/>
  <c r="Y215" i="21"/>
  <c r="Q62" i="13"/>
  <c r="P62" i="13"/>
  <c r="O62" i="13"/>
  <c r="N62" i="13"/>
  <c r="M62" i="13"/>
  <c r="L62" i="13"/>
  <c r="K62" i="13"/>
  <c r="J62" i="13"/>
  <c r="Q61" i="13"/>
  <c r="P61" i="13"/>
  <c r="O61" i="13"/>
  <c r="N61" i="13"/>
  <c r="M61" i="13"/>
  <c r="L61" i="13"/>
  <c r="K61" i="13"/>
  <c r="J61" i="13"/>
  <c r="Q59" i="13"/>
  <c r="P59" i="13"/>
  <c r="O59" i="13"/>
  <c r="N59" i="13"/>
  <c r="M59" i="13"/>
  <c r="L59" i="13"/>
  <c r="K59" i="13"/>
  <c r="J59" i="13"/>
  <c r="Q39" i="13"/>
  <c r="P39" i="13"/>
  <c r="O39" i="13"/>
  <c r="N39" i="13"/>
  <c r="M39" i="13"/>
  <c r="L39" i="13"/>
  <c r="K39" i="13"/>
  <c r="J39" i="13"/>
  <c r="Q37" i="13"/>
  <c r="P37" i="13"/>
  <c r="O37" i="13"/>
  <c r="N37" i="13"/>
  <c r="M37" i="13"/>
  <c r="L37" i="13"/>
  <c r="K37" i="13"/>
  <c r="J37" i="13"/>
  <c r="J6" i="7"/>
  <c r="K6" i="7"/>
  <c r="L6" i="7"/>
  <c r="S6" i="7"/>
  <c r="T6" i="7"/>
  <c r="U6" i="7"/>
  <c r="V6" i="7"/>
  <c r="AB314" i="21"/>
  <c r="AA314" i="21"/>
  <c r="Z314" i="21"/>
  <c r="Y314" i="21"/>
  <c r="R314" i="21"/>
  <c r="Q314" i="21"/>
  <c r="P314" i="21"/>
  <c r="O314" i="21"/>
  <c r="V37" i="5"/>
  <c r="U37" i="5"/>
  <c r="AB392" i="21"/>
  <c r="AA392" i="21"/>
  <c r="Z392" i="21"/>
  <c r="Y392" i="21"/>
  <c r="R392" i="21"/>
  <c r="Q392" i="21"/>
  <c r="P392" i="21"/>
  <c r="O392" i="21"/>
  <c r="AA299" i="21"/>
  <c r="Z299" i="21"/>
  <c r="Y299" i="21"/>
  <c r="AA294" i="21"/>
  <c r="Z294" i="21"/>
  <c r="Y294" i="21"/>
  <c r="AA83" i="21"/>
  <c r="Z83" i="21"/>
  <c r="Y83" i="21"/>
  <c r="AB227" i="21"/>
  <c r="AA227" i="21"/>
  <c r="Z227" i="21"/>
  <c r="Y227" i="21"/>
  <c r="AB132" i="21"/>
  <c r="AA132" i="21"/>
  <c r="Z132" i="21"/>
  <c r="Y132" i="21"/>
  <c r="R132" i="21"/>
  <c r="Q132" i="21"/>
  <c r="P132" i="21"/>
  <c r="O132" i="21"/>
  <c r="AB125" i="21"/>
  <c r="AA125" i="21"/>
  <c r="Z125" i="21"/>
  <c r="Y125" i="21"/>
  <c r="R125" i="21"/>
  <c r="Q125" i="21"/>
  <c r="P125" i="21"/>
  <c r="O125" i="21"/>
  <c r="AB70" i="21"/>
  <c r="AA70" i="21"/>
  <c r="Z70" i="21"/>
  <c r="Y70" i="21"/>
  <c r="R70" i="21"/>
  <c r="Q70" i="21"/>
  <c r="P70" i="21"/>
  <c r="O70" i="21"/>
  <c r="AA82" i="21"/>
  <c r="Z82" i="21"/>
  <c r="Y82" i="21"/>
  <c r="AB165" i="21"/>
  <c r="AA165" i="21"/>
  <c r="Z165" i="21"/>
  <c r="Y165" i="21"/>
  <c r="R165" i="21"/>
  <c r="Q165" i="21"/>
  <c r="P165" i="21"/>
  <c r="O165" i="21"/>
  <c r="AB441" i="21"/>
  <c r="AA441" i="21"/>
  <c r="Z441" i="21"/>
  <c r="Y441" i="21"/>
  <c r="AA440" i="21"/>
  <c r="Z440" i="21"/>
  <c r="Y440" i="21"/>
  <c r="AA438" i="21"/>
  <c r="Z438" i="21"/>
  <c r="Y438" i="21"/>
  <c r="AA436" i="21"/>
  <c r="Z436" i="21"/>
  <c r="Y436" i="21"/>
  <c r="AA435" i="21"/>
  <c r="Z435" i="21"/>
  <c r="Y435" i="21"/>
  <c r="AA433" i="21"/>
  <c r="Z433" i="21"/>
  <c r="Y433" i="21"/>
  <c r="AA432" i="21"/>
  <c r="Z432" i="21"/>
  <c r="Y432" i="21"/>
  <c r="AA430" i="21"/>
  <c r="Z430" i="21"/>
  <c r="Y430" i="21"/>
  <c r="AA429" i="21"/>
  <c r="Z429" i="21"/>
  <c r="Y429" i="21"/>
  <c r="AA427" i="21"/>
  <c r="Z427" i="21"/>
  <c r="Y427" i="21"/>
  <c r="AA426" i="21"/>
  <c r="Z426" i="21"/>
  <c r="Y426" i="21"/>
  <c r="AA424" i="21"/>
  <c r="Z424" i="21"/>
  <c r="Y424" i="21"/>
  <c r="AA423" i="21"/>
  <c r="Z423" i="21"/>
  <c r="Y423" i="21"/>
  <c r="AB421" i="21"/>
  <c r="AA421" i="21"/>
  <c r="Z421" i="21"/>
  <c r="Y421" i="21"/>
  <c r="AB419" i="21"/>
  <c r="AA419" i="21"/>
  <c r="Z419" i="21"/>
  <c r="Y419" i="21"/>
  <c r="AB418" i="21"/>
  <c r="AA418" i="21"/>
  <c r="Z418" i="21"/>
  <c r="Y418" i="21"/>
  <c r="AB417" i="21"/>
  <c r="AA417" i="21"/>
  <c r="Z417" i="21"/>
  <c r="Y417" i="21"/>
  <c r="AB416" i="21"/>
  <c r="AA416" i="21"/>
  <c r="Z416" i="21"/>
  <c r="Y416" i="21"/>
  <c r="AB415" i="21"/>
  <c r="AA415" i="21"/>
  <c r="Z415" i="21"/>
  <c r="Y415" i="21"/>
  <c r="AB414" i="21"/>
  <c r="AA414" i="21"/>
  <c r="Z414" i="21"/>
  <c r="Y414" i="21"/>
  <c r="AB413" i="21"/>
  <c r="AA413" i="21"/>
  <c r="Z413" i="21"/>
  <c r="Y413" i="21"/>
  <c r="AB412" i="21"/>
  <c r="AA412" i="21"/>
  <c r="Z412" i="21"/>
  <c r="Y412" i="21"/>
  <c r="AA411" i="21"/>
  <c r="Z411" i="21"/>
  <c r="Y411" i="21"/>
  <c r="AB410" i="21"/>
  <c r="AA410" i="21"/>
  <c r="Z410" i="21"/>
  <c r="Y410" i="21"/>
  <c r="AB408" i="21"/>
  <c r="AA408" i="21"/>
  <c r="Z408" i="21"/>
  <c r="Y408" i="21"/>
  <c r="AB406" i="21"/>
  <c r="AA406" i="21"/>
  <c r="Z406" i="21"/>
  <c r="Y406" i="21"/>
  <c r="AB404" i="21"/>
  <c r="AA404" i="21"/>
  <c r="Z404" i="21"/>
  <c r="Y404" i="21"/>
  <c r="AB402" i="21"/>
  <c r="AA402" i="21"/>
  <c r="Z402" i="21"/>
  <c r="Y402" i="21"/>
  <c r="AB401" i="21"/>
  <c r="AA401" i="21"/>
  <c r="Z401" i="21"/>
  <c r="Y401" i="21"/>
  <c r="AB399" i="21"/>
  <c r="AA399" i="21"/>
  <c r="Z399" i="21"/>
  <c r="Y399" i="21"/>
  <c r="AB398" i="21"/>
  <c r="AA398" i="21"/>
  <c r="Z398" i="21"/>
  <c r="Y398" i="21"/>
  <c r="AB397" i="21"/>
  <c r="AA397" i="21"/>
  <c r="Z397" i="21"/>
  <c r="Y397" i="21"/>
  <c r="Y393" i="21"/>
  <c r="AA391" i="21"/>
  <c r="Z391" i="21"/>
  <c r="Y391" i="21"/>
  <c r="AA390" i="21"/>
  <c r="Z390" i="21"/>
  <c r="Y390" i="21"/>
  <c r="AA389" i="21"/>
  <c r="Z389" i="21"/>
  <c r="Y389" i="21"/>
  <c r="AA388" i="21"/>
  <c r="Z388" i="21"/>
  <c r="Y388" i="21"/>
  <c r="AA387" i="21"/>
  <c r="Z387" i="21"/>
  <c r="Y387" i="21"/>
  <c r="AA386" i="21"/>
  <c r="Z386" i="21"/>
  <c r="Y386" i="21"/>
  <c r="AA385" i="21"/>
  <c r="Z385" i="21"/>
  <c r="Y385" i="21"/>
  <c r="AA384" i="21"/>
  <c r="Z384" i="21"/>
  <c r="Y384" i="21"/>
  <c r="AA383" i="21"/>
  <c r="Z383" i="21"/>
  <c r="Y383" i="21"/>
  <c r="AA381" i="21"/>
  <c r="Z381" i="21"/>
  <c r="Y381" i="21"/>
  <c r="AA380" i="21"/>
  <c r="Z380" i="21"/>
  <c r="Y380" i="21"/>
  <c r="AA379" i="21"/>
  <c r="Z379" i="21"/>
  <c r="Y379" i="21"/>
  <c r="AA378" i="21"/>
  <c r="Z378" i="21"/>
  <c r="Y378" i="21"/>
  <c r="AA377" i="21"/>
  <c r="Z377" i="21"/>
  <c r="Y377" i="21"/>
  <c r="AA376" i="21"/>
  <c r="Z376" i="21"/>
  <c r="Y376" i="21"/>
  <c r="AA375" i="21"/>
  <c r="Z375" i="21"/>
  <c r="Y375" i="21"/>
  <c r="AA374" i="21"/>
  <c r="Z374" i="21"/>
  <c r="Y374" i="21"/>
  <c r="Y370" i="21"/>
  <c r="AB367" i="21"/>
  <c r="AA367" i="21"/>
  <c r="Z367" i="21"/>
  <c r="Y367" i="21"/>
  <c r="AB366" i="21"/>
  <c r="AA366" i="21"/>
  <c r="Z366" i="21"/>
  <c r="Y366" i="21"/>
  <c r="AB365" i="21"/>
  <c r="AA365" i="21"/>
  <c r="Z365" i="21"/>
  <c r="Y365" i="21"/>
  <c r="AB364" i="21"/>
  <c r="AA364" i="21"/>
  <c r="Z364" i="21"/>
  <c r="Y364" i="21"/>
  <c r="AB363" i="21"/>
  <c r="AA363" i="21"/>
  <c r="Z363" i="21"/>
  <c r="Y363" i="21"/>
  <c r="AB362" i="21"/>
  <c r="AA362" i="21"/>
  <c r="Z362" i="21"/>
  <c r="Y362" i="21"/>
  <c r="AB361" i="21"/>
  <c r="AA361" i="21"/>
  <c r="Z361" i="21"/>
  <c r="Y361" i="21"/>
  <c r="AB360" i="21"/>
  <c r="AA360" i="21"/>
  <c r="Z360" i="21"/>
  <c r="Y360" i="21"/>
  <c r="AB359" i="21"/>
  <c r="AA359" i="21"/>
  <c r="Z359" i="21"/>
  <c r="Y359" i="21"/>
  <c r="AB358" i="21"/>
  <c r="AA358" i="21"/>
  <c r="Z358" i="21"/>
  <c r="Y358" i="21"/>
  <c r="AB357" i="21"/>
  <c r="AA357" i="21"/>
  <c r="Z357" i="21"/>
  <c r="Y357" i="21"/>
  <c r="AB356" i="21"/>
  <c r="AA356" i="21"/>
  <c r="Z356" i="21"/>
  <c r="Y356" i="21"/>
  <c r="AB355" i="21"/>
  <c r="AA355" i="21"/>
  <c r="Z355" i="21"/>
  <c r="Y355" i="21"/>
  <c r="AB354" i="21"/>
  <c r="AA354" i="21"/>
  <c r="Z354" i="21"/>
  <c r="Y354" i="21"/>
  <c r="AA350" i="21"/>
  <c r="Y350" i="21"/>
  <c r="AA349" i="21"/>
  <c r="Y349" i="21"/>
  <c r="AA348" i="21"/>
  <c r="Y348" i="21"/>
  <c r="AB348" i="21"/>
  <c r="Z348" i="21"/>
  <c r="AB345" i="21"/>
  <c r="AA345" i="21"/>
  <c r="Z345" i="21"/>
  <c r="Y345" i="21"/>
  <c r="AB344" i="21"/>
  <c r="AA344" i="21"/>
  <c r="Z344" i="21"/>
  <c r="Y344" i="21"/>
  <c r="AB343" i="21"/>
  <c r="AA343" i="21"/>
  <c r="Z343" i="21"/>
  <c r="Y343" i="21"/>
  <c r="AB342" i="21"/>
  <c r="AA342" i="21"/>
  <c r="Y342" i="21"/>
  <c r="Z342" i="21"/>
  <c r="AB341" i="21"/>
  <c r="AA341" i="21"/>
  <c r="Z341" i="21"/>
  <c r="Y341" i="21"/>
  <c r="AB340" i="21"/>
  <c r="AA340" i="21"/>
  <c r="Z340" i="21"/>
  <c r="Y340" i="21"/>
  <c r="AB339" i="21"/>
  <c r="AA339" i="21"/>
  <c r="Z339" i="21"/>
  <c r="Y339" i="21"/>
  <c r="AA338" i="21"/>
  <c r="Z338" i="21"/>
  <c r="Y338" i="21"/>
  <c r="Y337" i="21"/>
  <c r="AA337" i="21"/>
  <c r="AB336" i="21"/>
  <c r="AA336" i="21"/>
  <c r="Z336" i="21"/>
  <c r="Y336" i="21"/>
  <c r="AB335" i="21"/>
  <c r="AA335" i="21"/>
  <c r="Z335" i="21"/>
  <c r="Y335" i="21"/>
  <c r="AB334" i="21"/>
  <c r="AA334" i="21"/>
  <c r="Z334" i="21"/>
  <c r="Y334" i="21"/>
  <c r="AB333" i="21"/>
  <c r="AA333" i="21"/>
  <c r="Z333" i="21"/>
  <c r="Y333" i="21"/>
  <c r="AB332" i="21"/>
  <c r="AA332" i="21"/>
  <c r="Z332" i="21"/>
  <c r="Y332" i="21"/>
  <c r="AB331" i="21"/>
  <c r="AA331" i="21"/>
  <c r="Z331" i="21"/>
  <c r="Y331" i="21"/>
  <c r="AB330" i="21"/>
  <c r="AA330" i="21"/>
  <c r="Z330" i="21"/>
  <c r="Y330" i="21"/>
  <c r="AB329" i="21"/>
  <c r="AA329" i="21"/>
  <c r="Z329" i="21"/>
  <c r="Y329" i="21"/>
  <c r="AB328" i="21"/>
  <c r="AA328" i="21"/>
  <c r="Z328" i="21"/>
  <c r="Y328" i="21"/>
  <c r="AB327" i="21"/>
  <c r="AA327" i="21"/>
  <c r="Z327" i="21"/>
  <c r="Y327" i="21"/>
  <c r="AB326" i="21"/>
  <c r="AA326" i="21"/>
  <c r="Z326" i="21"/>
  <c r="Y326" i="21"/>
  <c r="AA325" i="21"/>
  <c r="Z325" i="21"/>
  <c r="Y325" i="21"/>
  <c r="AA324" i="21"/>
  <c r="Z324" i="21"/>
  <c r="Y324" i="21"/>
  <c r="AA323" i="21"/>
  <c r="Y323" i="21"/>
  <c r="AA322" i="21"/>
  <c r="Y322" i="21"/>
  <c r="AA321" i="21"/>
  <c r="Y321" i="21"/>
  <c r="Z321" i="21"/>
  <c r="AA320" i="21"/>
  <c r="Z320" i="21"/>
  <c r="Y320" i="21"/>
  <c r="AA319" i="21"/>
  <c r="Z319" i="21"/>
  <c r="Y319" i="21"/>
  <c r="AB318" i="21"/>
  <c r="AA318" i="21"/>
  <c r="Z318" i="21"/>
  <c r="Y318" i="21"/>
  <c r="AB317" i="21"/>
  <c r="AA317" i="21"/>
  <c r="Z317" i="21"/>
  <c r="Y317" i="21"/>
  <c r="AB316" i="21"/>
  <c r="AA316" i="21"/>
  <c r="Z316" i="21"/>
  <c r="Y316" i="21"/>
  <c r="AB315" i="21"/>
  <c r="AA315" i="21"/>
  <c r="Z315" i="21"/>
  <c r="Y315" i="21"/>
  <c r="AA313" i="21"/>
  <c r="Z313" i="21"/>
  <c r="Y313" i="21"/>
  <c r="AB313" i="21"/>
  <c r="AB312" i="21"/>
  <c r="AA312" i="21"/>
  <c r="Z312" i="21"/>
  <c r="Y312" i="21"/>
  <c r="AB311" i="21"/>
  <c r="AA311" i="21"/>
  <c r="Z311" i="21"/>
  <c r="Y311" i="21"/>
  <c r="AB310" i="21"/>
  <c r="AA310" i="21"/>
  <c r="Z310" i="21"/>
  <c r="Y310" i="21"/>
  <c r="AB309" i="21"/>
  <c r="AA309" i="21"/>
  <c r="Z309" i="21"/>
  <c r="Y309" i="21"/>
  <c r="AA300" i="21"/>
  <c r="Z300" i="21"/>
  <c r="Y300" i="21"/>
  <c r="AA295" i="21"/>
  <c r="Z295" i="21"/>
  <c r="Y295" i="21"/>
  <c r="AA289" i="21"/>
  <c r="Z289" i="21"/>
  <c r="Y289" i="21"/>
  <c r="AA288" i="21"/>
  <c r="Z288" i="21"/>
  <c r="Y288" i="21"/>
  <c r="AA284" i="21"/>
  <c r="Z284" i="21"/>
  <c r="Y284" i="21"/>
  <c r="AA283" i="21"/>
  <c r="Z283" i="21"/>
  <c r="Y283" i="21"/>
  <c r="AA279" i="21"/>
  <c r="Z279" i="21"/>
  <c r="Y279" i="21"/>
  <c r="Z278" i="21"/>
  <c r="Y278" i="21"/>
  <c r="Z274" i="21"/>
  <c r="Y274" i="21"/>
  <c r="Z273" i="21"/>
  <c r="Y273" i="21"/>
  <c r="AA269" i="21"/>
  <c r="Y269" i="21"/>
  <c r="Z265" i="21"/>
  <c r="Y265" i="21"/>
  <c r="Z264" i="21"/>
  <c r="Y264" i="21"/>
  <c r="Z260" i="21"/>
  <c r="Y260" i="21"/>
  <c r="Z259" i="21"/>
  <c r="Y259" i="21"/>
  <c r="AA258" i="21"/>
  <c r="Z258" i="21"/>
  <c r="Y258" i="21"/>
  <c r="AA257" i="21"/>
  <c r="Z257" i="21"/>
  <c r="Y257" i="21"/>
  <c r="AA256" i="21"/>
  <c r="Z256" i="21"/>
  <c r="Y256" i="21"/>
  <c r="AA255" i="21"/>
  <c r="Z255" i="21"/>
  <c r="Y255" i="21"/>
  <c r="AA254" i="21"/>
  <c r="Z254" i="21"/>
  <c r="Y254" i="21"/>
  <c r="AA250" i="21"/>
  <c r="Z250" i="21"/>
  <c r="Y250" i="21"/>
  <c r="AA249" i="21"/>
  <c r="Z249" i="21"/>
  <c r="Y249" i="21"/>
  <c r="Z245" i="21"/>
  <c r="Y245" i="21"/>
  <c r="AA248" i="21"/>
  <c r="AA241" i="21"/>
  <c r="Z241" i="21"/>
  <c r="Y241" i="21"/>
  <c r="AA240" i="21"/>
  <c r="Z240" i="21"/>
  <c r="Y240" i="21"/>
  <c r="AA239" i="21"/>
  <c r="Z239" i="21"/>
  <c r="Y239" i="21"/>
  <c r="AA235" i="21"/>
  <c r="Z235" i="21"/>
  <c r="Y235" i="21"/>
  <c r="AA234" i="21"/>
  <c r="Z234" i="21"/>
  <c r="Y234" i="21"/>
  <c r="AB232" i="21"/>
  <c r="AA232" i="21"/>
  <c r="Z232" i="21"/>
  <c r="Y232" i="21"/>
  <c r="AB231" i="21"/>
  <c r="AA231" i="21"/>
  <c r="Z231" i="21"/>
  <c r="Y231" i="21"/>
  <c r="AB230" i="21"/>
  <c r="AA230" i="21"/>
  <c r="Z230" i="21"/>
  <c r="Y230" i="21"/>
  <c r="AB229" i="21"/>
  <c r="AA229" i="21"/>
  <c r="Z229" i="21"/>
  <c r="Y229" i="21"/>
  <c r="AB228" i="21"/>
  <c r="AA228" i="21"/>
  <c r="Z228" i="21"/>
  <c r="Y228" i="21"/>
  <c r="AA226" i="21"/>
  <c r="Y226" i="21"/>
  <c r="Z226" i="21"/>
  <c r="AA225" i="21"/>
  <c r="Z225" i="21"/>
  <c r="Y225" i="21"/>
  <c r="AA224" i="21"/>
  <c r="Z224" i="21"/>
  <c r="Y224" i="21"/>
  <c r="AA222" i="21"/>
  <c r="Z222" i="21"/>
  <c r="Y222" i="21"/>
  <c r="AA221" i="21"/>
  <c r="Z221" i="21"/>
  <c r="Y221" i="21"/>
  <c r="AB220" i="21"/>
  <c r="AA220" i="21"/>
  <c r="Y220" i="21"/>
  <c r="AA219" i="21"/>
  <c r="Y219" i="21"/>
  <c r="AA217" i="21"/>
  <c r="Y217" i="21"/>
  <c r="AA216" i="21"/>
  <c r="Y216" i="21"/>
  <c r="AA213" i="21"/>
  <c r="Z213" i="21"/>
  <c r="Y213" i="21"/>
  <c r="AA212" i="21"/>
  <c r="Z212" i="21"/>
  <c r="Y212" i="21"/>
  <c r="AA211" i="21"/>
  <c r="Z211" i="21"/>
  <c r="Y211" i="21"/>
  <c r="AA210" i="21"/>
  <c r="Z210" i="21"/>
  <c r="Y210" i="21"/>
  <c r="AA209" i="21"/>
  <c r="Z209" i="21"/>
  <c r="Y209" i="21"/>
  <c r="AA208" i="21"/>
  <c r="Y208" i="21"/>
  <c r="Z208" i="21"/>
  <c r="AB207" i="21"/>
  <c r="AA207" i="21"/>
  <c r="Z207" i="21"/>
  <c r="Y207" i="21"/>
  <c r="AB206" i="21"/>
  <c r="AA206" i="21"/>
  <c r="Z206" i="21"/>
  <c r="Y206" i="21"/>
  <c r="AB205" i="21"/>
  <c r="AA205" i="21"/>
  <c r="Z205" i="21"/>
  <c r="Y205" i="21"/>
  <c r="AB204" i="21"/>
  <c r="AA204" i="21"/>
  <c r="Z204" i="21"/>
  <c r="Y204" i="21"/>
  <c r="AA203" i="21"/>
  <c r="Z203" i="21"/>
  <c r="Y203" i="21"/>
  <c r="AA202" i="21"/>
  <c r="Z202" i="21"/>
  <c r="Y202" i="21"/>
  <c r="AB201" i="21"/>
  <c r="AA201" i="21"/>
  <c r="Z201" i="21"/>
  <c r="Y201" i="21"/>
  <c r="AA200" i="21"/>
  <c r="Y200" i="21"/>
  <c r="Z200" i="21"/>
  <c r="AA198" i="21"/>
  <c r="Z198" i="21"/>
  <c r="Y198" i="21"/>
  <c r="AB197" i="21"/>
  <c r="AA197" i="21"/>
  <c r="Z197" i="21"/>
  <c r="Y197" i="21"/>
  <c r="AA196" i="21"/>
  <c r="Z196" i="21"/>
  <c r="Y196" i="21"/>
  <c r="Y195" i="21"/>
  <c r="AA193" i="21"/>
  <c r="Y193" i="21"/>
  <c r="Z193" i="21"/>
  <c r="AA192" i="21"/>
  <c r="Z192" i="21"/>
  <c r="Y192" i="21"/>
  <c r="AA191" i="21"/>
  <c r="Z191" i="21"/>
  <c r="Y191" i="21"/>
  <c r="AB190" i="21"/>
  <c r="AA190" i="21"/>
  <c r="Z190" i="21"/>
  <c r="Y190" i="21"/>
  <c r="AA189" i="21"/>
  <c r="Z189" i="21"/>
  <c r="Y189" i="21"/>
  <c r="AA188" i="21"/>
  <c r="Z188" i="21"/>
  <c r="Y188" i="21"/>
  <c r="AA187" i="21"/>
  <c r="Z187" i="21"/>
  <c r="Y187" i="21"/>
  <c r="AA186" i="21"/>
  <c r="Z186" i="21"/>
  <c r="Y186" i="21"/>
  <c r="AA185" i="21"/>
  <c r="Z185" i="21"/>
  <c r="Y185" i="21"/>
  <c r="AA184" i="21"/>
  <c r="Z184" i="21"/>
  <c r="Y184" i="21"/>
  <c r="AA183" i="21"/>
  <c r="Z183" i="21"/>
  <c r="Y183" i="21"/>
  <c r="AA182" i="21"/>
  <c r="Y182" i="21"/>
  <c r="AA181" i="21"/>
  <c r="Z181" i="21"/>
  <c r="Y181" i="21"/>
  <c r="AA180" i="21"/>
  <c r="Y180" i="21"/>
  <c r="AA179" i="21"/>
  <c r="Z179" i="21"/>
  <c r="Y179" i="21"/>
  <c r="AA178" i="21"/>
  <c r="Y178" i="21"/>
  <c r="AA177" i="21"/>
  <c r="Z177" i="21"/>
  <c r="Y177" i="21"/>
  <c r="AA176" i="21"/>
  <c r="Y176" i="21"/>
  <c r="AB175" i="21"/>
  <c r="AA175" i="21"/>
  <c r="Z175" i="21"/>
  <c r="Y175" i="21"/>
  <c r="AB174" i="21"/>
  <c r="AA174" i="21"/>
  <c r="Z174" i="21"/>
  <c r="Y174" i="21"/>
  <c r="AB173" i="21"/>
  <c r="AA173" i="21"/>
  <c r="Z173" i="21"/>
  <c r="Y173" i="21"/>
  <c r="AB172" i="21"/>
  <c r="AA172" i="21"/>
  <c r="Z172" i="21"/>
  <c r="Y172" i="21"/>
  <c r="AB171" i="21"/>
  <c r="AA171" i="21"/>
  <c r="Z171" i="21"/>
  <c r="Y171" i="21"/>
  <c r="AB170" i="21"/>
  <c r="AA170" i="21"/>
  <c r="Z170" i="21"/>
  <c r="Y170" i="21"/>
  <c r="AB169" i="21"/>
  <c r="AA169" i="21"/>
  <c r="Z169" i="21"/>
  <c r="Y169" i="21"/>
  <c r="AB168" i="21"/>
  <c r="AA168" i="21"/>
  <c r="Z168" i="21"/>
  <c r="Y168" i="21"/>
  <c r="AB167" i="21"/>
  <c r="AA167" i="21"/>
  <c r="Z167" i="21"/>
  <c r="Y167" i="21"/>
  <c r="AA164" i="21"/>
  <c r="Z164" i="21"/>
  <c r="Y164" i="21"/>
  <c r="AA163" i="21"/>
  <c r="Y163" i="21"/>
  <c r="AA162" i="21"/>
  <c r="Z162" i="21"/>
  <c r="Y162" i="21"/>
  <c r="AA161" i="21"/>
  <c r="Z161" i="21"/>
  <c r="Y161" i="21"/>
  <c r="AA160" i="21"/>
  <c r="Z160" i="21"/>
  <c r="Y160" i="21"/>
  <c r="AB161" i="21"/>
  <c r="AB160" i="21"/>
  <c r="AB159" i="21"/>
  <c r="AA159" i="21"/>
  <c r="Z159" i="21"/>
  <c r="Y159" i="21"/>
  <c r="AB158" i="21"/>
  <c r="AA158" i="21"/>
  <c r="Z158" i="21"/>
  <c r="Y158" i="21"/>
  <c r="AB157" i="21"/>
  <c r="AA157" i="21"/>
  <c r="Z157" i="21"/>
  <c r="Y157" i="21"/>
  <c r="AB156" i="21"/>
  <c r="AA156" i="21"/>
  <c r="Z156" i="21"/>
  <c r="Y156" i="21"/>
  <c r="AA155" i="21"/>
  <c r="Z155" i="21"/>
  <c r="Y155" i="21"/>
  <c r="AA154" i="21"/>
  <c r="Z154" i="21"/>
  <c r="Y154" i="21"/>
  <c r="AB153" i="21"/>
  <c r="AA153" i="21"/>
  <c r="Z153" i="21"/>
  <c r="Y153" i="21"/>
  <c r="AB151" i="21"/>
  <c r="AA151" i="21"/>
  <c r="Z151" i="21"/>
  <c r="Y151" i="21"/>
  <c r="AB150" i="21"/>
  <c r="AA150" i="21"/>
  <c r="Z150" i="21"/>
  <c r="Y150" i="21"/>
  <c r="AB149" i="21"/>
  <c r="AA149" i="21"/>
  <c r="Z149" i="21"/>
  <c r="Y149" i="21"/>
  <c r="AB148" i="21"/>
  <c r="AA148" i="21"/>
  <c r="Z148" i="21"/>
  <c r="Y148" i="21"/>
  <c r="AB147" i="21"/>
  <c r="AA147" i="21"/>
  <c r="Z147" i="21"/>
  <c r="Y147" i="21"/>
  <c r="AB146" i="21"/>
  <c r="AA146" i="21"/>
  <c r="Z146" i="21"/>
  <c r="Y146" i="21"/>
  <c r="AB145" i="21"/>
  <c r="AA145" i="21"/>
  <c r="Z145" i="21"/>
  <c r="Y145" i="21"/>
  <c r="AA144" i="21"/>
  <c r="Y144" i="21"/>
  <c r="AA143" i="21"/>
  <c r="Y143" i="21"/>
  <c r="AA142" i="21"/>
  <c r="Z142" i="21"/>
  <c r="Y142" i="21"/>
  <c r="AB141" i="21"/>
  <c r="AA141" i="21"/>
  <c r="Y141" i="21"/>
  <c r="AA140" i="21"/>
  <c r="Z140" i="21"/>
  <c r="Y140" i="21"/>
  <c r="AA139" i="21"/>
  <c r="Y139" i="21"/>
  <c r="Y138" i="21"/>
  <c r="AA138" i="21"/>
  <c r="AB137" i="21"/>
  <c r="AA137" i="21"/>
  <c r="Z137" i="21"/>
  <c r="Y137" i="21"/>
  <c r="AB136" i="21"/>
  <c r="AA136" i="21"/>
  <c r="Z136" i="21"/>
  <c r="Y136" i="21"/>
  <c r="AA135" i="21"/>
  <c r="Z135" i="21"/>
  <c r="Y135" i="21"/>
  <c r="AA134" i="21"/>
  <c r="Z134" i="21"/>
  <c r="Y134" i="21"/>
  <c r="AA133" i="21"/>
  <c r="Z133" i="21"/>
  <c r="Y133" i="21"/>
  <c r="AB131" i="21"/>
  <c r="AA131" i="21"/>
  <c r="Z131" i="21"/>
  <c r="Y131" i="21"/>
  <c r="AB130" i="21"/>
  <c r="AA130" i="21"/>
  <c r="Z130" i="21"/>
  <c r="Y130" i="21"/>
  <c r="AB129" i="21"/>
  <c r="AA129" i="21"/>
  <c r="Z129" i="21"/>
  <c r="Y129" i="21"/>
  <c r="AB128" i="21"/>
  <c r="AA128" i="21"/>
  <c r="Z128" i="21"/>
  <c r="Y128" i="21"/>
  <c r="AB127" i="21"/>
  <c r="AA127" i="21"/>
  <c r="Z127" i="21"/>
  <c r="Y127" i="21"/>
  <c r="AB126" i="21"/>
  <c r="AA126" i="21"/>
  <c r="Z126" i="21"/>
  <c r="Y126" i="21"/>
  <c r="AB124" i="21"/>
  <c r="AA124" i="21"/>
  <c r="Z124" i="21"/>
  <c r="Y124" i="21"/>
  <c r="AA123" i="21"/>
  <c r="Y123" i="21"/>
  <c r="Z123" i="21"/>
  <c r="AA122" i="21"/>
  <c r="Z122" i="21"/>
  <c r="Y122" i="21"/>
  <c r="AA120" i="21"/>
  <c r="Z120" i="21"/>
  <c r="Y120" i="21"/>
  <c r="AB119" i="21"/>
  <c r="AA119" i="21"/>
  <c r="Y119" i="21"/>
  <c r="Z119" i="21"/>
  <c r="AA118" i="21"/>
  <c r="Y118" i="21"/>
  <c r="AA117" i="21"/>
  <c r="Y117" i="21"/>
  <c r="AA115" i="21"/>
  <c r="Y115" i="21"/>
  <c r="AA114" i="21"/>
  <c r="Z114" i="21"/>
  <c r="Y114" i="21"/>
  <c r="AA113" i="21"/>
  <c r="Y113" i="21"/>
  <c r="AA109" i="21"/>
  <c r="Z109" i="21"/>
  <c r="Y109" i="21"/>
  <c r="AA108" i="21"/>
  <c r="Y108" i="21"/>
  <c r="AA107" i="21"/>
  <c r="Y107" i="21"/>
  <c r="AA106" i="21"/>
  <c r="Y106" i="21"/>
  <c r="AA105" i="21"/>
  <c r="Y105" i="21"/>
  <c r="AB104" i="21"/>
  <c r="AA104" i="21"/>
  <c r="Y104" i="21"/>
  <c r="AA103" i="21"/>
  <c r="Y103" i="21"/>
  <c r="AA102" i="21"/>
  <c r="Y102" i="21"/>
  <c r="AA100" i="21"/>
  <c r="Y100" i="21"/>
  <c r="Y99" i="21"/>
  <c r="AA98" i="21"/>
  <c r="Z98" i="21"/>
  <c r="Y98" i="21"/>
  <c r="AA97" i="21"/>
  <c r="Z97" i="21"/>
  <c r="Y97" i="21"/>
  <c r="Y81" i="21"/>
  <c r="AA81" i="21"/>
  <c r="Y91" i="21"/>
  <c r="AA90" i="21"/>
  <c r="Y90" i="21"/>
  <c r="AA89" i="21"/>
  <c r="Y89" i="21"/>
  <c r="AA88" i="21"/>
  <c r="Y88" i="21"/>
  <c r="Z105" i="21"/>
  <c r="Z104" i="21"/>
  <c r="Z103" i="21"/>
  <c r="Z102" i="21"/>
  <c r="AA101" i="21"/>
  <c r="Y101" i="21"/>
  <c r="Z100" i="21"/>
  <c r="AA99" i="21"/>
  <c r="Z99" i="21"/>
  <c r="AB96" i="21"/>
  <c r="AA96" i="21"/>
  <c r="Z96" i="21"/>
  <c r="Y96" i="21"/>
  <c r="AB95" i="21"/>
  <c r="AA95" i="21"/>
  <c r="Z95" i="21"/>
  <c r="Y95" i="21"/>
  <c r="AB94" i="21"/>
  <c r="AA94" i="21"/>
  <c r="Z94" i="21"/>
  <c r="Y94" i="21"/>
  <c r="AB93" i="21"/>
  <c r="AA93" i="21"/>
  <c r="Z93" i="21"/>
  <c r="Y93" i="21"/>
  <c r="AB92" i="21"/>
  <c r="AA92" i="21"/>
  <c r="Z92" i="21"/>
  <c r="Y92" i="21"/>
  <c r="Z90" i="21"/>
  <c r="Z89" i="21"/>
  <c r="Z88" i="21"/>
  <c r="Y86" i="21"/>
  <c r="AA85" i="21"/>
  <c r="Z85" i="21"/>
  <c r="Y85" i="21"/>
  <c r="AA84" i="21"/>
  <c r="Z84" i="21"/>
  <c r="Y84" i="21"/>
  <c r="Z81" i="21"/>
  <c r="AA79" i="21"/>
  <c r="Z79" i="21"/>
  <c r="Y79" i="21"/>
  <c r="AB76" i="21"/>
  <c r="AA76" i="21"/>
  <c r="Z76" i="21"/>
  <c r="Y76" i="21"/>
  <c r="AB75" i="21"/>
  <c r="AA75" i="21"/>
  <c r="Z75" i="21"/>
  <c r="Y75" i="21"/>
  <c r="AB74" i="21"/>
  <c r="AA74" i="21"/>
  <c r="Z74" i="21"/>
  <c r="Y74" i="21"/>
  <c r="AB73" i="21"/>
  <c r="AA73" i="21"/>
  <c r="Z73" i="21"/>
  <c r="Y73" i="21"/>
  <c r="AB72" i="21"/>
  <c r="AA72" i="21"/>
  <c r="Z72" i="21"/>
  <c r="Y72" i="21"/>
  <c r="AB71" i="21"/>
  <c r="AA71" i="21"/>
  <c r="Z71" i="21"/>
  <c r="Y71" i="21"/>
  <c r="AB69" i="21"/>
  <c r="AA69" i="21"/>
  <c r="Z69" i="21"/>
  <c r="Y69" i="21"/>
  <c r="Y66" i="21"/>
  <c r="AA65" i="21"/>
  <c r="Z65" i="21"/>
  <c r="Y65" i="21"/>
  <c r="AA64" i="21"/>
  <c r="Z64" i="21"/>
  <c r="Y64" i="21"/>
  <c r="AA63" i="21"/>
  <c r="Z63" i="21"/>
  <c r="Y63" i="21"/>
  <c r="AA62" i="21"/>
  <c r="Z62" i="21"/>
  <c r="Y62" i="21"/>
  <c r="AA61" i="21"/>
  <c r="Z61" i="21"/>
  <c r="Y61" i="21"/>
  <c r="AA60" i="21"/>
  <c r="Z60" i="21"/>
  <c r="Y60" i="21"/>
  <c r="AA59" i="21"/>
  <c r="Z59" i="21"/>
  <c r="Y59" i="21"/>
  <c r="AA58" i="21"/>
  <c r="Z58" i="21"/>
  <c r="Y58" i="21"/>
  <c r="AB57" i="21"/>
  <c r="AA57" i="21"/>
  <c r="Z57" i="21"/>
  <c r="Y57" i="21"/>
  <c r="AA56" i="21"/>
  <c r="Y56" i="21"/>
  <c r="Y55" i="21"/>
  <c r="AA54" i="21"/>
  <c r="Y54" i="21"/>
  <c r="AA53" i="21"/>
  <c r="Y53" i="21"/>
  <c r="AA52" i="21"/>
  <c r="Y52" i="21"/>
  <c r="AA51" i="21"/>
  <c r="Z51" i="21"/>
  <c r="Y51" i="21"/>
  <c r="AB50" i="21"/>
  <c r="AA50" i="21"/>
  <c r="Y50" i="21"/>
  <c r="AA48" i="21"/>
  <c r="Z48" i="21"/>
  <c r="Y48" i="21"/>
  <c r="AA47" i="21"/>
  <c r="Z47" i="21"/>
  <c r="Y47" i="21"/>
  <c r="AA46" i="21"/>
  <c r="Z46" i="21"/>
  <c r="Y46" i="21"/>
  <c r="AA45" i="21"/>
  <c r="Z45" i="21"/>
  <c r="Y45" i="21"/>
  <c r="AA44" i="21"/>
  <c r="Z44" i="21"/>
  <c r="Y44" i="21"/>
  <c r="AA42" i="21"/>
  <c r="Z42" i="21"/>
  <c r="Y42" i="21"/>
  <c r="AB40" i="21"/>
  <c r="AA40" i="21"/>
  <c r="Z40" i="21"/>
  <c r="Y40" i="21"/>
  <c r="AA28" i="21"/>
  <c r="Z28" i="21"/>
  <c r="Y28" i="21"/>
  <c r="AA27" i="21"/>
  <c r="Z27" i="21"/>
  <c r="Y27" i="21"/>
  <c r="AA39" i="21"/>
  <c r="Z39" i="21"/>
  <c r="Y39" i="21"/>
  <c r="AA38" i="21"/>
  <c r="Z38" i="21"/>
  <c r="Y38" i="21"/>
  <c r="AA37" i="21"/>
  <c r="Z37" i="21"/>
  <c r="Y37" i="21"/>
  <c r="AA36" i="21"/>
  <c r="Y36" i="21"/>
  <c r="AA35" i="21"/>
  <c r="Z35" i="21"/>
  <c r="Y35" i="21"/>
  <c r="AA34" i="21"/>
  <c r="Z34" i="21"/>
  <c r="Y34" i="21"/>
  <c r="AA33" i="21"/>
  <c r="Z33" i="21"/>
  <c r="Y33" i="21"/>
  <c r="AA32" i="21"/>
  <c r="Z32" i="21"/>
  <c r="Y32" i="21"/>
  <c r="AA31" i="21"/>
  <c r="Y31" i="21"/>
  <c r="AA30" i="21"/>
  <c r="Y30" i="21"/>
  <c r="Z31" i="21"/>
  <c r="AA23" i="21"/>
  <c r="Z23" i="21"/>
  <c r="Y23" i="21"/>
  <c r="AB22" i="21"/>
  <c r="AA22" i="21"/>
  <c r="Z22" i="21"/>
  <c r="Y22" i="21"/>
  <c r="AA21" i="21"/>
  <c r="Z21" i="21"/>
  <c r="Y21" i="21"/>
  <c r="AB23" i="21"/>
  <c r="AB21" i="21"/>
  <c r="AB20" i="21"/>
  <c r="AA20" i="21"/>
  <c r="Z20" i="21"/>
  <c r="Y20" i="21"/>
  <c r="AB19" i="21"/>
  <c r="AA19" i="21"/>
  <c r="Z19" i="21"/>
  <c r="Y19" i="21"/>
  <c r="AB18" i="21"/>
  <c r="AA18" i="21"/>
  <c r="Z18" i="21"/>
  <c r="Y18" i="21"/>
  <c r="AB17" i="21"/>
  <c r="AA17" i="21"/>
  <c r="Z17" i="21"/>
  <c r="Y17" i="21"/>
  <c r="AB16" i="21"/>
  <c r="AA16" i="21"/>
  <c r="Z16" i="21"/>
  <c r="Y16" i="21"/>
  <c r="AB15" i="21"/>
  <c r="AA15" i="21"/>
  <c r="Z15" i="21"/>
  <c r="Y15" i="21"/>
  <c r="AB14" i="21"/>
  <c r="AA14" i="21"/>
  <c r="Z14" i="21"/>
  <c r="Y14" i="21"/>
  <c r="AB13" i="21"/>
  <c r="AA13" i="21"/>
  <c r="Z13" i="21"/>
  <c r="Y13" i="21"/>
  <c r="AB12" i="21"/>
  <c r="AA12" i="21"/>
  <c r="Z12" i="21"/>
  <c r="Y12" i="21"/>
  <c r="AB11" i="21"/>
  <c r="AA11" i="21"/>
  <c r="Z11" i="21"/>
  <c r="Y11" i="21"/>
  <c r="AB10" i="21"/>
  <c r="AA10" i="21"/>
  <c r="Z10" i="21"/>
  <c r="Y10" i="21"/>
  <c r="AB9" i="21"/>
  <c r="AA9" i="21"/>
  <c r="Z9" i="21"/>
  <c r="Y9" i="21"/>
  <c r="AB8" i="21"/>
  <c r="AA8" i="21"/>
  <c r="Z8" i="21"/>
  <c r="Y8" i="21"/>
  <c r="AB7" i="21"/>
  <c r="AA7" i="21"/>
  <c r="Z7" i="21"/>
  <c r="Y7" i="21"/>
  <c r="AB5" i="21"/>
  <c r="AA5" i="21"/>
  <c r="Z5" i="21"/>
  <c r="Y5" i="21"/>
  <c r="AB4" i="21"/>
  <c r="AA4" i="21"/>
  <c r="Z4" i="21"/>
  <c r="Y4" i="21"/>
  <c r="AB3" i="21"/>
  <c r="AA3" i="21"/>
  <c r="Z3" i="21"/>
  <c r="Y3" i="21"/>
  <c r="Y29" i="19"/>
  <c r="X29" i="19"/>
  <c r="W29" i="19"/>
  <c r="V18" i="18"/>
  <c r="U18" i="18"/>
  <c r="V17" i="18"/>
  <c r="U17" i="18"/>
  <c r="W15" i="14"/>
  <c r="V15" i="14"/>
  <c r="W14" i="14"/>
  <c r="V14" i="14"/>
  <c r="W13" i="14"/>
  <c r="V13" i="14"/>
  <c r="W10" i="14"/>
  <c r="V10" i="14"/>
  <c r="W9" i="14"/>
  <c r="V9" i="14"/>
  <c r="AD84" i="17"/>
  <c r="AC84" i="17"/>
  <c r="AB84" i="17"/>
  <c r="AA84" i="17"/>
  <c r="Z84" i="17"/>
  <c r="Y84" i="17"/>
  <c r="Z79" i="17"/>
  <c r="Y79" i="17"/>
  <c r="AD71" i="17"/>
  <c r="AC71" i="17"/>
  <c r="AB71" i="17"/>
  <c r="AA71" i="17"/>
  <c r="Z71" i="17"/>
  <c r="AD62" i="17"/>
  <c r="AC62" i="17"/>
  <c r="AB62" i="17"/>
  <c r="AA62" i="17"/>
  <c r="Z62" i="17"/>
  <c r="AC59" i="17"/>
  <c r="AB59" i="17"/>
  <c r="AA59" i="17"/>
  <c r="Z59" i="17"/>
  <c r="Y59" i="17"/>
  <c r="AD56" i="17"/>
  <c r="AC56" i="17"/>
  <c r="AB56" i="17"/>
  <c r="AA56" i="17"/>
  <c r="Z56" i="17"/>
  <c r="Y56" i="17"/>
  <c r="AD55" i="17"/>
  <c r="AC55" i="17"/>
  <c r="AB55" i="17"/>
  <c r="AA55" i="17"/>
  <c r="Z55" i="17"/>
  <c r="Y55" i="17"/>
  <c r="Z44" i="17"/>
  <c r="Y44" i="17"/>
  <c r="Z43" i="17"/>
  <c r="Y43" i="17"/>
  <c r="AE21" i="17"/>
  <c r="AD21" i="17"/>
  <c r="AC21" i="17"/>
  <c r="AB21" i="17"/>
  <c r="AA21" i="17"/>
  <c r="Z21" i="17"/>
  <c r="Y21" i="17"/>
  <c r="AE20" i="17"/>
  <c r="AD20" i="17"/>
  <c r="AC20" i="17"/>
  <c r="AB20" i="17"/>
  <c r="AA20" i="17"/>
  <c r="Z20" i="17"/>
  <c r="Y20" i="17"/>
  <c r="AE10" i="17"/>
  <c r="AD10" i="17"/>
  <c r="AC10" i="17"/>
  <c r="AB10" i="17"/>
  <c r="AA10" i="17"/>
  <c r="Z10" i="17"/>
  <c r="Y10" i="17"/>
  <c r="AD8" i="17"/>
  <c r="AC8" i="17"/>
  <c r="AB8" i="17"/>
  <c r="AA8" i="17"/>
  <c r="Z8" i="17"/>
  <c r="Y8" i="17"/>
  <c r="W42" i="16"/>
  <c r="X75" i="16"/>
  <c r="X66" i="16"/>
  <c r="X65" i="16"/>
  <c r="X64" i="16"/>
  <c r="X63" i="16"/>
  <c r="X62" i="16"/>
  <c r="X61" i="16"/>
  <c r="X60" i="16"/>
  <c r="X59" i="16"/>
  <c r="X58" i="16"/>
  <c r="X57" i="16"/>
  <c r="X56" i="16"/>
  <c r="W52" i="16"/>
  <c r="Y48" i="16"/>
  <c r="X48" i="16"/>
  <c r="W48" i="16"/>
  <c r="X47" i="16"/>
  <c r="X41" i="16"/>
  <c r="X39" i="16"/>
  <c r="X38" i="16"/>
  <c r="X37" i="16"/>
  <c r="X35" i="16"/>
  <c r="Y35" i="16"/>
  <c r="X33" i="16"/>
  <c r="X21" i="16"/>
  <c r="X15" i="16"/>
  <c r="X14" i="16"/>
  <c r="X13" i="16"/>
  <c r="X12" i="16"/>
  <c r="X11" i="16"/>
  <c r="X10" i="16"/>
  <c r="X8" i="16"/>
  <c r="X7" i="16"/>
  <c r="X6" i="16"/>
  <c r="X5" i="16"/>
  <c r="X4" i="16"/>
  <c r="AB83" i="15"/>
  <c r="AA83" i="15"/>
  <c r="Z83" i="15"/>
  <c r="Y83" i="15"/>
  <c r="X83" i="15"/>
  <c r="AB82" i="15"/>
  <c r="AA82" i="15"/>
  <c r="Z82" i="15"/>
  <c r="Y82" i="15"/>
  <c r="X82" i="15"/>
  <c r="AA77" i="15"/>
  <c r="Z77" i="15"/>
  <c r="Y77" i="15"/>
  <c r="X77" i="15"/>
  <c r="AA75" i="15"/>
  <c r="Z75" i="15"/>
  <c r="Y75" i="15"/>
  <c r="X75" i="15"/>
  <c r="Z73" i="15"/>
  <c r="Y73" i="15"/>
  <c r="X73" i="15"/>
  <c r="AA51" i="15"/>
  <c r="Z51" i="15"/>
  <c r="Y51" i="15"/>
  <c r="AA49" i="15"/>
  <c r="Z49" i="15"/>
  <c r="Y49" i="15"/>
  <c r="Y15" i="15"/>
  <c r="Y14" i="15"/>
  <c r="AA9" i="15"/>
  <c r="Z9" i="15"/>
  <c r="W26" i="12"/>
  <c r="W29" i="12"/>
  <c r="W28" i="12"/>
  <c r="W27" i="12"/>
  <c r="AA14" i="12"/>
  <c r="Z14" i="12"/>
  <c r="Y14" i="12"/>
  <c r="X14" i="12"/>
  <c r="W14" i="12"/>
  <c r="AA13" i="12"/>
  <c r="Z13" i="12"/>
  <c r="Y13" i="12"/>
  <c r="X13" i="12"/>
  <c r="W13" i="12"/>
  <c r="AA12" i="12"/>
  <c r="Z12" i="12"/>
  <c r="Y12" i="12"/>
  <c r="X12" i="12"/>
  <c r="W12" i="12"/>
  <c r="AA11" i="12"/>
  <c r="Z11" i="12"/>
  <c r="Y11" i="12"/>
  <c r="X11" i="12"/>
  <c r="W11" i="12"/>
  <c r="AA10" i="12"/>
  <c r="Z10" i="12"/>
  <c r="Y10" i="12"/>
  <c r="X10" i="12"/>
  <c r="W10" i="12"/>
  <c r="AA9" i="12"/>
  <c r="Z9" i="12"/>
  <c r="Y9" i="12"/>
  <c r="X9" i="12"/>
  <c r="W9" i="12"/>
  <c r="AA8" i="12"/>
  <c r="Z8" i="12"/>
  <c r="Y8" i="12"/>
  <c r="X8" i="12"/>
  <c r="W8" i="12"/>
  <c r="AA7" i="12"/>
  <c r="Z7" i="12"/>
  <c r="Y7" i="12"/>
  <c r="X7" i="12"/>
  <c r="W7" i="12"/>
  <c r="AA6" i="12"/>
  <c r="Z6" i="12"/>
  <c r="Y6" i="12"/>
  <c r="X6" i="12"/>
  <c r="W6" i="12"/>
  <c r="AA5" i="12"/>
  <c r="Z5" i="12"/>
  <c r="Y5" i="12"/>
  <c r="X5" i="12"/>
  <c r="W5" i="12"/>
  <c r="AA4" i="12"/>
  <c r="Z4" i="12"/>
  <c r="Y4" i="12"/>
  <c r="X4" i="12"/>
  <c r="W4" i="12"/>
  <c r="AA3" i="12"/>
  <c r="Z3" i="12"/>
  <c r="Y3" i="12"/>
  <c r="X3" i="12"/>
  <c r="W3" i="12"/>
  <c r="Z4" i="13"/>
  <c r="AA4" i="13"/>
  <c r="AB4" i="13"/>
  <c r="AC4" i="13"/>
  <c r="AD4" i="13"/>
  <c r="AE4" i="13"/>
  <c r="AF4" i="13"/>
  <c r="Z5" i="13"/>
  <c r="AA5" i="13"/>
  <c r="AB5" i="13"/>
  <c r="AC5" i="13"/>
  <c r="AD5" i="13"/>
  <c r="AE5" i="13"/>
  <c r="AF5" i="13"/>
  <c r="Z6" i="13"/>
  <c r="AA6" i="13"/>
  <c r="AB6" i="13"/>
  <c r="AC6" i="13"/>
  <c r="AD6" i="13"/>
  <c r="AE6" i="13"/>
  <c r="AF6" i="13"/>
  <c r="Z7" i="13"/>
  <c r="AA7" i="13"/>
  <c r="AB7" i="13"/>
  <c r="AC7" i="13"/>
  <c r="AD7" i="13"/>
  <c r="AE7" i="13"/>
  <c r="AF7" i="13"/>
  <c r="Z8" i="13"/>
  <c r="AA8" i="13"/>
  <c r="AB8" i="13"/>
  <c r="AC8" i="13"/>
  <c r="AD8" i="13"/>
  <c r="AE8" i="13"/>
  <c r="AF8" i="13"/>
  <c r="Z9" i="13"/>
  <c r="AA9" i="13"/>
  <c r="AB9" i="13"/>
  <c r="AC9" i="13"/>
  <c r="AD9" i="13"/>
  <c r="AE9" i="13"/>
  <c r="AF9" i="13"/>
  <c r="Z10" i="13"/>
  <c r="AA10" i="13"/>
  <c r="AB10" i="13"/>
  <c r="AC10" i="13"/>
  <c r="AD10" i="13"/>
  <c r="AE10" i="13"/>
  <c r="AF10" i="13"/>
  <c r="Z11" i="13"/>
  <c r="AA11" i="13"/>
  <c r="AB11" i="13"/>
  <c r="AC11" i="13"/>
  <c r="AD11" i="13"/>
  <c r="AE11" i="13"/>
  <c r="AF11" i="13"/>
  <c r="Z12" i="13"/>
  <c r="AA12" i="13"/>
  <c r="AB12" i="13"/>
  <c r="AC12" i="13"/>
  <c r="AD12" i="13"/>
  <c r="AE12" i="13"/>
  <c r="AF12" i="13"/>
  <c r="Z13" i="13"/>
  <c r="AA13" i="13"/>
  <c r="AB13" i="13"/>
  <c r="AC13" i="13"/>
  <c r="AD13" i="13"/>
  <c r="AE13" i="13"/>
  <c r="AF13" i="13"/>
  <c r="Z14" i="13"/>
  <c r="AA14" i="13"/>
  <c r="AB14" i="13"/>
  <c r="AC14" i="13"/>
  <c r="AD14" i="13"/>
  <c r="AE14" i="13"/>
  <c r="AF14" i="13"/>
  <c r="Z15" i="13"/>
  <c r="AA15" i="13"/>
  <c r="AB15" i="13"/>
  <c r="AC15" i="13"/>
  <c r="AD15" i="13"/>
  <c r="AE15" i="13"/>
  <c r="AF15" i="13"/>
  <c r="Z16" i="13"/>
  <c r="AA16" i="13"/>
  <c r="AB16" i="13"/>
  <c r="AC16" i="13"/>
  <c r="AD16" i="13"/>
  <c r="AE16" i="13"/>
  <c r="AF16" i="13"/>
  <c r="Z17" i="13"/>
  <c r="AA17" i="13"/>
  <c r="AB17" i="13"/>
  <c r="AC17" i="13"/>
  <c r="AD17" i="13"/>
  <c r="AE17" i="13"/>
  <c r="AF17" i="13"/>
  <c r="Z18" i="13"/>
  <c r="AA18" i="13"/>
  <c r="AB18" i="13"/>
  <c r="AC18" i="13"/>
  <c r="AD18" i="13"/>
  <c r="AE18" i="13"/>
  <c r="AF18" i="13"/>
  <c r="Z19" i="13"/>
  <c r="AA19" i="13"/>
  <c r="AB19" i="13"/>
  <c r="AC19" i="13"/>
  <c r="AD19" i="13"/>
  <c r="AE19" i="13"/>
  <c r="AF19" i="13"/>
  <c r="Z20" i="13"/>
  <c r="AA20" i="13"/>
  <c r="AB20" i="13"/>
  <c r="AC20" i="13"/>
  <c r="AD20" i="13"/>
  <c r="AE20" i="13"/>
  <c r="AF20" i="13"/>
  <c r="Z21" i="13"/>
  <c r="AA21" i="13"/>
  <c r="AB21" i="13"/>
  <c r="AC21" i="13"/>
  <c r="AD21" i="13"/>
  <c r="AE21" i="13"/>
  <c r="AF21" i="13"/>
  <c r="Z22" i="13"/>
  <c r="AA22" i="13"/>
  <c r="AB22" i="13"/>
  <c r="AC22" i="13"/>
  <c r="AD22" i="13"/>
  <c r="AE22" i="13"/>
  <c r="AF22" i="13"/>
  <c r="Z23" i="13"/>
  <c r="AA23" i="13"/>
  <c r="AB23" i="13"/>
  <c r="AC23" i="13"/>
  <c r="AD23" i="13"/>
  <c r="AE23" i="13"/>
  <c r="AF23" i="13"/>
  <c r="Z24" i="13"/>
  <c r="AA24" i="13"/>
  <c r="AB24" i="13"/>
  <c r="AC24" i="13"/>
  <c r="AD24" i="13"/>
  <c r="AE24" i="13"/>
  <c r="AF24" i="13"/>
  <c r="Z25" i="13"/>
  <c r="AA25" i="13"/>
  <c r="AB25" i="13"/>
  <c r="AC25" i="13"/>
  <c r="AD25" i="13"/>
  <c r="AE25" i="13"/>
  <c r="AF25" i="13"/>
  <c r="Z26" i="13"/>
  <c r="AA26" i="13"/>
  <c r="AB26" i="13"/>
  <c r="AC26" i="13"/>
  <c r="AD26" i="13"/>
  <c r="AE26" i="13"/>
  <c r="AF26" i="13"/>
  <c r="Z27" i="13"/>
  <c r="AA27" i="13"/>
  <c r="AB27" i="13"/>
  <c r="AC27" i="13"/>
  <c r="AD27" i="13"/>
  <c r="AE27" i="13"/>
  <c r="AF27" i="13"/>
  <c r="Z28" i="13"/>
  <c r="AA28" i="13"/>
  <c r="AB28" i="13"/>
  <c r="AC28" i="13"/>
  <c r="AD28" i="13"/>
  <c r="AE28" i="13"/>
  <c r="AF28" i="13"/>
  <c r="Z29" i="13"/>
  <c r="AA29" i="13"/>
  <c r="AB29" i="13"/>
  <c r="AC29" i="13"/>
  <c r="AD29" i="13"/>
  <c r="AE29" i="13"/>
  <c r="AF29" i="13"/>
  <c r="Z30" i="13"/>
  <c r="AA30" i="13"/>
  <c r="AB30" i="13"/>
  <c r="AC30" i="13"/>
  <c r="AD30" i="13"/>
  <c r="AE30" i="13"/>
  <c r="AF30" i="13"/>
  <c r="Z31" i="13"/>
  <c r="AA31" i="13"/>
  <c r="AB31" i="13"/>
  <c r="AC31" i="13"/>
  <c r="AD31" i="13"/>
  <c r="AE31" i="13"/>
  <c r="AF31" i="13"/>
  <c r="Z32" i="13"/>
  <c r="AA32" i="13"/>
  <c r="AB32" i="13"/>
  <c r="AC32" i="13"/>
  <c r="AD32" i="13"/>
  <c r="AE32" i="13"/>
  <c r="AF32" i="13"/>
  <c r="Z33" i="13"/>
  <c r="AA33" i="13"/>
  <c r="AB33" i="13"/>
  <c r="AC33" i="13"/>
  <c r="AD33" i="13"/>
  <c r="AE33" i="13"/>
  <c r="AF33" i="13"/>
  <c r="Z34" i="13"/>
  <c r="AA34" i="13"/>
  <c r="AB34" i="13"/>
  <c r="AC34" i="13"/>
  <c r="AD34" i="13"/>
  <c r="AE34" i="13"/>
  <c r="AF34" i="13"/>
  <c r="Z35" i="13"/>
  <c r="AA35" i="13"/>
  <c r="AB35" i="13"/>
  <c r="AC35" i="13"/>
  <c r="AD35" i="13"/>
  <c r="AE35" i="13"/>
  <c r="AF35" i="13"/>
  <c r="Z36" i="13"/>
  <c r="AA36" i="13"/>
  <c r="AB36" i="13"/>
  <c r="AC36" i="13"/>
  <c r="AD36" i="13"/>
  <c r="AE36" i="13"/>
  <c r="AF36" i="13"/>
  <c r="Z37" i="13"/>
  <c r="AA37" i="13"/>
  <c r="AB37" i="13"/>
  <c r="AC37" i="13"/>
  <c r="AD37" i="13"/>
  <c r="AE37" i="13"/>
  <c r="AF37" i="13"/>
  <c r="Z38" i="13"/>
  <c r="AA38" i="13"/>
  <c r="AB38" i="13"/>
  <c r="AC38" i="13"/>
  <c r="AD38" i="13"/>
  <c r="AE38" i="13"/>
  <c r="AF38" i="13"/>
  <c r="Z39" i="13"/>
  <c r="AA39" i="13"/>
  <c r="AB39" i="13"/>
  <c r="AC39" i="13"/>
  <c r="AD39" i="13"/>
  <c r="AE39" i="13"/>
  <c r="AF39" i="13"/>
  <c r="Z40" i="13"/>
  <c r="AA40" i="13"/>
  <c r="AB40" i="13"/>
  <c r="AC40" i="13"/>
  <c r="AD40" i="13"/>
  <c r="AE40" i="13"/>
  <c r="AF40" i="13"/>
  <c r="Z41" i="13"/>
  <c r="AA41" i="13"/>
  <c r="AB41" i="13"/>
  <c r="AC41" i="13"/>
  <c r="AD41" i="13"/>
  <c r="AE41" i="13"/>
  <c r="AF41" i="13"/>
  <c r="Z42" i="13"/>
  <c r="AA42" i="13"/>
  <c r="AB42" i="13"/>
  <c r="AC42" i="13"/>
  <c r="AD42" i="13"/>
  <c r="AE42" i="13"/>
  <c r="AF42" i="13"/>
  <c r="Z43" i="13"/>
  <c r="AA43" i="13"/>
  <c r="AB43" i="13"/>
  <c r="AC43" i="13"/>
  <c r="AD43" i="13"/>
  <c r="AE43" i="13"/>
  <c r="AF43" i="13"/>
  <c r="Z44" i="13"/>
  <c r="AA44" i="13"/>
  <c r="AB44" i="13"/>
  <c r="AC44" i="13"/>
  <c r="AD44" i="13"/>
  <c r="AE44" i="13"/>
  <c r="AF44" i="13"/>
  <c r="Z45" i="13"/>
  <c r="AA45" i="13"/>
  <c r="AB45" i="13"/>
  <c r="AC45" i="13"/>
  <c r="AD45" i="13"/>
  <c r="AE45" i="13"/>
  <c r="AF45" i="13"/>
  <c r="Z46" i="13"/>
  <c r="AA46" i="13"/>
  <c r="AB46" i="13"/>
  <c r="AC46" i="13"/>
  <c r="AD46" i="13"/>
  <c r="AE46" i="13"/>
  <c r="AF46" i="13"/>
  <c r="Z47" i="13"/>
  <c r="AA47" i="13"/>
  <c r="AB47" i="13"/>
  <c r="AC47" i="13"/>
  <c r="AD47" i="13"/>
  <c r="AE47" i="13"/>
  <c r="AF47" i="13"/>
  <c r="Z48" i="13"/>
  <c r="AA48" i="13"/>
  <c r="AB48" i="13"/>
  <c r="AC48" i="13"/>
  <c r="AD48" i="13"/>
  <c r="AE48" i="13"/>
  <c r="AF48" i="13"/>
  <c r="Z49" i="13"/>
  <c r="AA49" i="13"/>
  <c r="AB49" i="13"/>
  <c r="AC49" i="13"/>
  <c r="AD49" i="13"/>
  <c r="AE49" i="13"/>
  <c r="AF49" i="13"/>
  <c r="Z50" i="13"/>
  <c r="AA50" i="13"/>
  <c r="AB50" i="13"/>
  <c r="AC50" i="13"/>
  <c r="AD50" i="13"/>
  <c r="AE50" i="13"/>
  <c r="AF50" i="13"/>
  <c r="Z51" i="13"/>
  <c r="AA51" i="13"/>
  <c r="AB51" i="13"/>
  <c r="AC51" i="13"/>
  <c r="AD51" i="13"/>
  <c r="AE51" i="13"/>
  <c r="AF51" i="13"/>
  <c r="Z52" i="13"/>
  <c r="AA52" i="13"/>
  <c r="AB52" i="13"/>
  <c r="AC52" i="13"/>
  <c r="AD52" i="13"/>
  <c r="AE52" i="13"/>
  <c r="AF52" i="13"/>
  <c r="Z53" i="13"/>
  <c r="AA53" i="13"/>
  <c r="AB53" i="13"/>
  <c r="AC53" i="13"/>
  <c r="AD53" i="13"/>
  <c r="AE53" i="13"/>
  <c r="AF53" i="13"/>
  <c r="Z54" i="13"/>
  <c r="AA54" i="13"/>
  <c r="AB54" i="13"/>
  <c r="AC54" i="13"/>
  <c r="AD54" i="13"/>
  <c r="AE54" i="13"/>
  <c r="AF54" i="13"/>
  <c r="Z55" i="13"/>
  <c r="AA55" i="13"/>
  <c r="AB55" i="13"/>
  <c r="AC55" i="13"/>
  <c r="AD55" i="13"/>
  <c r="AE55" i="13"/>
  <c r="AF55" i="13"/>
  <c r="Z56" i="13"/>
  <c r="AA56" i="13"/>
  <c r="AB56" i="13"/>
  <c r="AC56" i="13"/>
  <c r="AD56" i="13"/>
  <c r="AE56" i="13"/>
  <c r="AF56" i="13"/>
  <c r="Z57" i="13"/>
  <c r="AA57" i="13"/>
  <c r="AB57" i="13"/>
  <c r="AC57" i="13"/>
  <c r="AD57" i="13"/>
  <c r="AE57" i="13"/>
  <c r="AF57" i="13"/>
  <c r="Z58" i="13"/>
  <c r="AA58" i="13"/>
  <c r="AB58" i="13"/>
  <c r="AC58" i="13"/>
  <c r="AD58" i="13"/>
  <c r="AE58" i="13"/>
  <c r="AF58" i="13"/>
  <c r="Z59" i="13"/>
  <c r="AA59" i="13"/>
  <c r="AB59" i="13"/>
  <c r="AC59" i="13"/>
  <c r="AD59" i="13"/>
  <c r="AE59" i="13"/>
  <c r="AF59" i="13"/>
  <c r="Z60" i="13"/>
  <c r="AA60" i="13"/>
  <c r="AB60" i="13"/>
  <c r="AC60" i="13"/>
  <c r="AD60" i="13"/>
  <c r="AE60" i="13"/>
  <c r="AF60" i="13"/>
  <c r="Z61" i="13"/>
  <c r="AA61" i="13"/>
  <c r="AB61" i="13"/>
  <c r="AC61" i="13"/>
  <c r="AD61" i="13"/>
  <c r="AE61" i="13"/>
  <c r="AF61" i="13"/>
  <c r="Z62" i="13"/>
  <c r="AA62" i="13"/>
  <c r="AB62" i="13"/>
  <c r="AC62" i="13"/>
  <c r="AD62" i="13"/>
  <c r="AE62" i="13"/>
  <c r="AF62" i="13"/>
  <c r="Z63" i="13"/>
  <c r="AA63" i="13"/>
  <c r="AB63" i="13"/>
  <c r="AC63" i="13"/>
  <c r="AD63" i="13"/>
  <c r="AE63" i="13"/>
  <c r="AF63" i="13"/>
  <c r="Z64" i="13"/>
  <c r="AA64" i="13"/>
  <c r="AB64" i="13"/>
  <c r="AC64" i="13"/>
  <c r="AD64" i="13"/>
  <c r="AE64" i="13"/>
  <c r="AF64" i="13"/>
  <c r="Z65" i="13"/>
  <c r="AA65" i="13"/>
  <c r="AB65" i="13"/>
  <c r="AC65" i="13"/>
  <c r="AD65" i="13"/>
  <c r="AE65" i="13"/>
  <c r="AF65" i="13"/>
  <c r="Z66" i="13"/>
  <c r="AA66" i="13"/>
  <c r="AB66" i="13"/>
  <c r="AC66" i="13"/>
  <c r="AD66" i="13"/>
  <c r="AE66" i="13"/>
  <c r="AF66" i="13"/>
  <c r="Z67" i="13"/>
  <c r="AA67" i="13"/>
  <c r="AB67" i="13"/>
  <c r="AC67" i="13"/>
  <c r="AD67" i="13"/>
  <c r="AE67" i="13"/>
  <c r="AF67" i="13"/>
  <c r="Z68" i="13"/>
  <c r="AA68" i="13"/>
  <c r="AB68" i="13"/>
  <c r="AC68" i="13"/>
  <c r="AD68" i="13"/>
  <c r="AE68" i="13"/>
  <c r="AF68" i="13"/>
  <c r="Z69" i="13"/>
  <c r="AA69" i="13"/>
  <c r="AB69" i="13"/>
  <c r="AC69" i="13"/>
  <c r="AD69" i="13"/>
  <c r="AE69" i="13"/>
  <c r="AF69" i="13"/>
  <c r="Z70" i="13"/>
  <c r="AA70" i="13"/>
  <c r="AB70" i="13"/>
  <c r="AC70" i="13"/>
  <c r="AD70" i="13"/>
  <c r="AE70" i="13"/>
  <c r="AF70" i="13"/>
  <c r="Z71" i="13"/>
  <c r="AA71" i="13"/>
  <c r="AB71" i="13"/>
  <c r="AC71" i="13"/>
  <c r="AD71" i="13"/>
  <c r="AE71" i="13"/>
  <c r="AF71" i="13"/>
  <c r="Z72" i="13"/>
  <c r="AA72" i="13"/>
  <c r="AB72" i="13"/>
  <c r="AC72" i="13"/>
  <c r="AD72" i="13"/>
  <c r="AE72" i="13"/>
  <c r="AF72" i="13"/>
  <c r="Z73" i="13"/>
  <c r="AA73" i="13"/>
  <c r="AB73" i="13"/>
  <c r="AC73" i="13"/>
  <c r="AD73" i="13"/>
  <c r="AE73" i="13"/>
  <c r="AF73" i="13"/>
  <c r="Z74" i="13"/>
  <c r="AA74" i="13"/>
  <c r="AB74" i="13"/>
  <c r="AC74" i="13"/>
  <c r="AD74" i="13"/>
  <c r="AE74" i="13"/>
  <c r="AF74" i="13"/>
  <c r="Z75" i="13"/>
  <c r="AA75" i="13"/>
  <c r="AB75" i="13"/>
  <c r="AC75" i="13"/>
  <c r="AD75" i="13"/>
  <c r="AE75" i="13"/>
  <c r="AF75" i="13"/>
  <c r="Z76" i="13"/>
  <c r="AA76" i="13"/>
  <c r="AB76" i="13"/>
  <c r="AC76" i="13"/>
  <c r="AD76" i="13"/>
  <c r="AE76" i="13"/>
  <c r="AF76" i="13"/>
  <c r="Z77" i="13"/>
  <c r="AA77" i="13"/>
  <c r="AB77" i="13"/>
  <c r="AC77" i="13"/>
  <c r="AD77" i="13"/>
  <c r="AE77" i="13"/>
  <c r="AF77" i="13"/>
  <c r="Z78" i="13"/>
  <c r="AA78" i="13"/>
  <c r="AB78" i="13"/>
  <c r="AC78" i="13"/>
  <c r="AD78" i="13"/>
  <c r="AE78" i="13"/>
  <c r="AF78" i="13"/>
  <c r="Z79" i="13"/>
  <c r="AA79" i="13"/>
  <c r="AB79" i="13"/>
  <c r="AC79" i="13"/>
  <c r="AD79" i="13"/>
  <c r="AE79" i="13"/>
  <c r="AF79" i="13"/>
  <c r="Z80" i="13"/>
  <c r="AA80" i="13"/>
  <c r="AB80" i="13"/>
  <c r="AC80" i="13"/>
  <c r="AD80" i="13"/>
  <c r="AE80" i="13"/>
  <c r="AF80" i="13"/>
  <c r="U45" i="11"/>
  <c r="T45" i="11"/>
  <c r="U36" i="11"/>
  <c r="T36" i="11"/>
  <c r="V31" i="11"/>
  <c r="U31" i="11"/>
  <c r="T31" i="11"/>
  <c r="V29" i="11"/>
  <c r="U29" i="11"/>
  <c r="V26" i="11"/>
  <c r="U26" i="11"/>
  <c r="T26" i="11"/>
  <c r="T18" i="11"/>
  <c r="X5" i="11"/>
  <c r="X4" i="11"/>
  <c r="AC107" i="10"/>
  <c r="AB107" i="10"/>
  <c r="AA107" i="10"/>
  <c r="Z107" i="10"/>
  <c r="Y107" i="10"/>
  <c r="X107" i="10"/>
  <c r="AC105" i="10"/>
  <c r="AB105" i="10"/>
  <c r="AA105" i="10"/>
  <c r="Z105" i="10"/>
  <c r="Y105" i="10"/>
  <c r="X105" i="10"/>
  <c r="AC87" i="10"/>
  <c r="AB87" i="10"/>
  <c r="AA87" i="10"/>
  <c r="Z87" i="10"/>
  <c r="Y87" i="10"/>
  <c r="X87" i="10"/>
  <c r="AC86" i="10"/>
  <c r="AB86" i="10"/>
  <c r="AA86" i="10"/>
  <c r="Z86" i="10"/>
  <c r="Y86" i="10"/>
  <c r="X86" i="10"/>
  <c r="AC85" i="10"/>
  <c r="AB85" i="10"/>
  <c r="AA85" i="10"/>
  <c r="Z85" i="10"/>
  <c r="Y85" i="10"/>
  <c r="X85" i="10"/>
  <c r="AC80" i="10"/>
  <c r="AB80" i="10"/>
  <c r="AA80" i="10"/>
  <c r="Z80" i="10"/>
  <c r="Y80" i="10"/>
  <c r="X80" i="10"/>
  <c r="AC74" i="10"/>
  <c r="AB74" i="10"/>
  <c r="AA74" i="10"/>
  <c r="Z74" i="10"/>
  <c r="Y74" i="10"/>
  <c r="X74" i="10"/>
  <c r="AC73" i="10"/>
  <c r="AB73" i="10"/>
  <c r="AA73" i="10"/>
  <c r="Z73" i="10"/>
  <c r="Y73" i="10"/>
  <c r="X73" i="10"/>
  <c r="AC72" i="10"/>
  <c r="AB72" i="10"/>
  <c r="AA72" i="10"/>
  <c r="Z72" i="10"/>
  <c r="Y72" i="10"/>
  <c r="X72" i="10"/>
  <c r="AC71" i="10"/>
  <c r="AB71" i="10"/>
  <c r="AA71" i="10"/>
  <c r="Z71" i="10"/>
  <c r="Y71" i="10"/>
  <c r="X71" i="10"/>
  <c r="AC69" i="10"/>
  <c r="AB69" i="10"/>
  <c r="AA69" i="10"/>
  <c r="Z69" i="10"/>
  <c r="Y69" i="10"/>
  <c r="X69" i="10"/>
  <c r="AC68" i="10"/>
  <c r="AB68" i="10"/>
  <c r="AA68" i="10"/>
  <c r="Z68" i="10"/>
  <c r="Y68" i="10"/>
  <c r="X68" i="10"/>
  <c r="AC70" i="10"/>
  <c r="AB70" i="10"/>
  <c r="AA70" i="10"/>
  <c r="Z70" i="10"/>
  <c r="Y70" i="10"/>
  <c r="X70" i="10"/>
  <c r="AC67" i="10"/>
  <c r="AB67" i="10"/>
  <c r="AA67" i="10"/>
  <c r="Z67" i="10"/>
  <c r="Y67" i="10"/>
  <c r="X67" i="10"/>
  <c r="AC62" i="10"/>
  <c r="AB62" i="10"/>
  <c r="AA62" i="10"/>
  <c r="Z62" i="10"/>
  <c r="Y62" i="10"/>
  <c r="X62" i="10"/>
  <c r="AD25" i="10"/>
  <c r="AD24" i="10"/>
  <c r="AE22" i="10"/>
  <c r="AD22" i="10"/>
  <c r="AE21" i="10"/>
  <c r="AD21" i="10"/>
  <c r="AC16" i="10"/>
  <c r="AB16" i="10"/>
  <c r="AA16" i="10"/>
  <c r="Z16" i="10"/>
  <c r="Y16" i="10"/>
  <c r="AC15" i="10"/>
  <c r="AB15" i="10"/>
  <c r="AA15" i="10"/>
  <c r="Z15" i="10"/>
  <c r="Y15" i="10"/>
  <c r="AE11" i="10"/>
  <c r="AD11" i="10"/>
  <c r="AE8" i="10"/>
  <c r="AD8" i="10"/>
  <c r="T31" i="7"/>
  <c r="S31" i="7"/>
  <c r="S30" i="7"/>
  <c r="T30" i="7"/>
  <c r="S32" i="7"/>
  <c r="S34" i="7"/>
  <c r="S42" i="7"/>
  <c r="U73" i="7"/>
  <c r="T73" i="7"/>
  <c r="S73" i="7"/>
  <c r="S55" i="7"/>
  <c r="S20" i="7"/>
  <c r="U8" i="7"/>
  <c r="T8" i="7"/>
  <c r="S8" i="7"/>
  <c r="Z4" i="6"/>
  <c r="V132" i="6"/>
  <c r="V61" i="6"/>
  <c r="V60" i="6"/>
  <c r="V36" i="6"/>
  <c r="V17" i="6"/>
  <c r="W5" i="6"/>
  <c r="V53" i="5"/>
  <c r="U53" i="5"/>
  <c r="V52" i="5"/>
  <c r="U52" i="5"/>
  <c r="V51" i="5"/>
  <c r="U51" i="5"/>
  <c r="V49" i="5"/>
  <c r="U49" i="5"/>
  <c r="V50" i="5"/>
  <c r="U50" i="5"/>
  <c r="V48" i="5"/>
  <c r="U48" i="5"/>
  <c r="V47" i="5"/>
  <c r="U47" i="5"/>
  <c r="V46" i="5"/>
  <c r="U46" i="5"/>
  <c r="V45" i="5"/>
  <c r="U45" i="5"/>
  <c r="V44" i="5"/>
  <c r="U44" i="5"/>
  <c r="V43" i="5"/>
  <c r="U43" i="5"/>
  <c r="V42" i="5"/>
  <c r="U42" i="5"/>
  <c r="V41" i="5"/>
  <c r="U41" i="5"/>
  <c r="X40" i="5"/>
  <c r="W40" i="5"/>
  <c r="V40" i="5"/>
  <c r="U40" i="5"/>
  <c r="U39" i="5"/>
  <c r="V39" i="5"/>
  <c r="W39" i="5"/>
  <c r="X39" i="5"/>
  <c r="X32" i="5"/>
  <c r="W32" i="5"/>
  <c r="V32" i="5"/>
  <c r="U32" i="5"/>
  <c r="V38" i="5"/>
  <c r="U38" i="5"/>
  <c r="V36" i="5"/>
  <c r="U36" i="5"/>
  <c r="W35" i="5"/>
  <c r="V35" i="5"/>
  <c r="U35" i="5"/>
  <c r="W34" i="5"/>
  <c r="V34" i="5"/>
  <c r="U34" i="5"/>
  <c r="W33" i="5"/>
  <c r="V33" i="5"/>
  <c r="U33" i="5"/>
  <c r="W31" i="5"/>
  <c r="V31" i="5"/>
  <c r="U31" i="5"/>
  <c r="U28" i="5"/>
  <c r="V28" i="5"/>
  <c r="V27" i="5"/>
  <c r="U27" i="5"/>
  <c r="W26" i="5"/>
  <c r="V26" i="5"/>
  <c r="U26" i="5"/>
  <c r="V25" i="5"/>
  <c r="U25" i="5"/>
  <c r="V24" i="5"/>
  <c r="U24" i="5"/>
  <c r="U23" i="5"/>
  <c r="V23" i="5"/>
  <c r="W23" i="5"/>
  <c r="U22" i="5"/>
  <c r="V22" i="5"/>
  <c r="V21" i="5"/>
  <c r="U21" i="5"/>
  <c r="U20" i="5"/>
  <c r="V20" i="5"/>
  <c r="V19" i="5"/>
  <c r="U19" i="5"/>
  <c r="U18" i="5"/>
  <c r="V18" i="5"/>
  <c r="W17" i="5"/>
  <c r="V17" i="5"/>
  <c r="U17" i="5"/>
  <c r="V16" i="5"/>
  <c r="U16" i="5"/>
  <c r="V15" i="5"/>
  <c r="U15" i="5"/>
  <c r="U12" i="5"/>
  <c r="V12" i="5"/>
  <c r="V11" i="5"/>
  <c r="U11" i="5"/>
  <c r="U10" i="5"/>
  <c r="V10" i="5"/>
  <c r="U9" i="5"/>
  <c r="V9" i="5"/>
  <c r="U7" i="5"/>
  <c r="V7" i="5"/>
  <c r="W7" i="5"/>
  <c r="U6" i="5"/>
  <c r="V6" i="5"/>
  <c r="Z48" i="4"/>
  <c r="Y48" i="4"/>
  <c r="X48" i="4"/>
  <c r="X36" i="4"/>
  <c r="X30" i="4"/>
  <c r="Z22" i="4"/>
  <c r="Y22" i="4"/>
  <c r="X22" i="4"/>
  <c r="X21" i="4"/>
  <c r="X16" i="4"/>
  <c r="X15" i="4"/>
  <c r="Z14" i="4"/>
  <c r="Y14" i="4"/>
  <c r="X14" i="4"/>
  <c r="W18" i="1"/>
  <c r="AA18" i="1"/>
  <c r="Z18" i="1"/>
  <c r="Y18" i="1"/>
  <c r="X18" i="1"/>
  <c r="AA17" i="1"/>
  <c r="Z17" i="1"/>
  <c r="Y17" i="1"/>
  <c r="X17" i="1"/>
  <c r="W12" i="1"/>
  <c r="W10" i="1"/>
  <c r="W9" i="1"/>
  <c r="Z5" i="1"/>
  <c r="Y5" i="1"/>
  <c r="X5" i="1"/>
  <c r="Z4" i="1"/>
  <c r="Y4" i="1"/>
  <c r="X4" i="1"/>
  <c r="Y35" i="17"/>
  <c r="Z35" i="17"/>
  <c r="AA35" i="17"/>
  <c r="AB35" i="17"/>
  <c r="AC35" i="17"/>
  <c r="AD35" i="17"/>
  <c r="AE35" i="17"/>
  <c r="I35" i="17"/>
  <c r="J35" i="17"/>
  <c r="K35" i="17"/>
  <c r="L35" i="17"/>
  <c r="M35" i="17"/>
  <c r="N35" i="17"/>
  <c r="O35" i="17"/>
  <c r="Y40" i="17"/>
  <c r="Z40" i="17"/>
  <c r="AA40" i="17"/>
  <c r="AB40" i="17"/>
  <c r="AC40" i="17"/>
  <c r="AD40" i="17"/>
  <c r="AE40" i="17"/>
  <c r="I40" i="17"/>
  <c r="J40" i="17"/>
  <c r="K40" i="17"/>
  <c r="L40" i="17"/>
  <c r="M40" i="17"/>
  <c r="N40" i="17"/>
  <c r="O40" i="17"/>
  <c r="Y33" i="17"/>
  <c r="Z33" i="17"/>
  <c r="AA33" i="17"/>
  <c r="AB33" i="17"/>
  <c r="AC33" i="17"/>
  <c r="AD33" i="17"/>
  <c r="AE33" i="17"/>
  <c r="I33" i="17"/>
  <c r="J33" i="17"/>
  <c r="K33" i="17"/>
  <c r="L33" i="17"/>
  <c r="M33" i="17"/>
  <c r="N33" i="17"/>
  <c r="O33" i="17"/>
  <c r="Y28" i="17"/>
  <c r="Z28" i="17"/>
  <c r="AA28" i="17"/>
  <c r="AB28" i="17"/>
  <c r="AC28" i="17"/>
  <c r="AD28" i="17"/>
  <c r="AE28" i="17"/>
  <c r="I28" i="17"/>
  <c r="J28" i="17"/>
  <c r="K28" i="17"/>
  <c r="L28" i="17"/>
  <c r="M28" i="17"/>
  <c r="N28" i="17"/>
  <c r="O28" i="17"/>
  <c r="Y26" i="17"/>
  <c r="Z26" i="17"/>
  <c r="AA26" i="17"/>
  <c r="AB26" i="17"/>
  <c r="AC26" i="17"/>
  <c r="AD26" i="17"/>
  <c r="AE26" i="17"/>
  <c r="I26" i="17"/>
  <c r="J26" i="17"/>
  <c r="K26" i="17"/>
  <c r="L26" i="17"/>
  <c r="M26" i="17"/>
  <c r="N26" i="17"/>
  <c r="O26" i="17"/>
  <c r="T130" i="7"/>
  <c r="T129" i="7"/>
  <c r="T118" i="7"/>
  <c r="T117" i="7"/>
  <c r="T116" i="7"/>
  <c r="T115" i="7"/>
  <c r="T114" i="7"/>
  <c r="T113" i="7"/>
  <c r="T112" i="7"/>
  <c r="T111" i="7"/>
  <c r="T110" i="7"/>
  <c r="T109" i="7"/>
  <c r="T108" i="7"/>
  <c r="T107" i="7"/>
  <c r="T106" i="7"/>
  <c r="T105" i="7"/>
  <c r="T104" i="7"/>
  <c r="T103" i="7"/>
  <c r="T102" i="7"/>
  <c r="T101" i="7"/>
  <c r="T100" i="7"/>
  <c r="T99" i="7"/>
  <c r="T98" i="7"/>
  <c r="T97" i="7"/>
  <c r="T96" i="7"/>
  <c r="T95" i="7"/>
  <c r="T94" i="7"/>
  <c r="T93" i="7"/>
  <c r="T92" i="7"/>
  <c r="T91" i="7"/>
  <c r="T90" i="7"/>
  <c r="T89" i="7"/>
  <c r="T88" i="7"/>
  <c r="T87" i="7"/>
  <c r="T86" i="7"/>
  <c r="T85" i="7"/>
  <c r="T84" i="7"/>
  <c r="T83" i="7"/>
  <c r="T82" i="7"/>
  <c r="T81" i="7"/>
  <c r="T80" i="7"/>
  <c r="T79" i="7"/>
  <c r="T78" i="7"/>
  <c r="T77" i="7"/>
  <c r="T76" i="7"/>
  <c r="T75" i="7"/>
  <c r="T74" i="7"/>
  <c r="T70" i="7"/>
  <c r="T69" i="7"/>
  <c r="T68" i="7"/>
  <c r="T67" i="7"/>
  <c r="T66" i="7"/>
  <c r="T65" i="7"/>
  <c r="T64" i="7"/>
  <c r="T63" i="7"/>
  <c r="T62" i="7"/>
  <c r="T61" i="7"/>
  <c r="T60" i="7"/>
  <c r="T59" i="7"/>
  <c r="T58" i="7"/>
  <c r="T57" i="7"/>
  <c r="T56" i="7"/>
  <c r="T54" i="7"/>
  <c r="T53" i="7"/>
  <c r="T51" i="7"/>
  <c r="T50" i="7"/>
  <c r="T49" i="7"/>
  <c r="T48" i="7"/>
  <c r="T47" i="7"/>
  <c r="T46" i="7"/>
  <c r="T45" i="7"/>
  <c r="T44" i="7"/>
  <c r="T43" i="7"/>
  <c r="T42" i="7"/>
  <c r="T41" i="7"/>
  <c r="T40" i="7"/>
  <c r="T39" i="7"/>
  <c r="T38" i="7"/>
  <c r="T37" i="7"/>
  <c r="T36" i="7"/>
  <c r="T35" i="7"/>
  <c r="T34" i="7"/>
  <c r="T32" i="7"/>
  <c r="T29" i="7"/>
  <c r="T28" i="7"/>
  <c r="T27" i="7"/>
  <c r="T26" i="7"/>
  <c r="T25" i="7"/>
  <c r="T24" i="7"/>
  <c r="T23" i="7"/>
  <c r="T22" i="7"/>
  <c r="T21" i="7"/>
  <c r="T19" i="7"/>
  <c r="T18" i="7"/>
  <c r="T17" i="7"/>
  <c r="T16" i="7"/>
  <c r="T15" i="7"/>
  <c r="T14" i="7"/>
  <c r="T13" i="7"/>
  <c r="T12" i="7"/>
  <c r="T11" i="7"/>
  <c r="T10" i="7"/>
  <c r="T9" i="7"/>
  <c r="T7" i="7"/>
  <c r="T5" i="7"/>
  <c r="T4" i="7"/>
  <c r="T3" i="7"/>
  <c r="W142" i="6"/>
  <c r="W141" i="6"/>
  <c r="W140" i="6"/>
  <c r="W139" i="6"/>
  <c r="W138" i="6"/>
  <c r="W137" i="6"/>
  <c r="W136" i="6"/>
  <c r="W134" i="6"/>
  <c r="W133" i="6"/>
  <c r="W129" i="6"/>
  <c r="W128" i="6"/>
  <c r="W126" i="6"/>
  <c r="W125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7" i="6"/>
  <c r="W106" i="6"/>
  <c r="W105" i="6"/>
  <c r="W104" i="6"/>
  <c r="W102" i="6"/>
  <c r="W101" i="6"/>
  <c r="W100" i="6"/>
  <c r="W99" i="6"/>
  <c r="W98" i="6"/>
  <c r="W97" i="6"/>
  <c r="W96" i="6"/>
  <c r="W95" i="6"/>
  <c r="W94" i="6"/>
  <c r="W93" i="6"/>
  <c r="W91" i="6"/>
  <c r="W90" i="6"/>
  <c r="W88" i="6"/>
  <c r="W86" i="6"/>
  <c r="W84" i="6"/>
  <c r="W83" i="6"/>
  <c r="W82" i="6"/>
  <c r="W81" i="6"/>
  <c r="W80" i="6"/>
  <c r="W79" i="6"/>
  <c r="W76" i="6"/>
  <c r="W75" i="6"/>
  <c r="W74" i="6"/>
  <c r="W73" i="6"/>
  <c r="W72" i="6"/>
  <c r="W66" i="6"/>
  <c r="W65" i="6"/>
  <c r="W64" i="6"/>
  <c r="W62" i="6"/>
  <c r="W59" i="6"/>
  <c r="W58" i="6"/>
  <c r="W57" i="6"/>
  <c r="W56" i="6"/>
  <c r="W55" i="6"/>
  <c r="W54" i="6"/>
  <c r="W53" i="6"/>
  <c r="W52" i="6"/>
  <c r="W49" i="6"/>
  <c r="W48" i="6"/>
  <c r="W47" i="6"/>
  <c r="W46" i="6"/>
  <c r="W45" i="6"/>
  <c r="W44" i="6"/>
  <c r="W43" i="6"/>
  <c r="W42" i="6"/>
  <c r="W41" i="6"/>
  <c r="W40" i="6"/>
  <c r="W39" i="6"/>
  <c r="W38" i="6"/>
  <c r="W33" i="6"/>
  <c r="W32" i="6"/>
  <c r="W31" i="6"/>
  <c r="W30" i="6"/>
  <c r="W29" i="6"/>
  <c r="W28" i="6"/>
  <c r="W26" i="6"/>
  <c r="W25" i="6"/>
  <c r="W24" i="6"/>
  <c r="W23" i="6"/>
  <c r="W21" i="6"/>
  <c r="W20" i="6"/>
  <c r="W19" i="6"/>
  <c r="W18" i="6"/>
  <c r="W16" i="6"/>
  <c r="W15" i="6"/>
  <c r="W14" i="6"/>
  <c r="W11" i="6"/>
  <c r="W10" i="6"/>
  <c r="W9" i="6"/>
  <c r="W8" i="6"/>
  <c r="W7" i="6"/>
  <c r="W6" i="6"/>
  <c r="W4" i="6"/>
  <c r="W3" i="6"/>
  <c r="Y90" i="4"/>
  <c r="Y89" i="4"/>
  <c r="Y88" i="4"/>
  <c r="Y87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7" i="4"/>
  <c r="Y46" i="4"/>
  <c r="Y42" i="4"/>
  <c r="Y41" i="4"/>
  <c r="Y38" i="4"/>
  <c r="Y37" i="4"/>
  <c r="Y34" i="4"/>
  <c r="Y33" i="4"/>
  <c r="Y31" i="4"/>
  <c r="Y29" i="4"/>
  <c r="Y28" i="4"/>
  <c r="Y26" i="4"/>
  <c r="Y25" i="4"/>
  <c r="Y24" i="4"/>
  <c r="Y23" i="4"/>
  <c r="Y20" i="4"/>
  <c r="Y19" i="4"/>
  <c r="Y18" i="4"/>
  <c r="Y17" i="4"/>
  <c r="Y12" i="4"/>
  <c r="Y11" i="4"/>
  <c r="Y10" i="4"/>
  <c r="Y9" i="4"/>
  <c r="Y8" i="4"/>
  <c r="Y7" i="4"/>
  <c r="Y6" i="4"/>
  <c r="Y5" i="4"/>
  <c r="Y4" i="4"/>
  <c r="Y3" i="4"/>
  <c r="E23" i="30"/>
  <c r="R75" i="21"/>
  <c r="Q75" i="21"/>
  <c r="P75" i="21"/>
  <c r="O75" i="21"/>
  <c r="R173" i="21"/>
  <c r="Q173" i="21"/>
  <c r="P173" i="21"/>
  <c r="O173" i="21"/>
  <c r="R157" i="21"/>
  <c r="Q157" i="21"/>
  <c r="P157" i="21"/>
  <c r="O157" i="21"/>
  <c r="R334" i="21"/>
  <c r="Q334" i="21"/>
  <c r="P334" i="21"/>
  <c r="O334" i="21"/>
  <c r="R327" i="21"/>
  <c r="Q327" i="21"/>
  <c r="P327" i="21"/>
  <c r="O327" i="21"/>
  <c r="R310" i="21"/>
  <c r="Q310" i="21"/>
  <c r="P310" i="21"/>
  <c r="O310" i="21"/>
  <c r="R146" i="21"/>
  <c r="Q146" i="21"/>
  <c r="P146" i="21"/>
  <c r="O146" i="21"/>
  <c r="R168" i="21"/>
  <c r="Q168" i="21"/>
  <c r="P168" i="21"/>
  <c r="O168" i="21"/>
  <c r="H16" i="19"/>
  <c r="I16" i="19"/>
  <c r="J16" i="19"/>
  <c r="K16" i="19"/>
  <c r="L16" i="19"/>
  <c r="M16" i="19"/>
  <c r="W16" i="19"/>
  <c r="X16" i="19"/>
  <c r="Y16" i="19"/>
  <c r="Z16" i="19"/>
  <c r="AA16" i="19"/>
  <c r="AB16" i="19"/>
  <c r="AC16" i="19"/>
  <c r="X30" i="22"/>
  <c r="Y30" i="22"/>
  <c r="Z30" i="22"/>
  <c r="AA30" i="22"/>
  <c r="S15" i="20"/>
  <c r="R15" i="20"/>
  <c r="Q15" i="20"/>
  <c r="AA11" i="6"/>
  <c r="Z11" i="6"/>
  <c r="Y11" i="6"/>
  <c r="X11" i="6"/>
  <c r="V11" i="6"/>
  <c r="N11" i="6"/>
  <c r="M11" i="6"/>
  <c r="L11" i="6"/>
  <c r="K11" i="6"/>
  <c r="J11" i="6"/>
  <c r="Y14" i="18"/>
  <c r="X14" i="18"/>
  <c r="W14" i="18"/>
  <c r="V14" i="18"/>
  <c r="U14" i="18"/>
  <c r="M14" i="18"/>
  <c r="L14" i="18"/>
  <c r="K14" i="18"/>
  <c r="J14" i="18"/>
  <c r="R320" i="21"/>
  <c r="Q320" i="21"/>
  <c r="P320" i="21"/>
  <c r="O320" i="21"/>
  <c r="AB103" i="21"/>
  <c r="R103" i="21"/>
  <c r="Q103" i="21"/>
  <c r="P103" i="21"/>
  <c r="O103" i="21"/>
  <c r="AB56" i="21"/>
  <c r="R56" i="21"/>
  <c r="Q56" i="21"/>
  <c r="P56" i="21"/>
  <c r="O56" i="21"/>
  <c r="AB33" i="21"/>
  <c r="R33" i="21"/>
  <c r="Q33" i="21"/>
  <c r="P33" i="21"/>
  <c r="O33" i="21"/>
  <c r="AB396" i="21"/>
  <c r="R396" i="21"/>
  <c r="Q396" i="21"/>
  <c r="P396" i="21"/>
  <c r="O396" i="21"/>
  <c r="AB395" i="21"/>
  <c r="R395" i="21"/>
  <c r="Q395" i="21"/>
  <c r="P395" i="21"/>
  <c r="O395" i="21"/>
  <c r="AB394" i="21"/>
  <c r="R394" i="21"/>
  <c r="Q394" i="21"/>
  <c r="P394" i="21"/>
  <c r="O394" i="21"/>
  <c r="AB393" i="21"/>
  <c r="AA393" i="21"/>
  <c r="Z393" i="21"/>
  <c r="R393" i="21"/>
  <c r="Q393" i="21"/>
  <c r="P393" i="21"/>
  <c r="O393" i="21"/>
  <c r="R329" i="21"/>
  <c r="Q329" i="21"/>
  <c r="P329" i="21"/>
  <c r="O329" i="21"/>
  <c r="R328" i="21"/>
  <c r="Q328" i="21"/>
  <c r="P328" i="21"/>
  <c r="O328" i="21"/>
  <c r="R326" i="21"/>
  <c r="Q326" i="21"/>
  <c r="P326" i="21"/>
  <c r="O326" i="21"/>
  <c r="O5" i="17"/>
  <c r="N5" i="17"/>
  <c r="M5" i="17"/>
  <c r="L5" i="17"/>
  <c r="K5" i="17"/>
  <c r="J5" i="17"/>
  <c r="I5" i="17"/>
  <c r="O69" i="17"/>
  <c r="N69" i="17"/>
  <c r="M69" i="17"/>
  <c r="L69" i="17"/>
  <c r="K69" i="17"/>
  <c r="J69" i="17"/>
  <c r="I69" i="17"/>
  <c r="AB25" i="21"/>
  <c r="AA25" i="21"/>
  <c r="Z25" i="21"/>
  <c r="Y25" i="21"/>
  <c r="R25" i="21"/>
  <c r="Q25" i="21"/>
  <c r="P25" i="21"/>
  <c r="O25" i="21"/>
  <c r="AB32" i="21"/>
  <c r="R32" i="21"/>
  <c r="Q32" i="21"/>
  <c r="P32" i="21"/>
  <c r="O32" i="21"/>
  <c r="AC54" i="15"/>
  <c r="AB54" i="15"/>
  <c r="AA54" i="15"/>
  <c r="Z54" i="15"/>
  <c r="Y54" i="15"/>
  <c r="X54" i="15"/>
  <c r="I54" i="15"/>
  <c r="AC53" i="15"/>
  <c r="AB53" i="15"/>
  <c r="AA53" i="15"/>
  <c r="Z53" i="15"/>
  <c r="Y53" i="15"/>
  <c r="X53" i="15"/>
  <c r="I53" i="15"/>
  <c r="AA78" i="22"/>
  <c r="Z78" i="22"/>
  <c r="Y78" i="22"/>
  <c r="X78" i="22"/>
  <c r="W78" i="22"/>
  <c r="N78" i="22"/>
  <c r="M78" i="22"/>
  <c r="L78" i="22"/>
  <c r="K78" i="22"/>
  <c r="J78" i="22"/>
  <c r="W6" i="11"/>
  <c r="V6" i="11"/>
  <c r="U6" i="11"/>
  <c r="T6" i="11"/>
  <c r="L6" i="11"/>
  <c r="K6" i="11"/>
  <c r="J6" i="11"/>
  <c r="AA77" i="22"/>
  <c r="Z77" i="22"/>
  <c r="Y77" i="22"/>
  <c r="X77" i="22"/>
  <c r="W77" i="22"/>
  <c r="N77" i="22"/>
  <c r="M77" i="22"/>
  <c r="L77" i="22"/>
  <c r="K77" i="22"/>
  <c r="J77" i="22"/>
  <c r="AA52" i="8"/>
  <c r="Z52" i="8"/>
  <c r="Y52" i="8"/>
  <c r="X52" i="8"/>
  <c r="W52" i="8"/>
  <c r="V52" i="8"/>
  <c r="M52" i="8"/>
  <c r="L52" i="8"/>
  <c r="K52" i="8"/>
  <c r="J52" i="8"/>
  <c r="I52" i="8"/>
  <c r="H52" i="8"/>
  <c r="AA51" i="8"/>
  <c r="Y51" i="8"/>
  <c r="X51" i="8"/>
  <c r="W51" i="8"/>
  <c r="V51" i="8"/>
  <c r="M51" i="8"/>
  <c r="K51" i="8"/>
  <c r="J51" i="8"/>
  <c r="I51" i="8"/>
  <c r="H51" i="8"/>
  <c r="AA49" i="8"/>
  <c r="Z49" i="8"/>
  <c r="Y49" i="8"/>
  <c r="X49" i="8"/>
  <c r="W49" i="8"/>
  <c r="V49" i="8"/>
  <c r="M49" i="8"/>
  <c r="L49" i="8"/>
  <c r="K49" i="8"/>
  <c r="J49" i="8"/>
  <c r="I49" i="8"/>
  <c r="H49" i="8"/>
  <c r="AA48" i="8"/>
  <c r="Y48" i="8"/>
  <c r="X48" i="8"/>
  <c r="W48" i="8"/>
  <c r="V48" i="8"/>
  <c r="M48" i="8"/>
  <c r="K48" i="8"/>
  <c r="J48" i="8"/>
  <c r="I48" i="8"/>
  <c r="H48" i="8"/>
  <c r="AB475" i="21"/>
  <c r="AA475" i="21"/>
  <c r="Z475" i="21"/>
  <c r="Y475" i="21"/>
  <c r="R475" i="21"/>
  <c r="Q475" i="21"/>
  <c r="P475" i="21"/>
  <c r="O475" i="21"/>
  <c r="AB473" i="21"/>
  <c r="AA473" i="21"/>
  <c r="Z473" i="21"/>
  <c r="Y473" i="21"/>
  <c r="R473" i="21"/>
  <c r="Q473" i="21"/>
  <c r="P473" i="21"/>
  <c r="O473" i="21"/>
  <c r="AB472" i="21"/>
  <c r="AA472" i="21"/>
  <c r="Z472" i="21"/>
  <c r="Y472" i="21"/>
  <c r="R472" i="21"/>
  <c r="Q472" i="21"/>
  <c r="P472" i="21"/>
  <c r="O472" i="21"/>
  <c r="R221" i="21"/>
  <c r="Q221" i="21"/>
  <c r="P221" i="21"/>
  <c r="O221" i="21"/>
  <c r="Z219" i="21"/>
  <c r="R219" i="21"/>
  <c r="Q219" i="21"/>
  <c r="P219" i="21"/>
  <c r="O219" i="21"/>
  <c r="AB187" i="21"/>
  <c r="R187" i="21"/>
  <c r="Q187" i="21"/>
  <c r="P187" i="21"/>
  <c r="O187" i="21"/>
  <c r="AB180" i="21"/>
  <c r="Z180" i="21"/>
  <c r="R180" i="21"/>
  <c r="Q180" i="21"/>
  <c r="P180" i="21"/>
  <c r="O180" i="21"/>
  <c r="AB154" i="21"/>
  <c r="R154" i="21"/>
  <c r="Q154" i="21"/>
  <c r="P154" i="21"/>
  <c r="O154" i="21"/>
  <c r="R16" i="21"/>
  <c r="Q16" i="21"/>
  <c r="P16" i="21"/>
  <c r="O16" i="21"/>
  <c r="R158" i="21"/>
  <c r="Q158" i="21"/>
  <c r="P158" i="21"/>
  <c r="O158" i="21"/>
  <c r="R19" i="21"/>
  <c r="Q19" i="21"/>
  <c r="P19" i="21"/>
  <c r="O19" i="21"/>
  <c r="R128" i="21"/>
  <c r="Q128" i="21"/>
  <c r="P128" i="21"/>
  <c r="O128" i="21"/>
  <c r="AC130" i="15"/>
  <c r="AB130" i="15"/>
  <c r="AA130" i="15"/>
  <c r="Z130" i="15"/>
  <c r="Y130" i="15"/>
  <c r="X130" i="15"/>
  <c r="I130" i="15"/>
  <c r="M6" i="13"/>
  <c r="AB480" i="21"/>
  <c r="AA480" i="21"/>
  <c r="Z480" i="21"/>
  <c r="Y480" i="21"/>
  <c r="R480" i="21"/>
  <c r="Q480" i="21"/>
  <c r="P480" i="21"/>
  <c r="O480" i="21"/>
  <c r="Y12" i="14"/>
  <c r="X12" i="14"/>
  <c r="W12" i="14"/>
  <c r="V12" i="14"/>
  <c r="O12" i="14"/>
  <c r="N12" i="14"/>
  <c r="M12" i="14"/>
  <c r="L12" i="14"/>
  <c r="Y11" i="14"/>
  <c r="X11" i="14"/>
  <c r="W11" i="14"/>
  <c r="V11" i="14"/>
  <c r="O11" i="14"/>
  <c r="N11" i="14"/>
  <c r="M11" i="14"/>
  <c r="L11" i="14"/>
  <c r="Y4" i="14"/>
  <c r="X4" i="14"/>
  <c r="W4" i="14"/>
  <c r="V4" i="14"/>
  <c r="O4" i="14"/>
  <c r="N4" i="14"/>
  <c r="M4" i="14"/>
  <c r="L4" i="14"/>
  <c r="AB424" i="21"/>
  <c r="R424" i="21"/>
  <c r="Q424" i="21"/>
  <c r="P424" i="21"/>
  <c r="O424" i="21"/>
  <c r="AB350" i="21"/>
  <c r="Z350" i="21"/>
  <c r="R350" i="21"/>
  <c r="Q350" i="21"/>
  <c r="P350" i="21"/>
  <c r="O350" i="21"/>
  <c r="AB323" i="21"/>
  <c r="Z323" i="21"/>
  <c r="R323" i="21"/>
  <c r="Q323" i="21"/>
  <c r="P323" i="21"/>
  <c r="O323" i="21"/>
  <c r="AB176" i="21"/>
  <c r="Z176" i="21"/>
  <c r="R176" i="21"/>
  <c r="Q176" i="21"/>
  <c r="P176" i="21"/>
  <c r="O176" i="21"/>
  <c r="AB144" i="21"/>
  <c r="Z144" i="21"/>
  <c r="R144" i="21"/>
  <c r="Q144" i="21"/>
  <c r="P144" i="21"/>
  <c r="O144" i="21"/>
  <c r="Z115" i="21"/>
  <c r="Q115" i="21"/>
  <c r="P115" i="21"/>
  <c r="O115" i="21"/>
  <c r="AB48" i="21"/>
  <c r="R48" i="21"/>
  <c r="Q48" i="21"/>
  <c r="P48" i="21"/>
  <c r="O48" i="21"/>
  <c r="AB37" i="21"/>
  <c r="R37" i="21"/>
  <c r="Q37" i="21"/>
  <c r="P37" i="21"/>
  <c r="O37" i="21"/>
  <c r="AB436" i="21"/>
  <c r="R436" i="21"/>
  <c r="Q436" i="21"/>
  <c r="P436" i="21"/>
  <c r="O436" i="21"/>
  <c r="R361" i="21"/>
  <c r="Q361" i="21"/>
  <c r="P361" i="21"/>
  <c r="O361" i="21"/>
  <c r="AB387" i="21"/>
  <c r="R387" i="21"/>
  <c r="Q387" i="21"/>
  <c r="P387" i="21"/>
  <c r="O387" i="21"/>
  <c r="R357" i="21"/>
  <c r="Q357" i="21"/>
  <c r="P357" i="21"/>
  <c r="O357" i="21"/>
  <c r="AB489" i="21"/>
  <c r="AA489" i="21"/>
  <c r="Y489" i="21"/>
  <c r="R489" i="21"/>
  <c r="Q489" i="21"/>
  <c r="P489" i="21"/>
  <c r="O489" i="21"/>
  <c r="AB184" i="21"/>
  <c r="R184" i="21"/>
  <c r="Q184" i="21"/>
  <c r="P184" i="21"/>
  <c r="O184" i="21"/>
  <c r="N32" i="13"/>
  <c r="M32" i="13"/>
  <c r="L32" i="13"/>
  <c r="K32" i="13"/>
  <c r="J32" i="13"/>
  <c r="W23" i="11"/>
  <c r="V23" i="11"/>
  <c r="U23" i="11"/>
  <c r="T23" i="11"/>
  <c r="L23" i="11"/>
  <c r="K23" i="11"/>
  <c r="J23" i="11"/>
  <c r="R148" i="21"/>
  <c r="Q148" i="21"/>
  <c r="P148" i="21"/>
  <c r="O148" i="21"/>
  <c r="R9" i="21"/>
  <c r="Q9" i="21"/>
  <c r="P9" i="21"/>
  <c r="O9" i="21"/>
  <c r="AB448" i="21"/>
  <c r="AA448" i="21"/>
  <c r="Z448" i="21"/>
  <c r="Y448" i="21"/>
  <c r="R448" i="21"/>
  <c r="Q448" i="21"/>
  <c r="P448" i="21"/>
  <c r="O448" i="21"/>
  <c r="R74" i="21"/>
  <c r="Q74" i="21"/>
  <c r="P74" i="21"/>
  <c r="O74" i="21"/>
  <c r="R72" i="21"/>
  <c r="Q72" i="21"/>
  <c r="P72" i="21"/>
  <c r="O72" i="21"/>
  <c r="R69" i="21"/>
  <c r="Q69" i="21"/>
  <c r="P69" i="21"/>
  <c r="O69" i="21"/>
  <c r="R129" i="21"/>
  <c r="Q129" i="21"/>
  <c r="P129" i="21"/>
  <c r="O129" i="21"/>
  <c r="R127" i="21"/>
  <c r="Q127" i="21"/>
  <c r="P127" i="21"/>
  <c r="O127" i="21"/>
  <c r="R124" i="21"/>
  <c r="Q124" i="21"/>
  <c r="P124" i="21"/>
  <c r="O124" i="21"/>
  <c r="R155" i="21"/>
  <c r="Q155" i="21"/>
  <c r="P155" i="21"/>
  <c r="O155" i="21"/>
  <c r="R150" i="21"/>
  <c r="Q150" i="21"/>
  <c r="P150" i="21"/>
  <c r="O150" i="21"/>
  <c r="R149" i="21"/>
  <c r="Q149" i="21"/>
  <c r="P149" i="21"/>
  <c r="O149" i="21"/>
  <c r="R145" i="21"/>
  <c r="Q145" i="21"/>
  <c r="P145" i="21"/>
  <c r="O145" i="21"/>
  <c r="AB155" i="21"/>
  <c r="AB188" i="21"/>
  <c r="R188" i="21"/>
  <c r="Q188" i="21"/>
  <c r="P188" i="21"/>
  <c r="O188" i="21"/>
  <c r="AB177" i="21"/>
  <c r="R177" i="21"/>
  <c r="Q177" i="21"/>
  <c r="P177" i="21"/>
  <c r="O177" i="21"/>
  <c r="AB113" i="21"/>
  <c r="Z113" i="21"/>
  <c r="R113" i="21"/>
  <c r="Q113" i="21"/>
  <c r="P113" i="21"/>
  <c r="O113" i="21"/>
  <c r="AB38" i="21"/>
  <c r="R38" i="21"/>
  <c r="Q38" i="21"/>
  <c r="P38" i="21"/>
  <c r="O38" i="21"/>
  <c r="AB198" i="21"/>
  <c r="R198" i="21"/>
  <c r="Q198" i="21"/>
  <c r="P198" i="21"/>
  <c r="O198" i="21"/>
  <c r="R421" i="21"/>
  <c r="Q421" i="21"/>
  <c r="P421" i="21"/>
  <c r="O421" i="21"/>
  <c r="AB107" i="21"/>
  <c r="Z107" i="21"/>
  <c r="R107" i="21"/>
  <c r="Q107" i="21"/>
  <c r="P107" i="21"/>
  <c r="O107" i="21"/>
  <c r="AA78" i="21"/>
  <c r="Z78" i="21"/>
  <c r="Y78" i="21"/>
  <c r="R126" i="21"/>
  <c r="Q126" i="21"/>
  <c r="P126" i="21"/>
  <c r="O126" i="21"/>
  <c r="AB382" i="21"/>
  <c r="R382" i="21"/>
  <c r="Q382" i="21"/>
  <c r="P382" i="21"/>
  <c r="O382" i="21"/>
  <c r="AA13" i="23"/>
  <c r="Z13" i="23"/>
  <c r="Y13" i="23"/>
  <c r="X13" i="23"/>
  <c r="W13" i="23"/>
  <c r="V13" i="23"/>
  <c r="AB57" i="15"/>
  <c r="M42" i="13"/>
  <c r="L42" i="13"/>
  <c r="K42" i="13"/>
  <c r="J42" i="13"/>
  <c r="AA74" i="6"/>
  <c r="Z74" i="6"/>
  <c r="Y74" i="6"/>
  <c r="X74" i="6"/>
  <c r="V74" i="6"/>
  <c r="N74" i="6"/>
  <c r="M74" i="6"/>
  <c r="L74" i="6"/>
  <c r="K74" i="6"/>
  <c r="J74" i="6"/>
  <c r="AA4" i="16"/>
  <c r="Z4" i="16"/>
  <c r="Y4" i="16"/>
  <c r="W4" i="16"/>
  <c r="O4" i="16"/>
  <c r="N4" i="16"/>
  <c r="M4" i="16"/>
  <c r="L4" i="16"/>
  <c r="AA57" i="16"/>
  <c r="Z57" i="16"/>
  <c r="Y57" i="16"/>
  <c r="W57" i="16"/>
  <c r="O57" i="16"/>
  <c r="N57" i="16"/>
  <c r="M57" i="16"/>
  <c r="L57" i="16"/>
  <c r="O413" i="21"/>
  <c r="P413" i="21"/>
  <c r="Q413" i="21"/>
  <c r="R413" i="21"/>
  <c r="O318" i="21"/>
  <c r="P318" i="21"/>
  <c r="Q318" i="21"/>
  <c r="R318" i="21"/>
  <c r="AB320" i="21"/>
  <c r="O316" i="21"/>
  <c r="P316" i="21"/>
  <c r="Q316" i="21"/>
  <c r="R316" i="21"/>
  <c r="AA80" i="22"/>
  <c r="Z80" i="22"/>
  <c r="Y80" i="22"/>
  <c r="X80" i="22"/>
  <c r="AA76" i="22"/>
  <c r="Z76" i="22"/>
  <c r="Y76" i="22"/>
  <c r="X76" i="22"/>
  <c r="AA75" i="22"/>
  <c r="Z75" i="22"/>
  <c r="Y75" i="22"/>
  <c r="X75" i="22"/>
  <c r="AA73" i="22"/>
  <c r="Z73" i="22"/>
  <c r="Y73" i="22"/>
  <c r="X73" i="22"/>
  <c r="AA72" i="22"/>
  <c r="Z72" i="22"/>
  <c r="Y72" i="22"/>
  <c r="X72" i="22"/>
  <c r="X56" i="22"/>
  <c r="W56" i="22"/>
  <c r="X55" i="22"/>
  <c r="W55" i="22"/>
  <c r="X54" i="22"/>
  <c r="W54" i="22"/>
  <c r="W52" i="22"/>
  <c r="W50" i="22"/>
  <c r="AA29" i="22"/>
  <c r="Z29" i="22"/>
  <c r="Y29" i="22"/>
  <c r="X29" i="22"/>
  <c r="AA28" i="22"/>
  <c r="Z28" i="22"/>
  <c r="Y28" i="22"/>
  <c r="X28" i="22"/>
  <c r="AA27" i="22"/>
  <c r="Z27" i="22"/>
  <c r="Y27" i="22"/>
  <c r="X27" i="22"/>
  <c r="AA26" i="22"/>
  <c r="Z26" i="22"/>
  <c r="Y26" i="22"/>
  <c r="X26" i="22"/>
  <c r="AA25" i="22"/>
  <c r="Z25" i="22"/>
  <c r="Y25" i="22"/>
  <c r="X25" i="22"/>
  <c r="AA24" i="22"/>
  <c r="Z24" i="22"/>
  <c r="Y24" i="22"/>
  <c r="X24" i="22"/>
  <c r="AA23" i="22"/>
  <c r="Z23" i="22"/>
  <c r="Y23" i="22"/>
  <c r="X23" i="22"/>
  <c r="AA59" i="16"/>
  <c r="Z59" i="16"/>
  <c r="Y59" i="16"/>
  <c r="W59" i="16"/>
  <c r="Z58" i="16"/>
  <c r="Y58" i="16"/>
  <c r="W58" i="16"/>
  <c r="Y46" i="16"/>
  <c r="W46" i="16"/>
  <c r="Y38" i="16"/>
  <c r="W38" i="16"/>
  <c r="W25" i="16"/>
  <c r="Y14" i="16"/>
  <c r="W14" i="16"/>
  <c r="Y10" i="16"/>
  <c r="W10" i="16"/>
  <c r="AA70" i="16"/>
  <c r="Z70" i="16"/>
  <c r="Y70" i="16"/>
  <c r="W70" i="16"/>
  <c r="AA66" i="16"/>
  <c r="Z66" i="16"/>
  <c r="Y66" i="16"/>
  <c r="W66" i="16"/>
  <c r="AA65" i="16"/>
  <c r="Z65" i="16"/>
  <c r="Y65" i="16"/>
  <c r="W65" i="16"/>
  <c r="AA63" i="16"/>
  <c r="Z63" i="16"/>
  <c r="Y63" i="16"/>
  <c r="W63" i="16"/>
  <c r="AA62" i="16"/>
  <c r="Z62" i="16"/>
  <c r="Y62" i="16"/>
  <c r="W62" i="16"/>
  <c r="AA61" i="16"/>
  <c r="Z61" i="16"/>
  <c r="Y61" i="16"/>
  <c r="W61" i="16"/>
  <c r="AA60" i="16"/>
  <c r="Z60" i="16"/>
  <c r="Y60" i="16"/>
  <c r="W60" i="16"/>
  <c r="AA56" i="16"/>
  <c r="Z56" i="16"/>
  <c r="Y56" i="16"/>
  <c r="W56" i="16"/>
  <c r="AA47" i="16"/>
  <c r="Z47" i="16"/>
  <c r="Y47" i="16"/>
  <c r="W47" i="16"/>
  <c r="AA41" i="16"/>
  <c r="Z41" i="16"/>
  <c r="Y41" i="16"/>
  <c r="W41" i="16"/>
  <c r="AA39" i="16"/>
  <c r="Z39" i="16"/>
  <c r="Y39" i="16"/>
  <c r="W39" i="16"/>
  <c r="AA37" i="16"/>
  <c r="Z37" i="16"/>
  <c r="Y37" i="16"/>
  <c r="W37" i="16"/>
  <c r="AA35" i="16"/>
  <c r="Z35" i="16"/>
  <c r="W35" i="16"/>
  <c r="AA34" i="16"/>
  <c r="Z34" i="16"/>
  <c r="Y34" i="16"/>
  <c r="W34" i="16"/>
  <c r="AA33" i="16"/>
  <c r="Z33" i="16"/>
  <c r="Y33" i="16"/>
  <c r="W33" i="16"/>
  <c r="AA30" i="16"/>
  <c r="Z30" i="16"/>
  <c r="Y30" i="16"/>
  <c r="W30" i="16"/>
  <c r="Y25" i="16"/>
  <c r="Z25" i="16"/>
  <c r="AA25" i="16"/>
  <c r="AA23" i="16"/>
  <c r="Z23" i="16"/>
  <c r="Y23" i="16"/>
  <c r="W23" i="16"/>
  <c r="AA21" i="16"/>
  <c r="Z21" i="16"/>
  <c r="Y21" i="16"/>
  <c r="W21" i="16"/>
  <c r="AA17" i="16"/>
  <c r="Z17" i="16"/>
  <c r="Y17" i="16"/>
  <c r="W17" i="16"/>
  <c r="AA16" i="16"/>
  <c r="Z16" i="16"/>
  <c r="Y16" i="16"/>
  <c r="W16" i="16"/>
  <c r="AA15" i="16"/>
  <c r="Z15" i="16"/>
  <c r="Y15" i="16"/>
  <c r="W15" i="16"/>
  <c r="AA13" i="16"/>
  <c r="Z13" i="16"/>
  <c r="Y13" i="16"/>
  <c r="W13" i="16"/>
  <c r="AA12" i="16"/>
  <c r="Z12" i="16"/>
  <c r="Y12" i="16"/>
  <c r="W12" i="16"/>
  <c r="AA11" i="16"/>
  <c r="Z11" i="16"/>
  <c r="Y11" i="16"/>
  <c r="W11" i="16"/>
  <c r="AA8" i="16"/>
  <c r="Z8" i="16"/>
  <c r="Y8" i="16"/>
  <c r="W8" i="16"/>
  <c r="AA7" i="16"/>
  <c r="Z7" i="16"/>
  <c r="Y7" i="16"/>
  <c r="W7" i="16"/>
  <c r="AA6" i="16"/>
  <c r="Z6" i="16"/>
  <c r="Y6" i="16"/>
  <c r="W6" i="16"/>
  <c r="Y5" i="16"/>
  <c r="W5" i="16"/>
  <c r="S51" i="7"/>
  <c r="S50" i="7"/>
  <c r="S37" i="7"/>
  <c r="S27" i="7"/>
  <c r="S25" i="7"/>
  <c r="S24" i="7"/>
  <c r="S23" i="7"/>
  <c r="U19" i="7"/>
  <c r="S19" i="7"/>
  <c r="S16" i="7"/>
  <c r="U15" i="7"/>
  <c r="S15" i="7"/>
  <c r="U11" i="7"/>
  <c r="S11" i="7"/>
  <c r="U9" i="7"/>
  <c r="S9" i="7"/>
  <c r="S78" i="7"/>
  <c r="S77" i="7"/>
  <c r="V70" i="7"/>
  <c r="U70" i="7"/>
  <c r="S70" i="7"/>
  <c r="V69" i="7"/>
  <c r="U69" i="7"/>
  <c r="S69" i="7"/>
  <c r="V68" i="7"/>
  <c r="U68" i="7"/>
  <c r="S68" i="7"/>
  <c r="V67" i="7"/>
  <c r="U67" i="7"/>
  <c r="S67" i="7"/>
  <c r="V66" i="7"/>
  <c r="U66" i="7"/>
  <c r="S66" i="7"/>
  <c r="V65" i="7"/>
  <c r="U65" i="7"/>
  <c r="S65" i="7"/>
  <c r="V63" i="7"/>
  <c r="U63" i="7"/>
  <c r="S63" i="7"/>
  <c r="V61" i="7"/>
  <c r="U61" i="7"/>
  <c r="S61" i="7"/>
  <c r="V59" i="7"/>
  <c r="U59" i="7"/>
  <c r="S59" i="7"/>
  <c r="V58" i="7"/>
  <c r="U58" i="7"/>
  <c r="S58" i="7"/>
  <c r="V57" i="7"/>
  <c r="U57" i="7"/>
  <c r="S57" i="7"/>
  <c r="V53" i="7"/>
  <c r="U53" i="7"/>
  <c r="S53" i="7"/>
  <c r="V49" i="7"/>
  <c r="U49" i="7"/>
  <c r="S49" i="7"/>
  <c r="V47" i="7"/>
  <c r="U47" i="7"/>
  <c r="S47" i="7"/>
  <c r="V45" i="7"/>
  <c r="U45" i="7"/>
  <c r="S45" i="7"/>
  <c r="V41" i="7"/>
  <c r="U41" i="7"/>
  <c r="S41" i="7"/>
  <c r="V39" i="7"/>
  <c r="U39" i="7"/>
  <c r="S39" i="7"/>
  <c r="V32" i="7"/>
  <c r="U32" i="7"/>
  <c r="V31" i="7"/>
  <c r="U31" i="7"/>
  <c r="V30" i="7"/>
  <c r="U30" i="7"/>
  <c r="V29" i="7"/>
  <c r="U29" i="7"/>
  <c r="S29" i="7"/>
  <c r="V28" i="7"/>
  <c r="U28" i="7"/>
  <c r="S28" i="7"/>
  <c r="V26" i="7"/>
  <c r="U26" i="7"/>
  <c r="S26" i="7"/>
  <c r="V22" i="7"/>
  <c r="U22" i="7"/>
  <c r="S22" i="7"/>
  <c r="V21" i="7"/>
  <c r="U21" i="7"/>
  <c r="S21" i="7"/>
  <c r="V18" i="7"/>
  <c r="U18" i="7"/>
  <c r="S18" i="7"/>
  <c r="V17" i="7"/>
  <c r="U17" i="7"/>
  <c r="S17" i="7"/>
  <c r="V14" i="7"/>
  <c r="U14" i="7"/>
  <c r="S14" i="7"/>
  <c r="V13" i="7"/>
  <c r="U13" i="7"/>
  <c r="S13" i="7"/>
  <c r="V12" i="7"/>
  <c r="U12" i="7"/>
  <c r="S12" i="7"/>
  <c r="V10" i="7"/>
  <c r="U10" i="7"/>
  <c r="S10" i="7"/>
  <c r="V7" i="7"/>
  <c r="U7" i="7"/>
  <c r="S7" i="7"/>
  <c r="V5" i="7"/>
  <c r="U5" i="7"/>
  <c r="S5" i="7"/>
  <c r="V4" i="7"/>
  <c r="U4" i="7"/>
  <c r="S4" i="7"/>
  <c r="U3" i="7"/>
  <c r="S3" i="7"/>
  <c r="AB3" i="4"/>
  <c r="AA3" i="4"/>
  <c r="Z3" i="4"/>
  <c r="X3" i="4"/>
  <c r="AC25" i="10"/>
  <c r="AB25" i="10"/>
  <c r="AA25" i="10"/>
  <c r="Z25" i="10"/>
  <c r="Y25" i="10"/>
  <c r="X25" i="10"/>
  <c r="M25" i="10"/>
  <c r="L25" i="10"/>
  <c r="K25" i="10"/>
  <c r="J25" i="10"/>
  <c r="I25" i="10"/>
  <c r="Y82" i="17"/>
  <c r="Z82" i="17"/>
  <c r="AA82" i="17"/>
  <c r="AB82" i="17"/>
  <c r="AC82" i="17"/>
  <c r="AD82" i="17"/>
  <c r="AE82" i="17"/>
  <c r="I82" i="17"/>
  <c r="J82" i="17"/>
  <c r="K82" i="17"/>
  <c r="L82" i="17"/>
  <c r="M82" i="17"/>
  <c r="N82" i="17"/>
  <c r="O82" i="17"/>
  <c r="Y78" i="17"/>
  <c r="Z78" i="17"/>
  <c r="AA78" i="17"/>
  <c r="AB78" i="17"/>
  <c r="AC78" i="17"/>
  <c r="AD78" i="17"/>
  <c r="AE78" i="17"/>
  <c r="I78" i="17"/>
  <c r="J78" i="17"/>
  <c r="K78" i="17"/>
  <c r="L78" i="17"/>
  <c r="M78" i="17"/>
  <c r="N78" i="17"/>
  <c r="O78" i="17"/>
  <c r="Y74" i="17"/>
  <c r="Z74" i="17"/>
  <c r="AA74" i="17"/>
  <c r="AB74" i="17"/>
  <c r="AC74" i="17"/>
  <c r="AD74" i="17"/>
  <c r="AE74" i="17"/>
  <c r="I74" i="17"/>
  <c r="J74" i="17"/>
  <c r="K74" i="17"/>
  <c r="L74" i="17"/>
  <c r="M74" i="17"/>
  <c r="N74" i="17"/>
  <c r="O74" i="17"/>
  <c r="Y64" i="17"/>
  <c r="Z64" i="17"/>
  <c r="AA64" i="17"/>
  <c r="AB64" i="17"/>
  <c r="AC64" i="17"/>
  <c r="AD64" i="17"/>
  <c r="AE64" i="17"/>
  <c r="I64" i="17"/>
  <c r="J64" i="17"/>
  <c r="K64" i="17"/>
  <c r="L64" i="17"/>
  <c r="M64" i="17"/>
  <c r="N64" i="17"/>
  <c r="O64" i="17"/>
  <c r="Z70" i="17"/>
  <c r="AA70" i="17"/>
  <c r="AB70" i="17"/>
  <c r="AC70" i="17"/>
  <c r="AD70" i="17"/>
  <c r="Y87" i="17"/>
  <c r="Z87" i="17"/>
  <c r="AA87" i="17"/>
  <c r="Y86" i="17"/>
  <c r="Z86" i="17"/>
  <c r="AA86" i="17"/>
  <c r="Z220" i="21"/>
  <c r="Z217" i="21"/>
  <c r="Z216" i="21"/>
  <c r="AB162" i="21"/>
  <c r="Y152" i="21"/>
  <c r="Z152" i="21"/>
  <c r="AA152" i="21"/>
  <c r="AB152" i="21"/>
  <c r="Z139" i="21"/>
  <c r="AB135" i="21"/>
  <c r="AB134" i="21"/>
  <c r="AB133" i="21"/>
  <c r="Y121" i="21"/>
  <c r="Z121" i="21"/>
  <c r="AA121" i="21"/>
  <c r="AB121" i="21"/>
  <c r="AB120" i="21"/>
  <c r="AB118" i="21"/>
  <c r="Z118" i="21"/>
  <c r="Y116" i="21"/>
  <c r="AA116" i="21"/>
  <c r="Z108" i="21"/>
  <c r="Y77" i="21"/>
  <c r="Z77" i="21"/>
  <c r="AA77" i="21"/>
  <c r="AB49" i="21"/>
  <c r="AA49" i="21"/>
  <c r="Z49" i="21"/>
  <c r="Y49" i="21"/>
  <c r="Y41" i="21"/>
  <c r="Z41" i="21"/>
  <c r="AA41" i="21"/>
  <c r="AB41" i="21"/>
  <c r="Y43" i="21"/>
  <c r="Z43" i="21"/>
  <c r="AA43" i="21"/>
  <c r="AB26" i="21"/>
  <c r="AA26" i="21"/>
  <c r="Z26" i="21"/>
  <c r="Y26" i="21"/>
  <c r="R14" i="21"/>
  <c r="Q14" i="21"/>
  <c r="P14" i="21"/>
  <c r="O14" i="21"/>
  <c r="R336" i="21"/>
  <c r="Q336" i="21"/>
  <c r="P336" i="21"/>
  <c r="O336" i="21"/>
  <c r="R335" i="21"/>
  <c r="Q335" i="21"/>
  <c r="P335" i="21"/>
  <c r="O335" i="21"/>
  <c r="R333" i="21"/>
  <c r="Q333" i="21"/>
  <c r="P333" i="21"/>
  <c r="O333" i="21"/>
  <c r="O38" i="13"/>
  <c r="N38" i="13"/>
  <c r="M38" i="13"/>
  <c r="O47" i="17"/>
  <c r="N47" i="17"/>
  <c r="M47" i="17"/>
  <c r="L47" i="17"/>
  <c r="K47" i="17"/>
  <c r="J47" i="17"/>
  <c r="I47" i="17"/>
  <c r="Y15" i="18"/>
  <c r="X15" i="18"/>
  <c r="W15" i="18"/>
  <c r="V15" i="18"/>
  <c r="U15" i="18"/>
  <c r="M15" i="18"/>
  <c r="L15" i="18"/>
  <c r="K15" i="18"/>
  <c r="J15" i="18"/>
  <c r="J21" i="4"/>
  <c r="K29" i="11"/>
  <c r="J29" i="11"/>
  <c r="K31" i="11"/>
  <c r="J31" i="11"/>
  <c r="AB391" i="21"/>
  <c r="R391" i="21"/>
  <c r="Q391" i="21"/>
  <c r="P391" i="21"/>
  <c r="O391" i="21"/>
  <c r="AB390" i="21"/>
  <c r="R390" i="21"/>
  <c r="Q390" i="21"/>
  <c r="P390" i="21"/>
  <c r="O390" i="21"/>
  <c r="AB389" i="21"/>
  <c r="R389" i="21"/>
  <c r="Q389" i="21"/>
  <c r="P389" i="21"/>
  <c r="O389" i="21"/>
  <c r="AB388" i="21"/>
  <c r="R388" i="21"/>
  <c r="Q388" i="21"/>
  <c r="P388" i="21"/>
  <c r="O388" i="21"/>
  <c r="R222" i="21"/>
  <c r="Q222" i="21"/>
  <c r="P222" i="21"/>
  <c r="O222" i="21"/>
  <c r="Q45" i="13"/>
  <c r="P45" i="13"/>
  <c r="O45" i="13"/>
  <c r="N45" i="13"/>
  <c r="M45" i="13"/>
  <c r="L45" i="13"/>
  <c r="K45" i="13"/>
  <c r="J45" i="13"/>
  <c r="R344" i="21"/>
  <c r="Q344" i="21"/>
  <c r="P344" i="21"/>
  <c r="O344" i="21"/>
  <c r="AB185" i="21"/>
  <c r="R185" i="21"/>
  <c r="Q185" i="21"/>
  <c r="P185" i="21"/>
  <c r="O185" i="21"/>
  <c r="AB60" i="21"/>
  <c r="R60" i="21"/>
  <c r="Q60" i="21"/>
  <c r="P60" i="21"/>
  <c r="O60" i="21"/>
  <c r="Y30" i="19"/>
  <c r="X30" i="19"/>
  <c r="W30" i="19"/>
  <c r="J3" i="7"/>
  <c r="K3" i="7"/>
  <c r="L3" i="7"/>
  <c r="J4" i="7"/>
  <c r="K4" i="7"/>
  <c r="L4" i="7"/>
  <c r="J5" i="7"/>
  <c r="K5" i="7"/>
  <c r="L5" i="7"/>
  <c r="J7" i="7"/>
  <c r="K7" i="7"/>
  <c r="L7" i="7"/>
  <c r="J9" i="7"/>
  <c r="K9" i="7"/>
  <c r="L9" i="7"/>
  <c r="J10" i="7"/>
  <c r="K10" i="7"/>
  <c r="L10" i="7"/>
  <c r="J11" i="7"/>
  <c r="K11" i="7"/>
  <c r="L11" i="7"/>
  <c r="J12" i="7"/>
  <c r="K12" i="7"/>
  <c r="L12" i="7"/>
  <c r="J13" i="7"/>
  <c r="K13" i="7"/>
  <c r="L13" i="7"/>
  <c r="J14" i="7"/>
  <c r="L14" i="7"/>
  <c r="J15" i="7"/>
  <c r="K15" i="7"/>
  <c r="L15" i="7"/>
  <c r="J16" i="7"/>
  <c r="K16" i="7"/>
  <c r="L16" i="7"/>
  <c r="J17" i="7"/>
  <c r="K17" i="7"/>
  <c r="L17" i="7"/>
  <c r="J18" i="7"/>
  <c r="K18" i="7"/>
  <c r="L18" i="7"/>
  <c r="J19" i="7"/>
  <c r="K19" i="7"/>
  <c r="L19" i="7"/>
  <c r="J21" i="7"/>
  <c r="K21" i="7"/>
  <c r="L21" i="7"/>
  <c r="J22" i="7"/>
  <c r="K22" i="7"/>
  <c r="L22" i="7"/>
  <c r="J23" i="7"/>
  <c r="K23" i="7"/>
  <c r="L23" i="7"/>
  <c r="J24" i="7"/>
  <c r="K24" i="7"/>
  <c r="L24" i="7"/>
  <c r="J25" i="7"/>
  <c r="K25" i="7"/>
  <c r="L25" i="7"/>
  <c r="J26" i="7"/>
  <c r="K26" i="7"/>
  <c r="L26" i="7"/>
  <c r="J27" i="7"/>
  <c r="K27" i="7"/>
  <c r="L27" i="7"/>
  <c r="J28" i="7"/>
  <c r="K28" i="7"/>
  <c r="L28" i="7"/>
  <c r="J29" i="7"/>
  <c r="K29" i="7"/>
  <c r="L29" i="7"/>
  <c r="J30" i="7"/>
  <c r="K30" i="7"/>
  <c r="L30" i="7"/>
  <c r="J31" i="7"/>
  <c r="K31" i="7"/>
  <c r="L31" i="7"/>
  <c r="J32" i="7"/>
  <c r="K32" i="7"/>
  <c r="L32" i="7"/>
  <c r="J34" i="7"/>
  <c r="K34" i="7"/>
  <c r="L34" i="7"/>
  <c r="J35" i="7"/>
  <c r="K35" i="7"/>
  <c r="L35" i="7"/>
  <c r="J36" i="7"/>
  <c r="K36" i="7"/>
  <c r="L36" i="7"/>
  <c r="J37" i="7"/>
  <c r="K37" i="7"/>
  <c r="L37" i="7"/>
  <c r="J38" i="7"/>
  <c r="K38" i="7"/>
  <c r="L38" i="7"/>
  <c r="J39" i="7"/>
  <c r="K39" i="7"/>
  <c r="L39" i="7"/>
  <c r="J40" i="7"/>
  <c r="K40" i="7"/>
  <c r="L40" i="7"/>
  <c r="J41" i="7"/>
  <c r="K41" i="7"/>
  <c r="L41" i="7"/>
  <c r="J42" i="7"/>
  <c r="K42" i="7"/>
  <c r="L42" i="7"/>
  <c r="J43" i="7"/>
  <c r="K43" i="7"/>
  <c r="L43" i="7"/>
  <c r="J44" i="7"/>
  <c r="K44" i="7"/>
  <c r="L44" i="7"/>
  <c r="J45" i="7"/>
  <c r="K45" i="7"/>
  <c r="L45" i="7"/>
  <c r="J46" i="7"/>
  <c r="K46" i="7"/>
  <c r="L46" i="7"/>
  <c r="J47" i="7"/>
  <c r="K47" i="7"/>
  <c r="L47" i="7"/>
  <c r="J48" i="7"/>
  <c r="K48" i="7"/>
  <c r="L48" i="7"/>
  <c r="J49" i="7"/>
  <c r="K49" i="7"/>
  <c r="L49" i="7"/>
  <c r="J50" i="7"/>
  <c r="K50" i="7"/>
  <c r="L50" i="7"/>
  <c r="J51" i="7"/>
  <c r="K51" i="7"/>
  <c r="L51" i="7"/>
  <c r="J53" i="7"/>
  <c r="K53" i="7"/>
  <c r="L54" i="7"/>
  <c r="J56" i="7"/>
  <c r="K56" i="7"/>
  <c r="L56" i="7"/>
  <c r="J57" i="7"/>
  <c r="K57" i="7"/>
  <c r="L57" i="7"/>
  <c r="J58" i="7"/>
  <c r="K58" i="7"/>
  <c r="L58" i="7"/>
  <c r="J59" i="7"/>
  <c r="K59" i="7"/>
  <c r="L59" i="7"/>
  <c r="J60" i="7"/>
  <c r="K60" i="7"/>
  <c r="L60" i="7"/>
  <c r="J61" i="7"/>
  <c r="K61" i="7"/>
  <c r="L61" i="7"/>
  <c r="J62" i="7"/>
  <c r="K62" i="7"/>
  <c r="L62" i="7"/>
  <c r="J63" i="7"/>
  <c r="J64" i="7"/>
  <c r="K64" i="7"/>
  <c r="L64" i="7"/>
  <c r="J65" i="7"/>
  <c r="K65" i="7"/>
  <c r="L65" i="7"/>
  <c r="J66" i="7"/>
  <c r="K66" i="7"/>
  <c r="L66" i="7"/>
  <c r="J67" i="7"/>
  <c r="K67" i="7"/>
  <c r="L67" i="7"/>
  <c r="J68" i="7"/>
  <c r="K68" i="7"/>
  <c r="L68" i="7"/>
  <c r="J69" i="7"/>
  <c r="K69" i="7"/>
  <c r="L69" i="7"/>
  <c r="J70" i="7"/>
  <c r="K70" i="7"/>
  <c r="L70" i="7"/>
  <c r="J71" i="7"/>
  <c r="J74" i="7"/>
  <c r="K74" i="7"/>
  <c r="L74" i="7"/>
  <c r="J75" i="7"/>
  <c r="K75" i="7"/>
  <c r="L75" i="7"/>
  <c r="J76" i="7"/>
  <c r="K76" i="7"/>
  <c r="L76" i="7"/>
  <c r="J77" i="7"/>
  <c r="K77" i="7"/>
  <c r="L77" i="7"/>
  <c r="J78" i="7"/>
  <c r="K78" i="7"/>
  <c r="L78" i="7"/>
  <c r="J79" i="7"/>
  <c r="K79" i="7"/>
  <c r="L79" i="7"/>
  <c r="AC140" i="15"/>
  <c r="AB140" i="15"/>
  <c r="AA140" i="15"/>
  <c r="Z140" i="15"/>
  <c r="Y140" i="15"/>
  <c r="X140" i="15"/>
  <c r="I140" i="15"/>
  <c r="AC89" i="15"/>
  <c r="AB89" i="15"/>
  <c r="AA89" i="15"/>
  <c r="Z89" i="15"/>
  <c r="Y89" i="15"/>
  <c r="X89" i="15"/>
  <c r="I89" i="15"/>
  <c r="H43" i="19"/>
  <c r="H45" i="19"/>
  <c r="K20" i="6"/>
  <c r="J20" i="6"/>
  <c r="J45" i="11"/>
  <c r="L37" i="16"/>
  <c r="O16" i="16"/>
  <c r="N16" i="16"/>
  <c r="M16" i="16"/>
  <c r="L16" i="16"/>
  <c r="AC26" i="4"/>
  <c r="AB26" i="4"/>
  <c r="AA26" i="4"/>
  <c r="Z26" i="4"/>
  <c r="X26" i="4"/>
  <c r="N26" i="4"/>
  <c r="M26" i="4"/>
  <c r="L26" i="4"/>
  <c r="K26" i="4"/>
  <c r="J26" i="4"/>
  <c r="M5" i="1"/>
  <c r="L5" i="1"/>
  <c r="K5" i="1"/>
  <c r="M4" i="1"/>
  <c r="L4" i="1"/>
  <c r="K4" i="1"/>
  <c r="AB433" i="21"/>
  <c r="R433" i="21"/>
  <c r="Q433" i="21"/>
  <c r="P433" i="21"/>
  <c r="O433" i="21"/>
  <c r="AB430" i="21"/>
  <c r="R430" i="21"/>
  <c r="Q430" i="21"/>
  <c r="P430" i="21"/>
  <c r="O430" i="21"/>
  <c r="AB427" i="21"/>
  <c r="R427" i="21"/>
  <c r="Q427" i="21"/>
  <c r="P427" i="21"/>
  <c r="O427" i="21"/>
  <c r="AB105" i="21"/>
  <c r="R105" i="21"/>
  <c r="Q105" i="21"/>
  <c r="P105" i="21"/>
  <c r="O105" i="21"/>
  <c r="AB99" i="21"/>
  <c r="R99" i="21"/>
  <c r="Q99" i="21"/>
  <c r="P99" i="21"/>
  <c r="O99" i="21"/>
  <c r="O100" i="21"/>
  <c r="P100" i="21"/>
  <c r="Q100" i="21"/>
  <c r="R100" i="21"/>
  <c r="AB100" i="21"/>
  <c r="AB62" i="21"/>
  <c r="R62" i="21"/>
  <c r="Q62" i="21"/>
  <c r="P62" i="21"/>
  <c r="O62" i="21"/>
  <c r="R45" i="21"/>
  <c r="Q45" i="21"/>
  <c r="P45" i="21"/>
  <c r="O45" i="21"/>
  <c r="AB179" i="21"/>
  <c r="R179" i="21"/>
  <c r="Q179" i="21"/>
  <c r="P179" i="21"/>
  <c r="O179" i="21"/>
  <c r="AB164" i="21"/>
  <c r="R164" i="21"/>
  <c r="Q164" i="21"/>
  <c r="P164" i="21"/>
  <c r="O164" i="21"/>
  <c r="R134" i="21"/>
  <c r="Q134" i="21"/>
  <c r="P134" i="21"/>
  <c r="O134" i="21"/>
  <c r="R93" i="21"/>
  <c r="Q93" i="21"/>
  <c r="P93" i="21"/>
  <c r="O93" i="21"/>
  <c r="R71" i="21"/>
  <c r="Q71" i="21"/>
  <c r="P71" i="21"/>
  <c r="O71" i="21"/>
  <c r="R169" i="21"/>
  <c r="Q169" i="21"/>
  <c r="P169" i="21"/>
  <c r="O169" i="21"/>
  <c r="R153" i="21"/>
  <c r="Q153" i="21"/>
  <c r="P153" i="21"/>
  <c r="O153" i="21"/>
  <c r="R64" i="21"/>
  <c r="Q64" i="21"/>
  <c r="P64" i="21"/>
  <c r="O64" i="21"/>
  <c r="R63" i="21"/>
  <c r="Q63" i="21"/>
  <c r="P63" i="21"/>
  <c r="O63" i="21"/>
  <c r="R61" i="21"/>
  <c r="Q61" i="21"/>
  <c r="P61" i="21"/>
  <c r="O61" i="21"/>
  <c r="R470" i="21"/>
  <c r="Q470" i="21"/>
  <c r="P470" i="21"/>
  <c r="O470" i="21"/>
  <c r="R417" i="21"/>
  <c r="Q417" i="21"/>
  <c r="P417" i="21"/>
  <c r="O417" i="21"/>
  <c r="R416" i="21"/>
  <c r="Q416" i="21"/>
  <c r="P416" i="21"/>
  <c r="O416" i="21"/>
  <c r="R398" i="21"/>
  <c r="Q398" i="21"/>
  <c r="P398" i="21"/>
  <c r="O398" i="21"/>
  <c r="R225" i="21"/>
  <c r="R224" i="21"/>
  <c r="R220" i="21"/>
  <c r="Q225" i="21"/>
  <c r="P225" i="21"/>
  <c r="O225" i="21"/>
  <c r="Q224" i="21"/>
  <c r="P224" i="21"/>
  <c r="O224" i="21"/>
  <c r="Q220" i="21"/>
  <c r="P220" i="21"/>
  <c r="O220" i="21"/>
  <c r="Q240" i="21"/>
  <c r="P240" i="21"/>
  <c r="O240" i="21"/>
  <c r="I40" i="20"/>
  <c r="H40" i="20"/>
  <c r="G40" i="20"/>
  <c r="T13" i="20"/>
  <c r="S13" i="20"/>
  <c r="R13" i="20"/>
  <c r="Q13" i="20"/>
  <c r="K114" i="15"/>
  <c r="J114" i="15"/>
  <c r="K104" i="15"/>
  <c r="J104" i="15"/>
  <c r="X142" i="23"/>
  <c r="W142" i="23"/>
  <c r="V142" i="23"/>
  <c r="X141" i="23"/>
  <c r="W141" i="23"/>
  <c r="V141" i="23"/>
  <c r="AA130" i="23"/>
  <c r="Z130" i="23"/>
  <c r="Y130" i="23"/>
  <c r="X130" i="23"/>
  <c r="W130" i="23"/>
  <c r="V130" i="23"/>
  <c r="AA129" i="23"/>
  <c r="Z129" i="23"/>
  <c r="Y129" i="23"/>
  <c r="X129" i="23"/>
  <c r="W129" i="23"/>
  <c r="V129" i="23"/>
  <c r="AA128" i="23"/>
  <c r="Z128" i="23"/>
  <c r="Y128" i="23"/>
  <c r="X128" i="23"/>
  <c r="W128" i="23"/>
  <c r="V128" i="23"/>
  <c r="AA127" i="23"/>
  <c r="Z127" i="23"/>
  <c r="Y127" i="23"/>
  <c r="X127" i="23"/>
  <c r="W127" i="23"/>
  <c r="V127" i="23"/>
  <c r="AA126" i="23"/>
  <c r="Z126" i="23"/>
  <c r="Y126" i="23"/>
  <c r="X126" i="23"/>
  <c r="W126" i="23"/>
  <c r="V126" i="23"/>
  <c r="AA125" i="23"/>
  <c r="Z125" i="23"/>
  <c r="Y125" i="23"/>
  <c r="X125" i="23"/>
  <c r="W125" i="23"/>
  <c r="V125" i="23"/>
  <c r="AA124" i="23"/>
  <c r="Z124" i="23"/>
  <c r="Y124" i="23"/>
  <c r="X124" i="23"/>
  <c r="W124" i="23"/>
  <c r="V124" i="23"/>
  <c r="AA123" i="23"/>
  <c r="Z123" i="23"/>
  <c r="Y123" i="23"/>
  <c r="X123" i="23"/>
  <c r="W123" i="23"/>
  <c r="V123" i="23"/>
  <c r="AA122" i="23"/>
  <c r="Z122" i="23"/>
  <c r="Y122" i="23"/>
  <c r="X122" i="23"/>
  <c r="W122" i="23"/>
  <c r="V122" i="23"/>
  <c r="AA121" i="23"/>
  <c r="Z121" i="23"/>
  <c r="Y121" i="23"/>
  <c r="X121" i="23"/>
  <c r="W121" i="23"/>
  <c r="V121" i="23"/>
  <c r="AA120" i="23"/>
  <c r="Z120" i="23"/>
  <c r="Y120" i="23"/>
  <c r="X120" i="23"/>
  <c r="W120" i="23"/>
  <c r="V120" i="23"/>
  <c r="AA119" i="23"/>
  <c r="Z119" i="23"/>
  <c r="Y119" i="23"/>
  <c r="X119" i="23"/>
  <c r="W119" i="23"/>
  <c r="V119" i="23"/>
  <c r="AA118" i="23"/>
  <c r="Z118" i="23"/>
  <c r="Y118" i="23"/>
  <c r="X118" i="23"/>
  <c r="W118" i="23"/>
  <c r="V118" i="23"/>
  <c r="AA117" i="23"/>
  <c r="Z117" i="23"/>
  <c r="Y117" i="23"/>
  <c r="X117" i="23"/>
  <c r="W117" i="23"/>
  <c r="V117" i="23"/>
  <c r="AA116" i="23"/>
  <c r="Z116" i="23"/>
  <c r="Y116" i="23"/>
  <c r="X116" i="23"/>
  <c r="W116" i="23"/>
  <c r="V116" i="23"/>
  <c r="AA115" i="23"/>
  <c r="Z115" i="23"/>
  <c r="Y115" i="23"/>
  <c r="X115" i="23"/>
  <c r="W115" i="23"/>
  <c r="V115" i="23"/>
  <c r="AA114" i="23"/>
  <c r="Z114" i="23"/>
  <c r="Y114" i="23"/>
  <c r="X114" i="23"/>
  <c r="W114" i="23"/>
  <c r="V114" i="23"/>
  <c r="AA113" i="23"/>
  <c r="Z113" i="23"/>
  <c r="Y113" i="23"/>
  <c r="X113" i="23"/>
  <c r="W113" i="23"/>
  <c r="V113" i="23"/>
  <c r="AA112" i="23"/>
  <c r="Z112" i="23"/>
  <c r="Y112" i="23"/>
  <c r="X112" i="23"/>
  <c r="W112" i="23"/>
  <c r="V112" i="23"/>
  <c r="AA111" i="23"/>
  <c r="Z111" i="23"/>
  <c r="Y111" i="23"/>
  <c r="X111" i="23"/>
  <c r="W111" i="23"/>
  <c r="V111" i="23"/>
  <c r="AA110" i="23"/>
  <c r="Z110" i="23"/>
  <c r="Y110" i="23"/>
  <c r="X110" i="23"/>
  <c r="W110" i="23"/>
  <c r="V110" i="23"/>
  <c r="AA109" i="23"/>
  <c r="Z109" i="23"/>
  <c r="Y109" i="23"/>
  <c r="X109" i="23"/>
  <c r="W109" i="23"/>
  <c r="V109" i="23"/>
  <c r="AA108" i="23"/>
  <c r="Z108" i="23"/>
  <c r="Y108" i="23"/>
  <c r="X108" i="23"/>
  <c r="W108" i="23"/>
  <c r="V108" i="23"/>
  <c r="AA107" i="23"/>
  <c r="Z107" i="23"/>
  <c r="Y107" i="23"/>
  <c r="X107" i="23"/>
  <c r="W107" i="23"/>
  <c r="V107" i="23"/>
  <c r="AA106" i="23"/>
  <c r="Z106" i="23"/>
  <c r="Y106" i="23"/>
  <c r="X106" i="23"/>
  <c r="W106" i="23"/>
  <c r="V106" i="23"/>
  <c r="AA105" i="23"/>
  <c r="Z105" i="23"/>
  <c r="Y105" i="23"/>
  <c r="X105" i="23"/>
  <c r="W105" i="23"/>
  <c r="V105" i="23"/>
  <c r="AA104" i="23"/>
  <c r="Z104" i="23"/>
  <c r="Y104" i="23"/>
  <c r="X104" i="23"/>
  <c r="W104" i="23"/>
  <c r="V104" i="23"/>
  <c r="AA103" i="23"/>
  <c r="Z103" i="23"/>
  <c r="Y103" i="23"/>
  <c r="X103" i="23"/>
  <c r="W103" i="23"/>
  <c r="V103" i="23"/>
  <c r="AA102" i="23"/>
  <c r="Z102" i="23"/>
  <c r="Y102" i="23"/>
  <c r="X102" i="23"/>
  <c r="W102" i="23"/>
  <c r="V102" i="23"/>
  <c r="AA101" i="23"/>
  <c r="Z101" i="23"/>
  <c r="Y101" i="23"/>
  <c r="X101" i="23"/>
  <c r="W101" i="23"/>
  <c r="V101" i="23"/>
  <c r="AA100" i="23"/>
  <c r="Z100" i="23"/>
  <c r="Y100" i="23"/>
  <c r="X100" i="23"/>
  <c r="W100" i="23"/>
  <c r="V100" i="23"/>
  <c r="AA99" i="23"/>
  <c r="Z99" i="23"/>
  <c r="Y99" i="23"/>
  <c r="X99" i="23"/>
  <c r="W99" i="23"/>
  <c r="V99" i="23"/>
  <c r="AA98" i="23"/>
  <c r="Z98" i="23"/>
  <c r="Y98" i="23"/>
  <c r="X98" i="23"/>
  <c r="W98" i="23"/>
  <c r="V98" i="23"/>
  <c r="AA97" i="23"/>
  <c r="Z97" i="23"/>
  <c r="Y97" i="23"/>
  <c r="X97" i="23"/>
  <c r="W97" i="23"/>
  <c r="V97" i="23"/>
  <c r="AA96" i="23"/>
  <c r="Z96" i="23"/>
  <c r="Y96" i="23"/>
  <c r="X96" i="23"/>
  <c r="W96" i="23"/>
  <c r="V96" i="23"/>
  <c r="AA95" i="23"/>
  <c r="Z95" i="23"/>
  <c r="Y95" i="23"/>
  <c r="X95" i="23"/>
  <c r="W95" i="23"/>
  <c r="V95" i="23"/>
  <c r="AA94" i="23"/>
  <c r="Z94" i="23"/>
  <c r="Y94" i="23"/>
  <c r="X94" i="23"/>
  <c r="W94" i="23"/>
  <c r="V94" i="23"/>
  <c r="AA93" i="23"/>
  <c r="Z93" i="23"/>
  <c r="Y93" i="23"/>
  <c r="X93" i="23"/>
  <c r="W93" i="23"/>
  <c r="V93" i="23"/>
  <c r="AA92" i="23"/>
  <c r="Z92" i="23"/>
  <c r="Y92" i="23"/>
  <c r="X92" i="23"/>
  <c r="W92" i="23"/>
  <c r="V92" i="23"/>
  <c r="AA91" i="23"/>
  <c r="Z91" i="23"/>
  <c r="Y91" i="23"/>
  <c r="X91" i="23"/>
  <c r="W91" i="23"/>
  <c r="V91" i="23"/>
  <c r="AA90" i="23"/>
  <c r="Z90" i="23"/>
  <c r="Y90" i="23"/>
  <c r="X90" i="23"/>
  <c r="W90" i="23"/>
  <c r="V90" i="23"/>
  <c r="AA89" i="23"/>
  <c r="Z89" i="23"/>
  <c r="Y89" i="23"/>
  <c r="X89" i="23"/>
  <c r="W89" i="23"/>
  <c r="V89" i="23"/>
  <c r="AA88" i="23"/>
  <c r="Z88" i="23"/>
  <c r="Y88" i="23"/>
  <c r="X88" i="23"/>
  <c r="W88" i="23"/>
  <c r="V88" i="23"/>
  <c r="AA87" i="23"/>
  <c r="Z87" i="23"/>
  <c r="Y87" i="23"/>
  <c r="X87" i="23"/>
  <c r="W87" i="23"/>
  <c r="V87" i="23"/>
  <c r="AA86" i="23"/>
  <c r="Z86" i="23"/>
  <c r="Y86" i="23"/>
  <c r="X86" i="23"/>
  <c r="W86" i="23"/>
  <c r="V86" i="23"/>
  <c r="AA85" i="23"/>
  <c r="Z85" i="23"/>
  <c r="Y85" i="23"/>
  <c r="X85" i="23"/>
  <c r="W85" i="23"/>
  <c r="V85" i="23"/>
  <c r="AA84" i="23"/>
  <c r="Z84" i="23"/>
  <c r="Y84" i="23"/>
  <c r="X84" i="23"/>
  <c r="W84" i="23"/>
  <c r="V84" i="23"/>
  <c r="AA83" i="23"/>
  <c r="Z83" i="23"/>
  <c r="Y83" i="23"/>
  <c r="X83" i="23"/>
  <c r="W83" i="23"/>
  <c r="V83" i="23"/>
  <c r="AA82" i="23"/>
  <c r="Z82" i="23"/>
  <c r="Y82" i="23"/>
  <c r="X82" i="23"/>
  <c r="W82" i="23"/>
  <c r="V82" i="23"/>
  <c r="AA81" i="23"/>
  <c r="Z81" i="23"/>
  <c r="Y81" i="23"/>
  <c r="X81" i="23"/>
  <c r="W81" i="23"/>
  <c r="V81" i="23"/>
  <c r="AA80" i="23"/>
  <c r="Z80" i="23"/>
  <c r="Y80" i="23"/>
  <c r="X80" i="23"/>
  <c r="W80" i="23"/>
  <c r="V80" i="23"/>
  <c r="AA79" i="23"/>
  <c r="Z79" i="23"/>
  <c r="Y79" i="23"/>
  <c r="X79" i="23"/>
  <c r="W79" i="23"/>
  <c r="V79" i="23"/>
  <c r="AA78" i="23"/>
  <c r="Z78" i="23"/>
  <c r="Y78" i="23"/>
  <c r="X78" i="23"/>
  <c r="W78" i="23"/>
  <c r="V78" i="23"/>
  <c r="AA77" i="23"/>
  <c r="Z77" i="23"/>
  <c r="Y77" i="23"/>
  <c r="X77" i="23"/>
  <c r="W77" i="23"/>
  <c r="V77" i="23"/>
  <c r="AA76" i="23"/>
  <c r="Z76" i="23"/>
  <c r="Y76" i="23"/>
  <c r="X76" i="23"/>
  <c r="W76" i="23"/>
  <c r="V76" i="23"/>
  <c r="AA75" i="23"/>
  <c r="Z75" i="23"/>
  <c r="Y75" i="23"/>
  <c r="X75" i="23"/>
  <c r="W75" i="23"/>
  <c r="V75" i="23"/>
  <c r="AA74" i="23"/>
  <c r="Z74" i="23"/>
  <c r="Y74" i="23"/>
  <c r="X74" i="23"/>
  <c r="W74" i="23"/>
  <c r="V74" i="23"/>
  <c r="AA73" i="23"/>
  <c r="Z73" i="23"/>
  <c r="Y73" i="23"/>
  <c r="X73" i="23"/>
  <c r="W73" i="23"/>
  <c r="V73" i="23"/>
  <c r="AA72" i="23"/>
  <c r="Z72" i="23"/>
  <c r="Y72" i="23"/>
  <c r="X72" i="23"/>
  <c r="W72" i="23"/>
  <c r="V72" i="23"/>
  <c r="AA71" i="23"/>
  <c r="Z71" i="23"/>
  <c r="Y71" i="23"/>
  <c r="X71" i="23"/>
  <c r="W71" i="23"/>
  <c r="V71" i="23"/>
  <c r="AA70" i="23"/>
  <c r="Z70" i="23"/>
  <c r="Y70" i="23"/>
  <c r="X70" i="23"/>
  <c r="W70" i="23"/>
  <c r="V70" i="23"/>
  <c r="AA69" i="23"/>
  <c r="Z69" i="23"/>
  <c r="Y69" i="23"/>
  <c r="X69" i="23"/>
  <c r="W69" i="23"/>
  <c r="V69" i="23"/>
  <c r="AA68" i="23"/>
  <c r="Z68" i="23"/>
  <c r="Y68" i="23"/>
  <c r="X68" i="23"/>
  <c r="W68" i="23"/>
  <c r="V68" i="23"/>
  <c r="AA67" i="23"/>
  <c r="Z67" i="23"/>
  <c r="Y67" i="23"/>
  <c r="X67" i="23"/>
  <c r="W67" i="23"/>
  <c r="V67" i="23"/>
  <c r="AA66" i="23"/>
  <c r="Z66" i="23"/>
  <c r="Y66" i="23"/>
  <c r="X66" i="23"/>
  <c r="W66" i="23"/>
  <c r="V66" i="23"/>
  <c r="AA65" i="23"/>
  <c r="Z65" i="23"/>
  <c r="Y65" i="23"/>
  <c r="X65" i="23"/>
  <c r="W65" i="23"/>
  <c r="V65" i="23"/>
  <c r="AA64" i="23"/>
  <c r="Z64" i="23"/>
  <c r="Y64" i="23"/>
  <c r="X64" i="23"/>
  <c r="W64" i="23"/>
  <c r="V64" i="23"/>
  <c r="AA63" i="23"/>
  <c r="Z63" i="23"/>
  <c r="Y63" i="23"/>
  <c r="X63" i="23"/>
  <c r="W63" i="23"/>
  <c r="V63" i="23"/>
  <c r="AA62" i="23"/>
  <c r="Z62" i="23"/>
  <c r="Y62" i="23"/>
  <c r="X62" i="23"/>
  <c r="W62" i="23"/>
  <c r="V62" i="23"/>
  <c r="AA61" i="23"/>
  <c r="Z61" i="23"/>
  <c r="Y61" i="23"/>
  <c r="X61" i="23"/>
  <c r="W61" i="23"/>
  <c r="V61" i="23"/>
  <c r="AA60" i="23"/>
  <c r="Z60" i="23"/>
  <c r="Y60" i="23"/>
  <c r="X60" i="23"/>
  <c r="W60" i="23"/>
  <c r="V60" i="23"/>
  <c r="AA59" i="23"/>
  <c r="Z59" i="23"/>
  <c r="Y59" i="23"/>
  <c r="X59" i="23"/>
  <c r="W59" i="23"/>
  <c r="V59" i="23"/>
  <c r="AA58" i="23"/>
  <c r="Z58" i="23"/>
  <c r="Y58" i="23"/>
  <c r="X58" i="23"/>
  <c r="W58" i="23"/>
  <c r="V58" i="23"/>
  <c r="AA57" i="23"/>
  <c r="Z57" i="23"/>
  <c r="Y57" i="23"/>
  <c r="X57" i="23"/>
  <c r="W57" i="23"/>
  <c r="V57" i="23"/>
  <c r="AA56" i="23"/>
  <c r="Z56" i="23"/>
  <c r="Y56" i="23"/>
  <c r="X56" i="23"/>
  <c r="W56" i="23"/>
  <c r="V56" i="23"/>
  <c r="AA55" i="23"/>
  <c r="Z55" i="23"/>
  <c r="Y55" i="23"/>
  <c r="X55" i="23"/>
  <c r="W55" i="23"/>
  <c r="V55" i="23"/>
  <c r="AA54" i="23"/>
  <c r="Z54" i="23"/>
  <c r="Y54" i="23"/>
  <c r="X54" i="23"/>
  <c r="W54" i="23"/>
  <c r="V54" i="23"/>
  <c r="AA53" i="23"/>
  <c r="Z53" i="23"/>
  <c r="Y53" i="23"/>
  <c r="X53" i="23"/>
  <c r="W53" i="23"/>
  <c r="V53" i="23"/>
  <c r="AA52" i="23"/>
  <c r="Z52" i="23"/>
  <c r="Y52" i="23"/>
  <c r="X52" i="23"/>
  <c r="W52" i="23"/>
  <c r="V52" i="23"/>
  <c r="AA51" i="23"/>
  <c r="Z51" i="23"/>
  <c r="Y51" i="23"/>
  <c r="X51" i="23"/>
  <c r="W51" i="23"/>
  <c r="V51" i="23"/>
  <c r="AA50" i="23"/>
  <c r="Z50" i="23"/>
  <c r="Y50" i="23"/>
  <c r="X50" i="23"/>
  <c r="W50" i="23"/>
  <c r="V50" i="23"/>
  <c r="AA49" i="23"/>
  <c r="Z49" i="23"/>
  <c r="Y49" i="23"/>
  <c r="X49" i="23"/>
  <c r="W49" i="23"/>
  <c r="V49" i="23"/>
  <c r="AA48" i="23"/>
  <c r="Z48" i="23"/>
  <c r="Y48" i="23"/>
  <c r="X48" i="23"/>
  <c r="W48" i="23"/>
  <c r="V48" i="23"/>
  <c r="AA47" i="23"/>
  <c r="Z47" i="23"/>
  <c r="Y47" i="23"/>
  <c r="X47" i="23"/>
  <c r="W47" i="23"/>
  <c r="V47" i="23"/>
  <c r="AA46" i="23"/>
  <c r="Z46" i="23"/>
  <c r="Y46" i="23"/>
  <c r="X46" i="23"/>
  <c r="W46" i="23"/>
  <c r="V46" i="23"/>
  <c r="AA45" i="23"/>
  <c r="Z45" i="23"/>
  <c r="Y45" i="23"/>
  <c r="X45" i="23"/>
  <c r="W45" i="23"/>
  <c r="V45" i="23"/>
  <c r="AA44" i="23"/>
  <c r="Z44" i="23"/>
  <c r="Y44" i="23"/>
  <c r="X44" i="23"/>
  <c r="W44" i="23"/>
  <c r="V44" i="23"/>
  <c r="AA43" i="23"/>
  <c r="Z43" i="23"/>
  <c r="Y43" i="23"/>
  <c r="X43" i="23"/>
  <c r="W43" i="23"/>
  <c r="V43" i="23"/>
  <c r="AA42" i="23"/>
  <c r="Z42" i="23"/>
  <c r="Y42" i="23"/>
  <c r="X42" i="23"/>
  <c r="W42" i="23"/>
  <c r="V42" i="23"/>
  <c r="AA41" i="23"/>
  <c r="Z41" i="23"/>
  <c r="Y41" i="23"/>
  <c r="X41" i="23"/>
  <c r="W41" i="23"/>
  <c r="V41" i="23"/>
  <c r="AA40" i="23"/>
  <c r="Z40" i="23"/>
  <c r="Y40" i="23"/>
  <c r="X40" i="23"/>
  <c r="W40" i="23"/>
  <c r="V40" i="23"/>
  <c r="AA39" i="23"/>
  <c r="Z39" i="23"/>
  <c r="Y39" i="23"/>
  <c r="X39" i="23"/>
  <c r="W39" i="23"/>
  <c r="V39" i="23"/>
  <c r="AA38" i="23"/>
  <c r="Z38" i="23"/>
  <c r="Y38" i="23"/>
  <c r="X38" i="23"/>
  <c r="W38" i="23"/>
  <c r="V38" i="23"/>
  <c r="AA37" i="23"/>
  <c r="Z37" i="23"/>
  <c r="Y37" i="23"/>
  <c r="X37" i="23"/>
  <c r="W37" i="23"/>
  <c r="V37" i="23"/>
  <c r="AA36" i="23"/>
  <c r="Z36" i="23"/>
  <c r="Y36" i="23"/>
  <c r="X36" i="23"/>
  <c r="W36" i="23"/>
  <c r="V36" i="23"/>
  <c r="AA35" i="23"/>
  <c r="Z35" i="23"/>
  <c r="Y35" i="23"/>
  <c r="X35" i="23"/>
  <c r="W35" i="23"/>
  <c r="V35" i="23"/>
  <c r="AA34" i="23"/>
  <c r="Z34" i="23"/>
  <c r="Y34" i="23"/>
  <c r="X34" i="23"/>
  <c r="W34" i="23"/>
  <c r="V34" i="23"/>
  <c r="AA33" i="23"/>
  <c r="Z33" i="23"/>
  <c r="Y33" i="23"/>
  <c r="X33" i="23"/>
  <c r="W33" i="23"/>
  <c r="V33" i="23"/>
  <c r="AA32" i="23"/>
  <c r="Z32" i="23"/>
  <c r="Y32" i="23"/>
  <c r="X32" i="23"/>
  <c r="W32" i="23"/>
  <c r="V32" i="23"/>
  <c r="AA31" i="23"/>
  <c r="Z31" i="23"/>
  <c r="Y31" i="23"/>
  <c r="X31" i="23"/>
  <c r="W31" i="23"/>
  <c r="V31" i="23"/>
  <c r="AA30" i="23"/>
  <c r="Z30" i="23"/>
  <c r="Y30" i="23"/>
  <c r="X30" i="23"/>
  <c r="W30" i="23"/>
  <c r="V30" i="23"/>
  <c r="AA29" i="23"/>
  <c r="Z29" i="23"/>
  <c r="Y29" i="23"/>
  <c r="X29" i="23"/>
  <c r="W29" i="23"/>
  <c r="V29" i="23"/>
  <c r="AA28" i="23"/>
  <c r="Z28" i="23"/>
  <c r="Y28" i="23"/>
  <c r="X28" i="23"/>
  <c r="W28" i="23"/>
  <c r="V28" i="23"/>
  <c r="AA27" i="23"/>
  <c r="Z27" i="23"/>
  <c r="Y27" i="23"/>
  <c r="X27" i="23"/>
  <c r="W27" i="23"/>
  <c r="V27" i="23"/>
  <c r="AA26" i="23"/>
  <c r="Z26" i="23"/>
  <c r="Y26" i="23"/>
  <c r="X26" i="23"/>
  <c r="W26" i="23"/>
  <c r="V26" i="23"/>
  <c r="AA25" i="23"/>
  <c r="Z25" i="23"/>
  <c r="Y25" i="23"/>
  <c r="X25" i="23"/>
  <c r="W25" i="23"/>
  <c r="V25" i="23"/>
  <c r="AA24" i="23"/>
  <c r="Z24" i="23"/>
  <c r="Y24" i="23"/>
  <c r="X24" i="23"/>
  <c r="W24" i="23"/>
  <c r="V24" i="23"/>
  <c r="AA23" i="23"/>
  <c r="Z23" i="23"/>
  <c r="Y23" i="23"/>
  <c r="X23" i="23"/>
  <c r="W23" i="23"/>
  <c r="V23" i="23"/>
  <c r="AA22" i="23"/>
  <c r="Z22" i="23"/>
  <c r="Y22" i="23"/>
  <c r="X22" i="23"/>
  <c r="W22" i="23"/>
  <c r="V22" i="23"/>
  <c r="M22" i="23"/>
  <c r="L22" i="23"/>
  <c r="K22" i="23"/>
  <c r="J22" i="23"/>
  <c r="I22" i="23"/>
  <c r="H22" i="23"/>
  <c r="AA21" i="23"/>
  <c r="Z21" i="23"/>
  <c r="Y21" i="23"/>
  <c r="X21" i="23"/>
  <c r="W21" i="23"/>
  <c r="V21" i="23"/>
  <c r="M21" i="23"/>
  <c r="L21" i="23"/>
  <c r="K21" i="23"/>
  <c r="J21" i="23"/>
  <c r="I21" i="23"/>
  <c r="H21" i="23"/>
  <c r="AA20" i="23"/>
  <c r="Z20" i="23"/>
  <c r="Y20" i="23"/>
  <c r="X20" i="23"/>
  <c r="W20" i="23"/>
  <c r="V20" i="23"/>
  <c r="M20" i="23"/>
  <c r="L20" i="23"/>
  <c r="K20" i="23"/>
  <c r="J20" i="23"/>
  <c r="I20" i="23"/>
  <c r="H20" i="23"/>
  <c r="AA15" i="23"/>
  <c r="Z15" i="23"/>
  <c r="Y15" i="23"/>
  <c r="X15" i="23"/>
  <c r="W15" i="23"/>
  <c r="V15" i="23"/>
  <c r="M15" i="23"/>
  <c r="L15" i="23"/>
  <c r="K15" i="23"/>
  <c r="J15" i="23"/>
  <c r="I15" i="23"/>
  <c r="H15" i="23"/>
  <c r="AA12" i="23"/>
  <c r="Z12" i="23"/>
  <c r="Y12" i="23"/>
  <c r="X12" i="23"/>
  <c r="W12" i="23"/>
  <c r="V12" i="23"/>
  <c r="M12" i="23"/>
  <c r="L12" i="23"/>
  <c r="K12" i="23"/>
  <c r="J12" i="23"/>
  <c r="I12" i="23"/>
  <c r="H12" i="23"/>
  <c r="AA11" i="23"/>
  <c r="Z11" i="23"/>
  <c r="Y11" i="23"/>
  <c r="X11" i="23"/>
  <c r="W11" i="23"/>
  <c r="V11" i="23"/>
  <c r="M11" i="23"/>
  <c r="L11" i="23"/>
  <c r="K11" i="23"/>
  <c r="J11" i="23"/>
  <c r="I11" i="23"/>
  <c r="H11" i="23"/>
  <c r="AA10" i="23"/>
  <c r="Z10" i="23"/>
  <c r="Y10" i="23"/>
  <c r="X10" i="23"/>
  <c r="W10" i="23"/>
  <c r="V10" i="23"/>
  <c r="M10" i="23"/>
  <c r="L10" i="23"/>
  <c r="K10" i="23"/>
  <c r="J10" i="23"/>
  <c r="I10" i="23"/>
  <c r="H10" i="23"/>
  <c r="AA9" i="23"/>
  <c r="Z9" i="23"/>
  <c r="Y9" i="23"/>
  <c r="X9" i="23"/>
  <c r="W9" i="23"/>
  <c r="V9" i="23"/>
  <c r="M9" i="23"/>
  <c r="L9" i="23"/>
  <c r="K9" i="23"/>
  <c r="J9" i="23"/>
  <c r="I9" i="23"/>
  <c r="H9" i="23"/>
  <c r="AA8" i="23"/>
  <c r="Z8" i="23"/>
  <c r="Y8" i="23"/>
  <c r="X8" i="23"/>
  <c r="W8" i="23"/>
  <c r="V8" i="23"/>
  <c r="M8" i="23"/>
  <c r="L8" i="23"/>
  <c r="K8" i="23"/>
  <c r="J8" i="23"/>
  <c r="I8" i="23"/>
  <c r="H8" i="23"/>
  <c r="AA7" i="23"/>
  <c r="Z7" i="23"/>
  <c r="Y7" i="23"/>
  <c r="X7" i="23"/>
  <c r="W7" i="23"/>
  <c r="V7" i="23"/>
  <c r="M7" i="23"/>
  <c r="L7" i="23"/>
  <c r="K7" i="23"/>
  <c r="J7" i="23"/>
  <c r="I7" i="23"/>
  <c r="H7" i="23"/>
  <c r="AA6" i="23"/>
  <c r="Z6" i="23"/>
  <c r="Y6" i="23"/>
  <c r="X6" i="23"/>
  <c r="W6" i="23"/>
  <c r="V6" i="23"/>
  <c r="M6" i="23"/>
  <c r="L6" i="23"/>
  <c r="K6" i="23"/>
  <c r="J6" i="23"/>
  <c r="I6" i="23"/>
  <c r="H6" i="23"/>
  <c r="AA5" i="23"/>
  <c r="Z5" i="23"/>
  <c r="Y5" i="23"/>
  <c r="X5" i="23"/>
  <c r="W5" i="23"/>
  <c r="V5" i="23"/>
  <c r="M5" i="23"/>
  <c r="L5" i="23"/>
  <c r="K5" i="23"/>
  <c r="J5" i="23"/>
  <c r="I5" i="23"/>
  <c r="H5" i="23"/>
  <c r="AA4" i="23"/>
  <c r="Z4" i="23"/>
  <c r="Y4" i="23"/>
  <c r="X4" i="23"/>
  <c r="W4" i="23"/>
  <c r="V4" i="23"/>
  <c r="M4" i="23"/>
  <c r="L4" i="23"/>
  <c r="K4" i="23"/>
  <c r="J4" i="23"/>
  <c r="I4" i="23"/>
  <c r="H4" i="23"/>
  <c r="AA3" i="23"/>
  <c r="Z3" i="23"/>
  <c r="Y3" i="23"/>
  <c r="X3" i="23"/>
  <c r="W3" i="23"/>
  <c r="V3" i="23"/>
  <c r="M3" i="23"/>
  <c r="L3" i="23"/>
  <c r="K3" i="23"/>
  <c r="J3" i="23"/>
  <c r="I3" i="23"/>
  <c r="H3" i="23"/>
  <c r="AA140" i="22"/>
  <c r="AA139" i="22"/>
  <c r="Z139" i="22"/>
  <c r="Y139" i="22"/>
  <c r="X139" i="22"/>
  <c r="W139" i="22"/>
  <c r="N139" i="22"/>
  <c r="M139" i="22"/>
  <c r="L139" i="22"/>
  <c r="K139" i="22"/>
  <c r="J139" i="22"/>
  <c r="AA138" i="22"/>
  <c r="Z138" i="22"/>
  <c r="Y138" i="22"/>
  <c r="X138" i="22"/>
  <c r="W138" i="22"/>
  <c r="N138" i="22"/>
  <c r="M138" i="22"/>
  <c r="L138" i="22"/>
  <c r="K138" i="22"/>
  <c r="J138" i="22"/>
  <c r="AA137" i="22"/>
  <c r="Z137" i="22"/>
  <c r="Y137" i="22"/>
  <c r="X137" i="22"/>
  <c r="W137" i="22"/>
  <c r="N137" i="22"/>
  <c r="M137" i="22"/>
  <c r="L137" i="22"/>
  <c r="K137" i="22"/>
  <c r="J137" i="22"/>
  <c r="AA136" i="22"/>
  <c r="Z136" i="22"/>
  <c r="Y136" i="22"/>
  <c r="X136" i="22"/>
  <c r="W136" i="22"/>
  <c r="N136" i="22"/>
  <c r="M136" i="22"/>
  <c r="L136" i="22"/>
  <c r="K136" i="22"/>
  <c r="J136" i="22"/>
  <c r="AA135" i="22"/>
  <c r="Z135" i="22"/>
  <c r="Y135" i="22"/>
  <c r="X135" i="22"/>
  <c r="W135" i="22"/>
  <c r="N135" i="22"/>
  <c r="M135" i="22"/>
  <c r="L135" i="22"/>
  <c r="K135" i="22"/>
  <c r="J135" i="22"/>
  <c r="AA134" i="22"/>
  <c r="Z134" i="22"/>
  <c r="Y134" i="22"/>
  <c r="X134" i="22"/>
  <c r="W134" i="22"/>
  <c r="N134" i="22"/>
  <c r="M134" i="22"/>
  <c r="L134" i="22"/>
  <c r="K134" i="22"/>
  <c r="J134" i="22"/>
  <c r="AA133" i="22"/>
  <c r="Z133" i="22"/>
  <c r="Y133" i="22"/>
  <c r="X133" i="22"/>
  <c r="W133" i="22"/>
  <c r="N133" i="22"/>
  <c r="M133" i="22"/>
  <c r="L133" i="22"/>
  <c r="K133" i="22"/>
  <c r="J133" i="22"/>
  <c r="AA132" i="22"/>
  <c r="Z132" i="22"/>
  <c r="Y132" i="22"/>
  <c r="X132" i="22"/>
  <c r="W132" i="22"/>
  <c r="N132" i="22"/>
  <c r="M132" i="22"/>
  <c r="L132" i="22"/>
  <c r="K132" i="22"/>
  <c r="J132" i="22"/>
  <c r="AA131" i="22"/>
  <c r="Z131" i="22"/>
  <c r="Y131" i="22"/>
  <c r="X131" i="22"/>
  <c r="W131" i="22"/>
  <c r="N131" i="22"/>
  <c r="M131" i="22"/>
  <c r="L131" i="22"/>
  <c r="K131" i="22"/>
  <c r="J131" i="22"/>
  <c r="AA130" i="22"/>
  <c r="Z130" i="22"/>
  <c r="Y130" i="22"/>
  <c r="X130" i="22"/>
  <c r="W130" i="22"/>
  <c r="N130" i="22"/>
  <c r="M130" i="22"/>
  <c r="L130" i="22"/>
  <c r="K130" i="22"/>
  <c r="J130" i="22"/>
  <c r="AA129" i="22"/>
  <c r="Z129" i="22"/>
  <c r="Y129" i="22"/>
  <c r="X129" i="22"/>
  <c r="W129" i="22"/>
  <c r="N129" i="22"/>
  <c r="M129" i="22"/>
  <c r="L129" i="22"/>
  <c r="K129" i="22"/>
  <c r="J129" i="22"/>
  <c r="AA128" i="22"/>
  <c r="Z128" i="22"/>
  <c r="Y128" i="22"/>
  <c r="X128" i="22"/>
  <c r="W128" i="22"/>
  <c r="N128" i="22"/>
  <c r="M128" i="22"/>
  <c r="L128" i="22"/>
  <c r="K128" i="22"/>
  <c r="J128" i="22"/>
  <c r="AA127" i="22"/>
  <c r="Z127" i="22"/>
  <c r="Y127" i="22"/>
  <c r="X127" i="22"/>
  <c r="W127" i="22"/>
  <c r="N127" i="22"/>
  <c r="M127" i="22"/>
  <c r="L127" i="22"/>
  <c r="K127" i="22"/>
  <c r="J127" i="22"/>
  <c r="AA126" i="22"/>
  <c r="Z126" i="22"/>
  <c r="Y126" i="22"/>
  <c r="X126" i="22"/>
  <c r="W126" i="22"/>
  <c r="N126" i="22"/>
  <c r="M126" i="22"/>
  <c r="L126" i="22"/>
  <c r="K126" i="22"/>
  <c r="J126" i="22"/>
  <c r="AA125" i="22"/>
  <c r="Z125" i="22"/>
  <c r="Y125" i="22"/>
  <c r="X125" i="22"/>
  <c r="W125" i="22"/>
  <c r="N125" i="22"/>
  <c r="M125" i="22"/>
  <c r="L125" i="22"/>
  <c r="K125" i="22"/>
  <c r="J125" i="22"/>
  <c r="AA124" i="22"/>
  <c r="Z124" i="22"/>
  <c r="Y124" i="22"/>
  <c r="X124" i="22"/>
  <c r="W124" i="22"/>
  <c r="N124" i="22"/>
  <c r="M124" i="22"/>
  <c r="L124" i="22"/>
  <c r="K124" i="22"/>
  <c r="J124" i="22"/>
  <c r="AA123" i="22"/>
  <c r="Z123" i="22"/>
  <c r="Y123" i="22"/>
  <c r="X123" i="22"/>
  <c r="W123" i="22"/>
  <c r="N123" i="22"/>
  <c r="M123" i="22"/>
  <c r="L123" i="22"/>
  <c r="K123" i="22"/>
  <c r="J123" i="22"/>
  <c r="AA122" i="22"/>
  <c r="Z122" i="22"/>
  <c r="Y122" i="22"/>
  <c r="X122" i="22"/>
  <c r="W122" i="22"/>
  <c r="N122" i="22"/>
  <c r="M122" i="22"/>
  <c r="L122" i="22"/>
  <c r="K122" i="22"/>
  <c r="J122" i="22"/>
  <c r="AA121" i="22"/>
  <c r="Z121" i="22"/>
  <c r="Y121" i="22"/>
  <c r="X121" i="22"/>
  <c r="W121" i="22"/>
  <c r="N121" i="22"/>
  <c r="M121" i="22"/>
  <c r="L121" i="22"/>
  <c r="K121" i="22"/>
  <c r="J121" i="22"/>
  <c r="AA120" i="22"/>
  <c r="Z120" i="22"/>
  <c r="Y120" i="22"/>
  <c r="X120" i="22"/>
  <c r="W120" i="22"/>
  <c r="N120" i="22"/>
  <c r="M120" i="22"/>
  <c r="L120" i="22"/>
  <c r="K120" i="22"/>
  <c r="J120" i="22"/>
  <c r="AA119" i="22"/>
  <c r="Z119" i="22"/>
  <c r="Y119" i="22"/>
  <c r="X119" i="22"/>
  <c r="W119" i="22"/>
  <c r="N119" i="22"/>
  <c r="M119" i="22"/>
  <c r="L119" i="22"/>
  <c r="K119" i="22"/>
  <c r="J119" i="22"/>
  <c r="AA118" i="22"/>
  <c r="Z118" i="22"/>
  <c r="Y118" i="22"/>
  <c r="X118" i="22"/>
  <c r="W118" i="22"/>
  <c r="N118" i="22"/>
  <c r="M118" i="22"/>
  <c r="L118" i="22"/>
  <c r="K118" i="22"/>
  <c r="J118" i="22"/>
  <c r="AA117" i="22"/>
  <c r="Z117" i="22"/>
  <c r="Y117" i="22"/>
  <c r="X117" i="22"/>
  <c r="W117" i="22"/>
  <c r="N117" i="22"/>
  <c r="M117" i="22"/>
  <c r="L117" i="22"/>
  <c r="K117" i="22"/>
  <c r="J117" i="22"/>
  <c r="AA116" i="22"/>
  <c r="Z116" i="22"/>
  <c r="Y116" i="22"/>
  <c r="X116" i="22"/>
  <c r="W116" i="22"/>
  <c r="N116" i="22"/>
  <c r="M116" i="22"/>
  <c r="L116" i="22"/>
  <c r="K116" i="22"/>
  <c r="J116" i="22"/>
  <c r="AA115" i="22"/>
  <c r="Z115" i="22"/>
  <c r="Y115" i="22"/>
  <c r="X115" i="22"/>
  <c r="W115" i="22"/>
  <c r="N115" i="22"/>
  <c r="M115" i="22"/>
  <c r="L115" i="22"/>
  <c r="K115" i="22"/>
  <c r="J115" i="22"/>
  <c r="AA114" i="22"/>
  <c r="Z114" i="22"/>
  <c r="Y114" i="22"/>
  <c r="X114" i="22"/>
  <c r="W114" i="22"/>
  <c r="N114" i="22"/>
  <c r="M114" i="22"/>
  <c r="L114" i="22"/>
  <c r="K114" i="22"/>
  <c r="J114" i="22"/>
  <c r="AA113" i="22"/>
  <c r="Z113" i="22"/>
  <c r="Y113" i="22"/>
  <c r="X113" i="22"/>
  <c r="W113" i="22"/>
  <c r="N113" i="22"/>
  <c r="M113" i="22"/>
  <c r="L113" i="22"/>
  <c r="K113" i="22"/>
  <c r="J113" i="22"/>
  <c r="K112" i="22"/>
  <c r="J112" i="22"/>
  <c r="AA111" i="22"/>
  <c r="Z111" i="22"/>
  <c r="Y111" i="22"/>
  <c r="X111" i="22"/>
  <c r="W111" i="22"/>
  <c r="N111" i="22"/>
  <c r="M111" i="22"/>
  <c r="L111" i="22"/>
  <c r="K111" i="22"/>
  <c r="J111" i="22"/>
  <c r="AA110" i="22"/>
  <c r="Z110" i="22"/>
  <c r="Y110" i="22"/>
  <c r="X110" i="22"/>
  <c r="W110" i="22"/>
  <c r="N110" i="22"/>
  <c r="M110" i="22"/>
  <c r="L110" i="22"/>
  <c r="K110" i="22"/>
  <c r="J110" i="22"/>
  <c r="AA109" i="22"/>
  <c r="Z109" i="22"/>
  <c r="Y109" i="22"/>
  <c r="X109" i="22"/>
  <c r="W109" i="22"/>
  <c r="N109" i="22"/>
  <c r="M109" i="22"/>
  <c r="L109" i="22"/>
  <c r="K109" i="22"/>
  <c r="J109" i="22"/>
  <c r="AA108" i="22"/>
  <c r="Z108" i="22"/>
  <c r="Y108" i="22"/>
  <c r="X108" i="22"/>
  <c r="W108" i="22"/>
  <c r="N108" i="22"/>
  <c r="M108" i="22"/>
  <c r="L108" i="22"/>
  <c r="K108" i="22"/>
  <c r="J108" i="22"/>
  <c r="AA107" i="22"/>
  <c r="Z107" i="22"/>
  <c r="Y107" i="22"/>
  <c r="X107" i="22"/>
  <c r="W107" i="22"/>
  <c r="N107" i="22"/>
  <c r="M107" i="22"/>
  <c r="L107" i="22"/>
  <c r="K107" i="22"/>
  <c r="J107" i="22"/>
  <c r="AA106" i="22"/>
  <c r="Z106" i="22"/>
  <c r="Y106" i="22"/>
  <c r="X106" i="22"/>
  <c r="W106" i="22"/>
  <c r="N106" i="22"/>
  <c r="M106" i="22"/>
  <c r="L106" i="22"/>
  <c r="K106" i="22"/>
  <c r="J106" i="22"/>
  <c r="AA105" i="22"/>
  <c r="Z105" i="22"/>
  <c r="Y105" i="22"/>
  <c r="X105" i="22"/>
  <c r="W105" i="22"/>
  <c r="N105" i="22"/>
  <c r="M105" i="22"/>
  <c r="L105" i="22"/>
  <c r="K105" i="22"/>
  <c r="J105" i="22"/>
  <c r="AA104" i="22"/>
  <c r="Z104" i="22"/>
  <c r="Y104" i="22"/>
  <c r="X104" i="22"/>
  <c r="W104" i="22"/>
  <c r="N104" i="22"/>
  <c r="M104" i="22"/>
  <c r="L104" i="22"/>
  <c r="K104" i="22"/>
  <c r="J104" i="22"/>
  <c r="AA103" i="22"/>
  <c r="Z103" i="22"/>
  <c r="Y103" i="22"/>
  <c r="X103" i="22"/>
  <c r="W103" i="22"/>
  <c r="N103" i="22"/>
  <c r="M103" i="22"/>
  <c r="L103" i="22"/>
  <c r="K103" i="22"/>
  <c r="J103" i="22"/>
  <c r="AA102" i="22"/>
  <c r="Z102" i="22"/>
  <c r="Y102" i="22"/>
  <c r="X102" i="22"/>
  <c r="W102" i="22"/>
  <c r="N102" i="22"/>
  <c r="M102" i="22"/>
  <c r="L102" i="22"/>
  <c r="K102" i="22"/>
  <c r="J102" i="22"/>
  <c r="AA101" i="22"/>
  <c r="Z101" i="22"/>
  <c r="Y101" i="22"/>
  <c r="X101" i="22"/>
  <c r="W101" i="22"/>
  <c r="N101" i="22"/>
  <c r="M101" i="22"/>
  <c r="L101" i="22"/>
  <c r="K101" i="22"/>
  <c r="J101" i="22"/>
  <c r="AA100" i="22"/>
  <c r="Z100" i="22"/>
  <c r="Y100" i="22"/>
  <c r="X100" i="22"/>
  <c r="W100" i="22"/>
  <c r="N100" i="22"/>
  <c r="M100" i="22"/>
  <c r="L100" i="22"/>
  <c r="K100" i="22"/>
  <c r="J100" i="22"/>
  <c r="AA99" i="22"/>
  <c r="Z99" i="22"/>
  <c r="Y99" i="22"/>
  <c r="X99" i="22"/>
  <c r="W99" i="22"/>
  <c r="N99" i="22"/>
  <c r="M99" i="22"/>
  <c r="L99" i="22"/>
  <c r="K99" i="22"/>
  <c r="J99" i="22"/>
  <c r="AA98" i="22"/>
  <c r="Z98" i="22"/>
  <c r="Y98" i="22"/>
  <c r="X98" i="22"/>
  <c r="W98" i="22"/>
  <c r="N98" i="22"/>
  <c r="M98" i="22"/>
  <c r="L98" i="22"/>
  <c r="K98" i="22"/>
  <c r="J98" i="22"/>
  <c r="AA97" i="22"/>
  <c r="Z97" i="22"/>
  <c r="Y97" i="22"/>
  <c r="X97" i="22"/>
  <c r="W97" i="22"/>
  <c r="N97" i="22"/>
  <c r="M97" i="22"/>
  <c r="L97" i="22"/>
  <c r="K97" i="22"/>
  <c r="J97" i="22"/>
  <c r="AA96" i="22"/>
  <c r="Z96" i="22"/>
  <c r="Y96" i="22"/>
  <c r="X96" i="22"/>
  <c r="W96" i="22"/>
  <c r="N96" i="22"/>
  <c r="M96" i="22"/>
  <c r="L96" i="22"/>
  <c r="K96" i="22"/>
  <c r="J96" i="22"/>
  <c r="AA95" i="22"/>
  <c r="Z95" i="22"/>
  <c r="Y95" i="22"/>
  <c r="X95" i="22"/>
  <c r="W95" i="22"/>
  <c r="N95" i="22"/>
  <c r="M95" i="22"/>
  <c r="L95" i="22"/>
  <c r="K95" i="22"/>
  <c r="J95" i="22"/>
  <c r="AA94" i="22"/>
  <c r="Z94" i="22"/>
  <c r="Y94" i="22"/>
  <c r="X94" i="22"/>
  <c r="W94" i="22"/>
  <c r="N94" i="22"/>
  <c r="M94" i="22"/>
  <c r="L94" i="22"/>
  <c r="K94" i="22"/>
  <c r="J94" i="22"/>
  <c r="AA93" i="22"/>
  <c r="Z93" i="22"/>
  <c r="Y93" i="22"/>
  <c r="X93" i="22"/>
  <c r="W93" i="22"/>
  <c r="N93" i="22"/>
  <c r="M93" i="22"/>
  <c r="L93" i="22"/>
  <c r="K93" i="22"/>
  <c r="J93" i="22"/>
  <c r="AA92" i="22"/>
  <c r="Z92" i="22"/>
  <c r="Y92" i="22"/>
  <c r="X92" i="22"/>
  <c r="W92" i="22"/>
  <c r="N92" i="22"/>
  <c r="M92" i="22"/>
  <c r="L92" i="22"/>
  <c r="K92" i="22"/>
  <c r="J92" i="22"/>
  <c r="AA91" i="22"/>
  <c r="Z91" i="22"/>
  <c r="Y91" i="22"/>
  <c r="X91" i="22"/>
  <c r="W91" i="22"/>
  <c r="N91" i="22"/>
  <c r="M91" i="22"/>
  <c r="L91" i="22"/>
  <c r="K91" i="22"/>
  <c r="J91" i="22"/>
  <c r="AA90" i="22"/>
  <c r="Z90" i="22"/>
  <c r="Y90" i="22"/>
  <c r="X90" i="22"/>
  <c r="W90" i="22"/>
  <c r="N90" i="22"/>
  <c r="M90" i="22"/>
  <c r="L90" i="22"/>
  <c r="K90" i="22"/>
  <c r="J90" i="22"/>
  <c r="AA89" i="22"/>
  <c r="Z89" i="22"/>
  <c r="Y89" i="22"/>
  <c r="X89" i="22"/>
  <c r="W89" i="22"/>
  <c r="N89" i="22"/>
  <c r="M89" i="22"/>
  <c r="L89" i="22"/>
  <c r="K89" i="22"/>
  <c r="J89" i="22"/>
  <c r="AA88" i="22"/>
  <c r="Z88" i="22"/>
  <c r="Y88" i="22"/>
  <c r="X88" i="22"/>
  <c r="W88" i="22"/>
  <c r="N88" i="22"/>
  <c r="M88" i="22"/>
  <c r="L88" i="22"/>
  <c r="K88" i="22"/>
  <c r="J88" i="22"/>
  <c r="AA87" i="22"/>
  <c r="Z87" i="22"/>
  <c r="Y87" i="22"/>
  <c r="X87" i="22"/>
  <c r="W87" i="22"/>
  <c r="N87" i="22"/>
  <c r="M87" i="22"/>
  <c r="L87" i="22"/>
  <c r="K87" i="22"/>
  <c r="J87" i="22"/>
  <c r="AA86" i="22"/>
  <c r="Z86" i="22"/>
  <c r="Y86" i="22"/>
  <c r="X86" i="22"/>
  <c r="W86" i="22"/>
  <c r="N86" i="22"/>
  <c r="M86" i="22"/>
  <c r="L86" i="22"/>
  <c r="K86" i="22"/>
  <c r="J86" i="22"/>
  <c r="AA85" i="22"/>
  <c r="Z85" i="22"/>
  <c r="Y85" i="22"/>
  <c r="X85" i="22"/>
  <c r="W85" i="22"/>
  <c r="N85" i="22"/>
  <c r="M85" i="22"/>
  <c r="L85" i="22"/>
  <c r="K85" i="22"/>
  <c r="J85" i="22"/>
  <c r="AA84" i="22"/>
  <c r="Z84" i="22"/>
  <c r="Y84" i="22"/>
  <c r="X84" i="22"/>
  <c r="W84" i="22"/>
  <c r="N84" i="22"/>
  <c r="M84" i="22"/>
  <c r="L84" i="22"/>
  <c r="K84" i="22"/>
  <c r="J84" i="22"/>
  <c r="AA83" i="22"/>
  <c r="Z83" i="22"/>
  <c r="Y83" i="22"/>
  <c r="X83" i="22"/>
  <c r="W83" i="22"/>
  <c r="N83" i="22"/>
  <c r="M83" i="22"/>
  <c r="L83" i="22"/>
  <c r="K83" i="22"/>
  <c r="J83" i="22"/>
  <c r="AA82" i="22"/>
  <c r="Z82" i="22"/>
  <c r="Y82" i="22"/>
  <c r="X82" i="22"/>
  <c r="W82" i="22"/>
  <c r="N82" i="22"/>
  <c r="M82" i="22"/>
  <c r="L82" i="22"/>
  <c r="K82" i="22"/>
  <c r="J82" i="22"/>
  <c r="AA81" i="22"/>
  <c r="Z81" i="22"/>
  <c r="Y81" i="22"/>
  <c r="X81" i="22"/>
  <c r="W81" i="22"/>
  <c r="N81" i="22"/>
  <c r="M81" i="22"/>
  <c r="L81" i="22"/>
  <c r="K81" i="22"/>
  <c r="J81" i="22"/>
  <c r="W80" i="22"/>
  <c r="N80" i="22"/>
  <c r="M80" i="22"/>
  <c r="L80" i="22"/>
  <c r="K80" i="22"/>
  <c r="J80" i="22"/>
  <c r="W76" i="22"/>
  <c r="N76" i="22"/>
  <c r="M76" i="22"/>
  <c r="L76" i="22"/>
  <c r="K76" i="22"/>
  <c r="J76" i="22"/>
  <c r="W75" i="22"/>
  <c r="N75" i="22"/>
  <c r="M75" i="22"/>
  <c r="L75" i="22"/>
  <c r="K75" i="22"/>
  <c r="J75" i="22"/>
  <c r="AA74" i="22"/>
  <c r="Z74" i="22"/>
  <c r="Y74" i="22"/>
  <c r="X74" i="22"/>
  <c r="W74" i="22"/>
  <c r="N74" i="22"/>
  <c r="M74" i="22"/>
  <c r="L74" i="22"/>
  <c r="K74" i="22"/>
  <c r="J74" i="22"/>
  <c r="W73" i="22"/>
  <c r="N73" i="22"/>
  <c r="M73" i="22"/>
  <c r="L73" i="22"/>
  <c r="K73" i="22"/>
  <c r="J73" i="22"/>
  <c r="W72" i="22"/>
  <c r="N72" i="22"/>
  <c r="M72" i="22"/>
  <c r="L72" i="22"/>
  <c r="K72" i="22"/>
  <c r="J72" i="22"/>
  <c r="AA71" i="22"/>
  <c r="Z71" i="22"/>
  <c r="Y71" i="22"/>
  <c r="X71" i="22"/>
  <c r="W71" i="22"/>
  <c r="N71" i="22"/>
  <c r="M71" i="22"/>
  <c r="L71" i="22"/>
  <c r="K71" i="22"/>
  <c r="J71" i="22"/>
  <c r="AA70" i="22"/>
  <c r="Z70" i="22"/>
  <c r="Y70" i="22"/>
  <c r="X70" i="22"/>
  <c r="W70" i="22"/>
  <c r="N70" i="22"/>
  <c r="M70" i="22"/>
  <c r="L70" i="22"/>
  <c r="K70" i="22"/>
  <c r="J70" i="22"/>
  <c r="AA69" i="22"/>
  <c r="Z69" i="22"/>
  <c r="Y69" i="22"/>
  <c r="X69" i="22"/>
  <c r="W69" i="22"/>
  <c r="N69" i="22"/>
  <c r="M69" i="22"/>
  <c r="L69" i="22"/>
  <c r="K69" i="22"/>
  <c r="J69" i="22"/>
  <c r="AA68" i="22"/>
  <c r="Z68" i="22"/>
  <c r="Y68" i="22"/>
  <c r="X68" i="22"/>
  <c r="W68" i="22"/>
  <c r="N68" i="22"/>
  <c r="M68" i="22"/>
  <c r="L68" i="22"/>
  <c r="K68" i="22"/>
  <c r="J68" i="22"/>
  <c r="AA67" i="22"/>
  <c r="Z67" i="22"/>
  <c r="Y67" i="22"/>
  <c r="X67" i="22"/>
  <c r="W67" i="22"/>
  <c r="N67" i="22"/>
  <c r="M67" i="22"/>
  <c r="L67" i="22"/>
  <c r="K67" i="22"/>
  <c r="J67" i="22"/>
  <c r="AA66" i="22"/>
  <c r="Z66" i="22"/>
  <c r="Y66" i="22"/>
  <c r="X66" i="22"/>
  <c r="W66" i="22"/>
  <c r="N66" i="22"/>
  <c r="M66" i="22"/>
  <c r="L66" i="22"/>
  <c r="K66" i="22"/>
  <c r="J66" i="22"/>
  <c r="AA65" i="22"/>
  <c r="Z65" i="22"/>
  <c r="Y65" i="22"/>
  <c r="X65" i="22"/>
  <c r="W65" i="22"/>
  <c r="N65" i="22"/>
  <c r="M65" i="22"/>
  <c r="L65" i="22"/>
  <c r="K65" i="22"/>
  <c r="J65" i="22"/>
  <c r="AA64" i="22"/>
  <c r="Z64" i="22"/>
  <c r="Y64" i="22"/>
  <c r="X64" i="22"/>
  <c r="W64" i="22"/>
  <c r="N64" i="22"/>
  <c r="M64" i="22"/>
  <c r="L64" i="22"/>
  <c r="K64" i="22"/>
  <c r="J64" i="22"/>
  <c r="L63" i="22"/>
  <c r="K63" i="22"/>
  <c r="AA62" i="22"/>
  <c r="Z62" i="22"/>
  <c r="Y62" i="22"/>
  <c r="X62" i="22"/>
  <c r="W62" i="22"/>
  <c r="N62" i="22"/>
  <c r="M62" i="22"/>
  <c r="L62" i="22"/>
  <c r="K62" i="22"/>
  <c r="J62" i="22"/>
  <c r="AA61" i="22"/>
  <c r="Z61" i="22"/>
  <c r="Y61" i="22"/>
  <c r="X61" i="22"/>
  <c r="W61" i="22"/>
  <c r="N61" i="22"/>
  <c r="M61" i="22"/>
  <c r="L61" i="22"/>
  <c r="K61" i="22"/>
  <c r="J61" i="22"/>
  <c r="AA60" i="22"/>
  <c r="Z60" i="22"/>
  <c r="Y60" i="22"/>
  <c r="X60" i="22"/>
  <c r="W60" i="22"/>
  <c r="N60" i="22"/>
  <c r="M60" i="22"/>
  <c r="L60" i="22"/>
  <c r="K60" i="22"/>
  <c r="J60" i="22"/>
  <c r="AA59" i="22"/>
  <c r="Z59" i="22"/>
  <c r="Y59" i="22"/>
  <c r="X59" i="22"/>
  <c r="W59" i="22"/>
  <c r="N59" i="22"/>
  <c r="M59" i="22"/>
  <c r="L59" i="22"/>
  <c r="K59" i="22"/>
  <c r="J59" i="22"/>
  <c r="AA55" i="22"/>
  <c r="Z55" i="22"/>
  <c r="Y55" i="22"/>
  <c r="N55" i="22"/>
  <c r="M55" i="22"/>
  <c r="L55" i="22"/>
  <c r="K55" i="22"/>
  <c r="J55" i="22"/>
  <c r="AA54" i="22"/>
  <c r="Z54" i="22"/>
  <c r="Y54" i="22"/>
  <c r="N54" i="22"/>
  <c r="M54" i="22"/>
  <c r="L54" i="22"/>
  <c r="K54" i="22"/>
  <c r="J54" i="22"/>
  <c r="AA53" i="22"/>
  <c r="Z53" i="22"/>
  <c r="Y53" i="22"/>
  <c r="X53" i="22"/>
  <c r="W53" i="22"/>
  <c r="N53" i="22"/>
  <c r="M53" i="22"/>
  <c r="L53" i="22"/>
  <c r="K53" i="22"/>
  <c r="J53" i="22"/>
  <c r="AA52" i="22"/>
  <c r="Z52" i="22"/>
  <c r="Y52" i="22"/>
  <c r="X52" i="22"/>
  <c r="N52" i="22"/>
  <c r="M52" i="22"/>
  <c r="L52" i="22"/>
  <c r="K52" i="22"/>
  <c r="J52" i="22"/>
  <c r="AA51" i="22"/>
  <c r="Z51" i="22"/>
  <c r="Y51" i="22"/>
  <c r="X51" i="22"/>
  <c r="W51" i="22"/>
  <c r="N51" i="22"/>
  <c r="M51" i="22"/>
  <c r="L51" i="22"/>
  <c r="K51" i="22"/>
  <c r="J51" i="22"/>
  <c r="AA50" i="22"/>
  <c r="Z50" i="22"/>
  <c r="Y50" i="22"/>
  <c r="X50" i="22"/>
  <c r="N50" i="22"/>
  <c r="M50" i="22"/>
  <c r="L50" i="22"/>
  <c r="K50" i="22"/>
  <c r="J50" i="22"/>
  <c r="AA49" i="22"/>
  <c r="Z49" i="22"/>
  <c r="Y49" i="22"/>
  <c r="X49" i="22"/>
  <c r="W49" i="22"/>
  <c r="N49" i="22"/>
  <c r="M49" i="22"/>
  <c r="L49" i="22"/>
  <c r="K49" i="22"/>
  <c r="J49" i="22"/>
  <c r="AA48" i="22"/>
  <c r="Z48" i="22"/>
  <c r="Y48" i="22"/>
  <c r="X48" i="22"/>
  <c r="W48" i="22"/>
  <c r="N48" i="22"/>
  <c r="M48" i="22"/>
  <c r="L48" i="22"/>
  <c r="K48" i="22"/>
  <c r="J48" i="22"/>
  <c r="AA47" i="22"/>
  <c r="Z47" i="22"/>
  <c r="Y47" i="22"/>
  <c r="X47" i="22"/>
  <c r="W47" i="22"/>
  <c r="N47" i="22"/>
  <c r="M47" i="22"/>
  <c r="L47" i="22"/>
  <c r="K47" i="22"/>
  <c r="J47" i="22"/>
  <c r="AA46" i="22"/>
  <c r="Z46" i="22"/>
  <c r="Y46" i="22"/>
  <c r="X46" i="22"/>
  <c r="W46" i="22"/>
  <c r="N46" i="22"/>
  <c r="M46" i="22"/>
  <c r="L46" i="22"/>
  <c r="K46" i="22"/>
  <c r="J46" i="22"/>
  <c r="AA45" i="22"/>
  <c r="Z45" i="22"/>
  <c r="Y45" i="22"/>
  <c r="X45" i="22"/>
  <c r="W45" i="22"/>
  <c r="N45" i="22"/>
  <c r="M45" i="22"/>
  <c r="L45" i="22"/>
  <c r="K45" i="22"/>
  <c r="J45" i="22"/>
  <c r="AA43" i="22"/>
  <c r="Z43" i="22"/>
  <c r="Y43" i="22"/>
  <c r="X43" i="22"/>
  <c r="W43" i="22"/>
  <c r="N43" i="22"/>
  <c r="M43" i="22"/>
  <c r="L43" i="22"/>
  <c r="K43" i="22"/>
  <c r="J43" i="22"/>
  <c r="AA42" i="22"/>
  <c r="Z42" i="22"/>
  <c r="Y42" i="22"/>
  <c r="X42" i="22"/>
  <c r="W42" i="22"/>
  <c r="N42" i="22"/>
  <c r="M42" i="22"/>
  <c r="L42" i="22"/>
  <c r="K42" i="22"/>
  <c r="J42" i="22"/>
  <c r="AA41" i="22"/>
  <c r="Z41" i="22"/>
  <c r="Y41" i="22"/>
  <c r="X41" i="22"/>
  <c r="W41" i="22"/>
  <c r="N41" i="22"/>
  <c r="M41" i="22"/>
  <c r="L41" i="22"/>
  <c r="K41" i="22"/>
  <c r="J41" i="22"/>
  <c r="AA40" i="22"/>
  <c r="Z40" i="22"/>
  <c r="Y40" i="22"/>
  <c r="X40" i="22"/>
  <c r="W40" i="22"/>
  <c r="N40" i="22"/>
  <c r="M40" i="22"/>
  <c r="L40" i="22"/>
  <c r="K40" i="22"/>
  <c r="J40" i="22"/>
  <c r="M39" i="22"/>
  <c r="L39" i="22"/>
  <c r="K39" i="22"/>
  <c r="J39" i="22"/>
  <c r="AA38" i="22"/>
  <c r="Z38" i="22"/>
  <c r="Y38" i="22"/>
  <c r="X38" i="22"/>
  <c r="W38" i="22"/>
  <c r="N38" i="22"/>
  <c r="M38" i="22"/>
  <c r="L38" i="22"/>
  <c r="K38" i="22"/>
  <c r="J38" i="22"/>
  <c r="AA36" i="22"/>
  <c r="Z36" i="22"/>
  <c r="Y36" i="22"/>
  <c r="X36" i="22"/>
  <c r="W36" i="22"/>
  <c r="N36" i="22"/>
  <c r="M36" i="22"/>
  <c r="L36" i="22"/>
  <c r="K36" i="22"/>
  <c r="J36" i="22"/>
  <c r="AA35" i="22"/>
  <c r="Z35" i="22"/>
  <c r="Y35" i="22"/>
  <c r="X35" i="22"/>
  <c r="W35" i="22"/>
  <c r="N35" i="22"/>
  <c r="M35" i="22"/>
  <c r="L35" i="22"/>
  <c r="K35" i="22"/>
  <c r="J35" i="22"/>
  <c r="AA34" i="22"/>
  <c r="Z34" i="22"/>
  <c r="Y34" i="22"/>
  <c r="X34" i="22"/>
  <c r="W34" i="22"/>
  <c r="N34" i="22"/>
  <c r="M34" i="22"/>
  <c r="L34" i="22"/>
  <c r="K34" i="22"/>
  <c r="J34" i="22"/>
  <c r="L33" i="22"/>
  <c r="K33" i="22"/>
  <c r="J33" i="22"/>
  <c r="AA32" i="22"/>
  <c r="Z32" i="22"/>
  <c r="Y32" i="22"/>
  <c r="X32" i="22"/>
  <c r="W32" i="22"/>
  <c r="N32" i="22"/>
  <c r="M32" i="22"/>
  <c r="L32" i="22"/>
  <c r="K32" i="22"/>
  <c r="J32" i="22"/>
  <c r="W28" i="22"/>
  <c r="N28" i="22"/>
  <c r="M28" i="22"/>
  <c r="L28" i="22"/>
  <c r="K28" i="22"/>
  <c r="J28" i="22"/>
  <c r="W27" i="22"/>
  <c r="N27" i="22"/>
  <c r="M27" i="22"/>
  <c r="L27" i="22"/>
  <c r="K27" i="22"/>
  <c r="J27" i="22"/>
  <c r="W26" i="22"/>
  <c r="N26" i="22"/>
  <c r="M26" i="22"/>
  <c r="L26" i="22"/>
  <c r="K26" i="22"/>
  <c r="J26" i="22"/>
  <c r="W25" i="22"/>
  <c r="N25" i="22"/>
  <c r="M25" i="22"/>
  <c r="L25" i="22"/>
  <c r="K25" i="22"/>
  <c r="J25" i="22"/>
  <c r="W24" i="22"/>
  <c r="N24" i="22"/>
  <c r="M24" i="22"/>
  <c r="L24" i="22"/>
  <c r="K24" i="22"/>
  <c r="J24" i="22"/>
  <c r="W23" i="22"/>
  <c r="N23" i="22"/>
  <c r="M23" i="22"/>
  <c r="L23" i="22"/>
  <c r="K23" i="22"/>
  <c r="J23" i="22"/>
  <c r="AA22" i="22"/>
  <c r="Z22" i="22"/>
  <c r="Y22" i="22"/>
  <c r="X22" i="22"/>
  <c r="W22" i="22"/>
  <c r="N22" i="22"/>
  <c r="M22" i="22"/>
  <c r="L22" i="22"/>
  <c r="K22" i="22"/>
  <c r="J22" i="22"/>
  <c r="AA21" i="22"/>
  <c r="Z21" i="22"/>
  <c r="Y21" i="22"/>
  <c r="X21" i="22"/>
  <c r="W21" i="22"/>
  <c r="N21" i="22"/>
  <c r="M21" i="22"/>
  <c r="L21" i="22"/>
  <c r="K21" i="22"/>
  <c r="J21" i="22"/>
  <c r="AA20" i="22"/>
  <c r="Z20" i="22"/>
  <c r="Y20" i="22"/>
  <c r="X20" i="22"/>
  <c r="W20" i="22"/>
  <c r="N20" i="22"/>
  <c r="M20" i="22"/>
  <c r="L20" i="22"/>
  <c r="K20" i="22"/>
  <c r="J20" i="22"/>
  <c r="AA19" i="22"/>
  <c r="Z19" i="22"/>
  <c r="Y19" i="22"/>
  <c r="X19" i="22"/>
  <c r="W19" i="22"/>
  <c r="N19" i="22"/>
  <c r="M19" i="22"/>
  <c r="L19" i="22"/>
  <c r="K19" i="22"/>
  <c r="J19" i="22"/>
  <c r="AA17" i="22"/>
  <c r="Z17" i="22"/>
  <c r="Y17" i="22"/>
  <c r="X17" i="22"/>
  <c r="W17" i="22"/>
  <c r="N17" i="22"/>
  <c r="M17" i="22"/>
  <c r="L17" i="22"/>
  <c r="K17" i="22"/>
  <c r="J17" i="22"/>
  <c r="AA16" i="22"/>
  <c r="Z16" i="22"/>
  <c r="Y16" i="22"/>
  <c r="X16" i="22"/>
  <c r="W16" i="22"/>
  <c r="N16" i="22"/>
  <c r="M16" i="22"/>
  <c r="L16" i="22"/>
  <c r="K16" i="22"/>
  <c r="J16" i="22"/>
  <c r="AA15" i="22"/>
  <c r="Z15" i="22"/>
  <c r="Y15" i="22"/>
  <c r="X15" i="22"/>
  <c r="W15" i="22"/>
  <c r="N15" i="22"/>
  <c r="M15" i="22"/>
  <c r="L15" i="22"/>
  <c r="K15" i="22"/>
  <c r="J15" i="22"/>
  <c r="AA14" i="22"/>
  <c r="Z14" i="22"/>
  <c r="Y14" i="22"/>
  <c r="X14" i="22"/>
  <c r="W14" i="22"/>
  <c r="N14" i="22"/>
  <c r="M14" i="22"/>
  <c r="L14" i="22"/>
  <c r="K14" i="22"/>
  <c r="J14" i="22"/>
  <c r="AA13" i="22"/>
  <c r="Z13" i="22"/>
  <c r="Y13" i="22"/>
  <c r="X13" i="22"/>
  <c r="W13" i="22"/>
  <c r="N13" i="22"/>
  <c r="M13" i="22"/>
  <c r="L13" i="22"/>
  <c r="K13" i="22"/>
  <c r="J13" i="22"/>
  <c r="AA12" i="22"/>
  <c r="Z12" i="22"/>
  <c r="Y12" i="22"/>
  <c r="X12" i="22"/>
  <c r="W12" i="22"/>
  <c r="N12" i="22"/>
  <c r="M12" i="22"/>
  <c r="L12" i="22"/>
  <c r="K12" i="22"/>
  <c r="J12" i="22"/>
  <c r="AA11" i="22"/>
  <c r="Z11" i="22"/>
  <c r="Y11" i="22"/>
  <c r="X11" i="22"/>
  <c r="W11" i="22"/>
  <c r="N11" i="22"/>
  <c r="M11" i="22"/>
  <c r="L11" i="22"/>
  <c r="K11" i="22"/>
  <c r="J11" i="22"/>
  <c r="AA10" i="22"/>
  <c r="Z10" i="22"/>
  <c r="Y10" i="22"/>
  <c r="X10" i="22"/>
  <c r="W10" i="22"/>
  <c r="N10" i="22"/>
  <c r="M10" i="22"/>
  <c r="L10" i="22"/>
  <c r="K10" i="22"/>
  <c r="AA9" i="22"/>
  <c r="Z9" i="22"/>
  <c r="Y9" i="22"/>
  <c r="X9" i="22"/>
  <c r="W9" i="22"/>
  <c r="N9" i="22"/>
  <c r="M9" i="22"/>
  <c r="L9" i="22"/>
  <c r="K9" i="22"/>
  <c r="J9" i="22"/>
  <c r="Y7" i="22"/>
  <c r="X7" i="22"/>
  <c r="W7" i="22"/>
  <c r="N7" i="22"/>
  <c r="M7" i="22"/>
  <c r="L7" i="22"/>
  <c r="K7" i="22"/>
  <c r="J7" i="22"/>
  <c r="AA6" i="22"/>
  <c r="Z6" i="22"/>
  <c r="Y6" i="22"/>
  <c r="X6" i="22"/>
  <c r="W6" i="22"/>
  <c r="N6" i="22"/>
  <c r="M6" i="22"/>
  <c r="L6" i="22"/>
  <c r="K6" i="22"/>
  <c r="J6" i="22"/>
  <c r="AA5" i="22"/>
  <c r="Z5" i="22"/>
  <c r="Y5" i="22"/>
  <c r="X5" i="22"/>
  <c r="W5" i="22"/>
  <c r="N5" i="22"/>
  <c r="M5" i="22"/>
  <c r="L5" i="22"/>
  <c r="K5" i="22"/>
  <c r="J5" i="22"/>
  <c r="AA4" i="22"/>
  <c r="Z4" i="22"/>
  <c r="Y4" i="22"/>
  <c r="X4" i="22"/>
  <c r="W4" i="22"/>
  <c r="N4" i="22"/>
  <c r="M4" i="22"/>
  <c r="L4" i="22"/>
  <c r="K4" i="22"/>
  <c r="J4" i="22"/>
  <c r="AA3" i="22"/>
  <c r="Z3" i="22"/>
  <c r="Y3" i="22"/>
  <c r="X3" i="22"/>
  <c r="W3" i="22"/>
  <c r="N3" i="22"/>
  <c r="M3" i="22"/>
  <c r="L3" i="22"/>
  <c r="K3" i="22"/>
  <c r="J3" i="22"/>
  <c r="AB500" i="21"/>
  <c r="AA500" i="21"/>
  <c r="Z500" i="21"/>
  <c r="Y500" i="21"/>
  <c r="R500" i="21"/>
  <c r="Q500" i="21"/>
  <c r="P500" i="21"/>
  <c r="O500" i="21"/>
  <c r="AB499" i="21"/>
  <c r="AA499" i="21"/>
  <c r="Z499" i="21"/>
  <c r="Y499" i="21"/>
  <c r="R499" i="21"/>
  <c r="Q499" i="21"/>
  <c r="P499" i="21"/>
  <c r="O499" i="21"/>
  <c r="AB492" i="21"/>
  <c r="AA492" i="21"/>
  <c r="Z492" i="21"/>
  <c r="Y492" i="21"/>
  <c r="R492" i="21"/>
  <c r="Q492" i="21"/>
  <c r="P492" i="21"/>
  <c r="O492" i="21"/>
  <c r="AB488" i="21"/>
  <c r="AA488" i="21"/>
  <c r="Z488" i="21"/>
  <c r="Y488" i="21"/>
  <c r="R488" i="21"/>
  <c r="Q488" i="21"/>
  <c r="P488" i="21"/>
  <c r="O488" i="21"/>
  <c r="AB484" i="21"/>
  <c r="AA484" i="21"/>
  <c r="Z484" i="21"/>
  <c r="Y484" i="21"/>
  <c r="AB479" i="21"/>
  <c r="AA479" i="21"/>
  <c r="Z479" i="21"/>
  <c r="Y479" i="21"/>
  <c r="R479" i="21"/>
  <c r="Q479" i="21"/>
  <c r="P479" i="21"/>
  <c r="O479" i="21"/>
  <c r="AB478" i="21"/>
  <c r="AA478" i="21"/>
  <c r="Z478" i="21"/>
  <c r="Y478" i="21"/>
  <c r="R478" i="21"/>
  <c r="Q478" i="21"/>
  <c r="P478" i="21"/>
  <c r="O478" i="21"/>
  <c r="AB470" i="21"/>
  <c r="AA470" i="21"/>
  <c r="Z470" i="21"/>
  <c r="Y470" i="21"/>
  <c r="AB469" i="21"/>
  <c r="AA469" i="21"/>
  <c r="Z469" i="21"/>
  <c r="Y469" i="21"/>
  <c r="R469" i="21"/>
  <c r="Q469" i="21"/>
  <c r="P469" i="21"/>
  <c r="O469" i="21"/>
  <c r="AB462" i="21"/>
  <c r="AA462" i="21"/>
  <c r="Z462" i="21"/>
  <c r="Y462" i="21"/>
  <c r="AB453" i="21"/>
  <c r="AA453" i="21"/>
  <c r="Z453" i="21"/>
  <c r="Y453" i="21"/>
  <c r="R453" i="21"/>
  <c r="Q453" i="21"/>
  <c r="P453" i="21"/>
  <c r="O453" i="21"/>
  <c r="AB447" i="21"/>
  <c r="AA447" i="21"/>
  <c r="Z447" i="21"/>
  <c r="Y447" i="21"/>
  <c r="R447" i="21"/>
  <c r="Q447" i="21"/>
  <c r="P447" i="21"/>
  <c r="O447" i="21"/>
  <c r="AB446" i="21"/>
  <c r="AA446" i="21"/>
  <c r="Z446" i="21"/>
  <c r="Y446" i="21"/>
  <c r="R446" i="21"/>
  <c r="Q446" i="21"/>
  <c r="P446" i="21"/>
  <c r="O446" i="21"/>
  <c r="R441" i="21"/>
  <c r="Q441" i="21"/>
  <c r="P441" i="21"/>
  <c r="O441" i="21"/>
  <c r="AB440" i="21"/>
  <c r="R440" i="21"/>
  <c r="Q440" i="21"/>
  <c r="P440" i="21"/>
  <c r="O440" i="21"/>
  <c r="AB439" i="21"/>
  <c r="AA439" i="21"/>
  <c r="Z439" i="21"/>
  <c r="Y439" i="21"/>
  <c r="R439" i="21"/>
  <c r="Q439" i="21"/>
  <c r="P439" i="21"/>
  <c r="O439" i="21"/>
  <c r="AB437" i="21"/>
  <c r="AA437" i="21"/>
  <c r="Z437" i="21"/>
  <c r="Y437" i="21"/>
  <c r="R437" i="21"/>
  <c r="Q437" i="21"/>
  <c r="P437" i="21"/>
  <c r="O437" i="21"/>
  <c r="AB435" i="21"/>
  <c r="R435" i="21"/>
  <c r="Q435" i="21"/>
  <c r="P435" i="21"/>
  <c r="O435" i="21"/>
  <c r="AB434" i="21"/>
  <c r="AA434" i="21"/>
  <c r="Z434" i="21"/>
  <c r="Y434" i="21"/>
  <c r="R434" i="21"/>
  <c r="Q434" i="21"/>
  <c r="P434" i="21"/>
  <c r="O434" i="21"/>
  <c r="AB432" i="21"/>
  <c r="R432" i="21"/>
  <c r="Q432" i="21"/>
  <c r="P432" i="21"/>
  <c r="O432" i="21"/>
  <c r="AB431" i="21"/>
  <c r="AA431" i="21"/>
  <c r="Z431" i="21"/>
  <c r="Y431" i="21"/>
  <c r="R431" i="21"/>
  <c r="Q431" i="21"/>
  <c r="P431" i="21"/>
  <c r="AB429" i="21"/>
  <c r="R429" i="21"/>
  <c r="Q429" i="21"/>
  <c r="P429" i="21"/>
  <c r="O429" i="21"/>
  <c r="AB428" i="21"/>
  <c r="AA428" i="21"/>
  <c r="Z428" i="21"/>
  <c r="Y428" i="21"/>
  <c r="R428" i="21"/>
  <c r="Q428" i="21"/>
  <c r="P428" i="21"/>
  <c r="O428" i="21"/>
  <c r="AB426" i="21"/>
  <c r="R426" i="21"/>
  <c r="Q426" i="21"/>
  <c r="P426" i="21"/>
  <c r="O426" i="21"/>
  <c r="AB425" i="21"/>
  <c r="AA425" i="21"/>
  <c r="Z425" i="21"/>
  <c r="Y425" i="21"/>
  <c r="R425" i="21"/>
  <c r="Q425" i="21"/>
  <c r="P425" i="21"/>
  <c r="O425" i="21"/>
  <c r="AB423" i="21"/>
  <c r="R423" i="21"/>
  <c r="Q423" i="21"/>
  <c r="P423" i="21"/>
  <c r="O423" i="21"/>
  <c r="AB422" i="21"/>
  <c r="AA422" i="21"/>
  <c r="Z422" i="21"/>
  <c r="Y422" i="21"/>
  <c r="R422" i="21"/>
  <c r="Q422" i="21"/>
  <c r="P422" i="21"/>
  <c r="O422" i="21"/>
  <c r="AB420" i="21"/>
  <c r="AA420" i="21"/>
  <c r="Z420" i="21"/>
  <c r="Y420" i="21"/>
  <c r="R420" i="21"/>
  <c r="Q420" i="21"/>
  <c r="P420" i="21"/>
  <c r="O420" i="21"/>
  <c r="R419" i="21"/>
  <c r="Q419" i="21"/>
  <c r="P419" i="21"/>
  <c r="O419" i="21"/>
  <c r="R418" i="21"/>
  <c r="Q418" i="21"/>
  <c r="P418" i="21"/>
  <c r="O418" i="21"/>
  <c r="R412" i="21"/>
  <c r="Q412" i="21"/>
  <c r="P412" i="21"/>
  <c r="O412" i="21"/>
  <c r="AB411" i="21"/>
  <c r="R411" i="21"/>
  <c r="Q411" i="21"/>
  <c r="P411" i="21"/>
  <c r="O411" i="21"/>
  <c r="AB409" i="21"/>
  <c r="AA409" i="21"/>
  <c r="Z409" i="21"/>
  <c r="Y409" i="21"/>
  <c r="R409" i="21"/>
  <c r="Q409" i="21"/>
  <c r="P409" i="21"/>
  <c r="O409" i="21"/>
  <c r="R408" i="21"/>
  <c r="Q408" i="21"/>
  <c r="P408" i="21"/>
  <c r="O408" i="21"/>
  <c r="R402" i="21"/>
  <c r="Q402" i="21"/>
  <c r="P402" i="21"/>
  <c r="O402" i="21"/>
  <c r="R401" i="21"/>
  <c r="Q401" i="21"/>
  <c r="P401" i="21"/>
  <c r="O401" i="21"/>
  <c r="AB400" i="21"/>
  <c r="AA400" i="21"/>
  <c r="Z400" i="21"/>
  <c r="Y400" i="21"/>
  <c r="R400" i="21"/>
  <c r="Q400" i="21"/>
  <c r="P400" i="21"/>
  <c r="O400" i="21"/>
  <c r="R399" i="21"/>
  <c r="Q399" i="21"/>
  <c r="P399" i="21"/>
  <c r="O399" i="21"/>
  <c r="R397" i="21"/>
  <c r="Q397" i="21"/>
  <c r="P397" i="21"/>
  <c r="O397" i="21"/>
  <c r="AB386" i="21"/>
  <c r="R386" i="21"/>
  <c r="Q386" i="21"/>
  <c r="P386" i="21"/>
  <c r="O386" i="21"/>
  <c r="AB385" i="21"/>
  <c r="R385" i="21"/>
  <c r="Q385" i="21"/>
  <c r="P385" i="21"/>
  <c r="O385" i="21"/>
  <c r="AB384" i="21"/>
  <c r="R384" i="21"/>
  <c r="Q384" i="21"/>
  <c r="P384" i="21"/>
  <c r="O384" i="21"/>
  <c r="AB383" i="21"/>
  <c r="R383" i="21"/>
  <c r="Q383" i="21"/>
  <c r="P383" i="21"/>
  <c r="O383" i="21"/>
  <c r="AB380" i="21"/>
  <c r="R380" i="21"/>
  <c r="Q380" i="21"/>
  <c r="P380" i="21"/>
  <c r="O380" i="21"/>
  <c r="AB379" i="21"/>
  <c r="R379" i="21"/>
  <c r="Q379" i="21"/>
  <c r="P379" i="21"/>
  <c r="O379" i="21"/>
  <c r="AB378" i="21"/>
  <c r="R378" i="21"/>
  <c r="Q378" i="21"/>
  <c r="P378" i="21"/>
  <c r="O378" i="21"/>
  <c r="AB377" i="21"/>
  <c r="R377" i="21"/>
  <c r="Q377" i="21"/>
  <c r="P377" i="21"/>
  <c r="O377" i="21"/>
  <c r="AB376" i="21"/>
  <c r="R376" i="21"/>
  <c r="Q376" i="21"/>
  <c r="P376" i="21"/>
  <c r="O376" i="21"/>
  <c r="AB369" i="21"/>
  <c r="AA369" i="21"/>
  <c r="Z369" i="21"/>
  <c r="Y369" i="21"/>
  <c r="R369" i="21"/>
  <c r="Q369" i="21"/>
  <c r="P369" i="21"/>
  <c r="O369" i="21"/>
  <c r="AB368" i="21"/>
  <c r="AA368" i="21"/>
  <c r="Z368" i="21"/>
  <c r="Y368" i="21"/>
  <c r="R368" i="21"/>
  <c r="Q368" i="21"/>
  <c r="P368" i="21"/>
  <c r="O368" i="21"/>
  <c r="R367" i="21"/>
  <c r="Q367" i="21"/>
  <c r="P367" i="21"/>
  <c r="O367" i="21"/>
  <c r="R366" i="21"/>
  <c r="Q366" i="21"/>
  <c r="P366" i="21"/>
  <c r="O366" i="21"/>
  <c r="R365" i="21"/>
  <c r="Q365" i="21"/>
  <c r="P365" i="21"/>
  <c r="O365" i="21"/>
  <c r="R364" i="21"/>
  <c r="Q364" i="21"/>
  <c r="P364" i="21"/>
  <c r="O364" i="21"/>
  <c r="R363" i="21"/>
  <c r="Q363" i="21"/>
  <c r="P363" i="21"/>
  <c r="O363" i="21"/>
  <c r="R362" i="21"/>
  <c r="Q362" i="21"/>
  <c r="P362" i="21"/>
  <c r="O362" i="21"/>
  <c r="R360" i="21"/>
  <c r="Q360" i="21"/>
  <c r="P360" i="21"/>
  <c r="O360" i="21"/>
  <c r="R359" i="21"/>
  <c r="Q359" i="21"/>
  <c r="P359" i="21"/>
  <c r="O359" i="21"/>
  <c r="R356" i="21"/>
  <c r="Q356" i="21"/>
  <c r="P356" i="21"/>
  <c r="O356" i="21"/>
  <c r="R354" i="21"/>
  <c r="Q354" i="21"/>
  <c r="P354" i="21"/>
  <c r="O354" i="21"/>
  <c r="AB353" i="21"/>
  <c r="AA353" i="21"/>
  <c r="Z353" i="21"/>
  <c r="Y353" i="21"/>
  <c r="R353" i="21"/>
  <c r="Q353" i="21"/>
  <c r="P353" i="21"/>
  <c r="O353" i="21"/>
  <c r="AB352" i="21"/>
  <c r="AA352" i="21"/>
  <c r="Z352" i="21"/>
  <c r="Y352" i="21"/>
  <c r="R352" i="21"/>
  <c r="Q352" i="21"/>
  <c r="P352" i="21"/>
  <c r="O352" i="21"/>
  <c r="AB349" i="21"/>
  <c r="Z349" i="21"/>
  <c r="R349" i="21"/>
  <c r="Q349" i="21"/>
  <c r="P349" i="21"/>
  <c r="O349" i="21"/>
  <c r="AB347" i="21"/>
  <c r="AA347" i="21"/>
  <c r="Z347" i="21"/>
  <c r="Y347" i="21"/>
  <c r="R347" i="21"/>
  <c r="Q347" i="21"/>
  <c r="P347" i="21"/>
  <c r="O347" i="21"/>
  <c r="AB346" i="21"/>
  <c r="AA346" i="21"/>
  <c r="Z346" i="21"/>
  <c r="Y346" i="21"/>
  <c r="R346" i="21"/>
  <c r="Q346" i="21"/>
  <c r="P346" i="21"/>
  <c r="O346" i="21"/>
  <c r="R345" i="21"/>
  <c r="Q345" i="21"/>
  <c r="P345" i="21"/>
  <c r="O345" i="21"/>
  <c r="R343" i="21"/>
  <c r="Q343" i="21"/>
  <c r="P343" i="21"/>
  <c r="O343" i="21"/>
  <c r="R342" i="21"/>
  <c r="Q342" i="21"/>
  <c r="P342" i="21"/>
  <c r="O342" i="21"/>
  <c r="R341" i="21"/>
  <c r="Q341" i="21"/>
  <c r="P341" i="21"/>
  <c r="O341" i="21"/>
  <c r="R340" i="21"/>
  <c r="Q340" i="21"/>
  <c r="P340" i="21"/>
  <c r="O340" i="21"/>
  <c r="R339" i="21"/>
  <c r="Q339" i="21"/>
  <c r="P339" i="21"/>
  <c r="O339" i="21"/>
  <c r="AB338" i="21"/>
  <c r="R338" i="21"/>
  <c r="Q338" i="21"/>
  <c r="P338" i="21"/>
  <c r="O338" i="21"/>
  <c r="Z337" i="21"/>
  <c r="R337" i="21"/>
  <c r="Q337" i="21"/>
  <c r="P337" i="21"/>
  <c r="O337" i="21"/>
  <c r="R332" i="21"/>
  <c r="Q332" i="21"/>
  <c r="P332" i="21"/>
  <c r="O332" i="21"/>
  <c r="R331" i="21"/>
  <c r="Q331" i="21"/>
  <c r="P331" i="21"/>
  <c r="O331" i="21"/>
  <c r="R330" i="21"/>
  <c r="Q330" i="21"/>
  <c r="P330" i="21"/>
  <c r="O330" i="21"/>
  <c r="AB324" i="21"/>
  <c r="R324" i="21"/>
  <c r="Q324" i="21"/>
  <c r="P324" i="21"/>
  <c r="O324" i="21"/>
  <c r="AB322" i="21"/>
  <c r="Z322" i="21"/>
  <c r="R322" i="21"/>
  <c r="Q322" i="21"/>
  <c r="P322" i="21"/>
  <c r="O322" i="21"/>
  <c r="AB321" i="21"/>
  <c r="R321" i="21"/>
  <c r="Q321" i="21"/>
  <c r="P321" i="21"/>
  <c r="O321" i="21"/>
  <c r="AB319" i="21"/>
  <c r="R319" i="21"/>
  <c r="Q319" i="21"/>
  <c r="P319" i="21"/>
  <c r="O319" i="21"/>
  <c r="R317" i="21"/>
  <c r="Q317" i="21"/>
  <c r="P317" i="21"/>
  <c r="O317" i="21"/>
  <c r="R315" i="21"/>
  <c r="Q315" i="21"/>
  <c r="P315" i="21"/>
  <c r="O315" i="21"/>
  <c r="R313" i="21"/>
  <c r="Q313" i="21"/>
  <c r="P313" i="21"/>
  <c r="O313" i="21"/>
  <c r="R312" i="21"/>
  <c r="Q312" i="21"/>
  <c r="P312" i="21"/>
  <c r="O312" i="21"/>
  <c r="R311" i="21"/>
  <c r="Q311" i="21"/>
  <c r="P311" i="21"/>
  <c r="O311" i="21"/>
  <c r="R309" i="21"/>
  <c r="Q309" i="21"/>
  <c r="P309" i="21"/>
  <c r="O309" i="21"/>
  <c r="AB308" i="21"/>
  <c r="AA308" i="21"/>
  <c r="Z308" i="21"/>
  <c r="Y308" i="21"/>
  <c r="R308" i="21"/>
  <c r="Q308" i="21"/>
  <c r="P308" i="21"/>
  <c r="O308" i="21"/>
  <c r="AB304" i="21"/>
  <c r="AA304" i="21"/>
  <c r="Z304" i="21"/>
  <c r="Y304" i="21"/>
  <c r="R304" i="21"/>
  <c r="Q304" i="21"/>
  <c r="P304" i="21"/>
  <c r="O304" i="21"/>
  <c r="AB287" i="21"/>
  <c r="AA287" i="21"/>
  <c r="Z287" i="21"/>
  <c r="Y287" i="21"/>
  <c r="R287" i="21"/>
  <c r="Q287" i="21"/>
  <c r="P287" i="21"/>
  <c r="O287" i="21"/>
  <c r="AB286" i="21"/>
  <c r="AA286" i="21"/>
  <c r="Z286" i="21"/>
  <c r="Y286" i="21"/>
  <c r="R286" i="21"/>
  <c r="Q286" i="21"/>
  <c r="P286" i="21"/>
  <c r="O286" i="21"/>
  <c r="AB285" i="21"/>
  <c r="AA285" i="21"/>
  <c r="Z285" i="21"/>
  <c r="Y285" i="21"/>
  <c r="R285" i="21"/>
  <c r="Q285" i="21"/>
  <c r="P285" i="21"/>
  <c r="O285" i="21"/>
  <c r="AB284" i="21"/>
  <c r="R284" i="21"/>
  <c r="Q284" i="21"/>
  <c r="P284" i="21"/>
  <c r="O284" i="21"/>
  <c r="AB283" i="21"/>
  <c r="R283" i="21"/>
  <c r="Q283" i="21"/>
  <c r="P283" i="21"/>
  <c r="O283" i="21"/>
  <c r="AB279" i="21"/>
  <c r="R279" i="21"/>
  <c r="Q279" i="21"/>
  <c r="P279" i="21"/>
  <c r="O279" i="21"/>
  <c r="AB278" i="21"/>
  <c r="AA278" i="21"/>
  <c r="R278" i="21"/>
  <c r="Q278" i="21"/>
  <c r="P278" i="21"/>
  <c r="O278" i="21"/>
  <c r="AB277" i="21"/>
  <c r="AA277" i="21"/>
  <c r="Z277" i="21"/>
  <c r="Y277" i="21"/>
  <c r="R277" i="21"/>
  <c r="Q277" i="21"/>
  <c r="P277" i="21"/>
  <c r="O277" i="21"/>
  <c r="AB276" i="21"/>
  <c r="AA276" i="21"/>
  <c r="Z276" i="21"/>
  <c r="Y276" i="21"/>
  <c r="R276" i="21"/>
  <c r="Q276" i="21"/>
  <c r="P276" i="21"/>
  <c r="O276" i="21"/>
  <c r="AB275" i="21"/>
  <c r="AA275" i="21"/>
  <c r="Z275" i="21"/>
  <c r="Y275" i="21"/>
  <c r="R275" i="21"/>
  <c r="Q275" i="21"/>
  <c r="P275" i="21"/>
  <c r="O275" i="21"/>
  <c r="AB274" i="21"/>
  <c r="AA274" i="21"/>
  <c r="R274" i="21"/>
  <c r="Q274" i="21"/>
  <c r="P274" i="21"/>
  <c r="O274" i="21"/>
  <c r="AB272" i="21"/>
  <c r="AA272" i="21"/>
  <c r="Z272" i="21"/>
  <c r="Y272" i="21"/>
  <c r="R272" i="21"/>
  <c r="Q272" i="21"/>
  <c r="P272" i="21"/>
  <c r="O272" i="21"/>
  <c r="AB271" i="21"/>
  <c r="AA271" i="21"/>
  <c r="Z271" i="21"/>
  <c r="Y271" i="21"/>
  <c r="R271" i="21"/>
  <c r="Q271" i="21"/>
  <c r="P271" i="21"/>
  <c r="O271" i="21"/>
  <c r="AB270" i="21"/>
  <c r="AA270" i="21"/>
  <c r="Z270" i="21"/>
  <c r="Y270" i="21"/>
  <c r="R270" i="21"/>
  <c r="Q270" i="21"/>
  <c r="P270" i="21"/>
  <c r="O270" i="21"/>
  <c r="AB269" i="21"/>
  <c r="Z269" i="21"/>
  <c r="R269" i="21"/>
  <c r="Q269" i="21"/>
  <c r="P269" i="21"/>
  <c r="O269" i="21"/>
  <c r="AB268" i="21"/>
  <c r="AA268" i="21"/>
  <c r="Z268" i="21"/>
  <c r="Y268" i="21"/>
  <c r="R268" i="21"/>
  <c r="Q268" i="21"/>
  <c r="P268" i="21"/>
  <c r="O268" i="21"/>
  <c r="AB267" i="21"/>
  <c r="AA267" i="21"/>
  <c r="Z267" i="21"/>
  <c r="Y267" i="21"/>
  <c r="R267" i="21"/>
  <c r="Q267" i="21"/>
  <c r="P267" i="21"/>
  <c r="O267" i="21"/>
  <c r="AB266" i="21"/>
  <c r="AA266" i="21"/>
  <c r="Z266" i="21"/>
  <c r="Y266" i="21"/>
  <c r="R266" i="21"/>
  <c r="Q266" i="21"/>
  <c r="P266" i="21"/>
  <c r="O266" i="21"/>
  <c r="AB265" i="21"/>
  <c r="AA265" i="21"/>
  <c r="R265" i="21"/>
  <c r="Q265" i="21"/>
  <c r="P265" i="21"/>
  <c r="O265" i="21"/>
  <c r="AB264" i="21"/>
  <c r="AA264" i="21"/>
  <c r="R264" i="21"/>
  <c r="Q264" i="21"/>
  <c r="P264" i="21"/>
  <c r="O264" i="21"/>
  <c r="AB263" i="21"/>
  <c r="AA263" i="21"/>
  <c r="Z263" i="21"/>
  <c r="Y263" i="21"/>
  <c r="R263" i="21"/>
  <c r="Q263" i="21"/>
  <c r="P263" i="21"/>
  <c r="O263" i="21"/>
  <c r="AB262" i="21"/>
  <c r="AA262" i="21"/>
  <c r="Z262" i="21"/>
  <c r="Y262" i="21"/>
  <c r="R262" i="21"/>
  <c r="Q262" i="21"/>
  <c r="P262" i="21"/>
  <c r="O262" i="21"/>
  <c r="AB261" i="21"/>
  <c r="AA261" i="21"/>
  <c r="Z261" i="21"/>
  <c r="Y261" i="21"/>
  <c r="R261" i="21"/>
  <c r="Q261" i="21"/>
  <c r="P261" i="21"/>
  <c r="O261" i="21"/>
  <c r="AB260" i="21"/>
  <c r="AA260" i="21"/>
  <c r="R260" i="21"/>
  <c r="Q260" i="21"/>
  <c r="P260" i="21"/>
  <c r="O260" i="21"/>
  <c r="AB259" i="21"/>
  <c r="AA259" i="21"/>
  <c r="R259" i="21"/>
  <c r="Q259" i="21"/>
  <c r="P259" i="21"/>
  <c r="O259" i="21"/>
  <c r="AB258" i="21"/>
  <c r="R258" i="21"/>
  <c r="Q258" i="21"/>
  <c r="P258" i="21"/>
  <c r="O258" i="21"/>
  <c r="AB257" i="21"/>
  <c r="R257" i="21"/>
  <c r="Q257" i="21"/>
  <c r="P257" i="21"/>
  <c r="O257" i="21"/>
  <c r="AB256" i="21"/>
  <c r="R256" i="21"/>
  <c r="Q256" i="21"/>
  <c r="P256" i="21"/>
  <c r="O256" i="21"/>
  <c r="AB255" i="21"/>
  <c r="R255" i="21"/>
  <c r="Q255" i="21"/>
  <c r="P255" i="21"/>
  <c r="O255" i="21"/>
  <c r="AB254" i="21"/>
  <c r="R254" i="21"/>
  <c r="Q254" i="21"/>
  <c r="P254" i="21"/>
  <c r="O254" i="21"/>
  <c r="AB253" i="21"/>
  <c r="AA253" i="21"/>
  <c r="Z253" i="21"/>
  <c r="Y253" i="21"/>
  <c r="R253" i="21"/>
  <c r="Q253" i="21"/>
  <c r="P253" i="21"/>
  <c r="O253" i="21"/>
  <c r="AB252" i="21"/>
  <c r="AA252" i="21"/>
  <c r="Z252" i="21"/>
  <c r="Y252" i="21"/>
  <c r="R252" i="21"/>
  <c r="Q252" i="21"/>
  <c r="P252" i="21"/>
  <c r="O252" i="21"/>
  <c r="AB251" i="21"/>
  <c r="AA251" i="21"/>
  <c r="Z251" i="21"/>
  <c r="Y251" i="21"/>
  <c r="R251" i="21"/>
  <c r="Q251" i="21"/>
  <c r="P251" i="21"/>
  <c r="O251" i="21"/>
  <c r="AB250" i="21"/>
  <c r="R250" i="21"/>
  <c r="Q250" i="21"/>
  <c r="P250" i="21"/>
  <c r="O250" i="21"/>
  <c r="AB249" i="21"/>
  <c r="R249" i="21"/>
  <c r="Q249" i="21"/>
  <c r="P249" i="21"/>
  <c r="O249" i="21"/>
  <c r="AB244" i="21"/>
  <c r="AA244" i="21"/>
  <c r="Z244" i="21"/>
  <c r="Y244" i="21"/>
  <c r="R244" i="21"/>
  <c r="Q244" i="21"/>
  <c r="P244" i="21"/>
  <c r="O244" i="21"/>
  <c r="AB243" i="21"/>
  <c r="AA243" i="21"/>
  <c r="Z243" i="21"/>
  <c r="Y243" i="21"/>
  <c r="R243" i="21"/>
  <c r="Q243" i="21"/>
  <c r="P243" i="21"/>
  <c r="AB242" i="21"/>
  <c r="AA242" i="21"/>
  <c r="Z242" i="21"/>
  <c r="Y242" i="21"/>
  <c r="R242" i="21"/>
  <c r="Q242" i="21"/>
  <c r="P242" i="21"/>
  <c r="O242" i="21"/>
  <c r="AB241" i="21"/>
  <c r="R241" i="21"/>
  <c r="Q241" i="21"/>
  <c r="P241" i="21"/>
  <c r="O241" i="21"/>
  <c r="AB239" i="21"/>
  <c r="R239" i="21"/>
  <c r="Q239" i="21"/>
  <c r="P239" i="21"/>
  <c r="O239" i="21"/>
  <c r="AB238" i="21"/>
  <c r="AA238" i="21"/>
  <c r="Z238" i="21"/>
  <c r="Y238" i="21"/>
  <c r="R238" i="21"/>
  <c r="Q238" i="21"/>
  <c r="P238" i="21"/>
  <c r="O238" i="21"/>
  <c r="AB237" i="21"/>
  <c r="AA237" i="21"/>
  <c r="Z237" i="21"/>
  <c r="Y237" i="21"/>
  <c r="R237" i="21"/>
  <c r="Q237" i="21"/>
  <c r="P237" i="21"/>
  <c r="O237" i="21"/>
  <c r="AB236" i="21"/>
  <c r="AA236" i="21"/>
  <c r="Z236" i="21"/>
  <c r="Y236" i="21"/>
  <c r="R236" i="21"/>
  <c r="Q236" i="21"/>
  <c r="P236" i="21"/>
  <c r="O236" i="21"/>
  <c r="AB235" i="21"/>
  <c r="R235" i="21"/>
  <c r="Q235" i="21"/>
  <c r="P235" i="21"/>
  <c r="O235" i="21"/>
  <c r="AB234" i="21"/>
  <c r="R234" i="21"/>
  <c r="Q234" i="21"/>
  <c r="P234" i="21"/>
  <c r="O234" i="21"/>
  <c r="AB233" i="21"/>
  <c r="AA233" i="21"/>
  <c r="Z233" i="21"/>
  <c r="R233" i="21"/>
  <c r="Q233" i="21"/>
  <c r="P233" i="21"/>
  <c r="O233" i="21"/>
  <c r="AB224" i="21"/>
  <c r="AB208" i="21"/>
  <c r="R208" i="21"/>
  <c r="Q208" i="21"/>
  <c r="P208" i="21"/>
  <c r="O208" i="21"/>
  <c r="AB203" i="21"/>
  <c r="R203" i="21"/>
  <c r="Q203" i="21"/>
  <c r="P203" i="21"/>
  <c r="O203" i="21"/>
  <c r="AB202" i="21"/>
  <c r="R202" i="21"/>
  <c r="Q202" i="21"/>
  <c r="P202" i="21"/>
  <c r="O202" i="21"/>
  <c r="R201" i="21"/>
  <c r="Q201" i="21"/>
  <c r="P201" i="21"/>
  <c r="O201" i="21"/>
  <c r="AB199" i="21"/>
  <c r="AA199" i="21"/>
  <c r="Z199" i="21"/>
  <c r="Y199" i="21"/>
  <c r="R199" i="21"/>
  <c r="Q199" i="21"/>
  <c r="P199" i="21"/>
  <c r="O199" i="21"/>
  <c r="R197" i="21"/>
  <c r="Q197" i="21"/>
  <c r="P197" i="21"/>
  <c r="O197" i="21"/>
  <c r="AB196" i="21"/>
  <c r="R196" i="21"/>
  <c r="Q196" i="21"/>
  <c r="P196" i="21"/>
  <c r="O196" i="21"/>
  <c r="AB195" i="21"/>
  <c r="AA195" i="21"/>
  <c r="Z195" i="21"/>
  <c r="R195" i="21"/>
  <c r="Q195" i="21"/>
  <c r="P195" i="21"/>
  <c r="O195" i="21"/>
  <c r="AB183" i="21"/>
  <c r="R183" i="21"/>
  <c r="Q183" i="21"/>
  <c r="P183" i="21"/>
  <c r="O183" i="21"/>
  <c r="AB182" i="21"/>
  <c r="Z182" i="21"/>
  <c r="R182" i="21"/>
  <c r="Q182" i="21"/>
  <c r="P182" i="21"/>
  <c r="O182" i="21"/>
  <c r="AB181" i="21"/>
  <c r="R181" i="21"/>
  <c r="Q181" i="21"/>
  <c r="P181" i="21"/>
  <c r="O181" i="21"/>
  <c r="AB178" i="21"/>
  <c r="Z178" i="21"/>
  <c r="R178" i="21"/>
  <c r="Q178" i="21"/>
  <c r="P178" i="21"/>
  <c r="O178" i="21"/>
  <c r="R175" i="21"/>
  <c r="Q175" i="21"/>
  <c r="P175" i="21"/>
  <c r="O175" i="21"/>
  <c r="R172" i="21"/>
  <c r="Q172" i="21"/>
  <c r="P172" i="21"/>
  <c r="O172" i="21"/>
  <c r="R170" i="21"/>
  <c r="Q170" i="21"/>
  <c r="P170" i="21"/>
  <c r="O170" i="21"/>
  <c r="R167" i="21"/>
  <c r="Q167" i="21"/>
  <c r="P167" i="21"/>
  <c r="O167" i="21"/>
  <c r="AB163" i="21"/>
  <c r="Z163" i="21"/>
  <c r="R163" i="21"/>
  <c r="Q163" i="21"/>
  <c r="P163" i="21"/>
  <c r="O163" i="21"/>
  <c r="R152" i="21"/>
  <c r="Q152" i="21"/>
  <c r="P152" i="21"/>
  <c r="O152" i="21"/>
  <c r="R147" i="21"/>
  <c r="Q147" i="21"/>
  <c r="P147" i="21"/>
  <c r="O147" i="21"/>
  <c r="AB143" i="21"/>
  <c r="Z143" i="21"/>
  <c r="R143" i="21"/>
  <c r="Q143" i="21"/>
  <c r="P143" i="21"/>
  <c r="O143" i="21"/>
  <c r="AB142" i="21"/>
  <c r="R142" i="21"/>
  <c r="Q142" i="21"/>
  <c r="P142" i="21"/>
  <c r="O142" i="21"/>
  <c r="Z141" i="21"/>
  <c r="R141" i="21"/>
  <c r="Q141" i="21"/>
  <c r="P141" i="21"/>
  <c r="O141" i="21"/>
  <c r="AB138" i="21"/>
  <c r="Z138" i="21"/>
  <c r="R138" i="21"/>
  <c r="Q138" i="21"/>
  <c r="P138" i="21"/>
  <c r="O138" i="21"/>
  <c r="R137" i="21"/>
  <c r="Q137" i="21"/>
  <c r="P137" i="21"/>
  <c r="O137" i="21"/>
  <c r="R135" i="21"/>
  <c r="Q135" i="21"/>
  <c r="P135" i="21"/>
  <c r="O135" i="21"/>
  <c r="R133" i="21"/>
  <c r="Q133" i="21"/>
  <c r="P133" i="21"/>
  <c r="O133" i="21"/>
  <c r="R121" i="21"/>
  <c r="Q121" i="21"/>
  <c r="P121" i="21"/>
  <c r="O121" i="21"/>
  <c r="R120" i="21"/>
  <c r="Q120" i="21"/>
  <c r="P120" i="21"/>
  <c r="O120" i="21"/>
  <c r="R118" i="21"/>
  <c r="Q118" i="21"/>
  <c r="P118" i="21"/>
  <c r="O118" i="21"/>
  <c r="Q114" i="21"/>
  <c r="P114" i="21"/>
  <c r="O114" i="21"/>
  <c r="AB112" i="21"/>
  <c r="AA112" i="21"/>
  <c r="Z112" i="21"/>
  <c r="Y112" i="21"/>
  <c r="R112" i="21"/>
  <c r="Q112" i="21"/>
  <c r="P112" i="21"/>
  <c r="O112" i="21"/>
  <c r="AB106" i="21"/>
  <c r="Z106" i="21"/>
  <c r="R106" i="21"/>
  <c r="Q106" i="21"/>
  <c r="P106" i="21"/>
  <c r="O106" i="21"/>
  <c r="R104" i="21"/>
  <c r="Q104" i="21"/>
  <c r="P104" i="21"/>
  <c r="O104" i="21"/>
  <c r="AB102" i="21"/>
  <c r="R102" i="21"/>
  <c r="Q102" i="21"/>
  <c r="P102" i="21"/>
  <c r="O102" i="21"/>
  <c r="AB101" i="21"/>
  <c r="Z101" i="21"/>
  <c r="R101" i="21"/>
  <c r="Q101" i="21"/>
  <c r="P101" i="21"/>
  <c r="O101" i="21"/>
  <c r="AB98" i="21"/>
  <c r="R98" i="21"/>
  <c r="Q98" i="21"/>
  <c r="P98" i="21"/>
  <c r="O98" i="21"/>
  <c r="AB97" i="21"/>
  <c r="R97" i="21"/>
  <c r="Q97" i="21"/>
  <c r="P97" i="21"/>
  <c r="O97" i="21"/>
  <c r="R95" i="21"/>
  <c r="Q95" i="21"/>
  <c r="P95" i="21"/>
  <c r="O95" i="21"/>
  <c r="R94" i="21"/>
  <c r="Q94" i="21"/>
  <c r="P94" i="21"/>
  <c r="O94" i="21"/>
  <c r="R92" i="21"/>
  <c r="Q92" i="21"/>
  <c r="P92" i="21"/>
  <c r="O92" i="21"/>
  <c r="AB89" i="21"/>
  <c r="R89" i="21"/>
  <c r="Q89" i="21"/>
  <c r="P89" i="21"/>
  <c r="O89" i="21"/>
  <c r="AB88" i="21"/>
  <c r="R88" i="21"/>
  <c r="Q88" i="21"/>
  <c r="P88" i="21"/>
  <c r="O88" i="21"/>
  <c r="AB86" i="21"/>
  <c r="AA86" i="21"/>
  <c r="Z86" i="21"/>
  <c r="R86" i="21"/>
  <c r="Q86" i="21"/>
  <c r="P86" i="21"/>
  <c r="O86" i="21"/>
  <c r="AB85" i="21"/>
  <c r="R85" i="21"/>
  <c r="Q85" i="21"/>
  <c r="P85" i="21"/>
  <c r="O85" i="21"/>
  <c r="AB80" i="21"/>
  <c r="AA80" i="21"/>
  <c r="Z80" i="21"/>
  <c r="Y80" i="21"/>
  <c r="R80" i="21"/>
  <c r="Q80" i="21"/>
  <c r="P80" i="21"/>
  <c r="O80" i="21"/>
  <c r="AB79" i="21"/>
  <c r="R79" i="21"/>
  <c r="Q79" i="21"/>
  <c r="P79" i="21"/>
  <c r="O79" i="21"/>
  <c r="AB68" i="21"/>
  <c r="AA68" i="21"/>
  <c r="Z68" i="21"/>
  <c r="Y68" i="21"/>
  <c r="R68" i="21"/>
  <c r="Q68" i="21"/>
  <c r="P68" i="21"/>
  <c r="O68" i="21"/>
  <c r="AB67" i="21"/>
  <c r="AA67" i="21"/>
  <c r="Z67" i="21"/>
  <c r="Y67" i="21"/>
  <c r="R67" i="21"/>
  <c r="Q67" i="21"/>
  <c r="P67" i="21"/>
  <c r="O67" i="21"/>
  <c r="AB64" i="21"/>
  <c r="AB63" i="21"/>
  <c r="AB61" i="21"/>
  <c r="AB59" i="21"/>
  <c r="R59" i="21"/>
  <c r="Q59" i="21"/>
  <c r="P59" i="21"/>
  <c r="O59" i="21"/>
  <c r="AB58" i="21"/>
  <c r="R58" i="21"/>
  <c r="Q58" i="21"/>
  <c r="P58" i="21"/>
  <c r="O58" i="21"/>
  <c r="R57" i="21"/>
  <c r="Q57" i="21"/>
  <c r="P57" i="21"/>
  <c r="O57" i="21"/>
  <c r="AB55" i="21"/>
  <c r="AA55" i="21"/>
  <c r="Z55" i="21"/>
  <c r="R55" i="21"/>
  <c r="Q55" i="21"/>
  <c r="P55" i="21"/>
  <c r="O55" i="21"/>
  <c r="AB54" i="21"/>
  <c r="R54" i="21"/>
  <c r="Q54" i="21"/>
  <c r="P54" i="21"/>
  <c r="O54" i="21"/>
  <c r="AB53" i="21"/>
  <c r="R53" i="21"/>
  <c r="Q53" i="21"/>
  <c r="P53" i="21"/>
  <c r="O53" i="21"/>
  <c r="AB52" i="21"/>
  <c r="R52" i="21"/>
  <c r="Q52" i="21"/>
  <c r="P52" i="21"/>
  <c r="O52" i="21"/>
  <c r="R49" i="21"/>
  <c r="Q49" i="21"/>
  <c r="P49" i="21"/>
  <c r="O49" i="21"/>
  <c r="AB47" i="21"/>
  <c r="R47" i="21"/>
  <c r="Q47" i="21"/>
  <c r="P47" i="21"/>
  <c r="O47" i="21"/>
  <c r="AB46" i="21"/>
  <c r="R46" i="21"/>
  <c r="Q46" i="21"/>
  <c r="P46" i="21"/>
  <c r="O46" i="21"/>
  <c r="R44" i="21"/>
  <c r="Q44" i="21"/>
  <c r="P44" i="21"/>
  <c r="O44" i="21"/>
  <c r="R43" i="21"/>
  <c r="Q43" i="21"/>
  <c r="P43" i="21"/>
  <c r="O43" i="21"/>
  <c r="R42" i="21"/>
  <c r="Q42" i="21"/>
  <c r="P42" i="21"/>
  <c r="O42" i="21"/>
  <c r="R41" i="21"/>
  <c r="Q41" i="21"/>
  <c r="P41" i="21"/>
  <c r="O41" i="21"/>
  <c r="R40" i="21"/>
  <c r="Q40" i="21"/>
  <c r="P40" i="21"/>
  <c r="O40" i="21"/>
  <c r="AB36" i="21"/>
  <c r="R36" i="21"/>
  <c r="Q36" i="21"/>
  <c r="P36" i="21"/>
  <c r="O36" i="21"/>
  <c r="R34" i="21"/>
  <c r="Q34" i="21"/>
  <c r="P34" i="21"/>
  <c r="O34" i="21"/>
  <c r="AB30" i="21"/>
  <c r="Z30" i="21"/>
  <c r="R30" i="21"/>
  <c r="Q30" i="21"/>
  <c r="P30" i="21"/>
  <c r="O30" i="21"/>
  <c r="R26" i="21"/>
  <c r="Q26" i="21"/>
  <c r="P26" i="21"/>
  <c r="O26" i="21"/>
  <c r="AB24" i="21"/>
  <c r="AA24" i="21"/>
  <c r="Y24" i="21"/>
  <c r="R24" i="21"/>
  <c r="Q24" i="21"/>
  <c r="P24" i="21"/>
  <c r="O24" i="21"/>
  <c r="R18" i="21"/>
  <c r="Q18" i="21"/>
  <c r="P18" i="21"/>
  <c r="O18" i="21"/>
  <c r="R17" i="21"/>
  <c r="Q17" i="21"/>
  <c r="P17" i="21"/>
  <c r="O17" i="21"/>
  <c r="R15" i="21"/>
  <c r="Q15" i="21"/>
  <c r="P15" i="21"/>
  <c r="O15" i="21"/>
  <c r="R13" i="21"/>
  <c r="Q13" i="21"/>
  <c r="P13" i="21"/>
  <c r="O13" i="21"/>
  <c r="R12" i="21"/>
  <c r="Q12" i="21"/>
  <c r="P12" i="21"/>
  <c r="O12" i="21"/>
  <c r="R10" i="21"/>
  <c r="Q10" i="21"/>
  <c r="P10" i="21"/>
  <c r="O10" i="21"/>
  <c r="R8" i="21"/>
  <c r="Q8" i="21"/>
  <c r="P8" i="21"/>
  <c r="O8" i="21"/>
  <c r="R7" i="21"/>
  <c r="Q7" i="21"/>
  <c r="P7" i="21"/>
  <c r="O7" i="21"/>
  <c r="AB6" i="21"/>
  <c r="Z6" i="21"/>
  <c r="R6" i="21"/>
  <c r="Q6" i="21"/>
  <c r="P6" i="21"/>
  <c r="O6" i="21"/>
  <c r="R5" i="21"/>
  <c r="Q5" i="21"/>
  <c r="P5" i="21"/>
  <c r="O5" i="21"/>
  <c r="R4" i="21"/>
  <c r="Q4" i="21"/>
  <c r="P4" i="21"/>
  <c r="O4" i="21"/>
  <c r="R3" i="21"/>
  <c r="Q3" i="21"/>
  <c r="P3" i="21"/>
  <c r="O3" i="21"/>
  <c r="C65" i="20"/>
  <c r="E65" i="20" s="1"/>
  <c r="F65" i="20" s="1"/>
  <c r="C64" i="20"/>
  <c r="E64" i="20" s="1"/>
  <c r="F64" i="20" s="1"/>
  <c r="C63" i="20"/>
  <c r="E63" i="20" s="1"/>
  <c r="F63" i="20" s="1"/>
  <c r="C62" i="20"/>
  <c r="E62" i="20" s="1"/>
  <c r="F62" i="20" s="1"/>
  <c r="C61" i="20"/>
  <c r="E61" i="20" s="1"/>
  <c r="F61" i="20" s="1"/>
  <c r="C60" i="20"/>
  <c r="E60" i="20" s="1"/>
  <c r="F60" i="20" s="1"/>
  <c r="C59" i="20"/>
  <c r="E59" i="20" s="1"/>
  <c r="F59" i="20" s="1"/>
  <c r="C58" i="20"/>
  <c r="E58" i="20" s="1"/>
  <c r="F58" i="20" s="1"/>
  <c r="T47" i="20"/>
  <c r="S47" i="20"/>
  <c r="R47" i="20"/>
  <c r="Q47" i="20"/>
  <c r="T46" i="20"/>
  <c r="S46" i="20"/>
  <c r="R46" i="20"/>
  <c r="Q46" i="20"/>
  <c r="I46" i="20"/>
  <c r="H46" i="20"/>
  <c r="G46" i="20"/>
  <c r="S45" i="20"/>
  <c r="R45" i="20"/>
  <c r="Q45" i="20"/>
  <c r="T44" i="20"/>
  <c r="S44" i="20"/>
  <c r="R44" i="20"/>
  <c r="Q44" i="20"/>
  <c r="I44" i="20"/>
  <c r="H44" i="20"/>
  <c r="G44" i="20"/>
  <c r="T43" i="20"/>
  <c r="S43" i="20"/>
  <c r="R43" i="20"/>
  <c r="Q43" i="20"/>
  <c r="I43" i="20"/>
  <c r="H43" i="20"/>
  <c r="G43" i="20"/>
  <c r="T42" i="20"/>
  <c r="S42" i="20"/>
  <c r="R42" i="20"/>
  <c r="Q42" i="20"/>
  <c r="T41" i="20"/>
  <c r="S41" i="20"/>
  <c r="R41" i="20"/>
  <c r="Q41" i="20"/>
  <c r="I41" i="20"/>
  <c r="H41" i="20"/>
  <c r="G41" i="20"/>
  <c r="T40" i="20"/>
  <c r="S40" i="20"/>
  <c r="R40" i="20"/>
  <c r="Q40" i="20"/>
  <c r="T35" i="20"/>
  <c r="S35" i="20"/>
  <c r="R35" i="20"/>
  <c r="Q35" i="20"/>
  <c r="I35" i="20"/>
  <c r="H35" i="20"/>
  <c r="G35" i="20"/>
  <c r="T34" i="20"/>
  <c r="S34" i="20"/>
  <c r="R34" i="20"/>
  <c r="Q34" i="20"/>
  <c r="T33" i="20"/>
  <c r="S33" i="20"/>
  <c r="R33" i="20"/>
  <c r="Q33" i="20"/>
  <c r="I33" i="20"/>
  <c r="H33" i="20"/>
  <c r="G33" i="20"/>
  <c r="T32" i="20"/>
  <c r="S32" i="20"/>
  <c r="R32" i="20"/>
  <c r="Q32" i="20"/>
  <c r="I32" i="20"/>
  <c r="H32" i="20"/>
  <c r="G32" i="20"/>
  <c r="T31" i="20"/>
  <c r="S31" i="20"/>
  <c r="R31" i="20"/>
  <c r="Q31" i="20"/>
  <c r="I31" i="20"/>
  <c r="H31" i="20"/>
  <c r="G31" i="20"/>
  <c r="T30" i="20"/>
  <c r="S30" i="20"/>
  <c r="R30" i="20"/>
  <c r="Q30" i="20"/>
  <c r="T29" i="20"/>
  <c r="S29" i="20"/>
  <c r="R29" i="20"/>
  <c r="Q29" i="20"/>
  <c r="I29" i="20"/>
  <c r="H29" i="20"/>
  <c r="G29" i="20"/>
  <c r="T28" i="20"/>
  <c r="S28" i="20"/>
  <c r="R28" i="20"/>
  <c r="Q28" i="20"/>
  <c r="I28" i="20"/>
  <c r="H28" i="20"/>
  <c r="G28" i="20"/>
  <c r="T27" i="20"/>
  <c r="S27" i="20"/>
  <c r="R27" i="20"/>
  <c r="Q27" i="20"/>
  <c r="I27" i="20"/>
  <c r="H27" i="20"/>
  <c r="G27" i="20"/>
  <c r="X26" i="20"/>
  <c r="T26" i="20"/>
  <c r="S26" i="20"/>
  <c r="R26" i="20"/>
  <c r="Q26" i="20"/>
  <c r="T25" i="20"/>
  <c r="S25" i="20"/>
  <c r="R25" i="20"/>
  <c r="Q25" i="20"/>
  <c r="I25" i="20"/>
  <c r="H25" i="20"/>
  <c r="G25" i="20"/>
  <c r="AA24" i="20"/>
  <c r="T24" i="20"/>
  <c r="S24" i="20"/>
  <c r="R24" i="20"/>
  <c r="Q24" i="20"/>
  <c r="I24" i="20"/>
  <c r="H24" i="20"/>
  <c r="G24" i="20"/>
  <c r="T23" i="20"/>
  <c r="S23" i="20"/>
  <c r="R23" i="20"/>
  <c r="Q23" i="20"/>
  <c r="I23" i="20"/>
  <c r="H23" i="20"/>
  <c r="G23" i="20"/>
  <c r="T22" i="20"/>
  <c r="S22" i="20"/>
  <c r="R22" i="20"/>
  <c r="Q22" i="20"/>
  <c r="T21" i="20"/>
  <c r="S21" i="20"/>
  <c r="R21" i="20"/>
  <c r="Q21" i="20"/>
  <c r="I21" i="20"/>
  <c r="H21" i="20"/>
  <c r="G21" i="20"/>
  <c r="T20" i="20"/>
  <c r="S20" i="20"/>
  <c r="R20" i="20"/>
  <c r="Q20" i="20"/>
  <c r="I20" i="20"/>
  <c r="H20" i="20"/>
  <c r="G20" i="20"/>
  <c r="T19" i="20"/>
  <c r="S19" i="20"/>
  <c r="R19" i="20"/>
  <c r="Q19" i="20"/>
  <c r="I19" i="20"/>
  <c r="H19" i="20"/>
  <c r="G19" i="20"/>
  <c r="T16" i="20"/>
  <c r="S16" i="20"/>
  <c r="R16" i="20"/>
  <c r="Q16" i="20"/>
  <c r="T14" i="20"/>
  <c r="S14" i="20"/>
  <c r="R14" i="20"/>
  <c r="Q14" i="20"/>
  <c r="T12" i="20"/>
  <c r="Q12" i="20"/>
  <c r="T9" i="20"/>
  <c r="R9" i="20"/>
  <c r="Q9" i="20"/>
  <c r="T8" i="20"/>
  <c r="S8" i="20"/>
  <c r="R8" i="20"/>
  <c r="Q8" i="20"/>
  <c r="T7" i="20"/>
  <c r="S7" i="20"/>
  <c r="R7" i="20"/>
  <c r="Q7" i="20"/>
  <c r="T6" i="20"/>
  <c r="S6" i="20"/>
  <c r="R6" i="20"/>
  <c r="Q6" i="20"/>
  <c r="T5" i="20"/>
  <c r="S5" i="20"/>
  <c r="R5" i="20"/>
  <c r="Q5" i="20"/>
  <c r="T4" i="20"/>
  <c r="S4" i="20"/>
  <c r="R4" i="20"/>
  <c r="Q4" i="20"/>
  <c r="T3" i="20"/>
  <c r="S3" i="20"/>
  <c r="R3" i="20"/>
  <c r="Q3" i="20"/>
  <c r="AA151" i="19"/>
  <c r="Z151" i="19"/>
  <c r="Y151" i="19"/>
  <c r="AA150" i="19"/>
  <c r="Z150" i="19"/>
  <c r="Y150" i="19"/>
  <c r="AC139" i="19"/>
  <c r="AB139" i="19"/>
  <c r="AA139" i="19"/>
  <c r="Z139" i="19"/>
  <c r="Y139" i="19"/>
  <c r="AC138" i="19"/>
  <c r="AB138" i="19"/>
  <c r="AA138" i="19"/>
  <c r="Z138" i="19"/>
  <c r="Y138" i="19"/>
  <c r="AC137" i="19"/>
  <c r="AB137" i="19"/>
  <c r="AA137" i="19"/>
  <c r="Z137" i="19"/>
  <c r="Y137" i="19"/>
  <c r="AC136" i="19"/>
  <c r="AB136" i="19"/>
  <c r="AA136" i="19"/>
  <c r="Z136" i="19"/>
  <c r="Y136" i="19"/>
  <c r="AC135" i="19"/>
  <c r="AB135" i="19"/>
  <c r="AA135" i="19"/>
  <c r="Z135" i="19"/>
  <c r="Y135" i="19"/>
  <c r="AC134" i="19"/>
  <c r="AB134" i="19"/>
  <c r="AA134" i="19"/>
  <c r="Z134" i="19"/>
  <c r="Y134" i="19"/>
  <c r="AC133" i="19"/>
  <c r="AB133" i="19"/>
  <c r="AA133" i="19"/>
  <c r="Z133" i="19"/>
  <c r="Y133" i="19"/>
  <c r="AC132" i="19"/>
  <c r="AB132" i="19"/>
  <c r="AA132" i="19"/>
  <c r="Z132" i="19"/>
  <c r="Y132" i="19"/>
  <c r="AC131" i="19"/>
  <c r="AB131" i="19"/>
  <c r="AA131" i="19"/>
  <c r="Z131" i="19"/>
  <c r="Y131" i="19"/>
  <c r="AC130" i="19"/>
  <c r="AB130" i="19"/>
  <c r="AA130" i="19"/>
  <c r="Z130" i="19"/>
  <c r="Y130" i="19"/>
  <c r="AC129" i="19"/>
  <c r="AB129" i="19"/>
  <c r="AA129" i="19"/>
  <c r="Z129" i="19"/>
  <c r="Y129" i="19"/>
  <c r="AC128" i="19"/>
  <c r="AB128" i="19"/>
  <c r="AA128" i="19"/>
  <c r="Z128" i="19"/>
  <c r="Y128" i="19"/>
  <c r="AC127" i="19"/>
  <c r="AB127" i="19"/>
  <c r="AA127" i="19"/>
  <c r="Z127" i="19"/>
  <c r="Y127" i="19"/>
  <c r="AC126" i="19"/>
  <c r="AB126" i="19"/>
  <c r="AA126" i="19"/>
  <c r="Z126" i="19"/>
  <c r="Y126" i="19"/>
  <c r="AC125" i="19"/>
  <c r="AB125" i="19"/>
  <c r="AA125" i="19"/>
  <c r="Z125" i="19"/>
  <c r="Y125" i="19"/>
  <c r="AC124" i="19"/>
  <c r="AB124" i="19"/>
  <c r="AA124" i="19"/>
  <c r="Z124" i="19"/>
  <c r="Y124" i="19"/>
  <c r="AC123" i="19"/>
  <c r="AB123" i="19"/>
  <c r="AA123" i="19"/>
  <c r="Z123" i="19"/>
  <c r="Y123" i="19"/>
  <c r="AC122" i="19"/>
  <c r="AB122" i="19"/>
  <c r="AA122" i="19"/>
  <c r="Z122" i="19"/>
  <c r="Y122" i="19"/>
  <c r="AC121" i="19"/>
  <c r="AB121" i="19"/>
  <c r="AA121" i="19"/>
  <c r="Z121" i="19"/>
  <c r="Y121" i="19"/>
  <c r="AC120" i="19"/>
  <c r="AB120" i="19"/>
  <c r="AA120" i="19"/>
  <c r="Z120" i="19"/>
  <c r="Y120" i="19"/>
  <c r="AC119" i="19"/>
  <c r="AB119" i="19"/>
  <c r="AA119" i="19"/>
  <c r="Z119" i="19"/>
  <c r="Y119" i="19"/>
  <c r="AC118" i="19"/>
  <c r="AB118" i="19"/>
  <c r="AA118" i="19"/>
  <c r="Z118" i="19"/>
  <c r="Y118" i="19"/>
  <c r="AC117" i="19"/>
  <c r="AB117" i="19"/>
  <c r="AA117" i="19"/>
  <c r="Z117" i="19"/>
  <c r="Y117" i="19"/>
  <c r="AC116" i="19"/>
  <c r="AB116" i="19"/>
  <c r="AA116" i="19"/>
  <c r="Z116" i="19"/>
  <c r="Y116" i="19"/>
  <c r="AC115" i="19"/>
  <c r="AB115" i="19"/>
  <c r="AA115" i="19"/>
  <c r="Z115" i="19"/>
  <c r="Y115" i="19"/>
  <c r="AC114" i="19"/>
  <c r="AB114" i="19"/>
  <c r="AA114" i="19"/>
  <c r="Z114" i="19"/>
  <c r="Y114" i="19"/>
  <c r="AC113" i="19"/>
  <c r="AB113" i="19"/>
  <c r="AA113" i="19"/>
  <c r="Z113" i="19"/>
  <c r="Y113" i="19"/>
  <c r="AC112" i="19"/>
  <c r="AB112" i="19"/>
  <c r="AA112" i="19"/>
  <c r="Z112" i="19"/>
  <c r="Y112" i="19"/>
  <c r="AC111" i="19"/>
  <c r="AB111" i="19"/>
  <c r="AA111" i="19"/>
  <c r="Z111" i="19"/>
  <c r="Y111" i="19"/>
  <c r="AC110" i="19"/>
  <c r="AB110" i="19"/>
  <c r="AA110" i="19"/>
  <c r="Z110" i="19"/>
  <c r="Y110" i="19"/>
  <c r="AC109" i="19"/>
  <c r="AB109" i="19"/>
  <c r="AA109" i="19"/>
  <c r="Z109" i="19"/>
  <c r="Y109" i="19"/>
  <c r="AC108" i="19"/>
  <c r="AB108" i="19"/>
  <c r="AA108" i="19"/>
  <c r="Z108" i="19"/>
  <c r="Y108" i="19"/>
  <c r="AC107" i="19"/>
  <c r="AB107" i="19"/>
  <c r="AA107" i="19"/>
  <c r="Z107" i="19"/>
  <c r="Y107" i="19"/>
  <c r="AC106" i="19"/>
  <c r="AB106" i="19"/>
  <c r="AA106" i="19"/>
  <c r="Z106" i="19"/>
  <c r="Y106" i="19"/>
  <c r="AC105" i="19"/>
  <c r="AB105" i="19"/>
  <c r="AA105" i="19"/>
  <c r="Z105" i="19"/>
  <c r="Y105" i="19"/>
  <c r="AC104" i="19"/>
  <c r="AB104" i="19"/>
  <c r="AA104" i="19"/>
  <c r="Z104" i="19"/>
  <c r="Y104" i="19"/>
  <c r="AC103" i="19"/>
  <c r="AB103" i="19"/>
  <c r="AA103" i="19"/>
  <c r="Z103" i="19"/>
  <c r="Y103" i="19"/>
  <c r="AC102" i="19"/>
  <c r="AB102" i="19"/>
  <c r="AA102" i="19"/>
  <c r="Z102" i="19"/>
  <c r="Y102" i="19"/>
  <c r="AC101" i="19"/>
  <c r="AB101" i="19"/>
  <c r="AA101" i="19"/>
  <c r="Z101" i="19"/>
  <c r="Y101" i="19"/>
  <c r="AC100" i="19"/>
  <c r="AB100" i="19"/>
  <c r="AA100" i="19"/>
  <c r="Z100" i="19"/>
  <c r="Y100" i="19"/>
  <c r="AC99" i="19"/>
  <c r="AB99" i="19"/>
  <c r="AA99" i="19"/>
  <c r="Z99" i="19"/>
  <c r="Y99" i="19"/>
  <c r="AC98" i="19"/>
  <c r="AB98" i="19"/>
  <c r="AA98" i="19"/>
  <c r="Z98" i="19"/>
  <c r="Y98" i="19"/>
  <c r="AC97" i="19"/>
  <c r="AB97" i="19"/>
  <c r="AA97" i="19"/>
  <c r="Z97" i="19"/>
  <c r="Y97" i="19"/>
  <c r="AC96" i="19"/>
  <c r="AB96" i="19"/>
  <c r="AA96" i="19"/>
  <c r="Z96" i="19"/>
  <c r="Y96" i="19"/>
  <c r="AC95" i="19"/>
  <c r="AB95" i="19"/>
  <c r="AA95" i="19"/>
  <c r="Z95" i="19"/>
  <c r="Y95" i="19"/>
  <c r="AC94" i="19"/>
  <c r="AB94" i="19"/>
  <c r="AA94" i="19"/>
  <c r="Z94" i="19"/>
  <c r="Y94" i="19"/>
  <c r="AC93" i="19"/>
  <c r="AB93" i="19"/>
  <c r="AA93" i="19"/>
  <c r="Z93" i="19"/>
  <c r="Y93" i="19"/>
  <c r="AC92" i="19"/>
  <c r="AB92" i="19"/>
  <c r="AA92" i="19"/>
  <c r="Z92" i="19"/>
  <c r="Y92" i="19"/>
  <c r="AC91" i="19"/>
  <c r="AB91" i="19"/>
  <c r="AA91" i="19"/>
  <c r="Z91" i="19"/>
  <c r="Y91" i="19"/>
  <c r="AC90" i="19"/>
  <c r="AB90" i="19"/>
  <c r="AA90" i="19"/>
  <c r="Z90" i="19"/>
  <c r="Y90" i="19"/>
  <c r="AC89" i="19"/>
  <c r="AB89" i="19"/>
  <c r="AA89" i="19"/>
  <c r="Z89" i="19"/>
  <c r="Y89" i="19"/>
  <c r="AC88" i="19"/>
  <c r="AB88" i="19"/>
  <c r="AA88" i="19"/>
  <c r="Z88" i="19"/>
  <c r="Y88" i="19"/>
  <c r="AC87" i="19"/>
  <c r="AB87" i="19"/>
  <c r="AA87" i="19"/>
  <c r="Z87" i="19"/>
  <c r="Y87" i="19"/>
  <c r="AC86" i="19"/>
  <c r="AB86" i="19"/>
  <c r="AA86" i="19"/>
  <c r="Z86" i="19"/>
  <c r="Y86" i="19"/>
  <c r="AC85" i="19"/>
  <c r="AB85" i="19"/>
  <c r="AA85" i="19"/>
  <c r="Z85" i="19"/>
  <c r="Y85" i="19"/>
  <c r="AC84" i="19"/>
  <c r="AB84" i="19"/>
  <c r="AA84" i="19"/>
  <c r="Z84" i="19"/>
  <c r="Y84" i="19"/>
  <c r="AC83" i="19"/>
  <c r="AB83" i="19"/>
  <c r="AA83" i="19"/>
  <c r="Z83" i="19"/>
  <c r="Y83" i="19"/>
  <c r="AC82" i="19"/>
  <c r="AB82" i="19"/>
  <c r="AA82" i="19"/>
  <c r="Z82" i="19"/>
  <c r="Y82" i="19"/>
  <c r="AC81" i="19"/>
  <c r="AB81" i="19"/>
  <c r="AA81" i="19"/>
  <c r="Z81" i="19"/>
  <c r="Y81" i="19"/>
  <c r="AC80" i="19"/>
  <c r="AB80" i="19"/>
  <c r="AA80" i="19"/>
  <c r="Z80" i="19"/>
  <c r="Y80" i="19"/>
  <c r="AC79" i="19"/>
  <c r="AB79" i="19"/>
  <c r="AA79" i="19"/>
  <c r="Z79" i="19"/>
  <c r="Y79" i="19"/>
  <c r="AC78" i="19"/>
  <c r="AB78" i="19"/>
  <c r="AA78" i="19"/>
  <c r="Z78" i="19"/>
  <c r="Y78" i="19"/>
  <c r="AC77" i="19"/>
  <c r="AB77" i="19"/>
  <c r="AA77" i="19"/>
  <c r="Z77" i="19"/>
  <c r="Y77" i="19"/>
  <c r="AC76" i="19"/>
  <c r="AB76" i="19"/>
  <c r="AA76" i="19"/>
  <c r="Z76" i="19"/>
  <c r="Y76" i="19"/>
  <c r="AC75" i="19"/>
  <c r="AB75" i="19"/>
  <c r="AA75" i="19"/>
  <c r="Z75" i="19"/>
  <c r="Y75" i="19"/>
  <c r="AC74" i="19"/>
  <c r="AB74" i="19"/>
  <c r="AA74" i="19"/>
  <c r="Z74" i="19"/>
  <c r="Y74" i="19"/>
  <c r="AC73" i="19"/>
  <c r="AB73" i="19"/>
  <c r="AA73" i="19"/>
  <c r="Z73" i="19"/>
  <c r="Y73" i="19"/>
  <c r="AC72" i="19"/>
  <c r="AB72" i="19"/>
  <c r="AA72" i="19"/>
  <c r="Z72" i="19"/>
  <c r="Y72" i="19"/>
  <c r="AC71" i="19"/>
  <c r="AB71" i="19"/>
  <c r="AA71" i="19"/>
  <c r="Z71" i="19"/>
  <c r="Y71" i="19"/>
  <c r="AC70" i="19"/>
  <c r="AB70" i="19"/>
  <c r="AA70" i="19"/>
  <c r="Z70" i="19"/>
  <c r="Y70" i="19"/>
  <c r="AC69" i="19"/>
  <c r="AB69" i="19"/>
  <c r="AA69" i="19"/>
  <c r="Z69" i="19"/>
  <c r="Y69" i="19"/>
  <c r="AC68" i="19"/>
  <c r="AB68" i="19"/>
  <c r="AA68" i="19"/>
  <c r="Z68" i="19"/>
  <c r="Y68" i="19"/>
  <c r="AC67" i="19"/>
  <c r="AB67" i="19"/>
  <c r="AA67" i="19"/>
  <c r="Z67" i="19"/>
  <c r="Y67" i="19"/>
  <c r="AC66" i="19"/>
  <c r="AB66" i="19"/>
  <c r="AA66" i="19"/>
  <c r="Z66" i="19"/>
  <c r="Y66" i="19"/>
  <c r="AC65" i="19"/>
  <c r="AB65" i="19"/>
  <c r="AA65" i="19"/>
  <c r="Z65" i="19"/>
  <c r="Y65" i="19"/>
  <c r="AC64" i="19"/>
  <c r="AB64" i="19"/>
  <c r="AA64" i="19"/>
  <c r="Z64" i="19"/>
  <c r="Y64" i="19"/>
  <c r="AC63" i="19"/>
  <c r="AB63" i="19"/>
  <c r="AA63" i="19"/>
  <c r="Z63" i="19"/>
  <c r="Y63" i="19"/>
  <c r="AC62" i="19"/>
  <c r="AB62" i="19"/>
  <c r="AA62" i="19"/>
  <c r="Z62" i="19"/>
  <c r="Y62" i="19"/>
  <c r="AC61" i="19"/>
  <c r="AB61" i="19"/>
  <c r="AA61" i="19"/>
  <c r="Z61" i="19"/>
  <c r="Y61" i="19"/>
  <c r="AC60" i="19"/>
  <c r="AB60" i="19"/>
  <c r="AA60" i="19"/>
  <c r="Z60" i="19"/>
  <c r="Y60" i="19"/>
  <c r="AC59" i="19"/>
  <c r="AB59" i="19"/>
  <c r="AA59" i="19"/>
  <c r="Z59" i="19"/>
  <c r="Y59" i="19"/>
  <c r="AC58" i="19"/>
  <c r="AB58" i="19"/>
  <c r="AA58" i="19"/>
  <c r="Z58" i="19"/>
  <c r="Y58" i="19"/>
  <c r="AC57" i="19"/>
  <c r="AB57" i="19"/>
  <c r="AA57" i="19"/>
  <c r="Z57" i="19"/>
  <c r="Y57" i="19"/>
  <c r="X57" i="19"/>
  <c r="W57" i="19"/>
  <c r="M57" i="19"/>
  <c r="L57" i="19"/>
  <c r="K57" i="19"/>
  <c r="J57" i="19"/>
  <c r="I57" i="19"/>
  <c r="H57" i="19"/>
  <c r="AC56" i="19"/>
  <c r="AB56" i="19"/>
  <c r="AA56" i="19"/>
  <c r="Z56" i="19"/>
  <c r="Y56" i="19"/>
  <c r="X56" i="19"/>
  <c r="W56" i="19"/>
  <c r="M56" i="19"/>
  <c r="L56" i="19"/>
  <c r="K56" i="19"/>
  <c r="J56" i="19"/>
  <c r="I56" i="19"/>
  <c r="H56" i="19"/>
  <c r="AC55" i="19"/>
  <c r="AB55" i="19"/>
  <c r="AA55" i="19"/>
  <c r="Z55" i="19"/>
  <c r="Y55" i="19"/>
  <c r="X55" i="19"/>
  <c r="W55" i="19"/>
  <c r="M55" i="19"/>
  <c r="L55" i="19"/>
  <c r="K55" i="19"/>
  <c r="J55" i="19"/>
  <c r="I55" i="19"/>
  <c r="H55" i="19"/>
  <c r="AC54" i="19"/>
  <c r="AB54" i="19"/>
  <c r="AA54" i="19"/>
  <c r="Z54" i="19"/>
  <c r="Y54" i="19"/>
  <c r="X54" i="19"/>
  <c r="W54" i="19"/>
  <c r="M54" i="19"/>
  <c r="L54" i="19"/>
  <c r="K54" i="19"/>
  <c r="J54" i="19"/>
  <c r="I54" i="19"/>
  <c r="H54" i="19"/>
  <c r="AC53" i="19"/>
  <c r="AB53" i="19"/>
  <c r="AA53" i="19"/>
  <c r="Z53" i="19"/>
  <c r="Y53" i="19"/>
  <c r="X53" i="19"/>
  <c r="W53" i="19"/>
  <c r="M53" i="19"/>
  <c r="L53" i="19"/>
  <c r="K53" i="19"/>
  <c r="J53" i="19"/>
  <c r="I53" i="19"/>
  <c r="H53" i="19"/>
  <c r="AC52" i="19"/>
  <c r="AB52" i="19"/>
  <c r="AA52" i="19"/>
  <c r="Z52" i="19"/>
  <c r="Y52" i="19"/>
  <c r="X52" i="19"/>
  <c r="W52" i="19"/>
  <c r="M52" i="19"/>
  <c r="L52" i="19"/>
  <c r="K52" i="19"/>
  <c r="J52" i="19"/>
  <c r="I52" i="19"/>
  <c r="H52" i="19"/>
  <c r="AC51" i="19"/>
  <c r="AB51" i="19"/>
  <c r="AA51" i="19"/>
  <c r="Z51" i="19"/>
  <c r="Y51" i="19"/>
  <c r="X51" i="19"/>
  <c r="W51" i="19"/>
  <c r="M51" i="19"/>
  <c r="L51" i="19"/>
  <c r="K51" i="19"/>
  <c r="J51" i="19"/>
  <c r="I51" i="19"/>
  <c r="H51" i="19"/>
  <c r="AC50" i="19"/>
  <c r="AB50" i="19"/>
  <c r="AA50" i="19"/>
  <c r="Z50" i="19"/>
  <c r="Y50" i="19"/>
  <c r="X50" i="19"/>
  <c r="W50" i="19"/>
  <c r="M50" i="19"/>
  <c r="L50" i="19"/>
  <c r="K50" i="19"/>
  <c r="J50" i="19"/>
  <c r="I50" i="19"/>
  <c r="H50" i="19"/>
  <c r="AC49" i="19"/>
  <c r="AB49" i="19"/>
  <c r="AA49" i="19"/>
  <c r="Z49" i="19"/>
  <c r="Y49" i="19"/>
  <c r="X49" i="19"/>
  <c r="W49" i="19"/>
  <c r="M49" i="19"/>
  <c r="L49" i="19"/>
  <c r="K49" i="19"/>
  <c r="J49" i="19"/>
  <c r="I49" i="19"/>
  <c r="H49" i="19"/>
  <c r="AC48" i="19"/>
  <c r="AB48" i="19"/>
  <c r="AA48" i="19"/>
  <c r="Z48" i="19"/>
  <c r="Y48" i="19"/>
  <c r="X48" i="19"/>
  <c r="W48" i="19"/>
  <c r="M48" i="19"/>
  <c r="L48" i="19"/>
  <c r="K48" i="19"/>
  <c r="J48" i="19"/>
  <c r="I48" i="19"/>
  <c r="H48" i="19"/>
  <c r="AC47" i="19"/>
  <c r="AB47" i="19"/>
  <c r="AA47" i="19"/>
  <c r="Z47" i="19"/>
  <c r="Y47" i="19"/>
  <c r="X47" i="19"/>
  <c r="W47" i="19"/>
  <c r="M47" i="19"/>
  <c r="L47" i="19"/>
  <c r="K47" i="19"/>
  <c r="J47" i="19"/>
  <c r="I47" i="19"/>
  <c r="H47" i="19"/>
  <c r="Y46" i="19"/>
  <c r="X46" i="19"/>
  <c r="W46" i="19"/>
  <c r="AC45" i="19"/>
  <c r="AB45" i="19"/>
  <c r="AA45" i="19"/>
  <c r="Z45" i="19"/>
  <c r="Y45" i="19"/>
  <c r="X45" i="19"/>
  <c r="W45" i="19"/>
  <c r="M45" i="19"/>
  <c r="L45" i="19"/>
  <c r="K45" i="19"/>
  <c r="J45" i="19"/>
  <c r="I45" i="19"/>
  <c r="AC44" i="19"/>
  <c r="AB44" i="19"/>
  <c r="AA44" i="19"/>
  <c r="Z44" i="19"/>
  <c r="Y44" i="19"/>
  <c r="X44" i="19"/>
  <c r="W44" i="19"/>
  <c r="M44" i="19"/>
  <c r="L44" i="19"/>
  <c r="K44" i="19"/>
  <c r="J44" i="19"/>
  <c r="I44" i="19"/>
  <c r="H44" i="19"/>
  <c r="AC43" i="19"/>
  <c r="AB43" i="19"/>
  <c r="AA43" i="19"/>
  <c r="Z43" i="19"/>
  <c r="Y43" i="19"/>
  <c r="X43" i="19"/>
  <c r="W43" i="19"/>
  <c r="M43" i="19"/>
  <c r="L43" i="19"/>
  <c r="K43" i="19"/>
  <c r="J43" i="19"/>
  <c r="I43" i="19"/>
  <c r="AC42" i="19"/>
  <c r="AB42" i="19"/>
  <c r="AA42" i="19"/>
  <c r="Z42" i="19"/>
  <c r="Y42" i="19"/>
  <c r="X42" i="19"/>
  <c r="W42" i="19"/>
  <c r="M42" i="19"/>
  <c r="L42" i="19"/>
  <c r="K42" i="19"/>
  <c r="J42" i="19"/>
  <c r="I42" i="19"/>
  <c r="H42" i="19"/>
  <c r="AC41" i="19"/>
  <c r="AB41" i="19"/>
  <c r="AA41" i="19"/>
  <c r="Z41" i="19"/>
  <c r="Y41" i="19"/>
  <c r="X41" i="19"/>
  <c r="W41" i="19"/>
  <c r="M41" i="19"/>
  <c r="L41" i="19"/>
  <c r="K41" i="19"/>
  <c r="J41" i="19"/>
  <c r="I41" i="19"/>
  <c r="H41" i="19"/>
  <c r="AC40" i="19"/>
  <c r="AB40" i="19"/>
  <c r="AA40" i="19"/>
  <c r="Z40" i="19"/>
  <c r="Y40" i="19"/>
  <c r="X40" i="19"/>
  <c r="W40" i="19"/>
  <c r="M40" i="19"/>
  <c r="L40" i="19"/>
  <c r="K40" i="19"/>
  <c r="J40" i="19"/>
  <c r="I40" i="19"/>
  <c r="H40" i="19"/>
  <c r="AC39" i="19"/>
  <c r="AB39" i="19"/>
  <c r="AA39" i="19"/>
  <c r="Z39" i="19"/>
  <c r="Y39" i="19"/>
  <c r="X39" i="19"/>
  <c r="W39" i="19"/>
  <c r="M39" i="19"/>
  <c r="L39" i="19"/>
  <c r="K39" i="19"/>
  <c r="J39" i="19"/>
  <c r="I39" i="19"/>
  <c r="H39" i="19"/>
  <c r="AC38" i="19"/>
  <c r="AB38" i="19"/>
  <c r="AA38" i="19"/>
  <c r="Z38" i="19"/>
  <c r="Y38" i="19"/>
  <c r="X38" i="19"/>
  <c r="W38" i="19"/>
  <c r="M38" i="19"/>
  <c r="L38" i="19"/>
  <c r="K38" i="19"/>
  <c r="J38" i="19"/>
  <c r="I38" i="19"/>
  <c r="H38" i="19"/>
  <c r="AC37" i="19"/>
  <c r="AB37" i="19"/>
  <c r="AA37" i="19"/>
  <c r="Z37" i="19"/>
  <c r="Y37" i="19"/>
  <c r="X37" i="19"/>
  <c r="W37" i="19"/>
  <c r="M37" i="19"/>
  <c r="L37" i="19"/>
  <c r="K37" i="19"/>
  <c r="J37" i="19"/>
  <c r="I37" i="19"/>
  <c r="H37" i="19"/>
  <c r="AC36" i="19"/>
  <c r="AB36" i="19"/>
  <c r="AA36" i="19"/>
  <c r="Z36" i="19"/>
  <c r="Y36" i="19"/>
  <c r="X36" i="19"/>
  <c r="W36" i="19"/>
  <c r="M36" i="19"/>
  <c r="L36" i="19"/>
  <c r="K36" i="19"/>
  <c r="J36" i="19"/>
  <c r="I36" i="19"/>
  <c r="H36" i="19"/>
  <c r="AC35" i="19"/>
  <c r="AB35" i="19"/>
  <c r="AA35" i="19"/>
  <c r="Z35" i="19"/>
  <c r="Y35" i="19"/>
  <c r="X35" i="19"/>
  <c r="W35" i="19"/>
  <c r="M35" i="19"/>
  <c r="L35" i="19"/>
  <c r="K35" i="19"/>
  <c r="J35" i="19"/>
  <c r="I35" i="19"/>
  <c r="H35" i="19"/>
  <c r="AC34" i="19"/>
  <c r="AB34" i="19"/>
  <c r="AA34" i="19"/>
  <c r="Z34" i="19"/>
  <c r="Y34" i="19"/>
  <c r="X34" i="19"/>
  <c r="W34" i="19"/>
  <c r="M34" i="19"/>
  <c r="L34" i="19"/>
  <c r="K34" i="19"/>
  <c r="J34" i="19"/>
  <c r="I34" i="19"/>
  <c r="H34" i="19"/>
  <c r="AC33" i="19"/>
  <c r="AB33" i="19"/>
  <c r="AA33" i="19"/>
  <c r="Z33" i="19"/>
  <c r="Y33" i="19"/>
  <c r="X33" i="19"/>
  <c r="W33" i="19"/>
  <c r="M33" i="19"/>
  <c r="L33" i="19"/>
  <c r="K33" i="19"/>
  <c r="J33" i="19"/>
  <c r="I33" i="19"/>
  <c r="H33" i="19"/>
  <c r="AC32" i="19"/>
  <c r="AB32" i="19"/>
  <c r="AA32" i="19"/>
  <c r="Z32" i="19"/>
  <c r="Y32" i="19"/>
  <c r="X32" i="19"/>
  <c r="W32" i="19"/>
  <c r="M32" i="19"/>
  <c r="L32" i="19"/>
  <c r="K32" i="19"/>
  <c r="J32" i="19"/>
  <c r="I32" i="19"/>
  <c r="H32" i="19"/>
  <c r="AC31" i="19"/>
  <c r="AB31" i="19"/>
  <c r="AA31" i="19"/>
  <c r="Z31" i="19"/>
  <c r="Y31" i="19"/>
  <c r="X31" i="19"/>
  <c r="W31" i="19"/>
  <c r="M31" i="19"/>
  <c r="L31" i="19"/>
  <c r="K31" i="19"/>
  <c r="J31" i="19"/>
  <c r="I31" i="19"/>
  <c r="H31" i="19"/>
  <c r="AC30" i="19"/>
  <c r="AB30" i="19"/>
  <c r="AA30" i="19"/>
  <c r="AC28" i="19"/>
  <c r="AB28" i="19"/>
  <c r="AA28" i="19"/>
  <c r="Z28" i="19"/>
  <c r="Y28" i="19"/>
  <c r="X28" i="19"/>
  <c r="W28" i="19"/>
  <c r="M28" i="19"/>
  <c r="L28" i="19"/>
  <c r="K28" i="19"/>
  <c r="J28" i="19"/>
  <c r="I28" i="19"/>
  <c r="H28" i="19"/>
  <c r="AC27" i="19"/>
  <c r="AB27" i="19"/>
  <c r="AA27" i="19"/>
  <c r="Z27" i="19"/>
  <c r="Y27" i="19"/>
  <c r="X27" i="19"/>
  <c r="W27" i="19"/>
  <c r="M27" i="19"/>
  <c r="L27" i="19"/>
  <c r="K27" i="19"/>
  <c r="J27" i="19"/>
  <c r="I27" i="19"/>
  <c r="H27" i="19"/>
  <c r="AC26" i="19"/>
  <c r="AB26" i="19"/>
  <c r="AA26" i="19"/>
  <c r="Z26" i="19"/>
  <c r="Y26" i="19"/>
  <c r="X26" i="19"/>
  <c r="W26" i="19"/>
  <c r="M26" i="19"/>
  <c r="L26" i="19"/>
  <c r="K26" i="19"/>
  <c r="J26" i="19"/>
  <c r="I26" i="19"/>
  <c r="H26" i="19"/>
  <c r="AC25" i="19"/>
  <c r="AB25" i="19"/>
  <c r="AA25" i="19"/>
  <c r="Z25" i="19"/>
  <c r="Y25" i="19"/>
  <c r="X25" i="19"/>
  <c r="W25" i="19"/>
  <c r="M25" i="19"/>
  <c r="L25" i="19"/>
  <c r="K25" i="19"/>
  <c r="J25" i="19"/>
  <c r="I25" i="19"/>
  <c r="H25" i="19"/>
  <c r="AC24" i="19"/>
  <c r="AB24" i="19"/>
  <c r="AA24" i="19"/>
  <c r="Z24" i="19"/>
  <c r="Y24" i="19"/>
  <c r="X24" i="19"/>
  <c r="W24" i="19"/>
  <c r="M24" i="19"/>
  <c r="L24" i="19"/>
  <c r="K24" i="19"/>
  <c r="J24" i="19"/>
  <c r="I24" i="19"/>
  <c r="H24" i="19"/>
  <c r="AC23" i="19"/>
  <c r="AB23" i="19"/>
  <c r="AA23" i="19"/>
  <c r="Z23" i="19"/>
  <c r="Y23" i="19"/>
  <c r="X23" i="19"/>
  <c r="W23" i="19"/>
  <c r="M23" i="19"/>
  <c r="L23" i="19"/>
  <c r="K23" i="19"/>
  <c r="J23" i="19"/>
  <c r="I23" i="19"/>
  <c r="H23" i="19"/>
  <c r="AC22" i="19"/>
  <c r="AB22" i="19"/>
  <c r="AA22" i="19"/>
  <c r="Z22" i="19"/>
  <c r="Y22" i="19"/>
  <c r="X22" i="19"/>
  <c r="W22" i="19"/>
  <c r="M22" i="19"/>
  <c r="L22" i="19"/>
  <c r="K22" i="19"/>
  <c r="J22" i="19"/>
  <c r="I22" i="19"/>
  <c r="H22" i="19"/>
  <c r="AC21" i="19"/>
  <c r="AB21" i="19"/>
  <c r="AA21" i="19"/>
  <c r="Z21" i="19"/>
  <c r="Y21" i="19"/>
  <c r="X21" i="19"/>
  <c r="W21" i="19"/>
  <c r="M21" i="19"/>
  <c r="L21" i="19"/>
  <c r="K21" i="19"/>
  <c r="J21" i="19"/>
  <c r="I21" i="19"/>
  <c r="H21" i="19"/>
  <c r="AC20" i="19"/>
  <c r="AB20" i="19"/>
  <c r="AA20" i="19"/>
  <c r="Z20" i="19"/>
  <c r="Y20" i="19"/>
  <c r="X20" i="19"/>
  <c r="W20" i="19"/>
  <c r="M20" i="19"/>
  <c r="L20" i="19"/>
  <c r="K20" i="19"/>
  <c r="J20" i="19"/>
  <c r="I20" i="19"/>
  <c r="H20" i="19"/>
  <c r="AC19" i="19"/>
  <c r="AB19" i="19"/>
  <c r="AA19" i="19"/>
  <c r="Z19" i="19"/>
  <c r="Y19" i="19"/>
  <c r="X19" i="19"/>
  <c r="W19" i="19"/>
  <c r="M19" i="19"/>
  <c r="L19" i="19"/>
  <c r="K19" i="19"/>
  <c r="J19" i="19"/>
  <c r="I19" i="19"/>
  <c r="H19" i="19"/>
  <c r="AC18" i="19"/>
  <c r="AB18" i="19"/>
  <c r="AA18" i="19"/>
  <c r="Z18" i="19"/>
  <c r="Y18" i="19"/>
  <c r="X18" i="19"/>
  <c r="W18" i="19"/>
  <c r="M18" i="19"/>
  <c r="L18" i="19"/>
  <c r="K18" i="19"/>
  <c r="J18" i="19"/>
  <c r="I18" i="19"/>
  <c r="H18" i="19"/>
  <c r="AC17" i="19"/>
  <c r="AB17" i="19"/>
  <c r="AA17" i="19"/>
  <c r="Z17" i="19"/>
  <c r="Y17" i="19"/>
  <c r="X17" i="19"/>
  <c r="W17" i="19"/>
  <c r="M17" i="19"/>
  <c r="L17" i="19"/>
  <c r="K17" i="19"/>
  <c r="J17" i="19"/>
  <c r="I17" i="19"/>
  <c r="H17" i="19"/>
  <c r="AC15" i="19"/>
  <c r="AB15" i="19"/>
  <c r="AA15" i="19"/>
  <c r="Z15" i="19"/>
  <c r="Y15" i="19"/>
  <c r="X15" i="19"/>
  <c r="W15" i="19"/>
  <c r="M15" i="19"/>
  <c r="L15" i="19"/>
  <c r="K15" i="19"/>
  <c r="J15" i="19"/>
  <c r="I15" i="19"/>
  <c r="H15" i="19"/>
  <c r="AC14" i="19"/>
  <c r="AB14" i="19"/>
  <c r="AA14" i="19"/>
  <c r="Z14" i="19"/>
  <c r="Y14" i="19"/>
  <c r="X14" i="19"/>
  <c r="W14" i="19"/>
  <c r="M14" i="19"/>
  <c r="L14" i="19"/>
  <c r="K14" i="19"/>
  <c r="J14" i="19"/>
  <c r="I14" i="19"/>
  <c r="H14" i="19"/>
  <c r="AC13" i="19"/>
  <c r="AB13" i="19"/>
  <c r="AA13" i="19"/>
  <c r="Z13" i="19"/>
  <c r="Y13" i="19"/>
  <c r="X13" i="19"/>
  <c r="W13" i="19"/>
  <c r="M13" i="19"/>
  <c r="L13" i="19"/>
  <c r="K13" i="19"/>
  <c r="J13" i="19"/>
  <c r="I13" i="19"/>
  <c r="H13" i="19"/>
  <c r="AC12" i="19"/>
  <c r="AB12" i="19"/>
  <c r="AA12" i="19"/>
  <c r="Z12" i="19"/>
  <c r="Y12" i="19"/>
  <c r="X12" i="19"/>
  <c r="W12" i="19"/>
  <c r="M12" i="19"/>
  <c r="L12" i="19"/>
  <c r="K12" i="19"/>
  <c r="J12" i="19"/>
  <c r="I12" i="19"/>
  <c r="H12" i="19"/>
  <c r="AC11" i="19"/>
  <c r="AB11" i="19"/>
  <c r="AA11" i="19"/>
  <c r="Z11" i="19"/>
  <c r="Y11" i="19"/>
  <c r="X11" i="19"/>
  <c r="W11" i="19"/>
  <c r="M11" i="19"/>
  <c r="L11" i="19"/>
  <c r="K11" i="19"/>
  <c r="J11" i="19"/>
  <c r="I11" i="19"/>
  <c r="H11" i="19"/>
  <c r="AC10" i="19"/>
  <c r="AB10" i="19"/>
  <c r="AA10" i="19"/>
  <c r="Z10" i="19"/>
  <c r="Y10" i="19"/>
  <c r="X10" i="19"/>
  <c r="W10" i="19"/>
  <c r="M10" i="19"/>
  <c r="L10" i="19"/>
  <c r="K10" i="19"/>
  <c r="J10" i="19"/>
  <c r="I10" i="19"/>
  <c r="H10" i="19"/>
  <c r="AC8" i="19"/>
  <c r="AB8" i="19"/>
  <c r="AA8" i="19"/>
  <c r="Z8" i="19"/>
  <c r="Y8" i="19"/>
  <c r="X8" i="19"/>
  <c r="W8" i="19"/>
  <c r="M8" i="19"/>
  <c r="L8" i="19"/>
  <c r="K8" i="19"/>
  <c r="J8" i="19"/>
  <c r="I8" i="19"/>
  <c r="H8" i="19"/>
  <c r="AC7" i="19"/>
  <c r="AB7" i="19"/>
  <c r="AA7" i="19"/>
  <c r="Z7" i="19"/>
  <c r="Y7" i="19"/>
  <c r="X7" i="19"/>
  <c r="W7" i="19"/>
  <c r="M7" i="19"/>
  <c r="L7" i="19"/>
  <c r="K7" i="19"/>
  <c r="J7" i="19"/>
  <c r="I7" i="19"/>
  <c r="H7" i="19"/>
  <c r="AC6" i="19"/>
  <c r="AB6" i="19"/>
  <c r="AA6" i="19"/>
  <c r="Z6" i="19"/>
  <c r="Y6" i="19"/>
  <c r="X6" i="19"/>
  <c r="W6" i="19"/>
  <c r="M6" i="19"/>
  <c r="L6" i="19"/>
  <c r="K6" i="19"/>
  <c r="J6" i="19"/>
  <c r="I6" i="19"/>
  <c r="H6" i="19"/>
  <c r="AC5" i="19"/>
  <c r="AB5" i="19"/>
  <c r="AA5" i="19"/>
  <c r="Z5" i="19"/>
  <c r="Y5" i="19"/>
  <c r="X5" i="19"/>
  <c r="W5" i="19"/>
  <c r="M5" i="19"/>
  <c r="L5" i="19"/>
  <c r="K5" i="19"/>
  <c r="J5" i="19"/>
  <c r="I5" i="19"/>
  <c r="H5" i="19"/>
  <c r="AC4" i="19"/>
  <c r="AB4" i="19"/>
  <c r="AA4" i="19"/>
  <c r="Z4" i="19"/>
  <c r="Y4" i="19"/>
  <c r="X4" i="19"/>
  <c r="W4" i="19"/>
  <c r="M4" i="19"/>
  <c r="L4" i="19"/>
  <c r="K4" i="19"/>
  <c r="J4" i="19"/>
  <c r="I4" i="19"/>
  <c r="H4" i="19"/>
  <c r="AC3" i="19"/>
  <c r="AB3" i="19"/>
  <c r="AA3" i="19"/>
  <c r="Z3" i="19"/>
  <c r="Y3" i="19"/>
  <c r="W80" i="18"/>
  <c r="V80" i="18"/>
  <c r="M80" i="18"/>
  <c r="K80" i="18"/>
  <c r="J80" i="18"/>
  <c r="W79" i="18"/>
  <c r="V79" i="18"/>
  <c r="M79" i="18"/>
  <c r="K79" i="18"/>
  <c r="J79" i="18"/>
  <c r="W78" i="18"/>
  <c r="V78" i="18"/>
  <c r="W77" i="18"/>
  <c r="V77" i="18"/>
  <c r="W71" i="18"/>
  <c r="V71" i="18"/>
  <c r="W70" i="18"/>
  <c r="V70" i="18"/>
  <c r="W69" i="18"/>
  <c r="V69" i="18"/>
  <c r="W68" i="18"/>
  <c r="V68" i="18"/>
  <c r="W67" i="18"/>
  <c r="V67" i="18"/>
  <c r="W66" i="18"/>
  <c r="V66" i="18"/>
  <c r="W65" i="18"/>
  <c r="V65" i="18"/>
  <c r="W64" i="18"/>
  <c r="V64" i="18"/>
  <c r="W63" i="18"/>
  <c r="V63" i="18"/>
  <c r="W62" i="18"/>
  <c r="V62" i="18"/>
  <c r="W61" i="18"/>
  <c r="V61" i="18"/>
  <c r="W60" i="18"/>
  <c r="V60" i="18"/>
  <c r="W59" i="18"/>
  <c r="V59" i="18"/>
  <c r="W58" i="18"/>
  <c r="V58" i="18"/>
  <c r="W57" i="18"/>
  <c r="V57" i="18"/>
  <c r="W56" i="18"/>
  <c r="V56" i="18"/>
  <c r="W55" i="18"/>
  <c r="V55" i="18"/>
  <c r="W54" i="18"/>
  <c r="V54" i="18"/>
  <c r="W53" i="18"/>
  <c r="V53" i="18"/>
  <c r="W52" i="18"/>
  <c r="V52" i="18"/>
  <c r="W51" i="18"/>
  <c r="V51" i="18"/>
  <c r="W50" i="18"/>
  <c r="V50" i="18"/>
  <c r="W49" i="18"/>
  <c r="V49" i="18"/>
  <c r="W48" i="18"/>
  <c r="V48" i="18"/>
  <c r="W47" i="18"/>
  <c r="V47" i="18"/>
  <c r="W46" i="18"/>
  <c r="V46" i="18"/>
  <c r="W45" i="18"/>
  <c r="V45" i="18"/>
  <c r="W44" i="18"/>
  <c r="V44" i="18"/>
  <c r="W43" i="18"/>
  <c r="V43" i="18"/>
  <c r="W42" i="18"/>
  <c r="V42" i="18"/>
  <c r="W41" i="18"/>
  <c r="V41" i="18"/>
  <c r="W40" i="18"/>
  <c r="V40" i="18"/>
  <c r="W39" i="18"/>
  <c r="V39" i="18"/>
  <c r="W38" i="18"/>
  <c r="V38" i="18"/>
  <c r="W37" i="18"/>
  <c r="V37" i="18"/>
  <c r="W36" i="18"/>
  <c r="V36" i="18"/>
  <c r="W35" i="18"/>
  <c r="V35" i="18"/>
  <c r="W34" i="18"/>
  <c r="V34" i="18"/>
  <c r="W33" i="18"/>
  <c r="V33" i="18"/>
  <c r="W32" i="18"/>
  <c r="V32" i="18"/>
  <c r="W31" i="18"/>
  <c r="V31" i="18"/>
  <c r="W30" i="18"/>
  <c r="V30" i="18"/>
  <c r="W29" i="18"/>
  <c r="V29" i="18"/>
  <c r="W28" i="18"/>
  <c r="V28" i="18"/>
  <c r="W27" i="18"/>
  <c r="V27" i="18"/>
  <c r="W26" i="18"/>
  <c r="V26" i="18"/>
  <c r="W25" i="18"/>
  <c r="V25" i="18"/>
  <c r="W24" i="18"/>
  <c r="V24" i="18"/>
  <c r="Y23" i="18"/>
  <c r="X23" i="18"/>
  <c r="W23" i="18"/>
  <c r="V23" i="18"/>
  <c r="U23" i="18"/>
  <c r="M23" i="18"/>
  <c r="L23" i="18"/>
  <c r="K23" i="18"/>
  <c r="J23" i="18"/>
  <c r="Y22" i="18"/>
  <c r="X22" i="18"/>
  <c r="W22" i="18"/>
  <c r="V22" i="18"/>
  <c r="U22" i="18"/>
  <c r="M22" i="18"/>
  <c r="L22" i="18"/>
  <c r="K22" i="18"/>
  <c r="J22" i="18"/>
  <c r="Y21" i="18"/>
  <c r="X21" i="18"/>
  <c r="W21" i="18"/>
  <c r="V21" i="18"/>
  <c r="U21" i="18"/>
  <c r="M21" i="18"/>
  <c r="L21" i="18"/>
  <c r="J21" i="18"/>
  <c r="Y20" i="18"/>
  <c r="X20" i="18"/>
  <c r="W20" i="18"/>
  <c r="V20" i="18"/>
  <c r="M20" i="18"/>
  <c r="L20" i="18"/>
  <c r="K20" i="18"/>
  <c r="J20" i="18"/>
  <c r="Y19" i="18"/>
  <c r="X19" i="18"/>
  <c r="W19" i="18"/>
  <c r="V19" i="18"/>
  <c r="U19" i="18"/>
  <c r="M19" i="18"/>
  <c r="L19" i="18"/>
  <c r="K19" i="18"/>
  <c r="J19" i="18"/>
  <c r="Y16" i="18"/>
  <c r="X16" i="18"/>
  <c r="W16" i="18"/>
  <c r="V16" i="18"/>
  <c r="U16" i="18"/>
  <c r="M16" i="18"/>
  <c r="L16" i="18"/>
  <c r="K16" i="18"/>
  <c r="J16" i="18"/>
  <c r="Y13" i="18"/>
  <c r="X13" i="18"/>
  <c r="W13" i="18"/>
  <c r="V13" i="18"/>
  <c r="U13" i="18"/>
  <c r="M13" i="18"/>
  <c r="L13" i="18"/>
  <c r="K13" i="18"/>
  <c r="J13" i="18"/>
  <c r="Y11" i="18"/>
  <c r="X11" i="18"/>
  <c r="W11" i="18"/>
  <c r="V11" i="18"/>
  <c r="U11" i="18"/>
  <c r="M11" i="18"/>
  <c r="L11" i="18"/>
  <c r="K11" i="18"/>
  <c r="J11" i="18"/>
  <c r="Y10" i="18"/>
  <c r="X10" i="18"/>
  <c r="W10" i="18"/>
  <c r="V10" i="18"/>
  <c r="U10" i="18"/>
  <c r="M10" i="18"/>
  <c r="L10" i="18"/>
  <c r="K10" i="18"/>
  <c r="J10" i="18"/>
  <c r="Y9" i="18"/>
  <c r="X9" i="18"/>
  <c r="W9" i="18"/>
  <c r="V9" i="18"/>
  <c r="U9" i="18"/>
  <c r="M9" i="18"/>
  <c r="L9" i="18"/>
  <c r="K9" i="18"/>
  <c r="J9" i="18"/>
  <c r="W7" i="18"/>
  <c r="V7" i="18"/>
  <c r="W6" i="18"/>
  <c r="V6" i="18"/>
  <c r="X5" i="18"/>
  <c r="W5" i="18"/>
  <c r="V5" i="18"/>
  <c r="U5" i="18"/>
  <c r="M5" i="18"/>
  <c r="L5" i="18"/>
  <c r="K5" i="18"/>
  <c r="J5" i="18"/>
  <c r="X4" i="18"/>
  <c r="W4" i="18"/>
  <c r="V4" i="18"/>
  <c r="U4" i="18"/>
  <c r="M4" i="18"/>
  <c r="L4" i="18"/>
  <c r="K4" i="18"/>
  <c r="J4" i="18"/>
  <c r="X3" i="18"/>
  <c r="W3" i="18"/>
  <c r="V3" i="18"/>
  <c r="U3" i="18"/>
  <c r="M3" i="18"/>
  <c r="L3" i="18"/>
  <c r="K3" i="18"/>
  <c r="J3" i="18"/>
  <c r="AE96" i="17"/>
  <c r="AD96" i="17"/>
  <c r="AC96" i="17"/>
  <c r="AB96" i="17"/>
  <c r="AA96" i="17"/>
  <c r="Z96" i="17"/>
  <c r="Y96" i="17"/>
  <c r="O96" i="17"/>
  <c r="N96" i="17"/>
  <c r="M96" i="17"/>
  <c r="L96" i="17"/>
  <c r="K96" i="17"/>
  <c r="J96" i="17"/>
  <c r="I96" i="17"/>
  <c r="AE95" i="17"/>
  <c r="AD95" i="17"/>
  <c r="AC95" i="17"/>
  <c r="AB95" i="17"/>
  <c r="AA95" i="17"/>
  <c r="Z95" i="17"/>
  <c r="Y95" i="17"/>
  <c r="O95" i="17"/>
  <c r="N95" i="17"/>
  <c r="M95" i="17"/>
  <c r="L95" i="17"/>
  <c r="K95" i="17"/>
  <c r="J95" i="17"/>
  <c r="I95" i="17"/>
  <c r="AE94" i="17"/>
  <c r="AD94" i="17"/>
  <c r="AC94" i="17"/>
  <c r="AB94" i="17"/>
  <c r="AA94" i="17"/>
  <c r="Z94" i="17"/>
  <c r="Y94" i="17"/>
  <c r="O94" i="17"/>
  <c r="N94" i="17"/>
  <c r="M94" i="17"/>
  <c r="L94" i="17"/>
  <c r="K94" i="17"/>
  <c r="J94" i="17"/>
  <c r="I94" i="17"/>
  <c r="H94" i="17"/>
  <c r="AE93" i="17"/>
  <c r="AD93" i="17"/>
  <c r="AC93" i="17"/>
  <c r="AB93" i="17"/>
  <c r="AA93" i="17"/>
  <c r="Z93" i="17"/>
  <c r="Y93" i="17"/>
  <c r="O93" i="17"/>
  <c r="N93" i="17"/>
  <c r="M93" i="17"/>
  <c r="L93" i="17"/>
  <c r="K93" i="17"/>
  <c r="J93" i="17"/>
  <c r="I93" i="17"/>
  <c r="H93" i="17"/>
  <c r="AE92" i="17"/>
  <c r="AD92" i="17"/>
  <c r="AC92" i="17"/>
  <c r="AB92" i="17"/>
  <c r="AA92" i="17"/>
  <c r="Z92" i="17"/>
  <c r="Y92" i="17"/>
  <c r="O92" i="17"/>
  <c r="N92" i="17"/>
  <c r="M92" i="17"/>
  <c r="L92" i="17"/>
  <c r="K92" i="17"/>
  <c r="J92" i="17"/>
  <c r="I92" i="17"/>
  <c r="H92" i="17"/>
  <c r="AE91" i="17"/>
  <c r="AD91" i="17"/>
  <c r="AC91" i="17"/>
  <c r="AB91" i="17"/>
  <c r="AA91" i="17"/>
  <c r="Z91" i="17"/>
  <c r="Y91" i="17"/>
  <c r="O91" i="17"/>
  <c r="N91" i="17"/>
  <c r="M91" i="17"/>
  <c r="L91" i="17"/>
  <c r="K91" i="17"/>
  <c r="J91" i="17"/>
  <c r="I91" i="17"/>
  <c r="H91" i="17"/>
  <c r="AE90" i="17"/>
  <c r="AD90" i="17"/>
  <c r="AC90" i="17"/>
  <c r="AB90" i="17"/>
  <c r="AA90" i="17"/>
  <c r="Z90" i="17"/>
  <c r="Y90" i="17"/>
  <c r="O90" i="17"/>
  <c r="N90" i="17"/>
  <c r="M90" i="17"/>
  <c r="L90" i="17"/>
  <c r="K90" i="17"/>
  <c r="J90" i="17"/>
  <c r="I90" i="17"/>
  <c r="H90" i="17"/>
  <c r="AE89" i="17"/>
  <c r="AD89" i="17"/>
  <c r="AC89" i="17"/>
  <c r="AB89" i="17"/>
  <c r="AA89" i="17"/>
  <c r="Z89" i="17"/>
  <c r="Y89" i="17"/>
  <c r="N89" i="17"/>
  <c r="M89" i="17"/>
  <c r="L89" i="17"/>
  <c r="K89" i="17"/>
  <c r="J89" i="17"/>
  <c r="I89" i="17"/>
  <c r="AE88" i="17"/>
  <c r="AD88" i="17"/>
  <c r="AC88" i="17"/>
  <c r="AB88" i="17"/>
  <c r="AA88" i="17"/>
  <c r="Z88" i="17"/>
  <c r="Y88" i="17"/>
  <c r="O88" i="17"/>
  <c r="N88" i="17"/>
  <c r="M88" i="17"/>
  <c r="L88" i="17"/>
  <c r="K88" i="17"/>
  <c r="J88" i="17"/>
  <c r="K87" i="17"/>
  <c r="J87" i="17"/>
  <c r="I87" i="17"/>
  <c r="K86" i="17"/>
  <c r="J86" i="17"/>
  <c r="I86" i="17"/>
  <c r="AE85" i="17"/>
  <c r="AD85" i="17"/>
  <c r="AC85" i="17"/>
  <c r="AB85" i="17"/>
  <c r="AA85" i="17"/>
  <c r="Z85" i="17"/>
  <c r="Y85" i="17"/>
  <c r="O85" i="17"/>
  <c r="N85" i="17"/>
  <c r="M85" i="17"/>
  <c r="L85" i="17"/>
  <c r="K85" i="17"/>
  <c r="J85" i="17"/>
  <c r="I85" i="17"/>
  <c r="K84" i="17"/>
  <c r="J84" i="17"/>
  <c r="I84" i="17"/>
  <c r="AD83" i="17"/>
  <c r="AC83" i="17"/>
  <c r="AB83" i="17"/>
  <c r="AA83" i="17"/>
  <c r="Z83" i="17"/>
  <c r="Y83" i="17"/>
  <c r="N83" i="17"/>
  <c r="M83" i="17"/>
  <c r="L83" i="17"/>
  <c r="K83" i="17"/>
  <c r="J83" i="17"/>
  <c r="I83" i="17"/>
  <c r="AE81" i="17"/>
  <c r="AD81" i="17"/>
  <c r="AC81" i="17"/>
  <c r="AB81" i="17"/>
  <c r="AA81" i="17"/>
  <c r="Z81" i="17"/>
  <c r="Y81" i="17"/>
  <c r="O81" i="17"/>
  <c r="N81" i="17"/>
  <c r="M81" i="17"/>
  <c r="L81" i="17"/>
  <c r="K81" i="17"/>
  <c r="J81" i="17"/>
  <c r="I81" i="17"/>
  <c r="AE80" i="17"/>
  <c r="AD80" i="17"/>
  <c r="AC80" i="17"/>
  <c r="AB80" i="17"/>
  <c r="AA80" i="17"/>
  <c r="Z80" i="17"/>
  <c r="Y80" i="17"/>
  <c r="O80" i="17"/>
  <c r="N80" i="17"/>
  <c r="M80" i="17"/>
  <c r="L80" i="17"/>
  <c r="K80" i="17"/>
  <c r="J80" i="17"/>
  <c r="I80" i="17"/>
  <c r="AE77" i="17"/>
  <c r="AD77" i="17"/>
  <c r="AC77" i="17"/>
  <c r="AB77" i="17"/>
  <c r="AA77" i="17"/>
  <c r="Z77" i="17"/>
  <c r="Y77" i="17"/>
  <c r="O77" i="17"/>
  <c r="N77" i="17"/>
  <c r="M77" i="17"/>
  <c r="L77" i="17"/>
  <c r="K77" i="17"/>
  <c r="J77" i="17"/>
  <c r="I77" i="17"/>
  <c r="AE76" i="17"/>
  <c r="AD76" i="17"/>
  <c r="AC76" i="17"/>
  <c r="AB76" i="17"/>
  <c r="AA76" i="17"/>
  <c r="Z76" i="17"/>
  <c r="Y76" i="17"/>
  <c r="O76" i="17"/>
  <c r="N76" i="17"/>
  <c r="M76" i="17"/>
  <c r="L76" i="17"/>
  <c r="K76" i="17"/>
  <c r="J76" i="17"/>
  <c r="I76" i="17"/>
  <c r="AE75" i="17"/>
  <c r="AD75" i="17"/>
  <c r="AC75" i="17"/>
  <c r="AB75" i="17"/>
  <c r="AA75" i="17"/>
  <c r="Z75" i="17"/>
  <c r="Y75" i="17"/>
  <c r="O75" i="17"/>
  <c r="N75" i="17"/>
  <c r="M75" i="17"/>
  <c r="L75" i="17"/>
  <c r="K75" i="17"/>
  <c r="J75" i="17"/>
  <c r="I75" i="17"/>
  <c r="AE73" i="17"/>
  <c r="AD73" i="17"/>
  <c r="AC73" i="17"/>
  <c r="AB73" i="17"/>
  <c r="AA73" i="17"/>
  <c r="Z73" i="17"/>
  <c r="Y73" i="17"/>
  <c r="O73" i="17"/>
  <c r="N73" i="17"/>
  <c r="M73" i="17"/>
  <c r="L73" i="17"/>
  <c r="K73" i="17"/>
  <c r="J73" i="17"/>
  <c r="I73" i="17"/>
  <c r="AE72" i="17"/>
  <c r="AD72" i="17"/>
  <c r="AC72" i="17"/>
  <c r="AB72" i="17"/>
  <c r="AA72" i="17"/>
  <c r="Z72" i="17"/>
  <c r="Y72" i="17"/>
  <c r="O72" i="17"/>
  <c r="N72" i="17"/>
  <c r="M72" i="17"/>
  <c r="L72" i="17"/>
  <c r="K72" i="17"/>
  <c r="J72" i="17"/>
  <c r="I72" i="17"/>
  <c r="AE69" i="17"/>
  <c r="AD69" i="17"/>
  <c r="AC69" i="17"/>
  <c r="AB69" i="17"/>
  <c r="AA69" i="17"/>
  <c r="Z69" i="17"/>
  <c r="Y69" i="17"/>
  <c r="AB67" i="17"/>
  <c r="AA67" i="17"/>
  <c r="Z67" i="17"/>
  <c r="AE65" i="17"/>
  <c r="AD65" i="17"/>
  <c r="AC65" i="17"/>
  <c r="AB65" i="17"/>
  <c r="AA65" i="17"/>
  <c r="Z65" i="17"/>
  <c r="Y65" i="17"/>
  <c r="O65" i="17"/>
  <c r="N65" i="17"/>
  <c r="M65" i="17"/>
  <c r="L65" i="17"/>
  <c r="K65" i="17"/>
  <c r="J65" i="17"/>
  <c r="I65" i="17"/>
  <c r="AE63" i="17"/>
  <c r="AD63" i="17"/>
  <c r="AC63" i="17"/>
  <c r="AB63" i="17"/>
  <c r="AA63" i="17"/>
  <c r="Z63" i="17"/>
  <c r="Y63" i="17"/>
  <c r="O63" i="17"/>
  <c r="N63" i="17"/>
  <c r="M63" i="17"/>
  <c r="L63" i="17"/>
  <c r="K63" i="17"/>
  <c r="J63" i="17"/>
  <c r="I63" i="17"/>
  <c r="AD61" i="17"/>
  <c r="AC61" i="17"/>
  <c r="AB61" i="17"/>
  <c r="AA61" i="17"/>
  <c r="Z61" i="17"/>
  <c r="AE60" i="17"/>
  <c r="AD60" i="17"/>
  <c r="AC60" i="17"/>
  <c r="AB60" i="17"/>
  <c r="AA60" i="17"/>
  <c r="Z60" i="17"/>
  <c r="Y60" i="17"/>
  <c r="O60" i="17"/>
  <c r="N60" i="17"/>
  <c r="M60" i="17"/>
  <c r="L60" i="17"/>
  <c r="K60" i="17"/>
  <c r="J60" i="17"/>
  <c r="I60" i="17"/>
  <c r="AE58" i="17"/>
  <c r="AD58" i="17"/>
  <c r="AC58" i="17"/>
  <c r="AB58" i="17"/>
  <c r="AA58" i="17"/>
  <c r="Z58" i="17"/>
  <c r="Y58" i="17"/>
  <c r="O58" i="17"/>
  <c r="N58" i="17"/>
  <c r="M58" i="17"/>
  <c r="L58" i="17"/>
  <c r="K58" i="17"/>
  <c r="J58" i="17"/>
  <c r="I58" i="17"/>
  <c r="AE57" i="17"/>
  <c r="AD57" i="17"/>
  <c r="AC57" i="17"/>
  <c r="AB57" i="17"/>
  <c r="AA57" i="17"/>
  <c r="Z57" i="17"/>
  <c r="Y57" i="17"/>
  <c r="O57" i="17"/>
  <c r="N57" i="17"/>
  <c r="M57" i="17"/>
  <c r="L57" i="17"/>
  <c r="K57" i="17"/>
  <c r="J57" i="17"/>
  <c r="I57" i="17"/>
  <c r="AE54" i="17"/>
  <c r="AD54" i="17"/>
  <c r="AC54" i="17"/>
  <c r="AB54" i="17"/>
  <c r="AA54" i="17"/>
  <c r="Z54" i="17"/>
  <c r="Y54" i="17"/>
  <c r="O54" i="17"/>
  <c r="N54" i="17"/>
  <c r="M54" i="17"/>
  <c r="L54" i="17"/>
  <c r="K54" i="17"/>
  <c r="J54" i="17"/>
  <c r="I54" i="17"/>
  <c r="AE53" i="17"/>
  <c r="AD53" i="17"/>
  <c r="AC53" i="17"/>
  <c r="AB53" i="17"/>
  <c r="AA53" i="17"/>
  <c r="Z53" i="17"/>
  <c r="Y53" i="17"/>
  <c r="O53" i="17"/>
  <c r="N53" i="17"/>
  <c r="M53" i="17"/>
  <c r="L53" i="17"/>
  <c r="K53" i="17"/>
  <c r="J53" i="17"/>
  <c r="I53" i="17"/>
  <c r="AE52" i="17"/>
  <c r="AD52" i="17"/>
  <c r="AC52" i="17"/>
  <c r="AB52" i="17"/>
  <c r="AA52" i="17"/>
  <c r="Z52" i="17"/>
  <c r="Y52" i="17"/>
  <c r="O52" i="17"/>
  <c r="N52" i="17"/>
  <c r="M52" i="17"/>
  <c r="L52" i="17"/>
  <c r="K52" i="17"/>
  <c r="J52" i="17"/>
  <c r="I52" i="17"/>
  <c r="AE51" i="17"/>
  <c r="AD51" i="17"/>
  <c r="AC51" i="17"/>
  <c r="AB51" i="17"/>
  <c r="AA51" i="17"/>
  <c r="Z51" i="17"/>
  <c r="Y51" i="17"/>
  <c r="O51" i="17"/>
  <c r="N51" i="17"/>
  <c r="M51" i="17"/>
  <c r="L51" i="17"/>
  <c r="K51" i="17"/>
  <c r="J51" i="17"/>
  <c r="I51" i="17"/>
  <c r="AE50" i="17"/>
  <c r="AD50" i="17"/>
  <c r="AC50" i="17"/>
  <c r="AB50" i="17"/>
  <c r="AA50" i="17"/>
  <c r="Z50" i="17"/>
  <c r="Y50" i="17"/>
  <c r="O50" i="17"/>
  <c r="N50" i="17"/>
  <c r="M50" i="17"/>
  <c r="L50" i="17"/>
  <c r="K50" i="17"/>
  <c r="J50" i="17"/>
  <c r="I50" i="17"/>
  <c r="AE49" i="17"/>
  <c r="AD49" i="17"/>
  <c r="AC49" i="17"/>
  <c r="AB49" i="17"/>
  <c r="AA49" i="17"/>
  <c r="Z49" i="17"/>
  <c r="Y49" i="17"/>
  <c r="O49" i="17"/>
  <c r="N49" i="17"/>
  <c r="M49" i="17"/>
  <c r="L49" i="17"/>
  <c r="K49" i="17"/>
  <c r="J49" i="17"/>
  <c r="I49" i="17"/>
  <c r="AE48" i="17"/>
  <c r="AD48" i="17"/>
  <c r="AC48" i="17"/>
  <c r="AB48" i="17"/>
  <c r="AA48" i="17"/>
  <c r="Z48" i="17"/>
  <c r="Y48" i="17"/>
  <c r="O48" i="17"/>
  <c r="N48" i="17"/>
  <c r="M48" i="17"/>
  <c r="L48" i="17"/>
  <c r="K48" i="17"/>
  <c r="J48" i="17"/>
  <c r="I48" i="17"/>
  <c r="AE47" i="17"/>
  <c r="AD47" i="17"/>
  <c r="AC47" i="17"/>
  <c r="AB47" i="17"/>
  <c r="AA47" i="17"/>
  <c r="Z47" i="17"/>
  <c r="Y47" i="17"/>
  <c r="AE46" i="17"/>
  <c r="AD46" i="17"/>
  <c r="AC46" i="17"/>
  <c r="AB46" i="17"/>
  <c r="AA46" i="17"/>
  <c r="Z46" i="17"/>
  <c r="Y46" i="17"/>
  <c r="O46" i="17"/>
  <c r="N46" i="17"/>
  <c r="M46" i="17"/>
  <c r="L46" i="17"/>
  <c r="K46" i="17"/>
  <c r="J46" i="17"/>
  <c r="I46" i="17"/>
  <c r="AE45" i="17"/>
  <c r="AD45" i="17"/>
  <c r="AC45" i="17"/>
  <c r="AB45" i="17"/>
  <c r="AA45" i="17"/>
  <c r="Z45" i="17"/>
  <c r="Y45" i="17"/>
  <c r="O45" i="17"/>
  <c r="N45" i="17"/>
  <c r="M45" i="17"/>
  <c r="L45" i="17"/>
  <c r="K45" i="17"/>
  <c r="J45" i="17"/>
  <c r="I45" i="17"/>
  <c r="AE42" i="17"/>
  <c r="AD42" i="17"/>
  <c r="AC42" i="17"/>
  <c r="AB42" i="17"/>
  <c r="AA42" i="17"/>
  <c r="Z42" i="17"/>
  <c r="Y42" i="17"/>
  <c r="O42" i="17"/>
  <c r="N42" i="17"/>
  <c r="M42" i="17"/>
  <c r="L42" i="17"/>
  <c r="K42" i="17"/>
  <c r="J42" i="17"/>
  <c r="I42" i="17"/>
  <c r="AE41" i="17"/>
  <c r="AD41" i="17"/>
  <c r="AC41" i="17"/>
  <c r="AB41" i="17"/>
  <c r="AA41" i="17"/>
  <c r="Z41" i="17"/>
  <c r="Y41" i="17"/>
  <c r="O41" i="17"/>
  <c r="N41" i="17"/>
  <c r="M41" i="17"/>
  <c r="L41" i="17"/>
  <c r="K41" i="17"/>
  <c r="J41" i="17"/>
  <c r="I41" i="17"/>
  <c r="AE39" i="17"/>
  <c r="AD39" i="17"/>
  <c r="AC39" i="17"/>
  <c r="AB39" i="17"/>
  <c r="AA39" i="17"/>
  <c r="Z39" i="17"/>
  <c r="Y39" i="17"/>
  <c r="O39" i="17"/>
  <c r="N39" i="17"/>
  <c r="M39" i="17"/>
  <c r="L39" i="17"/>
  <c r="K39" i="17"/>
  <c r="J39" i="17"/>
  <c r="I39" i="17"/>
  <c r="AE38" i="17"/>
  <c r="AD38" i="17"/>
  <c r="AC38" i="17"/>
  <c r="AB38" i="17"/>
  <c r="AA38" i="17"/>
  <c r="Z38" i="17"/>
  <c r="Y38" i="17"/>
  <c r="O38" i="17"/>
  <c r="N38" i="17"/>
  <c r="M38" i="17"/>
  <c r="L38" i="17"/>
  <c r="K38" i="17"/>
  <c r="J38" i="17"/>
  <c r="I38" i="17"/>
  <c r="AE37" i="17"/>
  <c r="AD37" i="17"/>
  <c r="AC37" i="17"/>
  <c r="AB37" i="17"/>
  <c r="AA37" i="17"/>
  <c r="Z37" i="17"/>
  <c r="Y37" i="17"/>
  <c r="O37" i="17"/>
  <c r="N37" i="17"/>
  <c r="M37" i="17"/>
  <c r="L37" i="17"/>
  <c r="K37" i="17"/>
  <c r="J37" i="17"/>
  <c r="I37" i="17"/>
  <c r="AE36" i="17"/>
  <c r="AD36" i="17"/>
  <c r="AC36" i="17"/>
  <c r="AB36" i="17"/>
  <c r="AA36" i="17"/>
  <c r="Z36" i="17"/>
  <c r="Y36" i="17"/>
  <c r="O36" i="17"/>
  <c r="N36" i="17"/>
  <c r="M36" i="17"/>
  <c r="L36" i="17"/>
  <c r="K36" i="17"/>
  <c r="J36" i="17"/>
  <c r="I36" i="17"/>
  <c r="AE34" i="17"/>
  <c r="AD34" i="17"/>
  <c r="AC34" i="17"/>
  <c r="AB34" i="17"/>
  <c r="AA34" i="17"/>
  <c r="Z34" i="17"/>
  <c r="Y34" i="17"/>
  <c r="O34" i="17"/>
  <c r="N34" i="17"/>
  <c r="M34" i="17"/>
  <c r="L34" i="17"/>
  <c r="K34" i="17"/>
  <c r="J34" i="17"/>
  <c r="I34" i="17"/>
  <c r="AE32" i="17"/>
  <c r="AD32" i="17"/>
  <c r="AC32" i="17"/>
  <c r="AB32" i="17"/>
  <c r="AA32" i="17"/>
  <c r="Z32" i="17"/>
  <c r="Y32" i="17"/>
  <c r="O32" i="17"/>
  <c r="N32" i="17"/>
  <c r="M32" i="17"/>
  <c r="L32" i="17"/>
  <c r="K32" i="17"/>
  <c r="J32" i="17"/>
  <c r="I32" i="17"/>
  <c r="AE31" i="17"/>
  <c r="AD31" i="17"/>
  <c r="AC31" i="17"/>
  <c r="AB31" i="17"/>
  <c r="AA31" i="17"/>
  <c r="Z31" i="17"/>
  <c r="Y31" i="17"/>
  <c r="O31" i="17"/>
  <c r="N31" i="17"/>
  <c r="M31" i="17"/>
  <c r="L31" i="17"/>
  <c r="K31" i="17"/>
  <c r="J31" i="17"/>
  <c r="I31" i="17"/>
  <c r="AE30" i="17"/>
  <c r="AD30" i="17"/>
  <c r="AC30" i="17"/>
  <c r="AB30" i="17"/>
  <c r="AA30" i="17"/>
  <c r="Z30" i="17"/>
  <c r="Y30" i="17"/>
  <c r="O30" i="17"/>
  <c r="N30" i="17"/>
  <c r="M30" i="17"/>
  <c r="L30" i="17"/>
  <c r="K30" i="17"/>
  <c r="J30" i="17"/>
  <c r="I30" i="17"/>
  <c r="AE29" i="17"/>
  <c r="AD29" i="17"/>
  <c r="AC29" i="17"/>
  <c r="AB29" i="17"/>
  <c r="AA29" i="17"/>
  <c r="Z29" i="17"/>
  <c r="Y29" i="17"/>
  <c r="O29" i="17"/>
  <c r="N29" i="17"/>
  <c r="M29" i="17"/>
  <c r="L29" i="17"/>
  <c r="K29" i="17"/>
  <c r="J29" i="17"/>
  <c r="I29" i="17"/>
  <c r="AE27" i="17"/>
  <c r="AD27" i="17"/>
  <c r="AC27" i="17"/>
  <c r="AB27" i="17"/>
  <c r="AA27" i="17"/>
  <c r="Z27" i="17"/>
  <c r="Y27" i="17"/>
  <c r="O27" i="17"/>
  <c r="N27" i="17"/>
  <c r="M27" i="17"/>
  <c r="L27" i="17"/>
  <c r="K27" i="17"/>
  <c r="J27" i="17"/>
  <c r="I27" i="17"/>
  <c r="AE25" i="17"/>
  <c r="AD25" i="17"/>
  <c r="AC25" i="17"/>
  <c r="AB25" i="17"/>
  <c r="AA25" i="17"/>
  <c r="Z25" i="17"/>
  <c r="Y25" i="17"/>
  <c r="O25" i="17"/>
  <c r="N25" i="17"/>
  <c r="M25" i="17"/>
  <c r="L25" i="17"/>
  <c r="K25" i="17"/>
  <c r="J25" i="17"/>
  <c r="I25" i="17"/>
  <c r="AE24" i="17"/>
  <c r="AD24" i="17"/>
  <c r="AC24" i="17"/>
  <c r="AB24" i="17"/>
  <c r="AA24" i="17"/>
  <c r="Z24" i="17"/>
  <c r="Y24" i="17"/>
  <c r="O24" i="17"/>
  <c r="N24" i="17"/>
  <c r="M24" i="17"/>
  <c r="L24" i="17"/>
  <c r="K24" i="17"/>
  <c r="J24" i="17"/>
  <c r="I24" i="17"/>
  <c r="AE23" i="17"/>
  <c r="AD23" i="17"/>
  <c r="AC23" i="17"/>
  <c r="AB23" i="17"/>
  <c r="AA23" i="17"/>
  <c r="Z23" i="17"/>
  <c r="Y23" i="17"/>
  <c r="O23" i="17"/>
  <c r="N23" i="17"/>
  <c r="M23" i="17"/>
  <c r="L23" i="17"/>
  <c r="K23" i="17"/>
  <c r="J23" i="17"/>
  <c r="I23" i="17"/>
  <c r="AE19" i="17"/>
  <c r="AD19" i="17"/>
  <c r="AC19" i="17"/>
  <c r="AB19" i="17"/>
  <c r="AA19" i="17"/>
  <c r="Z19" i="17"/>
  <c r="Y19" i="17"/>
  <c r="O19" i="17"/>
  <c r="N19" i="17"/>
  <c r="M19" i="17"/>
  <c r="L19" i="17"/>
  <c r="K19" i="17"/>
  <c r="J19" i="17"/>
  <c r="I19" i="17"/>
  <c r="AE18" i="17"/>
  <c r="AD18" i="17"/>
  <c r="AC18" i="17"/>
  <c r="AB18" i="17"/>
  <c r="AA18" i="17"/>
  <c r="Z18" i="17"/>
  <c r="Y18" i="17"/>
  <c r="O18" i="17"/>
  <c r="N18" i="17"/>
  <c r="M18" i="17"/>
  <c r="L18" i="17"/>
  <c r="K18" i="17"/>
  <c r="I18" i="17"/>
  <c r="AE17" i="17"/>
  <c r="AD17" i="17"/>
  <c r="AC17" i="17"/>
  <c r="AB17" i="17"/>
  <c r="AA17" i="17"/>
  <c r="Z17" i="17"/>
  <c r="Y17" i="17"/>
  <c r="O17" i="17"/>
  <c r="N17" i="17"/>
  <c r="M17" i="17"/>
  <c r="L17" i="17"/>
  <c r="K17" i="17"/>
  <c r="J17" i="17"/>
  <c r="I17" i="17"/>
  <c r="AC16" i="17"/>
  <c r="AB16" i="17"/>
  <c r="AA16" i="17"/>
  <c r="Z16" i="17"/>
  <c r="N16" i="17"/>
  <c r="M16" i="17"/>
  <c r="L16" i="17"/>
  <c r="K16" i="17"/>
  <c r="J16" i="17"/>
  <c r="AC15" i="17"/>
  <c r="AB15" i="17"/>
  <c r="AA15" i="17"/>
  <c r="Z15" i="17"/>
  <c r="N15" i="17"/>
  <c r="M15" i="17"/>
  <c r="L15" i="17"/>
  <c r="K15" i="17"/>
  <c r="J15" i="17"/>
  <c r="I15" i="17"/>
  <c r="N14" i="17"/>
  <c r="M14" i="17"/>
  <c r="L14" i="17"/>
  <c r="K14" i="17"/>
  <c r="J14" i="17"/>
  <c r="I14" i="17"/>
  <c r="AE13" i="17"/>
  <c r="AD13" i="17"/>
  <c r="AC13" i="17"/>
  <c r="AB13" i="17"/>
  <c r="AA13" i="17"/>
  <c r="Z13" i="17"/>
  <c r="Y13" i="17"/>
  <c r="O13" i="17"/>
  <c r="N13" i="17"/>
  <c r="M13" i="17"/>
  <c r="L13" i="17"/>
  <c r="K13" i="17"/>
  <c r="J13" i="17"/>
  <c r="I13" i="17"/>
  <c r="N8" i="17"/>
  <c r="M8" i="17"/>
  <c r="L8" i="17"/>
  <c r="K8" i="17"/>
  <c r="J8" i="17"/>
  <c r="AE6" i="17"/>
  <c r="AD6" i="17"/>
  <c r="AC6" i="17"/>
  <c r="AB6" i="17"/>
  <c r="AA6" i="17"/>
  <c r="Z6" i="17"/>
  <c r="Y6" i="17"/>
  <c r="O6" i="17"/>
  <c r="N6" i="17"/>
  <c r="M6" i="17"/>
  <c r="L6" i="17"/>
  <c r="K6" i="17"/>
  <c r="J6" i="17"/>
  <c r="I6" i="17"/>
  <c r="AE5" i="17"/>
  <c r="AD5" i="17"/>
  <c r="AC5" i="17"/>
  <c r="AB5" i="17"/>
  <c r="AA5" i="17"/>
  <c r="Z5" i="17"/>
  <c r="Y5" i="17"/>
  <c r="AE4" i="17"/>
  <c r="AD4" i="17"/>
  <c r="AC4" i="17"/>
  <c r="AB4" i="17"/>
  <c r="AA4" i="17"/>
  <c r="Z4" i="17"/>
  <c r="Y4" i="17"/>
  <c r="O4" i="17"/>
  <c r="N4" i="17"/>
  <c r="M4" i="17"/>
  <c r="L4" i="17"/>
  <c r="K4" i="17"/>
  <c r="J4" i="17"/>
  <c r="I4" i="17"/>
  <c r="Z154" i="16"/>
  <c r="Y154" i="16"/>
  <c r="W154" i="16"/>
  <c r="Z153" i="16"/>
  <c r="Y153" i="16"/>
  <c r="W153" i="16"/>
  <c r="AA142" i="16"/>
  <c r="Z142" i="16"/>
  <c r="Y142" i="16"/>
  <c r="W142" i="16"/>
  <c r="AA141" i="16"/>
  <c r="Z141" i="16"/>
  <c r="Y141" i="16"/>
  <c r="W141" i="16"/>
  <c r="AA140" i="16"/>
  <c r="Z140" i="16"/>
  <c r="Y140" i="16"/>
  <c r="W140" i="16"/>
  <c r="AA139" i="16"/>
  <c r="Z139" i="16"/>
  <c r="Y139" i="16"/>
  <c r="W139" i="16"/>
  <c r="AA138" i="16"/>
  <c r="Z138" i="16"/>
  <c r="Y138" i="16"/>
  <c r="W138" i="16"/>
  <c r="AA137" i="16"/>
  <c r="Z137" i="16"/>
  <c r="Y137" i="16"/>
  <c r="W137" i="16"/>
  <c r="AA136" i="16"/>
  <c r="Z136" i="16"/>
  <c r="Y136" i="16"/>
  <c r="W136" i="16"/>
  <c r="AA135" i="16"/>
  <c r="Z135" i="16"/>
  <c r="Y135" i="16"/>
  <c r="W135" i="16"/>
  <c r="AA134" i="16"/>
  <c r="Z134" i="16"/>
  <c r="Y134" i="16"/>
  <c r="W134" i="16"/>
  <c r="AA133" i="16"/>
  <c r="Z133" i="16"/>
  <c r="Y133" i="16"/>
  <c r="W133" i="16"/>
  <c r="AA132" i="16"/>
  <c r="Z132" i="16"/>
  <c r="Y132" i="16"/>
  <c r="W132" i="16"/>
  <c r="AA131" i="16"/>
  <c r="Z131" i="16"/>
  <c r="Y131" i="16"/>
  <c r="W131" i="16"/>
  <c r="AA130" i="16"/>
  <c r="Z130" i="16"/>
  <c r="Y130" i="16"/>
  <c r="W130" i="16"/>
  <c r="AA129" i="16"/>
  <c r="Z129" i="16"/>
  <c r="Y129" i="16"/>
  <c r="W129" i="16"/>
  <c r="AA128" i="16"/>
  <c r="Z128" i="16"/>
  <c r="Y128" i="16"/>
  <c r="W128" i="16"/>
  <c r="AA127" i="16"/>
  <c r="Z127" i="16"/>
  <c r="Y127" i="16"/>
  <c r="W127" i="16"/>
  <c r="AA126" i="16"/>
  <c r="Z126" i="16"/>
  <c r="Y126" i="16"/>
  <c r="W126" i="16"/>
  <c r="AA125" i="16"/>
  <c r="Z125" i="16"/>
  <c r="Y125" i="16"/>
  <c r="W125" i="16"/>
  <c r="AA124" i="16"/>
  <c r="Z124" i="16"/>
  <c r="Y124" i="16"/>
  <c r="W124" i="16"/>
  <c r="AA123" i="16"/>
  <c r="Z123" i="16"/>
  <c r="Y123" i="16"/>
  <c r="W123" i="16"/>
  <c r="AA122" i="16"/>
  <c r="Z122" i="16"/>
  <c r="Y122" i="16"/>
  <c r="W122" i="16"/>
  <c r="AA121" i="16"/>
  <c r="Z121" i="16"/>
  <c r="Y121" i="16"/>
  <c r="W121" i="16"/>
  <c r="AA120" i="16"/>
  <c r="Z120" i="16"/>
  <c r="Y120" i="16"/>
  <c r="W120" i="16"/>
  <c r="AA119" i="16"/>
  <c r="Z119" i="16"/>
  <c r="Y119" i="16"/>
  <c r="W119" i="16"/>
  <c r="AA118" i="16"/>
  <c r="Z118" i="16"/>
  <c r="Y118" i="16"/>
  <c r="W118" i="16"/>
  <c r="AA117" i="16"/>
  <c r="Z117" i="16"/>
  <c r="Y117" i="16"/>
  <c r="W117" i="16"/>
  <c r="AA116" i="16"/>
  <c r="Z116" i="16"/>
  <c r="Y116" i="16"/>
  <c r="W116" i="16"/>
  <c r="AA115" i="16"/>
  <c r="Z115" i="16"/>
  <c r="Y115" i="16"/>
  <c r="W115" i="16"/>
  <c r="AA114" i="16"/>
  <c r="Z114" i="16"/>
  <c r="Y114" i="16"/>
  <c r="W114" i="16"/>
  <c r="AA113" i="16"/>
  <c r="Z113" i="16"/>
  <c r="Y113" i="16"/>
  <c r="W113" i="16"/>
  <c r="AA112" i="16"/>
  <c r="Z112" i="16"/>
  <c r="Y112" i="16"/>
  <c r="W112" i="16"/>
  <c r="AA111" i="16"/>
  <c r="Z111" i="16"/>
  <c r="Y111" i="16"/>
  <c r="W111" i="16"/>
  <c r="AA110" i="16"/>
  <c r="Z110" i="16"/>
  <c r="Y110" i="16"/>
  <c r="W110" i="16"/>
  <c r="AA109" i="16"/>
  <c r="Z109" i="16"/>
  <c r="Y109" i="16"/>
  <c r="W109" i="16"/>
  <c r="AA108" i="16"/>
  <c r="Z108" i="16"/>
  <c r="Y108" i="16"/>
  <c r="W108" i="16"/>
  <c r="AA107" i="16"/>
  <c r="Z107" i="16"/>
  <c r="Y107" i="16"/>
  <c r="W107" i="16"/>
  <c r="AA106" i="16"/>
  <c r="Z106" i="16"/>
  <c r="Y106" i="16"/>
  <c r="W106" i="16"/>
  <c r="AA105" i="16"/>
  <c r="Z105" i="16"/>
  <c r="Y105" i="16"/>
  <c r="W105" i="16"/>
  <c r="AA104" i="16"/>
  <c r="Z104" i="16"/>
  <c r="Y104" i="16"/>
  <c r="W104" i="16"/>
  <c r="AA103" i="16"/>
  <c r="Z103" i="16"/>
  <c r="Y103" i="16"/>
  <c r="W103" i="16"/>
  <c r="AA102" i="16"/>
  <c r="Z102" i="16"/>
  <c r="Y102" i="16"/>
  <c r="W102" i="16"/>
  <c r="AA101" i="16"/>
  <c r="Z101" i="16"/>
  <c r="Y101" i="16"/>
  <c r="W101" i="16"/>
  <c r="AA100" i="16"/>
  <c r="Z100" i="16"/>
  <c r="Y100" i="16"/>
  <c r="W100" i="16"/>
  <c r="AA99" i="16"/>
  <c r="Z99" i="16"/>
  <c r="Y99" i="16"/>
  <c r="W99" i="16"/>
  <c r="AA98" i="16"/>
  <c r="Z98" i="16"/>
  <c r="Y98" i="16"/>
  <c r="W98" i="16"/>
  <c r="AA97" i="16"/>
  <c r="Z97" i="16"/>
  <c r="Y97" i="16"/>
  <c r="W97" i="16"/>
  <c r="AA96" i="16"/>
  <c r="Z96" i="16"/>
  <c r="Y96" i="16"/>
  <c r="W96" i="16"/>
  <c r="AA95" i="16"/>
  <c r="Z95" i="16"/>
  <c r="Y95" i="16"/>
  <c r="W95" i="16"/>
  <c r="AA94" i="16"/>
  <c r="Z94" i="16"/>
  <c r="Y94" i="16"/>
  <c r="W94" i="16"/>
  <c r="AA93" i="16"/>
  <c r="Z93" i="16"/>
  <c r="Y93" i="16"/>
  <c r="W93" i="16"/>
  <c r="AA92" i="16"/>
  <c r="Z92" i="16"/>
  <c r="Y92" i="16"/>
  <c r="W92" i="16"/>
  <c r="AA91" i="16"/>
  <c r="Z91" i="16"/>
  <c r="Y91" i="16"/>
  <c r="W91" i="16"/>
  <c r="AA90" i="16"/>
  <c r="Z90" i="16"/>
  <c r="Y90" i="16"/>
  <c r="W90" i="16"/>
  <c r="AA89" i="16"/>
  <c r="Z89" i="16"/>
  <c r="Y89" i="16"/>
  <c r="W89" i="16"/>
  <c r="AA88" i="16"/>
  <c r="Z88" i="16"/>
  <c r="Y88" i="16"/>
  <c r="W88" i="16"/>
  <c r="AA87" i="16"/>
  <c r="Z87" i="16"/>
  <c r="Y87" i="16"/>
  <c r="W87" i="16"/>
  <c r="AA86" i="16"/>
  <c r="Z86" i="16"/>
  <c r="Y86" i="16"/>
  <c r="W86" i="16"/>
  <c r="AA85" i="16"/>
  <c r="Z85" i="16"/>
  <c r="Y85" i="16"/>
  <c r="W85" i="16"/>
  <c r="AA84" i="16"/>
  <c r="Z84" i="16"/>
  <c r="Y84" i="16"/>
  <c r="W84" i="16"/>
  <c r="AA83" i="16"/>
  <c r="Z83" i="16"/>
  <c r="Y83" i="16"/>
  <c r="W83" i="16"/>
  <c r="AA82" i="16"/>
  <c r="Z82" i="16"/>
  <c r="Y82" i="16"/>
  <c r="W82" i="16"/>
  <c r="AA81" i="16"/>
  <c r="Z81" i="16"/>
  <c r="Y81" i="16"/>
  <c r="W81" i="16"/>
  <c r="AA80" i="16"/>
  <c r="Z80" i="16"/>
  <c r="Y80" i="16"/>
  <c r="W80" i="16"/>
  <c r="AA79" i="16"/>
  <c r="Z79" i="16"/>
  <c r="Y79" i="16"/>
  <c r="W79" i="16"/>
  <c r="AA78" i="16"/>
  <c r="Z78" i="16"/>
  <c r="Y78" i="16"/>
  <c r="W78" i="16"/>
  <c r="AA77" i="16"/>
  <c r="Z77" i="16"/>
  <c r="Y77" i="16"/>
  <c r="W77" i="16"/>
  <c r="AA76" i="16"/>
  <c r="Z76" i="16"/>
  <c r="Y76" i="16"/>
  <c r="W76" i="16"/>
  <c r="AA75" i="16"/>
  <c r="Z75" i="16"/>
  <c r="Y75" i="16"/>
  <c r="W75" i="16"/>
  <c r="AA74" i="16"/>
  <c r="Z74" i="16"/>
  <c r="Y74" i="16"/>
  <c r="W74" i="16"/>
  <c r="AA73" i="16"/>
  <c r="Z73" i="16"/>
  <c r="Y73" i="16"/>
  <c r="W73" i="16"/>
  <c r="AA72" i="16"/>
  <c r="Z72" i="16"/>
  <c r="Y72" i="16"/>
  <c r="W72" i="16"/>
  <c r="O72" i="16"/>
  <c r="N72" i="16"/>
  <c r="M72" i="16"/>
  <c r="L72" i="16"/>
  <c r="AA71" i="16"/>
  <c r="Z71" i="16"/>
  <c r="Y71" i="16"/>
  <c r="W71" i="16"/>
  <c r="O71" i="16"/>
  <c r="N71" i="16"/>
  <c r="M71" i="16"/>
  <c r="L71" i="16"/>
  <c r="O70" i="16"/>
  <c r="N70" i="16"/>
  <c r="M70" i="16"/>
  <c r="L70" i="16"/>
  <c r="AA69" i="16"/>
  <c r="Z69" i="16"/>
  <c r="Y69" i="16"/>
  <c r="W69" i="16"/>
  <c r="O69" i="16"/>
  <c r="N69" i="16"/>
  <c r="M69" i="16"/>
  <c r="L69" i="16"/>
  <c r="AA68" i="16"/>
  <c r="Z68" i="16"/>
  <c r="Y68" i="16"/>
  <c r="W68" i="16"/>
  <c r="O68" i="16"/>
  <c r="N68" i="16"/>
  <c r="M68" i="16"/>
  <c r="L68" i="16"/>
  <c r="O66" i="16"/>
  <c r="N66" i="16"/>
  <c r="M66" i="16"/>
  <c r="L66" i="16"/>
  <c r="O65" i="16"/>
  <c r="N65" i="16"/>
  <c r="M65" i="16"/>
  <c r="L65" i="16"/>
  <c r="AA64" i="16"/>
  <c r="Z64" i="16"/>
  <c r="Y64" i="16"/>
  <c r="W64" i="16"/>
  <c r="O64" i="16"/>
  <c r="N64" i="16"/>
  <c r="M64" i="16"/>
  <c r="L64" i="16"/>
  <c r="O63" i="16"/>
  <c r="N63" i="16"/>
  <c r="M63" i="16"/>
  <c r="L63" i="16"/>
  <c r="O62" i="16"/>
  <c r="N62" i="16"/>
  <c r="M62" i="16"/>
  <c r="L62" i="16"/>
  <c r="O61" i="16"/>
  <c r="N61" i="16"/>
  <c r="M61" i="16"/>
  <c r="L61" i="16"/>
  <c r="O60" i="16"/>
  <c r="N60" i="16"/>
  <c r="M60" i="16"/>
  <c r="L60" i="16"/>
  <c r="O59" i="16"/>
  <c r="N59" i="16"/>
  <c r="M59" i="16"/>
  <c r="L59" i="16"/>
  <c r="AA58" i="16"/>
  <c r="O58" i="16"/>
  <c r="N58" i="16"/>
  <c r="M58" i="16"/>
  <c r="L58" i="16"/>
  <c r="O56" i="16"/>
  <c r="N56" i="16"/>
  <c r="M56" i="16"/>
  <c r="L56" i="16"/>
  <c r="AA55" i="16"/>
  <c r="Z55" i="16"/>
  <c r="Y55" i="16"/>
  <c r="W55" i="16"/>
  <c r="O55" i="16"/>
  <c r="N55" i="16"/>
  <c r="M55" i="16"/>
  <c r="L55" i="16"/>
  <c r="AA54" i="16"/>
  <c r="Z54" i="16"/>
  <c r="Y54" i="16"/>
  <c r="W54" i="16"/>
  <c r="O54" i="16"/>
  <c r="N54" i="16"/>
  <c r="M54" i="16"/>
  <c r="L54" i="16"/>
  <c r="AA53" i="16"/>
  <c r="Z53" i="16"/>
  <c r="Y53" i="16"/>
  <c r="W53" i="16"/>
  <c r="O53" i="16"/>
  <c r="N53" i="16"/>
  <c r="M53" i="16"/>
  <c r="L53" i="16"/>
  <c r="AA51" i="16"/>
  <c r="Z51" i="16"/>
  <c r="Y51" i="16"/>
  <c r="W51" i="16"/>
  <c r="O51" i="16"/>
  <c r="N51" i="16"/>
  <c r="M51" i="16"/>
  <c r="L51" i="16"/>
  <c r="AA50" i="16"/>
  <c r="Z50" i="16"/>
  <c r="Y50" i="16"/>
  <c r="W50" i="16"/>
  <c r="O50" i="16"/>
  <c r="N50" i="16"/>
  <c r="M50" i="16"/>
  <c r="L50" i="16"/>
  <c r="AA49" i="16"/>
  <c r="Z49" i="16"/>
  <c r="Y49" i="16"/>
  <c r="W49" i="16"/>
  <c r="O49" i="16"/>
  <c r="N49" i="16"/>
  <c r="M49" i="16"/>
  <c r="L49" i="16"/>
  <c r="O47" i="16"/>
  <c r="N47" i="16"/>
  <c r="M47" i="16"/>
  <c r="L47" i="16"/>
  <c r="AA46" i="16"/>
  <c r="Z46" i="16"/>
  <c r="O46" i="16"/>
  <c r="N46" i="16"/>
  <c r="M46" i="16"/>
  <c r="L46" i="16"/>
  <c r="AA45" i="16"/>
  <c r="Z45" i="16"/>
  <c r="Y45" i="16"/>
  <c r="W45" i="16"/>
  <c r="O45" i="16"/>
  <c r="N45" i="16"/>
  <c r="M45" i="16"/>
  <c r="L45" i="16"/>
  <c r="AA43" i="16"/>
  <c r="Z43" i="16"/>
  <c r="Y43" i="16"/>
  <c r="W43" i="16"/>
  <c r="O43" i="16"/>
  <c r="N43" i="16"/>
  <c r="M43" i="16"/>
  <c r="L43" i="16"/>
  <c r="O41" i="16"/>
  <c r="N41" i="16"/>
  <c r="M41" i="16"/>
  <c r="L41" i="16"/>
  <c r="O39" i="16"/>
  <c r="N39" i="16"/>
  <c r="M39" i="16"/>
  <c r="L39" i="16"/>
  <c r="AA38" i="16"/>
  <c r="Z38" i="16"/>
  <c r="O38" i="16"/>
  <c r="N38" i="16"/>
  <c r="M38" i="16"/>
  <c r="L38" i="16"/>
  <c r="AA36" i="16"/>
  <c r="Z36" i="16"/>
  <c r="Y36" i="16"/>
  <c r="W36" i="16"/>
  <c r="O36" i="16"/>
  <c r="N36" i="16"/>
  <c r="M36" i="16"/>
  <c r="L36" i="16"/>
  <c r="O35" i="16"/>
  <c r="N35" i="16"/>
  <c r="M35" i="16"/>
  <c r="L35" i="16"/>
  <c r="O34" i="16"/>
  <c r="N34" i="16"/>
  <c r="M34" i="16"/>
  <c r="L34" i="16"/>
  <c r="O33" i="16"/>
  <c r="N33" i="16"/>
  <c r="M33" i="16"/>
  <c r="L33" i="16"/>
  <c r="AA32" i="16"/>
  <c r="Z32" i="16"/>
  <c r="Y32" i="16"/>
  <c r="W32" i="16"/>
  <c r="O32" i="16"/>
  <c r="N32" i="16"/>
  <c r="M32" i="16"/>
  <c r="L32" i="16"/>
  <c r="AA31" i="16"/>
  <c r="Z31" i="16"/>
  <c r="Y31" i="16"/>
  <c r="W31" i="16"/>
  <c r="O31" i="16"/>
  <c r="N31" i="16"/>
  <c r="M31" i="16"/>
  <c r="L31" i="16"/>
  <c r="O30" i="16"/>
  <c r="N30" i="16"/>
  <c r="M30" i="16"/>
  <c r="L30" i="16"/>
  <c r="AA29" i="16"/>
  <c r="Z29" i="16"/>
  <c r="Y29" i="16"/>
  <c r="W29" i="16"/>
  <c r="O29" i="16"/>
  <c r="N29" i="16"/>
  <c r="M29" i="16"/>
  <c r="L29" i="16"/>
  <c r="AA26" i="16"/>
  <c r="Z26" i="16"/>
  <c r="Y26" i="16"/>
  <c r="W26" i="16"/>
  <c r="O26" i="16"/>
  <c r="N26" i="16"/>
  <c r="M26" i="16"/>
  <c r="L26" i="16"/>
  <c r="O25" i="16"/>
  <c r="N25" i="16"/>
  <c r="M25" i="16"/>
  <c r="L25" i="16"/>
  <c r="AA24" i="16"/>
  <c r="Z24" i="16"/>
  <c r="Y24" i="16"/>
  <c r="W24" i="16"/>
  <c r="O24" i="16"/>
  <c r="N24" i="16"/>
  <c r="M24" i="16"/>
  <c r="L24" i="16"/>
  <c r="O23" i="16"/>
  <c r="N23" i="16"/>
  <c r="M23" i="16"/>
  <c r="L23" i="16"/>
  <c r="O21" i="16"/>
  <c r="N21" i="16"/>
  <c r="M21" i="16"/>
  <c r="L21" i="16"/>
  <c r="AA20" i="16"/>
  <c r="Z20" i="16"/>
  <c r="Y20" i="16"/>
  <c r="W20" i="16"/>
  <c r="O20" i="16"/>
  <c r="N20" i="16"/>
  <c r="M20" i="16"/>
  <c r="L20" i="16"/>
  <c r="AA19" i="16"/>
  <c r="Z19" i="16"/>
  <c r="Y19" i="16"/>
  <c r="W19" i="16"/>
  <c r="O19" i="16"/>
  <c r="N19" i="16"/>
  <c r="M19" i="16"/>
  <c r="L19" i="16"/>
  <c r="AA18" i="16"/>
  <c r="Z18" i="16"/>
  <c r="Y18" i="16"/>
  <c r="W18" i="16"/>
  <c r="O18" i="16"/>
  <c r="N18" i="16"/>
  <c r="M18" i="16"/>
  <c r="L18" i="16"/>
  <c r="O17" i="16"/>
  <c r="N17" i="16"/>
  <c r="M17" i="16"/>
  <c r="L17" i="16"/>
  <c r="O15" i="16"/>
  <c r="N15" i="16"/>
  <c r="M15" i="16"/>
  <c r="L15" i="16"/>
  <c r="AA14" i="16"/>
  <c r="Z14" i="16"/>
  <c r="O14" i="16"/>
  <c r="N14" i="16"/>
  <c r="M14" i="16"/>
  <c r="L14" i="16"/>
  <c r="O13" i="16"/>
  <c r="N13" i="16"/>
  <c r="M13" i="16"/>
  <c r="L13" i="16"/>
  <c r="O11" i="16"/>
  <c r="N11" i="16"/>
  <c r="M11" i="16"/>
  <c r="L11" i="16"/>
  <c r="AA10" i="16"/>
  <c r="Z10" i="16"/>
  <c r="O10" i="16"/>
  <c r="N10" i="16"/>
  <c r="M10" i="16"/>
  <c r="L10" i="16"/>
  <c r="O8" i="16"/>
  <c r="N8" i="16"/>
  <c r="M8" i="16"/>
  <c r="L8" i="16"/>
  <c r="O7" i="16"/>
  <c r="N7" i="16"/>
  <c r="M7" i="16"/>
  <c r="L7" i="16"/>
  <c r="O6" i="16"/>
  <c r="N6" i="16"/>
  <c r="M6" i="16"/>
  <c r="L6" i="16"/>
  <c r="AA5" i="16"/>
  <c r="Z5" i="16"/>
  <c r="O5" i="16"/>
  <c r="N5" i="16"/>
  <c r="M5" i="16"/>
  <c r="L5" i="16"/>
  <c r="AC141" i="15"/>
  <c r="AB141" i="15"/>
  <c r="AA141" i="15"/>
  <c r="Z141" i="15"/>
  <c r="Y141" i="15"/>
  <c r="X141" i="15"/>
  <c r="I141" i="15"/>
  <c r="AC139" i="15"/>
  <c r="AB139" i="15"/>
  <c r="AA139" i="15"/>
  <c r="Z139" i="15"/>
  <c r="Y139" i="15"/>
  <c r="X139" i="15"/>
  <c r="I139" i="15"/>
  <c r="AC138" i="15"/>
  <c r="AB138" i="15"/>
  <c r="AA138" i="15"/>
  <c r="Z138" i="15"/>
  <c r="Y138" i="15"/>
  <c r="X138" i="15"/>
  <c r="I138" i="15"/>
  <c r="AC136" i="15"/>
  <c r="AB136" i="15"/>
  <c r="AA136" i="15"/>
  <c r="Z136" i="15"/>
  <c r="Y136" i="15"/>
  <c r="X136" i="15"/>
  <c r="I136" i="15"/>
  <c r="AC135" i="15"/>
  <c r="AB135" i="15"/>
  <c r="AA135" i="15"/>
  <c r="Z135" i="15"/>
  <c r="Y135" i="15"/>
  <c r="X135" i="15"/>
  <c r="I135" i="15"/>
  <c r="AC134" i="15"/>
  <c r="AB134" i="15"/>
  <c r="AA134" i="15"/>
  <c r="Z134" i="15"/>
  <c r="Y134" i="15"/>
  <c r="X134" i="15"/>
  <c r="I134" i="15"/>
  <c r="AC133" i="15"/>
  <c r="AB133" i="15"/>
  <c r="AA133" i="15"/>
  <c r="Z133" i="15"/>
  <c r="Y133" i="15"/>
  <c r="X133" i="15"/>
  <c r="I133" i="15"/>
  <c r="AC131" i="15"/>
  <c r="AB131" i="15"/>
  <c r="AA131" i="15"/>
  <c r="Z131" i="15"/>
  <c r="Y131" i="15"/>
  <c r="X131" i="15"/>
  <c r="I131" i="15"/>
  <c r="AC129" i="15"/>
  <c r="AB129" i="15"/>
  <c r="AA129" i="15"/>
  <c r="Z129" i="15"/>
  <c r="Y129" i="15"/>
  <c r="X129" i="15"/>
  <c r="I129" i="15"/>
  <c r="AC128" i="15"/>
  <c r="AB128" i="15"/>
  <c r="AA128" i="15"/>
  <c r="Z128" i="15"/>
  <c r="Y128" i="15"/>
  <c r="X128" i="15"/>
  <c r="I128" i="15"/>
  <c r="AC127" i="15"/>
  <c r="AB127" i="15"/>
  <c r="AA127" i="15"/>
  <c r="Z127" i="15"/>
  <c r="Y127" i="15"/>
  <c r="X127" i="15"/>
  <c r="I127" i="15"/>
  <c r="AC126" i="15"/>
  <c r="AB126" i="15"/>
  <c r="AA126" i="15"/>
  <c r="Z126" i="15"/>
  <c r="Y126" i="15"/>
  <c r="X126" i="15"/>
  <c r="I126" i="15"/>
  <c r="AC125" i="15"/>
  <c r="AB125" i="15"/>
  <c r="AA125" i="15"/>
  <c r="Z125" i="15"/>
  <c r="Y125" i="15"/>
  <c r="X125" i="15"/>
  <c r="I125" i="15"/>
  <c r="AC124" i="15"/>
  <c r="AB124" i="15"/>
  <c r="AA124" i="15"/>
  <c r="Z124" i="15"/>
  <c r="Y124" i="15"/>
  <c r="X124" i="15"/>
  <c r="I124" i="15"/>
  <c r="AC123" i="15"/>
  <c r="AB123" i="15"/>
  <c r="AA123" i="15"/>
  <c r="Z123" i="15"/>
  <c r="Y123" i="15"/>
  <c r="X123" i="15"/>
  <c r="I123" i="15"/>
  <c r="AC120" i="15"/>
  <c r="AB120" i="15"/>
  <c r="AA120" i="15"/>
  <c r="Z120" i="15"/>
  <c r="Y120" i="15"/>
  <c r="X120" i="15"/>
  <c r="I120" i="15"/>
  <c r="AC117" i="15"/>
  <c r="AB117" i="15"/>
  <c r="AA117" i="15"/>
  <c r="Z117" i="15"/>
  <c r="Y117" i="15"/>
  <c r="X117" i="15"/>
  <c r="I117" i="15"/>
  <c r="AC116" i="15"/>
  <c r="AB116" i="15"/>
  <c r="AA116" i="15"/>
  <c r="Z116" i="15"/>
  <c r="Y116" i="15"/>
  <c r="X116" i="15"/>
  <c r="I116" i="15"/>
  <c r="AC115" i="15"/>
  <c r="AB115" i="15"/>
  <c r="AA115" i="15"/>
  <c r="Z115" i="15"/>
  <c r="Y115" i="15"/>
  <c r="X115" i="15"/>
  <c r="I115" i="15"/>
  <c r="AC114" i="15"/>
  <c r="AB114" i="15"/>
  <c r="AA114" i="15"/>
  <c r="Z114" i="15"/>
  <c r="Y114" i="15"/>
  <c r="X114" i="15"/>
  <c r="I114" i="15"/>
  <c r="AC113" i="15"/>
  <c r="AB113" i="15"/>
  <c r="AA113" i="15"/>
  <c r="Z113" i="15"/>
  <c r="Y113" i="15"/>
  <c r="X113" i="15"/>
  <c r="I113" i="15"/>
  <c r="AC112" i="15"/>
  <c r="AB112" i="15"/>
  <c r="AA112" i="15"/>
  <c r="Z112" i="15"/>
  <c r="Y112" i="15"/>
  <c r="X112" i="15"/>
  <c r="I112" i="15"/>
  <c r="AC111" i="15"/>
  <c r="AB111" i="15"/>
  <c r="AA111" i="15"/>
  <c r="Z111" i="15"/>
  <c r="Y111" i="15"/>
  <c r="X111" i="15"/>
  <c r="I111" i="15"/>
  <c r="AC110" i="15"/>
  <c r="AB110" i="15"/>
  <c r="AA110" i="15"/>
  <c r="Z110" i="15"/>
  <c r="Y110" i="15"/>
  <c r="X110" i="15"/>
  <c r="I110" i="15"/>
  <c r="AC109" i="15"/>
  <c r="AB109" i="15"/>
  <c r="AA109" i="15"/>
  <c r="Z109" i="15"/>
  <c r="Y109" i="15"/>
  <c r="X109" i="15"/>
  <c r="I109" i="15"/>
  <c r="AC108" i="15"/>
  <c r="AB108" i="15"/>
  <c r="AA108" i="15"/>
  <c r="Z108" i="15"/>
  <c r="Y108" i="15"/>
  <c r="X108" i="15"/>
  <c r="I108" i="15"/>
  <c r="AC107" i="15"/>
  <c r="AB107" i="15"/>
  <c r="AA107" i="15"/>
  <c r="Z107" i="15"/>
  <c r="Y107" i="15"/>
  <c r="X107" i="15"/>
  <c r="I107" i="15"/>
  <c r="AC106" i="15"/>
  <c r="AB106" i="15"/>
  <c r="AA106" i="15"/>
  <c r="Z106" i="15"/>
  <c r="Y106" i="15"/>
  <c r="X106" i="15"/>
  <c r="I106" i="15"/>
  <c r="AC105" i="15"/>
  <c r="AB105" i="15"/>
  <c r="AA105" i="15"/>
  <c r="Z105" i="15"/>
  <c r="Y105" i="15"/>
  <c r="X105" i="15"/>
  <c r="I105" i="15"/>
  <c r="AC104" i="15"/>
  <c r="AB104" i="15"/>
  <c r="AA104" i="15"/>
  <c r="Z104" i="15"/>
  <c r="Y104" i="15"/>
  <c r="X104" i="15"/>
  <c r="I104" i="15"/>
  <c r="AC103" i="15"/>
  <c r="AB103" i="15"/>
  <c r="AA103" i="15"/>
  <c r="Z103" i="15"/>
  <c r="Y103" i="15"/>
  <c r="X103" i="15"/>
  <c r="I103" i="15"/>
  <c r="AC102" i="15"/>
  <c r="AB102" i="15"/>
  <c r="AA102" i="15"/>
  <c r="Z102" i="15"/>
  <c r="Y102" i="15"/>
  <c r="X102" i="15"/>
  <c r="I102" i="15"/>
  <c r="AC101" i="15"/>
  <c r="AB101" i="15"/>
  <c r="AA101" i="15"/>
  <c r="Z101" i="15"/>
  <c r="Y101" i="15"/>
  <c r="X101" i="15"/>
  <c r="I101" i="15"/>
  <c r="AC100" i="15"/>
  <c r="AB100" i="15"/>
  <c r="AA100" i="15"/>
  <c r="Z100" i="15"/>
  <c r="Y100" i="15"/>
  <c r="X100" i="15"/>
  <c r="I100" i="15"/>
  <c r="AC99" i="15"/>
  <c r="AB99" i="15"/>
  <c r="AA99" i="15"/>
  <c r="Z99" i="15"/>
  <c r="Y99" i="15"/>
  <c r="X99" i="15"/>
  <c r="I99" i="15"/>
  <c r="AC98" i="15"/>
  <c r="AB98" i="15"/>
  <c r="AA98" i="15"/>
  <c r="Z98" i="15"/>
  <c r="Y98" i="15"/>
  <c r="X98" i="15"/>
  <c r="I98" i="15"/>
  <c r="AC97" i="15"/>
  <c r="AB97" i="15"/>
  <c r="AA97" i="15"/>
  <c r="Z97" i="15"/>
  <c r="Y97" i="15"/>
  <c r="X97" i="15"/>
  <c r="I97" i="15"/>
  <c r="AC96" i="15"/>
  <c r="AB96" i="15"/>
  <c r="AA96" i="15"/>
  <c r="Z96" i="15"/>
  <c r="Y96" i="15"/>
  <c r="X96" i="15"/>
  <c r="I96" i="15"/>
  <c r="AC95" i="15"/>
  <c r="AB95" i="15"/>
  <c r="AA95" i="15"/>
  <c r="Z95" i="15"/>
  <c r="Y95" i="15"/>
  <c r="X95" i="15"/>
  <c r="I95" i="15"/>
  <c r="AC94" i="15"/>
  <c r="AB94" i="15"/>
  <c r="AA94" i="15"/>
  <c r="Z94" i="15"/>
  <c r="Y94" i="15"/>
  <c r="X94" i="15"/>
  <c r="I94" i="15"/>
  <c r="AC93" i="15"/>
  <c r="AB93" i="15"/>
  <c r="AA93" i="15"/>
  <c r="Z93" i="15"/>
  <c r="Y93" i="15"/>
  <c r="X93" i="15"/>
  <c r="I93" i="15"/>
  <c r="AC92" i="15"/>
  <c r="AB92" i="15"/>
  <c r="AA92" i="15"/>
  <c r="Z92" i="15"/>
  <c r="Y92" i="15"/>
  <c r="X92" i="15"/>
  <c r="I92" i="15"/>
  <c r="AC91" i="15"/>
  <c r="AB91" i="15"/>
  <c r="AA91" i="15"/>
  <c r="Z91" i="15"/>
  <c r="Y91" i="15"/>
  <c r="X91" i="15"/>
  <c r="N91" i="15"/>
  <c r="M91" i="15"/>
  <c r="L91" i="15"/>
  <c r="K91" i="15"/>
  <c r="J91" i="15"/>
  <c r="I91" i="15"/>
  <c r="AC90" i="15"/>
  <c r="AB90" i="15"/>
  <c r="AA90" i="15"/>
  <c r="Z90" i="15"/>
  <c r="Y90" i="15"/>
  <c r="X90" i="15"/>
  <c r="N90" i="15"/>
  <c r="M90" i="15"/>
  <c r="L90" i="15"/>
  <c r="K90" i="15"/>
  <c r="J90" i="15"/>
  <c r="I90" i="15"/>
  <c r="AC88" i="15"/>
  <c r="AB88" i="15"/>
  <c r="AA88" i="15"/>
  <c r="Z88" i="15"/>
  <c r="Y88" i="15"/>
  <c r="X88" i="15"/>
  <c r="I88" i="15"/>
  <c r="AC87" i="15"/>
  <c r="AB87" i="15"/>
  <c r="AA87" i="15"/>
  <c r="Z87" i="15"/>
  <c r="Y87" i="15"/>
  <c r="X87" i="15"/>
  <c r="I87" i="15"/>
  <c r="AC86" i="15"/>
  <c r="AB86" i="15"/>
  <c r="AA86" i="15"/>
  <c r="Z86" i="15"/>
  <c r="Y86" i="15"/>
  <c r="X86" i="15"/>
  <c r="I86" i="15"/>
  <c r="AC85" i="15"/>
  <c r="AB85" i="15"/>
  <c r="AA85" i="15"/>
  <c r="Z85" i="15"/>
  <c r="Y85" i="15"/>
  <c r="X85" i="15"/>
  <c r="I85" i="15"/>
  <c r="AC84" i="15"/>
  <c r="AB84" i="15"/>
  <c r="AA84" i="15"/>
  <c r="Z84" i="15"/>
  <c r="Y84" i="15"/>
  <c r="X84" i="15"/>
  <c r="I84" i="15"/>
  <c r="AC81" i="15"/>
  <c r="AB81" i="15"/>
  <c r="AA81" i="15"/>
  <c r="Z81" i="15"/>
  <c r="Y81" i="15"/>
  <c r="X81" i="15"/>
  <c r="I81" i="15"/>
  <c r="AC80" i="15"/>
  <c r="AB80" i="15"/>
  <c r="AA80" i="15"/>
  <c r="Z80" i="15"/>
  <c r="Y80" i="15"/>
  <c r="X80" i="15"/>
  <c r="I80" i="15"/>
  <c r="AC79" i="15"/>
  <c r="AB79" i="15"/>
  <c r="AA79" i="15"/>
  <c r="Z79" i="15"/>
  <c r="Y79" i="15"/>
  <c r="X79" i="15"/>
  <c r="I79" i="15"/>
  <c r="AC78" i="15"/>
  <c r="AB78" i="15"/>
  <c r="AA78" i="15"/>
  <c r="Z78" i="15"/>
  <c r="Y78" i="15"/>
  <c r="X78" i="15"/>
  <c r="I78" i="15"/>
  <c r="AC72" i="15"/>
  <c r="AB72" i="15"/>
  <c r="AA72" i="15"/>
  <c r="Z72" i="15"/>
  <c r="Y72" i="15"/>
  <c r="X72" i="15"/>
  <c r="I72" i="15"/>
  <c r="AC71" i="15"/>
  <c r="AB71" i="15"/>
  <c r="AA71" i="15"/>
  <c r="Z71" i="15"/>
  <c r="Y71" i="15"/>
  <c r="X71" i="15"/>
  <c r="I71" i="15"/>
  <c r="AC70" i="15"/>
  <c r="AB70" i="15"/>
  <c r="AA70" i="15"/>
  <c r="Z70" i="15"/>
  <c r="Y70" i="15"/>
  <c r="X70" i="15"/>
  <c r="I70" i="15"/>
  <c r="AC69" i="15"/>
  <c r="AB69" i="15"/>
  <c r="AA69" i="15"/>
  <c r="Z69" i="15"/>
  <c r="Y69" i="15"/>
  <c r="X69" i="15"/>
  <c r="I69" i="15"/>
  <c r="AC67" i="15"/>
  <c r="AB67" i="15"/>
  <c r="AA67" i="15"/>
  <c r="Z67" i="15"/>
  <c r="Y67" i="15"/>
  <c r="X67" i="15"/>
  <c r="I67" i="15"/>
  <c r="AC66" i="15"/>
  <c r="AB66" i="15"/>
  <c r="AA66" i="15"/>
  <c r="Z66" i="15"/>
  <c r="Y66" i="15"/>
  <c r="X66" i="15"/>
  <c r="I66" i="15"/>
  <c r="AC65" i="15"/>
  <c r="AB65" i="15"/>
  <c r="AA65" i="15"/>
  <c r="Z65" i="15"/>
  <c r="Y65" i="15"/>
  <c r="X65" i="15"/>
  <c r="I65" i="15"/>
  <c r="AC64" i="15"/>
  <c r="AB64" i="15"/>
  <c r="AA64" i="15"/>
  <c r="Z64" i="15"/>
  <c r="Y64" i="15"/>
  <c r="X64" i="15"/>
  <c r="I64" i="15"/>
  <c r="AC63" i="15"/>
  <c r="AB63" i="15"/>
  <c r="AA63" i="15"/>
  <c r="Z63" i="15"/>
  <c r="Y63" i="15"/>
  <c r="X63" i="15"/>
  <c r="I63" i="15"/>
  <c r="AC62" i="15"/>
  <c r="AB62" i="15"/>
  <c r="AA62" i="15"/>
  <c r="Z62" i="15"/>
  <c r="Y62" i="15"/>
  <c r="X62" i="15"/>
  <c r="I62" i="15"/>
  <c r="AC61" i="15"/>
  <c r="AB61" i="15"/>
  <c r="AA61" i="15"/>
  <c r="Z61" i="15"/>
  <c r="Y61" i="15"/>
  <c r="X61" i="15"/>
  <c r="I61" i="15"/>
  <c r="AC60" i="15"/>
  <c r="AB60" i="15"/>
  <c r="AA60" i="15"/>
  <c r="Z60" i="15"/>
  <c r="Y60" i="15"/>
  <c r="X60" i="15"/>
  <c r="I60" i="15"/>
  <c r="AC59" i="15"/>
  <c r="AB59" i="15"/>
  <c r="AA59" i="15"/>
  <c r="Z59" i="15"/>
  <c r="Y59" i="15"/>
  <c r="X59" i="15"/>
  <c r="I59" i="15"/>
  <c r="AC58" i="15"/>
  <c r="AB58" i="15"/>
  <c r="AA58" i="15"/>
  <c r="Z58" i="15"/>
  <c r="Y58" i="15"/>
  <c r="X58" i="15"/>
  <c r="I58" i="15"/>
  <c r="AC57" i="15"/>
  <c r="AA57" i="15"/>
  <c r="Z57" i="15"/>
  <c r="Y57" i="15"/>
  <c r="X57" i="15"/>
  <c r="I57" i="15"/>
  <c r="AC56" i="15"/>
  <c r="AB56" i="15"/>
  <c r="AA56" i="15"/>
  <c r="Z56" i="15"/>
  <c r="Y56" i="15"/>
  <c r="X56" i="15"/>
  <c r="I56" i="15"/>
  <c r="AC55" i="15"/>
  <c r="AB55" i="15"/>
  <c r="AA55" i="15"/>
  <c r="Z55" i="15"/>
  <c r="Y55" i="15"/>
  <c r="X55" i="15"/>
  <c r="I55" i="15"/>
  <c r="AC52" i="15"/>
  <c r="AB52" i="15"/>
  <c r="AA52" i="15"/>
  <c r="Z52" i="15"/>
  <c r="Y52" i="15"/>
  <c r="X52" i="15"/>
  <c r="I52" i="15"/>
  <c r="AC50" i="15"/>
  <c r="AB50" i="15"/>
  <c r="AA50" i="15"/>
  <c r="Z50" i="15"/>
  <c r="Y50" i="15"/>
  <c r="X50" i="15"/>
  <c r="I50" i="15"/>
  <c r="AC48" i="15"/>
  <c r="AB48" i="15"/>
  <c r="AA48" i="15"/>
  <c r="Z48" i="15"/>
  <c r="Y48" i="15"/>
  <c r="X48" i="15"/>
  <c r="I48" i="15"/>
  <c r="AC47" i="15"/>
  <c r="AB47" i="15"/>
  <c r="AA47" i="15"/>
  <c r="Z47" i="15"/>
  <c r="Y47" i="15"/>
  <c r="X47" i="15"/>
  <c r="I47" i="15"/>
  <c r="AC46" i="15"/>
  <c r="AB46" i="15"/>
  <c r="AA46" i="15"/>
  <c r="Z46" i="15"/>
  <c r="Y46" i="15"/>
  <c r="X46" i="15"/>
  <c r="I46" i="15"/>
  <c r="AC45" i="15"/>
  <c r="AB45" i="15"/>
  <c r="AA45" i="15"/>
  <c r="Z45" i="15"/>
  <c r="Y45" i="15"/>
  <c r="X45" i="15"/>
  <c r="I45" i="15"/>
  <c r="AC44" i="15"/>
  <c r="AB44" i="15"/>
  <c r="AA44" i="15"/>
  <c r="Z44" i="15"/>
  <c r="Y44" i="15"/>
  <c r="X44" i="15"/>
  <c r="I44" i="15"/>
  <c r="AC43" i="15"/>
  <c r="AB43" i="15"/>
  <c r="AA43" i="15"/>
  <c r="Z43" i="15"/>
  <c r="Y43" i="15"/>
  <c r="X43" i="15"/>
  <c r="N43" i="15"/>
  <c r="M43" i="15"/>
  <c r="L43" i="15"/>
  <c r="K43" i="15"/>
  <c r="J43" i="15"/>
  <c r="I43" i="15"/>
  <c r="AC42" i="15"/>
  <c r="AB42" i="15"/>
  <c r="AA42" i="15"/>
  <c r="Z42" i="15"/>
  <c r="Y42" i="15"/>
  <c r="X42" i="15"/>
  <c r="N42" i="15"/>
  <c r="M42" i="15"/>
  <c r="L42" i="15"/>
  <c r="K42" i="15"/>
  <c r="J42" i="15"/>
  <c r="I42" i="15"/>
  <c r="AC41" i="15"/>
  <c r="AB41" i="15"/>
  <c r="AA41" i="15"/>
  <c r="Z41" i="15"/>
  <c r="Y41" i="15"/>
  <c r="X41" i="15"/>
  <c r="N41" i="15"/>
  <c r="M41" i="15"/>
  <c r="L41" i="15"/>
  <c r="K41" i="15"/>
  <c r="J41" i="15"/>
  <c r="I41" i="15"/>
  <c r="AC40" i="15"/>
  <c r="AB40" i="15"/>
  <c r="AA40" i="15"/>
  <c r="Z40" i="15"/>
  <c r="Y40" i="15"/>
  <c r="X40" i="15"/>
  <c r="N40" i="15"/>
  <c r="M40" i="15"/>
  <c r="L40" i="15"/>
  <c r="K40" i="15"/>
  <c r="J40" i="15"/>
  <c r="I40" i="15"/>
  <c r="AC39" i="15"/>
  <c r="AB39" i="15"/>
  <c r="AA39" i="15"/>
  <c r="Z39" i="15"/>
  <c r="Y39" i="15"/>
  <c r="X39" i="15"/>
  <c r="N39" i="15"/>
  <c r="M39" i="15"/>
  <c r="L39" i="15"/>
  <c r="K39" i="15"/>
  <c r="J39" i="15"/>
  <c r="I39" i="15"/>
  <c r="AC38" i="15"/>
  <c r="AB38" i="15"/>
  <c r="AA38" i="15"/>
  <c r="Z38" i="15"/>
  <c r="Y38" i="15"/>
  <c r="X38" i="15"/>
  <c r="N38" i="15"/>
  <c r="M38" i="15"/>
  <c r="L38" i="15"/>
  <c r="K38" i="15"/>
  <c r="J38" i="15"/>
  <c r="I38" i="15"/>
  <c r="AC37" i="15"/>
  <c r="AB37" i="15"/>
  <c r="AA37" i="15"/>
  <c r="Z37" i="15"/>
  <c r="Y37" i="15"/>
  <c r="X37" i="15"/>
  <c r="N37" i="15"/>
  <c r="M37" i="15"/>
  <c r="L37" i="15"/>
  <c r="K37" i="15"/>
  <c r="J37" i="15"/>
  <c r="I37" i="15"/>
  <c r="AC36" i="15"/>
  <c r="AB36" i="15"/>
  <c r="AA36" i="15"/>
  <c r="Z36" i="15"/>
  <c r="Y36" i="15"/>
  <c r="X36" i="15"/>
  <c r="N36" i="15"/>
  <c r="M36" i="15"/>
  <c r="L36" i="15"/>
  <c r="K36" i="15"/>
  <c r="J36" i="15"/>
  <c r="I36" i="15"/>
  <c r="AC35" i="15"/>
  <c r="AB35" i="15"/>
  <c r="AA35" i="15"/>
  <c r="Z35" i="15"/>
  <c r="Y35" i="15"/>
  <c r="X35" i="15"/>
  <c r="N35" i="15"/>
  <c r="M35" i="15"/>
  <c r="L35" i="15"/>
  <c r="K35" i="15"/>
  <c r="J35" i="15"/>
  <c r="I35" i="15"/>
  <c r="AC34" i="15"/>
  <c r="AB34" i="15"/>
  <c r="AA34" i="15"/>
  <c r="Z34" i="15"/>
  <c r="Y34" i="15"/>
  <c r="X34" i="15"/>
  <c r="N34" i="15"/>
  <c r="M34" i="15"/>
  <c r="L34" i="15"/>
  <c r="K34" i="15"/>
  <c r="J34" i="15"/>
  <c r="I34" i="15"/>
  <c r="AC33" i="15"/>
  <c r="AB33" i="15"/>
  <c r="AA33" i="15"/>
  <c r="Z33" i="15"/>
  <c r="Y33" i="15"/>
  <c r="X33" i="15"/>
  <c r="N33" i="15"/>
  <c r="M33" i="15"/>
  <c r="L33" i="15"/>
  <c r="K33" i="15"/>
  <c r="J33" i="15"/>
  <c r="I33" i="15"/>
  <c r="AC31" i="15"/>
  <c r="AB31" i="15"/>
  <c r="AA31" i="15"/>
  <c r="Z31" i="15"/>
  <c r="Y31" i="15"/>
  <c r="X31" i="15"/>
  <c r="N31" i="15"/>
  <c r="M31" i="15"/>
  <c r="L31" i="15"/>
  <c r="K31" i="15"/>
  <c r="J31" i="15"/>
  <c r="I31" i="15"/>
  <c r="AC30" i="15"/>
  <c r="AB30" i="15"/>
  <c r="AA30" i="15"/>
  <c r="Z30" i="15"/>
  <c r="Y30" i="15"/>
  <c r="X30" i="15"/>
  <c r="N30" i="15"/>
  <c r="M30" i="15"/>
  <c r="L30" i="15"/>
  <c r="K30" i="15"/>
  <c r="J30" i="15"/>
  <c r="I30" i="15"/>
  <c r="AC29" i="15"/>
  <c r="AB29" i="15"/>
  <c r="AA29" i="15"/>
  <c r="Z29" i="15"/>
  <c r="Y29" i="15"/>
  <c r="X29" i="15"/>
  <c r="N29" i="15"/>
  <c r="M29" i="15"/>
  <c r="L29" i="15"/>
  <c r="K29" i="15"/>
  <c r="J29" i="15"/>
  <c r="I29" i="15"/>
  <c r="AC28" i="15"/>
  <c r="AB28" i="15"/>
  <c r="AA28" i="15"/>
  <c r="Z28" i="15"/>
  <c r="Y28" i="15"/>
  <c r="X28" i="15"/>
  <c r="N28" i="15"/>
  <c r="M28" i="15"/>
  <c r="L28" i="15"/>
  <c r="K28" i="15"/>
  <c r="J28" i="15"/>
  <c r="I28" i="15"/>
  <c r="AC27" i="15"/>
  <c r="AB27" i="15"/>
  <c r="AA27" i="15"/>
  <c r="Z27" i="15"/>
  <c r="Y27" i="15"/>
  <c r="X27" i="15"/>
  <c r="N27" i="15"/>
  <c r="M27" i="15"/>
  <c r="L27" i="15"/>
  <c r="K27" i="15"/>
  <c r="J27" i="15"/>
  <c r="I27" i="15"/>
  <c r="AC26" i="15"/>
  <c r="AB26" i="15"/>
  <c r="AA26" i="15"/>
  <c r="Z26" i="15"/>
  <c r="Y26" i="15"/>
  <c r="X26" i="15"/>
  <c r="N26" i="15"/>
  <c r="M26" i="15"/>
  <c r="L26" i="15"/>
  <c r="K26" i="15"/>
  <c r="J26" i="15"/>
  <c r="I26" i="15"/>
  <c r="AC25" i="15"/>
  <c r="AB25" i="15"/>
  <c r="AA25" i="15"/>
  <c r="Z25" i="15"/>
  <c r="Y25" i="15"/>
  <c r="X25" i="15"/>
  <c r="N25" i="15"/>
  <c r="M25" i="15"/>
  <c r="L25" i="15"/>
  <c r="K25" i="15"/>
  <c r="J25" i="15"/>
  <c r="I25" i="15"/>
  <c r="AC24" i="15"/>
  <c r="AB24" i="15"/>
  <c r="AA24" i="15"/>
  <c r="Z24" i="15"/>
  <c r="Y24" i="15"/>
  <c r="X24" i="15"/>
  <c r="N24" i="15"/>
  <c r="M24" i="15"/>
  <c r="L24" i="15"/>
  <c r="K24" i="15"/>
  <c r="J24" i="15"/>
  <c r="I24" i="15"/>
  <c r="AC23" i="15"/>
  <c r="AB23" i="15"/>
  <c r="AA23" i="15"/>
  <c r="Z23" i="15"/>
  <c r="Y23" i="15"/>
  <c r="X23" i="15"/>
  <c r="N23" i="15"/>
  <c r="M23" i="15"/>
  <c r="L23" i="15"/>
  <c r="K23" i="15"/>
  <c r="J23" i="15"/>
  <c r="I23" i="15"/>
  <c r="AC22" i="15"/>
  <c r="AB22" i="15"/>
  <c r="AA22" i="15"/>
  <c r="Z22" i="15"/>
  <c r="Y22" i="15"/>
  <c r="X22" i="15"/>
  <c r="N22" i="15"/>
  <c r="M22" i="15"/>
  <c r="L22" i="15"/>
  <c r="K22" i="15"/>
  <c r="J22" i="15"/>
  <c r="I22" i="15"/>
  <c r="AC21" i="15"/>
  <c r="AB21" i="15"/>
  <c r="AA21" i="15"/>
  <c r="Z21" i="15"/>
  <c r="Y21" i="15"/>
  <c r="X21" i="15"/>
  <c r="N21" i="15"/>
  <c r="M21" i="15"/>
  <c r="L21" i="15"/>
  <c r="K21" i="15"/>
  <c r="J21" i="15"/>
  <c r="I21" i="15"/>
  <c r="AC20" i="15"/>
  <c r="AB20" i="15"/>
  <c r="AA20" i="15"/>
  <c r="Z20" i="15"/>
  <c r="Y20" i="15"/>
  <c r="X20" i="15"/>
  <c r="N20" i="15"/>
  <c r="M20" i="15"/>
  <c r="L20" i="15"/>
  <c r="K20" i="15"/>
  <c r="J20" i="15"/>
  <c r="I20" i="15"/>
  <c r="AC19" i="15"/>
  <c r="AB19" i="15"/>
  <c r="AA19" i="15"/>
  <c r="Z19" i="15"/>
  <c r="Y19" i="15"/>
  <c r="X19" i="15"/>
  <c r="N19" i="15"/>
  <c r="M19" i="15"/>
  <c r="L19" i="15"/>
  <c r="K19" i="15"/>
  <c r="J19" i="15"/>
  <c r="I19" i="15"/>
  <c r="AC18" i="15"/>
  <c r="AB18" i="15"/>
  <c r="AA18" i="15"/>
  <c r="Z18" i="15"/>
  <c r="Y18" i="15"/>
  <c r="X18" i="15"/>
  <c r="N18" i="15"/>
  <c r="M18" i="15"/>
  <c r="L18" i="15"/>
  <c r="K18" i="15"/>
  <c r="J18" i="15"/>
  <c r="I18" i="15"/>
  <c r="AC17" i="15"/>
  <c r="AB17" i="15"/>
  <c r="AA17" i="15"/>
  <c r="Z17" i="15"/>
  <c r="Y17" i="15"/>
  <c r="X17" i="15"/>
  <c r="N17" i="15"/>
  <c r="M17" i="15"/>
  <c r="L17" i="15"/>
  <c r="K17" i="15"/>
  <c r="I17" i="15"/>
  <c r="AC16" i="15"/>
  <c r="AB16" i="15"/>
  <c r="AA16" i="15"/>
  <c r="Z16" i="15"/>
  <c r="Y16" i="15"/>
  <c r="X16" i="15"/>
  <c r="N16" i="15"/>
  <c r="M16" i="15"/>
  <c r="L16" i="15"/>
  <c r="K16" i="15"/>
  <c r="J16" i="15"/>
  <c r="I16" i="15"/>
  <c r="AC13" i="15"/>
  <c r="AB13" i="15"/>
  <c r="AA13" i="15"/>
  <c r="Z13" i="15"/>
  <c r="Y13" i="15"/>
  <c r="X13" i="15"/>
  <c r="N13" i="15"/>
  <c r="M13" i="15"/>
  <c r="L13" i="15"/>
  <c r="K13" i="15"/>
  <c r="J13" i="15"/>
  <c r="I13" i="15"/>
  <c r="AC12" i="15"/>
  <c r="AB12" i="15"/>
  <c r="AA12" i="15"/>
  <c r="Z12" i="15"/>
  <c r="Y12" i="15"/>
  <c r="X12" i="15"/>
  <c r="N12" i="15"/>
  <c r="M12" i="15"/>
  <c r="L12" i="15"/>
  <c r="K12" i="15"/>
  <c r="J12" i="15"/>
  <c r="I12" i="15"/>
  <c r="AC11" i="15"/>
  <c r="AB11" i="15"/>
  <c r="AA11" i="15"/>
  <c r="Z11" i="15"/>
  <c r="Y11" i="15"/>
  <c r="X11" i="15"/>
  <c r="N11" i="15"/>
  <c r="M11" i="15"/>
  <c r="L11" i="15"/>
  <c r="K11" i="15"/>
  <c r="J11" i="15"/>
  <c r="I11" i="15"/>
  <c r="AC10" i="15"/>
  <c r="AB10" i="15"/>
  <c r="AA10" i="15"/>
  <c r="Z10" i="15"/>
  <c r="Y10" i="15"/>
  <c r="X10" i="15"/>
  <c r="N10" i="15"/>
  <c r="M10" i="15"/>
  <c r="L10" i="15"/>
  <c r="K10" i="15"/>
  <c r="J10" i="15"/>
  <c r="I10" i="15"/>
  <c r="AC8" i="15"/>
  <c r="AB8" i="15"/>
  <c r="AA8" i="15"/>
  <c r="Z8" i="15"/>
  <c r="Y8" i="15"/>
  <c r="X8" i="15"/>
  <c r="N8" i="15"/>
  <c r="M8" i="15"/>
  <c r="L8" i="15"/>
  <c r="K8" i="15"/>
  <c r="J8" i="15"/>
  <c r="I8" i="15"/>
  <c r="AC6" i="15"/>
  <c r="AB6" i="15"/>
  <c r="AA6" i="15"/>
  <c r="Z6" i="15"/>
  <c r="Y6" i="15"/>
  <c r="X6" i="15"/>
  <c r="N6" i="15"/>
  <c r="M6" i="15"/>
  <c r="L6" i="15"/>
  <c r="K6" i="15"/>
  <c r="J6" i="15"/>
  <c r="I6" i="15"/>
  <c r="AC5" i="15"/>
  <c r="AB5" i="15"/>
  <c r="AA5" i="15"/>
  <c r="Z5" i="15"/>
  <c r="Y5" i="15"/>
  <c r="X5" i="15"/>
  <c r="N5" i="15"/>
  <c r="M5" i="15"/>
  <c r="L5" i="15"/>
  <c r="K5" i="15"/>
  <c r="J5" i="15"/>
  <c r="I5" i="15"/>
  <c r="AC3" i="15"/>
  <c r="AB3" i="15"/>
  <c r="AA3" i="15"/>
  <c r="Z3" i="15"/>
  <c r="Y3" i="15"/>
  <c r="X3" i="15"/>
  <c r="N3" i="15"/>
  <c r="M3" i="15"/>
  <c r="L3" i="15"/>
  <c r="K3" i="15"/>
  <c r="J3" i="15"/>
  <c r="I3" i="15"/>
  <c r="Y23" i="14"/>
  <c r="X23" i="14"/>
  <c r="W23" i="14"/>
  <c r="V23" i="14"/>
  <c r="Y22" i="14"/>
  <c r="X22" i="14"/>
  <c r="W22" i="14"/>
  <c r="V22" i="14"/>
  <c r="Y21" i="14"/>
  <c r="X21" i="14"/>
  <c r="W21" i="14"/>
  <c r="V21" i="14"/>
  <c r="O21" i="14"/>
  <c r="N21" i="14"/>
  <c r="M21" i="14"/>
  <c r="L21" i="14"/>
  <c r="Y20" i="14"/>
  <c r="X20" i="14"/>
  <c r="W20" i="14"/>
  <c r="V20" i="14"/>
  <c r="O20" i="14"/>
  <c r="N20" i="14"/>
  <c r="M20" i="14"/>
  <c r="L20" i="14"/>
  <c r="Y19" i="14"/>
  <c r="X19" i="14"/>
  <c r="W19" i="14"/>
  <c r="V19" i="14"/>
  <c r="O19" i="14"/>
  <c r="N19" i="14"/>
  <c r="M19" i="14"/>
  <c r="L19" i="14"/>
  <c r="Y18" i="14"/>
  <c r="X18" i="14"/>
  <c r="W18" i="14"/>
  <c r="V18" i="14"/>
  <c r="O18" i="14"/>
  <c r="N18" i="14"/>
  <c r="M18" i="14"/>
  <c r="L18" i="14"/>
  <c r="Y17" i="14"/>
  <c r="X17" i="14"/>
  <c r="W17" i="14"/>
  <c r="V17" i="14"/>
  <c r="O17" i="14"/>
  <c r="N17" i="14"/>
  <c r="M17" i="14"/>
  <c r="L17" i="14"/>
  <c r="Y16" i="14"/>
  <c r="X16" i="14"/>
  <c r="W16" i="14"/>
  <c r="V16" i="14"/>
  <c r="O16" i="14"/>
  <c r="N16" i="14"/>
  <c r="M16" i="14"/>
  <c r="L16" i="14"/>
  <c r="Y5" i="14"/>
  <c r="X5" i="14"/>
  <c r="W5" i="14"/>
  <c r="V5" i="14"/>
  <c r="O8" i="14"/>
  <c r="N8" i="14"/>
  <c r="M8" i="14"/>
  <c r="L8" i="14"/>
  <c r="Y7" i="14"/>
  <c r="X7" i="14"/>
  <c r="W7" i="14"/>
  <c r="V7" i="14"/>
  <c r="O7" i="14"/>
  <c r="N7" i="14"/>
  <c r="M7" i="14"/>
  <c r="L7" i="14"/>
  <c r="Y8" i="14"/>
  <c r="X8" i="14"/>
  <c r="W8" i="14"/>
  <c r="V8" i="14"/>
  <c r="O6" i="14"/>
  <c r="N6" i="14"/>
  <c r="M6" i="14"/>
  <c r="L6" i="14"/>
  <c r="Y3" i="14"/>
  <c r="X3" i="14"/>
  <c r="W3" i="14"/>
  <c r="V3" i="14"/>
  <c r="O5" i="14"/>
  <c r="N5" i="14"/>
  <c r="M5" i="14"/>
  <c r="L5" i="14"/>
  <c r="Y6" i="14"/>
  <c r="X6" i="14"/>
  <c r="W6" i="14"/>
  <c r="V6" i="14"/>
  <c r="O3" i="14"/>
  <c r="N3" i="14"/>
  <c r="M3" i="14"/>
  <c r="L3" i="14"/>
  <c r="AF155" i="13"/>
  <c r="AE155" i="13"/>
  <c r="AD155" i="13"/>
  <c r="AC155" i="13"/>
  <c r="AB155" i="13"/>
  <c r="AA155" i="13"/>
  <c r="Z155" i="13"/>
  <c r="AF154" i="13"/>
  <c r="AE154" i="13"/>
  <c r="AD154" i="13"/>
  <c r="AC154" i="13"/>
  <c r="AB154" i="13"/>
  <c r="AA154" i="13"/>
  <c r="Z154" i="13"/>
  <c r="AF153" i="13"/>
  <c r="AE153" i="13"/>
  <c r="AD153" i="13"/>
  <c r="AC153" i="13"/>
  <c r="AB153" i="13"/>
  <c r="AA153" i="13"/>
  <c r="Z153" i="13"/>
  <c r="AF152" i="13"/>
  <c r="AE152" i="13"/>
  <c r="AD152" i="13"/>
  <c r="AC152" i="13"/>
  <c r="AB152" i="13"/>
  <c r="AA152" i="13"/>
  <c r="Z152" i="13"/>
  <c r="AF151" i="13"/>
  <c r="AE151" i="13"/>
  <c r="AD151" i="13"/>
  <c r="AC151" i="13"/>
  <c r="AB151" i="13"/>
  <c r="AA151" i="13"/>
  <c r="Z151" i="13"/>
  <c r="AF150" i="13"/>
  <c r="AE150" i="13"/>
  <c r="AD150" i="13"/>
  <c r="AC150" i="13"/>
  <c r="AB150" i="13"/>
  <c r="AA150" i="13"/>
  <c r="Z150" i="13"/>
  <c r="AF149" i="13"/>
  <c r="AE149" i="13"/>
  <c r="AD149" i="13"/>
  <c r="AC149" i="13"/>
  <c r="AB149" i="13"/>
  <c r="AA149" i="13"/>
  <c r="Z149" i="13"/>
  <c r="AF148" i="13"/>
  <c r="AE148" i="13"/>
  <c r="AD148" i="13"/>
  <c r="AC148" i="13"/>
  <c r="AB148" i="13"/>
  <c r="AA148" i="13"/>
  <c r="Z148" i="13"/>
  <c r="AF147" i="13"/>
  <c r="AE147" i="13"/>
  <c r="AD147" i="13"/>
  <c r="AC147" i="13"/>
  <c r="AB147" i="13"/>
  <c r="AA147" i="13"/>
  <c r="Z147" i="13"/>
  <c r="Q147" i="13"/>
  <c r="P147" i="13"/>
  <c r="O147" i="13"/>
  <c r="N147" i="13"/>
  <c r="M147" i="13"/>
  <c r="L147" i="13"/>
  <c r="K147" i="13"/>
  <c r="J147" i="13"/>
  <c r="AF146" i="13"/>
  <c r="AE146" i="13"/>
  <c r="AD146" i="13"/>
  <c r="AC146" i="13"/>
  <c r="AB146" i="13"/>
  <c r="AA146" i="13"/>
  <c r="Z146" i="13"/>
  <c r="Q146" i="13"/>
  <c r="P146" i="13"/>
  <c r="O146" i="13"/>
  <c r="N146" i="13"/>
  <c r="M146" i="13"/>
  <c r="L146" i="13"/>
  <c r="K146" i="13"/>
  <c r="J146" i="13"/>
  <c r="AF145" i="13"/>
  <c r="AE145" i="13"/>
  <c r="AD145" i="13"/>
  <c r="AC145" i="13"/>
  <c r="AB145" i="13"/>
  <c r="AA145" i="13"/>
  <c r="Z145" i="13"/>
  <c r="Q145" i="13"/>
  <c r="P145" i="13"/>
  <c r="O145" i="13"/>
  <c r="N145" i="13"/>
  <c r="M145" i="13"/>
  <c r="L145" i="13"/>
  <c r="K145" i="13"/>
  <c r="J145" i="13"/>
  <c r="AF144" i="13"/>
  <c r="AE144" i="13"/>
  <c r="AD144" i="13"/>
  <c r="AC144" i="13"/>
  <c r="AB144" i="13"/>
  <c r="AA144" i="13"/>
  <c r="Z144" i="13"/>
  <c r="Q144" i="13"/>
  <c r="P144" i="13"/>
  <c r="O144" i="13"/>
  <c r="N144" i="13"/>
  <c r="M144" i="13"/>
  <c r="L144" i="13"/>
  <c r="K144" i="13"/>
  <c r="J144" i="13"/>
  <c r="AF143" i="13"/>
  <c r="AE143" i="13"/>
  <c r="AD143" i="13"/>
  <c r="AC143" i="13"/>
  <c r="AB143" i="13"/>
  <c r="AA143" i="13"/>
  <c r="Z143" i="13"/>
  <c r="Q143" i="13"/>
  <c r="P143" i="13"/>
  <c r="O143" i="13"/>
  <c r="N143" i="13"/>
  <c r="M143" i="13"/>
  <c r="L143" i="13"/>
  <c r="K143" i="13"/>
  <c r="J143" i="13"/>
  <c r="AF142" i="13"/>
  <c r="AE142" i="13"/>
  <c r="AD142" i="13"/>
  <c r="AC142" i="13"/>
  <c r="AB142" i="13"/>
  <c r="AA142" i="13"/>
  <c r="Z142" i="13"/>
  <c r="Q142" i="13"/>
  <c r="P142" i="13"/>
  <c r="O142" i="13"/>
  <c r="N142" i="13"/>
  <c r="M142" i="13"/>
  <c r="L142" i="13"/>
  <c r="K142" i="13"/>
  <c r="J142" i="13"/>
  <c r="AF141" i="13"/>
  <c r="AE141" i="13"/>
  <c r="AD141" i="13"/>
  <c r="AC141" i="13"/>
  <c r="AB141" i="13"/>
  <c r="AA141" i="13"/>
  <c r="Z141" i="13"/>
  <c r="Q141" i="13"/>
  <c r="P141" i="13"/>
  <c r="O141" i="13"/>
  <c r="N141" i="13"/>
  <c r="M141" i="13"/>
  <c r="L141" i="13"/>
  <c r="K141" i="13"/>
  <c r="J141" i="13"/>
  <c r="AF140" i="13"/>
  <c r="AE140" i="13"/>
  <c r="AD140" i="13"/>
  <c r="AC140" i="13"/>
  <c r="AB140" i="13"/>
  <c r="AA140" i="13"/>
  <c r="Z140" i="13"/>
  <c r="Q140" i="13"/>
  <c r="P140" i="13"/>
  <c r="O140" i="13"/>
  <c r="N140" i="13"/>
  <c r="M140" i="13"/>
  <c r="L140" i="13"/>
  <c r="K140" i="13"/>
  <c r="J140" i="13"/>
  <c r="AF139" i="13"/>
  <c r="AE139" i="13"/>
  <c r="AD139" i="13"/>
  <c r="AC139" i="13"/>
  <c r="AB139" i="13"/>
  <c r="AA139" i="13"/>
  <c r="Z139" i="13"/>
  <c r="Q139" i="13"/>
  <c r="P139" i="13"/>
  <c r="O139" i="13"/>
  <c r="N139" i="13"/>
  <c r="M139" i="13"/>
  <c r="L139" i="13"/>
  <c r="K139" i="13"/>
  <c r="J139" i="13"/>
  <c r="AF138" i="13"/>
  <c r="AE138" i="13"/>
  <c r="AD138" i="13"/>
  <c r="AC138" i="13"/>
  <c r="AB138" i="13"/>
  <c r="AA138" i="13"/>
  <c r="Z138" i="13"/>
  <c r="Q138" i="13"/>
  <c r="P138" i="13"/>
  <c r="O138" i="13"/>
  <c r="N138" i="13"/>
  <c r="M138" i="13"/>
  <c r="L138" i="13"/>
  <c r="K138" i="13"/>
  <c r="J138" i="13"/>
  <c r="AF137" i="13"/>
  <c r="AE137" i="13"/>
  <c r="AD137" i="13"/>
  <c r="AC137" i="13"/>
  <c r="AB137" i="13"/>
  <c r="AA137" i="13"/>
  <c r="Z137" i="13"/>
  <c r="Q137" i="13"/>
  <c r="P137" i="13"/>
  <c r="O137" i="13"/>
  <c r="N137" i="13"/>
  <c r="M137" i="13"/>
  <c r="L137" i="13"/>
  <c r="K137" i="13"/>
  <c r="J137" i="13"/>
  <c r="AF136" i="13"/>
  <c r="AE136" i="13"/>
  <c r="AD136" i="13"/>
  <c r="AC136" i="13"/>
  <c r="AB136" i="13"/>
  <c r="AA136" i="13"/>
  <c r="Z136" i="13"/>
  <c r="Q136" i="13"/>
  <c r="P136" i="13"/>
  <c r="O136" i="13"/>
  <c r="N136" i="13"/>
  <c r="M136" i="13"/>
  <c r="L136" i="13"/>
  <c r="K136" i="13"/>
  <c r="J136" i="13"/>
  <c r="AF135" i="13"/>
  <c r="AE135" i="13"/>
  <c r="AD135" i="13"/>
  <c r="AC135" i="13"/>
  <c r="AB135" i="13"/>
  <c r="AA135" i="13"/>
  <c r="Z135" i="13"/>
  <c r="Q135" i="13"/>
  <c r="P135" i="13"/>
  <c r="O135" i="13"/>
  <c r="N135" i="13"/>
  <c r="M135" i="13"/>
  <c r="L135" i="13"/>
  <c r="K135" i="13"/>
  <c r="J135" i="13"/>
  <c r="AF134" i="13"/>
  <c r="AE134" i="13"/>
  <c r="AD134" i="13"/>
  <c r="AC134" i="13"/>
  <c r="AB134" i="13"/>
  <c r="AA134" i="13"/>
  <c r="Z134" i="13"/>
  <c r="Q134" i="13"/>
  <c r="P134" i="13"/>
  <c r="O134" i="13"/>
  <c r="N134" i="13"/>
  <c r="M134" i="13"/>
  <c r="L134" i="13"/>
  <c r="K134" i="13"/>
  <c r="J134" i="13"/>
  <c r="AF133" i="13"/>
  <c r="AE133" i="13"/>
  <c r="AD133" i="13"/>
  <c r="AC133" i="13"/>
  <c r="AB133" i="13"/>
  <c r="AA133" i="13"/>
  <c r="Z133" i="13"/>
  <c r="Q133" i="13"/>
  <c r="P133" i="13"/>
  <c r="O133" i="13"/>
  <c r="N133" i="13"/>
  <c r="M133" i="13"/>
  <c r="L133" i="13"/>
  <c r="K133" i="13"/>
  <c r="J133" i="13"/>
  <c r="AF132" i="13"/>
  <c r="AE132" i="13"/>
  <c r="AD132" i="13"/>
  <c r="AC132" i="13"/>
  <c r="AB132" i="13"/>
  <c r="AA132" i="13"/>
  <c r="Z132" i="13"/>
  <c r="Q132" i="13"/>
  <c r="P132" i="13"/>
  <c r="O132" i="13"/>
  <c r="N132" i="13"/>
  <c r="M132" i="13"/>
  <c r="L132" i="13"/>
  <c r="K132" i="13"/>
  <c r="J132" i="13"/>
  <c r="AF131" i="13"/>
  <c r="AE131" i="13"/>
  <c r="AD131" i="13"/>
  <c r="AC131" i="13"/>
  <c r="AB131" i="13"/>
  <c r="AA131" i="13"/>
  <c r="Z131" i="13"/>
  <c r="Q131" i="13"/>
  <c r="P131" i="13"/>
  <c r="O131" i="13"/>
  <c r="N131" i="13"/>
  <c r="M131" i="13"/>
  <c r="L131" i="13"/>
  <c r="K131" i="13"/>
  <c r="J131" i="13"/>
  <c r="AF130" i="13"/>
  <c r="AE130" i="13"/>
  <c r="AD130" i="13"/>
  <c r="AC130" i="13"/>
  <c r="AB130" i="13"/>
  <c r="AA130" i="13"/>
  <c r="Z130" i="13"/>
  <c r="Q130" i="13"/>
  <c r="P130" i="13"/>
  <c r="O130" i="13"/>
  <c r="N130" i="13"/>
  <c r="M130" i="13"/>
  <c r="L130" i="13"/>
  <c r="K130" i="13"/>
  <c r="J130" i="13"/>
  <c r="AF129" i="13"/>
  <c r="AE129" i="13"/>
  <c r="AD129" i="13"/>
  <c r="AC129" i="13"/>
  <c r="AB129" i="13"/>
  <c r="AA129" i="13"/>
  <c r="Z129" i="13"/>
  <c r="Q129" i="13"/>
  <c r="P129" i="13"/>
  <c r="O129" i="13"/>
  <c r="N129" i="13"/>
  <c r="M129" i="13"/>
  <c r="L129" i="13"/>
  <c r="K129" i="13"/>
  <c r="J129" i="13"/>
  <c r="AF128" i="13"/>
  <c r="AE128" i="13"/>
  <c r="AD128" i="13"/>
  <c r="AC128" i="13"/>
  <c r="AB128" i="13"/>
  <c r="AA128" i="13"/>
  <c r="Z128" i="13"/>
  <c r="Q128" i="13"/>
  <c r="P128" i="13"/>
  <c r="O128" i="13"/>
  <c r="N128" i="13"/>
  <c r="M128" i="13"/>
  <c r="L128" i="13"/>
  <c r="K128" i="13"/>
  <c r="J128" i="13"/>
  <c r="AF127" i="13"/>
  <c r="AE127" i="13"/>
  <c r="AD127" i="13"/>
  <c r="AC127" i="13"/>
  <c r="AB127" i="13"/>
  <c r="AA127" i="13"/>
  <c r="Z127" i="13"/>
  <c r="Q127" i="13"/>
  <c r="P127" i="13"/>
  <c r="O127" i="13"/>
  <c r="N127" i="13"/>
  <c r="M127" i="13"/>
  <c r="L127" i="13"/>
  <c r="K127" i="13"/>
  <c r="J127" i="13"/>
  <c r="AF126" i="13"/>
  <c r="AE126" i="13"/>
  <c r="AD126" i="13"/>
  <c r="AC126" i="13"/>
  <c r="AB126" i="13"/>
  <c r="AA126" i="13"/>
  <c r="Z126" i="13"/>
  <c r="Q126" i="13"/>
  <c r="P126" i="13"/>
  <c r="O126" i="13"/>
  <c r="N126" i="13"/>
  <c r="M126" i="13"/>
  <c r="L126" i="13"/>
  <c r="K126" i="13"/>
  <c r="J126" i="13"/>
  <c r="AF125" i="13"/>
  <c r="AE125" i="13"/>
  <c r="AD125" i="13"/>
  <c r="AC125" i="13"/>
  <c r="AB125" i="13"/>
  <c r="AA125" i="13"/>
  <c r="Z125" i="13"/>
  <c r="Q125" i="13"/>
  <c r="P125" i="13"/>
  <c r="O125" i="13"/>
  <c r="N125" i="13"/>
  <c r="M125" i="13"/>
  <c r="L125" i="13"/>
  <c r="K125" i="13"/>
  <c r="J125" i="13"/>
  <c r="AF124" i="13"/>
  <c r="AE124" i="13"/>
  <c r="AD124" i="13"/>
  <c r="AC124" i="13"/>
  <c r="AB124" i="13"/>
  <c r="AA124" i="13"/>
  <c r="Z124" i="13"/>
  <c r="Q124" i="13"/>
  <c r="P124" i="13"/>
  <c r="O124" i="13"/>
  <c r="N124" i="13"/>
  <c r="M124" i="13"/>
  <c r="L124" i="13"/>
  <c r="K124" i="13"/>
  <c r="J124" i="13"/>
  <c r="AF123" i="13"/>
  <c r="AE123" i="13"/>
  <c r="AD123" i="13"/>
  <c r="AC123" i="13"/>
  <c r="AB123" i="13"/>
  <c r="AA123" i="13"/>
  <c r="Z123" i="13"/>
  <c r="Q123" i="13"/>
  <c r="P123" i="13"/>
  <c r="O123" i="13"/>
  <c r="N123" i="13"/>
  <c r="M123" i="13"/>
  <c r="L123" i="13"/>
  <c r="K123" i="13"/>
  <c r="J123" i="13"/>
  <c r="AF122" i="13"/>
  <c r="AE122" i="13"/>
  <c r="AD122" i="13"/>
  <c r="AC122" i="13"/>
  <c r="AB122" i="13"/>
  <c r="AA122" i="13"/>
  <c r="Z122" i="13"/>
  <c r="Q122" i="13"/>
  <c r="P122" i="13"/>
  <c r="O122" i="13"/>
  <c r="N122" i="13"/>
  <c r="M122" i="13"/>
  <c r="L122" i="13"/>
  <c r="K122" i="13"/>
  <c r="J122" i="13"/>
  <c r="AF121" i="13"/>
  <c r="AE121" i="13"/>
  <c r="AD121" i="13"/>
  <c r="AC121" i="13"/>
  <c r="AB121" i="13"/>
  <c r="AA121" i="13"/>
  <c r="Z121" i="13"/>
  <c r="Q121" i="13"/>
  <c r="P121" i="13"/>
  <c r="O121" i="13"/>
  <c r="N121" i="13"/>
  <c r="M121" i="13"/>
  <c r="L121" i="13"/>
  <c r="K121" i="13"/>
  <c r="J121" i="13"/>
  <c r="AF120" i="13"/>
  <c r="AE120" i="13"/>
  <c r="AD120" i="13"/>
  <c r="AC120" i="13"/>
  <c r="AB120" i="13"/>
  <c r="AA120" i="13"/>
  <c r="Z120" i="13"/>
  <c r="Q120" i="13"/>
  <c r="P120" i="13"/>
  <c r="O120" i="13"/>
  <c r="N120" i="13"/>
  <c r="M120" i="13"/>
  <c r="L120" i="13"/>
  <c r="K120" i="13"/>
  <c r="J120" i="13"/>
  <c r="AF119" i="13"/>
  <c r="AE119" i="13"/>
  <c r="AD119" i="13"/>
  <c r="AC119" i="13"/>
  <c r="AB119" i="13"/>
  <c r="AA119" i="13"/>
  <c r="Z119" i="13"/>
  <c r="Q119" i="13"/>
  <c r="P119" i="13"/>
  <c r="O119" i="13"/>
  <c r="N119" i="13"/>
  <c r="M119" i="13"/>
  <c r="L119" i="13"/>
  <c r="K119" i="13"/>
  <c r="J119" i="13"/>
  <c r="AF118" i="13"/>
  <c r="AE118" i="13"/>
  <c r="AD118" i="13"/>
  <c r="AC118" i="13"/>
  <c r="AB118" i="13"/>
  <c r="AA118" i="13"/>
  <c r="Z118" i="13"/>
  <c r="Q118" i="13"/>
  <c r="P118" i="13"/>
  <c r="O118" i="13"/>
  <c r="N118" i="13"/>
  <c r="M118" i="13"/>
  <c r="L118" i="13"/>
  <c r="K118" i="13"/>
  <c r="J118" i="13"/>
  <c r="AF117" i="13"/>
  <c r="AE117" i="13"/>
  <c r="AD117" i="13"/>
  <c r="AC117" i="13"/>
  <c r="AB117" i="13"/>
  <c r="AA117" i="13"/>
  <c r="Z117" i="13"/>
  <c r="AF116" i="13"/>
  <c r="AE116" i="13"/>
  <c r="AD116" i="13"/>
  <c r="AC116" i="13"/>
  <c r="AB116" i="13"/>
  <c r="AA116" i="13"/>
  <c r="Z116" i="13"/>
  <c r="Q116" i="13"/>
  <c r="P116" i="13"/>
  <c r="O116" i="13"/>
  <c r="N116" i="13"/>
  <c r="M116" i="13"/>
  <c r="L116" i="13"/>
  <c r="K116" i="13"/>
  <c r="J116" i="13"/>
  <c r="AF115" i="13"/>
  <c r="AE115" i="13"/>
  <c r="AD115" i="13"/>
  <c r="AC115" i="13"/>
  <c r="AB115" i="13"/>
  <c r="AA115" i="13"/>
  <c r="Z115" i="13"/>
  <c r="Q115" i="13"/>
  <c r="P115" i="13"/>
  <c r="O115" i="13"/>
  <c r="N115" i="13"/>
  <c r="M115" i="13"/>
  <c r="L115" i="13"/>
  <c r="K115" i="13"/>
  <c r="J115" i="13"/>
  <c r="AF114" i="13"/>
  <c r="AE114" i="13"/>
  <c r="AD114" i="13"/>
  <c r="AC114" i="13"/>
  <c r="AB114" i="13"/>
  <c r="AA114" i="13"/>
  <c r="Z114" i="13"/>
  <c r="Q114" i="13"/>
  <c r="P114" i="13"/>
  <c r="O114" i="13"/>
  <c r="N114" i="13"/>
  <c r="M114" i="13"/>
  <c r="L114" i="13"/>
  <c r="K114" i="13"/>
  <c r="J114" i="13"/>
  <c r="AF113" i="13"/>
  <c r="AE113" i="13"/>
  <c r="AD113" i="13"/>
  <c r="AC113" i="13"/>
  <c r="AB113" i="13"/>
  <c r="AA113" i="13"/>
  <c r="Z113" i="13"/>
  <c r="Q113" i="13"/>
  <c r="P113" i="13"/>
  <c r="O113" i="13"/>
  <c r="N113" i="13"/>
  <c r="M113" i="13"/>
  <c r="L113" i="13"/>
  <c r="K113" i="13"/>
  <c r="J113" i="13"/>
  <c r="AF112" i="13"/>
  <c r="AE112" i="13"/>
  <c r="AD112" i="13"/>
  <c r="AC112" i="13"/>
  <c r="AB112" i="13"/>
  <c r="AA112" i="13"/>
  <c r="Z112" i="13"/>
  <c r="Q112" i="13"/>
  <c r="P112" i="13"/>
  <c r="O112" i="13"/>
  <c r="N112" i="13"/>
  <c r="M112" i="13"/>
  <c r="L112" i="13"/>
  <c r="K112" i="13"/>
  <c r="J112" i="13"/>
  <c r="AF111" i="13"/>
  <c r="AE111" i="13"/>
  <c r="AD111" i="13"/>
  <c r="AC111" i="13"/>
  <c r="AB111" i="13"/>
  <c r="AA111" i="13"/>
  <c r="Z111" i="13"/>
  <c r="Q111" i="13"/>
  <c r="P111" i="13"/>
  <c r="O111" i="13"/>
  <c r="N111" i="13"/>
  <c r="M111" i="13"/>
  <c r="L111" i="13"/>
  <c r="K111" i="13"/>
  <c r="J111" i="13"/>
  <c r="AF110" i="13"/>
  <c r="AE110" i="13"/>
  <c r="AD110" i="13"/>
  <c r="AC110" i="13"/>
  <c r="AB110" i="13"/>
  <c r="AA110" i="13"/>
  <c r="Z110" i="13"/>
  <c r="Q110" i="13"/>
  <c r="P110" i="13"/>
  <c r="O110" i="13"/>
  <c r="N110" i="13"/>
  <c r="M110" i="13"/>
  <c r="L110" i="13"/>
  <c r="K110" i="13"/>
  <c r="J110" i="13"/>
  <c r="AF109" i="13"/>
  <c r="AE109" i="13"/>
  <c r="AD109" i="13"/>
  <c r="AC109" i="13"/>
  <c r="AB109" i="13"/>
  <c r="AA109" i="13"/>
  <c r="Z109" i="13"/>
  <c r="AF108" i="13"/>
  <c r="AE108" i="13"/>
  <c r="AD108" i="13"/>
  <c r="AC108" i="13"/>
  <c r="AB108" i="13"/>
  <c r="AA108" i="13"/>
  <c r="Z108" i="13"/>
  <c r="Q108" i="13"/>
  <c r="P108" i="13"/>
  <c r="O108" i="13"/>
  <c r="N108" i="13"/>
  <c r="M108" i="13"/>
  <c r="L108" i="13"/>
  <c r="K108" i="13"/>
  <c r="J108" i="13"/>
  <c r="AF107" i="13"/>
  <c r="AE107" i="13"/>
  <c r="AD107" i="13"/>
  <c r="AC107" i="13"/>
  <c r="AB107" i="13"/>
  <c r="AA107" i="13"/>
  <c r="Z107" i="13"/>
  <c r="Q107" i="13"/>
  <c r="P107" i="13"/>
  <c r="O107" i="13"/>
  <c r="N107" i="13"/>
  <c r="M107" i="13"/>
  <c r="L107" i="13"/>
  <c r="K107" i="13"/>
  <c r="J107" i="13"/>
  <c r="AF106" i="13"/>
  <c r="AE106" i="13"/>
  <c r="AD106" i="13"/>
  <c r="AC106" i="13"/>
  <c r="AB106" i="13"/>
  <c r="AA106" i="13"/>
  <c r="Z106" i="13"/>
  <c r="Q106" i="13"/>
  <c r="P106" i="13"/>
  <c r="O106" i="13"/>
  <c r="N106" i="13"/>
  <c r="M106" i="13"/>
  <c r="L106" i="13"/>
  <c r="K106" i="13"/>
  <c r="J106" i="13"/>
  <c r="AF105" i="13"/>
  <c r="AE105" i="13"/>
  <c r="AD105" i="13"/>
  <c r="AC105" i="13"/>
  <c r="AB105" i="13"/>
  <c r="AA105" i="13"/>
  <c r="Z105" i="13"/>
  <c r="Q105" i="13"/>
  <c r="P105" i="13"/>
  <c r="O105" i="13"/>
  <c r="N105" i="13"/>
  <c r="M105" i="13"/>
  <c r="L105" i="13"/>
  <c r="K105" i="13"/>
  <c r="J105" i="13"/>
  <c r="AF104" i="13"/>
  <c r="AE104" i="13"/>
  <c r="AD104" i="13"/>
  <c r="AC104" i="13"/>
  <c r="AB104" i="13"/>
  <c r="AA104" i="13"/>
  <c r="Z104" i="13"/>
  <c r="Q104" i="13"/>
  <c r="P104" i="13"/>
  <c r="O104" i="13"/>
  <c r="N104" i="13"/>
  <c r="M104" i="13"/>
  <c r="L104" i="13"/>
  <c r="K104" i="13"/>
  <c r="J104" i="13"/>
  <c r="AF103" i="13"/>
  <c r="AE103" i="13"/>
  <c r="AD103" i="13"/>
  <c r="AC103" i="13"/>
  <c r="AB103" i="13"/>
  <c r="AA103" i="13"/>
  <c r="Z103" i="13"/>
  <c r="Q103" i="13"/>
  <c r="P103" i="13"/>
  <c r="O103" i="13"/>
  <c r="N103" i="13"/>
  <c r="M103" i="13"/>
  <c r="L103" i="13"/>
  <c r="K103" i="13"/>
  <c r="J103" i="13"/>
  <c r="AF102" i="13"/>
  <c r="AE102" i="13"/>
  <c r="AD102" i="13"/>
  <c r="AC102" i="13"/>
  <c r="AB102" i="13"/>
  <c r="AA102" i="13"/>
  <c r="Z102" i="13"/>
  <c r="Q102" i="13"/>
  <c r="P102" i="13"/>
  <c r="O102" i="13"/>
  <c r="N102" i="13"/>
  <c r="M102" i="13"/>
  <c r="L102" i="13"/>
  <c r="K102" i="13"/>
  <c r="J102" i="13"/>
  <c r="AF101" i="13"/>
  <c r="AE101" i="13"/>
  <c r="AD101" i="13"/>
  <c r="AC101" i="13"/>
  <c r="AB101" i="13"/>
  <c r="AA101" i="13"/>
  <c r="Z101" i="13"/>
  <c r="Q101" i="13"/>
  <c r="P101" i="13"/>
  <c r="O101" i="13"/>
  <c r="N101" i="13"/>
  <c r="M101" i="13"/>
  <c r="L101" i="13"/>
  <c r="K101" i="13"/>
  <c r="J101" i="13"/>
  <c r="AF100" i="13"/>
  <c r="AE100" i="13"/>
  <c r="AD100" i="13"/>
  <c r="AC100" i="13"/>
  <c r="AB100" i="13"/>
  <c r="AA100" i="13"/>
  <c r="Z100" i="13"/>
  <c r="Q100" i="13"/>
  <c r="P100" i="13"/>
  <c r="O100" i="13"/>
  <c r="N100" i="13"/>
  <c r="M100" i="13"/>
  <c r="L100" i="13"/>
  <c r="K100" i="13"/>
  <c r="J100" i="13"/>
  <c r="AF99" i="13"/>
  <c r="AE99" i="13"/>
  <c r="AD99" i="13"/>
  <c r="AC99" i="13"/>
  <c r="AB99" i="13"/>
  <c r="AA99" i="13"/>
  <c r="Z99" i="13"/>
  <c r="Q99" i="13"/>
  <c r="P99" i="13"/>
  <c r="O99" i="13"/>
  <c r="N99" i="13"/>
  <c r="M99" i="13"/>
  <c r="L99" i="13"/>
  <c r="K99" i="13"/>
  <c r="J99" i="13"/>
  <c r="AF98" i="13"/>
  <c r="AE98" i="13"/>
  <c r="AD98" i="13"/>
  <c r="AC98" i="13"/>
  <c r="AB98" i="13"/>
  <c r="AA98" i="13"/>
  <c r="Z98" i="13"/>
  <c r="Q98" i="13"/>
  <c r="P98" i="13"/>
  <c r="O98" i="13"/>
  <c r="N98" i="13"/>
  <c r="M98" i="13"/>
  <c r="L98" i="13"/>
  <c r="K98" i="13"/>
  <c r="J98" i="13"/>
  <c r="AF97" i="13"/>
  <c r="AE97" i="13"/>
  <c r="AD97" i="13"/>
  <c r="AC97" i="13"/>
  <c r="AB97" i="13"/>
  <c r="AA97" i="13"/>
  <c r="Z97" i="13"/>
  <c r="Q97" i="13"/>
  <c r="P97" i="13"/>
  <c r="O97" i="13"/>
  <c r="N97" i="13"/>
  <c r="M97" i="13"/>
  <c r="L97" i="13"/>
  <c r="K97" i="13"/>
  <c r="J97" i="13"/>
  <c r="AF96" i="13"/>
  <c r="AE96" i="13"/>
  <c r="AD96" i="13"/>
  <c r="AC96" i="13"/>
  <c r="AB96" i="13"/>
  <c r="AA96" i="13"/>
  <c r="Z96" i="13"/>
  <c r="Q96" i="13"/>
  <c r="P96" i="13"/>
  <c r="O96" i="13"/>
  <c r="N96" i="13"/>
  <c r="M96" i="13"/>
  <c r="L96" i="13"/>
  <c r="K96" i="13"/>
  <c r="J96" i="13"/>
  <c r="AF95" i="13"/>
  <c r="AE95" i="13"/>
  <c r="AD95" i="13"/>
  <c r="AC95" i="13"/>
  <c r="AB95" i="13"/>
  <c r="AA95" i="13"/>
  <c r="Z95" i="13"/>
  <c r="Q95" i="13"/>
  <c r="P95" i="13"/>
  <c r="O95" i="13"/>
  <c r="N95" i="13"/>
  <c r="M95" i="13"/>
  <c r="L95" i="13"/>
  <c r="K95" i="13"/>
  <c r="J95" i="13"/>
  <c r="AF94" i="13"/>
  <c r="AE94" i="13"/>
  <c r="AD94" i="13"/>
  <c r="AC94" i="13"/>
  <c r="AB94" i="13"/>
  <c r="AA94" i="13"/>
  <c r="Z94" i="13"/>
  <c r="Q94" i="13"/>
  <c r="P94" i="13"/>
  <c r="O94" i="13"/>
  <c r="N94" i="13"/>
  <c r="M94" i="13"/>
  <c r="L94" i="13"/>
  <c r="K94" i="13"/>
  <c r="J94" i="13"/>
  <c r="AF93" i="13"/>
  <c r="AE93" i="13"/>
  <c r="AD93" i="13"/>
  <c r="AC93" i="13"/>
  <c r="AB93" i="13"/>
  <c r="AA93" i="13"/>
  <c r="Z93" i="13"/>
  <c r="Q93" i="13"/>
  <c r="P93" i="13"/>
  <c r="O93" i="13"/>
  <c r="N93" i="13"/>
  <c r="M93" i="13"/>
  <c r="L93" i="13"/>
  <c r="K93" i="13"/>
  <c r="J93" i="13"/>
  <c r="AF92" i="13"/>
  <c r="AE92" i="13"/>
  <c r="AD92" i="13"/>
  <c r="AC92" i="13"/>
  <c r="AB92" i="13"/>
  <c r="AA92" i="13"/>
  <c r="Z92" i="13"/>
  <c r="Q92" i="13"/>
  <c r="P92" i="13"/>
  <c r="O92" i="13"/>
  <c r="N92" i="13"/>
  <c r="M92" i="13"/>
  <c r="L92" i="13"/>
  <c r="K92" i="13"/>
  <c r="J92" i="13"/>
  <c r="AF91" i="13"/>
  <c r="AE91" i="13"/>
  <c r="AD91" i="13"/>
  <c r="AC91" i="13"/>
  <c r="AB91" i="13"/>
  <c r="AA91" i="13"/>
  <c r="Z91" i="13"/>
  <c r="Q91" i="13"/>
  <c r="P91" i="13"/>
  <c r="O91" i="13"/>
  <c r="N91" i="13"/>
  <c r="M91" i="13"/>
  <c r="L91" i="13"/>
  <c r="K91" i="13"/>
  <c r="J91" i="13"/>
  <c r="AF90" i="13"/>
  <c r="AE90" i="13"/>
  <c r="AD90" i="13"/>
  <c r="AC90" i="13"/>
  <c r="AB90" i="13"/>
  <c r="AA90" i="13"/>
  <c r="Z90" i="13"/>
  <c r="Q90" i="13"/>
  <c r="P90" i="13"/>
  <c r="O90" i="13"/>
  <c r="N90" i="13"/>
  <c r="M90" i="13"/>
  <c r="L90" i="13"/>
  <c r="K90" i="13"/>
  <c r="J90" i="13"/>
  <c r="AF89" i="13"/>
  <c r="AE89" i="13"/>
  <c r="AD89" i="13"/>
  <c r="AC89" i="13"/>
  <c r="AB89" i="13"/>
  <c r="AA89" i="13"/>
  <c r="Z89" i="13"/>
  <c r="Q89" i="13"/>
  <c r="P89" i="13"/>
  <c r="O89" i="13"/>
  <c r="N89" i="13"/>
  <c r="M89" i="13"/>
  <c r="L89" i="13"/>
  <c r="K89" i="13"/>
  <c r="J89" i="13"/>
  <c r="AF88" i="13"/>
  <c r="AE88" i="13"/>
  <c r="AD88" i="13"/>
  <c r="AC88" i="13"/>
  <c r="AB88" i="13"/>
  <c r="AA88" i="13"/>
  <c r="Z88" i="13"/>
  <c r="Q88" i="13"/>
  <c r="P88" i="13"/>
  <c r="O88" i="13"/>
  <c r="N88" i="13"/>
  <c r="M88" i="13"/>
  <c r="L88" i="13"/>
  <c r="K88" i="13"/>
  <c r="J88" i="13"/>
  <c r="AF87" i="13"/>
  <c r="AE87" i="13"/>
  <c r="AD87" i="13"/>
  <c r="AC87" i="13"/>
  <c r="AB87" i="13"/>
  <c r="AA87" i="13"/>
  <c r="Z87" i="13"/>
  <c r="Q87" i="13"/>
  <c r="P87" i="13"/>
  <c r="O87" i="13"/>
  <c r="N87" i="13"/>
  <c r="M87" i="13"/>
  <c r="L87" i="13"/>
  <c r="K87" i="13"/>
  <c r="J87" i="13"/>
  <c r="AF86" i="13"/>
  <c r="AE86" i="13"/>
  <c r="AD86" i="13"/>
  <c r="AC86" i="13"/>
  <c r="AB86" i="13"/>
  <c r="AA86" i="13"/>
  <c r="Z86" i="13"/>
  <c r="Q86" i="13"/>
  <c r="P86" i="13"/>
  <c r="O86" i="13"/>
  <c r="N86" i="13"/>
  <c r="M86" i="13"/>
  <c r="L86" i="13"/>
  <c r="K86" i="13"/>
  <c r="J86" i="13"/>
  <c r="AF85" i="13"/>
  <c r="AE85" i="13"/>
  <c r="AD85" i="13"/>
  <c r="AC85" i="13"/>
  <c r="AB85" i="13"/>
  <c r="AA85" i="13"/>
  <c r="Z85" i="13"/>
  <c r="Q85" i="13"/>
  <c r="P85" i="13"/>
  <c r="O85" i="13"/>
  <c r="N85" i="13"/>
  <c r="M85" i="13"/>
  <c r="L85" i="13"/>
  <c r="K85" i="13"/>
  <c r="J85" i="13"/>
  <c r="AF84" i="13"/>
  <c r="AE84" i="13"/>
  <c r="AD84" i="13"/>
  <c r="AC84" i="13"/>
  <c r="AB84" i="13"/>
  <c r="AA84" i="13"/>
  <c r="Z84" i="13"/>
  <c r="Q84" i="13"/>
  <c r="P84" i="13"/>
  <c r="O84" i="13"/>
  <c r="N84" i="13"/>
  <c r="M84" i="13"/>
  <c r="L84" i="13"/>
  <c r="K84" i="13"/>
  <c r="J84" i="13"/>
  <c r="AF83" i="13"/>
  <c r="AE83" i="13"/>
  <c r="AD83" i="13"/>
  <c r="AC83" i="13"/>
  <c r="AB83" i="13"/>
  <c r="AA83" i="13"/>
  <c r="Z83" i="13"/>
  <c r="Q83" i="13"/>
  <c r="P83" i="13"/>
  <c r="O83" i="13"/>
  <c r="N83" i="13"/>
  <c r="M83" i="13"/>
  <c r="L83" i="13"/>
  <c r="K83" i="13"/>
  <c r="J83" i="13"/>
  <c r="AF82" i="13"/>
  <c r="AE82" i="13"/>
  <c r="AD82" i="13"/>
  <c r="AC82" i="13"/>
  <c r="AB82" i="13"/>
  <c r="AA82" i="13"/>
  <c r="Z82" i="13"/>
  <c r="Q82" i="13"/>
  <c r="P82" i="13"/>
  <c r="O82" i="13"/>
  <c r="N82" i="13"/>
  <c r="M82" i="13"/>
  <c r="L82" i="13"/>
  <c r="K82" i="13"/>
  <c r="J82" i="13"/>
  <c r="AF81" i="13"/>
  <c r="AE81" i="13"/>
  <c r="AD81" i="13"/>
  <c r="AC81" i="13"/>
  <c r="AB81" i="13"/>
  <c r="AA81" i="13"/>
  <c r="Z81" i="13"/>
  <c r="Q81" i="13"/>
  <c r="P81" i="13"/>
  <c r="O81" i="13"/>
  <c r="N81" i="13"/>
  <c r="M81" i="13"/>
  <c r="L81" i="13"/>
  <c r="K81" i="13"/>
  <c r="J81" i="13"/>
  <c r="Q80" i="13"/>
  <c r="P80" i="13"/>
  <c r="O80" i="13"/>
  <c r="N80" i="13"/>
  <c r="M80" i="13"/>
  <c r="L80" i="13"/>
  <c r="K80" i="13"/>
  <c r="J80" i="13"/>
  <c r="Q79" i="13"/>
  <c r="P79" i="13"/>
  <c r="O79" i="13"/>
  <c r="N79" i="13"/>
  <c r="M79" i="13"/>
  <c r="L79" i="13"/>
  <c r="K79" i="13"/>
  <c r="J79" i="13"/>
  <c r="Q78" i="13"/>
  <c r="P78" i="13"/>
  <c r="O78" i="13"/>
  <c r="N78" i="13"/>
  <c r="M78" i="13"/>
  <c r="L78" i="13"/>
  <c r="K78" i="13"/>
  <c r="J78" i="13"/>
  <c r="Q71" i="13"/>
  <c r="P71" i="13"/>
  <c r="O71" i="13"/>
  <c r="N71" i="13"/>
  <c r="M71" i="13"/>
  <c r="L71" i="13"/>
  <c r="K71" i="13"/>
  <c r="J71" i="13"/>
  <c r="Q70" i="13"/>
  <c r="P70" i="13"/>
  <c r="O70" i="13"/>
  <c r="N70" i="13"/>
  <c r="M70" i="13"/>
  <c r="L70" i="13"/>
  <c r="K70" i="13"/>
  <c r="J70" i="13"/>
  <c r="Q69" i="13"/>
  <c r="P69" i="13"/>
  <c r="O69" i="13"/>
  <c r="N69" i="13"/>
  <c r="M69" i="13"/>
  <c r="L69" i="13"/>
  <c r="K69" i="13"/>
  <c r="J69" i="13"/>
  <c r="Q68" i="13"/>
  <c r="P68" i="13"/>
  <c r="O68" i="13"/>
  <c r="N68" i="13"/>
  <c r="M68" i="13"/>
  <c r="L68" i="13"/>
  <c r="K68" i="13"/>
  <c r="J68" i="13"/>
  <c r="Q67" i="13"/>
  <c r="P67" i="13"/>
  <c r="O67" i="13"/>
  <c r="N67" i="13"/>
  <c r="M67" i="13"/>
  <c r="L67" i="13"/>
  <c r="K67" i="13"/>
  <c r="J67" i="13"/>
  <c r="Q66" i="13"/>
  <c r="P66" i="13"/>
  <c r="O66" i="13"/>
  <c r="N66" i="13"/>
  <c r="M66" i="13"/>
  <c r="L66" i="13"/>
  <c r="K66" i="13"/>
  <c r="J66" i="13"/>
  <c r="Q65" i="13"/>
  <c r="P65" i="13"/>
  <c r="O65" i="13"/>
  <c r="N65" i="13"/>
  <c r="M65" i="13"/>
  <c r="L65" i="13"/>
  <c r="K65" i="13"/>
  <c r="J65" i="13"/>
  <c r="Q64" i="13"/>
  <c r="P64" i="13"/>
  <c r="O64" i="13"/>
  <c r="N64" i="13"/>
  <c r="M64" i="13"/>
  <c r="L64" i="13"/>
  <c r="K64" i="13"/>
  <c r="J64" i="13"/>
  <c r="Q63" i="13"/>
  <c r="P63" i="13"/>
  <c r="O63" i="13"/>
  <c r="N63" i="13"/>
  <c r="M63" i="13"/>
  <c r="L63" i="13"/>
  <c r="K63" i="13"/>
  <c r="J63" i="13"/>
  <c r="Q57" i="13"/>
  <c r="P57" i="13"/>
  <c r="O57" i="13"/>
  <c r="N57" i="13"/>
  <c r="M57" i="13"/>
  <c r="L57" i="13"/>
  <c r="K57" i="13"/>
  <c r="J57" i="13"/>
  <c r="Q56" i="13"/>
  <c r="P56" i="13"/>
  <c r="O56" i="13"/>
  <c r="N56" i="13"/>
  <c r="M56" i="13"/>
  <c r="L56" i="13"/>
  <c r="K56" i="13"/>
  <c r="J56" i="13"/>
  <c r="Q55" i="13"/>
  <c r="P55" i="13"/>
  <c r="O55" i="13"/>
  <c r="N55" i="13"/>
  <c r="M55" i="13"/>
  <c r="L55" i="13"/>
  <c r="K55" i="13"/>
  <c r="J55" i="13"/>
  <c r="Q54" i="13"/>
  <c r="P54" i="13"/>
  <c r="O54" i="13"/>
  <c r="N54" i="13"/>
  <c r="M54" i="13"/>
  <c r="L54" i="13"/>
  <c r="K54" i="13"/>
  <c r="J54" i="13"/>
  <c r="Q52" i="13"/>
  <c r="P52" i="13"/>
  <c r="O52" i="13"/>
  <c r="N52" i="13"/>
  <c r="M52" i="13"/>
  <c r="L52" i="13"/>
  <c r="K52" i="13"/>
  <c r="J52" i="13"/>
  <c r="Q51" i="13"/>
  <c r="P51" i="13"/>
  <c r="O51" i="13"/>
  <c r="N51" i="13"/>
  <c r="M51" i="13"/>
  <c r="L51" i="13"/>
  <c r="K51" i="13"/>
  <c r="J51" i="13"/>
  <c r="Q50" i="13"/>
  <c r="P50" i="13"/>
  <c r="O50" i="13"/>
  <c r="N50" i="13"/>
  <c r="M50" i="13"/>
  <c r="L50" i="13"/>
  <c r="K50" i="13"/>
  <c r="J50" i="13"/>
  <c r="Q49" i="13"/>
  <c r="P49" i="13"/>
  <c r="O49" i="13"/>
  <c r="N49" i="13"/>
  <c r="M49" i="13"/>
  <c r="L49" i="13"/>
  <c r="K49" i="13"/>
  <c r="J49" i="13"/>
  <c r="Q48" i="13"/>
  <c r="P48" i="13"/>
  <c r="O48" i="13"/>
  <c r="N48" i="13"/>
  <c r="M48" i="13"/>
  <c r="L48" i="13"/>
  <c r="K48" i="13"/>
  <c r="J48" i="13"/>
  <c r="Q47" i="13"/>
  <c r="P47" i="13"/>
  <c r="O47" i="13"/>
  <c r="N47" i="13"/>
  <c r="M47" i="13"/>
  <c r="L47" i="13"/>
  <c r="K47" i="13"/>
  <c r="J47" i="13"/>
  <c r="Q46" i="13"/>
  <c r="P46" i="13"/>
  <c r="O46" i="13"/>
  <c r="N46" i="13"/>
  <c r="M46" i="13"/>
  <c r="L46" i="13"/>
  <c r="K46" i="13"/>
  <c r="J46" i="13"/>
  <c r="Q44" i="13"/>
  <c r="P44" i="13"/>
  <c r="O44" i="13"/>
  <c r="N44" i="13"/>
  <c r="M44" i="13"/>
  <c r="L44" i="13"/>
  <c r="K44" i="13"/>
  <c r="J44" i="13"/>
  <c r="Q36" i="13"/>
  <c r="P36" i="13"/>
  <c r="O36" i="13"/>
  <c r="N36" i="13"/>
  <c r="M36" i="13"/>
  <c r="L36" i="13"/>
  <c r="K36" i="13"/>
  <c r="J36" i="13"/>
  <c r="Q35" i="13"/>
  <c r="P35" i="13"/>
  <c r="O35" i="13"/>
  <c r="N35" i="13"/>
  <c r="M35" i="13"/>
  <c r="L35" i="13"/>
  <c r="K35" i="13"/>
  <c r="J35" i="13"/>
  <c r="Q34" i="13"/>
  <c r="P34" i="13"/>
  <c r="O34" i="13"/>
  <c r="N34" i="13"/>
  <c r="M34" i="13"/>
  <c r="L34" i="13"/>
  <c r="K34" i="13"/>
  <c r="J34" i="13"/>
  <c r="Q33" i="13"/>
  <c r="P33" i="13"/>
  <c r="O33" i="13"/>
  <c r="N33" i="13"/>
  <c r="M33" i="13"/>
  <c r="L33" i="13"/>
  <c r="K33" i="13"/>
  <c r="J33" i="13"/>
  <c r="N31" i="13"/>
  <c r="M31" i="13"/>
  <c r="L31" i="13"/>
  <c r="K31" i="13"/>
  <c r="J31" i="13"/>
  <c r="Q30" i="13"/>
  <c r="P30" i="13"/>
  <c r="O30" i="13"/>
  <c r="N30" i="13"/>
  <c r="M30" i="13"/>
  <c r="L30" i="13"/>
  <c r="K30" i="13"/>
  <c r="J30" i="13"/>
  <c r="Q29" i="13"/>
  <c r="P29" i="13"/>
  <c r="O29" i="13"/>
  <c r="N29" i="13"/>
  <c r="M29" i="13"/>
  <c r="L29" i="13"/>
  <c r="K29" i="13"/>
  <c r="J29" i="13"/>
  <c r="Q28" i="13"/>
  <c r="P28" i="13"/>
  <c r="O28" i="13"/>
  <c r="N28" i="13"/>
  <c r="M28" i="13"/>
  <c r="L28" i="13"/>
  <c r="K28" i="13"/>
  <c r="J28" i="13"/>
  <c r="Q27" i="13"/>
  <c r="P27" i="13"/>
  <c r="O27" i="13"/>
  <c r="N27" i="13"/>
  <c r="M27" i="13"/>
  <c r="L27" i="13"/>
  <c r="K27" i="13"/>
  <c r="J27" i="13"/>
  <c r="Q26" i="13"/>
  <c r="P26" i="13"/>
  <c r="O26" i="13"/>
  <c r="N26" i="13"/>
  <c r="M26" i="13"/>
  <c r="L26" i="13"/>
  <c r="K26" i="13"/>
  <c r="J26" i="13"/>
  <c r="Q23" i="13"/>
  <c r="P23" i="13"/>
  <c r="O23" i="13"/>
  <c r="N23" i="13"/>
  <c r="M23" i="13"/>
  <c r="L23" i="13"/>
  <c r="K23" i="13"/>
  <c r="J23" i="13"/>
  <c r="M22" i="13"/>
  <c r="Q21" i="13"/>
  <c r="P21" i="13"/>
  <c r="O21" i="13"/>
  <c r="N21" i="13"/>
  <c r="M21" i="13"/>
  <c r="L21" i="13"/>
  <c r="K21" i="13"/>
  <c r="J21" i="13"/>
  <c r="Q19" i="13"/>
  <c r="P19" i="13"/>
  <c r="O19" i="13"/>
  <c r="N19" i="13"/>
  <c r="M19" i="13"/>
  <c r="L19" i="13"/>
  <c r="K19" i="13"/>
  <c r="J19" i="13"/>
  <c r="Q18" i="13"/>
  <c r="P18" i="13"/>
  <c r="O18" i="13"/>
  <c r="N18" i="13"/>
  <c r="M18" i="13"/>
  <c r="L18" i="13"/>
  <c r="K18" i="13"/>
  <c r="J18" i="13"/>
  <c r="Q17" i="13"/>
  <c r="P17" i="13"/>
  <c r="O17" i="13"/>
  <c r="N17" i="13"/>
  <c r="M17" i="13"/>
  <c r="L17" i="13"/>
  <c r="K17" i="13"/>
  <c r="J17" i="13"/>
  <c r="Q16" i="13"/>
  <c r="P16" i="13"/>
  <c r="O16" i="13"/>
  <c r="N16" i="13"/>
  <c r="M16" i="13"/>
  <c r="L16" i="13"/>
  <c r="K16" i="13"/>
  <c r="J16" i="13"/>
  <c r="Q15" i="13"/>
  <c r="P15" i="13"/>
  <c r="O15" i="13"/>
  <c r="N15" i="13"/>
  <c r="M15" i="13"/>
  <c r="L15" i="13"/>
  <c r="K15" i="13"/>
  <c r="J15" i="13"/>
  <c r="Q12" i="13"/>
  <c r="P12" i="13"/>
  <c r="O12" i="13"/>
  <c r="N12" i="13"/>
  <c r="M12" i="13"/>
  <c r="L12" i="13"/>
  <c r="K12" i="13"/>
  <c r="J12" i="13"/>
  <c r="O11" i="13"/>
  <c r="N11" i="13"/>
  <c r="M11" i="13"/>
  <c r="Q10" i="13"/>
  <c r="P10" i="13"/>
  <c r="O10" i="13"/>
  <c r="N10" i="13"/>
  <c r="M10" i="13"/>
  <c r="L10" i="13"/>
  <c r="K10" i="13"/>
  <c r="J10" i="13"/>
  <c r="Q9" i="13"/>
  <c r="P9" i="13"/>
  <c r="O9" i="13"/>
  <c r="N9" i="13"/>
  <c r="M9" i="13"/>
  <c r="L9" i="13"/>
  <c r="K9" i="13"/>
  <c r="J9" i="13"/>
  <c r="Q8" i="13"/>
  <c r="P8" i="13"/>
  <c r="O8" i="13"/>
  <c r="N8" i="13"/>
  <c r="M8" i="13"/>
  <c r="L8" i="13"/>
  <c r="K8" i="13"/>
  <c r="J8" i="13"/>
  <c r="M7" i="13"/>
  <c r="Q5" i="13"/>
  <c r="P5" i="13"/>
  <c r="O5" i="13"/>
  <c r="N5" i="13"/>
  <c r="M5" i="13"/>
  <c r="L5" i="13"/>
  <c r="K5" i="13"/>
  <c r="J5" i="13"/>
  <c r="Q4" i="13"/>
  <c r="P4" i="13"/>
  <c r="O4" i="13"/>
  <c r="N4" i="13"/>
  <c r="M4" i="13"/>
  <c r="L4" i="13"/>
  <c r="K4" i="13"/>
  <c r="J4" i="13"/>
  <c r="Y76" i="12"/>
  <c r="X76" i="12"/>
  <c r="L76" i="12"/>
  <c r="K76" i="12"/>
  <c r="J76" i="12"/>
  <c r="Y75" i="12"/>
  <c r="X75" i="12"/>
  <c r="L75" i="12"/>
  <c r="K75" i="12"/>
  <c r="J75" i="12"/>
  <c r="Y74" i="12"/>
  <c r="X74" i="12"/>
  <c r="Y73" i="12"/>
  <c r="X73" i="12"/>
  <c r="Y67" i="12"/>
  <c r="X67" i="12"/>
  <c r="Y66" i="12"/>
  <c r="X66" i="12"/>
  <c r="Y65" i="12"/>
  <c r="X65" i="12"/>
  <c r="Y64" i="12"/>
  <c r="X64" i="12"/>
  <c r="Y63" i="12"/>
  <c r="X63" i="12"/>
  <c r="Y62" i="12"/>
  <c r="X62" i="12"/>
  <c r="Y61" i="12"/>
  <c r="X61" i="12"/>
  <c r="Y60" i="12"/>
  <c r="X60" i="12"/>
  <c r="Y59" i="12"/>
  <c r="X59" i="12"/>
  <c r="Y58" i="12"/>
  <c r="X58" i="12"/>
  <c r="Y57" i="12"/>
  <c r="X57" i="12"/>
  <c r="Y56" i="12"/>
  <c r="X56" i="12"/>
  <c r="Y55" i="12"/>
  <c r="X55" i="12"/>
  <c r="Y54" i="12"/>
  <c r="X54" i="12"/>
  <c r="Y53" i="12"/>
  <c r="X53" i="12"/>
  <c r="Y52" i="12"/>
  <c r="X52" i="12"/>
  <c r="Y51" i="12"/>
  <c r="X51" i="12"/>
  <c r="Y50" i="12"/>
  <c r="X50" i="12"/>
  <c r="Y49" i="12"/>
  <c r="X49" i="12"/>
  <c r="Y48" i="12"/>
  <c r="X48" i="12"/>
  <c r="Y47" i="12"/>
  <c r="X47" i="12"/>
  <c r="Y46" i="12"/>
  <c r="X46" i="12"/>
  <c r="Y45" i="12"/>
  <c r="X45" i="12"/>
  <c r="Y44" i="12"/>
  <c r="X44" i="12"/>
  <c r="Y43" i="12"/>
  <c r="X43" i="12"/>
  <c r="Y42" i="12"/>
  <c r="X42" i="12"/>
  <c r="Y41" i="12"/>
  <c r="X41" i="12"/>
  <c r="Y40" i="12"/>
  <c r="X40" i="12"/>
  <c r="Y39" i="12"/>
  <c r="X39" i="12"/>
  <c r="Y38" i="12"/>
  <c r="X38" i="12"/>
  <c r="Y37" i="12"/>
  <c r="X37" i="12"/>
  <c r="Y36" i="12"/>
  <c r="X36" i="12"/>
  <c r="Y35" i="12"/>
  <c r="X35" i="12"/>
  <c r="Y34" i="12"/>
  <c r="X34" i="12"/>
  <c r="Y33" i="12"/>
  <c r="X33" i="12"/>
  <c r="Y32" i="12"/>
  <c r="X32" i="12"/>
  <c r="Y31" i="12"/>
  <c r="X31" i="12"/>
  <c r="Y30" i="12"/>
  <c r="X30" i="12"/>
  <c r="Y29" i="12"/>
  <c r="X29" i="12"/>
  <c r="Y28" i="12"/>
  <c r="X28" i="12"/>
  <c r="Y27" i="12"/>
  <c r="X27" i="12"/>
  <c r="Y26" i="12"/>
  <c r="X26" i="12"/>
  <c r="AA24" i="12"/>
  <c r="Z24" i="12"/>
  <c r="Y24" i="12"/>
  <c r="X24" i="12"/>
  <c r="W24" i="12"/>
  <c r="AA23" i="12"/>
  <c r="Z23" i="12"/>
  <c r="Y23" i="12"/>
  <c r="X23" i="12"/>
  <c r="W23" i="12"/>
  <c r="N23" i="12"/>
  <c r="M23" i="12"/>
  <c r="L23" i="12"/>
  <c r="K23" i="12"/>
  <c r="J23" i="12"/>
  <c r="AA22" i="12"/>
  <c r="Z22" i="12"/>
  <c r="Y22" i="12"/>
  <c r="X22" i="12"/>
  <c r="W22" i="12"/>
  <c r="N22" i="12"/>
  <c r="M22" i="12"/>
  <c r="L22" i="12"/>
  <c r="K22" i="12"/>
  <c r="J22" i="12"/>
  <c r="AA21" i="12"/>
  <c r="Z21" i="12"/>
  <c r="Y21" i="12"/>
  <c r="X21" i="12"/>
  <c r="W21" i="12"/>
  <c r="N21" i="12"/>
  <c r="M21" i="12"/>
  <c r="L21" i="12"/>
  <c r="K21" i="12"/>
  <c r="J21" i="12"/>
  <c r="X20" i="12"/>
  <c r="AA19" i="12"/>
  <c r="Z19" i="12"/>
  <c r="Y19" i="12"/>
  <c r="X19" i="12"/>
  <c r="W19" i="12"/>
  <c r="AA18" i="12"/>
  <c r="Z18" i="12"/>
  <c r="Y18" i="12"/>
  <c r="X18" i="12"/>
  <c r="W18" i="12"/>
  <c r="N18" i="12"/>
  <c r="M18" i="12"/>
  <c r="L18" i="12"/>
  <c r="K18" i="12"/>
  <c r="J18" i="12"/>
  <c r="AA17" i="12"/>
  <c r="Z17" i="12"/>
  <c r="Y17" i="12"/>
  <c r="X17" i="12"/>
  <c r="W17" i="12"/>
  <c r="N17" i="12"/>
  <c r="M17" i="12"/>
  <c r="L17" i="12"/>
  <c r="K17" i="12"/>
  <c r="J17" i="12"/>
  <c r="X16" i="12"/>
  <c r="AA15" i="12"/>
  <c r="Z15" i="12"/>
  <c r="Y15" i="12"/>
  <c r="X15" i="12"/>
  <c r="W15" i="12"/>
  <c r="N14" i="12"/>
  <c r="M14" i="12"/>
  <c r="L14" i="12"/>
  <c r="K14" i="12"/>
  <c r="J14" i="12"/>
  <c r="N13" i="12"/>
  <c r="M13" i="12"/>
  <c r="L13" i="12"/>
  <c r="K13" i="12"/>
  <c r="J13" i="12"/>
  <c r="N11" i="12"/>
  <c r="M11" i="12"/>
  <c r="L11" i="12"/>
  <c r="K11" i="12"/>
  <c r="J11" i="12"/>
  <c r="N9" i="12"/>
  <c r="M9" i="12"/>
  <c r="L9" i="12"/>
  <c r="K9" i="12"/>
  <c r="J9" i="12"/>
  <c r="N8" i="12"/>
  <c r="M8" i="12"/>
  <c r="L8" i="12"/>
  <c r="K8" i="12"/>
  <c r="J8" i="12"/>
  <c r="N7" i="12"/>
  <c r="M7" i="12"/>
  <c r="L7" i="12"/>
  <c r="K7" i="12"/>
  <c r="J7" i="12"/>
  <c r="N4" i="12"/>
  <c r="M4" i="12"/>
  <c r="L4" i="12"/>
  <c r="K4" i="12"/>
  <c r="J4" i="12"/>
  <c r="N3" i="12"/>
  <c r="M3" i="12"/>
  <c r="L3" i="12"/>
  <c r="K3" i="12"/>
  <c r="J3" i="12"/>
  <c r="V119" i="11"/>
  <c r="U119" i="11"/>
  <c r="T119" i="11"/>
  <c r="V118" i="11"/>
  <c r="U118" i="11"/>
  <c r="T118" i="11"/>
  <c r="V107" i="11"/>
  <c r="U107" i="11"/>
  <c r="T107" i="11"/>
  <c r="V106" i="11"/>
  <c r="U106" i="11"/>
  <c r="T106" i="11"/>
  <c r="V105" i="11"/>
  <c r="U105" i="11"/>
  <c r="T105" i="11"/>
  <c r="V104" i="11"/>
  <c r="U104" i="11"/>
  <c r="T104" i="11"/>
  <c r="V103" i="11"/>
  <c r="U103" i="11"/>
  <c r="T103" i="11"/>
  <c r="V102" i="11"/>
  <c r="U102" i="11"/>
  <c r="T102" i="11"/>
  <c r="V101" i="11"/>
  <c r="U101" i="11"/>
  <c r="T101" i="11"/>
  <c r="V100" i="11"/>
  <c r="U100" i="11"/>
  <c r="T100" i="11"/>
  <c r="V99" i="11"/>
  <c r="U99" i="11"/>
  <c r="T99" i="11"/>
  <c r="V98" i="11"/>
  <c r="U98" i="11"/>
  <c r="T98" i="11"/>
  <c r="V97" i="11"/>
  <c r="U97" i="11"/>
  <c r="T97" i="11"/>
  <c r="V96" i="11"/>
  <c r="U96" i="11"/>
  <c r="T96" i="11"/>
  <c r="V95" i="11"/>
  <c r="U95" i="11"/>
  <c r="T95" i="11"/>
  <c r="V94" i="11"/>
  <c r="U94" i="11"/>
  <c r="T94" i="11"/>
  <c r="V93" i="11"/>
  <c r="U93" i="11"/>
  <c r="T93" i="11"/>
  <c r="V92" i="11"/>
  <c r="U92" i="11"/>
  <c r="T92" i="11"/>
  <c r="V91" i="11"/>
  <c r="U91" i="11"/>
  <c r="T91" i="11"/>
  <c r="V90" i="11"/>
  <c r="U90" i="11"/>
  <c r="T90" i="11"/>
  <c r="V89" i="11"/>
  <c r="U89" i="11"/>
  <c r="T89" i="11"/>
  <c r="V88" i="11"/>
  <c r="U88" i="11"/>
  <c r="T88" i="11"/>
  <c r="V87" i="11"/>
  <c r="U87" i="11"/>
  <c r="T87" i="11"/>
  <c r="V86" i="11"/>
  <c r="U86" i="11"/>
  <c r="T86" i="11"/>
  <c r="V85" i="11"/>
  <c r="U85" i="11"/>
  <c r="T85" i="11"/>
  <c r="V84" i="11"/>
  <c r="U84" i="11"/>
  <c r="T84" i="11"/>
  <c r="V83" i="11"/>
  <c r="U83" i="11"/>
  <c r="T83" i="11"/>
  <c r="V82" i="11"/>
  <c r="U82" i="11"/>
  <c r="T82" i="11"/>
  <c r="V81" i="11"/>
  <c r="U81" i="11"/>
  <c r="T81" i="11"/>
  <c r="V80" i="11"/>
  <c r="U80" i="11"/>
  <c r="T80" i="11"/>
  <c r="V79" i="11"/>
  <c r="U79" i="11"/>
  <c r="T79" i="11"/>
  <c r="V78" i="11"/>
  <c r="U78" i="11"/>
  <c r="T78" i="11"/>
  <c r="V77" i="11"/>
  <c r="U77" i="11"/>
  <c r="T77" i="11"/>
  <c r="V76" i="11"/>
  <c r="U76" i="11"/>
  <c r="T76" i="11"/>
  <c r="V75" i="11"/>
  <c r="U75" i="11"/>
  <c r="T75" i="11"/>
  <c r="V74" i="11"/>
  <c r="U74" i="11"/>
  <c r="T74" i="11"/>
  <c r="V73" i="11"/>
  <c r="U73" i="11"/>
  <c r="T73" i="11"/>
  <c r="V72" i="11"/>
  <c r="U72" i="11"/>
  <c r="T72" i="11"/>
  <c r="V71" i="11"/>
  <c r="U71" i="11"/>
  <c r="T71" i="11"/>
  <c r="V70" i="11"/>
  <c r="U70" i="11"/>
  <c r="T70" i="11"/>
  <c r="V68" i="11"/>
  <c r="U68" i="11"/>
  <c r="T68" i="11"/>
  <c r="W67" i="11"/>
  <c r="V67" i="11"/>
  <c r="U67" i="11"/>
  <c r="T67" i="11"/>
  <c r="L67" i="11"/>
  <c r="K67" i="11"/>
  <c r="J67" i="11"/>
  <c r="W66" i="11"/>
  <c r="W65" i="11"/>
  <c r="V65" i="11"/>
  <c r="U65" i="11"/>
  <c r="T65" i="11"/>
  <c r="L65" i="11"/>
  <c r="K65" i="11"/>
  <c r="J65" i="11"/>
  <c r="W64" i="11"/>
  <c r="V64" i="11"/>
  <c r="U64" i="11"/>
  <c r="T64" i="11"/>
  <c r="L64" i="11"/>
  <c r="K64" i="11"/>
  <c r="J64" i="11"/>
  <c r="W63" i="11"/>
  <c r="V63" i="11"/>
  <c r="U63" i="11"/>
  <c r="T63" i="11"/>
  <c r="L63" i="11"/>
  <c r="K63" i="11"/>
  <c r="J63" i="11"/>
  <c r="W62" i="11"/>
  <c r="V62" i="11"/>
  <c r="U62" i="11"/>
  <c r="T62" i="11"/>
  <c r="L62" i="11"/>
  <c r="K62" i="11"/>
  <c r="J62" i="11"/>
  <c r="X61" i="11"/>
  <c r="W61" i="11"/>
  <c r="V61" i="11"/>
  <c r="U61" i="11"/>
  <c r="T61" i="11"/>
  <c r="L61" i="11"/>
  <c r="K61" i="11"/>
  <c r="J61" i="11"/>
  <c r="W60" i="11"/>
  <c r="V60" i="11"/>
  <c r="U60" i="11"/>
  <c r="T60" i="11"/>
  <c r="L60" i="11"/>
  <c r="K60" i="11"/>
  <c r="J60" i="11"/>
  <c r="W59" i="11"/>
  <c r="V59" i="11"/>
  <c r="U59" i="11"/>
  <c r="T59" i="11"/>
  <c r="L59" i="11"/>
  <c r="K59" i="11"/>
  <c r="J59" i="11"/>
  <c r="W58" i="11"/>
  <c r="V58" i="11"/>
  <c r="U58" i="11"/>
  <c r="T58" i="11"/>
  <c r="L58" i="11"/>
  <c r="K58" i="11"/>
  <c r="J58" i="11"/>
  <c r="W57" i="11"/>
  <c r="V57" i="11"/>
  <c r="U57" i="11"/>
  <c r="T57" i="11"/>
  <c r="L57" i="11"/>
  <c r="K57" i="11"/>
  <c r="W56" i="11"/>
  <c r="V56" i="11"/>
  <c r="U56" i="11"/>
  <c r="T56" i="11"/>
  <c r="L56" i="11"/>
  <c r="K56" i="11"/>
  <c r="J56" i="11"/>
  <c r="W55" i="11"/>
  <c r="V55" i="11"/>
  <c r="U55" i="11"/>
  <c r="T55" i="11"/>
  <c r="L55" i="11"/>
  <c r="K55" i="11"/>
  <c r="J55" i="11"/>
  <c r="W54" i="11"/>
  <c r="V54" i="11"/>
  <c r="U54" i="11"/>
  <c r="T54" i="11"/>
  <c r="L54" i="11"/>
  <c r="K54" i="11"/>
  <c r="J54" i="11"/>
  <c r="W53" i="11"/>
  <c r="V53" i="11"/>
  <c r="U53" i="11"/>
  <c r="T53" i="11"/>
  <c r="L53" i="11"/>
  <c r="K53" i="11"/>
  <c r="J53" i="11"/>
  <c r="W52" i="11"/>
  <c r="V52" i="11"/>
  <c r="U52" i="11"/>
  <c r="T52" i="11"/>
  <c r="L52" i="11"/>
  <c r="K52" i="11"/>
  <c r="J52" i="11"/>
  <c r="W51" i="11"/>
  <c r="V51" i="11"/>
  <c r="U51" i="11"/>
  <c r="T51" i="11"/>
  <c r="L51" i="11"/>
  <c r="K51" i="11"/>
  <c r="J51" i="11"/>
  <c r="W50" i="11"/>
  <c r="V50" i="11"/>
  <c r="U50" i="11"/>
  <c r="T50" i="11"/>
  <c r="L50" i="11"/>
  <c r="K50" i="11"/>
  <c r="J50" i="11"/>
  <c r="W48" i="11"/>
  <c r="V48" i="11"/>
  <c r="U48" i="11"/>
  <c r="T48" i="11"/>
  <c r="L48" i="11"/>
  <c r="K48" i="11"/>
  <c r="J48" i="11"/>
  <c r="W47" i="11"/>
  <c r="V47" i="11"/>
  <c r="U47" i="11"/>
  <c r="T47" i="11"/>
  <c r="L47" i="11"/>
  <c r="K47" i="11"/>
  <c r="J47" i="11"/>
  <c r="W46" i="11"/>
  <c r="V46" i="11"/>
  <c r="U46" i="11"/>
  <c r="T46" i="11"/>
  <c r="L46" i="11"/>
  <c r="K46" i="11"/>
  <c r="J46" i="11"/>
  <c r="W44" i="11"/>
  <c r="V44" i="11"/>
  <c r="U44" i="11"/>
  <c r="T44" i="11"/>
  <c r="L44" i="11"/>
  <c r="K44" i="11"/>
  <c r="J44" i="11"/>
  <c r="W42" i="11"/>
  <c r="V42" i="11"/>
  <c r="U42" i="11"/>
  <c r="T42" i="11"/>
  <c r="L42" i="11"/>
  <c r="K42" i="11"/>
  <c r="J42" i="11"/>
  <c r="W41" i="11"/>
  <c r="V41" i="11"/>
  <c r="U41" i="11"/>
  <c r="T41" i="11"/>
  <c r="L41" i="11"/>
  <c r="K41" i="11"/>
  <c r="J41" i="11"/>
  <c r="W40" i="11"/>
  <c r="V40" i="11"/>
  <c r="U40" i="11"/>
  <c r="T40" i="11"/>
  <c r="L40" i="11"/>
  <c r="K40" i="11"/>
  <c r="J40" i="11"/>
  <c r="W38" i="11"/>
  <c r="V38" i="11"/>
  <c r="U38" i="11"/>
  <c r="T38" i="11"/>
  <c r="L38" i="11"/>
  <c r="K38" i="11"/>
  <c r="J38" i="11"/>
  <c r="W37" i="11"/>
  <c r="V37" i="11"/>
  <c r="U37" i="11"/>
  <c r="T37" i="11"/>
  <c r="L37" i="11"/>
  <c r="K37" i="11"/>
  <c r="J37" i="11"/>
  <c r="W35" i="11"/>
  <c r="V35" i="11"/>
  <c r="U35" i="11"/>
  <c r="T35" i="11"/>
  <c r="L35" i="11"/>
  <c r="K35" i="11"/>
  <c r="J35" i="11"/>
  <c r="W34" i="11"/>
  <c r="V34" i="11"/>
  <c r="U34" i="11"/>
  <c r="T34" i="11"/>
  <c r="L34" i="11"/>
  <c r="K34" i="11"/>
  <c r="J34" i="11"/>
  <c r="W32" i="11"/>
  <c r="V32" i="11"/>
  <c r="U32" i="11"/>
  <c r="T32" i="11"/>
  <c r="L32" i="11"/>
  <c r="K32" i="11"/>
  <c r="J32" i="11"/>
  <c r="W30" i="11"/>
  <c r="V30" i="11"/>
  <c r="U30" i="11"/>
  <c r="T30" i="11"/>
  <c r="L30" i="11"/>
  <c r="K30" i="11"/>
  <c r="J30" i="11"/>
  <c r="T29" i="11"/>
  <c r="W28" i="11"/>
  <c r="V28" i="11"/>
  <c r="U28" i="11"/>
  <c r="T28" i="11"/>
  <c r="L28" i="11"/>
  <c r="K28" i="11"/>
  <c r="J28" i="11"/>
  <c r="W27" i="11"/>
  <c r="V27" i="11"/>
  <c r="U27" i="11"/>
  <c r="T27" i="11"/>
  <c r="L27" i="11"/>
  <c r="K27" i="11"/>
  <c r="U25" i="11"/>
  <c r="T25" i="11"/>
  <c r="K25" i="11"/>
  <c r="J25" i="11"/>
  <c r="W22" i="11"/>
  <c r="V22" i="11"/>
  <c r="U22" i="11"/>
  <c r="T22" i="11"/>
  <c r="L22" i="11"/>
  <c r="K22" i="11"/>
  <c r="J22" i="11"/>
  <c r="W21" i="11"/>
  <c r="V21" i="11"/>
  <c r="U21" i="11"/>
  <c r="T21" i="11"/>
  <c r="L21" i="11"/>
  <c r="K21" i="11"/>
  <c r="J21" i="11"/>
  <c r="W20" i="11"/>
  <c r="V20" i="11"/>
  <c r="U20" i="11"/>
  <c r="T20" i="11"/>
  <c r="L20" i="11"/>
  <c r="K20" i="11"/>
  <c r="J20" i="11"/>
  <c r="W17" i="11"/>
  <c r="V17" i="11"/>
  <c r="U17" i="11"/>
  <c r="T17" i="11"/>
  <c r="L17" i="11"/>
  <c r="K17" i="11"/>
  <c r="J17" i="11"/>
  <c r="W14" i="11"/>
  <c r="V14" i="11"/>
  <c r="U14" i="11"/>
  <c r="T14" i="11"/>
  <c r="L14" i="11"/>
  <c r="K14" i="11"/>
  <c r="J14" i="11"/>
  <c r="W13" i="11"/>
  <c r="V13" i="11"/>
  <c r="U13" i="11"/>
  <c r="T13" i="11"/>
  <c r="L13" i="11"/>
  <c r="K13" i="11"/>
  <c r="J13" i="11"/>
  <c r="W12" i="11"/>
  <c r="V12" i="11"/>
  <c r="U12" i="11"/>
  <c r="T12" i="11"/>
  <c r="L12" i="11"/>
  <c r="K12" i="11"/>
  <c r="J12" i="11"/>
  <c r="W11" i="11"/>
  <c r="V11" i="11"/>
  <c r="U11" i="11"/>
  <c r="T11" i="11"/>
  <c r="L11" i="11"/>
  <c r="K11" i="11"/>
  <c r="J11" i="11"/>
  <c r="W10" i="11"/>
  <c r="V10" i="11"/>
  <c r="U10" i="11"/>
  <c r="T10" i="11"/>
  <c r="L10" i="11"/>
  <c r="K10" i="11"/>
  <c r="J10" i="11"/>
  <c r="W9" i="11"/>
  <c r="V9" i="11"/>
  <c r="U9" i="11"/>
  <c r="T9" i="11"/>
  <c r="L9" i="11"/>
  <c r="K9" i="11"/>
  <c r="J9" i="11"/>
  <c r="W8" i="11"/>
  <c r="V8" i="11"/>
  <c r="U8" i="11"/>
  <c r="T8" i="11"/>
  <c r="L8" i="11"/>
  <c r="K8" i="11"/>
  <c r="J8" i="11"/>
  <c r="W7" i="11"/>
  <c r="V7" i="11"/>
  <c r="U7" i="11"/>
  <c r="T7" i="11"/>
  <c r="L7" i="11"/>
  <c r="K7" i="11"/>
  <c r="J7" i="11"/>
  <c r="W5" i="11"/>
  <c r="V5" i="11"/>
  <c r="U5" i="11"/>
  <c r="T5" i="11"/>
  <c r="L5" i="11"/>
  <c r="K5" i="11"/>
  <c r="J5" i="11"/>
  <c r="W4" i="11"/>
  <c r="V4" i="11"/>
  <c r="U4" i="11"/>
  <c r="T4" i="11"/>
  <c r="L4" i="11"/>
  <c r="K4" i="11"/>
  <c r="J4" i="11"/>
  <c r="W3" i="11"/>
  <c r="V3" i="11"/>
  <c r="U3" i="11"/>
  <c r="T3" i="11"/>
  <c r="L3" i="11"/>
  <c r="K3" i="11"/>
  <c r="J3" i="11"/>
  <c r="AB104" i="10"/>
  <c r="Z104" i="10"/>
  <c r="Y104" i="10"/>
  <c r="K104" i="10"/>
  <c r="J104" i="10"/>
  <c r="I104" i="10"/>
  <c r="AC103" i="10"/>
  <c r="AB103" i="10"/>
  <c r="AA103" i="10"/>
  <c r="Z103" i="10"/>
  <c r="Y103" i="10"/>
  <c r="X103" i="10"/>
  <c r="AC102" i="10"/>
  <c r="AB102" i="10"/>
  <c r="AA102" i="10"/>
  <c r="Z102" i="10"/>
  <c r="Y102" i="10"/>
  <c r="X102" i="10"/>
  <c r="AC101" i="10"/>
  <c r="AB101" i="10"/>
  <c r="AA101" i="10"/>
  <c r="Z101" i="10"/>
  <c r="Y101" i="10"/>
  <c r="X101" i="10"/>
  <c r="AC100" i="10"/>
  <c r="AB100" i="10"/>
  <c r="AA100" i="10"/>
  <c r="Z100" i="10"/>
  <c r="Y100" i="10"/>
  <c r="X100" i="10"/>
  <c r="AC99" i="10"/>
  <c r="AB99" i="10"/>
  <c r="AA99" i="10"/>
  <c r="Z99" i="10"/>
  <c r="Y99" i="10"/>
  <c r="X99" i="10"/>
  <c r="M99" i="10"/>
  <c r="L99" i="10"/>
  <c r="K99" i="10"/>
  <c r="J99" i="10"/>
  <c r="I99" i="10"/>
  <c r="AC98" i="10"/>
  <c r="AB98" i="10"/>
  <c r="AA98" i="10"/>
  <c r="Z98" i="10"/>
  <c r="Y98" i="10"/>
  <c r="X98" i="10"/>
  <c r="AC97" i="10"/>
  <c r="AB97" i="10"/>
  <c r="AA97" i="10"/>
  <c r="Z97" i="10"/>
  <c r="Y97" i="10"/>
  <c r="X97" i="10"/>
  <c r="AC96" i="10"/>
  <c r="AB96" i="10"/>
  <c r="AA96" i="10"/>
  <c r="Z96" i="10"/>
  <c r="Y96" i="10"/>
  <c r="X96" i="10"/>
  <c r="AC95" i="10"/>
  <c r="AB95" i="10"/>
  <c r="AA95" i="10"/>
  <c r="Z95" i="10"/>
  <c r="Y95" i="10"/>
  <c r="X95" i="10"/>
  <c r="AC94" i="10"/>
  <c r="AB94" i="10"/>
  <c r="AA94" i="10"/>
  <c r="Z94" i="10"/>
  <c r="Y94" i="10"/>
  <c r="X94" i="10"/>
  <c r="AC93" i="10"/>
  <c r="AB93" i="10"/>
  <c r="AA93" i="10"/>
  <c r="Z93" i="10"/>
  <c r="Y93" i="10"/>
  <c r="X93" i="10"/>
  <c r="M93" i="10"/>
  <c r="L93" i="10"/>
  <c r="K93" i="10"/>
  <c r="J93" i="10"/>
  <c r="I93" i="10"/>
  <c r="AB92" i="10"/>
  <c r="Z92" i="10"/>
  <c r="Y92" i="10"/>
  <c r="AB83" i="10"/>
  <c r="Z83" i="10"/>
  <c r="Y83" i="10"/>
  <c r="AB82" i="10"/>
  <c r="Z82" i="10"/>
  <c r="AB81" i="10"/>
  <c r="Z81" i="10"/>
  <c r="Y81" i="10"/>
  <c r="AB65" i="10"/>
  <c r="Z65" i="10"/>
  <c r="Y65" i="10"/>
  <c r="AB64" i="10"/>
  <c r="Z64" i="10"/>
  <c r="Y64" i="10"/>
  <c r="AB61" i="10"/>
  <c r="Z61" i="10"/>
  <c r="Y61" i="10"/>
  <c r="AC60" i="10"/>
  <c r="AB60" i="10"/>
  <c r="AA60" i="10"/>
  <c r="Z60" i="10"/>
  <c r="Y60" i="10"/>
  <c r="X60" i="10"/>
  <c r="AC59" i="10"/>
  <c r="AB59" i="10"/>
  <c r="AA59" i="10"/>
  <c r="Z59" i="10"/>
  <c r="Y59" i="10"/>
  <c r="X59" i="10"/>
  <c r="AC58" i="10"/>
  <c r="AB58" i="10"/>
  <c r="AA58" i="10"/>
  <c r="Z58" i="10"/>
  <c r="Y58" i="10"/>
  <c r="X58" i="10"/>
  <c r="AC57" i="10"/>
  <c r="AB57" i="10"/>
  <c r="AA57" i="10"/>
  <c r="Z57" i="10"/>
  <c r="Y57" i="10"/>
  <c r="X57" i="10"/>
  <c r="AC56" i="10"/>
  <c r="AB56" i="10"/>
  <c r="AA56" i="10"/>
  <c r="Z56" i="10"/>
  <c r="Y56" i="10"/>
  <c r="X56" i="10"/>
  <c r="AC55" i="10"/>
  <c r="AB55" i="10"/>
  <c r="AA55" i="10"/>
  <c r="Z55" i="10"/>
  <c r="Y55" i="10"/>
  <c r="X55" i="10"/>
  <c r="AC54" i="10"/>
  <c r="AB54" i="10"/>
  <c r="AA54" i="10"/>
  <c r="Z54" i="10"/>
  <c r="Y54" i="10"/>
  <c r="X54" i="10"/>
  <c r="M54" i="10"/>
  <c r="L54" i="10"/>
  <c r="K54" i="10"/>
  <c r="J54" i="10"/>
  <c r="I54" i="10"/>
  <c r="AC52" i="10"/>
  <c r="AB52" i="10"/>
  <c r="AA52" i="10"/>
  <c r="Z52" i="10"/>
  <c r="Y52" i="10"/>
  <c r="X52" i="10"/>
  <c r="AC51" i="10"/>
  <c r="AB51" i="10"/>
  <c r="AA51" i="10"/>
  <c r="Z51" i="10"/>
  <c r="Y51" i="10"/>
  <c r="X51" i="10"/>
  <c r="AC50" i="10"/>
  <c r="AB50" i="10"/>
  <c r="AA50" i="10"/>
  <c r="Z50" i="10"/>
  <c r="Y50" i="10"/>
  <c r="X50" i="10"/>
  <c r="AC49" i="10"/>
  <c r="AB49" i="10"/>
  <c r="AA49" i="10"/>
  <c r="Z49" i="10"/>
  <c r="Y49" i="10"/>
  <c r="X49" i="10"/>
  <c r="Y48" i="10"/>
  <c r="X48" i="10"/>
  <c r="AC47" i="10"/>
  <c r="AB47" i="10"/>
  <c r="AA47" i="10"/>
  <c r="Z47" i="10"/>
  <c r="Y47" i="10"/>
  <c r="X47" i="10"/>
  <c r="AC46" i="10"/>
  <c r="AB46" i="10"/>
  <c r="AA46" i="10"/>
  <c r="Z46" i="10"/>
  <c r="Y46" i="10"/>
  <c r="X46" i="10"/>
  <c r="AC45" i="10"/>
  <c r="AB45" i="10"/>
  <c r="AA45" i="10"/>
  <c r="Z45" i="10"/>
  <c r="Y45" i="10"/>
  <c r="X45" i="10"/>
  <c r="AC44" i="10"/>
  <c r="AB44" i="10"/>
  <c r="AA44" i="10"/>
  <c r="Z44" i="10"/>
  <c r="Y44" i="10"/>
  <c r="X44" i="10"/>
  <c r="AC43" i="10"/>
  <c r="AB43" i="10"/>
  <c r="AA43" i="10"/>
  <c r="Z43" i="10"/>
  <c r="Y43" i="10"/>
  <c r="X43" i="10"/>
  <c r="AC42" i="10"/>
  <c r="AB42" i="10"/>
  <c r="AA42" i="10"/>
  <c r="Z42" i="10"/>
  <c r="Y42" i="10"/>
  <c r="X42" i="10"/>
  <c r="AC41" i="10"/>
  <c r="AB41" i="10"/>
  <c r="AA41" i="10"/>
  <c r="Z41" i="10"/>
  <c r="Y41" i="10"/>
  <c r="X41" i="10"/>
  <c r="AC40" i="10"/>
  <c r="AB40" i="10"/>
  <c r="AA40" i="10"/>
  <c r="Z40" i="10"/>
  <c r="Y40" i="10"/>
  <c r="X40" i="10"/>
  <c r="M40" i="10"/>
  <c r="L40" i="10"/>
  <c r="K40" i="10"/>
  <c r="J40" i="10"/>
  <c r="I40" i="10"/>
  <c r="AC39" i="10"/>
  <c r="AB39" i="10"/>
  <c r="AA39" i="10"/>
  <c r="Z39" i="10"/>
  <c r="Y39" i="10"/>
  <c r="X39" i="10"/>
  <c r="M39" i="10"/>
  <c r="L39" i="10"/>
  <c r="K39" i="10"/>
  <c r="J39" i="10"/>
  <c r="I39" i="10"/>
  <c r="Y38" i="10"/>
  <c r="X38" i="10"/>
  <c r="M38" i="10"/>
  <c r="L38" i="10"/>
  <c r="K38" i="10"/>
  <c r="J38" i="10"/>
  <c r="I38" i="10"/>
  <c r="AD37" i="10"/>
  <c r="AC37" i="10"/>
  <c r="AB37" i="10"/>
  <c r="AA37" i="10"/>
  <c r="Z37" i="10"/>
  <c r="Y37" i="10"/>
  <c r="X37" i="10"/>
  <c r="M37" i="10"/>
  <c r="L37" i="10"/>
  <c r="K37" i="10"/>
  <c r="J37" i="10"/>
  <c r="I37" i="10"/>
  <c r="AC36" i="10"/>
  <c r="AB36" i="10"/>
  <c r="AA36" i="10"/>
  <c r="Z36" i="10"/>
  <c r="Y36" i="10"/>
  <c r="X36" i="10"/>
  <c r="M36" i="10"/>
  <c r="L36" i="10"/>
  <c r="K36" i="10"/>
  <c r="J36" i="10"/>
  <c r="I36" i="10"/>
  <c r="AC35" i="10"/>
  <c r="AB35" i="10"/>
  <c r="AA35" i="10"/>
  <c r="Z35" i="10"/>
  <c r="Y35" i="10"/>
  <c r="X35" i="10"/>
  <c r="M35" i="10"/>
  <c r="L35" i="10"/>
  <c r="K35" i="10"/>
  <c r="J35" i="10"/>
  <c r="I35" i="10"/>
  <c r="AC34" i="10"/>
  <c r="AB34" i="10"/>
  <c r="AA34" i="10"/>
  <c r="Z34" i="10"/>
  <c r="Y34" i="10"/>
  <c r="X34" i="10"/>
  <c r="M34" i="10"/>
  <c r="L34" i="10"/>
  <c r="K34" i="10"/>
  <c r="J34" i="10"/>
  <c r="I34" i="10"/>
  <c r="AC33" i="10"/>
  <c r="AB33" i="10"/>
  <c r="AA33" i="10"/>
  <c r="Z33" i="10"/>
  <c r="Y33" i="10"/>
  <c r="X33" i="10"/>
  <c r="M33" i="10"/>
  <c r="L33" i="10"/>
  <c r="K33" i="10"/>
  <c r="J33" i="10"/>
  <c r="I33" i="10"/>
  <c r="AC32" i="10"/>
  <c r="AB32" i="10"/>
  <c r="AA32" i="10"/>
  <c r="Z32" i="10"/>
  <c r="Y32" i="10"/>
  <c r="X32" i="10"/>
  <c r="M32" i="10"/>
  <c r="L32" i="10"/>
  <c r="K32" i="10"/>
  <c r="J32" i="10"/>
  <c r="I32" i="10"/>
  <c r="AC31" i="10"/>
  <c r="AB31" i="10"/>
  <c r="AA31" i="10"/>
  <c r="Z31" i="10"/>
  <c r="Y31" i="10"/>
  <c r="X31" i="10"/>
  <c r="M31" i="10"/>
  <c r="L31" i="10"/>
  <c r="K31" i="10"/>
  <c r="J31" i="10"/>
  <c r="I31" i="10"/>
  <c r="AC29" i="10"/>
  <c r="AB29" i="10"/>
  <c r="AA29" i="10"/>
  <c r="Z29" i="10"/>
  <c r="Y29" i="10"/>
  <c r="X29" i="10"/>
  <c r="M29" i="10"/>
  <c r="L29" i="10"/>
  <c r="K29" i="10"/>
  <c r="J29" i="10"/>
  <c r="I29" i="10"/>
  <c r="AC28" i="10"/>
  <c r="AB28" i="10"/>
  <c r="AA28" i="10"/>
  <c r="Z28" i="10"/>
  <c r="Y28" i="10"/>
  <c r="X28" i="10"/>
  <c r="M28" i="10"/>
  <c r="L28" i="10"/>
  <c r="K28" i="10"/>
  <c r="J28" i="10"/>
  <c r="I28" i="10"/>
  <c r="AC27" i="10"/>
  <c r="AB27" i="10"/>
  <c r="AA27" i="10"/>
  <c r="Z27" i="10"/>
  <c r="Y27" i="10"/>
  <c r="X27" i="10"/>
  <c r="M27" i="10"/>
  <c r="L27" i="10"/>
  <c r="K27" i="10"/>
  <c r="J27" i="10"/>
  <c r="I27" i="10"/>
  <c r="AC24" i="10"/>
  <c r="AB24" i="10"/>
  <c r="AA24" i="10"/>
  <c r="Z24" i="10"/>
  <c r="Y24" i="10"/>
  <c r="X24" i="10"/>
  <c r="M24" i="10"/>
  <c r="L24" i="10"/>
  <c r="K24" i="10"/>
  <c r="J24" i="10"/>
  <c r="I24" i="10"/>
  <c r="AC23" i="10"/>
  <c r="AB23" i="10"/>
  <c r="AA23" i="10"/>
  <c r="Z23" i="10"/>
  <c r="Y23" i="10"/>
  <c r="X23" i="10"/>
  <c r="M23" i="10"/>
  <c r="L23" i="10"/>
  <c r="K23" i="10"/>
  <c r="J23" i="10"/>
  <c r="I23" i="10"/>
  <c r="AC22" i="10"/>
  <c r="AB22" i="10"/>
  <c r="AA22" i="10"/>
  <c r="Z22" i="10"/>
  <c r="Y22" i="10"/>
  <c r="X22" i="10"/>
  <c r="M22" i="10"/>
  <c r="L22" i="10"/>
  <c r="K22" i="10"/>
  <c r="J22" i="10"/>
  <c r="I22" i="10"/>
  <c r="AC21" i="10"/>
  <c r="AB21" i="10"/>
  <c r="AA21" i="10"/>
  <c r="Z21" i="10"/>
  <c r="Y21" i="10"/>
  <c r="X21" i="10"/>
  <c r="M21" i="10"/>
  <c r="L21" i="10"/>
  <c r="K21" i="10"/>
  <c r="J21" i="10"/>
  <c r="I21" i="10"/>
  <c r="AC20" i="10"/>
  <c r="AB20" i="10"/>
  <c r="AA20" i="10"/>
  <c r="Z20" i="10"/>
  <c r="Y20" i="10"/>
  <c r="X20" i="10"/>
  <c r="M20" i="10"/>
  <c r="L20" i="10"/>
  <c r="K20" i="10"/>
  <c r="J20" i="10"/>
  <c r="I20" i="10"/>
  <c r="AC17" i="10"/>
  <c r="AB17" i="10"/>
  <c r="AA17" i="10"/>
  <c r="Z17" i="10"/>
  <c r="Y17" i="10"/>
  <c r="X17" i="10"/>
  <c r="M17" i="10"/>
  <c r="L17" i="10"/>
  <c r="K17" i="10"/>
  <c r="J17" i="10"/>
  <c r="I17" i="10"/>
  <c r="AC13" i="10"/>
  <c r="AB13" i="10"/>
  <c r="AA13" i="10"/>
  <c r="Z13" i="10"/>
  <c r="Y13" i="10"/>
  <c r="X13" i="10"/>
  <c r="M13" i="10"/>
  <c r="L13" i="10"/>
  <c r="K13" i="10"/>
  <c r="J13" i="10"/>
  <c r="I13" i="10"/>
  <c r="AC12" i="10"/>
  <c r="AB12" i="10"/>
  <c r="AA12" i="10"/>
  <c r="Z12" i="10"/>
  <c r="Y12" i="10"/>
  <c r="X12" i="10"/>
  <c r="M12" i="10"/>
  <c r="L12" i="10"/>
  <c r="K12" i="10"/>
  <c r="J12" i="10"/>
  <c r="I12" i="10"/>
  <c r="AC11" i="10"/>
  <c r="AB11" i="10"/>
  <c r="AA11" i="10"/>
  <c r="Z11" i="10"/>
  <c r="Y11" i="10"/>
  <c r="X11" i="10"/>
  <c r="AC10" i="10"/>
  <c r="AB10" i="10"/>
  <c r="AA10" i="10"/>
  <c r="Z10" i="10"/>
  <c r="Y10" i="10"/>
  <c r="X10" i="10"/>
  <c r="M10" i="10"/>
  <c r="L10" i="10"/>
  <c r="K10" i="10"/>
  <c r="J10" i="10"/>
  <c r="I10" i="10"/>
  <c r="AC9" i="10"/>
  <c r="AB9" i="10"/>
  <c r="AA9" i="10"/>
  <c r="Z9" i="10"/>
  <c r="Y9" i="10"/>
  <c r="X9" i="10"/>
  <c r="M9" i="10"/>
  <c r="L9" i="10"/>
  <c r="K9" i="10"/>
  <c r="J9" i="10"/>
  <c r="I9" i="10"/>
  <c r="AC8" i="10"/>
  <c r="AB8" i="10"/>
  <c r="AA8" i="10"/>
  <c r="Z8" i="10"/>
  <c r="Y8" i="10"/>
  <c r="X8" i="10"/>
  <c r="AB7" i="10"/>
  <c r="AA7" i="10"/>
  <c r="Z7" i="10"/>
  <c r="Y7" i="10"/>
  <c r="X7" i="10"/>
  <c r="M7" i="10"/>
  <c r="L7" i="10"/>
  <c r="K7" i="10"/>
  <c r="J7" i="10"/>
  <c r="I7" i="10"/>
  <c r="AB5" i="10"/>
  <c r="AA5" i="10"/>
  <c r="Z5" i="10"/>
  <c r="Y5" i="10"/>
  <c r="X5" i="10"/>
  <c r="M5" i="10"/>
  <c r="L5" i="10"/>
  <c r="K5" i="10"/>
  <c r="J5" i="10"/>
  <c r="I5" i="10"/>
  <c r="AB4" i="10"/>
  <c r="AA4" i="10"/>
  <c r="Z4" i="10"/>
  <c r="Y4" i="10"/>
  <c r="X4" i="10"/>
  <c r="M4" i="10"/>
  <c r="L4" i="10"/>
  <c r="K4" i="10"/>
  <c r="J4" i="10"/>
  <c r="I4" i="10"/>
  <c r="AB3" i="10"/>
  <c r="AA3" i="10"/>
  <c r="Z3" i="10"/>
  <c r="Y3" i="10"/>
  <c r="X3" i="10"/>
  <c r="M3" i="10"/>
  <c r="L3" i="10"/>
  <c r="K3" i="10"/>
  <c r="J3" i="10"/>
  <c r="I3" i="10"/>
  <c r="M136" i="9"/>
  <c r="L136" i="9"/>
  <c r="K136" i="9"/>
  <c r="M135" i="9"/>
  <c r="L135" i="9"/>
  <c r="K135" i="9"/>
  <c r="M124" i="9"/>
  <c r="L124" i="9"/>
  <c r="K124" i="9"/>
  <c r="M123" i="9"/>
  <c r="L123" i="9"/>
  <c r="K123" i="9"/>
  <c r="M122" i="9"/>
  <c r="L122" i="9"/>
  <c r="K122" i="9"/>
  <c r="M121" i="9"/>
  <c r="L121" i="9"/>
  <c r="K121" i="9"/>
  <c r="M120" i="9"/>
  <c r="L120" i="9"/>
  <c r="K120" i="9"/>
  <c r="M119" i="9"/>
  <c r="L119" i="9"/>
  <c r="K119" i="9"/>
  <c r="M118" i="9"/>
  <c r="L118" i="9"/>
  <c r="K118" i="9"/>
  <c r="M117" i="9"/>
  <c r="L117" i="9"/>
  <c r="K117" i="9"/>
  <c r="M116" i="9"/>
  <c r="L116" i="9"/>
  <c r="K116" i="9"/>
  <c r="M115" i="9"/>
  <c r="L115" i="9"/>
  <c r="K115" i="9"/>
  <c r="M114" i="9"/>
  <c r="L114" i="9"/>
  <c r="K114" i="9"/>
  <c r="M113" i="9"/>
  <c r="L113" i="9"/>
  <c r="K113" i="9"/>
  <c r="M112" i="9"/>
  <c r="L112" i="9"/>
  <c r="K112" i="9"/>
  <c r="M111" i="9"/>
  <c r="L111" i="9"/>
  <c r="K111" i="9"/>
  <c r="M110" i="9"/>
  <c r="L110" i="9"/>
  <c r="K110" i="9"/>
  <c r="M109" i="9"/>
  <c r="L109" i="9"/>
  <c r="K109" i="9"/>
  <c r="M108" i="9"/>
  <c r="L108" i="9"/>
  <c r="K108" i="9"/>
  <c r="M107" i="9"/>
  <c r="L107" i="9"/>
  <c r="K107" i="9"/>
  <c r="M106" i="9"/>
  <c r="L106" i="9"/>
  <c r="K106" i="9"/>
  <c r="M105" i="9"/>
  <c r="L105" i="9"/>
  <c r="K105" i="9"/>
  <c r="M104" i="9"/>
  <c r="L104" i="9"/>
  <c r="K104" i="9"/>
  <c r="M103" i="9"/>
  <c r="L103" i="9"/>
  <c r="K103" i="9"/>
  <c r="M102" i="9"/>
  <c r="L102" i="9"/>
  <c r="K102" i="9"/>
  <c r="M101" i="9"/>
  <c r="L101" i="9"/>
  <c r="K101" i="9"/>
  <c r="M100" i="9"/>
  <c r="L100" i="9"/>
  <c r="K100" i="9"/>
  <c r="M99" i="9"/>
  <c r="L99" i="9"/>
  <c r="K99" i="9"/>
  <c r="M98" i="9"/>
  <c r="L98" i="9"/>
  <c r="K98" i="9"/>
  <c r="M97" i="9"/>
  <c r="L97" i="9"/>
  <c r="K97" i="9"/>
  <c r="M96" i="9"/>
  <c r="L96" i="9"/>
  <c r="K96" i="9"/>
  <c r="M95" i="9"/>
  <c r="L95" i="9"/>
  <c r="K95" i="9"/>
  <c r="M94" i="9"/>
  <c r="L94" i="9"/>
  <c r="K94" i="9"/>
  <c r="M93" i="9"/>
  <c r="L93" i="9"/>
  <c r="K93" i="9"/>
  <c r="M92" i="9"/>
  <c r="L92" i="9"/>
  <c r="K92" i="9"/>
  <c r="M91" i="9"/>
  <c r="L91" i="9"/>
  <c r="K91" i="9"/>
  <c r="M90" i="9"/>
  <c r="L90" i="9"/>
  <c r="K90" i="9"/>
  <c r="M89" i="9"/>
  <c r="L89" i="9"/>
  <c r="K89" i="9"/>
  <c r="M88" i="9"/>
  <c r="L88" i="9"/>
  <c r="K88" i="9"/>
  <c r="M87" i="9"/>
  <c r="L87" i="9"/>
  <c r="K87" i="9"/>
  <c r="M86" i="9"/>
  <c r="L86" i="9"/>
  <c r="K86" i="9"/>
  <c r="M85" i="9"/>
  <c r="L85" i="9"/>
  <c r="K85" i="9"/>
  <c r="M84" i="9"/>
  <c r="L84" i="9"/>
  <c r="K84" i="9"/>
  <c r="M83" i="9"/>
  <c r="L83" i="9"/>
  <c r="K83" i="9"/>
  <c r="M82" i="9"/>
  <c r="L82" i="9"/>
  <c r="K82" i="9"/>
  <c r="M81" i="9"/>
  <c r="L81" i="9"/>
  <c r="K81" i="9"/>
  <c r="M80" i="9"/>
  <c r="L80" i="9"/>
  <c r="K80" i="9"/>
  <c r="M79" i="9"/>
  <c r="L79" i="9"/>
  <c r="K79" i="9"/>
  <c r="M78" i="9"/>
  <c r="L78" i="9"/>
  <c r="K78" i="9"/>
  <c r="M77" i="9"/>
  <c r="L77" i="9"/>
  <c r="K77" i="9"/>
  <c r="M76" i="9"/>
  <c r="L76" i="9"/>
  <c r="K76" i="9"/>
  <c r="M75" i="9"/>
  <c r="L75" i="9"/>
  <c r="K75" i="9"/>
  <c r="M74" i="9"/>
  <c r="L74" i="9"/>
  <c r="K74" i="9"/>
  <c r="M73" i="9"/>
  <c r="L73" i="9"/>
  <c r="K73" i="9"/>
  <c r="M72" i="9"/>
  <c r="L72" i="9"/>
  <c r="K72" i="9"/>
  <c r="M71" i="9"/>
  <c r="L71" i="9"/>
  <c r="K71" i="9"/>
  <c r="M70" i="9"/>
  <c r="L70" i="9"/>
  <c r="K70" i="9"/>
  <c r="M69" i="9"/>
  <c r="L69" i="9"/>
  <c r="K69" i="9"/>
  <c r="M68" i="9"/>
  <c r="L68" i="9"/>
  <c r="K68" i="9"/>
  <c r="M67" i="9"/>
  <c r="L67" i="9"/>
  <c r="K67" i="9"/>
  <c r="M66" i="9"/>
  <c r="L66" i="9"/>
  <c r="K66" i="9"/>
  <c r="M65" i="9"/>
  <c r="L65" i="9"/>
  <c r="K65" i="9"/>
  <c r="M64" i="9"/>
  <c r="L64" i="9"/>
  <c r="K64" i="9"/>
  <c r="M63" i="9"/>
  <c r="L63" i="9"/>
  <c r="K63" i="9"/>
  <c r="M62" i="9"/>
  <c r="L62" i="9"/>
  <c r="K62" i="9"/>
  <c r="M61" i="9"/>
  <c r="L61" i="9"/>
  <c r="K61" i="9"/>
  <c r="M60" i="9"/>
  <c r="L60" i="9"/>
  <c r="K60" i="9"/>
  <c r="M59" i="9"/>
  <c r="L59" i="9"/>
  <c r="K59" i="9"/>
  <c r="M58" i="9"/>
  <c r="L58" i="9"/>
  <c r="K58" i="9"/>
  <c r="M57" i="9"/>
  <c r="L57" i="9"/>
  <c r="K57" i="9"/>
  <c r="M56" i="9"/>
  <c r="L56" i="9"/>
  <c r="K56" i="9"/>
  <c r="M55" i="9"/>
  <c r="L55" i="9"/>
  <c r="K55" i="9"/>
  <c r="M54" i="9"/>
  <c r="L54" i="9"/>
  <c r="K54" i="9"/>
  <c r="M53" i="9"/>
  <c r="L53" i="9"/>
  <c r="K53" i="9"/>
  <c r="M52" i="9"/>
  <c r="L52" i="9"/>
  <c r="K52" i="9"/>
  <c r="M51" i="9"/>
  <c r="L51" i="9"/>
  <c r="K51" i="9"/>
  <c r="M50" i="9"/>
  <c r="L50" i="9"/>
  <c r="K50" i="9"/>
  <c r="M49" i="9"/>
  <c r="L49" i="9"/>
  <c r="K49" i="9"/>
  <c r="M48" i="9"/>
  <c r="L48" i="9"/>
  <c r="K48" i="9"/>
  <c r="M47" i="9"/>
  <c r="L47" i="9"/>
  <c r="K47" i="9"/>
  <c r="M46" i="9"/>
  <c r="L46" i="9"/>
  <c r="K46" i="9"/>
  <c r="M45" i="9"/>
  <c r="L45" i="9"/>
  <c r="K45" i="9"/>
  <c r="M44" i="9"/>
  <c r="L44" i="9"/>
  <c r="K44" i="9"/>
  <c r="M43" i="9"/>
  <c r="L43" i="9"/>
  <c r="K43" i="9"/>
  <c r="M42" i="9"/>
  <c r="L42" i="9"/>
  <c r="K42" i="9"/>
  <c r="M41" i="9"/>
  <c r="L41" i="9"/>
  <c r="K41" i="9"/>
  <c r="M40" i="9"/>
  <c r="L40" i="9"/>
  <c r="K40" i="9"/>
  <c r="M39" i="9"/>
  <c r="L39" i="9"/>
  <c r="K39" i="9"/>
  <c r="M38" i="9"/>
  <c r="L38" i="9"/>
  <c r="K38" i="9"/>
  <c r="M37" i="9"/>
  <c r="L37" i="9"/>
  <c r="K37" i="9"/>
  <c r="M36" i="9"/>
  <c r="L36" i="9"/>
  <c r="K36" i="9"/>
  <c r="M35" i="9"/>
  <c r="L35" i="9"/>
  <c r="K35" i="9"/>
  <c r="M34" i="9"/>
  <c r="L34" i="9"/>
  <c r="K34" i="9"/>
  <c r="L33" i="9"/>
  <c r="K33" i="9"/>
  <c r="I33" i="9"/>
  <c r="M33" i="9" s="1"/>
  <c r="M32" i="9"/>
  <c r="L32" i="9"/>
  <c r="K32" i="9"/>
  <c r="M30" i="9"/>
  <c r="L30" i="9"/>
  <c r="K30" i="9"/>
  <c r="M29" i="9"/>
  <c r="L29" i="9"/>
  <c r="K29" i="9"/>
  <c r="M28" i="9"/>
  <c r="L28" i="9"/>
  <c r="K28" i="9"/>
  <c r="M27" i="9"/>
  <c r="L27" i="9"/>
  <c r="K27" i="9"/>
  <c r="M25" i="9"/>
  <c r="L25" i="9"/>
  <c r="K25" i="9"/>
  <c r="M24" i="9"/>
  <c r="L24" i="9"/>
  <c r="K24" i="9"/>
  <c r="M23" i="9"/>
  <c r="L23" i="9"/>
  <c r="K23" i="9"/>
  <c r="M22" i="9"/>
  <c r="L22" i="9"/>
  <c r="K22" i="9"/>
  <c r="M20" i="9"/>
  <c r="L20" i="9"/>
  <c r="K20" i="9"/>
  <c r="M19" i="9"/>
  <c r="L19" i="9"/>
  <c r="K19" i="9"/>
  <c r="M18" i="9"/>
  <c r="L18" i="9"/>
  <c r="K18" i="9"/>
  <c r="M17" i="9"/>
  <c r="L17" i="9"/>
  <c r="K17" i="9"/>
  <c r="M15" i="9"/>
  <c r="L15" i="9"/>
  <c r="K15" i="9"/>
  <c r="M13" i="9"/>
  <c r="L13" i="9"/>
  <c r="K13" i="9"/>
  <c r="M12" i="9"/>
  <c r="L12" i="9"/>
  <c r="K12" i="9"/>
  <c r="M11" i="9"/>
  <c r="L11" i="9"/>
  <c r="K11" i="9"/>
  <c r="M10" i="9"/>
  <c r="L10" i="9"/>
  <c r="K10" i="9"/>
  <c r="L9" i="9"/>
  <c r="M8" i="9"/>
  <c r="L8" i="9"/>
  <c r="K8" i="9"/>
  <c r="M7" i="9"/>
  <c r="L7" i="9"/>
  <c r="K7" i="9"/>
  <c r="M6" i="9"/>
  <c r="L6" i="9"/>
  <c r="K6" i="9"/>
  <c r="M5" i="9"/>
  <c r="L5" i="9"/>
  <c r="K5" i="9"/>
  <c r="M4" i="9"/>
  <c r="L4" i="9"/>
  <c r="K4" i="9"/>
  <c r="M3" i="9"/>
  <c r="L3" i="9"/>
  <c r="K3" i="9"/>
  <c r="AA90" i="8"/>
  <c r="AA89" i="8"/>
  <c r="Y89" i="8"/>
  <c r="X89" i="8"/>
  <c r="W89" i="8"/>
  <c r="V89" i="8"/>
  <c r="M89" i="8"/>
  <c r="K89" i="8"/>
  <c r="J89" i="8"/>
  <c r="I89" i="8"/>
  <c r="H89" i="8"/>
  <c r="AA88" i="8"/>
  <c r="Z88" i="8"/>
  <c r="Y88" i="8"/>
  <c r="X88" i="8"/>
  <c r="W88" i="8"/>
  <c r="V88" i="8"/>
  <c r="M88" i="8"/>
  <c r="K88" i="8"/>
  <c r="J88" i="8"/>
  <c r="I88" i="8"/>
  <c r="H88" i="8"/>
  <c r="AA87" i="8"/>
  <c r="Z87" i="8"/>
  <c r="Y87" i="8"/>
  <c r="X87" i="8"/>
  <c r="W87" i="8"/>
  <c r="V87" i="8"/>
  <c r="M87" i="8"/>
  <c r="K87" i="8"/>
  <c r="J87" i="8"/>
  <c r="I87" i="8"/>
  <c r="H87" i="8"/>
  <c r="AA86" i="8"/>
  <c r="Y86" i="8"/>
  <c r="X86" i="8"/>
  <c r="W86" i="8"/>
  <c r="V86" i="8"/>
  <c r="M86" i="8"/>
  <c r="K86" i="8"/>
  <c r="J86" i="8"/>
  <c r="I86" i="8"/>
  <c r="H86" i="8"/>
  <c r="AA85" i="8"/>
  <c r="AA84" i="8"/>
  <c r="AA83" i="8"/>
  <c r="Z83" i="8"/>
  <c r="Y83" i="8"/>
  <c r="X83" i="8"/>
  <c r="W83" i="8"/>
  <c r="V83" i="8"/>
  <c r="M83" i="8"/>
  <c r="K83" i="8"/>
  <c r="J83" i="8"/>
  <c r="I83" i="8"/>
  <c r="H83" i="8"/>
  <c r="AA82" i="8"/>
  <c r="Y82" i="8"/>
  <c r="X82" i="8"/>
  <c r="W82" i="8"/>
  <c r="V82" i="8"/>
  <c r="M82" i="8"/>
  <c r="K82" i="8"/>
  <c r="J82" i="8"/>
  <c r="I82" i="8"/>
  <c r="H82" i="8"/>
  <c r="AA81" i="8"/>
  <c r="Z81" i="8"/>
  <c r="Y81" i="8"/>
  <c r="X81" i="8"/>
  <c r="W81" i="8"/>
  <c r="V81" i="8"/>
  <c r="M81" i="8"/>
  <c r="K81" i="8"/>
  <c r="J81" i="8"/>
  <c r="I81" i="8"/>
  <c r="H81" i="8"/>
  <c r="AA80" i="8"/>
  <c r="Z80" i="8"/>
  <c r="Y80" i="8"/>
  <c r="X80" i="8"/>
  <c r="W80" i="8"/>
  <c r="V80" i="8"/>
  <c r="M80" i="8"/>
  <c r="K80" i="8"/>
  <c r="J80" i="8"/>
  <c r="I80" i="8"/>
  <c r="H80" i="8"/>
  <c r="AA79" i="8"/>
  <c r="Z79" i="8"/>
  <c r="Y79" i="8"/>
  <c r="X79" i="8"/>
  <c r="W79" i="8"/>
  <c r="V79" i="8"/>
  <c r="M79" i="8"/>
  <c r="K79" i="8"/>
  <c r="J79" i="8"/>
  <c r="I79" i="8"/>
  <c r="H79" i="8"/>
  <c r="AA78" i="8"/>
  <c r="Z78" i="8"/>
  <c r="Y78" i="8"/>
  <c r="X78" i="8"/>
  <c r="W78" i="8"/>
  <c r="V78" i="8"/>
  <c r="M78" i="8"/>
  <c r="K78" i="8"/>
  <c r="J78" i="8"/>
  <c r="I78" i="8"/>
  <c r="H78" i="8"/>
  <c r="AA77" i="8"/>
  <c r="Y77" i="8"/>
  <c r="X77" i="8"/>
  <c r="W77" i="8"/>
  <c r="V77" i="8"/>
  <c r="M77" i="8"/>
  <c r="K77" i="8"/>
  <c r="J77" i="8"/>
  <c r="I77" i="8"/>
  <c r="H77" i="8"/>
  <c r="AA76" i="8"/>
  <c r="Z76" i="8"/>
  <c r="Y76" i="8"/>
  <c r="X76" i="8"/>
  <c r="W76" i="8"/>
  <c r="V76" i="8"/>
  <c r="M76" i="8"/>
  <c r="K76" i="8"/>
  <c r="J76" i="8"/>
  <c r="I76" i="8"/>
  <c r="H76" i="8"/>
  <c r="AA75" i="8"/>
  <c r="Z75" i="8"/>
  <c r="Y75" i="8"/>
  <c r="X75" i="8"/>
  <c r="W75" i="8"/>
  <c r="V75" i="8"/>
  <c r="M75" i="8"/>
  <c r="K75" i="8"/>
  <c r="J75" i="8"/>
  <c r="I75" i="8"/>
  <c r="H75" i="8"/>
  <c r="AA74" i="8"/>
  <c r="Z74" i="8"/>
  <c r="Y74" i="8"/>
  <c r="X74" i="8"/>
  <c r="W74" i="8"/>
  <c r="V74" i="8"/>
  <c r="M74" i="8"/>
  <c r="K74" i="8"/>
  <c r="J74" i="8"/>
  <c r="I74" i="8"/>
  <c r="H74" i="8"/>
  <c r="AA73" i="8"/>
  <c r="Y73" i="8"/>
  <c r="X73" i="8"/>
  <c r="W73" i="8"/>
  <c r="V73" i="8"/>
  <c r="M73" i="8"/>
  <c r="K73" i="8"/>
  <c r="J73" i="8"/>
  <c r="I73" i="8"/>
  <c r="H73" i="8"/>
  <c r="AA72" i="8"/>
  <c r="Z72" i="8"/>
  <c r="Y72" i="8"/>
  <c r="X72" i="8"/>
  <c r="W72" i="8"/>
  <c r="V72" i="8"/>
  <c r="AA71" i="8"/>
  <c r="Z71" i="8"/>
  <c r="Y71" i="8"/>
  <c r="X71" i="8"/>
  <c r="W71" i="8"/>
  <c r="V71" i="8"/>
  <c r="M71" i="8"/>
  <c r="K71" i="8"/>
  <c r="J71" i="8"/>
  <c r="I71" i="8"/>
  <c r="H71" i="8"/>
  <c r="AA70" i="8"/>
  <c r="Z70" i="8"/>
  <c r="Y70" i="8"/>
  <c r="X70" i="8"/>
  <c r="W70" i="8"/>
  <c r="V70" i="8"/>
  <c r="M70" i="8"/>
  <c r="K70" i="8"/>
  <c r="J70" i="8"/>
  <c r="I70" i="8"/>
  <c r="H70" i="8"/>
  <c r="AA69" i="8"/>
  <c r="Y69" i="8"/>
  <c r="X69" i="8"/>
  <c r="W69" i="8"/>
  <c r="V69" i="8"/>
  <c r="M69" i="8"/>
  <c r="K69" i="8"/>
  <c r="J69" i="8"/>
  <c r="I69" i="8"/>
  <c r="H69" i="8"/>
  <c r="AA68" i="8"/>
  <c r="Z68" i="8"/>
  <c r="Y68" i="8"/>
  <c r="X68" i="8"/>
  <c r="W68" i="8"/>
  <c r="V68" i="8"/>
  <c r="M68" i="8"/>
  <c r="K68" i="8"/>
  <c r="J68" i="8"/>
  <c r="I68" i="8"/>
  <c r="H68" i="8"/>
  <c r="AA67" i="8"/>
  <c r="Z67" i="8"/>
  <c r="Y67" i="8"/>
  <c r="X67" i="8"/>
  <c r="W67" i="8"/>
  <c r="V67" i="8"/>
  <c r="M67" i="8"/>
  <c r="K67" i="8"/>
  <c r="J67" i="8"/>
  <c r="I67" i="8"/>
  <c r="H67" i="8"/>
  <c r="AA66" i="8"/>
  <c r="Z66" i="8"/>
  <c r="Y66" i="8"/>
  <c r="X66" i="8"/>
  <c r="W66" i="8"/>
  <c r="V66" i="8"/>
  <c r="M66" i="8"/>
  <c r="K66" i="8"/>
  <c r="J66" i="8"/>
  <c r="I66" i="8"/>
  <c r="H66" i="8"/>
  <c r="AA65" i="8"/>
  <c r="Z65" i="8"/>
  <c r="Y65" i="8"/>
  <c r="X65" i="8"/>
  <c r="W65" i="8"/>
  <c r="V65" i="8"/>
  <c r="M65" i="8"/>
  <c r="K65" i="8"/>
  <c r="J65" i="8"/>
  <c r="I65" i="8"/>
  <c r="H65" i="8"/>
  <c r="AA64" i="8"/>
  <c r="Z64" i="8"/>
  <c r="Y64" i="8"/>
  <c r="X64" i="8"/>
  <c r="W64" i="8"/>
  <c r="V64" i="8"/>
  <c r="M64" i="8"/>
  <c r="K64" i="8"/>
  <c r="J64" i="8"/>
  <c r="I64" i="8"/>
  <c r="H64" i="8"/>
  <c r="AA63" i="8"/>
  <c r="Z63" i="8"/>
  <c r="Y63" i="8"/>
  <c r="X63" i="8"/>
  <c r="W63" i="8"/>
  <c r="V63" i="8"/>
  <c r="I63" i="8"/>
  <c r="H63" i="8"/>
  <c r="AA62" i="8"/>
  <c r="Z62" i="8"/>
  <c r="Y62" i="8"/>
  <c r="X62" i="8"/>
  <c r="W62" i="8"/>
  <c r="V62" i="8"/>
  <c r="M62" i="8"/>
  <c r="K62" i="8"/>
  <c r="J62" i="8"/>
  <c r="I62" i="8"/>
  <c r="H62" i="8"/>
  <c r="AA61" i="8"/>
  <c r="Z61" i="8"/>
  <c r="Y61" i="8"/>
  <c r="X61" i="8"/>
  <c r="W61" i="8"/>
  <c r="V61" i="8"/>
  <c r="M61" i="8"/>
  <c r="K61" i="8"/>
  <c r="J61" i="8"/>
  <c r="I61" i="8"/>
  <c r="H61" i="8"/>
  <c r="AA60" i="8"/>
  <c r="Z60" i="8"/>
  <c r="Y60" i="8"/>
  <c r="X60" i="8"/>
  <c r="W60" i="8"/>
  <c r="V60" i="8"/>
  <c r="M60" i="8"/>
  <c r="K60" i="8"/>
  <c r="J60" i="8"/>
  <c r="I60" i="8"/>
  <c r="H60" i="8"/>
  <c r="AA59" i="8"/>
  <c r="Z59" i="8"/>
  <c r="Y59" i="8"/>
  <c r="X59" i="8"/>
  <c r="W59" i="8"/>
  <c r="V59" i="8"/>
  <c r="M59" i="8"/>
  <c r="K59" i="8"/>
  <c r="J59" i="8"/>
  <c r="I59" i="8"/>
  <c r="H59" i="8"/>
  <c r="AA58" i="8"/>
  <c r="Y58" i="8"/>
  <c r="X58" i="8"/>
  <c r="W58" i="8"/>
  <c r="V58" i="8"/>
  <c r="M58" i="8"/>
  <c r="K58" i="8"/>
  <c r="J58" i="8"/>
  <c r="I58" i="8"/>
  <c r="H58" i="8"/>
  <c r="AA57" i="8"/>
  <c r="Z57" i="8"/>
  <c r="Y57" i="8"/>
  <c r="X57" i="8"/>
  <c r="W57" i="8"/>
  <c r="V57" i="8"/>
  <c r="AA56" i="8"/>
  <c r="Z56" i="8"/>
  <c r="Y56" i="8"/>
  <c r="X56" i="8"/>
  <c r="W56" i="8"/>
  <c r="V56" i="8"/>
  <c r="L56" i="8"/>
  <c r="K56" i="8"/>
  <c r="J56" i="8"/>
  <c r="I56" i="8"/>
  <c r="AA55" i="8"/>
  <c r="Z55" i="8"/>
  <c r="Y55" i="8"/>
  <c r="X55" i="8"/>
  <c r="W55" i="8"/>
  <c r="V55" i="8"/>
  <c r="M55" i="8"/>
  <c r="L55" i="8"/>
  <c r="K55" i="8"/>
  <c r="J55" i="8"/>
  <c r="I55" i="8"/>
  <c r="H55" i="8"/>
  <c r="AA54" i="8"/>
  <c r="Y54" i="8"/>
  <c r="X54" i="8"/>
  <c r="W54" i="8"/>
  <c r="V54" i="8"/>
  <c r="M54" i="8"/>
  <c r="K54" i="8"/>
  <c r="J54" i="8"/>
  <c r="I54" i="8"/>
  <c r="H54" i="8"/>
  <c r="AA53" i="8"/>
  <c r="Z53" i="8"/>
  <c r="Y53" i="8"/>
  <c r="X53" i="8"/>
  <c r="W53" i="8"/>
  <c r="V53" i="8"/>
  <c r="AA46" i="8"/>
  <c r="Z46" i="8"/>
  <c r="Y46" i="8"/>
  <c r="X46" i="8"/>
  <c r="W46" i="8"/>
  <c r="M46" i="8"/>
  <c r="L46" i="8"/>
  <c r="K46" i="8"/>
  <c r="J46" i="8"/>
  <c r="I46" i="8"/>
  <c r="AA45" i="8"/>
  <c r="Z45" i="8"/>
  <c r="Y45" i="8"/>
  <c r="X45" i="8"/>
  <c r="W45" i="8"/>
  <c r="V45" i="8"/>
  <c r="M45" i="8"/>
  <c r="L45" i="8"/>
  <c r="K45" i="8"/>
  <c r="J45" i="8"/>
  <c r="I45" i="8"/>
  <c r="H45" i="8"/>
  <c r="AA44" i="8"/>
  <c r="Y44" i="8"/>
  <c r="X44" i="8"/>
  <c r="W44" i="8"/>
  <c r="V44" i="8"/>
  <c r="M44" i="8"/>
  <c r="K44" i="8"/>
  <c r="J44" i="8"/>
  <c r="I44" i="8"/>
  <c r="H44" i="8"/>
  <c r="AA43" i="8"/>
  <c r="Z43" i="8"/>
  <c r="Y43" i="8"/>
  <c r="X43" i="8"/>
  <c r="W43" i="8"/>
  <c r="V43" i="8"/>
  <c r="AA42" i="8"/>
  <c r="Z42" i="8"/>
  <c r="Y42" i="8"/>
  <c r="X42" i="8"/>
  <c r="W42" i="8"/>
  <c r="V42" i="8"/>
  <c r="M42" i="8"/>
  <c r="K42" i="8"/>
  <c r="J42" i="8"/>
  <c r="I42" i="8"/>
  <c r="H42" i="8"/>
  <c r="AA41" i="8"/>
  <c r="Z41" i="8"/>
  <c r="Y41" i="8"/>
  <c r="X41" i="8"/>
  <c r="W41" i="8"/>
  <c r="V41" i="8"/>
  <c r="AA40" i="8"/>
  <c r="Z40" i="8"/>
  <c r="Y40" i="8"/>
  <c r="X40" i="8"/>
  <c r="W40" i="8"/>
  <c r="V40" i="8"/>
  <c r="AA39" i="8"/>
  <c r="Z39" i="8"/>
  <c r="Y39" i="8"/>
  <c r="X39" i="8"/>
  <c r="W39" i="8"/>
  <c r="V39" i="8"/>
  <c r="AA38" i="8"/>
  <c r="Z38" i="8"/>
  <c r="Y38" i="8"/>
  <c r="X38" i="8"/>
  <c r="W38" i="8"/>
  <c r="V38" i="8"/>
  <c r="AA37" i="8"/>
  <c r="Z37" i="8"/>
  <c r="Y37" i="8"/>
  <c r="X37" i="8"/>
  <c r="W37" i="8"/>
  <c r="V37" i="8"/>
  <c r="K37" i="8"/>
  <c r="J37" i="8"/>
  <c r="I37" i="8"/>
  <c r="AA36" i="8"/>
  <c r="Z36" i="8"/>
  <c r="Y36" i="8"/>
  <c r="X36" i="8"/>
  <c r="W36" i="8"/>
  <c r="V36" i="8"/>
  <c r="M36" i="8"/>
  <c r="K36" i="8"/>
  <c r="J36" i="8"/>
  <c r="I36" i="8"/>
  <c r="H36" i="8"/>
  <c r="AA35" i="8"/>
  <c r="Z35" i="8"/>
  <c r="Y35" i="8"/>
  <c r="X35" i="8"/>
  <c r="W35" i="8"/>
  <c r="V35" i="8"/>
  <c r="K35" i="8"/>
  <c r="J35" i="8"/>
  <c r="I35" i="8"/>
  <c r="AA34" i="8"/>
  <c r="Z34" i="8"/>
  <c r="Y34" i="8"/>
  <c r="X34" i="8"/>
  <c r="W34" i="8"/>
  <c r="V34" i="8"/>
  <c r="AA33" i="8"/>
  <c r="Z33" i="8"/>
  <c r="Y33" i="8"/>
  <c r="X33" i="8"/>
  <c r="W33" i="8"/>
  <c r="V33" i="8"/>
  <c r="M33" i="8"/>
  <c r="K33" i="8"/>
  <c r="J33" i="8"/>
  <c r="I33" i="8"/>
  <c r="H33" i="8"/>
  <c r="AA32" i="8"/>
  <c r="Z32" i="8"/>
  <c r="Y32" i="8"/>
  <c r="X32" i="8"/>
  <c r="W32" i="8"/>
  <c r="V32" i="8"/>
  <c r="M32" i="8"/>
  <c r="K32" i="8"/>
  <c r="J32" i="8"/>
  <c r="I32" i="8"/>
  <c r="H32" i="8"/>
  <c r="AA31" i="8"/>
  <c r="Y31" i="8"/>
  <c r="X31" i="8"/>
  <c r="W31" i="8"/>
  <c r="V31" i="8"/>
  <c r="M31" i="8"/>
  <c r="K31" i="8"/>
  <c r="J31" i="8"/>
  <c r="I31" i="8"/>
  <c r="H31" i="8"/>
  <c r="AA30" i="8"/>
  <c r="Z30" i="8"/>
  <c r="Y30" i="8"/>
  <c r="X30" i="8"/>
  <c r="W30" i="8"/>
  <c r="V30" i="8"/>
  <c r="AA29" i="8"/>
  <c r="Z29" i="8"/>
  <c r="Y29" i="8"/>
  <c r="X29" i="8"/>
  <c r="W29" i="8"/>
  <c r="V29" i="8"/>
  <c r="M29" i="8"/>
  <c r="K29" i="8"/>
  <c r="J29" i="8"/>
  <c r="I29" i="8"/>
  <c r="H29" i="8"/>
  <c r="AA28" i="8"/>
  <c r="Y28" i="8"/>
  <c r="X28" i="8"/>
  <c r="W28" i="8"/>
  <c r="V28" i="8"/>
  <c r="M28" i="8"/>
  <c r="K28" i="8"/>
  <c r="J28" i="8"/>
  <c r="I28" i="8"/>
  <c r="H28" i="8"/>
  <c r="AA27" i="8"/>
  <c r="Z27" i="8"/>
  <c r="Y27" i="8"/>
  <c r="X27" i="8"/>
  <c r="W27" i="8"/>
  <c r="V27" i="8"/>
  <c r="I27" i="8"/>
  <c r="H27" i="8"/>
  <c r="AA26" i="8"/>
  <c r="Z26" i="8"/>
  <c r="Y26" i="8"/>
  <c r="X26" i="8"/>
  <c r="W26" i="8"/>
  <c r="V26" i="8"/>
  <c r="M26" i="8"/>
  <c r="K26" i="8"/>
  <c r="J26" i="8"/>
  <c r="I26" i="8"/>
  <c r="H26" i="8"/>
  <c r="AA25" i="8"/>
  <c r="Z25" i="8"/>
  <c r="Y25" i="8"/>
  <c r="X25" i="8"/>
  <c r="W25" i="8"/>
  <c r="V25" i="8"/>
  <c r="AA24" i="8"/>
  <c r="Z24" i="8"/>
  <c r="Y24" i="8"/>
  <c r="X24" i="8"/>
  <c r="W24" i="8"/>
  <c r="V24" i="8"/>
  <c r="M24" i="8"/>
  <c r="K24" i="8"/>
  <c r="J24" i="8"/>
  <c r="I24" i="8"/>
  <c r="H24" i="8"/>
  <c r="AA23" i="8"/>
  <c r="Z23" i="8"/>
  <c r="Y23" i="8"/>
  <c r="X23" i="8"/>
  <c r="W23" i="8"/>
  <c r="V23" i="8"/>
  <c r="M23" i="8"/>
  <c r="K23" i="8"/>
  <c r="J23" i="8"/>
  <c r="I23" i="8"/>
  <c r="H23" i="8"/>
  <c r="AA22" i="8"/>
  <c r="Z22" i="8"/>
  <c r="Y22" i="8"/>
  <c r="X22" i="8"/>
  <c r="W22" i="8"/>
  <c r="V22" i="8"/>
  <c r="M22" i="8"/>
  <c r="K22" i="8"/>
  <c r="J22" i="8"/>
  <c r="I22" i="8"/>
  <c r="H22" i="8"/>
  <c r="AA21" i="8"/>
  <c r="Z21" i="8"/>
  <c r="Y21" i="8"/>
  <c r="X21" i="8"/>
  <c r="W21" i="8"/>
  <c r="V21" i="8"/>
  <c r="M21" i="8"/>
  <c r="K21" i="8"/>
  <c r="J21" i="8"/>
  <c r="I21" i="8"/>
  <c r="H21" i="8"/>
  <c r="AA20" i="8"/>
  <c r="Z20" i="8"/>
  <c r="Y20" i="8"/>
  <c r="X20" i="8"/>
  <c r="W20" i="8"/>
  <c r="V20" i="8"/>
  <c r="M20" i="8"/>
  <c r="K20" i="8"/>
  <c r="J20" i="8"/>
  <c r="H20" i="8"/>
  <c r="AA19" i="8"/>
  <c r="Z19" i="8"/>
  <c r="Y19" i="8"/>
  <c r="X19" i="8"/>
  <c r="W19" i="8"/>
  <c r="V19" i="8"/>
  <c r="M19" i="8"/>
  <c r="K19" i="8"/>
  <c r="J19" i="8"/>
  <c r="H19" i="8"/>
  <c r="AA18" i="8"/>
  <c r="Z18" i="8"/>
  <c r="Y18" i="8"/>
  <c r="X18" i="8"/>
  <c r="W18" i="8"/>
  <c r="V18" i="8"/>
  <c r="M18" i="8"/>
  <c r="K18" i="8"/>
  <c r="J18" i="8"/>
  <c r="I18" i="8"/>
  <c r="H18" i="8"/>
  <c r="AA17" i="8"/>
  <c r="Z17" i="8"/>
  <c r="Y17" i="8"/>
  <c r="X17" i="8"/>
  <c r="W17" i="8"/>
  <c r="V17" i="8"/>
  <c r="M17" i="8"/>
  <c r="K17" i="8"/>
  <c r="J17" i="8"/>
  <c r="I17" i="8"/>
  <c r="H17" i="8"/>
  <c r="AA16" i="8"/>
  <c r="Z16" i="8"/>
  <c r="Y16" i="8"/>
  <c r="X16" i="8"/>
  <c r="W16" i="8"/>
  <c r="V16" i="8"/>
  <c r="M16" i="8"/>
  <c r="K16" i="8"/>
  <c r="J16" i="8"/>
  <c r="I16" i="8"/>
  <c r="H16" i="8"/>
  <c r="AA15" i="8"/>
  <c r="Z15" i="8"/>
  <c r="Y15" i="8"/>
  <c r="X15" i="8"/>
  <c r="W15" i="8"/>
  <c r="V15" i="8"/>
  <c r="M15" i="8"/>
  <c r="K15" i="8"/>
  <c r="J15" i="8"/>
  <c r="I15" i="8"/>
  <c r="H15" i="8"/>
  <c r="AA14" i="8"/>
  <c r="Z14" i="8"/>
  <c r="Y14" i="8"/>
  <c r="X14" i="8"/>
  <c r="W14" i="8"/>
  <c r="V14" i="8"/>
  <c r="M14" i="8"/>
  <c r="K14" i="8"/>
  <c r="J14" i="8"/>
  <c r="I14" i="8"/>
  <c r="H14" i="8"/>
  <c r="AA13" i="8"/>
  <c r="Z13" i="8"/>
  <c r="Y13" i="8"/>
  <c r="X13" i="8"/>
  <c r="W13" i="8"/>
  <c r="V13" i="8"/>
  <c r="M13" i="8"/>
  <c r="K13" i="8"/>
  <c r="J13" i="8"/>
  <c r="I13" i="8"/>
  <c r="H13" i="8"/>
  <c r="AA12" i="8"/>
  <c r="Z12" i="8"/>
  <c r="Y12" i="8"/>
  <c r="X12" i="8"/>
  <c r="W12" i="8"/>
  <c r="V12" i="8"/>
  <c r="M12" i="8"/>
  <c r="K12" i="8"/>
  <c r="J12" i="8"/>
  <c r="I12" i="8"/>
  <c r="H12" i="8"/>
  <c r="AA11" i="8"/>
  <c r="Z11" i="8"/>
  <c r="Y11" i="8"/>
  <c r="X11" i="8"/>
  <c r="W11" i="8"/>
  <c r="V11" i="8"/>
  <c r="M11" i="8"/>
  <c r="K11" i="8"/>
  <c r="J11" i="8"/>
  <c r="I11" i="8"/>
  <c r="H11" i="8"/>
  <c r="AA10" i="8"/>
  <c r="Z10" i="8"/>
  <c r="Y10" i="8"/>
  <c r="X10" i="8"/>
  <c r="W10" i="8"/>
  <c r="V10" i="8"/>
  <c r="M10" i="8"/>
  <c r="L10" i="8"/>
  <c r="K10" i="8"/>
  <c r="J10" i="8"/>
  <c r="I10" i="8"/>
  <c r="H10" i="8"/>
  <c r="AA9" i="8"/>
  <c r="Z9" i="8"/>
  <c r="Y9" i="8"/>
  <c r="X9" i="8"/>
  <c r="W9" i="8"/>
  <c r="V9" i="8"/>
  <c r="M9" i="8"/>
  <c r="K9" i="8"/>
  <c r="J9" i="8"/>
  <c r="I9" i="8"/>
  <c r="H9" i="8"/>
  <c r="AA8" i="8"/>
  <c r="Z8" i="8"/>
  <c r="Y8" i="8"/>
  <c r="X8" i="8"/>
  <c r="W8" i="8"/>
  <c r="V8" i="8"/>
  <c r="M8" i="8"/>
  <c r="K8" i="8"/>
  <c r="J8" i="8"/>
  <c r="I8" i="8"/>
  <c r="AA7" i="8"/>
  <c r="Z7" i="8"/>
  <c r="Y7" i="8"/>
  <c r="X7" i="8"/>
  <c r="W7" i="8"/>
  <c r="V7" i="8"/>
  <c r="M7" i="8"/>
  <c r="K7" i="8"/>
  <c r="J7" i="8"/>
  <c r="I7" i="8"/>
  <c r="H7" i="8"/>
  <c r="AA6" i="8"/>
  <c r="Z6" i="8"/>
  <c r="Y6" i="8"/>
  <c r="X6" i="8"/>
  <c r="W6" i="8"/>
  <c r="V6" i="8"/>
  <c r="M6" i="8"/>
  <c r="K6" i="8"/>
  <c r="J6" i="8"/>
  <c r="I6" i="8"/>
  <c r="H6" i="8"/>
  <c r="AA5" i="8"/>
  <c r="Z5" i="8"/>
  <c r="Y5" i="8"/>
  <c r="X5" i="8"/>
  <c r="W5" i="8"/>
  <c r="V5" i="8"/>
  <c r="M5" i="8"/>
  <c r="L5" i="8"/>
  <c r="K5" i="8"/>
  <c r="J5" i="8"/>
  <c r="I5" i="8"/>
  <c r="H5" i="8"/>
  <c r="AA4" i="8"/>
  <c r="Z4" i="8"/>
  <c r="Y4" i="8"/>
  <c r="X4" i="8"/>
  <c r="W4" i="8"/>
  <c r="V4" i="8"/>
  <c r="M4" i="8"/>
  <c r="K4" i="8"/>
  <c r="J4" i="8"/>
  <c r="I4" i="8"/>
  <c r="H4" i="8"/>
  <c r="AA3" i="8"/>
  <c r="Y3" i="8"/>
  <c r="X3" i="8"/>
  <c r="W3" i="8"/>
  <c r="V3" i="8"/>
  <c r="M3" i="8"/>
  <c r="K3" i="8"/>
  <c r="J3" i="8"/>
  <c r="I3" i="8"/>
  <c r="H3" i="8"/>
  <c r="V130" i="7"/>
  <c r="U130" i="7"/>
  <c r="S130" i="7"/>
  <c r="V129" i="7"/>
  <c r="U129" i="7"/>
  <c r="S129" i="7"/>
  <c r="V118" i="7"/>
  <c r="U118" i="7"/>
  <c r="S118" i="7"/>
  <c r="V117" i="7"/>
  <c r="U117" i="7"/>
  <c r="S117" i="7"/>
  <c r="V116" i="7"/>
  <c r="U116" i="7"/>
  <c r="S116" i="7"/>
  <c r="V115" i="7"/>
  <c r="U115" i="7"/>
  <c r="S115" i="7"/>
  <c r="V114" i="7"/>
  <c r="U114" i="7"/>
  <c r="S114" i="7"/>
  <c r="V113" i="7"/>
  <c r="U113" i="7"/>
  <c r="S113" i="7"/>
  <c r="V112" i="7"/>
  <c r="U112" i="7"/>
  <c r="S112" i="7"/>
  <c r="V111" i="7"/>
  <c r="U111" i="7"/>
  <c r="S111" i="7"/>
  <c r="V110" i="7"/>
  <c r="U110" i="7"/>
  <c r="S110" i="7"/>
  <c r="V109" i="7"/>
  <c r="U109" i="7"/>
  <c r="S109" i="7"/>
  <c r="V108" i="7"/>
  <c r="U108" i="7"/>
  <c r="S108" i="7"/>
  <c r="V107" i="7"/>
  <c r="U107" i="7"/>
  <c r="S107" i="7"/>
  <c r="V106" i="7"/>
  <c r="U106" i="7"/>
  <c r="S106" i="7"/>
  <c r="V105" i="7"/>
  <c r="U105" i="7"/>
  <c r="S105" i="7"/>
  <c r="V104" i="7"/>
  <c r="U104" i="7"/>
  <c r="S104" i="7"/>
  <c r="V103" i="7"/>
  <c r="U103" i="7"/>
  <c r="S103" i="7"/>
  <c r="V102" i="7"/>
  <c r="U102" i="7"/>
  <c r="S102" i="7"/>
  <c r="V101" i="7"/>
  <c r="U101" i="7"/>
  <c r="S101" i="7"/>
  <c r="V100" i="7"/>
  <c r="U100" i="7"/>
  <c r="S100" i="7"/>
  <c r="V99" i="7"/>
  <c r="U99" i="7"/>
  <c r="S99" i="7"/>
  <c r="V98" i="7"/>
  <c r="U98" i="7"/>
  <c r="S98" i="7"/>
  <c r="V97" i="7"/>
  <c r="U97" i="7"/>
  <c r="S97" i="7"/>
  <c r="V96" i="7"/>
  <c r="U96" i="7"/>
  <c r="S96" i="7"/>
  <c r="V95" i="7"/>
  <c r="U95" i="7"/>
  <c r="S95" i="7"/>
  <c r="V94" i="7"/>
  <c r="U94" i="7"/>
  <c r="S94" i="7"/>
  <c r="V93" i="7"/>
  <c r="U93" i="7"/>
  <c r="S93" i="7"/>
  <c r="V92" i="7"/>
  <c r="U92" i="7"/>
  <c r="S92" i="7"/>
  <c r="V91" i="7"/>
  <c r="U91" i="7"/>
  <c r="S91" i="7"/>
  <c r="V90" i="7"/>
  <c r="U90" i="7"/>
  <c r="S90" i="7"/>
  <c r="V89" i="7"/>
  <c r="U89" i="7"/>
  <c r="S89" i="7"/>
  <c r="V88" i="7"/>
  <c r="U88" i="7"/>
  <c r="S88" i="7"/>
  <c r="V87" i="7"/>
  <c r="U87" i="7"/>
  <c r="S87" i="7"/>
  <c r="V86" i="7"/>
  <c r="U86" i="7"/>
  <c r="S86" i="7"/>
  <c r="V85" i="7"/>
  <c r="U85" i="7"/>
  <c r="S85" i="7"/>
  <c r="V84" i="7"/>
  <c r="U84" i="7"/>
  <c r="S84" i="7"/>
  <c r="V83" i="7"/>
  <c r="U83" i="7"/>
  <c r="S83" i="7"/>
  <c r="V82" i="7"/>
  <c r="U82" i="7"/>
  <c r="S82" i="7"/>
  <c r="V81" i="7"/>
  <c r="U81" i="7"/>
  <c r="S81" i="7"/>
  <c r="V80" i="7"/>
  <c r="U80" i="7"/>
  <c r="S80" i="7"/>
  <c r="V79" i="7"/>
  <c r="U79" i="7"/>
  <c r="S79" i="7"/>
  <c r="V78" i="7"/>
  <c r="U78" i="7"/>
  <c r="V77" i="7"/>
  <c r="U77" i="7"/>
  <c r="V76" i="7"/>
  <c r="U76" i="7"/>
  <c r="S76" i="7"/>
  <c r="V75" i="7"/>
  <c r="U75" i="7"/>
  <c r="S75" i="7"/>
  <c r="V74" i="7"/>
  <c r="U74" i="7"/>
  <c r="S74" i="7"/>
  <c r="V64" i="7"/>
  <c r="U64" i="7"/>
  <c r="S64" i="7"/>
  <c r="V62" i="7"/>
  <c r="U62" i="7"/>
  <c r="S62" i="7"/>
  <c r="V60" i="7"/>
  <c r="U60" i="7"/>
  <c r="S60" i="7"/>
  <c r="V56" i="7"/>
  <c r="U56" i="7"/>
  <c r="S56" i="7"/>
  <c r="V54" i="7"/>
  <c r="U54" i="7"/>
  <c r="S54" i="7"/>
  <c r="V51" i="7"/>
  <c r="U51" i="7"/>
  <c r="V50" i="7"/>
  <c r="U50" i="7"/>
  <c r="V48" i="7"/>
  <c r="U48" i="7"/>
  <c r="S48" i="7"/>
  <c r="V46" i="7"/>
  <c r="U46" i="7"/>
  <c r="S46" i="7"/>
  <c r="V44" i="7"/>
  <c r="U44" i="7"/>
  <c r="S44" i="7"/>
  <c r="V43" i="7"/>
  <c r="U43" i="7"/>
  <c r="S43" i="7"/>
  <c r="V42" i="7"/>
  <c r="U42" i="7"/>
  <c r="V40" i="7"/>
  <c r="U40" i="7"/>
  <c r="S40" i="7"/>
  <c r="V38" i="7"/>
  <c r="U38" i="7"/>
  <c r="S38" i="7"/>
  <c r="V37" i="7"/>
  <c r="U37" i="7"/>
  <c r="V36" i="7"/>
  <c r="U36" i="7"/>
  <c r="S36" i="7"/>
  <c r="V35" i="7"/>
  <c r="U35" i="7"/>
  <c r="S35" i="7"/>
  <c r="V34" i="7"/>
  <c r="U34" i="7"/>
  <c r="V27" i="7"/>
  <c r="U27" i="7"/>
  <c r="V25" i="7"/>
  <c r="U25" i="7"/>
  <c r="V24" i="7"/>
  <c r="U24" i="7"/>
  <c r="V23" i="7"/>
  <c r="U23" i="7"/>
  <c r="V19" i="7"/>
  <c r="V16" i="7"/>
  <c r="U16" i="7"/>
  <c r="V15" i="7"/>
  <c r="V11" i="7"/>
  <c r="V9" i="7"/>
  <c r="V3" i="7"/>
  <c r="AA143" i="6"/>
  <c r="AA142" i="6"/>
  <c r="Z142" i="6"/>
  <c r="Y142" i="6"/>
  <c r="X142" i="6"/>
  <c r="V142" i="6"/>
  <c r="N142" i="6"/>
  <c r="M142" i="6"/>
  <c r="L142" i="6"/>
  <c r="K142" i="6"/>
  <c r="J142" i="6"/>
  <c r="AA141" i="6"/>
  <c r="Z141" i="6"/>
  <c r="Y141" i="6"/>
  <c r="X141" i="6"/>
  <c r="V141" i="6"/>
  <c r="N141" i="6"/>
  <c r="M141" i="6"/>
  <c r="L141" i="6"/>
  <c r="K141" i="6"/>
  <c r="J141" i="6"/>
  <c r="AA140" i="6"/>
  <c r="Z140" i="6"/>
  <c r="Y140" i="6"/>
  <c r="X140" i="6"/>
  <c r="V140" i="6"/>
  <c r="N140" i="6"/>
  <c r="M140" i="6"/>
  <c r="L140" i="6"/>
  <c r="K140" i="6"/>
  <c r="J140" i="6"/>
  <c r="AA139" i="6"/>
  <c r="Z139" i="6"/>
  <c r="Y139" i="6"/>
  <c r="X139" i="6"/>
  <c r="V139" i="6"/>
  <c r="N139" i="6"/>
  <c r="M139" i="6"/>
  <c r="L139" i="6"/>
  <c r="K139" i="6"/>
  <c r="J139" i="6"/>
  <c r="AA138" i="6"/>
  <c r="Z138" i="6"/>
  <c r="Y138" i="6"/>
  <c r="X138" i="6"/>
  <c r="V138" i="6"/>
  <c r="N138" i="6"/>
  <c r="M138" i="6"/>
  <c r="L138" i="6"/>
  <c r="K138" i="6"/>
  <c r="J138" i="6"/>
  <c r="AA137" i="6"/>
  <c r="Z137" i="6"/>
  <c r="Y137" i="6"/>
  <c r="X137" i="6"/>
  <c r="V137" i="6"/>
  <c r="N137" i="6"/>
  <c r="M137" i="6"/>
  <c r="L137" i="6"/>
  <c r="K137" i="6"/>
  <c r="J137" i="6"/>
  <c r="AA136" i="6"/>
  <c r="Z136" i="6"/>
  <c r="Y136" i="6"/>
  <c r="X136" i="6"/>
  <c r="V136" i="6"/>
  <c r="N136" i="6"/>
  <c r="M136" i="6"/>
  <c r="L136" i="6"/>
  <c r="K136" i="6"/>
  <c r="J136" i="6"/>
  <c r="AA134" i="6"/>
  <c r="Z134" i="6"/>
  <c r="Y134" i="6"/>
  <c r="X134" i="6"/>
  <c r="V134" i="6"/>
  <c r="N134" i="6"/>
  <c r="M134" i="6"/>
  <c r="L134" i="6"/>
  <c r="K134" i="6"/>
  <c r="J134" i="6"/>
  <c r="AA133" i="6"/>
  <c r="Z133" i="6"/>
  <c r="Y133" i="6"/>
  <c r="X133" i="6"/>
  <c r="V133" i="6"/>
  <c r="N133" i="6"/>
  <c r="M133" i="6"/>
  <c r="L133" i="6"/>
  <c r="K133" i="6"/>
  <c r="J133" i="6"/>
  <c r="AA129" i="6"/>
  <c r="Z129" i="6"/>
  <c r="Y129" i="6"/>
  <c r="X129" i="6"/>
  <c r="V129" i="6"/>
  <c r="N129" i="6"/>
  <c r="M129" i="6"/>
  <c r="L129" i="6"/>
  <c r="K129" i="6"/>
  <c r="J129" i="6"/>
  <c r="AA128" i="6"/>
  <c r="Z128" i="6"/>
  <c r="Y128" i="6"/>
  <c r="X128" i="6"/>
  <c r="V128" i="6"/>
  <c r="N128" i="6"/>
  <c r="M128" i="6"/>
  <c r="L128" i="6"/>
  <c r="K128" i="6"/>
  <c r="J128" i="6"/>
  <c r="AA126" i="6"/>
  <c r="Z126" i="6"/>
  <c r="Y126" i="6"/>
  <c r="X126" i="6"/>
  <c r="V126" i="6"/>
  <c r="N126" i="6"/>
  <c r="M126" i="6"/>
  <c r="L126" i="6"/>
  <c r="K126" i="6"/>
  <c r="J126" i="6"/>
  <c r="AA125" i="6"/>
  <c r="Z125" i="6"/>
  <c r="Y125" i="6"/>
  <c r="X125" i="6"/>
  <c r="V125" i="6"/>
  <c r="N125" i="6"/>
  <c r="M125" i="6"/>
  <c r="L125" i="6"/>
  <c r="K125" i="6"/>
  <c r="J125" i="6"/>
  <c r="AA123" i="6"/>
  <c r="Z123" i="6"/>
  <c r="Y123" i="6"/>
  <c r="X123" i="6"/>
  <c r="V123" i="6"/>
  <c r="N123" i="6"/>
  <c r="M123" i="6"/>
  <c r="L123" i="6"/>
  <c r="K123" i="6"/>
  <c r="J123" i="6"/>
  <c r="AA122" i="6"/>
  <c r="Z122" i="6"/>
  <c r="Y122" i="6"/>
  <c r="X122" i="6"/>
  <c r="V122" i="6"/>
  <c r="N122" i="6"/>
  <c r="M122" i="6"/>
  <c r="L122" i="6"/>
  <c r="K122" i="6"/>
  <c r="J122" i="6"/>
  <c r="AA121" i="6"/>
  <c r="Z121" i="6"/>
  <c r="Y121" i="6"/>
  <c r="X121" i="6"/>
  <c r="V121" i="6"/>
  <c r="N121" i="6"/>
  <c r="M121" i="6"/>
  <c r="L121" i="6"/>
  <c r="K121" i="6"/>
  <c r="J121" i="6"/>
  <c r="AA120" i="6"/>
  <c r="Z120" i="6"/>
  <c r="Y120" i="6"/>
  <c r="X120" i="6"/>
  <c r="V120" i="6"/>
  <c r="N120" i="6"/>
  <c r="M120" i="6"/>
  <c r="L120" i="6"/>
  <c r="K120" i="6"/>
  <c r="J120" i="6"/>
  <c r="AA119" i="6"/>
  <c r="Z119" i="6"/>
  <c r="Y119" i="6"/>
  <c r="X119" i="6"/>
  <c r="V119" i="6"/>
  <c r="N119" i="6"/>
  <c r="M119" i="6"/>
  <c r="L119" i="6"/>
  <c r="K119" i="6"/>
  <c r="J119" i="6"/>
  <c r="AA118" i="6"/>
  <c r="Z118" i="6"/>
  <c r="Y118" i="6"/>
  <c r="X118" i="6"/>
  <c r="V118" i="6"/>
  <c r="N118" i="6"/>
  <c r="M118" i="6"/>
  <c r="L118" i="6"/>
  <c r="K118" i="6"/>
  <c r="J118" i="6"/>
  <c r="AA117" i="6"/>
  <c r="Z117" i="6"/>
  <c r="Y117" i="6"/>
  <c r="X117" i="6"/>
  <c r="V117" i="6"/>
  <c r="N117" i="6"/>
  <c r="M117" i="6"/>
  <c r="L117" i="6"/>
  <c r="K117" i="6"/>
  <c r="J117" i="6"/>
  <c r="AA116" i="6"/>
  <c r="Z116" i="6"/>
  <c r="Y116" i="6"/>
  <c r="X116" i="6"/>
  <c r="V116" i="6"/>
  <c r="N116" i="6"/>
  <c r="M116" i="6"/>
  <c r="L116" i="6"/>
  <c r="K116" i="6"/>
  <c r="J116" i="6"/>
  <c r="AA115" i="6"/>
  <c r="Z115" i="6"/>
  <c r="Y115" i="6"/>
  <c r="X115" i="6"/>
  <c r="V115" i="6"/>
  <c r="N115" i="6"/>
  <c r="M115" i="6"/>
  <c r="L115" i="6"/>
  <c r="K115" i="6"/>
  <c r="J115" i="6"/>
  <c r="AA114" i="6"/>
  <c r="Z114" i="6"/>
  <c r="Y114" i="6"/>
  <c r="X114" i="6"/>
  <c r="V114" i="6"/>
  <c r="N114" i="6"/>
  <c r="M114" i="6"/>
  <c r="L114" i="6"/>
  <c r="K114" i="6"/>
  <c r="J114" i="6"/>
  <c r="AA113" i="6"/>
  <c r="Z113" i="6"/>
  <c r="Y113" i="6"/>
  <c r="X113" i="6"/>
  <c r="V113" i="6"/>
  <c r="N113" i="6"/>
  <c r="M113" i="6"/>
  <c r="L113" i="6"/>
  <c r="K113" i="6"/>
  <c r="J113" i="6"/>
  <c r="AA112" i="6"/>
  <c r="Z112" i="6"/>
  <c r="Y112" i="6"/>
  <c r="X112" i="6"/>
  <c r="V112" i="6"/>
  <c r="N112" i="6"/>
  <c r="M112" i="6"/>
  <c r="L112" i="6"/>
  <c r="K112" i="6"/>
  <c r="J112" i="6"/>
  <c r="AA111" i="6"/>
  <c r="Z111" i="6"/>
  <c r="Y111" i="6"/>
  <c r="X111" i="6"/>
  <c r="V111" i="6"/>
  <c r="N111" i="6"/>
  <c r="M111" i="6"/>
  <c r="L111" i="6"/>
  <c r="K111" i="6"/>
  <c r="J111" i="6"/>
  <c r="X110" i="6"/>
  <c r="V110" i="6"/>
  <c r="K110" i="6"/>
  <c r="J110" i="6"/>
  <c r="AA109" i="6"/>
  <c r="Z109" i="6"/>
  <c r="Y109" i="6"/>
  <c r="X109" i="6"/>
  <c r="V109" i="6"/>
  <c r="N109" i="6"/>
  <c r="M109" i="6"/>
  <c r="L109" i="6"/>
  <c r="K109" i="6"/>
  <c r="J109" i="6"/>
  <c r="AA107" i="6"/>
  <c r="Z107" i="6"/>
  <c r="Y107" i="6"/>
  <c r="X107" i="6"/>
  <c r="V107" i="6"/>
  <c r="N107" i="6"/>
  <c r="M107" i="6"/>
  <c r="L107" i="6"/>
  <c r="K107" i="6"/>
  <c r="J107" i="6"/>
  <c r="AA106" i="6"/>
  <c r="Z106" i="6"/>
  <c r="Y106" i="6"/>
  <c r="X106" i="6"/>
  <c r="V106" i="6"/>
  <c r="N106" i="6"/>
  <c r="M106" i="6"/>
  <c r="L106" i="6"/>
  <c r="K106" i="6"/>
  <c r="J106" i="6"/>
  <c r="AA105" i="6"/>
  <c r="Z105" i="6"/>
  <c r="Y105" i="6"/>
  <c r="X105" i="6"/>
  <c r="V105" i="6"/>
  <c r="N105" i="6"/>
  <c r="M105" i="6"/>
  <c r="L105" i="6"/>
  <c r="K105" i="6"/>
  <c r="J105" i="6"/>
  <c r="AA104" i="6"/>
  <c r="Z104" i="6"/>
  <c r="Y104" i="6"/>
  <c r="X104" i="6"/>
  <c r="V104" i="6"/>
  <c r="N104" i="6"/>
  <c r="M104" i="6"/>
  <c r="L104" i="6"/>
  <c r="K104" i="6"/>
  <c r="J104" i="6"/>
  <c r="AA102" i="6"/>
  <c r="Z102" i="6"/>
  <c r="Y102" i="6"/>
  <c r="X102" i="6"/>
  <c r="V102" i="6"/>
  <c r="N102" i="6"/>
  <c r="M102" i="6"/>
  <c r="L102" i="6"/>
  <c r="K102" i="6"/>
  <c r="J102" i="6"/>
  <c r="AA101" i="6"/>
  <c r="Z101" i="6"/>
  <c r="Y101" i="6"/>
  <c r="X101" i="6"/>
  <c r="V101" i="6"/>
  <c r="N101" i="6"/>
  <c r="M101" i="6"/>
  <c r="L101" i="6"/>
  <c r="K101" i="6"/>
  <c r="J101" i="6"/>
  <c r="AA100" i="6"/>
  <c r="Z100" i="6"/>
  <c r="Y100" i="6"/>
  <c r="X100" i="6"/>
  <c r="V100" i="6"/>
  <c r="N100" i="6"/>
  <c r="M100" i="6"/>
  <c r="L100" i="6"/>
  <c r="K100" i="6"/>
  <c r="J100" i="6"/>
  <c r="AA99" i="6"/>
  <c r="Z99" i="6"/>
  <c r="Y99" i="6"/>
  <c r="X99" i="6"/>
  <c r="V99" i="6"/>
  <c r="N99" i="6"/>
  <c r="M99" i="6"/>
  <c r="L99" i="6"/>
  <c r="K99" i="6"/>
  <c r="J99" i="6"/>
  <c r="AA98" i="6"/>
  <c r="Z98" i="6"/>
  <c r="Y98" i="6"/>
  <c r="X98" i="6"/>
  <c r="V98" i="6"/>
  <c r="N98" i="6"/>
  <c r="M98" i="6"/>
  <c r="L98" i="6"/>
  <c r="K98" i="6"/>
  <c r="J98" i="6"/>
  <c r="AA97" i="6"/>
  <c r="Z97" i="6"/>
  <c r="Y97" i="6"/>
  <c r="X97" i="6"/>
  <c r="V97" i="6"/>
  <c r="N97" i="6"/>
  <c r="M97" i="6"/>
  <c r="L97" i="6"/>
  <c r="K97" i="6"/>
  <c r="J97" i="6"/>
  <c r="AA96" i="6"/>
  <c r="Z96" i="6"/>
  <c r="Y96" i="6"/>
  <c r="X96" i="6"/>
  <c r="V96" i="6"/>
  <c r="N96" i="6"/>
  <c r="M96" i="6"/>
  <c r="L96" i="6"/>
  <c r="K96" i="6"/>
  <c r="J96" i="6"/>
  <c r="AA95" i="6"/>
  <c r="Z95" i="6"/>
  <c r="Y95" i="6"/>
  <c r="X95" i="6"/>
  <c r="V95" i="6"/>
  <c r="N95" i="6"/>
  <c r="M95" i="6"/>
  <c r="L95" i="6"/>
  <c r="K95" i="6"/>
  <c r="J95" i="6"/>
  <c r="AA94" i="6"/>
  <c r="Z94" i="6"/>
  <c r="Y94" i="6"/>
  <c r="X94" i="6"/>
  <c r="V94" i="6"/>
  <c r="N94" i="6"/>
  <c r="M94" i="6"/>
  <c r="L94" i="6"/>
  <c r="K94" i="6"/>
  <c r="J94" i="6"/>
  <c r="AA93" i="6"/>
  <c r="Z93" i="6"/>
  <c r="Y93" i="6"/>
  <c r="X93" i="6"/>
  <c r="V93" i="6"/>
  <c r="N93" i="6"/>
  <c r="M93" i="6"/>
  <c r="L93" i="6"/>
  <c r="K93" i="6"/>
  <c r="J93" i="6"/>
  <c r="AA91" i="6"/>
  <c r="Z91" i="6"/>
  <c r="Y91" i="6"/>
  <c r="X91" i="6"/>
  <c r="V91" i="6"/>
  <c r="N91" i="6"/>
  <c r="M91" i="6"/>
  <c r="L91" i="6"/>
  <c r="K91" i="6"/>
  <c r="J91" i="6"/>
  <c r="AA90" i="6"/>
  <c r="Z90" i="6"/>
  <c r="Y90" i="6"/>
  <c r="X90" i="6"/>
  <c r="V90" i="6"/>
  <c r="N90" i="6"/>
  <c r="M90" i="6"/>
  <c r="L90" i="6"/>
  <c r="K90" i="6"/>
  <c r="J90" i="6"/>
  <c r="AA88" i="6"/>
  <c r="Z88" i="6"/>
  <c r="Y88" i="6"/>
  <c r="X88" i="6"/>
  <c r="V88" i="6"/>
  <c r="N88" i="6"/>
  <c r="M88" i="6"/>
  <c r="L88" i="6"/>
  <c r="K88" i="6"/>
  <c r="J88" i="6"/>
  <c r="AA86" i="6"/>
  <c r="Z86" i="6"/>
  <c r="Y86" i="6"/>
  <c r="X86" i="6"/>
  <c r="V86" i="6"/>
  <c r="N86" i="6"/>
  <c r="M86" i="6"/>
  <c r="L86" i="6"/>
  <c r="K86" i="6"/>
  <c r="J86" i="6"/>
  <c r="AA84" i="6"/>
  <c r="Z84" i="6"/>
  <c r="Y84" i="6"/>
  <c r="X84" i="6"/>
  <c r="V84" i="6"/>
  <c r="N84" i="6"/>
  <c r="M84" i="6"/>
  <c r="L84" i="6"/>
  <c r="K84" i="6"/>
  <c r="J84" i="6"/>
  <c r="AA83" i="6"/>
  <c r="Z83" i="6"/>
  <c r="Y83" i="6"/>
  <c r="X83" i="6"/>
  <c r="V83" i="6"/>
  <c r="N83" i="6"/>
  <c r="M83" i="6"/>
  <c r="L83" i="6"/>
  <c r="K83" i="6"/>
  <c r="J83" i="6"/>
  <c r="AA82" i="6"/>
  <c r="Z82" i="6"/>
  <c r="Y82" i="6"/>
  <c r="X82" i="6"/>
  <c r="V82" i="6"/>
  <c r="N82" i="6"/>
  <c r="M82" i="6"/>
  <c r="L82" i="6"/>
  <c r="K82" i="6"/>
  <c r="J82" i="6"/>
  <c r="AA81" i="6"/>
  <c r="Z81" i="6"/>
  <c r="Y81" i="6"/>
  <c r="X81" i="6"/>
  <c r="V81" i="6"/>
  <c r="N81" i="6"/>
  <c r="M81" i="6"/>
  <c r="L81" i="6"/>
  <c r="K81" i="6"/>
  <c r="J81" i="6"/>
  <c r="AA80" i="6"/>
  <c r="Z80" i="6"/>
  <c r="Y80" i="6"/>
  <c r="X80" i="6"/>
  <c r="V80" i="6"/>
  <c r="N80" i="6"/>
  <c r="M80" i="6"/>
  <c r="L80" i="6"/>
  <c r="K80" i="6"/>
  <c r="J80" i="6"/>
  <c r="AA79" i="6"/>
  <c r="Z79" i="6"/>
  <c r="Y79" i="6"/>
  <c r="X79" i="6"/>
  <c r="V79" i="6"/>
  <c r="N79" i="6"/>
  <c r="M79" i="6"/>
  <c r="L79" i="6"/>
  <c r="K79" i="6"/>
  <c r="J79" i="6"/>
  <c r="AA76" i="6"/>
  <c r="Z76" i="6"/>
  <c r="Y76" i="6"/>
  <c r="X76" i="6"/>
  <c r="V76" i="6"/>
  <c r="N76" i="6"/>
  <c r="M76" i="6"/>
  <c r="L76" i="6"/>
  <c r="K76" i="6"/>
  <c r="J76" i="6"/>
  <c r="AA75" i="6"/>
  <c r="Z75" i="6"/>
  <c r="Y75" i="6"/>
  <c r="X75" i="6"/>
  <c r="V75" i="6"/>
  <c r="N75" i="6"/>
  <c r="M75" i="6"/>
  <c r="L75" i="6"/>
  <c r="K75" i="6"/>
  <c r="J75" i="6"/>
  <c r="AA73" i="6"/>
  <c r="Z73" i="6"/>
  <c r="Y73" i="6"/>
  <c r="X73" i="6"/>
  <c r="V73" i="6"/>
  <c r="N73" i="6"/>
  <c r="M73" i="6"/>
  <c r="L73" i="6"/>
  <c r="K73" i="6"/>
  <c r="J73" i="6"/>
  <c r="AA72" i="6"/>
  <c r="Z72" i="6"/>
  <c r="Y72" i="6"/>
  <c r="X72" i="6"/>
  <c r="V72" i="6"/>
  <c r="N72" i="6"/>
  <c r="M72" i="6"/>
  <c r="L72" i="6"/>
  <c r="K72" i="6"/>
  <c r="J72" i="6"/>
  <c r="AA66" i="6"/>
  <c r="Z66" i="6"/>
  <c r="Y66" i="6"/>
  <c r="X66" i="6"/>
  <c r="V66" i="6"/>
  <c r="N66" i="6"/>
  <c r="M66" i="6"/>
  <c r="L66" i="6"/>
  <c r="K66" i="6"/>
  <c r="J66" i="6"/>
  <c r="AA65" i="6"/>
  <c r="Z65" i="6"/>
  <c r="Y65" i="6"/>
  <c r="X65" i="6"/>
  <c r="V65" i="6"/>
  <c r="N65" i="6"/>
  <c r="M65" i="6"/>
  <c r="L65" i="6"/>
  <c r="K65" i="6"/>
  <c r="J65" i="6"/>
  <c r="AA64" i="6"/>
  <c r="Z64" i="6"/>
  <c r="Y64" i="6"/>
  <c r="X64" i="6"/>
  <c r="V64" i="6"/>
  <c r="N64" i="6"/>
  <c r="M64" i="6"/>
  <c r="L64" i="6"/>
  <c r="K64" i="6"/>
  <c r="J64" i="6"/>
  <c r="AA62" i="6"/>
  <c r="Z62" i="6"/>
  <c r="Y62" i="6"/>
  <c r="X62" i="6"/>
  <c r="V62" i="6"/>
  <c r="N62" i="6"/>
  <c r="M62" i="6"/>
  <c r="L62" i="6"/>
  <c r="K62" i="6"/>
  <c r="J62" i="6"/>
  <c r="AA59" i="6"/>
  <c r="Z59" i="6"/>
  <c r="Y59" i="6"/>
  <c r="X59" i="6"/>
  <c r="V59" i="6"/>
  <c r="N59" i="6"/>
  <c r="M59" i="6"/>
  <c r="L59" i="6"/>
  <c r="K59" i="6"/>
  <c r="J59" i="6"/>
  <c r="AA58" i="6"/>
  <c r="Z58" i="6"/>
  <c r="Y58" i="6"/>
  <c r="X58" i="6"/>
  <c r="V58" i="6"/>
  <c r="N58" i="6"/>
  <c r="M58" i="6"/>
  <c r="L58" i="6"/>
  <c r="K58" i="6"/>
  <c r="J58" i="6"/>
  <c r="AA57" i="6"/>
  <c r="Z57" i="6"/>
  <c r="Y57" i="6"/>
  <c r="X57" i="6"/>
  <c r="V57" i="6"/>
  <c r="N57" i="6"/>
  <c r="M57" i="6"/>
  <c r="L57" i="6"/>
  <c r="K57" i="6"/>
  <c r="J57" i="6"/>
  <c r="AA56" i="6"/>
  <c r="Z56" i="6"/>
  <c r="Y56" i="6"/>
  <c r="X56" i="6"/>
  <c r="V56" i="6"/>
  <c r="N56" i="6"/>
  <c r="M56" i="6"/>
  <c r="L56" i="6"/>
  <c r="K56" i="6"/>
  <c r="J56" i="6"/>
  <c r="AA55" i="6"/>
  <c r="Z55" i="6"/>
  <c r="Y55" i="6"/>
  <c r="X55" i="6"/>
  <c r="V55" i="6"/>
  <c r="N55" i="6"/>
  <c r="M55" i="6"/>
  <c r="L55" i="6"/>
  <c r="K55" i="6"/>
  <c r="J55" i="6"/>
  <c r="AA54" i="6"/>
  <c r="Z54" i="6"/>
  <c r="Y54" i="6"/>
  <c r="X54" i="6"/>
  <c r="V54" i="6"/>
  <c r="N54" i="6"/>
  <c r="M54" i="6"/>
  <c r="L54" i="6"/>
  <c r="K54" i="6"/>
  <c r="J54" i="6"/>
  <c r="AA53" i="6"/>
  <c r="Z53" i="6"/>
  <c r="Y53" i="6"/>
  <c r="X53" i="6"/>
  <c r="V53" i="6"/>
  <c r="N53" i="6"/>
  <c r="M53" i="6"/>
  <c r="L53" i="6"/>
  <c r="K53" i="6"/>
  <c r="J53" i="6"/>
  <c r="AA52" i="6"/>
  <c r="Z52" i="6"/>
  <c r="Y52" i="6"/>
  <c r="X52" i="6"/>
  <c r="V52" i="6"/>
  <c r="N52" i="6"/>
  <c r="M52" i="6"/>
  <c r="L52" i="6"/>
  <c r="K52" i="6"/>
  <c r="J52" i="6"/>
  <c r="AA49" i="6"/>
  <c r="Z49" i="6"/>
  <c r="Y49" i="6"/>
  <c r="X49" i="6"/>
  <c r="V49" i="6"/>
  <c r="N49" i="6"/>
  <c r="M49" i="6"/>
  <c r="L49" i="6"/>
  <c r="K49" i="6"/>
  <c r="J49" i="6"/>
  <c r="AA48" i="6"/>
  <c r="Z48" i="6"/>
  <c r="Y48" i="6"/>
  <c r="X48" i="6"/>
  <c r="V48" i="6"/>
  <c r="N48" i="6"/>
  <c r="M48" i="6"/>
  <c r="L48" i="6"/>
  <c r="K48" i="6"/>
  <c r="J48" i="6"/>
  <c r="AA47" i="6"/>
  <c r="Z47" i="6"/>
  <c r="Y47" i="6"/>
  <c r="X47" i="6"/>
  <c r="V47" i="6"/>
  <c r="N47" i="6"/>
  <c r="M47" i="6"/>
  <c r="L47" i="6"/>
  <c r="K47" i="6"/>
  <c r="J47" i="6"/>
  <c r="AA46" i="6"/>
  <c r="Z46" i="6"/>
  <c r="Y46" i="6"/>
  <c r="X46" i="6"/>
  <c r="V46" i="6"/>
  <c r="N46" i="6"/>
  <c r="M46" i="6"/>
  <c r="L46" i="6"/>
  <c r="K46" i="6"/>
  <c r="J46" i="6"/>
  <c r="AA45" i="6"/>
  <c r="Z45" i="6"/>
  <c r="Y45" i="6"/>
  <c r="X45" i="6"/>
  <c r="V45" i="6"/>
  <c r="N45" i="6"/>
  <c r="M45" i="6"/>
  <c r="L45" i="6"/>
  <c r="K45" i="6"/>
  <c r="J45" i="6"/>
  <c r="AA44" i="6"/>
  <c r="Z44" i="6"/>
  <c r="Y44" i="6"/>
  <c r="X44" i="6"/>
  <c r="V44" i="6"/>
  <c r="N44" i="6"/>
  <c r="M44" i="6"/>
  <c r="L44" i="6"/>
  <c r="K44" i="6"/>
  <c r="J44" i="6"/>
  <c r="AA43" i="6"/>
  <c r="Z43" i="6"/>
  <c r="Y43" i="6"/>
  <c r="X43" i="6"/>
  <c r="V43" i="6"/>
  <c r="N43" i="6"/>
  <c r="M43" i="6"/>
  <c r="L43" i="6"/>
  <c r="K43" i="6"/>
  <c r="J43" i="6"/>
  <c r="AA42" i="6"/>
  <c r="Z42" i="6"/>
  <c r="Y42" i="6"/>
  <c r="X42" i="6"/>
  <c r="V42" i="6"/>
  <c r="N42" i="6"/>
  <c r="M42" i="6"/>
  <c r="L42" i="6"/>
  <c r="K42" i="6"/>
  <c r="J42" i="6"/>
  <c r="AA41" i="6"/>
  <c r="Z41" i="6"/>
  <c r="Y41" i="6"/>
  <c r="X41" i="6"/>
  <c r="V41" i="6"/>
  <c r="N41" i="6"/>
  <c r="M41" i="6"/>
  <c r="L41" i="6"/>
  <c r="K41" i="6"/>
  <c r="J41" i="6"/>
  <c r="AA40" i="6"/>
  <c r="Z40" i="6"/>
  <c r="Y40" i="6"/>
  <c r="X40" i="6"/>
  <c r="V40" i="6"/>
  <c r="N40" i="6"/>
  <c r="M40" i="6"/>
  <c r="L40" i="6"/>
  <c r="K40" i="6"/>
  <c r="J40" i="6"/>
  <c r="AA39" i="6"/>
  <c r="Z39" i="6"/>
  <c r="Y39" i="6"/>
  <c r="X39" i="6"/>
  <c r="V39" i="6"/>
  <c r="N39" i="6"/>
  <c r="M39" i="6"/>
  <c r="L39" i="6"/>
  <c r="K39" i="6"/>
  <c r="J39" i="6"/>
  <c r="AA38" i="6"/>
  <c r="Z38" i="6"/>
  <c r="Y38" i="6"/>
  <c r="X38" i="6"/>
  <c r="V38" i="6"/>
  <c r="N38" i="6"/>
  <c r="M38" i="6"/>
  <c r="L38" i="6"/>
  <c r="K38" i="6"/>
  <c r="J38" i="6"/>
  <c r="AA33" i="6"/>
  <c r="Z33" i="6"/>
  <c r="Y33" i="6"/>
  <c r="X33" i="6"/>
  <c r="V33" i="6"/>
  <c r="N33" i="6"/>
  <c r="M33" i="6"/>
  <c r="L33" i="6"/>
  <c r="K33" i="6"/>
  <c r="J33" i="6"/>
  <c r="AA32" i="6"/>
  <c r="Z32" i="6"/>
  <c r="Y32" i="6"/>
  <c r="X32" i="6"/>
  <c r="V32" i="6"/>
  <c r="N32" i="6"/>
  <c r="M32" i="6"/>
  <c r="L32" i="6"/>
  <c r="K32" i="6"/>
  <c r="J32" i="6"/>
  <c r="AA31" i="6"/>
  <c r="Z31" i="6"/>
  <c r="Y31" i="6"/>
  <c r="X31" i="6"/>
  <c r="V31" i="6"/>
  <c r="N31" i="6"/>
  <c r="M31" i="6"/>
  <c r="L31" i="6"/>
  <c r="K31" i="6"/>
  <c r="J31" i="6"/>
  <c r="AA30" i="6"/>
  <c r="Z30" i="6"/>
  <c r="Y30" i="6"/>
  <c r="X30" i="6"/>
  <c r="V30" i="6"/>
  <c r="N30" i="6"/>
  <c r="M30" i="6"/>
  <c r="L30" i="6"/>
  <c r="K30" i="6"/>
  <c r="J30" i="6"/>
  <c r="AA29" i="6"/>
  <c r="Z29" i="6"/>
  <c r="Y29" i="6"/>
  <c r="X29" i="6"/>
  <c r="V29" i="6"/>
  <c r="N29" i="6"/>
  <c r="M29" i="6"/>
  <c r="L29" i="6"/>
  <c r="K29" i="6"/>
  <c r="J29" i="6"/>
  <c r="Y28" i="6"/>
  <c r="X28" i="6"/>
  <c r="V28" i="6"/>
  <c r="K28" i="6"/>
  <c r="J28" i="6"/>
  <c r="AA26" i="6"/>
  <c r="Z26" i="6"/>
  <c r="Y26" i="6"/>
  <c r="X26" i="6"/>
  <c r="V26" i="6"/>
  <c r="N26" i="6"/>
  <c r="M26" i="6"/>
  <c r="K26" i="6"/>
  <c r="J26" i="6"/>
  <c r="AA25" i="6"/>
  <c r="Z25" i="6"/>
  <c r="Y25" i="6"/>
  <c r="X25" i="6"/>
  <c r="V25" i="6"/>
  <c r="N25" i="6"/>
  <c r="M25" i="6"/>
  <c r="L25" i="6"/>
  <c r="K25" i="6"/>
  <c r="J25" i="6"/>
  <c r="AA24" i="6"/>
  <c r="Z24" i="6"/>
  <c r="Y24" i="6"/>
  <c r="X24" i="6"/>
  <c r="V24" i="6"/>
  <c r="N24" i="6"/>
  <c r="M24" i="6"/>
  <c r="L24" i="6"/>
  <c r="K24" i="6"/>
  <c r="J24" i="6"/>
  <c r="AA23" i="6"/>
  <c r="Z23" i="6"/>
  <c r="Y23" i="6"/>
  <c r="X23" i="6"/>
  <c r="V23" i="6"/>
  <c r="N23" i="6"/>
  <c r="M23" i="6"/>
  <c r="L23" i="6"/>
  <c r="K23" i="6"/>
  <c r="J23" i="6"/>
  <c r="AA21" i="6"/>
  <c r="Z21" i="6"/>
  <c r="Y21" i="6"/>
  <c r="X21" i="6"/>
  <c r="V21" i="6"/>
  <c r="N21" i="6"/>
  <c r="M21" i="6"/>
  <c r="L21" i="6"/>
  <c r="K21" i="6"/>
  <c r="J21" i="6"/>
  <c r="AA20" i="6"/>
  <c r="Z20" i="6"/>
  <c r="Y20" i="6"/>
  <c r="X20" i="6"/>
  <c r="V20" i="6"/>
  <c r="N20" i="6"/>
  <c r="M20" i="6"/>
  <c r="AA19" i="6"/>
  <c r="Z19" i="6"/>
  <c r="Y19" i="6"/>
  <c r="X19" i="6"/>
  <c r="V19" i="6"/>
  <c r="N19" i="6"/>
  <c r="M19" i="6"/>
  <c r="L19" i="6"/>
  <c r="K19" i="6"/>
  <c r="J19" i="6"/>
  <c r="AA18" i="6"/>
  <c r="Z18" i="6"/>
  <c r="Y18" i="6"/>
  <c r="X18" i="6"/>
  <c r="V18" i="6"/>
  <c r="N18" i="6"/>
  <c r="M18" i="6"/>
  <c r="L18" i="6"/>
  <c r="K18" i="6"/>
  <c r="J18" i="6"/>
  <c r="AA16" i="6"/>
  <c r="Z16" i="6"/>
  <c r="Y16" i="6"/>
  <c r="X16" i="6"/>
  <c r="V16" i="6"/>
  <c r="N16" i="6"/>
  <c r="M16" i="6"/>
  <c r="L16" i="6"/>
  <c r="K16" i="6"/>
  <c r="J16" i="6"/>
  <c r="AA15" i="6"/>
  <c r="Z15" i="6"/>
  <c r="Y15" i="6"/>
  <c r="X15" i="6"/>
  <c r="V15" i="6"/>
  <c r="N15" i="6"/>
  <c r="M15" i="6"/>
  <c r="L15" i="6"/>
  <c r="K15" i="6"/>
  <c r="J15" i="6"/>
  <c r="AA14" i="6"/>
  <c r="Z14" i="6"/>
  <c r="Y14" i="6"/>
  <c r="X14" i="6"/>
  <c r="V14" i="6"/>
  <c r="N14" i="6"/>
  <c r="M14" i="6"/>
  <c r="L14" i="6"/>
  <c r="K14" i="6"/>
  <c r="J14" i="6"/>
  <c r="AA10" i="6"/>
  <c r="Z10" i="6"/>
  <c r="Y10" i="6"/>
  <c r="X10" i="6"/>
  <c r="V10" i="6"/>
  <c r="N10" i="6"/>
  <c r="M10" i="6"/>
  <c r="L10" i="6"/>
  <c r="K10" i="6"/>
  <c r="J10" i="6"/>
  <c r="AA9" i="6"/>
  <c r="Z9" i="6"/>
  <c r="Y9" i="6"/>
  <c r="X9" i="6"/>
  <c r="V9" i="6"/>
  <c r="N9" i="6"/>
  <c r="M9" i="6"/>
  <c r="L9" i="6"/>
  <c r="K9" i="6"/>
  <c r="J9" i="6"/>
  <c r="AA8" i="6"/>
  <c r="Z8" i="6"/>
  <c r="Y8" i="6"/>
  <c r="X8" i="6"/>
  <c r="V8" i="6"/>
  <c r="N8" i="6"/>
  <c r="M8" i="6"/>
  <c r="L8" i="6"/>
  <c r="K8" i="6"/>
  <c r="J8" i="6"/>
  <c r="AA7" i="6"/>
  <c r="Z7" i="6"/>
  <c r="Y7" i="6"/>
  <c r="X7" i="6"/>
  <c r="V7" i="6"/>
  <c r="N7" i="6"/>
  <c r="M7" i="6"/>
  <c r="L7" i="6"/>
  <c r="K7" i="6"/>
  <c r="J7" i="6"/>
  <c r="AA6" i="6"/>
  <c r="Z6" i="6"/>
  <c r="Y6" i="6"/>
  <c r="X6" i="6"/>
  <c r="V6" i="6"/>
  <c r="N6" i="6"/>
  <c r="M6" i="6"/>
  <c r="L6" i="6"/>
  <c r="K6" i="6"/>
  <c r="J6" i="6"/>
  <c r="AA5" i="6"/>
  <c r="Z5" i="6"/>
  <c r="Y5" i="6"/>
  <c r="X5" i="6"/>
  <c r="V5" i="6"/>
  <c r="N5" i="6"/>
  <c r="M5" i="6"/>
  <c r="L5" i="6"/>
  <c r="K5" i="6"/>
  <c r="J5" i="6"/>
  <c r="AA4" i="6"/>
  <c r="Y4" i="6"/>
  <c r="X4" i="6"/>
  <c r="V4" i="6"/>
  <c r="N4" i="6"/>
  <c r="M4" i="6"/>
  <c r="L4" i="6"/>
  <c r="K4" i="6"/>
  <c r="J4" i="6"/>
  <c r="AA3" i="6"/>
  <c r="Z3" i="6"/>
  <c r="Y3" i="6"/>
  <c r="X3" i="6"/>
  <c r="V3" i="6"/>
  <c r="N3" i="6"/>
  <c r="M3" i="6"/>
  <c r="L3" i="6"/>
  <c r="K3" i="6"/>
  <c r="J3" i="6"/>
  <c r="X54" i="5"/>
  <c r="W54" i="5"/>
  <c r="V54" i="5"/>
  <c r="U54" i="5"/>
  <c r="X53" i="5"/>
  <c r="W53" i="5"/>
  <c r="X50" i="5"/>
  <c r="W50" i="5"/>
  <c r="X49" i="5"/>
  <c r="W49" i="5"/>
  <c r="X48" i="5"/>
  <c r="W48" i="5"/>
  <c r="X47" i="5"/>
  <c r="W47" i="5"/>
  <c r="X46" i="5"/>
  <c r="W46" i="5"/>
  <c r="X45" i="5"/>
  <c r="W45" i="5"/>
  <c r="X43" i="5"/>
  <c r="W43" i="5"/>
  <c r="X38" i="5"/>
  <c r="W38" i="5"/>
  <c r="X36" i="5"/>
  <c r="W36" i="5"/>
  <c r="X35" i="5"/>
  <c r="X34" i="5"/>
  <c r="X33" i="5"/>
  <c r="X31" i="5"/>
  <c r="X30" i="5"/>
  <c r="W30" i="5"/>
  <c r="V30" i="5"/>
  <c r="U30" i="5"/>
  <c r="X29" i="5"/>
  <c r="W29" i="5"/>
  <c r="V29" i="5"/>
  <c r="U29" i="5"/>
  <c r="X25" i="5"/>
  <c r="W25" i="5"/>
  <c r="X24" i="5"/>
  <c r="W24" i="5"/>
  <c r="X23" i="5"/>
  <c r="X21" i="5"/>
  <c r="W21" i="5"/>
  <c r="X20" i="5"/>
  <c r="W20" i="5"/>
  <c r="X18" i="5"/>
  <c r="W18" i="5"/>
  <c r="X14" i="5"/>
  <c r="W14" i="5"/>
  <c r="V14" i="5"/>
  <c r="U14" i="5"/>
  <c r="X13" i="5"/>
  <c r="W13" i="5"/>
  <c r="V13" i="5"/>
  <c r="U13" i="5"/>
  <c r="X12" i="5"/>
  <c r="W12" i="5"/>
  <c r="X10" i="5"/>
  <c r="W10" i="5"/>
  <c r="X9" i="5"/>
  <c r="W9" i="5"/>
  <c r="X7" i="5"/>
  <c r="X6" i="5"/>
  <c r="W6" i="5"/>
  <c r="X5" i="5"/>
  <c r="W5" i="5"/>
  <c r="V5" i="5"/>
  <c r="U5" i="5"/>
  <c r="X4" i="5"/>
  <c r="W4" i="5"/>
  <c r="V4" i="5"/>
  <c r="U4" i="5"/>
  <c r="AC90" i="4"/>
  <c r="AA90" i="4"/>
  <c r="Z90" i="4"/>
  <c r="N90" i="4"/>
  <c r="L90" i="4"/>
  <c r="K90" i="4"/>
  <c r="J90" i="4"/>
  <c r="AC89" i="4"/>
  <c r="AA89" i="4"/>
  <c r="Z89" i="4"/>
  <c r="N89" i="4"/>
  <c r="L89" i="4"/>
  <c r="K89" i="4"/>
  <c r="J89" i="4"/>
  <c r="AC88" i="4"/>
  <c r="AA88" i="4"/>
  <c r="Z88" i="4"/>
  <c r="AC87" i="4"/>
  <c r="AA87" i="4"/>
  <c r="Z87" i="4"/>
  <c r="AC81" i="4"/>
  <c r="AA81" i="4"/>
  <c r="Z81" i="4"/>
  <c r="AC80" i="4"/>
  <c r="AA80" i="4"/>
  <c r="Z80" i="4"/>
  <c r="AC79" i="4"/>
  <c r="AA79" i="4"/>
  <c r="Z79" i="4"/>
  <c r="AC78" i="4"/>
  <c r="AA78" i="4"/>
  <c r="Z78" i="4"/>
  <c r="AC77" i="4"/>
  <c r="AA77" i="4"/>
  <c r="Z77" i="4"/>
  <c r="AC76" i="4"/>
  <c r="AA76" i="4"/>
  <c r="Z76" i="4"/>
  <c r="AC75" i="4"/>
  <c r="AA75" i="4"/>
  <c r="Z75" i="4"/>
  <c r="AC74" i="4"/>
  <c r="AA74" i="4"/>
  <c r="Z74" i="4"/>
  <c r="AC73" i="4"/>
  <c r="AA73" i="4"/>
  <c r="Z73" i="4"/>
  <c r="AC72" i="4"/>
  <c r="AA72" i="4"/>
  <c r="Z72" i="4"/>
  <c r="AC71" i="4"/>
  <c r="AA71" i="4"/>
  <c r="Z71" i="4"/>
  <c r="AC70" i="4"/>
  <c r="AA70" i="4"/>
  <c r="Z70" i="4"/>
  <c r="AC69" i="4"/>
  <c r="AA69" i="4"/>
  <c r="Z69" i="4"/>
  <c r="AC68" i="4"/>
  <c r="AA68" i="4"/>
  <c r="Z68" i="4"/>
  <c r="AC67" i="4"/>
  <c r="AA67" i="4"/>
  <c r="Z67" i="4"/>
  <c r="AC66" i="4"/>
  <c r="AA66" i="4"/>
  <c r="Z66" i="4"/>
  <c r="AC65" i="4"/>
  <c r="AA65" i="4"/>
  <c r="Z65" i="4"/>
  <c r="AC64" i="4"/>
  <c r="AA64" i="4"/>
  <c r="Z64" i="4"/>
  <c r="AC63" i="4"/>
  <c r="AA63" i="4"/>
  <c r="Z63" i="4"/>
  <c r="AC62" i="4"/>
  <c r="AA62" i="4"/>
  <c r="Z62" i="4"/>
  <c r="AC61" i="4"/>
  <c r="AA61" i="4"/>
  <c r="Z61" i="4"/>
  <c r="AC60" i="4"/>
  <c r="AA60" i="4"/>
  <c r="Z60" i="4"/>
  <c r="AC59" i="4"/>
  <c r="AA59" i="4"/>
  <c r="Z59" i="4"/>
  <c r="AC58" i="4"/>
  <c r="AA58" i="4"/>
  <c r="Z58" i="4"/>
  <c r="AC57" i="4"/>
  <c r="AA57" i="4"/>
  <c r="Z57" i="4"/>
  <c r="AC56" i="4"/>
  <c r="AA56" i="4"/>
  <c r="Z56" i="4"/>
  <c r="AC55" i="4"/>
  <c r="AA55" i="4"/>
  <c r="Z55" i="4"/>
  <c r="AC54" i="4"/>
  <c r="AA54" i="4"/>
  <c r="Z54" i="4"/>
  <c r="AC53" i="4"/>
  <c r="AA53" i="4"/>
  <c r="Z53" i="4"/>
  <c r="AC52" i="4"/>
  <c r="AA52" i="4"/>
  <c r="Z52" i="4"/>
  <c r="AC51" i="4"/>
  <c r="AA51" i="4"/>
  <c r="Z51" i="4"/>
  <c r="AC50" i="4"/>
  <c r="AA50" i="4"/>
  <c r="Z50" i="4"/>
  <c r="AC49" i="4"/>
  <c r="AB49" i="4"/>
  <c r="AA49" i="4"/>
  <c r="Z49" i="4"/>
  <c r="X49" i="4"/>
  <c r="N49" i="4"/>
  <c r="M49" i="4"/>
  <c r="L49" i="4"/>
  <c r="K49" i="4"/>
  <c r="J49" i="4"/>
  <c r="J48" i="4"/>
  <c r="AC47" i="4"/>
  <c r="AB47" i="4"/>
  <c r="AA47" i="4"/>
  <c r="Z47" i="4"/>
  <c r="X47" i="4"/>
  <c r="N47" i="4"/>
  <c r="M47" i="4"/>
  <c r="L47" i="4"/>
  <c r="J47" i="4"/>
  <c r="AC46" i="4"/>
  <c r="AB46" i="4"/>
  <c r="AA46" i="4"/>
  <c r="Z46" i="4"/>
  <c r="X46" i="4"/>
  <c r="N46" i="4"/>
  <c r="M46" i="4"/>
  <c r="L46" i="4"/>
  <c r="K46" i="4"/>
  <c r="J46" i="4"/>
  <c r="AC42" i="4"/>
  <c r="AB42" i="4"/>
  <c r="AA42" i="4"/>
  <c r="Z42" i="4"/>
  <c r="X42" i="4"/>
  <c r="N42" i="4"/>
  <c r="M42" i="4"/>
  <c r="L42" i="4"/>
  <c r="K42" i="4"/>
  <c r="J42" i="4"/>
  <c r="AC41" i="4"/>
  <c r="AB41" i="4"/>
  <c r="AA41" i="4"/>
  <c r="Z41" i="4"/>
  <c r="X41" i="4"/>
  <c r="N41" i="4"/>
  <c r="M41" i="4"/>
  <c r="L41" i="4"/>
  <c r="K41" i="4"/>
  <c r="J41" i="4"/>
  <c r="AC38" i="4"/>
  <c r="AB38" i="4"/>
  <c r="AA38" i="4"/>
  <c r="Z38" i="4"/>
  <c r="X38" i="4"/>
  <c r="N38" i="4"/>
  <c r="M38" i="4"/>
  <c r="L38" i="4"/>
  <c r="K38" i="4"/>
  <c r="J38" i="4"/>
  <c r="AC37" i="4"/>
  <c r="AB37" i="4"/>
  <c r="AA37" i="4"/>
  <c r="Z37" i="4"/>
  <c r="X37" i="4"/>
  <c r="N37" i="4"/>
  <c r="M37" i="4"/>
  <c r="L37" i="4"/>
  <c r="K37" i="4"/>
  <c r="J37" i="4"/>
  <c r="AC34" i="4"/>
  <c r="AB34" i="4"/>
  <c r="AA34" i="4"/>
  <c r="Z34" i="4"/>
  <c r="X34" i="4"/>
  <c r="N34" i="4"/>
  <c r="M34" i="4"/>
  <c r="L34" i="4"/>
  <c r="K34" i="4"/>
  <c r="J34" i="4"/>
  <c r="AC33" i="4"/>
  <c r="AB33" i="4"/>
  <c r="AA33" i="4"/>
  <c r="Z33" i="4"/>
  <c r="X33" i="4"/>
  <c r="N33" i="4"/>
  <c r="M33" i="4"/>
  <c r="L33" i="4"/>
  <c r="K33" i="4"/>
  <c r="J33" i="4"/>
  <c r="AC31" i="4"/>
  <c r="AB31" i="4"/>
  <c r="AA31" i="4"/>
  <c r="Z31" i="4"/>
  <c r="X31" i="4"/>
  <c r="N31" i="4"/>
  <c r="M31" i="4"/>
  <c r="L31" i="4"/>
  <c r="K31" i="4"/>
  <c r="J31" i="4"/>
  <c r="AC29" i="4"/>
  <c r="AB29" i="4"/>
  <c r="AA29" i="4"/>
  <c r="Z29" i="4"/>
  <c r="X29" i="4"/>
  <c r="N29" i="4"/>
  <c r="M29" i="4"/>
  <c r="L29" i="4"/>
  <c r="K29" i="4"/>
  <c r="J29" i="4"/>
  <c r="AC28" i="4"/>
  <c r="AB28" i="4"/>
  <c r="AA28" i="4"/>
  <c r="Z28" i="4"/>
  <c r="X28" i="4"/>
  <c r="N28" i="4"/>
  <c r="M28" i="4"/>
  <c r="L28" i="4"/>
  <c r="K28" i="4"/>
  <c r="J28" i="4"/>
  <c r="AC25" i="4"/>
  <c r="AB25" i="4"/>
  <c r="AA25" i="4"/>
  <c r="Z25" i="4"/>
  <c r="X25" i="4"/>
  <c r="N25" i="4"/>
  <c r="M25" i="4"/>
  <c r="L25" i="4"/>
  <c r="K25" i="4"/>
  <c r="J25" i="4"/>
  <c r="AC24" i="4"/>
  <c r="AB24" i="4"/>
  <c r="AA24" i="4"/>
  <c r="Z24" i="4"/>
  <c r="X24" i="4"/>
  <c r="N24" i="4"/>
  <c r="M24" i="4"/>
  <c r="L24" i="4"/>
  <c r="K24" i="4"/>
  <c r="J24" i="4"/>
  <c r="AC23" i="4"/>
  <c r="AB23" i="4"/>
  <c r="AA23" i="4"/>
  <c r="Z23" i="4"/>
  <c r="X23" i="4"/>
  <c r="N23" i="4"/>
  <c r="M23" i="4"/>
  <c r="L23" i="4"/>
  <c r="K23" i="4"/>
  <c r="J23" i="4"/>
  <c r="AC20" i="4"/>
  <c r="AB20" i="4"/>
  <c r="AA20" i="4"/>
  <c r="Z20" i="4"/>
  <c r="X20" i="4"/>
  <c r="N20" i="4"/>
  <c r="M20" i="4"/>
  <c r="L20" i="4"/>
  <c r="K20" i="4"/>
  <c r="J20" i="4"/>
  <c r="AC19" i="4"/>
  <c r="AB19" i="4"/>
  <c r="AA19" i="4"/>
  <c r="Z19" i="4"/>
  <c r="X19" i="4"/>
  <c r="N19" i="4"/>
  <c r="M19" i="4"/>
  <c r="L19" i="4"/>
  <c r="K19" i="4"/>
  <c r="J19" i="4"/>
  <c r="AC18" i="4"/>
  <c r="AB18" i="4"/>
  <c r="AA18" i="4"/>
  <c r="Z18" i="4"/>
  <c r="X18" i="4"/>
  <c r="N18" i="4"/>
  <c r="M18" i="4"/>
  <c r="L18" i="4"/>
  <c r="K18" i="4"/>
  <c r="J18" i="4"/>
  <c r="AC17" i="4"/>
  <c r="AB17" i="4"/>
  <c r="AA17" i="4"/>
  <c r="Z17" i="4"/>
  <c r="X17" i="4"/>
  <c r="N17" i="4"/>
  <c r="M17" i="4"/>
  <c r="L17" i="4"/>
  <c r="K17" i="4"/>
  <c r="J17" i="4"/>
  <c r="AC12" i="4"/>
  <c r="AB12" i="4"/>
  <c r="AA12" i="4"/>
  <c r="Z12" i="4"/>
  <c r="X12" i="4"/>
  <c r="N12" i="4"/>
  <c r="L12" i="4"/>
  <c r="K12" i="4"/>
  <c r="J12" i="4"/>
  <c r="AC11" i="4"/>
  <c r="AB11" i="4"/>
  <c r="AA11" i="4"/>
  <c r="Z11" i="4"/>
  <c r="X11" i="4"/>
  <c r="N11" i="4"/>
  <c r="M11" i="4"/>
  <c r="L11" i="4"/>
  <c r="K11" i="4"/>
  <c r="J11" i="4"/>
  <c r="AC10" i="4"/>
  <c r="AB10" i="4"/>
  <c r="AA10" i="4"/>
  <c r="Z10" i="4"/>
  <c r="X10" i="4"/>
  <c r="N10" i="4"/>
  <c r="M10" i="4"/>
  <c r="L10" i="4"/>
  <c r="K10" i="4"/>
  <c r="J10" i="4"/>
  <c r="AC9" i="4"/>
  <c r="AB9" i="4"/>
  <c r="AA9" i="4"/>
  <c r="Z9" i="4"/>
  <c r="X9" i="4"/>
  <c r="N9" i="4"/>
  <c r="M9" i="4"/>
  <c r="L9" i="4"/>
  <c r="K9" i="4"/>
  <c r="J9" i="4"/>
  <c r="AC8" i="4"/>
  <c r="AB8" i="4"/>
  <c r="AA8" i="4"/>
  <c r="Z8" i="4"/>
  <c r="X8" i="4"/>
  <c r="N8" i="4"/>
  <c r="M8" i="4"/>
  <c r="L8" i="4"/>
  <c r="K8" i="4"/>
  <c r="J8" i="4"/>
  <c r="AC7" i="4"/>
  <c r="AB7" i="4"/>
  <c r="AA7" i="4"/>
  <c r="Z7" i="4"/>
  <c r="X7" i="4"/>
  <c r="N7" i="4"/>
  <c r="M7" i="4"/>
  <c r="L7" i="4"/>
  <c r="K7" i="4"/>
  <c r="J7" i="4"/>
  <c r="AC6" i="4"/>
  <c r="AB6" i="4"/>
  <c r="AA6" i="4"/>
  <c r="Z6" i="4"/>
  <c r="X6" i="4"/>
  <c r="N6" i="4"/>
  <c r="M6" i="4"/>
  <c r="L6" i="4"/>
  <c r="K6" i="4"/>
  <c r="J6" i="4"/>
  <c r="AC5" i="4"/>
  <c r="AB5" i="4"/>
  <c r="AA5" i="4"/>
  <c r="Z5" i="4"/>
  <c r="X5" i="4"/>
  <c r="N5" i="4"/>
  <c r="M5" i="4"/>
  <c r="L5" i="4"/>
  <c r="K5" i="4"/>
  <c r="J5" i="4"/>
  <c r="AC4" i="4"/>
  <c r="AB4" i="4"/>
  <c r="AA4" i="4"/>
  <c r="Z4" i="4"/>
  <c r="X4" i="4"/>
  <c r="N4" i="4"/>
  <c r="M4" i="4"/>
  <c r="L4" i="4"/>
  <c r="K4" i="4"/>
  <c r="J4" i="4"/>
  <c r="AC3" i="4"/>
  <c r="N3" i="4"/>
  <c r="M3" i="4"/>
  <c r="L3" i="4"/>
  <c r="K3" i="4"/>
  <c r="J3" i="4"/>
  <c r="Y62" i="3"/>
  <c r="X62" i="3"/>
  <c r="J62" i="3"/>
  <c r="Y61" i="3"/>
  <c r="X61" i="3"/>
  <c r="J61" i="3"/>
  <c r="Y60" i="3"/>
  <c r="X60" i="3"/>
  <c r="Y59" i="3"/>
  <c r="X59" i="3"/>
  <c r="Y53" i="3"/>
  <c r="X53" i="3"/>
  <c r="Y52" i="3"/>
  <c r="X52" i="3"/>
  <c r="Y51" i="3"/>
  <c r="X51" i="3"/>
  <c r="Y50" i="3"/>
  <c r="X50" i="3"/>
  <c r="Y49" i="3"/>
  <c r="X49" i="3"/>
  <c r="Y48" i="3"/>
  <c r="X48" i="3"/>
  <c r="Y47" i="3"/>
  <c r="X47" i="3"/>
  <c r="Y46" i="3"/>
  <c r="X46" i="3"/>
  <c r="Y45" i="3"/>
  <c r="X45" i="3"/>
  <c r="W45" i="3"/>
  <c r="V45" i="3"/>
  <c r="Y44" i="3"/>
  <c r="X44" i="3"/>
  <c r="W44" i="3"/>
  <c r="V44" i="3"/>
  <c r="Y43" i="3"/>
  <c r="X43" i="3"/>
  <c r="W43" i="3"/>
  <c r="V43" i="3"/>
  <c r="Y42" i="3"/>
  <c r="X42" i="3"/>
  <c r="W42" i="3"/>
  <c r="V42" i="3"/>
  <c r="Y41" i="3"/>
  <c r="X41" i="3"/>
  <c r="W41" i="3"/>
  <c r="V41" i="3"/>
  <c r="Y40" i="3"/>
  <c r="X40" i="3"/>
  <c r="W40" i="3"/>
  <c r="V40" i="3"/>
  <c r="Y39" i="3"/>
  <c r="X39" i="3"/>
  <c r="W39" i="3"/>
  <c r="V39" i="3"/>
  <c r="Y38" i="3"/>
  <c r="X38" i="3"/>
  <c r="W38" i="3"/>
  <c r="V38" i="3"/>
  <c r="Y37" i="3"/>
  <c r="X37" i="3"/>
  <c r="W37" i="3"/>
  <c r="V37" i="3"/>
  <c r="Y36" i="3"/>
  <c r="X36" i="3"/>
  <c r="Y35" i="3"/>
  <c r="X35" i="3"/>
  <c r="Y34" i="3"/>
  <c r="X34" i="3"/>
  <c r="W34" i="3"/>
  <c r="V34" i="3"/>
  <c r="Y33" i="3"/>
  <c r="X33" i="3"/>
  <c r="W33" i="3"/>
  <c r="V33" i="3"/>
  <c r="Y32" i="3"/>
  <c r="X32" i="3"/>
  <c r="W32" i="3"/>
  <c r="V32" i="3"/>
  <c r="Y31" i="3"/>
  <c r="X31" i="3"/>
  <c r="Y30" i="3"/>
  <c r="X30" i="3"/>
  <c r="W30" i="3"/>
  <c r="V30" i="3"/>
  <c r="Y29" i="3"/>
  <c r="X29" i="3"/>
  <c r="W29" i="3"/>
  <c r="V29" i="3"/>
  <c r="Y28" i="3"/>
  <c r="X28" i="3"/>
  <c r="W28" i="3"/>
  <c r="V28" i="3"/>
  <c r="Y27" i="3"/>
  <c r="X27" i="3"/>
  <c r="W27" i="3"/>
  <c r="V27" i="3"/>
  <c r="Y26" i="3"/>
  <c r="X26" i="3"/>
  <c r="W26" i="3"/>
  <c r="V26" i="3"/>
  <c r="Y25" i="3"/>
  <c r="X25" i="3"/>
  <c r="W25" i="3"/>
  <c r="V25" i="3"/>
  <c r="Y24" i="3"/>
  <c r="X24" i="3"/>
  <c r="W24" i="3"/>
  <c r="V24" i="3"/>
  <c r="Y23" i="3"/>
  <c r="X23" i="3"/>
  <c r="W23" i="3"/>
  <c r="V23" i="3"/>
  <c r="Y18" i="3"/>
  <c r="X18" i="3"/>
  <c r="W18" i="3"/>
  <c r="V18" i="3"/>
  <c r="Z17" i="3"/>
  <c r="Y17" i="3"/>
  <c r="X17" i="3"/>
  <c r="W17" i="3"/>
  <c r="V17" i="3"/>
  <c r="N17" i="3"/>
  <c r="M17" i="3"/>
  <c r="L17" i="3"/>
  <c r="J17" i="3"/>
  <c r="Z16" i="3"/>
  <c r="Y16" i="3"/>
  <c r="X16" i="3"/>
  <c r="W16" i="3"/>
  <c r="V16" i="3"/>
  <c r="N16" i="3"/>
  <c r="M16" i="3"/>
  <c r="J16" i="3"/>
  <c r="Z15" i="3"/>
  <c r="Y15" i="3"/>
  <c r="X15" i="3"/>
  <c r="W15" i="3"/>
  <c r="V15" i="3"/>
  <c r="N15" i="3"/>
  <c r="M15" i="3"/>
  <c r="L15" i="3"/>
  <c r="J15" i="3"/>
  <c r="Z13" i="3"/>
  <c r="Y13" i="3"/>
  <c r="X13" i="3"/>
  <c r="W13" i="3"/>
  <c r="V13" i="3"/>
  <c r="N13" i="3"/>
  <c r="M13" i="3"/>
  <c r="L13" i="3"/>
  <c r="J13" i="3"/>
  <c r="Z12" i="3"/>
  <c r="Y12" i="3"/>
  <c r="X12" i="3"/>
  <c r="W12" i="3"/>
  <c r="V12" i="3"/>
  <c r="N12" i="3"/>
  <c r="M12" i="3"/>
  <c r="L12" i="3"/>
  <c r="J12" i="3"/>
  <c r="Y10" i="3"/>
  <c r="X10" i="3"/>
  <c r="W10" i="3"/>
  <c r="V10" i="3"/>
  <c r="Y9" i="3"/>
  <c r="X9" i="3"/>
  <c r="W9" i="3"/>
  <c r="V9" i="3"/>
  <c r="Z8" i="3"/>
  <c r="Y8" i="3"/>
  <c r="X8" i="3"/>
  <c r="W8" i="3"/>
  <c r="V8" i="3"/>
  <c r="N8" i="3"/>
  <c r="M8" i="3"/>
  <c r="L8" i="3"/>
  <c r="J8" i="3"/>
  <c r="Y7" i="3"/>
  <c r="X7" i="3"/>
  <c r="W7" i="3"/>
  <c r="V7" i="3"/>
  <c r="Z6" i="3"/>
  <c r="Y6" i="3"/>
  <c r="X6" i="3"/>
  <c r="W6" i="3"/>
  <c r="V6" i="3"/>
  <c r="N6" i="3"/>
  <c r="M6" i="3"/>
  <c r="L6" i="3"/>
  <c r="J6" i="3"/>
  <c r="Z5" i="3"/>
  <c r="Y5" i="3"/>
  <c r="X5" i="3"/>
  <c r="W5" i="3"/>
  <c r="V5" i="3"/>
  <c r="N5" i="3"/>
  <c r="M5" i="3"/>
  <c r="L5" i="3"/>
  <c r="J5" i="3"/>
  <c r="Z4" i="3"/>
  <c r="Y4" i="3"/>
  <c r="X4" i="3"/>
  <c r="W4" i="3"/>
  <c r="V4" i="3"/>
  <c r="N4" i="3"/>
  <c r="M4" i="3"/>
  <c r="L4" i="3"/>
  <c r="J4" i="3"/>
  <c r="Z3" i="3"/>
  <c r="Y3" i="3"/>
  <c r="X3" i="3"/>
  <c r="V3" i="3"/>
  <c r="N3" i="3"/>
  <c r="M3" i="3"/>
  <c r="L3" i="3"/>
  <c r="J3" i="3"/>
  <c r="T59" i="2"/>
  <c r="S59" i="2"/>
  <c r="R59" i="2"/>
  <c r="T58" i="2"/>
  <c r="S58" i="2"/>
  <c r="R58" i="2"/>
  <c r="T47" i="2"/>
  <c r="S47" i="2"/>
  <c r="R47" i="2"/>
  <c r="T46" i="2"/>
  <c r="S46" i="2"/>
  <c r="R46" i="2"/>
  <c r="T45" i="2"/>
  <c r="S45" i="2"/>
  <c r="R45" i="2"/>
  <c r="T44" i="2"/>
  <c r="S44" i="2"/>
  <c r="R44" i="2"/>
  <c r="T43" i="2"/>
  <c r="S43" i="2"/>
  <c r="R43" i="2"/>
  <c r="T42" i="2"/>
  <c r="S42" i="2"/>
  <c r="R42" i="2"/>
  <c r="T41" i="2"/>
  <c r="S41" i="2"/>
  <c r="R41" i="2"/>
  <c r="T40" i="2"/>
  <c r="S40" i="2"/>
  <c r="R40" i="2"/>
  <c r="T39" i="2"/>
  <c r="S39" i="2"/>
  <c r="R39" i="2"/>
  <c r="T38" i="2"/>
  <c r="S38" i="2"/>
  <c r="R38" i="2"/>
  <c r="T37" i="2"/>
  <c r="S37" i="2"/>
  <c r="R37" i="2"/>
  <c r="T36" i="2"/>
  <c r="S36" i="2"/>
  <c r="R36" i="2"/>
  <c r="T35" i="2"/>
  <c r="S35" i="2"/>
  <c r="R35" i="2"/>
  <c r="T34" i="2"/>
  <c r="S34" i="2"/>
  <c r="R34" i="2"/>
  <c r="T33" i="2"/>
  <c r="S33" i="2"/>
  <c r="R33" i="2"/>
  <c r="T32" i="2"/>
  <c r="S32" i="2"/>
  <c r="R32" i="2"/>
  <c r="T31" i="2"/>
  <c r="S31" i="2"/>
  <c r="R31" i="2"/>
  <c r="T30" i="2"/>
  <c r="S30" i="2"/>
  <c r="R30" i="2"/>
  <c r="T29" i="2"/>
  <c r="S29" i="2"/>
  <c r="R29" i="2"/>
  <c r="T28" i="2"/>
  <c r="S28" i="2"/>
  <c r="R28" i="2"/>
  <c r="T27" i="2"/>
  <c r="S27" i="2"/>
  <c r="R27" i="2"/>
  <c r="T26" i="2"/>
  <c r="S26" i="2"/>
  <c r="R26" i="2"/>
  <c r="T25" i="2"/>
  <c r="S25" i="2"/>
  <c r="R25" i="2"/>
  <c r="U24" i="2"/>
  <c r="T24" i="2"/>
  <c r="S24" i="2"/>
  <c r="R24" i="2"/>
  <c r="J24" i="2"/>
  <c r="I24" i="2"/>
  <c r="H24" i="2"/>
  <c r="U22" i="2"/>
  <c r="T22" i="2"/>
  <c r="S22" i="2"/>
  <c r="R22" i="2"/>
  <c r="U21" i="2"/>
  <c r="T21" i="2"/>
  <c r="S21" i="2"/>
  <c r="R21" i="2"/>
  <c r="J21" i="2"/>
  <c r="I21" i="2"/>
  <c r="H21" i="2"/>
  <c r="U20" i="2"/>
  <c r="T20" i="2"/>
  <c r="S20" i="2"/>
  <c r="R20" i="2"/>
  <c r="J20" i="2"/>
  <c r="I20" i="2"/>
  <c r="H20" i="2"/>
  <c r="U19" i="2"/>
  <c r="T19" i="2"/>
  <c r="S19" i="2"/>
  <c r="R19" i="2"/>
  <c r="J19" i="2"/>
  <c r="I19" i="2"/>
  <c r="H19" i="2"/>
  <c r="U18" i="2"/>
  <c r="T18" i="2"/>
  <c r="S18" i="2"/>
  <c r="R18" i="2"/>
  <c r="J18" i="2"/>
  <c r="I18" i="2"/>
  <c r="H18" i="2"/>
  <c r="U17" i="2"/>
  <c r="T17" i="2"/>
  <c r="S17" i="2"/>
  <c r="R17" i="2"/>
  <c r="U16" i="2"/>
  <c r="T16" i="2"/>
  <c r="S16" i="2"/>
  <c r="R16" i="2"/>
  <c r="J16" i="2"/>
  <c r="I16" i="2"/>
  <c r="H16" i="2"/>
  <c r="U15" i="2"/>
  <c r="T15" i="2"/>
  <c r="S15" i="2"/>
  <c r="R15" i="2"/>
  <c r="J15" i="2"/>
  <c r="I15" i="2"/>
  <c r="H15" i="2"/>
  <c r="U14" i="2"/>
  <c r="T14" i="2"/>
  <c r="S14" i="2"/>
  <c r="R14" i="2"/>
  <c r="J14" i="2"/>
  <c r="I14" i="2"/>
  <c r="H14" i="2"/>
  <c r="U13" i="2"/>
  <c r="T13" i="2"/>
  <c r="S13" i="2"/>
  <c r="R13" i="2"/>
  <c r="J13" i="2"/>
  <c r="I13" i="2"/>
  <c r="H13" i="2"/>
  <c r="U12" i="2"/>
  <c r="T12" i="2"/>
  <c r="S12" i="2"/>
  <c r="R12" i="2"/>
  <c r="J12" i="2"/>
  <c r="I12" i="2"/>
  <c r="H12" i="2"/>
  <c r="U11" i="2"/>
  <c r="T11" i="2"/>
  <c r="S11" i="2"/>
  <c r="R11" i="2"/>
  <c r="J11" i="2"/>
  <c r="I11" i="2"/>
  <c r="H11" i="2"/>
  <c r="U10" i="2"/>
  <c r="T10" i="2"/>
  <c r="S10" i="2"/>
  <c r="R10" i="2"/>
  <c r="J10" i="2"/>
  <c r="I10" i="2"/>
  <c r="H10" i="2"/>
  <c r="U9" i="2"/>
  <c r="T9" i="2"/>
  <c r="S9" i="2"/>
  <c r="R9" i="2"/>
  <c r="J9" i="2"/>
  <c r="I9" i="2"/>
  <c r="H9" i="2"/>
  <c r="U8" i="2"/>
  <c r="T8" i="2"/>
  <c r="S8" i="2"/>
  <c r="R8" i="2"/>
  <c r="J8" i="2"/>
  <c r="I8" i="2"/>
  <c r="H8" i="2"/>
  <c r="U7" i="2"/>
  <c r="T7" i="2"/>
  <c r="S7" i="2"/>
  <c r="R7" i="2"/>
  <c r="J7" i="2"/>
  <c r="I7" i="2"/>
  <c r="H7" i="2"/>
  <c r="U6" i="2"/>
  <c r="T6" i="2"/>
  <c r="S6" i="2"/>
  <c r="R6" i="2"/>
  <c r="J6" i="2"/>
  <c r="I6" i="2"/>
  <c r="H6" i="2"/>
  <c r="U5" i="2"/>
  <c r="T5" i="2"/>
  <c r="S5" i="2"/>
  <c r="R5" i="2"/>
  <c r="J5" i="2"/>
  <c r="I5" i="2"/>
  <c r="H5" i="2"/>
  <c r="U4" i="2"/>
  <c r="T4" i="2"/>
  <c r="S4" i="2"/>
  <c r="R4" i="2"/>
  <c r="J4" i="2"/>
  <c r="I4" i="2"/>
  <c r="H4" i="2"/>
  <c r="U3" i="2"/>
  <c r="T3" i="2"/>
  <c r="S3" i="2"/>
  <c r="R3" i="2"/>
  <c r="J3" i="2"/>
  <c r="I3" i="2"/>
  <c r="H3" i="2"/>
  <c r="Z86" i="1"/>
  <c r="Y86" i="1"/>
  <c r="N86" i="1"/>
  <c r="L86" i="1"/>
  <c r="K86" i="1"/>
  <c r="Z85" i="1"/>
  <c r="Y85" i="1"/>
  <c r="N85" i="1"/>
  <c r="L85" i="1"/>
  <c r="K85" i="1"/>
  <c r="Z84" i="1"/>
  <c r="Y84" i="1"/>
  <c r="Z83" i="1"/>
  <c r="Y83" i="1"/>
  <c r="Z77" i="1"/>
  <c r="Y77" i="1"/>
  <c r="Z76" i="1"/>
  <c r="Y76" i="1"/>
  <c r="Z75" i="1"/>
  <c r="Y75" i="1"/>
  <c r="Z74" i="1"/>
  <c r="Y74" i="1"/>
  <c r="Z73" i="1"/>
  <c r="Y73" i="1"/>
  <c r="Z72" i="1"/>
  <c r="Y72" i="1"/>
  <c r="Z71" i="1"/>
  <c r="Y71" i="1"/>
  <c r="Z70" i="1"/>
  <c r="Y70" i="1"/>
  <c r="Z69" i="1"/>
  <c r="Y69" i="1"/>
  <c r="Z68" i="1"/>
  <c r="Y68" i="1"/>
  <c r="Z67" i="1"/>
  <c r="Y67" i="1"/>
  <c r="Z66" i="1"/>
  <c r="Y66" i="1"/>
  <c r="Z65" i="1"/>
  <c r="Y65" i="1"/>
  <c r="Z64" i="1"/>
  <c r="Y64" i="1"/>
  <c r="Z63" i="1"/>
  <c r="Y63" i="1"/>
  <c r="Z62" i="1"/>
  <c r="Y62" i="1"/>
  <c r="Z61" i="1"/>
  <c r="Y61" i="1"/>
  <c r="Z60" i="1"/>
  <c r="Y60" i="1"/>
  <c r="Z59" i="1"/>
  <c r="Y59" i="1"/>
  <c r="Z58" i="1"/>
  <c r="Y58" i="1"/>
  <c r="Z57" i="1"/>
  <c r="Y57" i="1"/>
  <c r="Z56" i="1"/>
  <c r="Y56" i="1"/>
  <c r="Z55" i="1"/>
  <c r="Y55" i="1"/>
  <c r="Z54" i="1"/>
  <c r="Y54" i="1"/>
  <c r="Z53" i="1"/>
  <c r="Y53" i="1"/>
  <c r="Z52" i="1"/>
  <c r="Y52" i="1"/>
  <c r="Z51" i="1"/>
  <c r="Y51" i="1"/>
  <c r="Z50" i="1"/>
  <c r="Y50" i="1"/>
  <c r="Z49" i="1"/>
  <c r="Y49" i="1"/>
  <c r="Z48" i="1"/>
  <c r="Y48" i="1"/>
  <c r="Z47" i="1"/>
  <c r="Y47" i="1"/>
  <c r="Z46" i="1"/>
  <c r="Y46" i="1"/>
  <c r="Z45" i="1"/>
  <c r="Y45" i="1"/>
  <c r="Z44" i="1"/>
  <c r="Y44" i="1"/>
  <c r="Z43" i="1"/>
  <c r="Y43" i="1"/>
  <c r="Z42" i="1"/>
  <c r="Y42" i="1"/>
  <c r="Z41" i="1"/>
  <c r="Y41" i="1"/>
  <c r="Z40" i="1"/>
  <c r="Y40" i="1"/>
  <c r="Z39" i="1"/>
  <c r="Y39" i="1"/>
  <c r="Z38" i="1"/>
  <c r="Y38" i="1"/>
  <c r="Z37" i="1"/>
  <c r="Y37" i="1"/>
  <c r="Z36" i="1"/>
  <c r="Y36" i="1"/>
  <c r="Z35" i="1"/>
  <c r="Y35" i="1"/>
  <c r="Z34" i="1"/>
  <c r="Y34" i="1"/>
  <c r="Z33" i="1"/>
  <c r="Y33" i="1"/>
  <c r="Z32" i="1"/>
  <c r="Y32" i="1"/>
  <c r="Z31" i="1"/>
  <c r="Y31" i="1"/>
  <c r="AB30" i="1"/>
  <c r="AA30" i="1"/>
  <c r="Z30" i="1"/>
  <c r="Y30" i="1"/>
  <c r="X30" i="1"/>
  <c r="N30" i="1"/>
  <c r="M30" i="1"/>
  <c r="L30" i="1"/>
  <c r="K30" i="1"/>
  <c r="AB29" i="1"/>
  <c r="AA29" i="1"/>
  <c r="Z29" i="1"/>
  <c r="Y29" i="1"/>
  <c r="X29" i="1"/>
  <c r="N29" i="1"/>
  <c r="M29" i="1"/>
  <c r="L29" i="1"/>
  <c r="K29" i="1"/>
  <c r="AB27" i="1"/>
  <c r="AA27" i="1"/>
  <c r="Z27" i="1"/>
  <c r="Y27" i="1"/>
  <c r="X27" i="1"/>
  <c r="W27" i="1"/>
  <c r="N27" i="1"/>
  <c r="M27" i="1"/>
  <c r="L27" i="1"/>
  <c r="K27" i="1"/>
  <c r="J27" i="1"/>
  <c r="AB25" i="1"/>
  <c r="AA25" i="1"/>
  <c r="Z25" i="1"/>
  <c r="Y25" i="1"/>
  <c r="X25" i="1"/>
  <c r="W25" i="1"/>
  <c r="N25" i="1"/>
  <c r="M25" i="1"/>
  <c r="L25" i="1"/>
  <c r="K25" i="1"/>
  <c r="J25" i="1"/>
  <c r="AB24" i="1"/>
  <c r="AA24" i="1"/>
  <c r="Z24" i="1"/>
  <c r="Y24" i="1"/>
  <c r="X24" i="1"/>
  <c r="W24" i="1"/>
  <c r="N24" i="1"/>
  <c r="M24" i="1"/>
  <c r="L24" i="1"/>
  <c r="K24" i="1"/>
  <c r="J24" i="1"/>
  <c r="AB23" i="1"/>
  <c r="AA23" i="1"/>
  <c r="Z23" i="1"/>
  <c r="Y23" i="1"/>
  <c r="X23" i="1"/>
  <c r="W23" i="1"/>
  <c r="N23" i="1"/>
  <c r="M23" i="1"/>
  <c r="L23" i="1"/>
  <c r="K23" i="1"/>
  <c r="J23" i="1"/>
  <c r="AB22" i="1"/>
  <c r="AA22" i="1"/>
  <c r="Z22" i="1"/>
  <c r="Y22" i="1"/>
  <c r="X22" i="1"/>
  <c r="W22" i="1"/>
  <c r="N22" i="1"/>
  <c r="M22" i="1"/>
  <c r="L22" i="1"/>
  <c r="K22" i="1"/>
  <c r="J22" i="1"/>
  <c r="AB21" i="1"/>
  <c r="AA21" i="1"/>
  <c r="Z21" i="1"/>
  <c r="Y21" i="1"/>
  <c r="X21" i="1"/>
  <c r="W21" i="1"/>
  <c r="N21" i="1"/>
  <c r="M21" i="1"/>
  <c r="L21" i="1"/>
  <c r="K21" i="1"/>
  <c r="J21" i="1"/>
  <c r="AB20" i="1"/>
  <c r="AA20" i="1"/>
  <c r="Z20" i="1"/>
  <c r="Y20" i="1"/>
  <c r="X20" i="1"/>
  <c r="W20" i="1"/>
  <c r="N20" i="1"/>
  <c r="M20" i="1"/>
  <c r="L20" i="1"/>
  <c r="K20" i="1"/>
  <c r="J20" i="1"/>
  <c r="AA16" i="1"/>
  <c r="Z16" i="1"/>
  <c r="Y16" i="1"/>
  <c r="X16" i="1"/>
  <c r="N16" i="1"/>
  <c r="M16" i="1"/>
  <c r="L16" i="1"/>
  <c r="K16" i="1"/>
  <c r="J16" i="1"/>
  <c r="AA15" i="1"/>
  <c r="Z15" i="1"/>
  <c r="Y15" i="1"/>
  <c r="X15" i="1"/>
  <c r="N15" i="1"/>
  <c r="M15" i="1"/>
  <c r="L15" i="1"/>
  <c r="K15" i="1"/>
  <c r="J15" i="1"/>
  <c r="AA14" i="1"/>
  <c r="Z14" i="1"/>
  <c r="Y14" i="1"/>
  <c r="X14" i="1"/>
  <c r="N14" i="1"/>
  <c r="M14" i="1"/>
  <c r="L14" i="1"/>
  <c r="K14" i="1"/>
  <c r="J14" i="1"/>
  <c r="AA13" i="1"/>
  <c r="Z13" i="1"/>
  <c r="Y13" i="1"/>
  <c r="X13" i="1"/>
  <c r="N13" i="1"/>
  <c r="M13" i="1"/>
  <c r="L13" i="1"/>
  <c r="K13" i="1"/>
  <c r="J13" i="1"/>
  <c r="AA12" i="1"/>
  <c r="Z12" i="1"/>
  <c r="Y12" i="1"/>
  <c r="X12" i="1"/>
  <c r="N12" i="1"/>
  <c r="M12" i="1"/>
  <c r="L12" i="1"/>
  <c r="K12" i="1"/>
  <c r="J12" i="1"/>
  <c r="AA11" i="1"/>
  <c r="Z11" i="1"/>
  <c r="Y11" i="1"/>
  <c r="X11" i="1"/>
  <c r="N11" i="1"/>
  <c r="M11" i="1"/>
  <c r="L11" i="1"/>
  <c r="K11" i="1"/>
  <c r="J11" i="1"/>
  <c r="N10" i="1"/>
  <c r="M10" i="1"/>
  <c r="L10" i="1"/>
  <c r="K10" i="1"/>
  <c r="J10" i="1"/>
  <c r="AA9" i="1"/>
  <c r="Z9" i="1"/>
  <c r="Y9" i="1"/>
  <c r="X9" i="1"/>
  <c r="N9" i="1"/>
  <c r="M9" i="1"/>
  <c r="L9" i="1"/>
  <c r="K9" i="1"/>
  <c r="J9" i="1"/>
  <c r="AA8" i="1"/>
  <c r="Z8" i="1"/>
  <c r="Y8" i="1"/>
  <c r="X8" i="1"/>
  <c r="N8" i="1"/>
  <c r="M8" i="1"/>
  <c r="L8" i="1"/>
  <c r="K8" i="1"/>
  <c r="J8" i="1"/>
  <c r="AA7" i="1"/>
  <c r="Z7" i="1"/>
  <c r="Y7" i="1"/>
  <c r="X7" i="1"/>
  <c r="N7" i="1"/>
  <c r="M7" i="1"/>
  <c r="L7" i="1"/>
  <c r="J7" i="1"/>
  <c r="AA3" i="1"/>
  <c r="Z3" i="1"/>
  <c r="Y3" i="1"/>
  <c r="X3" i="1"/>
  <c r="N3" i="1"/>
  <c r="M3" i="1"/>
  <c r="L3" i="1"/>
  <c r="K3" i="1"/>
  <c r="J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Ashish Sanghavi</author>
  </authors>
  <commentList>
    <comment ref="H52" authorId="0" shapeId="0" xr:uid="{C6D059A7-EA68-4443-AF99-B58D6648A864}">
      <text>
        <r>
          <rPr>
            <sz val="11"/>
            <color theme="1"/>
            <rFont val="Calibri"/>
            <family val="2"/>
            <scheme val="minor"/>
          </rPr>
          <t xml:space="preserve">Ashish Sanghavi:
</t>
        </r>
      </text>
    </comment>
  </commentList>
</comments>
</file>

<file path=xl/sharedStrings.xml><?xml version="1.0" encoding="utf-8"?>
<sst xmlns="http://schemas.openxmlformats.org/spreadsheetml/2006/main" count="16642" uniqueCount="7765">
  <si>
    <t>Margins</t>
  </si>
  <si>
    <t>Category A Pricing</t>
  </si>
  <si>
    <t>Category B Pricing</t>
  </si>
  <si>
    <t>SPECIAL</t>
  </si>
  <si>
    <t>Brand</t>
  </si>
  <si>
    <t>Model</t>
  </si>
  <si>
    <t>Name in Tally</t>
  </si>
  <si>
    <t>TARGET</t>
  </si>
  <si>
    <t>STOCK</t>
  </si>
  <si>
    <t>Part No</t>
  </si>
  <si>
    <t>INWARD</t>
  </si>
  <si>
    <t>COST (RMB)</t>
  </si>
  <si>
    <t>COST (INR)</t>
  </si>
  <si>
    <t>1pc</t>
  </si>
  <si>
    <t>5pc</t>
  </si>
  <si>
    <t>10pc</t>
  </si>
  <si>
    <t>50pc</t>
  </si>
  <si>
    <t>100pc</t>
  </si>
  <si>
    <t>25pc</t>
  </si>
  <si>
    <t>PRICE</t>
  </si>
  <si>
    <t>HP</t>
  </si>
  <si>
    <t>M1005 Tray hinges</t>
  </si>
  <si>
    <t>ADF HINGE SET FOR LJ M1005</t>
  </si>
  <si>
    <t>M126</t>
  </si>
  <si>
    <t>ADF HINGE SET FOR LJ M126</t>
  </si>
  <si>
    <t>M136</t>
  </si>
  <si>
    <t>ADF HINGE SET FOR LJ 136</t>
  </si>
  <si>
    <t>NEVERSTOP 1200</t>
  </si>
  <si>
    <t>ADF HINGE SET NEVERSTOP 1200</t>
  </si>
  <si>
    <t>LJ 1536</t>
  </si>
  <si>
    <t>ADF HINGE SET FOR LJ M1536</t>
  </si>
  <si>
    <t>LJ 2727</t>
  </si>
  <si>
    <t>ADF HINGE SET FOR LJ 2727</t>
  </si>
  <si>
    <t>LJ M 425 / 521</t>
  </si>
  <si>
    <t>ADF HINGE SET FOR LJ PRO 425</t>
  </si>
  <si>
    <t>CF288-60030</t>
  </si>
  <si>
    <t>LJ M427</t>
  </si>
  <si>
    <t>ADF HINGE SET FOR LJ 427</t>
  </si>
  <si>
    <t>LJ 5000</t>
  </si>
  <si>
    <t>LJ 525 / 575 / 775</t>
  </si>
  <si>
    <t>ADF HINGE SET FOR LJ M525</t>
  </si>
  <si>
    <t>Q7404-60024</t>
  </si>
  <si>
    <t>OJ 6318</t>
  </si>
  <si>
    <t>ADF HINGE SET FOR OJ 6318</t>
  </si>
  <si>
    <t>Samsung</t>
  </si>
  <si>
    <t>ML 2876/ SCX 4321/ SCX 4021 Set</t>
  </si>
  <si>
    <t>ADF HINGE SET FOR ML 2876</t>
  </si>
  <si>
    <t>Canon</t>
  </si>
  <si>
    <t>Image Class 4450/ 244/ 4820/ 4750</t>
  </si>
  <si>
    <t>ADF HINGE SET FOR CANON 4450</t>
  </si>
  <si>
    <t>ADF HING SET FOR  219</t>
  </si>
  <si>
    <t>244 ALL BLACK</t>
  </si>
  <si>
    <t>ADF HINGE SET FOR IMAGE CLASS 244</t>
  </si>
  <si>
    <t xml:space="preserve">Kyocera </t>
  </si>
  <si>
    <t>KM 2040</t>
  </si>
  <si>
    <t>ADF HINGE SET FOR KM 2040</t>
  </si>
  <si>
    <t>ADF Assembly</t>
  </si>
  <si>
    <t>LJ M1213</t>
  </si>
  <si>
    <t>ADF ASSEMBLY FOR LJ M1213</t>
  </si>
  <si>
    <t>CE841-60108</t>
  </si>
  <si>
    <t>LJ M128</t>
  </si>
  <si>
    <t>ADF ASSEMBLY FOR LJ M128</t>
  </si>
  <si>
    <t>CZ181-60110</t>
  </si>
  <si>
    <t>LJ M1536</t>
  </si>
  <si>
    <t>ADF ASSEMBLY FOR LJ M1536</t>
  </si>
  <si>
    <t>CE538-60121</t>
  </si>
  <si>
    <t>LJ M226</t>
  </si>
  <si>
    <t>ADF ASSEMBLY FOR M226</t>
  </si>
  <si>
    <t>CF484-60116</t>
  </si>
  <si>
    <t>LJ M227/ M203</t>
  </si>
  <si>
    <t>ADF ASSEMBLY FOR LJ M227</t>
  </si>
  <si>
    <t>LJ M425</t>
  </si>
  <si>
    <t>ADF ASSEMBLY FOR LJ M425</t>
  </si>
  <si>
    <t>AD ASSEMBLY FOR LJ M427</t>
  </si>
  <si>
    <t>CF377-60103</t>
  </si>
  <si>
    <t>LJ M429</t>
  </si>
  <si>
    <t>LJ M521</t>
  </si>
  <si>
    <t>ADF ASSEMBLY FOR LJ M521</t>
  </si>
  <si>
    <t>Canon 244 ADF</t>
  </si>
  <si>
    <t>ADF ASSEMBLY FOR IMAGECLASS 244</t>
  </si>
  <si>
    <t>Inward</t>
  </si>
  <si>
    <t>300pc</t>
  </si>
  <si>
    <t>500pc</t>
  </si>
  <si>
    <t>SPECIAL PRICE</t>
  </si>
  <si>
    <t>LJ P1007 NORMAL</t>
  </si>
  <si>
    <t>Lower Roller Bushing Set FOR LJ P1006/1007</t>
  </si>
  <si>
    <t>LJ 1010/ 1020 NORMAL</t>
  </si>
  <si>
    <t>Lower Roller Bushing Set For LJ 1010</t>
  </si>
  <si>
    <t>LJ 1010/ 1020 PRM/ Original</t>
  </si>
  <si>
    <t>Lower Roller Bushing Set For LJ 1020(PRM)</t>
  </si>
  <si>
    <t>LJ 1160 NORMAL</t>
  </si>
  <si>
    <t>Lower Roller Bushing Set For LJ 1160</t>
  </si>
  <si>
    <t>LJ P1505 NORMAL</t>
  </si>
  <si>
    <t>LJ P1606 NORMAL</t>
  </si>
  <si>
    <t>LOWER ROLLER BUSHING SET FOR LJ P1606</t>
  </si>
  <si>
    <t>LJ P1606 PRM</t>
  </si>
  <si>
    <t>LOWER ROLLER BUSHING SET FOR LJ P1606 (PRM)</t>
  </si>
  <si>
    <t>LJ P2035 NORMAL</t>
  </si>
  <si>
    <t>Lower Roller Bushing Set For LJ P2035</t>
  </si>
  <si>
    <t>LJ P2035 PRM</t>
  </si>
  <si>
    <t>Lower Roller Bushing Set For LJ P2035 (PRM)</t>
  </si>
  <si>
    <t>LJ 2300</t>
  </si>
  <si>
    <t>Lower Roller Bushing Set For LJ 2300</t>
  </si>
  <si>
    <t>LJ P3005 NORMAL</t>
  </si>
  <si>
    <t>Lower Roller Bushing Set For LJ P3005</t>
  </si>
  <si>
    <t>LJ P3005 PRM</t>
  </si>
  <si>
    <t>Lower Roller Bushing Set For LJ P3005 (PRM)</t>
  </si>
  <si>
    <t>LJ P3015 NORMAL</t>
  </si>
  <si>
    <t>Lower Roller Bushing Set For LJ P3015</t>
  </si>
  <si>
    <t>LJ P3015 PRM</t>
  </si>
  <si>
    <t>Lower Roller Bushing Set For LJ P3015 (PRM)</t>
  </si>
  <si>
    <t>LJ 4250 PRM</t>
  </si>
  <si>
    <t>Lower Roller Bushing Set For LJ 4250 (PRM)</t>
  </si>
  <si>
    <t>LJ 5200 NORMAL</t>
  </si>
  <si>
    <t>Lower Roller Bushing Set For LJ 5200</t>
  </si>
  <si>
    <t>LJ 5200 PRM</t>
  </si>
  <si>
    <t>Lower Roller Bushing Set For LJ 5200 (PRM)</t>
  </si>
  <si>
    <t xml:space="preserve">LJ 9000 LOWER </t>
  </si>
  <si>
    <t>Lower Roller Bushing Set For LJ 9000</t>
  </si>
  <si>
    <t>LJ 9000 UPPER</t>
  </si>
  <si>
    <t>Upper Roller Bushing Set For LJ 9000</t>
  </si>
  <si>
    <t>UPPER BUSHING</t>
  </si>
  <si>
    <t>ML 1710 / 1610 UPPER BUSHING</t>
  </si>
  <si>
    <t>UPPER ROLLER BUSHING FOR ML 1710</t>
  </si>
  <si>
    <t>1.50 RMB</t>
  </si>
  <si>
    <t>ML 2850 UPPER BUSHING</t>
  </si>
  <si>
    <t>UPPER ROLLER BUSHING SET FOR ML 2850</t>
  </si>
  <si>
    <t>M2876 UPPER BUSHING</t>
  </si>
  <si>
    <t>UPPER ROLLER BUSHING SET FOR M2876</t>
  </si>
  <si>
    <t>65</t>
  </si>
  <si>
    <t>SCX 4321 / 4021 UPPER BUSHING</t>
  </si>
  <si>
    <t>UPPER ROLLER BUSHING SET FOR SCX 4321</t>
  </si>
  <si>
    <t>Brother</t>
  </si>
  <si>
    <t>BROTHER HL 5350</t>
  </si>
  <si>
    <t>UPPER ROLLER BUSHING FOR HL 5350</t>
  </si>
  <si>
    <t>BROTHER HL2541</t>
  </si>
  <si>
    <t>UPPER ROLLER BUSHING SET FOR HL 2541</t>
  </si>
  <si>
    <t>75</t>
  </si>
  <si>
    <t>NAME IN TALLY</t>
  </si>
  <si>
    <t>LASER PRINTER CABLES</t>
  </si>
  <si>
    <t>1005 CCDCABLE</t>
  </si>
  <si>
    <t>SCANNER CABLE FOR LJ M1005</t>
  </si>
  <si>
    <t>1300pc</t>
  </si>
  <si>
    <t>1005 PANEL CABLE</t>
  </si>
  <si>
    <t>CONTROL PANEL CABLE FOR LJ M1005</t>
  </si>
  <si>
    <t>11 pin x 1 x 450 A BLACK</t>
  </si>
  <si>
    <t>5000pc</t>
  </si>
  <si>
    <t>M128/ 126 SCANNER CABLE</t>
  </si>
  <si>
    <t>SCANNER CABLR FOR LJ M128</t>
  </si>
  <si>
    <t>400pc</t>
  </si>
  <si>
    <t>128 PANEL CABLE</t>
  </si>
  <si>
    <t xml:space="preserve">28 PIN X 1 X 720 </t>
  </si>
  <si>
    <t>4355 , 20 PIN 2FT</t>
  </si>
  <si>
    <t>2727/ 1522 CCD CABLE</t>
  </si>
  <si>
    <t>SCANNER CABLE FOR LJ M2727</t>
  </si>
  <si>
    <t>20 pin; 2.5 ft</t>
  </si>
  <si>
    <t>DJ 1280 , 24 PIN</t>
  </si>
  <si>
    <t>SAMSUNG</t>
  </si>
  <si>
    <t>SCX 4300 BLACK CHINA</t>
  </si>
  <si>
    <t>SCANNER CABLE FOR SCX 4300</t>
  </si>
  <si>
    <t>12 pin X 1 X 800 A BLACK</t>
  </si>
  <si>
    <t>1500pc</t>
  </si>
  <si>
    <t>4521 SILVER</t>
  </si>
  <si>
    <t>SCANNER CABLE FOR SCX 4521</t>
  </si>
  <si>
    <t>CANON</t>
  </si>
  <si>
    <t>CANON 3010/4412/ 4450 CCD CABLE Silver</t>
  </si>
  <si>
    <t>SCANNER CABLE FOR IMAGE CLASS 4450 / 3010</t>
  </si>
  <si>
    <t>200pc</t>
  </si>
  <si>
    <t>CANON 4570/4750 Panel Cable- 26 PIN</t>
  </si>
  <si>
    <t>PANEL CABLE FOR IMAGECLASS 4570 (700 MM X 26 PIN)</t>
  </si>
  <si>
    <t>26 PIN X 1 X 770 B WHITE  4 + 10</t>
  </si>
  <si>
    <t>CANON 30 PIN</t>
  </si>
  <si>
    <t>CANON 244 15 PIN SILVER</t>
  </si>
  <si>
    <t>SCANNER CABLE FOR IMAGECLASS 244 (750 MM X 15 PIN)</t>
  </si>
  <si>
    <t>1020 LSU CABLE</t>
  </si>
  <si>
    <t>LSU CABLE FOR LJ 1020 (270MM X 9 PIN)</t>
  </si>
  <si>
    <t>9 PIN X 1 X 270  A WHITE  4X4 , 10X10</t>
  </si>
  <si>
    <t>1020 ECU CABLE BIG</t>
  </si>
  <si>
    <t>ECU CABLE FOR 1020 (BIG) (275MM X 14 PIN)</t>
  </si>
  <si>
    <t>14 PIN X 1 X 275  E  WHITE 4X4 , 10 X 0</t>
  </si>
  <si>
    <t>1020 / 1005 new model ECU CABLE SMALL</t>
  </si>
  <si>
    <t>ECU CABLE FOR LJ 1020 (SMALL) (75MM X 25 PIN)</t>
  </si>
  <si>
    <t>25 PIN X 1 X 75    E WHITE  4X4, 10X0</t>
  </si>
  <si>
    <t>1005 old/ new model ECU CABLE BIG</t>
  </si>
  <si>
    <t>ECU CABLE FOR M1005 (BIG) (255MM X 18 PIN)</t>
  </si>
  <si>
    <t>18 PIN X 1 X 255 E WHITE 4X4  , 10 X 0</t>
  </si>
  <si>
    <t>1005 old model ECU CABLE SMALL</t>
  </si>
  <si>
    <t>ECU CABLE FOR LJ M1005 (SMALL) (75MM  X 30 PIN)</t>
  </si>
  <si>
    <t>30 PIN X 1 X 75   E WHITE  4X4 , 10X 0</t>
  </si>
  <si>
    <t>1606/ Canon 244 LSU CABLE</t>
  </si>
  <si>
    <t>LSU CABLE FOR LJ P1606 (270MM X 13 PIN)</t>
  </si>
  <si>
    <t>13 PIN X 1 X 270  B  WHITE 4+4 , 10X10</t>
  </si>
  <si>
    <t>SCANJET CABLES</t>
  </si>
  <si>
    <t>SJ 2400</t>
  </si>
  <si>
    <t>SJ 200 Black Cable</t>
  </si>
  <si>
    <t xml:space="preserve">14P X 1.0 X 750 A black </t>
  </si>
  <si>
    <t>SJ 4010</t>
  </si>
  <si>
    <t>30 pin; 600mm</t>
  </si>
  <si>
    <t>DMP CABLES</t>
  </si>
  <si>
    <t>EPSON</t>
  </si>
  <si>
    <t>LX 300+</t>
  </si>
  <si>
    <t>LX 310</t>
  </si>
  <si>
    <t>12 PIN X 1.25 X 360 A WHITE  4X4 , 6X10</t>
  </si>
  <si>
    <t>LQ 1150 CHINA</t>
  </si>
  <si>
    <t>17P X 1.25 X 890  A WHITE</t>
  </si>
  <si>
    <t>15P X 1.25 X 910 A WHITE</t>
  </si>
  <si>
    <t>FX 2175 CHINA</t>
  </si>
  <si>
    <t>16P X 1.25 X 1095 A WHITE</t>
  </si>
  <si>
    <t>4.30 RMB</t>
  </si>
  <si>
    <t>17P X 1.25 X 1095 A WHITE</t>
  </si>
  <si>
    <t>LX 800 DX</t>
  </si>
  <si>
    <t>EX 1050</t>
  </si>
  <si>
    <t>LQ 1050 15 PIN</t>
  </si>
  <si>
    <t>15P x 1.25 x 670 A WHITE</t>
  </si>
  <si>
    <t>1.85 RMB</t>
  </si>
  <si>
    <t>LQ 1050 17 PIN</t>
  </si>
  <si>
    <t>PR2</t>
  </si>
  <si>
    <t>60</t>
  </si>
  <si>
    <t>Name IN Tally</t>
  </si>
  <si>
    <t>3pc</t>
  </si>
  <si>
    <t>LJ M1005 Compatible New</t>
  </si>
  <si>
    <t>CONTROL PANEL FOR LJ M1005</t>
  </si>
  <si>
    <t>800pc</t>
  </si>
  <si>
    <t>CB376-60101</t>
  </si>
  <si>
    <t>LJ M1005 RUBBER KEY PAD</t>
  </si>
  <si>
    <t>CONTROL PANEL KEYPAD FOR LJ M1005</t>
  </si>
  <si>
    <t>LJ M1005 PANEL STICKER</t>
  </si>
  <si>
    <t>LABEL FOR LJ M1005 CONTROL PANEL</t>
  </si>
  <si>
    <t>LJ 1136</t>
  </si>
  <si>
    <t>CONTROL PANEL FOR LJ M1136</t>
  </si>
  <si>
    <t>40pc</t>
  </si>
  <si>
    <t>CONTROL PANEL FOR LJ M1213</t>
  </si>
  <si>
    <t>45pc</t>
  </si>
  <si>
    <t>CE841-60110</t>
  </si>
  <si>
    <t>LJ M1218</t>
  </si>
  <si>
    <t>CONTROL PANEL FOR LJ M1218</t>
  </si>
  <si>
    <t>CE844-60101</t>
  </si>
  <si>
    <t>LJ M 126A</t>
  </si>
  <si>
    <t>CONTROL PANEL FOR LJ M126</t>
  </si>
  <si>
    <t>LJ M126NW Compatible New</t>
  </si>
  <si>
    <t>CONTROL PANEL FOR LJ M126NW</t>
  </si>
  <si>
    <t>20pc</t>
  </si>
  <si>
    <t>CZ183-60101</t>
  </si>
  <si>
    <t>LJ M128FN</t>
  </si>
  <si>
    <t>CONTROL PANEL FOR LJ M128FN</t>
  </si>
  <si>
    <t>CZ181-60117</t>
  </si>
  <si>
    <t>LJ M128FW</t>
  </si>
  <si>
    <t>CONTROL PANEL FOR LJ M128FW</t>
  </si>
  <si>
    <t>M136a</t>
  </si>
  <si>
    <t>CONTROL PANEL FOR LJ 136A</t>
  </si>
  <si>
    <t>M136nw</t>
  </si>
  <si>
    <t>CONTROL PANEL FOR LJ 136NW</t>
  </si>
  <si>
    <t>138FW</t>
  </si>
  <si>
    <t>CONTROL PANEL FOR LJ 138FNW</t>
  </si>
  <si>
    <t>M138fnw</t>
  </si>
  <si>
    <t>CONTROL PANEL FOR LJ M1536</t>
  </si>
  <si>
    <t>LJ M 202DN</t>
  </si>
  <si>
    <t>CONTROL PANEL FOR LJ 202DN</t>
  </si>
  <si>
    <t>LJ M 202DW</t>
  </si>
  <si>
    <t>CONTROL PANEL FOR LJ 202DW</t>
  </si>
  <si>
    <t>LJ M 226DN</t>
  </si>
  <si>
    <t>CONTROL PANEL FOR LJ 226DN</t>
  </si>
  <si>
    <t>LJ M226 DW</t>
  </si>
  <si>
    <t>CONTROL PANEL FOR LJ M226DW</t>
  </si>
  <si>
    <t>LJ 305DN</t>
  </si>
  <si>
    <t>CONTROL PANEL FOR LJ 305DN</t>
  </si>
  <si>
    <t>LJ 401D</t>
  </si>
  <si>
    <t>CONTROL PANEL FOR LJ M401D</t>
  </si>
  <si>
    <t>HP/ Samsung</t>
  </si>
  <si>
    <t>LJ 401DN</t>
  </si>
  <si>
    <t>CONTROL PANEL FOR LJ M401DN</t>
  </si>
  <si>
    <t>LJ 403DN</t>
  </si>
  <si>
    <t>CONTROL PANEL FOR LJ M403DN</t>
  </si>
  <si>
    <t>LJ 403DW</t>
  </si>
  <si>
    <t>CONTROL PANEL FOR LJ M403DW</t>
  </si>
  <si>
    <t>LJ 405N</t>
  </si>
  <si>
    <t>LJ M 425DN</t>
  </si>
  <si>
    <t>CONTROL PANEL FOR LJ M425DN</t>
  </si>
  <si>
    <t>LJ 427DW</t>
  </si>
  <si>
    <t>CONTROL PANEL FOR LJ M427DW</t>
  </si>
  <si>
    <t>LJ PRO MFP 429FDW</t>
  </si>
  <si>
    <t>CONTROL PANEL FOR LJ M429FDW</t>
  </si>
  <si>
    <t>LJ M 4345</t>
  </si>
  <si>
    <t>CONTROL PANEL FOR LJ 4345</t>
  </si>
  <si>
    <t>LJ 435dn</t>
  </si>
  <si>
    <t>CONTROL PANEL FOR LJ M435DN</t>
  </si>
  <si>
    <t>LJ 435DW</t>
  </si>
  <si>
    <t>CONTROL PANEL FOR LJ M435DW</t>
  </si>
  <si>
    <t>LJ 436 / K2200 (Only PCB)</t>
  </si>
  <si>
    <t>CONTROL PANEL FOR K2200</t>
  </si>
  <si>
    <t>M501</t>
  </si>
  <si>
    <t>LJ 506DN</t>
  </si>
  <si>
    <t>CONTROL PANEL FOR LJ 506DN</t>
  </si>
  <si>
    <t>kota</t>
  </si>
  <si>
    <t>LJ 607/ 608/ 609</t>
  </si>
  <si>
    <t>CONTROL PANEL FOR LJ 607</t>
  </si>
  <si>
    <t>LJ 706N</t>
  </si>
  <si>
    <t>CONTROL PANEL FOR LJ 706N</t>
  </si>
  <si>
    <t>FX 2175</t>
  </si>
  <si>
    <t>CONTROL PANEL FOR LQ 2090 / FX 2175</t>
  </si>
  <si>
    <t>4412 PCB</t>
  </si>
  <si>
    <t>CONTROL PANEL FOR IMAGECLASS 4412</t>
  </si>
  <si>
    <t>244DW</t>
  </si>
  <si>
    <t>226 touch</t>
  </si>
  <si>
    <t>2071F</t>
  </si>
  <si>
    <t>2876ND</t>
  </si>
  <si>
    <t>CONTROL PANEL FOR M2876ND</t>
  </si>
  <si>
    <t>2876FD</t>
  </si>
  <si>
    <t>MODEL</t>
  </si>
  <si>
    <t>COST USD (RMB)</t>
  </si>
  <si>
    <t>Qty/ Box</t>
  </si>
  <si>
    <t>Weight (kg)</t>
  </si>
  <si>
    <t>20pcs</t>
  </si>
  <si>
    <t>1 Box</t>
  </si>
  <si>
    <t>4 Box</t>
  </si>
  <si>
    <t>DOCTOR BLADES</t>
  </si>
  <si>
    <t>A+</t>
  </si>
  <si>
    <t>12A</t>
  </si>
  <si>
    <t>DB 12A</t>
  </si>
  <si>
    <t>40000pc</t>
  </si>
  <si>
    <t>15</t>
  </si>
  <si>
    <t xml:space="preserve">HP </t>
  </si>
  <si>
    <t>12A FOAM</t>
  </si>
  <si>
    <t>DB 12A FOAM TYPE</t>
  </si>
  <si>
    <t>7000pc</t>
  </si>
  <si>
    <t>280</t>
  </si>
  <si>
    <t>13</t>
  </si>
  <si>
    <t/>
  </si>
  <si>
    <t>16A/ 5200</t>
  </si>
  <si>
    <t>DB 16A</t>
  </si>
  <si>
    <t>150</t>
  </si>
  <si>
    <t>17</t>
  </si>
  <si>
    <t>18A/ 218/ 30A/ 230A</t>
  </si>
  <si>
    <t>DB 18A</t>
  </si>
  <si>
    <t>100</t>
  </si>
  <si>
    <t>14</t>
  </si>
  <si>
    <t>28A</t>
  </si>
  <si>
    <t>DB 28A</t>
  </si>
  <si>
    <t>480</t>
  </si>
  <si>
    <t>42A/ 38A</t>
  </si>
  <si>
    <t>DB 42A</t>
  </si>
  <si>
    <t>300</t>
  </si>
  <si>
    <t>43X</t>
  </si>
  <si>
    <t>DB 43X</t>
  </si>
  <si>
    <t>50</t>
  </si>
  <si>
    <t>55A/ 51A/ 11A</t>
  </si>
  <si>
    <t>DB 55A</t>
  </si>
  <si>
    <t>6</t>
  </si>
  <si>
    <t>64A</t>
  </si>
  <si>
    <t>DB 64A</t>
  </si>
  <si>
    <t>88A</t>
  </si>
  <si>
    <t>DB 88A</t>
  </si>
  <si>
    <t>15000pc</t>
  </si>
  <si>
    <t>88A FOAM</t>
  </si>
  <si>
    <t>DB 88A FOAM TYPE</t>
  </si>
  <si>
    <t>3000pc</t>
  </si>
  <si>
    <t>W1104</t>
  </si>
  <si>
    <t>DB W1104</t>
  </si>
  <si>
    <t>W1110A China Shell</t>
  </si>
  <si>
    <t>DB W1110A</t>
  </si>
  <si>
    <t>W137/ W1370</t>
  </si>
  <si>
    <t>DB 137A</t>
  </si>
  <si>
    <t>DB MLT 101</t>
  </si>
  <si>
    <t>60pc</t>
  </si>
  <si>
    <t>200</t>
  </si>
  <si>
    <t>116 (with foam)</t>
  </si>
  <si>
    <t>DB MLT 116 (FOAM TYPE)</t>
  </si>
  <si>
    <t>DB ML 1610</t>
  </si>
  <si>
    <t>30pc</t>
  </si>
  <si>
    <t>1043/ 1666</t>
  </si>
  <si>
    <t>DB MLT 1043 / ML 1666</t>
  </si>
  <si>
    <t>140</t>
  </si>
  <si>
    <t>DB MLT 203</t>
  </si>
  <si>
    <t>BROTHER</t>
  </si>
  <si>
    <t>2365/ 660</t>
  </si>
  <si>
    <t>DB TN 2365</t>
  </si>
  <si>
    <t>DB TN 7055 / 420</t>
  </si>
  <si>
    <t>16</t>
  </si>
  <si>
    <t>DB TN 1020</t>
  </si>
  <si>
    <t>TN B021</t>
  </si>
  <si>
    <t>DB TN B021</t>
  </si>
  <si>
    <t>PANTUM</t>
  </si>
  <si>
    <t>PC 210</t>
  </si>
  <si>
    <t>DB  PC-210</t>
  </si>
  <si>
    <t>TL 412</t>
  </si>
  <si>
    <t>DB TL 412/410</t>
  </si>
  <si>
    <t>WIPER BLADES</t>
  </si>
  <si>
    <t>05/ 505</t>
  </si>
  <si>
    <t>WB 05A</t>
  </si>
  <si>
    <t xml:space="preserve">12A </t>
  </si>
  <si>
    <t>WB 12A</t>
  </si>
  <si>
    <t>42000pc</t>
  </si>
  <si>
    <t>240</t>
  </si>
  <si>
    <t>18</t>
  </si>
  <si>
    <t>16A</t>
  </si>
  <si>
    <t>WB 16A</t>
  </si>
  <si>
    <t>WB 28A</t>
  </si>
  <si>
    <t>WB 42A</t>
  </si>
  <si>
    <t>180</t>
  </si>
  <si>
    <t>s</t>
  </si>
  <si>
    <t>WB 43X</t>
  </si>
  <si>
    <t>16.5</t>
  </si>
  <si>
    <t>WB 55A</t>
  </si>
  <si>
    <t>WB 64A</t>
  </si>
  <si>
    <t>88A SMALL</t>
  </si>
  <si>
    <t>WB 88A (SMALL SIZE)</t>
  </si>
  <si>
    <t xml:space="preserve">88A </t>
  </si>
  <si>
    <t>WB 88A SINGLE SIDE</t>
  </si>
  <si>
    <t>20000pc</t>
  </si>
  <si>
    <t>WB W1104</t>
  </si>
  <si>
    <t>WB W1110A</t>
  </si>
  <si>
    <t>1215 / 540</t>
  </si>
  <si>
    <t>WB CP 1215</t>
  </si>
  <si>
    <t>WB 137A</t>
  </si>
  <si>
    <t>101 Big</t>
  </si>
  <si>
    <t>WB MLT 101</t>
  </si>
  <si>
    <t>160pc</t>
  </si>
  <si>
    <t>WB MLT 116</t>
  </si>
  <si>
    <t>600pc</t>
  </si>
  <si>
    <t>WB ML 1610</t>
  </si>
  <si>
    <t>1666/ 1043 big</t>
  </si>
  <si>
    <t>WB MLT 1043 / ML 1666</t>
  </si>
  <si>
    <t>WB MLT 203</t>
  </si>
  <si>
    <t>8</t>
  </si>
  <si>
    <t>WB MLT 205</t>
  </si>
  <si>
    <t>WB PC-210</t>
  </si>
  <si>
    <t>WB TL 412/410</t>
  </si>
  <si>
    <t xml:space="preserve">RICOH </t>
  </si>
  <si>
    <t>SP100/ SP200</t>
  </si>
  <si>
    <t>Canon Copier</t>
  </si>
  <si>
    <t>IR 3300</t>
  </si>
  <si>
    <t>Part No.</t>
  </si>
  <si>
    <t>Target</t>
  </si>
  <si>
    <t>Stock</t>
  </si>
  <si>
    <t>LJ M1005 CHINA</t>
  </si>
  <si>
    <t>FORMATTER BOARD FOR LJ M1005 (CHINA)</t>
  </si>
  <si>
    <t xml:space="preserve">LJ M1005 ORIGINAL RC </t>
  </si>
  <si>
    <t>FORMATTER BOARD FOR LJ M1005 (ORIGINAL)</t>
  </si>
  <si>
    <t>150pc</t>
  </si>
  <si>
    <t>100/103</t>
  </si>
  <si>
    <t>LJ M1005 ORIGINAL RC Zero Page Count</t>
  </si>
  <si>
    <t>LJ P1007 CHINA</t>
  </si>
  <si>
    <t>FORMATTER BOARD FOR P1007 (CHINA)</t>
  </si>
  <si>
    <t>LJ 1007 ORIGINAL</t>
  </si>
  <si>
    <t>FORMATTER BOARD FOR P1007 (ORIGINAL)</t>
  </si>
  <si>
    <t>15pc</t>
  </si>
  <si>
    <t>LJ 1010</t>
  </si>
  <si>
    <t>10.00 RMB</t>
  </si>
  <si>
    <t>LJ 1020 CHINA</t>
  </si>
  <si>
    <t>FORMATTER BOARD FOR LJ 1020 (CHINA)</t>
  </si>
  <si>
    <t>LJ 1020 ORIGINAL RC</t>
  </si>
  <si>
    <t>FORMATTER BOARD FOR LJ 1020 (ORIGINAL)</t>
  </si>
  <si>
    <t>80pc</t>
  </si>
  <si>
    <t>LJ 1020 ORIGINAL NEW</t>
  </si>
  <si>
    <t>FORMATTER BOARD FOR LJ 1020 (ORIGINAL) NEW</t>
  </si>
  <si>
    <t>1020W</t>
  </si>
  <si>
    <t>FORMATTER BOARD FOR LJ 1020W</t>
  </si>
  <si>
    <t>M12A</t>
  </si>
  <si>
    <t>LJ 1022</t>
  </si>
  <si>
    <t>FORMATTER BOARD FOR LJ 1022</t>
  </si>
  <si>
    <t>CB406-60001</t>
  </si>
  <si>
    <t>LJ 1022N</t>
  </si>
  <si>
    <t>FORMATTER BOARD FOR LJ 1022N</t>
  </si>
  <si>
    <t>104A</t>
  </si>
  <si>
    <t>FORMATTER BOARD FOR LJ 104A</t>
  </si>
  <si>
    <t>108A</t>
  </si>
  <si>
    <t>FORMATTER BOARD FOR LJ 108A</t>
  </si>
  <si>
    <t>LJ 108W</t>
  </si>
  <si>
    <t>FORMATTER BOARD FOR LJ 108W</t>
  </si>
  <si>
    <t>JC92-03050A</t>
  </si>
  <si>
    <t>LJ 1102</t>
  </si>
  <si>
    <t>LJ P1108 ORIGINAL NEW</t>
  </si>
  <si>
    <t>FORMATTER BOARD FOR LJ P1108 (ORIGINAL)</t>
  </si>
  <si>
    <t>LJ P1108 CHINA</t>
  </si>
  <si>
    <t>FORMATTER BOARD FOR LJ P1108 (CHINA)</t>
  </si>
  <si>
    <t>1108W CHINA</t>
  </si>
  <si>
    <t>FORMATTER BOARD FOR LJ P1108W (CHINA)</t>
  </si>
  <si>
    <t>LJ M1120</t>
  </si>
  <si>
    <t>CC390-60001</t>
  </si>
  <si>
    <t>LJ M1136 ORIGINAL</t>
  </si>
  <si>
    <t>FORMATTER BOARD FOR LJ M1136 (ORIGINAL)</t>
  </si>
  <si>
    <t>LJ M1136 CHINA</t>
  </si>
  <si>
    <t>FORMATTER BOARD FOR LJ M1136 (CHINA)</t>
  </si>
  <si>
    <t>LJ 1160</t>
  </si>
  <si>
    <t>FORMATTER BOARD FOR LJ 1160</t>
  </si>
  <si>
    <t>1200 Neverstop formatter</t>
  </si>
  <si>
    <t>LJ 1213NF</t>
  </si>
  <si>
    <t>FORMATTER BOARD FOR LJ 1213NF</t>
  </si>
  <si>
    <t>LJ 1218</t>
  </si>
  <si>
    <t>FORMATTER BOARD FOR LJ M1218</t>
  </si>
  <si>
    <t>LJ M126NW</t>
  </si>
  <si>
    <t>FORMATTER BOARD FOR LJ M126NW</t>
  </si>
  <si>
    <t>CZ173-60001</t>
  </si>
  <si>
    <t>FORMATTER BOARD FOR LJ M128FN</t>
  </si>
  <si>
    <t>CZ183-60001</t>
  </si>
  <si>
    <t>FORMATTER BOARD FOR LJ M128FW</t>
  </si>
  <si>
    <t>CZ181-60001</t>
  </si>
  <si>
    <t>LJ M132 nw</t>
  </si>
  <si>
    <t>FORMATTER BOARD FOR LJ 132NW</t>
  </si>
  <si>
    <t>LJ 136A</t>
  </si>
  <si>
    <t>FORMATTER BOARD FOR LJ 136A</t>
  </si>
  <si>
    <t>136w</t>
  </si>
  <si>
    <t>HP 136nw</t>
  </si>
  <si>
    <t>FORMATTER BOARD FOR LJ 136NW</t>
  </si>
  <si>
    <t>LJ 138FNW</t>
  </si>
  <si>
    <t>FORMATTER BOARD FOR LJ 138FNW</t>
  </si>
  <si>
    <t>LJ P1505</t>
  </si>
  <si>
    <t>FORMATTER BOARD FOR LJ P1505</t>
  </si>
  <si>
    <t>LJ P1505N</t>
  </si>
  <si>
    <t>FORMATTER BOARD FOR LJ 1505N</t>
  </si>
  <si>
    <t>LJ M1522N</t>
  </si>
  <si>
    <t>FORMATTER BOARD FOR LJ M1522N</t>
  </si>
  <si>
    <t>LJ M1522NF</t>
  </si>
  <si>
    <t>FORMATTER BOARD FOR LJ 1522NF</t>
  </si>
  <si>
    <t>LJ 1536DNF</t>
  </si>
  <si>
    <t>FORMATTER BOARD FOR LJ M1536DN</t>
  </si>
  <si>
    <t>CE544-60001</t>
  </si>
  <si>
    <t>LJ 1566</t>
  </si>
  <si>
    <t>FORMATTER BOARD FOR LJ 1566</t>
  </si>
  <si>
    <t>LJ P1606DN</t>
  </si>
  <si>
    <t>FORMATTER BOARD FOR LJ P1606DN</t>
  </si>
  <si>
    <t>LJ P2015</t>
  </si>
  <si>
    <t>FORMATTER BOARD FOR LJ P2015</t>
  </si>
  <si>
    <t>LJ M202DN/ 202 DW</t>
  </si>
  <si>
    <t>FORMATTER BOARD FOR LJ 202DN</t>
  </si>
  <si>
    <t>CZ230-60001</t>
  </si>
  <si>
    <t>LJ 203DN</t>
  </si>
  <si>
    <t>FORMATTER BOARD FOR LJ 203DN</t>
  </si>
  <si>
    <t>LJ 2035N</t>
  </si>
  <si>
    <t>FORMATTER BOARD FOR LJ P2035N</t>
  </si>
  <si>
    <t>LJ 2055DN</t>
  </si>
  <si>
    <t>FORMATTER BOARD FOR LJ P2055DN</t>
  </si>
  <si>
    <t>CC528-60001</t>
  </si>
  <si>
    <t>208dw</t>
  </si>
  <si>
    <t>M233DW</t>
  </si>
  <si>
    <t>LJ M226DN</t>
  </si>
  <si>
    <t>FORMATTER BOARD FOR LJ 226DN</t>
  </si>
  <si>
    <t>CZ231-60001</t>
  </si>
  <si>
    <t>LJ M226DW</t>
  </si>
  <si>
    <t>FORMATTER BOARD FOR LJ 226DW</t>
  </si>
  <si>
    <t>CZ232-60001</t>
  </si>
  <si>
    <t>LJ M227FDN</t>
  </si>
  <si>
    <t>G3Q74-60001</t>
  </si>
  <si>
    <t>LJ 251NW</t>
  </si>
  <si>
    <t>FORMATTER BOARD FOR CLJ 251NW</t>
  </si>
  <si>
    <t>LJ 3030</t>
  </si>
  <si>
    <t>FORMATTER BOARD FOR LJ 3030</t>
  </si>
  <si>
    <t>1250</t>
  </si>
  <si>
    <t>LJ 3050</t>
  </si>
  <si>
    <t>FORMATTER BOARD FOR LJ 3050</t>
  </si>
  <si>
    <t>LJ 3055</t>
  </si>
  <si>
    <t>FORMATTER BOARD FOR LJ 3055</t>
  </si>
  <si>
    <t>1400</t>
  </si>
  <si>
    <t>LJ 3525NW</t>
  </si>
  <si>
    <t>FORMATTER BOARD FOR CP 3525</t>
  </si>
  <si>
    <t>3000</t>
  </si>
  <si>
    <t>FORMATTER BOARD FOR LJ 305DN</t>
  </si>
  <si>
    <t>4300</t>
  </si>
  <si>
    <t>4200</t>
  </si>
  <si>
    <t>329DW</t>
  </si>
  <si>
    <t>FORMATTER BOARD FOR LJ 329DW</t>
  </si>
  <si>
    <t>5100</t>
  </si>
  <si>
    <t>LJ M401D</t>
  </si>
  <si>
    <t>FORMATTER BOARD FOR LJ M401D</t>
  </si>
  <si>
    <t>2000</t>
  </si>
  <si>
    <t>LJ 4004</t>
  </si>
  <si>
    <t>LJ 4014</t>
  </si>
  <si>
    <t>FORMATTER BOARD FOR FOR LJ 403DN</t>
  </si>
  <si>
    <t>3150</t>
  </si>
  <si>
    <t>FORMATTER BOARD FOR LJ M403DW</t>
  </si>
  <si>
    <t>3200</t>
  </si>
  <si>
    <t>405DN</t>
  </si>
  <si>
    <t>FORMATTER BOARD FOR FOR LJ 405DN</t>
  </si>
  <si>
    <t>4400</t>
  </si>
  <si>
    <t>405DW</t>
  </si>
  <si>
    <t>LJ 4104</t>
  </si>
  <si>
    <t>LJ 429FDW</t>
  </si>
  <si>
    <t>LJ M429FDN</t>
  </si>
  <si>
    <t>W2Q13-60001</t>
  </si>
  <si>
    <t>LJ M4345 W/O HARD DISK</t>
  </si>
  <si>
    <t>FORMATTER BOARD FOR LJ M4345</t>
  </si>
  <si>
    <t>2750</t>
  </si>
  <si>
    <t>LJ 435DN</t>
  </si>
  <si>
    <t>FORMATTER BOARD FOR LJ M435DN</t>
  </si>
  <si>
    <t>FORMATTER BOARD FOR LJ M435DW</t>
  </si>
  <si>
    <t>2800</t>
  </si>
  <si>
    <t>FORMATTER BOARD FOR LJ M427DW</t>
  </si>
  <si>
    <t>C5f98-60001</t>
  </si>
  <si>
    <t>3600</t>
  </si>
  <si>
    <t>LJ 427FDW</t>
  </si>
  <si>
    <t>FORMATTER BOARD FOR LJ M427FDW</t>
  </si>
  <si>
    <t>M429dw</t>
  </si>
  <si>
    <t>LJ M438n</t>
  </si>
  <si>
    <t>LJ 501DN</t>
  </si>
  <si>
    <t>FORMATTER BOARD FOR LJ 501DN</t>
  </si>
  <si>
    <t>FORMATTER BOARD FOR LJ 506DN</t>
  </si>
  <si>
    <t>LJ 5100</t>
  </si>
  <si>
    <t>FORMATTER BOARD FOR LJ 5100</t>
  </si>
  <si>
    <t>LJ 5200</t>
  </si>
  <si>
    <t>FORMATTER BOARD FOR LJ 5200</t>
  </si>
  <si>
    <t>LJ 5200N</t>
  </si>
  <si>
    <t>FORMATTER BOARD FOR LJ 5200N</t>
  </si>
  <si>
    <t>LJ M521DN</t>
  </si>
  <si>
    <t>FORMATTER BOARD FOR LJ 521DN</t>
  </si>
  <si>
    <t>M604</t>
  </si>
  <si>
    <t>E6B69-60003</t>
  </si>
  <si>
    <t>FORMATTER BOARD FOR LJ 706N</t>
  </si>
  <si>
    <t>M72765</t>
  </si>
  <si>
    <t>LJ 9040/9050DN</t>
  </si>
  <si>
    <t>FORMATTER BOARD FOR LJ 9050DN</t>
  </si>
  <si>
    <t>HP Color</t>
  </si>
  <si>
    <t>CP 1025NW</t>
  </si>
  <si>
    <t>FORMATTER BOARD FOR CP 1025N</t>
  </si>
  <si>
    <t>CE964-60001</t>
  </si>
  <si>
    <t>CP 1215</t>
  </si>
  <si>
    <t>CP 2025N</t>
  </si>
  <si>
    <t>FORMATTER BOARD FOR CP 2025</t>
  </si>
  <si>
    <t>CB492-60002</t>
  </si>
  <si>
    <t>CLJ 175A</t>
  </si>
  <si>
    <t>FORMATTER BOARD FOR CLJ 175A</t>
  </si>
  <si>
    <t>CLJ 175N</t>
  </si>
  <si>
    <t>FORMATTER BOARD FOR CLJ 175N</t>
  </si>
  <si>
    <t>CLJ 176N</t>
  </si>
  <si>
    <t>FORMATTER BOARD FOR CLJ 176N</t>
  </si>
  <si>
    <t>CLJ 177FW</t>
  </si>
  <si>
    <t>FORMATTER BOARD FOR CLJ 177FW</t>
  </si>
  <si>
    <t>CLJ 251NW</t>
  </si>
  <si>
    <t>CLJ 276DN</t>
  </si>
  <si>
    <t>FORMATTER BOARD FOR CLJ 276NW</t>
  </si>
  <si>
    <t>CLJ 451</t>
  </si>
  <si>
    <t>FORMATTER BOARD FOR LJ M451DN</t>
  </si>
  <si>
    <t>CLJ M476DW</t>
  </si>
  <si>
    <t>FORMATTER BOARD FOR CLJ 476DW</t>
  </si>
  <si>
    <t>CF387-60001</t>
  </si>
  <si>
    <t>CP5225DN</t>
  </si>
  <si>
    <t>FORMATTER BOARD FOR CLJ CP 5225DN</t>
  </si>
  <si>
    <t>CE490-60001</t>
  </si>
  <si>
    <t>LBP 2900 CHINA</t>
  </si>
  <si>
    <t>FORMATTER BOARD FOR LBP 2900 (CHINA)</t>
  </si>
  <si>
    <t>LBP 2900 ORIGINAL RC</t>
  </si>
  <si>
    <t>FORMATTER BOARD FOR LBP 2900 (ORIGINAL)</t>
  </si>
  <si>
    <t>LBP 151DW</t>
  </si>
  <si>
    <t>FORMATTER BOARD FOR IMAGECLASS 151DW</t>
  </si>
  <si>
    <t>MF 226DN</t>
  </si>
  <si>
    <t>FORMATTER BOARD FOR IMAGECLASS 226DN</t>
  </si>
  <si>
    <t>MF 241</t>
  </si>
  <si>
    <t>MF 244DW</t>
  </si>
  <si>
    <t>FORMATTER BOARD FOR IMAGECLASS 244DW</t>
  </si>
  <si>
    <t>Imageclass 3010</t>
  </si>
  <si>
    <t>FORMATTER BOARD FOR CANON 3010</t>
  </si>
  <si>
    <t>LBP 3018</t>
  </si>
  <si>
    <t>FORMATTER BOARD FOR LBP 3018</t>
  </si>
  <si>
    <t>LBP 4820D</t>
  </si>
  <si>
    <t>FORMATTER BOARD FOR IMAGECLASS 4820D</t>
  </si>
  <si>
    <t>LBP 6018</t>
  </si>
  <si>
    <t>FORMATTER BOARD FOR CANON 6018</t>
  </si>
  <si>
    <t>LBP 6030</t>
  </si>
  <si>
    <t>FORMATTER BOARD FOR IMAGECLASS 6030</t>
  </si>
  <si>
    <t>FM1-F893</t>
  </si>
  <si>
    <t>LBP 6030W</t>
  </si>
  <si>
    <t>FORMATTER BOARD FOR IMAGECLASS 6030W</t>
  </si>
  <si>
    <t>LBP 6230</t>
  </si>
  <si>
    <t>FORMATTER BOARD FOR LBP 6230</t>
  </si>
  <si>
    <t>ML 2850</t>
  </si>
  <si>
    <t>M2876ND</t>
  </si>
  <si>
    <t>FORMATTER BOARD FOR M2876ND</t>
  </si>
  <si>
    <t>ML 2951ND</t>
  </si>
  <si>
    <t>FORMATTER BOARD FOR ML 2951ND</t>
  </si>
  <si>
    <t>M3320ND</t>
  </si>
  <si>
    <t>FORMATTER BOARD FOR M3320ND</t>
  </si>
  <si>
    <t>M3820ND</t>
  </si>
  <si>
    <t>FORMATTER BOARD FOR M3820ND</t>
  </si>
  <si>
    <t>M3870FW</t>
  </si>
  <si>
    <t>FORMATTER BOARD FOR M3870FW</t>
  </si>
  <si>
    <t>JC92-02832Q</t>
  </si>
  <si>
    <t>LB</t>
  </si>
  <si>
    <t>ML 4824</t>
  </si>
  <si>
    <t>SCX 4701ND</t>
  </si>
  <si>
    <t>2321D</t>
  </si>
  <si>
    <t>FORMATTER BOARD FOR HL 2321D</t>
  </si>
  <si>
    <t>2321D ORIGINAL</t>
  </si>
  <si>
    <t>2520D</t>
  </si>
  <si>
    <t>L2541 IMPORT RC</t>
  </si>
  <si>
    <t>L2541DW ORIGINAL</t>
  </si>
  <si>
    <t>FORMATTER BOARD FOR DCP 2541DW</t>
  </si>
  <si>
    <t>HL 5350</t>
  </si>
  <si>
    <t>FORMATTER BOARD FOR HL 5350DN</t>
  </si>
  <si>
    <t>DCP B7500D</t>
  </si>
  <si>
    <t>Jet Direct</t>
  </si>
  <si>
    <t>Jet Direct 615</t>
  </si>
  <si>
    <t>JETDIRECT CARD 615N</t>
  </si>
  <si>
    <t>Jet Direct 620N</t>
  </si>
  <si>
    <t>JET DIRECT CARD 620N</t>
  </si>
  <si>
    <t>Plotter</t>
  </si>
  <si>
    <t>DNJ 430</t>
  </si>
  <si>
    <t>FORMATTER BOARD FOR DNJ 430</t>
  </si>
  <si>
    <t>DNJ 500</t>
  </si>
  <si>
    <t>DNJ 510</t>
  </si>
  <si>
    <t>LJ P1007</t>
  </si>
  <si>
    <t>FUSER ASSEMBLY FOR LJ P1007</t>
  </si>
  <si>
    <t xml:space="preserve">LJ 1020/ 1005/ Canon 2900 </t>
  </si>
  <si>
    <t>FUSER ASSEMBLY 220V FOR LJ 1020</t>
  </si>
  <si>
    <t>140pc</t>
  </si>
  <si>
    <t>LJ 1022/ 1319/ Canon 4350</t>
  </si>
  <si>
    <t>FUSER ASSEMBLY FOR LJ 1022</t>
  </si>
  <si>
    <t>RM1-2050</t>
  </si>
  <si>
    <t>HP/ Canon</t>
  </si>
  <si>
    <t>LJ 1108/ 1136 / 1213 / Canon 3010</t>
  </si>
  <si>
    <t>FUSER ASSEMBLY FOR LJ P1108</t>
  </si>
  <si>
    <t>22pc</t>
  </si>
  <si>
    <t>126/ 128</t>
  </si>
  <si>
    <t>FUSER ASSEMBLY FOR M126</t>
  </si>
  <si>
    <t>7pc</t>
  </si>
  <si>
    <t>HP 136/ 138/ 108/ ML 2161</t>
  </si>
  <si>
    <t>FUSER ASSEMBLY FOR LJ 136 / 138</t>
  </si>
  <si>
    <t>LJ M1522 / 1505</t>
  </si>
  <si>
    <t>FUSER ASSEMBLY FOR LJ M1522</t>
  </si>
  <si>
    <t>P1606/ LJ 1536/ 1566/ 202/ 226/ Canon 6230 / Canon 4750/ Canon 4412/ Canon 4450</t>
  </si>
  <si>
    <t>FUSER ASSEMBLY FOR LJ P1606</t>
  </si>
  <si>
    <t>LJ 203 / 227 / 206/230/canon/ MF 161/266 / 269/ LBP 161</t>
  </si>
  <si>
    <t>FUSER ASSEMBLY FOR LJ 203</t>
  </si>
  <si>
    <t>FUSER ASSEMBLY FOR LJ P2015</t>
  </si>
  <si>
    <t>RM1-4248</t>
  </si>
  <si>
    <t>2035/ 2055/ Canon 6300</t>
  </si>
  <si>
    <t>FUSER ASSEMBLY FOR LJ P2035</t>
  </si>
  <si>
    <t>LJ 2420/ 2430</t>
  </si>
  <si>
    <t>FUSER ASSEMBLY FOR LJ 2420</t>
  </si>
  <si>
    <t>LJ P 3005</t>
  </si>
  <si>
    <t>FUSER ASSEMBLY FOR LJ P3005</t>
  </si>
  <si>
    <t>RM1-3471</t>
  </si>
  <si>
    <t>LJ P3015</t>
  </si>
  <si>
    <t>FUSER ASSEMBLY FOR LJ P3015</t>
  </si>
  <si>
    <t>LJ M401/ M400/ M425</t>
  </si>
  <si>
    <t>FUSER ASSEMBLY FOR LJ M401</t>
  </si>
  <si>
    <t>LJ 4014 / 4015 / 4515</t>
  </si>
  <si>
    <t>FUSER ASSEMBLY FOR LJ P4014</t>
  </si>
  <si>
    <t>4pc</t>
  </si>
  <si>
    <t>LJ 403 / 427 / 429 / 305/ 329</t>
  </si>
  <si>
    <t>FUSER ASSEMBLY FOR LJ M403</t>
  </si>
  <si>
    <t xml:space="preserve">LJ P 4104/ 4003/4103/4004  </t>
  </si>
  <si>
    <t>FUSER ASSEMBLY FOR LJ 4104</t>
  </si>
  <si>
    <t>LJ 4250/4350</t>
  </si>
  <si>
    <t>FUSER ASSEMBLY FOR LJ 4250</t>
  </si>
  <si>
    <t>2pc</t>
  </si>
  <si>
    <t>165/180</t>
  </si>
  <si>
    <t>LJ M4345</t>
  </si>
  <si>
    <t>FUSER ASSEMBLY FOR LJ M4345</t>
  </si>
  <si>
    <t>165/200</t>
  </si>
  <si>
    <t>LJ M435/ M706</t>
  </si>
  <si>
    <t>FUSER ASSEMBLY FOR LJ M435 / 706</t>
  </si>
  <si>
    <t>LJ M501 / 506/ 507/ 527</t>
  </si>
  <si>
    <t>FUSER ASSEMBLY FOR LJ 506</t>
  </si>
  <si>
    <t>FUSER ASSEMBLY FOR LJ 5100</t>
  </si>
  <si>
    <t>FUSER ASSEMBLY FOR LJ 5200</t>
  </si>
  <si>
    <t>LJ 521 / 525</t>
  </si>
  <si>
    <t>FUSER ASSEMBLY FOR LJ M521 / 525</t>
  </si>
  <si>
    <t>LJ M601/ 602/ 603</t>
  </si>
  <si>
    <t>FUSER ASSEMBLY FOR LJ M601</t>
  </si>
  <si>
    <t>RM1-8396</t>
  </si>
  <si>
    <t>LJ M604/ 605/ 606</t>
  </si>
  <si>
    <t>FUSER ASSEMBLY FOR LJ M604</t>
  </si>
  <si>
    <t>RM2-6342</t>
  </si>
  <si>
    <t>LJ 607/ 608/ 609/ 612 632</t>
  </si>
  <si>
    <t>FUSER ASSEMBLY FOR LJ 608</t>
  </si>
  <si>
    <t>LJ M712 / 725</t>
  </si>
  <si>
    <t>FUSER ASSEMBLY FOR LJ M712 / 725</t>
  </si>
  <si>
    <t>LJ 9000/ 9040/9050</t>
  </si>
  <si>
    <t>FUSER ASSEMBLY FOR LJ 9000</t>
  </si>
  <si>
    <t>LJ 1005W/2606</t>
  </si>
  <si>
    <t>RM3-0655-000CN</t>
  </si>
  <si>
    <t>72625 / 72525</t>
  </si>
  <si>
    <t>FUSER ASSEMBLY FOR LJ 72625</t>
  </si>
  <si>
    <t>JC91-01237A</t>
  </si>
  <si>
    <t>CLJ 251 / 276</t>
  </si>
  <si>
    <t>FUSER ASSEMBLY FOR CLJ 251</t>
  </si>
  <si>
    <t>RM1-8781</t>
  </si>
  <si>
    <t>CLJ 252 / M274 / M277</t>
  </si>
  <si>
    <t>FUSER ASSEMBLY FOR CLJ 252</t>
  </si>
  <si>
    <t>RM2-5584</t>
  </si>
  <si>
    <t>CLJ 2600</t>
  </si>
  <si>
    <t>FUSER ASSEMBLY FOR CLJ 2600</t>
  </si>
  <si>
    <t>CLJ 351/ 375 / 475 / 476</t>
  </si>
  <si>
    <t>FUSER ASSEMBLY FOR CLJ 476</t>
  </si>
  <si>
    <t>RM1-8061</t>
  </si>
  <si>
    <t>CLJ 3600</t>
  </si>
  <si>
    <t>FUSER ASSEMBLY FOR CLJ 3600</t>
  </si>
  <si>
    <t>FUSER ASSEMBLY FOR CLJ 451</t>
  </si>
  <si>
    <t>RM1-8054 / RM2-5177 - RM1-8606</t>
  </si>
  <si>
    <t>CLJ 452/377/477</t>
  </si>
  <si>
    <t>FUSER ASSEMBLY FOR CLJ 452</t>
  </si>
  <si>
    <t>RM2-6435</t>
  </si>
  <si>
    <t>CLJ 4700</t>
  </si>
  <si>
    <t>FUSER ASSEMBLY FOR CLJ 4700</t>
  </si>
  <si>
    <t>CLJ 5550</t>
  </si>
  <si>
    <t>FUSER ASSEMBLY FOR CLJ 5550</t>
  </si>
  <si>
    <t>RG5-7692</t>
  </si>
  <si>
    <t>CM 6030/ 6040</t>
  </si>
  <si>
    <t>FUSER ASSEMBLY FOR CM 6030</t>
  </si>
  <si>
    <t>M552/553/577/E55040/57540/ CANON LBP 710/712</t>
  </si>
  <si>
    <t>CP 1025</t>
  </si>
  <si>
    <t>FUSER ASSEMBLY FOR CP 1025</t>
  </si>
  <si>
    <t>RM1-7269</t>
  </si>
  <si>
    <t>FUSER ASSEMBLY FOR CP 1215</t>
  </si>
  <si>
    <t>CP 2025</t>
  </si>
  <si>
    <t>FUSER ASSEMBLY FOR CP 2025</t>
  </si>
  <si>
    <t>RM1-6741-000CN</t>
  </si>
  <si>
    <t>CP 3525</t>
  </si>
  <si>
    <t>FUSER ASSEMBLY FOR CP 3525</t>
  </si>
  <si>
    <t>CP 5225</t>
  </si>
  <si>
    <t>FUSER ASSEMBLY FOR CP 5225</t>
  </si>
  <si>
    <t xml:space="preserve">Canon </t>
  </si>
  <si>
    <t>244 with fan / 151 /227/229/247/249</t>
  </si>
  <si>
    <t>FUSER ASSEMBLY FOR IMAGECLASS 244</t>
  </si>
  <si>
    <t>6pc</t>
  </si>
  <si>
    <t>1666/ 1866 fuser</t>
  </si>
  <si>
    <t>FUSER ASSEMBLY FOR ML 2850</t>
  </si>
  <si>
    <t>ML 2876 / 2830 / 2826</t>
  </si>
  <si>
    <t>FUSER ASSEMBLY FOR ML 2876</t>
  </si>
  <si>
    <t>ML 3320/ 3310 / 3870/3370/4020/4075</t>
  </si>
  <si>
    <t>FUSER ASSEMBLY FOR ML 3320</t>
  </si>
  <si>
    <t>SCX 4321/ 4521</t>
  </si>
  <si>
    <t>FUSER ASSEMBLY FOR SCX 4321</t>
  </si>
  <si>
    <t>ML 4510</t>
  </si>
  <si>
    <t>FUSER ASSEMBLY FOR ML 4510</t>
  </si>
  <si>
    <t>SCX 4828</t>
  </si>
  <si>
    <t>FUSER ASSEMBLY FOR SCX 4828</t>
  </si>
  <si>
    <t>ML 5510</t>
  </si>
  <si>
    <t>FUSER ASSEMBLY FOR ML 5510</t>
  </si>
  <si>
    <t>K2200 Fuser/ 436/ 438</t>
  </si>
  <si>
    <t>FUSER ASSEMBLY FOR K2200</t>
  </si>
  <si>
    <t>HL 2240 / 7055</t>
  </si>
  <si>
    <t>FUSER ASSEMBLY FOR HL 2240</t>
  </si>
  <si>
    <t>HL 2365/ 2541/ 2321</t>
  </si>
  <si>
    <t>FUSER ASSEMBLY FOR HL 2541</t>
  </si>
  <si>
    <t>HL 5240</t>
  </si>
  <si>
    <t>FUSER ASSEMBLY FOR HL 5240</t>
  </si>
  <si>
    <t>FUSER ASSEMBLY FOR HL 5350</t>
  </si>
  <si>
    <t>HL 5450</t>
  </si>
  <si>
    <t>FUSER ASSEMBLY FOR HL 5450</t>
  </si>
  <si>
    <t>DCP-7535DW/ 7500</t>
  </si>
  <si>
    <t>FUSER ASSEMBLY FOR HL 7500 / 7535</t>
  </si>
  <si>
    <t>2400</t>
  </si>
  <si>
    <t>Kyocera</t>
  </si>
  <si>
    <t>FUSER ASSEMBLY FOR KM 2040</t>
  </si>
  <si>
    <t>6000</t>
  </si>
  <si>
    <t>TRANSFER BELT</t>
  </si>
  <si>
    <t>TRANSFER BELT ASSEMBLY</t>
  </si>
  <si>
    <t>CP 2025 / 2320 / 375 / 4541 / 476</t>
  </si>
  <si>
    <t>TRANSFER BELT ASSEMBLY (ETB) FOR CP 2025</t>
  </si>
  <si>
    <t>RM1-4852 / RM2-0192</t>
  </si>
  <si>
    <t>CP 3525 / M551/ M570/ M575 IMPORT NEW</t>
  </si>
  <si>
    <t>TRANSFER BELT ASSEMBLY FOR CP 3525</t>
  </si>
  <si>
    <t>8250</t>
  </si>
  <si>
    <t>CP 5225 / 5525/ M750/ M775 ORIGNAL RC</t>
  </si>
  <si>
    <t>TRANSFER BELT ASSEMBLY FOR CP 5225</t>
  </si>
  <si>
    <t>9500</t>
  </si>
  <si>
    <t>Xerox</t>
  </si>
  <si>
    <t>XEROX 6550</t>
  </si>
  <si>
    <t>TRANSFER BELT ASSEMBLY FOR XE 6550</t>
  </si>
  <si>
    <t xml:space="preserve">STOCK </t>
  </si>
  <si>
    <t>FUSER DRIVE GEAR</t>
  </si>
  <si>
    <t>LJ P1007 (Swing Arm)</t>
  </si>
  <si>
    <t>SWING ARM FOR LJ P1007</t>
  </si>
  <si>
    <t>LJ 1020 (Swing Arm)</t>
  </si>
  <si>
    <t>SWING ARM FOR LJ 1020</t>
  </si>
  <si>
    <t>SWING ARM FOR LJ 1022</t>
  </si>
  <si>
    <t>LJ 1160 / 1320 / 2015</t>
  </si>
  <si>
    <t>LJ M126 / 128</t>
  </si>
  <si>
    <t>SWING ARM FOR LJ P126</t>
  </si>
  <si>
    <t>LJ 132</t>
  </si>
  <si>
    <t>LJ P1505/ 1606/ 202/.226/ 244</t>
  </si>
  <si>
    <t>SWING ARM FOR LJ P1606</t>
  </si>
  <si>
    <t>LJ P2035/ 2055 WITH CASING</t>
  </si>
  <si>
    <t>LJ 2420 FDG SET OF 3</t>
  </si>
  <si>
    <t>LJ P3005 FDG SET OF 4</t>
  </si>
  <si>
    <t>LJ P3015 FDG SET OF 4</t>
  </si>
  <si>
    <t>LJ 401 ONLY GEAR</t>
  </si>
  <si>
    <t>LJ 401 WITH CASING (Swing ARm)</t>
  </si>
  <si>
    <t>LJ 402/403</t>
  </si>
  <si>
    <t>LJ 4014/4015 FDG SET</t>
  </si>
  <si>
    <t>LJ 501/506</t>
  </si>
  <si>
    <t>LJ 5025/5035 FDG SET</t>
  </si>
  <si>
    <t>LJ 5100 SWING ARM</t>
  </si>
  <si>
    <t>LJ 5100 FDG 29/14 WHITE</t>
  </si>
  <si>
    <t>FUSER DRIVE GEAR 14T FOR LJ 5100</t>
  </si>
  <si>
    <t>LJ 5200 17/36 WHITE</t>
  </si>
  <si>
    <t>FUSER DRIVE GEAR 17T/36T FOR LJ 5200</t>
  </si>
  <si>
    <t>LJ 5200 31T BLACK</t>
  </si>
  <si>
    <t>FUSER DRIVE GEAR 31T FOR LJ 5200</t>
  </si>
  <si>
    <t xml:space="preserve">LJ 521 </t>
  </si>
  <si>
    <t>LJ 601 FDG SET</t>
  </si>
  <si>
    <t>FUSER GEAR</t>
  </si>
  <si>
    <t>P3015 20T GEAR</t>
  </si>
  <si>
    <t>FUSER DRIVE GEAR 20T FOR LJ P3015</t>
  </si>
  <si>
    <t>CLUTCH GEAR</t>
  </si>
  <si>
    <t>CLUTCH GEAR FOR LJ P1007</t>
  </si>
  <si>
    <t>LJ 1020</t>
  </si>
  <si>
    <t>LJ 1160 / 1320 / 2015 / 2035 / 401</t>
  </si>
  <si>
    <t>LJ 126/ 128</t>
  </si>
  <si>
    <t>CLUTCH GEAR FOR LJ 126 / 128</t>
  </si>
  <si>
    <t>LJ P1505 / 1522/ 1606</t>
  </si>
  <si>
    <t>CLUTCH GEAR FOR LJ P1505</t>
  </si>
  <si>
    <t>LJ 202</t>
  </si>
  <si>
    <t>CLUTCH GEAR 202/226</t>
  </si>
  <si>
    <t>LJ 401</t>
  </si>
  <si>
    <t>CLUTCH GEAR FOR LJ 5200</t>
  </si>
  <si>
    <t>ML 1610 / 1710</t>
  </si>
  <si>
    <t>CLUTCH GEAR FOR 1610 (8481)</t>
  </si>
  <si>
    <t>ML 1666</t>
  </si>
  <si>
    <t>CLUTCH GEAR FOR ML 1666</t>
  </si>
  <si>
    <t>SCX 4321 / 4021</t>
  </si>
  <si>
    <t>CLUTCH GEAR FOR SCX 4321</t>
  </si>
  <si>
    <t>CLUTCH DRIVE GEAR</t>
  </si>
  <si>
    <t>LJ 1020 CLUTCH DRIVE GEAR</t>
  </si>
  <si>
    <t>CLUTCH DRIVE GEAR 1020 (PRINTER PART)</t>
  </si>
  <si>
    <t>LJ 1007 CLUTCH DRIVE GEAR</t>
  </si>
  <si>
    <t>CLUTCH DRIVE GEAR FOR LJ P1007</t>
  </si>
  <si>
    <t>MAIN GEAR</t>
  </si>
  <si>
    <t>LJ 1020 MAIN GEAR</t>
  </si>
  <si>
    <t>MAIN GEAR FOR 1020</t>
  </si>
  <si>
    <t>TONER DRIVE GEAR</t>
  </si>
  <si>
    <t>LJ 1020 TONER DRIVE GEAR</t>
  </si>
  <si>
    <t>TONER DRIVE GEAR LJ-1020/2900</t>
  </si>
  <si>
    <t>BELT DRIVE GEAR</t>
  </si>
  <si>
    <t>LJ P1007/ 1606 BELT DRIVE GEAR</t>
  </si>
  <si>
    <t>BELT DRIVE GEAR FOR LJ P1007</t>
  </si>
  <si>
    <t>202 BELT DRIVE GEAR</t>
  </si>
  <si>
    <t>BELT DRIVE GEAR FOR LJ 202</t>
  </si>
  <si>
    <t>LOWER ROLLER GEAR</t>
  </si>
  <si>
    <t>LOWER ROLLER GEAR FOR LJ P1007</t>
  </si>
  <si>
    <t>LOWER ROLLER GEAR FOR LJ 1020</t>
  </si>
  <si>
    <t>LOWER ROLLER GEAR FOR LJ 1022</t>
  </si>
  <si>
    <t>LJ P1606/ 1505/ 126</t>
  </si>
  <si>
    <t>LOWER ROLLER GEAR FOR LJ P1606</t>
  </si>
  <si>
    <t>LJ 4014/4015</t>
  </si>
  <si>
    <t>5200 GEARS</t>
  </si>
  <si>
    <t>TONER DRIVE GEAR 52/96T</t>
  </si>
  <si>
    <t>TONER DRIVE GEAR 133T</t>
  </si>
  <si>
    <t>MOTOR GEAR</t>
  </si>
  <si>
    <t>MOTOR GEAR 4014</t>
  </si>
  <si>
    <t>MOTOR GEAR 5200</t>
  </si>
  <si>
    <t>UPPER ROLLER GEAR</t>
  </si>
  <si>
    <t>UPPER ROLLER GEAR FOR ML 2850</t>
  </si>
  <si>
    <t>M2876</t>
  </si>
  <si>
    <t>SCX 4321</t>
  </si>
  <si>
    <t>DUPLEX GEAR</t>
  </si>
  <si>
    <t>1606 SET OF 2 GEARS/ 226, 202, 1536,
CANON 4412, 4450, 4820, 4550, 244, 226, 229 LBP151 151 MF244 MF246 MF241 MF226</t>
  </si>
  <si>
    <t>DUPLEX GEAR SET FOR LJ P 1606 (SET OF 3 GEAR)</t>
  </si>
  <si>
    <t>SWING PLATE ASSEMBLY</t>
  </si>
  <si>
    <t>LJ 4250</t>
  </si>
  <si>
    <t>LJ 601</t>
  </si>
  <si>
    <t>ML</t>
  </si>
  <si>
    <t>Box Qty</t>
  </si>
  <si>
    <t>Wt</t>
  </si>
  <si>
    <t>L210 BLACK</t>
  </si>
  <si>
    <t>BLACK SEPARATELY AVAILABLE</t>
  </si>
  <si>
    <t>L210 CYAN</t>
  </si>
  <si>
    <t>L210 MGENTA</t>
  </si>
  <si>
    <t>L210 YELLOW</t>
  </si>
  <si>
    <t>L800 LIGHT CYAN</t>
  </si>
  <si>
    <t>L800 LIGHT MAGENTA</t>
  </si>
  <si>
    <t> </t>
  </si>
  <si>
    <t>L3110 BLACK</t>
  </si>
  <si>
    <t>L3110 CYAN</t>
  </si>
  <si>
    <t>L3110 MAGENTA</t>
  </si>
  <si>
    <t>L3110 YELLOW</t>
  </si>
  <si>
    <t>M200 BLACK</t>
  </si>
  <si>
    <t>CANON G2000 BLACK</t>
  </si>
  <si>
    <t>AVAILABLE IN SET ONLY</t>
  </si>
  <si>
    <t>CYAN</t>
  </si>
  <si>
    <t>MAGENTA</t>
  </si>
  <si>
    <t>YELLOW</t>
  </si>
  <si>
    <t>HP GT BLACK</t>
  </si>
  <si>
    <t>BROTHER T SERIES BLACK</t>
  </si>
  <si>
    <t>HEAD CLEANER SOLUTION</t>
  </si>
  <si>
    <t>1000pc</t>
  </si>
  <si>
    <t>PRINTHEAD</t>
  </si>
  <si>
    <t>L210 PRINTHEAD/ L380/ L3110/ L3150</t>
  </si>
  <si>
    <t>M200/ M100 PRINTHEAD</t>
  </si>
  <si>
    <t>PICK UP ROLLERS</t>
  </si>
  <si>
    <t>L210PICK UP SET</t>
  </si>
  <si>
    <t>PAPER PICK UP ROLLER SET FOR L210 (BIG &amp; SMALL)</t>
  </si>
  <si>
    <t>L210PICK UP SMALL</t>
  </si>
  <si>
    <t>PAPER PICK UP ROLLER FOR L210 (SMALL)</t>
  </si>
  <si>
    <t>L210 PICK UP BIG</t>
  </si>
  <si>
    <t>PAPER PICK UP ROLLER FOR L210 (BIG)</t>
  </si>
  <si>
    <t>L3110PICK UP SET</t>
  </si>
  <si>
    <t>PAPER PICK UP ROLLER SET FOR L3110 (BIG &amp; SMALL)</t>
  </si>
  <si>
    <t>L3110 PICK UP SMALL</t>
  </si>
  <si>
    <t>PAPER PICKUP ROLLER FOR L3110 (SMALL)</t>
  </si>
  <si>
    <t>L3110 PICK UP BIG</t>
  </si>
  <si>
    <t>PAPER PICKUP ROLLER FOR L3110 (BIG)</t>
  </si>
  <si>
    <t>L4150 PCIK UP SET</t>
  </si>
  <si>
    <t>PAPER PICK UP ROLLER SET FOR L4150 (BIG &amp; SMALL)</t>
  </si>
  <si>
    <t>L8050 PICK UP SET</t>
  </si>
  <si>
    <t>PAPER PICK UP ROLLER SET FOR L8050 (BIG + SMALL)</t>
  </si>
  <si>
    <t>L8050 BIG PICK UP COMPLETE</t>
  </si>
  <si>
    <t>PAPER PICK UP ROLLER FOR L8050 (BIG)</t>
  </si>
  <si>
    <t>CANON G2010 PICK UP SET</t>
  </si>
  <si>
    <t>PAPER PICKUP ROLLER SET FOR G2010</t>
  </si>
  <si>
    <t>CANON G2020 PICK UP SET</t>
  </si>
  <si>
    <t>INK PAD</t>
  </si>
  <si>
    <t>L210/ 380/ 220 INK PAD</t>
  </si>
  <si>
    <t>INK PAD FOR L210</t>
  </si>
  <si>
    <t>L3110/ 3150 INK PAD</t>
  </si>
  <si>
    <t>INK PAD FOR L3110</t>
  </si>
  <si>
    <t xml:space="preserve">L805/ L800 </t>
  </si>
  <si>
    <t>INK PAD FOR L800</t>
  </si>
  <si>
    <t>CANON G2000 Only Pad</t>
  </si>
  <si>
    <t>G1000/ G3000/ G2400</t>
  </si>
  <si>
    <t>INK PAD FOR G2000</t>
  </si>
  <si>
    <t>CANON G2010 Only Pad</t>
  </si>
  <si>
    <t>G3010/ G4010</t>
  </si>
  <si>
    <t>INK PAD SET FOR G2010</t>
  </si>
  <si>
    <t>CANON G2020 Only Pad</t>
  </si>
  <si>
    <t>INK PAD SET FOR G2020</t>
  </si>
  <si>
    <t>POWER SUPPLY/ ADAPTOR</t>
  </si>
  <si>
    <t>L210 POWER SUPPLY/ Adaptor</t>
  </si>
  <si>
    <t>L3110 POWER SUPPLY/ Adaptor</t>
  </si>
  <si>
    <t>CABLES</t>
  </si>
  <si>
    <t>L210 SCANNER CABLE NEW</t>
  </si>
  <si>
    <t>18 PIN (12+1+5) X 1 X 600 , 4+4</t>
  </si>
  <si>
    <t>L210 HEAD CABLE FOLDED CHINA</t>
  </si>
  <si>
    <t>21 PIN (10+1+10) X 1 X 365  , 4+4 , 6X6</t>
  </si>
  <si>
    <t>L210 SENSOR CABLE</t>
  </si>
  <si>
    <t>9 PIN (1+3+1+4) X 1 X 355 , 4+4 , 6X6</t>
  </si>
  <si>
    <t>L3110 SCANNER CABLE CHINA</t>
  </si>
  <si>
    <t>17 PIN X 0.5 X 650   4+10</t>
  </si>
  <si>
    <t>L3110 MOTOR CABLE</t>
  </si>
  <si>
    <t>5 PIN X 1 X 650    4+8</t>
  </si>
  <si>
    <t>L3110 SENSOR CABLE CHINA</t>
  </si>
  <si>
    <t>4 PIN X 1 X 390   4+8</t>
  </si>
  <si>
    <t>L3110 HEAD CABLE</t>
  </si>
  <si>
    <t>21 PIN (10+1+10) X 1 X 390  4+4  , 10X5</t>
  </si>
  <si>
    <t>L3110 PANEL CABLE</t>
  </si>
  <si>
    <t>9 PIN X 1 X 470   4+6</t>
  </si>
  <si>
    <t>L210 PANEL CABLE</t>
  </si>
  <si>
    <t>9 PIN X 1 X 405   5+10</t>
  </si>
  <si>
    <t>5810 CARRIAGE CABLE</t>
  </si>
  <si>
    <t>16 PIN X 1 X 490  E TYPE  5X5  8X0</t>
  </si>
  <si>
    <t>5810 PANEL CABLE</t>
  </si>
  <si>
    <t>10 PIN X 1 X 180  4+10</t>
  </si>
  <si>
    <t>G2010 PANEL CABLE</t>
  </si>
  <si>
    <t>12 PIN X 1 X 435    4+6</t>
  </si>
  <si>
    <t>G2010 SENSOR CABLE</t>
  </si>
  <si>
    <t>5 PIN X 1 X 325     4+6</t>
  </si>
  <si>
    <t>G2010 SCANNER CABLE</t>
  </si>
  <si>
    <t>19 PIN (7+1+12) X 1 X 870      4+6</t>
  </si>
  <si>
    <t>G2010 Head Cable Set</t>
  </si>
  <si>
    <t>G2010 HEAD CABLE (2)</t>
  </si>
  <si>
    <t>11 PIN X 1 X 580     4+6</t>
  </si>
  <si>
    <t>G2010 HEAD CABLE (1)</t>
  </si>
  <si>
    <t>22 PIN X 0.5 X 590   4+5</t>
  </si>
  <si>
    <t>GT5810 SCANNER CABLE</t>
  </si>
  <si>
    <t>11+2+6 X 1 X 440 A BLACK  4X4 , 10X10</t>
  </si>
  <si>
    <t>G2000 PANEL CABLE</t>
  </si>
  <si>
    <t>5 PIN X 1 X 260 A WHITE 4X4 , 5X5</t>
  </si>
  <si>
    <t>L3150 PANEL CABLE</t>
  </si>
  <si>
    <t>12 PIN X 1 X 475 A WHITE 4X4 , 6X6</t>
  </si>
  <si>
    <t>515/530 CARRIAGE CABLE</t>
  </si>
  <si>
    <t>25 PIN X 0.5 X 515 B  WHITE 4X4 , 8 X 14 (7+7)</t>
  </si>
  <si>
    <t>INK TUBE</t>
  </si>
  <si>
    <t>L210 INK TUBE</t>
  </si>
  <si>
    <t>L3110 INK TUBE</t>
  </si>
  <si>
    <t>GT5810 INK TUBE</t>
  </si>
  <si>
    <t>CANON G2000</t>
  </si>
  <si>
    <t>PAPER PICK UP GEAR/ Clutch Gear FOR L3110</t>
  </si>
  <si>
    <t>EPSON MAINTENANCE BOX (T04D1) - 32/60pc per box</t>
  </si>
  <si>
    <t>MAINTENANCE BOX COMPATIBLE FOR L6170 (T0D41)</t>
  </si>
  <si>
    <t>1725pc</t>
  </si>
  <si>
    <t>130</t>
  </si>
  <si>
    <t>M110/M1120/M1140/M1170/M1180</t>
  </si>
  <si>
    <t>M2170/M3140/ M2140 /L6160 / L6170 / L6190</t>
  </si>
  <si>
    <t>WITH CHIP</t>
  </si>
  <si>
    <t>C9344 ( 90 pc per box)</t>
  </si>
  <si>
    <t>MAINTENANCE BOX COMPATIBLE FOR C9344</t>
  </si>
  <si>
    <t>135</t>
  </si>
  <si>
    <t>C9345 ( 50/ 36pc per box)</t>
  </si>
  <si>
    <t>L15150 / L15160 / L8150 / L8160/L8050</t>
  </si>
  <si>
    <t>MAINTENANCE BOX COMPATIBLE FOR (C9345)</t>
  </si>
  <si>
    <t>C9387 (80/110pc per box)</t>
  </si>
  <si>
    <t>M1050/M1058/M2050</t>
  </si>
  <si>
    <t>MAINTENANCE BOX COMPATIBLE FOR C9387</t>
  </si>
  <si>
    <t>T6711 (36pc per box)</t>
  </si>
  <si>
    <t>L1455/ WF 7710 / 7115 / 7720/7110/3010/3450/3530/3620</t>
  </si>
  <si>
    <t>MAINTENANCE BOX COMPATIBLE FOR (T6711)</t>
  </si>
  <si>
    <t>195</t>
  </si>
  <si>
    <t>T6714 (27pc per box)</t>
  </si>
  <si>
    <t>MAINTENANCE BOX COMPATIBLE FOR (T6714)</t>
  </si>
  <si>
    <t>T6716 (100pc per box)</t>
  </si>
  <si>
    <t>MAINTENANCE BOX COMPATIBLE FOR (T6716)</t>
  </si>
  <si>
    <t>T6193 (15pc per box)</t>
  </si>
  <si>
    <t>MAINTENANCE BOX COMPATIBLE FOR (T6193)</t>
  </si>
  <si>
    <t>485</t>
  </si>
  <si>
    <t>S2100 (36pc per box)/ SC13MB</t>
  </si>
  <si>
    <t>MAINTENANCE BOX COMPATIBLE FOR (S2100)</t>
  </si>
  <si>
    <t>SC23MB</t>
  </si>
  <si>
    <t>MAINTENANCE BOX COMPATIBLE FOR (SC23MB)</t>
  </si>
  <si>
    <t>PM 520</t>
  </si>
  <si>
    <t>T2170/3130</t>
  </si>
  <si>
    <t>CANON MAINTENANCE BOX MCG-02 ((20/24/50pc  per box)</t>
  </si>
  <si>
    <t>MAINTENANCE BOX COMPATIBLE FOR G2020 (MC-G02)</t>
  </si>
  <si>
    <t>4200pc</t>
  </si>
  <si>
    <t xml:space="preserve"> G2160/G1020/G1220/G1420/G1820</t>
  </si>
  <si>
    <t>G2020//G2160/G2520/G2560/G2620</t>
  </si>
  <si>
    <t>G2420/G2460/G3020/G3060/G2860</t>
  </si>
  <si>
    <t>G2960/G3360/G3960/G3820</t>
  </si>
  <si>
    <t>MCG01 (35pc per carton)</t>
  </si>
  <si>
    <t>MAINTENANCE BOX COMPATIBLE FOR (MCG01)</t>
  </si>
  <si>
    <t>65pc</t>
  </si>
  <si>
    <t>MCG03 (48 pc per carton)</t>
  </si>
  <si>
    <t>MAINTENANCE BOX COMPATIBLE FOR MCG 03</t>
  </si>
  <si>
    <t>MCG04</t>
  </si>
  <si>
    <t>MAINTENANCE BOX COMPATIBLE FOR (MCG04)</t>
  </si>
  <si>
    <t>860pc</t>
  </si>
  <si>
    <t>MC G05</t>
  </si>
  <si>
    <t>MAINTENANCE BOX COMPATIBLE FOR (MCG05)</t>
  </si>
  <si>
    <t xml:space="preserve"> GX1020 GX2020 GX1030 GX2030 GX1040 GX2040 GX1050 GX2050 GX1060 GX2060 GX1070 GX2070</t>
  </si>
  <si>
    <t>MCG06</t>
  </si>
  <si>
    <t>MC 31</t>
  </si>
  <si>
    <t>Encoder Strip</t>
  </si>
  <si>
    <t>HP GT 5810</t>
  </si>
  <si>
    <t>ENCODER STRIP DJ 5810</t>
  </si>
  <si>
    <t>Epson L3110</t>
  </si>
  <si>
    <t>ENCODER STRIP FOR L3110</t>
  </si>
  <si>
    <t>Epson L210</t>
  </si>
  <si>
    <t>ENCODER STRIP L210</t>
  </si>
  <si>
    <t>CANON G2000/ G2010</t>
  </si>
  <si>
    <t>ENCODER STRIP CANNON G-SER. 3000/2000</t>
  </si>
  <si>
    <t>Encoder Disc</t>
  </si>
  <si>
    <t>DISC ENCODER FOR 5810</t>
  </si>
  <si>
    <t>DISK ENCODER FOR L3110</t>
  </si>
  <si>
    <t>DISK ENCODER FOR L210</t>
  </si>
  <si>
    <t>DISK ENCODER CANON G-2000 (COM)</t>
  </si>
  <si>
    <t>Head Cleaning Solution 100ML</t>
  </si>
  <si>
    <t>515 GEAR ASSEMBLY</t>
  </si>
  <si>
    <t xml:space="preserve">MANUL STOCK </t>
  </si>
  <si>
    <t>LASER SCANNER ASSEMBLY FOR LJ P1007</t>
  </si>
  <si>
    <t>LP 1020/ 1005/ Canon 2900</t>
  </si>
  <si>
    <t>LASER SCANNER ASSEMBLY FOR LJ 1020</t>
  </si>
  <si>
    <t>LJ 1136 / 1213/ 1108/ 126 / 128 / CANON 3010</t>
  </si>
  <si>
    <t>LASER SCANNER ASSEMBLY FOR LJ M1136</t>
  </si>
  <si>
    <t>255pc</t>
  </si>
  <si>
    <t>27/28</t>
  </si>
  <si>
    <t xml:space="preserve">HP 108/ 136/ 138/ SAMSUNG 1866/ 1666/ 2161/ </t>
  </si>
  <si>
    <t>LASER SCANNER ASSEMBLY FOR 136/Sam 1866</t>
  </si>
  <si>
    <t>LJ P1606 / 1536 / 1566/ Canon 244/ Canon 4412/ Canon 6230</t>
  </si>
  <si>
    <t>LASER SCANNER ASSEMBLY FOR LJ P1606</t>
  </si>
  <si>
    <t>12pc</t>
  </si>
  <si>
    <t>LJ 202/ 226/ Canon 232</t>
  </si>
  <si>
    <t>LASER SCANNER ASSEMBLY FOR LJ 202</t>
  </si>
  <si>
    <t>LJ 203/ 227</t>
  </si>
  <si>
    <t>LASER SCANNER ASSEMBLY FOR LJ 203</t>
  </si>
  <si>
    <t>LJ M401 / 425</t>
  </si>
  <si>
    <t>LASER SCANNER ASSEMBLY FOR LJ M401</t>
  </si>
  <si>
    <t>402/403/426/427/506/527/ 305dn , RM2-5528</t>
  </si>
  <si>
    <t>LASER SCANNER ASSEMBLY FOR LJ 403</t>
  </si>
  <si>
    <t>16pc</t>
  </si>
  <si>
    <t>LJ M435 / 701/706</t>
  </si>
  <si>
    <t>LASER SCANNER ASSEMBLY FOR LJ M435</t>
  </si>
  <si>
    <t>LASER SCANNER ASSEMBLY FOR LJ 5100</t>
  </si>
  <si>
    <t>LASER SCANNER ASSEMBLY FOR LJ 5200</t>
  </si>
  <si>
    <t>11pc</t>
  </si>
  <si>
    <t>M601/ 602/ 603/ 604/ 605</t>
  </si>
  <si>
    <t>M607/608/609</t>
  </si>
  <si>
    <t>LJ 9000 / 9040 / 9050</t>
  </si>
  <si>
    <t>LASER SCANNER ASSEMBLY FOR LJ 9000</t>
  </si>
  <si>
    <t>8pc</t>
  </si>
  <si>
    <t>LJ M72625 / K4350 (JC97-04017A)</t>
  </si>
  <si>
    <t>SAMSUNG ML 2850</t>
  </si>
  <si>
    <t>SAMSUNG M2876</t>
  </si>
  <si>
    <t>LASER SCANNER ASSEMBLY FOR M2876</t>
  </si>
  <si>
    <t>SAMSUNG M3320/ 3370</t>
  </si>
  <si>
    <t>LASER SCANNER ASSEMBLY FOR M3320</t>
  </si>
  <si>
    <t>9pc</t>
  </si>
  <si>
    <t>Samsung/ HP</t>
  </si>
  <si>
    <t>K2200/ LJ 436</t>
  </si>
  <si>
    <t>LASER SCANNER ASSRMBLY FOR K2200</t>
  </si>
  <si>
    <t>23pc</t>
  </si>
  <si>
    <t>HL 2541/ 2321</t>
  </si>
  <si>
    <t>LASER SCANNER ASSEMBLY FOR HL 2541</t>
  </si>
  <si>
    <t>7535/ 7500</t>
  </si>
  <si>
    <t>LASER SCANNER ASSRMBLY FOR DCP 7535</t>
  </si>
  <si>
    <t>UPPER SCANNER / CCD</t>
  </si>
  <si>
    <t xml:space="preserve">LJ M1005 OLD MODEL </t>
  </si>
  <si>
    <t>UPPER SCANNER FOR LJ M1005 (OLD MODEL)</t>
  </si>
  <si>
    <t>LJ M1005 NEW MODEL</t>
  </si>
  <si>
    <t>UPPER SCANNER FOR LJ M1005 (NEW MODEL)</t>
  </si>
  <si>
    <t>47pc</t>
  </si>
  <si>
    <t>CCD LAMP LJ M1005 OLD/ NEW</t>
  </si>
  <si>
    <t>CCD LAMP FOR LJ M1005</t>
  </si>
  <si>
    <t xml:space="preserve">LJ M1136 </t>
  </si>
  <si>
    <t>UPPER  SCANNER ASSEMBLY FOR LJ M1136</t>
  </si>
  <si>
    <t>NEVERSTOP 1200W</t>
  </si>
  <si>
    <t>UPPER SCANNER FOR LJ M1213</t>
  </si>
  <si>
    <t>LJ 126 / 128 / 176 / 177</t>
  </si>
  <si>
    <t>UPPER SCANNER FOR LJ M126</t>
  </si>
  <si>
    <t>HP 136/ 138</t>
  </si>
  <si>
    <t>UPPER SCANNER FOR LJ 136 / 138</t>
  </si>
  <si>
    <t>UPPER SCANNER FOR LJ M1536</t>
  </si>
  <si>
    <t>LJ M226 Complete</t>
  </si>
  <si>
    <t>UPPER SCANNER FOR LJ M226</t>
  </si>
  <si>
    <t>LJ MFP 233 (RC6-0047)</t>
  </si>
  <si>
    <t>UPPER SCANNER FOR 233SDW</t>
  </si>
  <si>
    <t>LJ M2727 / 1522</t>
  </si>
  <si>
    <t>UPPER SCANNER FOR LJ M2727</t>
  </si>
  <si>
    <t>LJ 3030 / 3020</t>
  </si>
  <si>
    <t>UPPER SCANNER FOR LJ 3030 (COLOUR)</t>
  </si>
  <si>
    <t>LJ 3055 / 3390/ 3052</t>
  </si>
  <si>
    <t>UPPER SCANNER FOR LJ 3055</t>
  </si>
  <si>
    <t>M329</t>
  </si>
  <si>
    <t>UPPER SCANNER FOR LJ M425</t>
  </si>
  <si>
    <t>UPPER SCANNER FOR LJ M427</t>
  </si>
  <si>
    <t>LJ M435</t>
  </si>
  <si>
    <t>UPPER SCANNER FOR LJ M435</t>
  </si>
  <si>
    <t>UPPER SCANNER FOR LJ M4345</t>
  </si>
  <si>
    <t>LJ M5035</t>
  </si>
  <si>
    <t>LJ 712/ 725</t>
  </si>
  <si>
    <t xml:space="preserve">244/226/ 232 / 235 / 237 </t>
  </si>
  <si>
    <t>UPPER SCANNER FOR IMAGECLASS 244</t>
  </si>
  <si>
    <t>3010/ 4450/ 4750/ 4820/ 4412</t>
  </si>
  <si>
    <t>UPPER SCANNER FOR IMAGECLASS 3010/4412</t>
  </si>
  <si>
    <t>Apr2-5</t>
  </si>
  <si>
    <t>K2200</t>
  </si>
  <si>
    <t>UPPER SCANNER FOR K2200</t>
  </si>
  <si>
    <t>M3870/ 3870</t>
  </si>
  <si>
    <t>UPPER SCANNER FOR M3870</t>
  </si>
  <si>
    <t>MOTORS</t>
  </si>
  <si>
    <t>M1005 SCANNER MOTOR OLD MODEL</t>
  </si>
  <si>
    <t>UPPER SCANNER CONTROLLER FOR LJ M1005(OLD MODEL)</t>
  </si>
  <si>
    <t>95pc</t>
  </si>
  <si>
    <t>M1005 SCANNER MOTOR NEW MODEL</t>
  </si>
  <si>
    <t>UPPER SCANNER CONTROLLER FOR LJ M1005 (NEW MODEL)</t>
  </si>
  <si>
    <t>1020/ 1005 MAIN MOTOR</t>
  </si>
  <si>
    <t>MAIN MOTOR FOR LJ 1020</t>
  </si>
  <si>
    <t>M126 SCANNER MOTOR</t>
  </si>
  <si>
    <t>UPPER SCANNER CONTROLLER FOR LJ M126</t>
  </si>
  <si>
    <t>202 MAIN MOTOR</t>
  </si>
  <si>
    <t>2727 SCANNER MOTOR</t>
  </si>
  <si>
    <t>501/506 MAIN MOTOR</t>
  </si>
  <si>
    <t>Main Motor 136/ 138</t>
  </si>
  <si>
    <t>SAMSUNG ML 1666 MAIN MOTOR</t>
  </si>
  <si>
    <t>Motor Pully 1020</t>
  </si>
  <si>
    <t>500pc=9</t>
  </si>
  <si>
    <t>100pc=10</t>
  </si>
  <si>
    <t>50pc: 11</t>
  </si>
  <si>
    <t>25pc: 11.5</t>
  </si>
  <si>
    <t>Loose: 12</t>
  </si>
  <si>
    <t>MANUAL Stock</t>
  </si>
  <si>
    <t>Loose</t>
  </si>
  <si>
    <t>250pc</t>
  </si>
  <si>
    <t>05A/ 49A</t>
  </si>
  <si>
    <t>MAG ROLLER FOR 05A / 5949</t>
  </si>
  <si>
    <t>MAG ROLLER FOR 12A</t>
  </si>
  <si>
    <t>47000pc</t>
  </si>
  <si>
    <t>W137 OEM Shell</t>
  </si>
  <si>
    <t>MAG ROLLER FOR 137A</t>
  </si>
  <si>
    <t>1600pc</t>
  </si>
  <si>
    <t>MAG ROLLER FOR 16A</t>
  </si>
  <si>
    <t>18A</t>
  </si>
  <si>
    <t>MAG ROLLER FOR 218</t>
  </si>
  <si>
    <t>28A/ 77A/ 87A</t>
  </si>
  <si>
    <t>MAG ROLLER FOR 28A</t>
  </si>
  <si>
    <t>700pc</t>
  </si>
  <si>
    <t>2000pc</t>
  </si>
  <si>
    <t>42A</t>
  </si>
  <si>
    <t>MAG ROLLER FOR 42A</t>
  </si>
  <si>
    <t>MAG ROLLER FOR 43X</t>
  </si>
  <si>
    <t>51A/55A</t>
  </si>
  <si>
    <t>MAG ROLLER 55A</t>
  </si>
  <si>
    <t>170pc</t>
  </si>
  <si>
    <t>MAG ROLLER FOR 64A</t>
  </si>
  <si>
    <t>154pc</t>
  </si>
  <si>
    <t>88A/ 36A</t>
  </si>
  <si>
    <t>MAG ROLLER FOR 88A</t>
  </si>
  <si>
    <t>8000pc</t>
  </si>
  <si>
    <t>16000pc</t>
  </si>
  <si>
    <t>MAG ROLLER FOR MLT 101</t>
  </si>
  <si>
    <t>MAG ROLLER BUSHING</t>
  </si>
  <si>
    <t>MAG ROLLER BUSHING SET FOR LJ 1020 / 12A</t>
  </si>
  <si>
    <t>MAG ROLLER BUSHING SET FOR LJ P1007 / 88A</t>
  </si>
  <si>
    <t>SPRING</t>
  </si>
  <si>
    <t>12A TENSION SPRING</t>
  </si>
  <si>
    <t>TENSION SPRING FOR 12A</t>
  </si>
  <si>
    <t>12A DRUM SPRING</t>
  </si>
  <si>
    <t>DRUM SPRING FOR 12A</t>
  </si>
  <si>
    <t>88A TENSION SPRING</t>
  </si>
  <si>
    <t>TENSION SPRING FOR 88A</t>
  </si>
  <si>
    <t>DEVELOPER ROLLER / DVR</t>
  </si>
  <si>
    <t>10 pc</t>
  </si>
  <si>
    <t>50 pc</t>
  </si>
  <si>
    <t>100 pc</t>
  </si>
  <si>
    <t>10 PC</t>
  </si>
  <si>
    <t>50 PC</t>
  </si>
  <si>
    <t>100 PC</t>
  </si>
  <si>
    <t>TN 2365 / TN 660</t>
  </si>
  <si>
    <t>DEVELOPER ROLLER FOR TN 2365</t>
  </si>
  <si>
    <t>TN 420 / 7055</t>
  </si>
  <si>
    <t>DEVELOPER ROLLER FOR TN 420 / 7055</t>
  </si>
  <si>
    <t>0.63 usd</t>
  </si>
  <si>
    <t>DEVELOPER ROLLER FOR W1104</t>
  </si>
  <si>
    <t>120pc</t>
  </si>
  <si>
    <t>DEVELOPER ROLLER FOR PC 210</t>
  </si>
  <si>
    <t>MANUAL STOCK</t>
  </si>
  <si>
    <t>500 PC</t>
  </si>
  <si>
    <t>1000 PC</t>
  </si>
  <si>
    <t>5000 pc</t>
  </si>
  <si>
    <t>10000 pc</t>
  </si>
  <si>
    <t>05A/ 505A GREEN AG</t>
  </si>
  <si>
    <t>OPC DRUM COMP FOR 05A GREEN COLOR (A&amp;G)</t>
  </si>
  <si>
    <t>05A/ 505A OEM AG</t>
  </si>
  <si>
    <t>OPC DRUM COMP FOR 505A, OEM LIKE COLOUR (A &amp; G)</t>
  </si>
  <si>
    <t>CONVERSION</t>
  </si>
  <si>
    <t>05A GANTECH GREEN</t>
  </si>
  <si>
    <t>OPC DRUM FOR 05A OEM COLOUR (TG)</t>
  </si>
  <si>
    <t>05A OEM GANTECH</t>
  </si>
  <si>
    <t>11A/ 51A GREEN</t>
  </si>
  <si>
    <t>OPC DRUM FOR 11A GREEN COLOR (A&amp;G)</t>
  </si>
  <si>
    <t>11A/ 51A OEM</t>
  </si>
  <si>
    <t>OPC DRUM FOR 11A OEM COLOR (A&amp;G)</t>
  </si>
  <si>
    <t>12A GREEN AG</t>
  </si>
  <si>
    <t>OPC DRUM COMP. FOR 2612A GREEN COLOR (A &amp; G)</t>
  </si>
  <si>
    <t>30000pc</t>
  </si>
  <si>
    <t>45000pc</t>
  </si>
  <si>
    <t>12A GREEN GANTECH</t>
  </si>
  <si>
    <t>OPC DRUM COMP FOR 12A GREEN COLOR (TG)</t>
  </si>
  <si>
    <t>2800pc</t>
  </si>
  <si>
    <t>12A OEM AG</t>
  </si>
  <si>
    <t>OPC DRUM COMP. FOR 2612A OEM COLOR (A &amp; G)</t>
  </si>
  <si>
    <t>3100pc</t>
  </si>
  <si>
    <t>12A OEM GANTECH</t>
  </si>
  <si>
    <t>OPC DRUM COMP FOR 12A OEM COLOR (TG)</t>
  </si>
  <si>
    <t>1400pc</t>
  </si>
  <si>
    <t>12A PURPLE GANTECH</t>
  </si>
  <si>
    <t>OPC DRUM FOR 12A PURPLE COLOUR (TG)</t>
  </si>
  <si>
    <t>15A GREEN AG</t>
  </si>
  <si>
    <t>OPC DRUM COMP FOR 15A, GREEN COLOR (A &amp; G)</t>
  </si>
  <si>
    <t>16A GREEN AG</t>
  </si>
  <si>
    <t>OPC DRUM COMP FOR 16A, GREEN COLOUR (A &amp; G)</t>
  </si>
  <si>
    <t>16A OEM/ 92A</t>
  </si>
  <si>
    <t>OPC DRUM COMP FOR 16A, OEM COLOR (A &amp; G)</t>
  </si>
  <si>
    <t>75pc</t>
  </si>
  <si>
    <t>18A/ 19A /30A/ 32A OEM AG</t>
  </si>
  <si>
    <t>OPC DRUM COMP FOR 18A OEM COLOR (A&amp;G)</t>
  </si>
  <si>
    <t>18A/ 19A /30A/ 32A GREEN AG</t>
  </si>
  <si>
    <t>OPC DRUM FOR 18A GREEN COLOR (A&amp;G)</t>
  </si>
  <si>
    <t>180pc</t>
  </si>
  <si>
    <t>18A/ 19A /30A/ 32A GREEN GANTECH</t>
  </si>
  <si>
    <t>OPC DRUM COMP FOR 18A GREEN COLOR (TG)</t>
  </si>
  <si>
    <t>28A/ 77A/ 87A GREEN A&amp;G</t>
  </si>
  <si>
    <t>OPC DRUM COMP FOR 28A GREEN COLOUR (A&amp;G)</t>
  </si>
  <si>
    <t>6000pc</t>
  </si>
  <si>
    <t>4600pc</t>
  </si>
  <si>
    <t>28A/ 77A/ 87A GREEN GANTECH</t>
  </si>
  <si>
    <t>OPC DRUM FOR 28A GREEN COLOUR (TG)</t>
  </si>
  <si>
    <t>28A/ 77A/ 87A OEM A&amp;G</t>
  </si>
  <si>
    <t>OPC DRUM COMP FOR 28A OEM COLOUR (A&amp;G)</t>
  </si>
  <si>
    <t>28A/ 77A/ 87A OEM GANTECH</t>
  </si>
  <si>
    <t>OPC DRUM FOR 28A OEM COLOUR (TG)</t>
  </si>
  <si>
    <t>29X GREEN</t>
  </si>
  <si>
    <t>OPC DRUM COMP FOR 29X GREEN COLOR (G.GREEN)</t>
  </si>
  <si>
    <t>37A OEM</t>
  </si>
  <si>
    <t>OPC DRUM COMP FOR 37A OEM COLOR (A&amp;G)</t>
  </si>
  <si>
    <t>42A/ 38A/ 45A GREEN</t>
  </si>
  <si>
    <t>OPC DRUM COMP FOR 42A, GREEN COLOR (A &amp; G)</t>
  </si>
  <si>
    <t>70pc</t>
  </si>
  <si>
    <t>42A/ 38A/ 45A OEM</t>
  </si>
  <si>
    <t>OPC DRUM COMP FOR 42A, OEM COLOR (A &amp; G)</t>
  </si>
  <si>
    <t>43X GREEN AG</t>
  </si>
  <si>
    <t>OPC DRUM COMP FOR 43X GREEN COLOR (A &amp; G)</t>
  </si>
  <si>
    <t>43X OEM AG</t>
  </si>
  <si>
    <t>OPC DRUM COMP FOR 43X OEM COLOR (A &amp; G)</t>
  </si>
  <si>
    <t>47A/ 137A/ CRG 071 OEM A&amp;G</t>
  </si>
  <si>
    <t>OPC DRUM COMP FOR 247A/137 OEM COLOUR A&amp;G</t>
  </si>
  <si>
    <t>450pc</t>
  </si>
  <si>
    <t>47A/ 137A/ CRG 071 GREEN GANTECH</t>
  </si>
  <si>
    <t>OPC DRUM FOR 47A GREEN COLOUR (TG)</t>
  </si>
  <si>
    <t>49A/ 53A GREEN AG</t>
  </si>
  <si>
    <t>OPC DRUM COMP FOR 49A, GREEN COLOUR ( A &amp; G)</t>
  </si>
  <si>
    <t>55A GREEN AG</t>
  </si>
  <si>
    <t>OPC DRUM COMP FOR 55A, GREEN COLOUR ( A &amp; G)</t>
  </si>
  <si>
    <t>64A / 90A GREEN AG</t>
  </si>
  <si>
    <t>OPC DRUM COMP FOR 64A GREEN COLOR (A&amp;G)</t>
  </si>
  <si>
    <t>64A/90A OEM AG</t>
  </si>
  <si>
    <t>OPC DRUM COMP FOR 64A OEM COLOR (A&amp;G)</t>
  </si>
  <si>
    <t>88A/ 36A GREEN AG</t>
  </si>
  <si>
    <t>OPC DRUM COMP. FOR 388A GREEN COLOR (A &amp; G)</t>
  </si>
  <si>
    <t>25000pc</t>
  </si>
  <si>
    <t>38000pc</t>
  </si>
  <si>
    <t>88A/ 36A GREEN GANTECH</t>
  </si>
  <si>
    <t>OPC DRUM COMP FOR 88A GREEN COLOR (TG)</t>
  </si>
  <si>
    <t>900pc</t>
  </si>
  <si>
    <t>88A/ 36A OEM AG</t>
  </si>
  <si>
    <t>OPC DRUM COMP FOR 88A, OEM LIKE COLOUR (A &amp; G)</t>
  </si>
  <si>
    <t>4000pc</t>
  </si>
  <si>
    <t>7700pc</t>
  </si>
  <si>
    <t>88A OEM GANTECH</t>
  </si>
  <si>
    <t>OPC DRUM COMP FOR 88A OEM COLOR (TG)</t>
  </si>
  <si>
    <t>2300pc</t>
  </si>
  <si>
    <t>88A PURPLE GANTECH</t>
  </si>
  <si>
    <t>OPC DRUM FOR 88A PURPLE COLOUR (TG)</t>
  </si>
  <si>
    <t>W104/ 1104 GREEN GANTECH</t>
  </si>
  <si>
    <t>OPC DRUM FOR W1104 GREEN COLOUR (TG)</t>
  </si>
  <si>
    <t>M1005W / 158A OEM GANTECH</t>
  </si>
  <si>
    <t>OPC DRUM COMP FOR 1005W/158A OEM COLOUR TG</t>
  </si>
  <si>
    <t>W1110/ W110 AG</t>
  </si>
  <si>
    <t>OPC DRUM COMP FOR W1110A GREEN COLOR (A &amp; G)</t>
  </si>
  <si>
    <t>W1110/ W110 CHINA BODY GANTECH</t>
  </si>
  <si>
    <t>OPC DRUM COMP FOR W1110 (COMPATIBLE)</t>
  </si>
  <si>
    <t>CP 1215 / 540 GREEN AG</t>
  </si>
  <si>
    <t>OPC DRUM COMP FOR CP 1215 GREEN COLOUR (A &amp; G)</t>
  </si>
  <si>
    <t>CP 1215 / 540 OEM AG</t>
  </si>
  <si>
    <t>OPC DRUM COMP FOR CP 1215 OEM COLOR (A&amp;G)</t>
  </si>
  <si>
    <t>CP 1025 / 314 OEM AG</t>
  </si>
  <si>
    <t>OPC DRUM COMP FOR CP 1025 OEM COLOR (A&amp;G)</t>
  </si>
  <si>
    <t>CF400/410 GREEN AG</t>
  </si>
  <si>
    <t>OPC DRUM COMP FOR CF400/410 GREEN COLOR (A &amp; G)</t>
  </si>
  <si>
    <t>CF400 / 410 OEM AG</t>
  </si>
  <si>
    <t>OPC DRUM COMP FOR CF 400/410 OEM COLOR (A&amp;G)</t>
  </si>
  <si>
    <t>740 / 5225 OEM AG</t>
  </si>
  <si>
    <t>OPC DRUM COMP FOR CP 5225 OEM COLOR (A &amp; G)</t>
  </si>
  <si>
    <t>250 / 3525 OEM AG/ CE 400</t>
  </si>
  <si>
    <t>OPC DRUM COMP FOR CP 3525 OEM COLOR (A &amp; G)</t>
  </si>
  <si>
    <t>W1120</t>
  </si>
  <si>
    <t>101 Old MODEL AG</t>
  </si>
  <si>
    <t>OPC DRUM COMP FOR S101 GREEN COLOR (A&amp;G) (OLD)</t>
  </si>
  <si>
    <t>101 NEW MODEL AG</t>
  </si>
  <si>
    <t>OPC DRUM COMP FOR S101, GREEN COLOUR (A &amp; G) (NEW)</t>
  </si>
  <si>
    <t>1043/ 1666/ 3201 AG</t>
  </si>
  <si>
    <t>OPC DRUM FOR 1043 GREEN COLOR (A &amp; G)</t>
  </si>
  <si>
    <t>1043/ 1666/ 3201 GANTECH</t>
  </si>
  <si>
    <t>OPC DRUM FOR 1043 GREEN COLOR (TG)</t>
  </si>
  <si>
    <t>1610/ 1640 AG</t>
  </si>
  <si>
    <t>OPC DRUM COMP FOR S1610 GREEN COLOUR (A &amp; G)</t>
  </si>
  <si>
    <t>1710 AG</t>
  </si>
  <si>
    <t>OPC DRUM COMP FOR ML 1710 GREEN COLOR (A&amp;G)</t>
  </si>
  <si>
    <t>203 SMALL GEAR AG</t>
  </si>
  <si>
    <t>OPC DRUM COMP FOR 203 SMALL GEAR (A&amp;G)</t>
  </si>
  <si>
    <t>205 BIG GEAR/ MLT 116 AG</t>
  </si>
  <si>
    <t>OPC DRUM COMP FOR 205 (BIG GEAR), GREEN (A &amp; G)</t>
  </si>
  <si>
    <t>380pc</t>
  </si>
  <si>
    <t>2850 AG/ 1053</t>
  </si>
  <si>
    <t>OPC DRUM COMP FOR 2850, GREEN COLOR (A &amp; G)</t>
  </si>
  <si>
    <t>707 GREEN/ K2200/ 56A AG</t>
  </si>
  <si>
    <t>OPC DRUM COMP FOR 707 GREEN COLOR (A &amp; G)</t>
  </si>
  <si>
    <t>TN 1020 BROWN AG</t>
  </si>
  <si>
    <t>OPC DRUM COMP FOR FS 1020 BROWN COLOR (A&amp;G)</t>
  </si>
  <si>
    <t>2140 / 360 BROWN AG</t>
  </si>
  <si>
    <t>OPC DRUM FOR 2140 BROWN COLOR (A &amp; G)</t>
  </si>
  <si>
    <t>2365/ 2541/ 660 BROWN AG</t>
  </si>
  <si>
    <t>OPC DRUM FOR 2365 BROWN COLOR (A &amp; G)</t>
  </si>
  <si>
    <t>2500pc</t>
  </si>
  <si>
    <t>3400pc</t>
  </si>
  <si>
    <t>DR720/ 5445 BROWN AG</t>
  </si>
  <si>
    <t>OPC DRUM COMP FOR DR 720 / 5445 (A &amp; G)</t>
  </si>
  <si>
    <t>7055/ 2240/ DR 420 BROWN AG</t>
  </si>
  <si>
    <t>OPC DRUM FOR 7055 BROWN COLOR (A &amp; G)</t>
  </si>
  <si>
    <t>DR 820 BROWN AG</t>
  </si>
  <si>
    <t>OPC DRUM COMP FOR DR 820 BROWN COLOR (A &amp; G)</t>
  </si>
  <si>
    <t>Pantum</t>
  </si>
  <si>
    <t>PC 210 GANTECH</t>
  </si>
  <si>
    <t>OPC DRUM COMP FOR PC 210 GREEN COLOR ( TG)</t>
  </si>
  <si>
    <t>TL 412 GANETCH</t>
  </si>
  <si>
    <t>OPC DRUM FOR TL 412</t>
  </si>
  <si>
    <t>PC 310 GANTECH</t>
  </si>
  <si>
    <t>Lexmark</t>
  </si>
  <si>
    <t>MS 310 GANTECH</t>
  </si>
  <si>
    <t>Ricoh</t>
  </si>
  <si>
    <t>SP200/ SP100/ SP210 GREEN AG</t>
  </si>
  <si>
    <t>OPC DRUM COMP FOR SP 200, GREEN COLOUR (A &amp; G)</t>
  </si>
  <si>
    <t>SP 3410/ SP300/ SP310/ SP 3510 GREEN AG</t>
  </si>
  <si>
    <t>OPC DRUM COMP FOR SP 3410 GREEN COLOR (A &amp; G)</t>
  </si>
  <si>
    <t>COPIER</t>
  </si>
  <si>
    <t>IR 2016 MILKY GREEN (Cash)</t>
  </si>
  <si>
    <t>IR 2525 MILKY GREEN (Cash)</t>
  </si>
  <si>
    <t>IR 3300/ 2200 MILKY GREEN (Cash)</t>
  </si>
  <si>
    <t xml:space="preserve">IR 3300/ 2200 MILKY GREEN </t>
  </si>
  <si>
    <t>IR 3300/ 2200 BROWN</t>
  </si>
  <si>
    <t>IR 3300/ 2200 PURPLE</t>
  </si>
  <si>
    <t>IR 3570 / 2870 / 4570 MILKY GREEN (Cash)</t>
  </si>
  <si>
    <t>IR 3570 / 2870/ 4570 BROWN</t>
  </si>
  <si>
    <t>198</t>
  </si>
  <si>
    <t>IR 3570/ 2870/ 4570 PURPLE</t>
  </si>
  <si>
    <t>205</t>
  </si>
  <si>
    <t>KY 180 DARK BROWN</t>
  </si>
  <si>
    <t>FS 1020 DARK BROWN</t>
  </si>
  <si>
    <t>KY 1800 DARK BROWN ALP</t>
  </si>
  <si>
    <t>KY 1800 DARK BROWN AG</t>
  </si>
  <si>
    <t>KY 2040 DARK BROWN</t>
  </si>
  <si>
    <t>5016 OEM/ PURPLE AG</t>
  </si>
  <si>
    <t>5019 / 1810 PURPLE AG</t>
  </si>
  <si>
    <t>5019 48T OEM AG</t>
  </si>
  <si>
    <t>5225 PURPLE AG</t>
  </si>
  <si>
    <t>5016 PURPLE ALP (WC 420 SX/S)</t>
  </si>
  <si>
    <t>7425 / 7525 PURPLE  A&amp;G</t>
  </si>
  <si>
    <t>B7025 OEM AG</t>
  </si>
  <si>
    <t>Konica Minolta</t>
  </si>
  <si>
    <t>164/ 162 Green ALP</t>
  </si>
  <si>
    <t>C220/ C200 ALP</t>
  </si>
  <si>
    <t>1015  OEM AG</t>
  </si>
  <si>
    <t>260</t>
  </si>
  <si>
    <t>2014 OEM AG</t>
  </si>
  <si>
    <t>335</t>
  </si>
  <si>
    <t>MP 2554 AG</t>
  </si>
  <si>
    <t>MPC 2003 ALP OEM BLUE</t>
  </si>
  <si>
    <t>Toshiba</t>
  </si>
  <si>
    <t>163 GREN AG</t>
  </si>
  <si>
    <t>255 GREEEN AG</t>
  </si>
  <si>
    <t>250</t>
  </si>
  <si>
    <t>Sharp</t>
  </si>
  <si>
    <t>AR 160/ 5316 GREEN AG</t>
  </si>
  <si>
    <t>AR 6020 AG</t>
  </si>
  <si>
    <t>GOLDENGREEN</t>
  </si>
  <si>
    <t>HP MODELS</t>
  </si>
  <si>
    <t>12A GREEN</t>
  </si>
  <si>
    <t>12A OEM</t>
  </si>
  <si>
    <t>88A GREEN</t>
  </si>
  <si>
    <t>88A OEM</t>
  </si>
  <si>
    <t>05A OEM</t>
  </si>
  <si>
    <t>05A GREEN</t>
  </si>
  <si>
    <t>15A GREEN</t>
  </si>
  <si>
    <t>16A OEM</t>
  </si>
  <si>
    <t>18A OEM</t>
  </si>
  <si>
    <t>28A OEM</t>
  </si>
  <si>
    <t>28A GREEN</t>
  </si>
  <si>
    <t>42A GREEN</t>
  </si>
  <si>
    <t>OLD</t>
  </si>
  <si>
    <t>42A OEM</t>
  </si>
  <si>
    <t>49A GREEN</t>
  </si>
  <si>
    <t>51A GREEN</t>
  </si>
  <si>
    <t>55A GREEN</t>
  </si>
  <si>
    <t>55A OEM</t>
  </si>
  <si>
    <t>64A OEM</t>
  </si>
  <si>
    <t>COLOR MODEL</t>
  </si>
  <si>
    <t>CP 1025 OEM</t>
  </si>
  <si>
    <t>CP 1215 OEM</t>
  </si>
  <si>
    <t>CF400 / 410</t>
  </si>
  <si>
    <t xml:space="preserve">COPIER DRUMS </t>
  </si>
  <si>
    <t>IR 3570/4570 MILKY GREEN  ALPHACHEM</t>
  </si>
  <si>
    <t>IR 3300 MILKY GREEN ALPHACHEM</t>
  </si>
  <si>
    <t>IR 2525 MILKY GREEN ALPHACHEM</t>
  </si>
  <si>
    <t>IR 2016 MILKY GREEN ALPHACHEM</t>
  </si>
  <si>
    <t>IR 3570/4570 PURPLE NORMAL</t>
  </si>
  <si>
    <t>IR 3300 PURPLE NORMAL</t>
  </si>
  <si>
    <t>IR 3570/4570 MILKY GREEN NORMAL</t>
  </si>
  <si>
    <t>IR 3570/4570 OEM NORMAL</t>
  </si>
  <si>
    <t>IR 3300 MILKY GREEN NORMAL</t>
  </si>
  <si>
    <t>IR 2525 OEM NORMAL</t>
  </si>
  <si>
    <t>IR 2016 OEM NORMAL</t>
  </si>
  <si>
    <t>KYOCERA 1800 BROWN ALPHACHEM (92A)</t>
  </si>
  <si>
    <t>KYOCERA 180 BROWN ALPHACHEM (38A)</t>
  </si>
  <si>
    <t>KM 162/164 (14A)</t>
  </si>
  <si>
    <t>XEROX 5016 PURPLE ALPHACHEM (F)</t>
  </si>
  <si>
    <t>XEROX DC 250 COLOR ALPHACHEM (CF510)</t>
  </si>
  <si>
    <t>RICOH 1015 BLUE A&amp;G    (1015)</t>
  </si>
  <si>
    <t>TOSHIBA 163 (F)</t>
  </si>
  <si>
    <t>TOSHIBA 255 (F)</t>
  </si>
  <si>
    <t>SHARP 5313 (F)</t>
  </si>
  <si>
    <t xml:space="preserve">LJ P1007/ 1008/ 1136 / 1213/ 3010 NORMAL </t>
  </si>
  <si>
    <t>PAPER PICK-UP ROLLER FOR LJ P1007 (NORMAL)</t>
  </si>
  <si>
    <t>RL1-1442</t>
  </si>
  <si>
    <t>LJ P1007/ 1008/ 1136 / 1213/ 3010 NORMAL  WITH LINES</t>
  </si>
  <si>
    <t>LJ P1007/ 1008 / 1136 / 1213 PRM WITH LINE</t>
  </si>
  <si>
    <t>PAPER PICKUP ROLLER FOR LJ P1007 (PRM)</t>
  </si>
  <si>
    <t>PAPER PICK UP ROLLER FOR LJ 1020 (NORMAL)</t>
  </si>
  <si>
    <t>RL1-0266</t>
  </si>
  <si>
    <t>LJ 1010/ 1020 NORMAL WITH LINES</t>
  </si>
  <si>
    <t>LJ 1010/ 1020 PRM</t>
  </si>
  <si>
    <t>PAPER PICKUP ROLLER FOR LJ 1020 (PRM)</t>
  </si>
  <si>
    <t>NS1200W/ ML 1666</t>
  </si>
  <si>
    <t>PAPER PICK-UP ROLLER FOR NS1005W</t>
  </si>
  <si>
    <t>JC73-00321A</t>
  </si>
  <si>
    <t>LJ 1160 / 1320 / 2015 Tray 2</t>
  </si>
  <si>
    <t>PAPER PICK-UP ROLLER FOR LJ 1160</t>
  </si>
  <si>
    <t>RM1-0540</t>
  </si>
  <si>
    <t xml:space="preserve">LJ P1505/ 1522 / 1606 </t>
  </si>
  <si>
    <t>PAPER PICK UP ROLLER FOR LJ P1505</t>
  </si>
  <si>
    <t>RL1-1497</t>
  </si>
  <si>
    <t xml:space="preserve">LJ P1505/ 1522 / 1606 PRM </t>
  </si>
  <si>
    <t>PAPER PICKUP ROLLER FOR LJ P1505 (PRM)</t>
  </si>
  <si>
    <t>LJ 202/ 226</t>
  </si>
  <si>
    <t>PAPER PICK UP ROLLER FOR LJ M202</t>
  </si>
  <si>
    <t>RL1-3642</t>
  </si>
  <si>
    <t>LJ 208</t>
  </si>
  <si>
    <t>PAPER PICK-UP ROLLER FOR LJ 208 (2698)</t>
  </si>
  <si>
    <t>RM2-2696</t>
  </si>
  <si>
    <t>LJ 208 / 1005W</t>
  </si>
  <si>
    <t>PAPER PICK-UP ROLLER FOR LJ 208 (2696)</t>
  </si>
  <si>
    <t>RM2-2698</t>
  </si>
  <si>
    <t xml:space="preserve">LJ P2035/ 2055/ 401/ 425 TRAY 1 </t>
  </si>
  <si>
    <t>PAPER PICK-UP ROLLER TRAY 1 FOR LJ P2035</t>
  </si>
  <si>
    <t>RL1-2120</t>
  </si>
  <si>
    <t xml:space="preserve">LJ P2035/ 2055/ 401/425 TRAY 2 </t>
  </si>
  <si>
    <t>PAPER PICK UP ROLLER TRAY 2 FOR LJ P2035</t>
  </si>
  <si>
    <t>RM1-6467</t>
  </si>
  <si>
    <t>LJ P3005 TRAY 2</t>
  </si>
  <si>
    <t>PAPER PICK-UP ROLLER TRAY 2 FOR LJ P3005</t>
  </si>
  <si>
    <t>RL1-1370</t>
  </si>
  <si>
    <t xml:space="preserve">LJ P3015 / 2015 / P3005 / 5200 TRAY 1 </t>
  </si>
  <si>
    <t>PAPER PICKUP ROLLER TRAY 1 FOR LJ P3015</t>
  </si>
  <si>
    <t>RL1-0915</t>
  </si>
  <si>
    <t xml:space="preserve">LJ P3015 / P3005  TRAY 2 </t>
  </si>
  <si>
    <t>PAPER PICK UP ROLLER TRAY 2 FOR LJ P3015</t>
  </si>
  <si>
    <t>RL1-3763</t>
  </si>
  <si>
    <t>LJ 4000 / 4100 TRAY 1</t>
  </si>
  <si>
    <t>LJ 4000 TRAY 2</t>
  </si>
  <si>
    <t>LJ 4014 ROLLER KIT TRAY 1 (set of 3)</t>
  </si>
  <si>
    <t>CB506-67905</t>
  </si>
  <si>
    <t>LJ 402 / 403/ 427 TRAY 1</t>
  </si>
  <si>
    <t>PAPER PICKUP ROLLER TRAY 1 FOR LJ M403</t>
  </si>
  <si>
    <t>RL2-0656</t>
  </si>
  <si>
    <t>LJ 402 / 403 / 427 / 305 / 405 TRAY 2</t>
  </si>
  <si>
    <t>PAPER PICKUP ROLLER TRAY 2 FOR LJ 402</t>
  </si>
  <si>
    <t>RM2-5452</t>
  </si>
  <si>
    <t xml:space="preserve">LJ 402 / 403 / 427 / 305 / 405 SEPARATION ROLLER </t>
  </si>
  <si>
    <t>PAPER SEPARATION ROLLER FOR LJ M403</t>
  </si>
  <si>
    <t>LJ 4100 TRAY 2</t>
  </si>
  <si>
    <t>LJ 4250 / 4200 / 4345 TRAY 1</t>
  </si>
  <si>
    <t>RL1-0019</t>
  </si>
  <si>
    <t>LJ 4250 PICK UP TRAY 2</t>
  </si>
  <si>
    <t>PAPER PICKUP ROLLER TRAY 2 FOR LJ 4250 (0036)</t>
  </si>
  <si>
    <t>RM1-0036</t>
  </si>
  <si>
    <t>LJ 4250/4345 FEED ROLLER /SEPARATION ROLLER</t>
  </si>
  <si>
    <t>PAPER FEED ROLLER FOR LJ 4250 (0037)</t>
  </si>
  <si>
    <t>RM1-0037</t>
  </si>
  <si>
    <t>LJ M435/701/706</t>
  </si>
  <si>
    <t>RL1-4049</t>
  </si>
  <si>
    <t>LJ 436</t>
  </si>
  <si>
    <t>PAPER PICKUP ROLLER TRAY 2 FOR LJ 436</t>
  </si>
  <si>
    <t>LJ 5000 / 5100 TRAY 1</t>
  </si>
  <si>
    <t>RB2-1820</t>
  </si>
  <si>
    <t>LJ 5000 / 5100 TRAY 2</t>
  </si>
  <si>
    <t>RB2-1821</t>
  </si>
  <si>
    <t>0.50 USD</t>
  </si>
  <si>
    <t>LJ M5035/ 5025PICK UP ROLLER TRAY 2</t>
  </si>
  <si>
    <t>RM1-2998</t>
  </si>
  <si>
    <t>LJ M5035/ 5025 SEPARATION ROLLER TRAY 2</t>
  </si>
  <si>
    <t>PAPER SEPARATION ROLLER FOR LJ M5035</t>
  </si>
  <si>
    <t>RM1-2983</t>
  </si>
  <si>
    <t>LJ 506 / 501 TRAY 2 PICK UP ROLLER</t>
  </si>
  <si>
    <t>PAPER PICKUP ROLLER TRAY 2 FOR LJ M506</t>
  </si>
  <si>
    <t>RC4-4346</t>
  </si>
  <si>
    <t>LJ 506/501 SEPARATION ROLLER</t>
  </si>
  <si>
    <t>PAPER SEPARATION ROLLER FOR LJ 506</t>
  </si>
  <si>
    <t>LJ 5200 TRAY 2</t>
  </si>
  <si>
    <t>PAPER PICK UP ROLLER TRAY 2 FOR LJ 5200</t>
  </si>
  <si>
    <t>RM1-0731</t>
  </si>
  <si>
    <t>LJ 607/ 608/ 609/ 632 SEPARATION ROLLER</t>
  </si>
  <si>
    <t>PAPER SEPARATION ROLLER FOR LJ M608(PRM)</t>
  </si>
  <si>
    <t>RM2-6772-000</t>
  </si>
  <si>
    <t>LJ 608 ROLLER KIT TRAY 2</t>
  </si>
  <si>
    <t>ROLLER KIT TRAY 2 FOR LJ 608</t>
  </si>
  <si>
    <t>J8J70-67904</t>
  </si>
  <si>
    <t>LJ 712/725 TRAY 2 PICK UP</t>
  </si>
  <si>
    <t>PAPER PICKUP ROLLER TRAY 2 FOR LJ M712/725</t>
  </si>
  <si>
    <t>RM1-8670</t>
  </si>
  <si>
    <t>LJ 8100 TRAY 1</t>
  </si>
  <si>
    <t>LJ 8100 TRAY 2 PICK UP</t>
  </si>
  <si>
    <t>LJ 8100 TRAY 2  FEED ROLLER</t>
  </si>
  <si>
    <t>LJ 9000 / 9040 / 9050 TRAY 1</t>
  </si>
  <si>
    <t>PAPER PICK-UP ROLLER FOR LJ 9000(3338)</t>
  </si>
  <si>
    <t>RF5-3403</t>
  </si>
  <si>
    <t>85</t>
  </si>
  <si>
    <t>PAPER PICK-UP ROLLER FOR LJ 9000(3340)</t>
  </si>
  <si>
    <t>RF5-3404</t>
  </si>
  <si>
    <t>LJ 9000 / 9040 / 9050 TRAY 2</t>
  </si>
  <si>
    <t>RF5-3338</t>
  </si>
  <si>
    <t>55</t>
  </si>
  <si>
    <t>LJ 9000 / 9040 / 9050 TRAY 2 (PRM)</t>
  </si>
  <si>
    <t>LJ 9000/ 9040 / 9050 TRAY 2</t>
  </si>
  <si>
    <t>RF5-3340</t>
  </si>
  <si>
    <t>LJ 9000/ 9040 / 9050 TRAY 2 (PRM)</t>
  </si>
  <si>
    <t>CP 1025 / 175 / M177 / M275</t>
  </si>
  <si>
    <t>PAPER PICKUP ROLLER FOR CP 1025</t>
  </si>
  <si>
    <t>RL1-2671</t>
  </si>
  <si>
    <t xml:space="preserve"> 1.20 RMB</t>
  </si>
  <si>
    <t>45</t>
  </si>
  <si>
    <t>CP 1215 / 2025 / 1525 / 1415 PICK UP NORMAL</t>
  </si>
  <si>
    <t>PAPER PICK-UP ROLLER FOR CP 1215</t>
  </si>
  <si>
    <t>RM1-4425</t>
  </si>
  <si>
    <t>80</t>
  </si>
  <si>
    <t>CP 1215 / 2025 / 1525 / 1415 FEED ROLLER NORMAL</t>
  </si>
  <si>
    <t>PAPER SEPARATION ROLLER FOR CP 1215</t>
  </si>
  <si>
    <t>CP 1215 / 2025 / 1525 / 1415 PICK UP PRM</t>
  </si>
  <si>
    <t>110</t>
  </si>
  <si>
    <t>CP 1215 / 2025 / 1525 / 1415 FEED ROLLER PRM</t>
  </si>
  <si>
    <t>CP 3525 TRAY 2 PICK UP ROLLER</t>
  </si>
  <si>
    <t>PAPER PICKUP ROLLER TRAY 2 FOR CP 3525</t>
  </si>
  <si>
    <t>RL1-2099</t>
  </si>
  <si>
    <t>CP 5225 / 5525 PRM PICK UP ROLLER TRAY 2</t>
  </si>
  <si>
    <t>PAPER PICK UP ROLLER TRAY 2 FOR CP 5225</t>
  </si>
  <si>
    <t>RM1-6035</t>
  </si>
  <si>
    <t>CLJ M252 / 452/277/377/477 ROLLER KIT</t>
  </si>
  <si>
    <t>ROLLER KIT FOR CLJ 252</t>
  </si>
  <si>
    <t>RM2-5576</t>
  </si>
  <si>
    <t>M17</t>
  </si>
  <si>
    <t>RM2-5577</t>
  </si>
  <si>
    <t>RM2-5581</t>
  </si>
  <si>
    <t>ML 1610/ 1640 PICK UP TIRE</t>
  </si>
  <si>
    <t>PAPER PICK-UP ROLLER FOR ML 1610</t>
  </si>
  <si>
    <t>ML 1666 PICK UP ROLLER</t>
  </si>
  <si>
    <t>PAPER PICK UP ROLLER FOR ML 1666</t>
  </si>
  <si>
    <t>ML 1710 PICK UP TIRE</t>
  </si>
  <si>
    <t>PAPER PICK-UP ROLLER FOR ML 1710</t>
  </si>
  <si>
    <t>ML 2161/ SCX 3401 / M2071 / HP 136 / HP 108</t>
  </si>
  <si>
    <t>PAPER PICKUP ROLLER FOR ML 2161</t>
  </si>
  <si>
    <t>JC93-00525A</t>
  </si>
  <si>
    <t>M2876/ 2830/ 2820 TRAY2 PICK UP ROLLER</t>
  </si>
  <si>
    <t>PAPER PICKUP ROLLER FOR M2876</t>
  </si>
  <si>
    <t>ML 3310/ 3320/ 3870 PICK UP ROLLER</t>
  </si>
  <si>
    <t>PAPER PICK UP ROLLER FOR ML 3310</t>
  </si>
  <si>
    <t>ML 3310 / M2876/ 2870/ 3320 SEPARATION ROLLER</t>
  </si>
  <si>
    <t>PAPER SEPARATION ROLLER FOR ML 3310</t>
  </si>
  <si>
    <t>95</t>
  </si>
  <si>
    <t>SCX 4321 / 4521FS / 4521NS / 4021</t>
  </si>
  <si>
    <t>PAPER PICK UP ROLLER FOR SCX 4321</t>
  </si>
  <si>
    <t>K2200/ HP 436</t>
  </si>
  <si>
    <t>PAPER PICKUP ROLLER FOR K2200</t>
  </si>
  <si>
    <t>90</t>
  </si>
  <si>
    <t>HL 2541/ 2321/ 2520 Pick Up+Sep Set</t>
  </si>
  <si>
    <t>PAPER PICKUP ROLLER FOR HL 2541</t>
  </si>
  <si>
    <t>KM 2040 (set of 3)</t>
  </si>
  <si>
    <t>PAPER PICKUP ROLLER  SET FOR FS 2040</t>
  </si>
  <si>
    <t>160</t>
  </si>
  <si>
    <t>SEPARATION PAD ASSEMBLY</t>
  </si>
  <si>
    <t>LJ P1007/ 1213/ 1136/ 126 NORMAL</t>
  </si>
  <si>
    <t>SEPARATION PAD ASSEMBLY FOR LJ P1007</t>
  </si>
  <si>
    <t>LJ 1010/ 1020/ 1005/ LBP 2900 NORMAL</t>
  </si>
  <si>
    <t>SEPARATION PAD FOR LJ 1010</t>
  </si>
  <si>
    <t>RC1-2038</t>
  </si>
  <si>
    <t>NS1200W. ML1666</t>
  </si>
  <si>
    <t>SEPARATION PAD FOR NS 1005W</t>
  </si>
  <si>
    <t>JC93-00211A</t>
  </si>
  <si>
    <t>LJ 108/136/138</t>
  </si>
  <si>
    <t>JC93-00522A</t>
  </si>
  <si>
    <t xml:space="preserve">LJ 1022 </t>
  </si>
  <si>
    <t>SEPARATION PAD FOR LJ 1022</t>
  </si>
  <si>
    <t>RC1-5564</t>
  </si>
  <si>
    <t>2.50  RMB</t>
  </si>
  <si>
    <t>LJ 1160 / 1320 / 2015 TRAY 2</t>
  </si>
  <si>
    <t>SEPARATION PAD FOR LJ 1160</t>
  </si>
  <si>
    <t>LJ P1505/ 1522/ 1606/ 202/ 226</t>
  </si>
  <si>
    <t>SEPARATION PAD ASSEMBLY FOR LJ P1505</t>
  </si>
  <si>
    <t xml:space="preserve">LJ P2035 / 2055 / 401 / 425 TRAY 1 </t>
  </si>
  <si>
    <t>SEPARATION PAD TRAY 1 FOR LJ P2035</t>
  </si>
  <si>
    <t>LJ P2035 / 2055 / 401 / 425 TRAY 2</t>
  </si>
  <si>
    <t>SEPARATION PAD ASSY TRAY2 FOR LJ P2035</t>
  </si>
  <si>
    <t>LJ P2035 / 2055 / 401 / 425 TRAY 2 COMPLETE</t>
  </si>
  <si>
    <t>SEPARATION PAD TRAY 2 FOR LJ P3005</t>
  </si>
  <si>
    <t>RM1-3738</t>
  </si>
  <si>
    <t>1.00 USD</t>
  </si>
  <si>
    <t>LJ P3015 / P3005 / 1160 / 2015 / 5200 TRAY 1</t>
  </si>
  <si>
    <t>SEPARATION PAD TRAY 1 FOR LJ 5200</t>
  </si>
  <si>
    <t>RC2-8575</t>
  </si>
  <si>
    <t>0.46 USD</t>
  </si>
  <si>
    <t>LJ P3015 TRAY 2</t>
  </si>
  <si>
    <t>SEPARATION PAD TRAY 2 FOR LJ P3015</t>
  </si>
  <si>
    <t>RM1-6303</t>
  </si>
  <si>
    <t>SEPARATION PAD TRAY 2 FOR LJ 5200</t>
  </si>
  <si>
    <t>RM1-2546</t>
  </si>
  <si>
    <t>0.81 USD</t>
  </si>
  <si>
    <t>CP 5225 / 5525 SEP PAD ASSY TRAY 2</t>
  </si>
  <si>
    <t>SEPARATION PAD TRAY 2 FOR CP 5225</t>
  </si>
  <si>
    <t>RM1-6010</t>
  </si>
  <si>
    <t>30.00 RMB</t>
  </si>
  <si>
    <t>ML 1610</t>
  </si>
  <si>
    <t>SEPARATION PAD FOR ML 1610</t>
  </si>
  <si>
    <t>JC61-01169A</t>
  </si>
  <si>
    <t>ML 1610 SEPARATION PAD TIRE</t>
  </si>
  <si>
    <t>SEPARATION PAD TIRE FOR ML 1610</t>
  </si>
  <si>
    <t>0.10 USD</t>
  </si>
  <si>
    <t>ML 1710 / 2850 / SCX 4300</t>
  </si>
  <si>
    <t>SEPARATION PAD FOR ML 1710</t>
  </si>
  <si>
    <t>ML 1710 SEPARATION PAD TIRE</t>
  </si>
  <si>
    <t>SEPARATION PAD TIRE FOR ML 1710(ECO)</t>
  </si>
  <si>
    <t>SEPARATION PAD FOR K2200</t>
  </si>
  <si>
    <t>JC93-00830A</t>
  </si>
  <si>
    <t>SEPARATION PAD ASSEMBLY FOR SCX 4321</t>
  </si>
  <si>
    <t>JC97-02669A</t>
  </si>
  <si>
    <t>ADF PICK UP ROLLER &amp; SEPARATION PAD</t>
  </si>
  <si>
    <t>LJ M1213/ M128 ADF ROLLER KIT</t>
  </si>
  <si>
    <t>ADF ROLLER KIT FOR LJ M1213</t>
  </si>
  <si>
    <t>LJ M132/ M227</t>
  </si>
  <si>
    <t>ADF ROLLER KIT FOR LJ M132</t>
  </si>
  <si>
    <t>LJ M1536 /1415/1525 / PRO 100 M175 / 176 / 177 / M276 ADF ROLLER KIT</t>
  </si>
  <si>
    <t>ADF ROLLER KIT FOR LJ M1536</t>
  </si>
  <si>
    <t>M427/ M277 / 377 / M426 / M477 ADF ROLLER KIT</t>
  </si>
  <si>
    <t>B3Q10-60105</t>
  </si>
  <si>
    <t>LJ M425 / 521 / 476 / 570 ADF ROLLER KIT</t>
  </si>
  <si>
    <t>ADF ROLLER KIT FOR LJ M425</t>
  </si>
  <si>
    <t>A8P79-65010</t>
  </si>
  <si>
    <t>LJ M4345 ADF PICK UP ROLLER</t>
  </si>
  <si>
    <t>ADF PICK-UP ROLLER FOR LJ M4345 (PREMIUM)</t>
  </si>
  <si>
    <t>PF2282K039NI</t>
  </si>
  <si>
    <t>40.00 RMB</t>
  </si>
  <si>
    <t xml:space="preserve">LJ M4345 ADF SEPARATION PAD </t>
  </si>
  <si>
    <t>ADF SEPARATION PAD FOR LJ M4345</t>
  </si>
  <si>
    <t>PF2282K035NI</t>
  </si>
  <si>
    <t>20.00 RMB</t>
  </si>
  <si>
    <t>LJ M4345 ADF ROLLER KIT</t>
  </si>
  <si>
    <t>ADF ROLLER KIT FOR LJ M4345</t>
  </si>
  <si>
    <t>Q5997A</t>
  </si>
  <si>
    <t>60.00RMB</t>
  </si>
  <si>
    <t>LJ M5035 ADF PICK UP &amp; SEP PAD KIT</t>
  </si>
  <si>
    <t>ADF PICKUP ROLLER &amp; SEPARATION PAD FOR LJ M5035</t>
  </si>
  <si>
    <t>M527 / M577 ADF ROLLER KIT</t>
  </si>
  <si>
    <t>B5L52-67903</t>
  </si>
  <si>
    <t>CANON IMAGECLASS 244</t>
  </si>
  <si>
    <t>ADF ROLLER KIT FOR IMAGECLASS 244 / 1120</t>
  </si>
  <si>
    <t>SJ 2000 S1 COMPLETE</t>
  </si>
  <si>
    <t>ADF ROLLER KIT FOR SJ 2000 S1 (COMPLETE SET)</t>
  </si>
  <si>
    <t>L2759-60001</t>
  </si>
  <si>
    <t>SJ 2000S1 RUBBER SET</t>
  </si>
  <si>
    <t>ADF ROLLER KIT FOR SJ 2000 S1 (RUBBER SET ONLY)</t>
  </si>
  <si>
    <t>SJ 2000S2/ 4000S1/ 3000S4 RUBBER</t>
  </si>
  <si>
    <t>ADF ROLLER KIT FOR SJ 4000S1/2000S2 (RUBBER SET)</t>
  </si>
  <si>
    <t>SJ 2000S2/ 4000S1/ 4000S2/ 3000S4 Complete</t>
  </si>
  <si>
    <t>ADF ROLLER KIT FOR SJ 2000S2 (COMPLETE SET)</t>
  </si>
  <si>
    <t>SJ 2500 S1/ 2500F1 RUBBER SET</t>
  </si>
  <si>
    <t>ROLLER KIT FOR SJ 2500 S1 (RUBBER SET ONLY)</t>
  </si>
  <si>
    <t>SJ 2500 S1/ 2500F1 COMPLETE SET</t>
  </si>
  <si>
    <t>ADF ROLLER KIT FOR SJ 2500F1 (COMPLETE SET)</t>
  </si>
  <si>
    <t>SJ 3500FN1/ SJ 4500 FN2 COMPLETE SET</t>
  </si>
  <si>
    <t>SJ 5000S4 / SJ 7000S4</t>
  </si>
  <si>
    <t>ADF ROLLER KIT FOR SJ 5000 S4</t>
  </si>
  <si>
    <t>L2765A</t>
  </si>
  <si>
    <t>SJ 7000/ SJ 5000 ADF ROLLER KIT</t>
  </si>
  <si>
    <t>ADF ROLLER KIT FOR SJ 7000</t>
  </si>
  <si>
    <t>L2707-60004</t>
  </si>
  <si>
    <t>SJ 7000 S2 / SJ 5000 S2 /J 5000 S3 RUBBER SET</t>
  </si>
  <si>
    <t>ROLLER KIT FOR SJ 7000S2 (RUBBER SET ONLY)</t>
  </si>
  <si>
    <t>L2731A</t>
  </si>
  <si>
    <t>SJ 7000 S2 / SJ 5000 S2 / SJ 5000 S3 COMPLETE SET</t>
  </si>
  <si>
    <t>ADF ROLLER KIT FOR SJ 7000S2 (COMPLETE SET)</t>
  </si>
  <si>
    <t>SJ 7000 S3 / SJ 5000 S4 / SJ 3000S3 RUBBER SET</t>
  </si>
  <si>
    <t>ROLLER KIT FOR SJ 7000S3 (RUBBER SET ONLY)</t>
  </si>
  <si>
    <t>L2755-60001</t>
  </si>
  <si>
    <t>SJ 7000 S3 / SJ 5000 S4 / SJ 3000S3 COMPLETE SET</t>
  </si>
  <si>
    <t>ADF ROLLER KIT FOR SJ 7000S3 (COMPLETE SET)</t>
  </si>
  <si>
    <t>SJ 7500 / M525 / 725 /M775 / M725 / M630/M680/ ADF ROLLER COMPLETE KIT Normal</t>
  </si>
  <si>
    <t>ADF ROLLER KIT FOR SJ 7500 (COMPLETE SET)</t>
  </si>
  <si>
    <t>SJ N9120 COMPLETE SET</t>
  </si>
  <si>
    <t>ADF ROLLER KIT FOR SJ 9120FN2</t>
  </si>
  <si>
    <t>SJ N9120 FN2 COMPLETE SET</t>
  </si>
  <si>
    <t>5851-7202</t>
  </si>
  <si>
    <t>A</t>
  </si>
  <si>
    <t>CANON DR-C130/DR-2010C/DR-2510M/DR-3010C/SCANFRONT 220/300/330 RUBBER</t>
  </si>
  <si>
    <t>ROLLER KIT FOR DR-C130 (RUBBER SET ONLY)</t>
  </si>
  <si>
    <t>CANON DR-C240 /DR-C230 / DR-M160 / DR-M140 RUBBER SET OF 2 ROLLERS</t>
  </si>
  <si>
    <t>ROLLER KIT FOR DR-C240 (RUBBER SET ONLY)</t>
  </si>
  <si>
    <t>CANON DR-C125/225 RUBBER SET OF 2 ROLLERS</t>
  </si>
  <si>
    <t>ROLLER KIT FOR DR-C125 (RUBBER SET ONLY)</t>
  </si>
  <si>
    <t>CANON DR-C120 COMPLETE</t>
  </si>
  <si>
    <t>ROLLER KIT FOR DR C120 (COMPLETE SET)</t>
  </si>
  <si>
    <t>CANON DR-C130/DR-2010C/DR-2510M/DR-3010C/SCANFRONT 220/300/330 COMPLETE</t>
  </si>
  <si>
    <t>ROLLER KIT FOR DR C130 (COMPLETE SET)</t>
  </si>
  <si>
    <t>6759B001</t>
  </si>
  <si>
    <t>CANON DR-C240 /DR-C230 / DR-M160 / DR-M140 COMPLETE</t>
  </si>
  <si>
    <t>ROLER KIT FOR DR C240 (COMPLETE SET)</t>
  </si>
  <si>
    <t>CANON DR-C125/225 COMPLETE</t>
  </si>
  <si>
    <t>ROLLER KIT FOR DR C125/225 (COMPLETE)</t>
  </si>
  <si>
    <t>5484B001</t>
  </si>
  <si>
    <t xml:space="preserve">EPSON </t>
  </si>
  <si>
    <t>DS 520 / DS 510  / DS 560 / DS 410</t>
  </si>
  <si>
    <t>ADF ROLLER KIT FOR DS 520/510</t>
  </si>
  <si>
    <t>DS 530/ 570/ 770/ 780/ 790/ 870 COMPLETE SET</t>
  </si>
  <si>
    <t>ADF ROLLER KIT FOR DS 530/570</t>
  </si>
  <si>
    <t>DS 760/ 860 COMPLETE SET</t>
  </si>
  <si>
    <t>ADF ROLLER KIT FOR DS 860 / 760</t>
  </si>
  <si>
    <t>FIJUTSU</t>
  </si>
  <si>
    <t>IAMGE SCANNER SP 1120/1125/1130</t>
  </si>
  <si>
    <t>IMAGE SCANNER if 7600</t>
  </si>
  <si>
    <t>imp</t>
  </si>
  <si>
    <t>DRC 190</t>
  </si>
  <si>
    <t>ADS-2400 BROTHER PICK UP ROLER</t>
  </si>
  <si>
    <t>manul Stock</t>
  </si>
  <si>
    <t>Dscription</t>
  </si>
  <si>
    <t>Original RC Box Packed</t>
  </si>
  <si>
    <t>POWER SUPPLY BOARD FOR LJ M1005 (OLD MODEL)</t>
  </si>
  <si>
    <t xml:space="preserve">LJ M1005 NEW MODEL </t>
  </si>
  <si>
    <t>Compatible New Box Pack</t>
  </si>
  <si>
    <t>POWER SUPPLY BOARD FOR LJ M1005 (NEW MODEL)</t>
  </si>
  <si>
    <t>104pc</t>
  </si>
  <si>
    <t>RM2-8525</t>
  </si>
  <si>
    <t>LJ P1007/ 1008</t>
  </si>
  <si>
    <t>POWER SUPPLY BOARD FOR LJ P1007</t>
  </si>
  <si>
    <t>LJ 1020 /Canon 2900</t>
  </si>
  <si>
    <t>POWER SUPPLY BOARD FOR LJ 1020</t>
  </si>
  <si>
    <t>130pc</t>
  </si>
  <si>
    <t>LJ P1108/ 1106/ Canon 6030</t>
  </si>
  <si>
    <t>POWER SUPPLY FOR LJ P1108</t>
  </si>
  <si>
    <t>RM1-7591</t>
  </si>
  <si>
    <t>1108 PLUS</t>
  </si>
  <si>
    <t>LJ M1136 / 1213</t>
  </si>
  <si>
    <t>POWER SUPPLY BOARD FOR LJ M1136</t>
  </si>
  <si>
    <t>119pc</t>
  </si>
  <si>
    <t>RM1-7902</t>
  </si>
  <si>
    <t>POWER SUPPLY BOARD FOR LJ M126</t>
  </si>
  <si>
    <t>RM2-7378</t>
  </si>
  <si>
    <t>LJ 136/ 138/ 108</t>
  </si>
  <si>
    <t>POWER SUPPLY BOARD FOR LJ 136 / 138</t>
  </si>
  <si>
    <t>35pc</t>
  </si>
  <si>
    <t>POWER SUPPLY BOARD FOR LJ M1536</t>
  </si>
  <si>
    <t>RM1-7630</t>
  </si>
  <si>
    <t>LJ P1606/1566</t>
  </si>
  <si>
    <t>POWER SUPPLY BOARD FOR LJ P1606</t>
  </si>
  <si>
    <t>POWER BOARD FOR LJ 202</t>
  </si>
  <si>
    <t>RM2-8079</t>
  </si>
  <si>
    <t>LJ 226</t>
  </si>
  <si>
    <t>POWER SUPPLY FOR LJ M226</t>
  </si>
  <si>
    <t>J P2035/ 2055</t>
  </si>
  <si>
    <t>POWER SUPPLY BOARD FOR LJ P2035</t>
  </si>
  <si>
    <t>RM1-6345</t>
  </si>
  <si>
    <t>LJ M227</t>
  </si>
  <si>
    <t>POWER SUPPLY BOARD FOR LJ P3015</t>
  </si>
  <si>
    <t xml:space="preserve">LJ M401 </t>
  </si>
  <si>
    <t>RM1-9038</t>
  </si>
  <si>
    <t>LJ M401 / 425 ( 6 pin)</t>
  </si>
  <si>
    <t>POWER BOARD FOR LJ M401</t>
  </si>
  <si>
    <t>RM2-8200</t>
  </si>
  <si>
    <t>LJ M401/425 ( 7 pin)</t>
  </si>
  <si>
    <t>POWER BOARD FOR LJ M425</t>
  </si>
  <si>
    <t>RM1-9112</t>
  </si>
  <si>
    <t>POWER SUPPLY BOARD FOR LJ 403</t>
  </si>
  <si>
    <t>RM2-8517</t>
  </si>
  <si>
    <t>LJ 403 LVPS</t>
  </si>
  <si>
    <t>POWER SUPPLY BOARD FOR LJ 403DN</t>
  </si>
  <si>
    <t>RM3-7412</t>
  </si>
  <si>
    <t>LJ 427</t>
  </si>
  <si>
    <t>POWER SUPPLY BOARD FOR LJ 427</t>
  </si>
  <si>
    <t>RM2-8519</t>
  </si>
  <si>
    <t>POWER SUPPLY BOARD FOR LJ M435</t>
  </si>
  <si>
    <t>M501/506 LOW VOLTAGE</t>
  </si>
  <si>
    <t>RM2-7942</t>
  </si>
  <si>
    <t>LJ 5225DN LOW VOLTAGE</t>
  </si>
  <si>
    <t>RM1-6756</t>
  </si>
  <si>
    <t>LJ M601 / 602 / 603 HVPS</t>
  </si>
  <si>
    <t>POWER BOARD FOR LJ M601</t>
  </si>
  <si>
    <t>RM1-8393-050CN</t>
  </si>
  <si>
    <t>LJ M601/602/603 POWER</t>
  </si>
  <si>
    <t>RM1-8292</t>
  </si>
  <si>
    <t>ML 1866/ 1676/ 1666</t>
  </si>
  <si>
    <t>POWER BOARD FOR ML 1866</t>
  </si>
  <si>
    <t>POWER SUPPLY BOARD FOR M2876</t>
  </si>
  <si>
    <t>M3870/ 3320</t>
  </si>
  <si>
    <t>POWER SUUPLY BOARD FOR M3870</t>
  </si>
  <si>
    <t>17pc</t>
  </si>
  <si>
    <t>151DW</t>
  </si>
  <si>
    <t>POWER SUPPLY BOARD FOR IMAGECLASS 151DW</t>
  </si>
  <si>
    <t>244DN/232DN/235/237/249/229/219/ 241</t>
  </si>
  <si>
    <t>POWER SUPPLY BOARD FOR IMAGE CLASS 244DN</t>
  </si>
  <si>
    <t>FM1-Y804</t>
  </si>
  <si>
    <t>POWER SUPPLY BOARD FOR IMAGECLASS 244DW</t>
  </si>
  <si>
    <t>FM1-Y806/FM1-Y814</t>
  </si>
  <si>
    <t>249DW</t>
  </si>
  <si>
    <t>FM1-Y813</t>
  </si>
  <si>
    <t>POWER SUPPY BOARD FOR IMAGECLASS 3010</t>
  </si>
  <si>
    <t>POWER SUPPLY BOARD FOR LBP 4570</t>
  </si>
  <si>
    <t>4750 / 4870</t>
  </si>
  <si>
    <t>FMO-4108</t>
  </si>
  <si>
    <t>LBP 4570</t>
  </si>
  <si>
    <t>HL 2321</t>
  </si>
  <si>
    <t xml:space="preserve">HL 2541/ 2320/ 2520 </t>
  </si>
  <si>
    <t>POWER SUPPLY BOARD FOR HL 2541</t>
  </si>
  <si>
    <t>18pc</t>
  </si>
  <si>
    <t>DCP 7535 / L2531DW</t>
  </si>
  <si>
    <t>LJ M4345 D.C.CONTROLLER</t>
  </si>
  <si>
    <t>D.C.CONTROLLER CARD FOR LJ M4345</t>
  </si>
  <si>
    <t>LJ 403 D.C.CONTROLLER</t>
  </si>
  <si>
    <t>D.C.CONTROLLER CARD FOR LJ 403DN</t>
  </si>
  <si>
    <t>LJ 501 DC CONTROLLER</t>
  </si>
  <si>
    <t>RM2-7950</t>
  </si>
  <si>
    <t>CP 5225 D.C.CONTROLLER</t>
  </si>
  <si>
    <t>RM1-6639</t>
  </si>
  <si>
    <t>ENGINE CONTROLLER CARD</t>
  </si>
  <si>
    <t>LJ M1005 OLD MODEL</t>
  </si>
  <si>
    <t>Original RC</t>
  </si>
  <si>
    <t>ENGINE CONTROLLER CARD FOR LJ M1005 (OLD MODEL)</t>
  </si>
  <si>
    <t>RM1-3943</t>
  </si>
  <si>
    <t>ENGINE CONTROLLER CARD FOR LJ M1005 (NEW MODEL)</t>
  </si>
  <si>
    <t>RM2-8524</t>
  </si>
  <si>
    <t>ENGINE CONROLLER CARD FOR LJ P1007</t>
  </si>
  <si>
    <t>ENGINE CONTROLLER CARD FOR LJ 1020</t>
  </si>
  <si>
    <t>24/25</t>
  </si>
  <si>
    <t>LJ P1108 / 1136/ 1213/ CANON 3010</t>
  </si>
  <si>
    <t>ENGINE CONTROLLER CARD FOR LJ P1108</t>
  </si>
  <si>
    <t>52pc</t>
  </si>
  <si>
    <t>LJ M126 / 125/ 127/ 128</t>
  </si>
  <si>
    <t xml:space="preserve">Compatible New </t>
  </si>
  <si>
    <t>ENGINE CONTROLLER CARD FOR LJ M126</t>
  </si>
  <si>
    <t>585pc</t>
  </si>
  <si>
    <t>RM2-7385</t>
  </si>
  <si>
    <t>LJ P1606 / 1536 / 1566</t>
  </si>
  <si>
    <t>ENGINE CONTROLLER CARD FOR LJ P1606</t>
  </si>
  <si>
    <t>RM1-7633</t>
  </si>
  <si>
    <t>ENGINE CONTROLLER CARD FOR LJ M202</t>
  </si>
  <si>
    <t>169pc</t>
  </si>
  <si>
    <t>RM2-7607</t>
  </si>
  <si>
    <t>LJ 203 / 227 / CANON 162</t>
  </si>
  <si>
    <t>ENGINE CONTROLLER CARD FOR LJ M203</t>
  </si>
  <si>
    <t>LBP 2900</t>
  </si>
  <si>
    <t>ENGINE CONTROLLER CARD FOR LBP 2900</t>
  </si>
  <si>
    <t>ENGINE CONTROLLER CARD FOR IMAGECLASS 244</t>
  </si>
  <si>
    <t>SCANNER CONTROLLER BOARD</t>
  </si>
  <si>
    <t>CM 6030 / 6040</t>
  </si>
  <si>
    <t>CE664-69005</t>
  </si>
  <si>
    <t>ML 1866/ 1666 POWER BOARD SPRING</t>
  </si>
  <si>
    <t>POWER BOARD SPRING FOR LJ ML 1866</t>
  </si>
  <si>
    <t>108/136/ 138 POWER BOARD SPRING</t>
  </si>
  <si>
    <t>POWER BOARD SPRING FOR LJ 108/136</t>
  </si>
  <si>
    <t>1136 POWER SWITCH</t>
  </si>
  <si>
    <t>NORMAL PRESSURE ROLLER</t>
  </si>
  <si>
    <t>LOWER SLEEVED ROLLER FOR LJ P1007 RUBBER (NORMAL)</t>
  </si>
  <si>
    <t>1100pc</t>
  </si>
  <si>
    <t>LJ 1010 / 1020</t>
  </si>
  <si>
    <t>LOWER SLEEVED ROLLER FOR LJ 1020 RUBBER (NORMAL)</t>
  </si>
  <si>
    <t>1700pc</t>
  </si>
  <si>
    <t xml:space="preserve"> </t>
  </si>
  <si>
    <t>LJ P1606 / 1102/ 1108/ 1136/ 126/ 128/ Canon 6230</t>
  </si>
  <si>
    <t>LOWER SLEEVED ROLLER FOR LJ P1606 RUBBER (NORMAL)</t>
  </si>
  <si>
    <t>1005W/ 2606</t>
  </si>
  <si>
    <t>LOWER SLEEVED ROLLER FOR LJ 1005W (NORMAL RUBBER)</t>
  </si>
  <si>
    <t xml:space="preserve">LJ 1160 / 1320 / 2015 </t>
  </si>
  <si>
    <t>LOWER SLEEVED ROLLER FOR LJ 1160 RUBBER (NORMAL)</t>
  </si>
  <si>
    <t>LOWER SLEEVED ROLLER FOR LJ P2035 RUBBER (NORMAL)</t>
  </si>
  <si>
    <t>LJ P3005</t>
  </si>
  <si>
    <t>LOWER SLEEVED ROLLER FOR LJ P3005 RUBBER (NORMAL)</t>
  </si>
  <si>
    <t>LOWER SLEEVED ROLLER FOR LJ P3015 RUBBER (NORMAL)</t>
  </si>
  <si>
    <t>LJ 5000 / 5100</t>
  </si>
  <si>
    <t>LOWER SLEEVED ROLLER FOR LJ 5100 RUBBER (NORMAL)</t>
  </si>
  <si>
    <t>CLJ 452</t>
  </si>
  <si>
    <t>PRESSURE ROLLER FOR CLJ 452</t>
  </si>
  <si>
    <t>ML 1610/ 2876</t>
  </si>
  <si>
    <t>LOWER SLEEVED ROLLER FOR ML 1610 RUBBER (NORMAL)</t>
  </si>
  <si>
    <t>ML 1666 / 1866 / 3201 / HP 136/ 138</t>
  </si>
  <si>
    <t>LOWER SLEEVED ROLLER FOR ML 1666 RUBBER (NORMAL)</t>
  </si>
  <si>
    <t>LOWER SLEEVED ROLLER FOR K2200 RUBBER (NORMAL)</t>
  </si>
  <si>
    <t>LOWER SLEEVED ROLLER FOR ML 2850 RUBBER (NORMAL)</t>
  </si>
  <si>
    <t>HL 2240 / 7065 / 7055 / 2541</t>
  </si>
  <si>
    <t>LOWER SLEEVED ROLLER FOR HL 5450 RUBBER (NORMAL)</t>
  </si>
  <si>
    <t>HL 5100 / 5600</t>
  </si>
  <si>
    <t>7500 / 7535</t>
  </si>
  <si>
    <t>PRM PRESSURE ROLLER</t>
  </si>
  <si>
    <t>LJ P1007 PRM</t>
  </si>
  <si>
    <t>LOWER SLEEVED ROLLER FOR LJ P1007 PRM RUBBER</t>
  </si>
  <si>
    <t>LJ P1007 PRM OG</t>
  </si>
  <si>
    <t>LOWER SLEEVED ROLLER FOR LJ P1007 PRM RUBBER OG</t>
  </si>
  <si>
    <t>LJ 1020 PRM</t>
  </si>
  <si>
    <t>LOWER SLEEVED ROLLER FOR LJ 1020 PRM RUBBER</t>
  </si>
  <si>
    <t>LJ 1020 PRM OG</t>
  </si>
  <si>
    <t>LOWER SLEEVED ROLLER FOR LJ 1020 PRM RUBBER OG</t>
  </si>
  <si>
    <t>750pc</t>
  </si>
  <si>
    <t>LJ 1022 PRM</t>
  </si>
  <si>
    <t>LOWER SLEEVED ROLLER FOR LJ 1022 PRM RUBBER</t>
  </si>
  <si>
    <t>0pc</t>
  </si>
  <si>
    <t>LJ 1160 / 1320 / 2015 PRM</t>
  </si>
  <si>
    <t>LOWER SLEEVED ROLLER FOR LJ 1160 PRM RUBBER</t>
  </si>
  <si>
    <t>LJ M132 / 104 PRM</t>
  </si>
  <si>
    <t>LOWER SLEEVED ROLLER FOR LJ M132 PRM RUBBER</t>
  </si>
  <si>
    <t>LJ P1606 / 1102/ 1108/ 1536 126/ 128/ Canon 6230 BLACK</t>
  </si>
  <si>
    <t>LOWER SLEEVED ROLLER FOR LJ P1606 PRM RUBBER</t>
  </si>
  <si>
    <t>LJ P1606 / 1102/ 1108/ 1536 126/ 128/ Canon 6230 PRM OG</t>
  </si>
  <si>
    <t>LOWER SLEEVED ROLLER FOR LJ P1606 PRM RUBBER OG</t>
  </si>
  <si>
    <t>LJ P2035 / 2055 PRM</t>
  </si>
  <si>
    <t>LOWER SLEEVED ROLLER FOR LJ P2035 PRM RUBBER</t>
  </si>
  <si>
    <t>110pc</t>
  </si>
  <si>
    <t>LJ P2035 / 2055 PRM OG</t>
  </si>
  <si>
    <t>LOWER SLEEVED ROLLER FOR LJ P2035 PRM RUBBER OG</t>
  </si>
  <si>
    <t>LJ 2420 PRM</t>
  </si>
  <si>
    <t>LOWER SLEEVED ROLLER FOR LJ 2420 PRM RUBBER</t>
  </si>
  <si>
    <t>LOWER SLEEVED ROLLER FOR LJ P3005 PRM RUBBER</t>
  </si>
  <si>
    <t>LOWER SLEEVED ROLLER FOR LJ P3015 PRM RUBBER</t>
  </si>
  <si>
    <t>LJ 403 / 402 PRM</t>
  </si>
  <si>
    <t>LJ 403 / 402 PRM OG</t>
  </si>
  <si>
    <t>LOWER SLEEVED ROLLER FOR LJ 5200 PRM RUBBER</t>
  </si>
  <si>
    <t>LJ 601 PRM OG</t>
  </si>
  <si>
    <t>LOWER SLEEVED ROLLER FOR LJ 601 PRM RUBBER OG</t>
  </si>
  <si>
    <t>LJ 608 PRM OG</t>
  </si>
  <si>
    <t>LOWER SLEEVED ROLLER FOR LJ 608 PRM RUBBER OG</t>
  </si>
  <si>
    <t>LJ 9000 PRM</t>
  </si>
  <si>
    <t>LOWER SLEEVED ROLLER FOR LJ 9000 PRM RUBBER</t>
  </si>
  <si>
    <t>ML 1610 / 1710 PRM</t>
  </si>
  <si>
    <t>LOWER SLEEVED ROLLER FOR ML 1610 PRM RUBBER</t>
  </si>
  <si>
    <t>ML 1666 / 1866 / 3201 PRM</t>
  </si>
  <si>
    <t>LOWER SLEEVED ROLLER FOR ML 1666 PRM RUBBER</t>
  </si>
  <si>
    <t>ML 2850 PRM</t>
  </si>
  <si>
    <t>LOWER SLEEVED ROLLER FOR ML 2850 PRM RUBBER</t>
  </si>
  <si>
    <t>LOWER SLEEVED ROLLER FOR HL 2541 PRM RUBBER</t>
  </si>
  <si>
    <t>HL 5450 / 5440 PRM</t>
  </si>
  <si>
    <t>LOWER SLEEVED ROLLER FOR HL 5450 PRM RUBBER</t>
  </si>
  <si>
    <t>SP 100 PRM</t>
  </si>
  <si>
    <t>LOWER SLEEVED ROLLER FOR LJ SP100 (PRM)</t>
  </si>
  <si>
    <t>SP 200 PRM</t>
  </si>
  <si>
    <t>LOWER SLEEVED ROLLER FOR SP200 (PRM)</t>
  </si>
  <si>
    <t>FOAM PRESSURE ROLLER</t>
  </si>
  <si>
    <t>1005W/ 2606 Foam Red PRM</t>
  </si>
  <si>
    <t>LOWER SLEEVED ROLLER NS 1005W/1020W FOAM RED (PRM)</t>
  </si>
  <si>
    <t>1005W/ 2606 Foam Black</t>
  </si>
  <si>
    <t>LOWER SLEEVED ROLLER NS 1005W FOAM  BLACK</t>
  </si>
  <si>
    <t>LJ P1007/ 1008 FOAM PRM Red</t>
  </si>
  <si>
    <t>LOWER SLEEVED ROLLER FOR LJ P1007 FOAM RED (PRM)</t>
  </si>
  <si>
    <t>LJ P1007/ 1008 FOAM Black</t>
  </si>
  <si>
    <t>LOWER SLEEVED ROLLER LJ 1007 FOAM BLACK</t>
  </si>
  <si>
    <t>230pc</t>
  </si>
  <si>
    <t>LJ P1007 FOAM RED NORMAL</t>
  </si>
  <si>
    <t>LOWER SLEEVED ROLLER FOR LJ P1007 (FOAM RED NORMAL)</t>
  </si>
  <si>
    <t>LJ 1020 FOAM PRM Red</t>
  </si>
  <si>
    <t>LOWER SLEEVED ROLLER FOR LJ 1020 FOAM RED PRM</t>
  </si>
  <si>
    <t>6800pc</t>
  </si>
  <si>
    <t>LJ 1020 FOAM BLACK</t>
  </si>
  <si>
    <t>LOWER SLEEVED ROLLER FOR LJ1020 FOAM BLACK</t>
  </si>
  <si>
    <t>980pc</t>
  </si>
  <si>
    <t>LJ 1020 FOAM RED NORMAL</t>
  </si>
  <si>
    <t>LOWER SLEEVED ROLLER FOR LJ 1020 (FOAM RED NORMAL)</t>
  </si>
  <si>
    <t>2400pc</t>
  </si>
  <si>
    <t>LJ 1022 FOAM PRM Red</t>
  </si>
  <si>
    <t>LOWER SLEEVED ROLLER FOR LJ 1022 FOAM RED PRM</t>
  </si>
  <si>
    <t>LJ 1022 FOAM RED NORMAL</t>
  </si>
  <si>
    <t>LOWER SLEEVED ROLLER FOR LJ 1022 (FOAM RED NORMAL)</t>
  </si>
  <si>
    <t>190pc</t>
  </si>
  <si>
    <t>LJ M132/104/ 203 FOAM (18A) PRM Red</t>
  </si>
  <si>
    <t>LOWER SLEEVED ROLLER FOR LJ M132 FOAM RED PRM</t>
  </si>
  <si>
    <t>LJ M132/104/ 203 FOAM BLACK</t>
  </si>
  <si>
    <t>LOWER SLEEVED ROLLER LJ M 132  FOAM BLACK</t>
  </si>
  <si>
    <t>1160/ 1320 FOAM PRM Red</t>
  </si>
  <si>
    <t>LOWER SLEEVED ROLLER FOR LJ 1160 FOAM RED (PRM)</t>
  </si>
  <si>
    <t>1160/ 1320 FOAM BLACK</t>
  </si>
  <si>
    <t>LOWER SLEEVED ROLLER LJ 1160 FOAM BLACK</t>
  </si>
  <si>
    <t>LJ P1606 FOAM PRM Red</t>
  </si>
  <si>
    <t>LOWER SLEEVED ROLLER FOR LJ P1606 FOAM RED PRM</t>
  </si>
  <si>
    <t>LJ P1606 FOAM Black</t>
  </si>
  <si>
    <t>LOWER SLEEVED ROLLER LJ 1606 FOAM BLACK</t>
  </si>
  <si>
    <t>LJ P1606 FOAM RED NORMAL</t>
  </si>
  <si>
    <t>LOWER SLEEVED ROLLER FOR LJ P1606 (FOAM RED NORMAL)</t>
  </si>
  <si>
    <t>LJ P2035/ 2055/ 401 FOAM PRM Red</t>
  </si>
  <si>
    <t>LOWER SLEEVED ROLLER FOR LJ P2035 FOAM RED PRM</t>
  </si>
  <si>
    <t>LJ P3015 FOAM PRM Red</t>
  </si>
  <si>
    <t>LOWER SLEEVED ROLLER FOR LJ P3015 FOAM RED (PRM)</t>
  </si>
  <si>
    <t>LJ P3015 FOAM Black</t>
  </si>
  <si>
    <t>LOWER SLEEVED ROLLER FOR LJ P3015 FOAM BLACK</t>
  </si>
  <si>
    <t>LJ 403/28a/427/429/304/305/329 PRM Red</t>
  </si>
  <si>
    <t>LOWER SLEEVED ROLLER FOR LJ M403 FOAM RED (PRM)</t>
  </si>
  <si>
    <t>LJ 501 / 506 FOAM PRM Red</t>
  </si>
  <si>
    <t>LOWER SLEEVED ROLLER FOR LJ 501/506 FOAM RED (PRM)</t>
  </si>
  <si>
    <t>LJ 5200 FOAM PRM Red</t>
  </si>
  <si>
    <t>LOWER SLEEVED ROLLER FOR LJ 5200 FOAM RED (PRM)</t>
  </si>
  <si>
    <t>LJ 5200 FOAM Black</t>
  </si>
  <si>
    <t>LOWER SLEEVED ROLLER FOR LJ 5200 FOAM BLACK</t>
  </si>
  <si>
    <t>HP COLOR</t>
  </si>
  <si>
    <t>CLJ 452/ 477</t>
  </si>
  <si>
    <t>ML 1610/ 2876 PRM Red</t>
  </si>
  <si>
    <t>LOWER SLEEVED ROLLER FOR ML 1610 FOAM RED (PRM)</t>
  </si>
  <si>
    <t>}</t>
  </si>
  <si>
    <t>ML 1666/ 136 / 138  PRM Red</t>
  </si>
  <si>
    <t>LOWER SLEEVED ROLLER FOR ML 1666 FOAM RED (PRM)</t>
  </si>
  <si>
    <t>ML 1666 Foam Black</t>
  </si>
  <si>
    <t>LOWER SLEEVED ROLLER FOR ML 1666 (BLACK FOAM)</t>
  </si>
  <si>
    <t>55pc</t>
  </si>
  <si>
    <t>ML 2850 PRM Red</t>
  </si>
  <si>
    <t>LOWER SLEEVED ROLLER FOR ML 2850 FOAM RED (PRM)</t>
  </si>
  <si>
    <t>38px</t>
  </si>
  <si>
    <t>K2200 PRM Red</t>
  </si>
  <si>
    <t>LOWER SLEEVED ROLLER FOR ML K2200 FOAM RED (PRM)</t>
  </si>
  <si>
    <t>HL 2541/ 2240 / 7065 / 7055 / 2520 FOAM PRM Red</t>
  </si>
  <si>
    <t>LOWER SLEEVED ROLLER FOR HL 2541 FOAM RED (PRM)</t>
  </si>
  <si>
    <t>505pc</t>
  </si>
  <si>
    <t>HL 5600/ 5100 PRM Red</t>
  </si>
  <si>
    <t>LOWER SLEEVED ROLLER FOR HL 5100/5600 FOAM RED (PRM</t>
  </si>
  <si>
    <t>HL 7500/ 7535 PRM Red</t>
  </si>
  <si>
    <t>LOWER SLEEVED ROLLER FOR HL 7500/7535 FOAM RED (PRM</t>
  </si>
  <si>
    <t>61pc</t>
  </si>
  <si>
    <t>LOWER SLEEVED ROLLER FOR IR 3300 FOAM RED (PRM)</t>
  </si>
  <si>
    <t>IR 4552</t>
  </si>
  <si>
    <t>IR 4570</t>
  </si>
  <si>
    <t>IR 6570</t>
  </si>
  <si>
    <t>IRADC 8105</t>
  </si>
  <si>
    <t>Konica Minolta Copier</t>
  </si>
  <si>
    <t>KM 195</t>
  </si>
  <si>
    <t>Kyocera Copier</t>
  </si>
  <si>
    <t>KYOCERA 2040</t>
  </si>
  <si>
    <t>LOWER SLEEVED ROLLER FOR KM 2040 (FOAM)</t>
  </si>
  <si>
    <t>MANUAL</t>
  </si>
  <si>
    <t>05A Soft</t>
  </si>
  <si>
    <t>PCR 05A</t>
  </si>
  <si>
    <t>12A PREMIUM</t>
  </si>
  <si>
    <t>PCR 12A (PREMIUM)</t>
  </si>
  <si>
    <t>12A NORMAL</t>
  </si>
  <si>
    <t>PCR 12A (NORMAL)</t>
  </si>
  <si>
    <t>16A Soft</t>
  </si>
  <si>
    <t>PCR 16A</t>
  </si>
  <si>
    <t>18A/218A/ 30A/ 230A HARD</t>
  </si>
  <si>
    <t>PCR 18A</t>
  </si>
  <si>
    <t>28A/ 228A HARD</t>
  </si>
  <si>
    <t>PCR 28A</t>
  </si>
  <si>
    <t>PCR 43X</t>
  </si>
  <si>
    <t>55A/51A/11A/ 64A/ 90/ 81A</t>
  </si>
  <si>
    <t>PCR 55A</t>
  </si>
  <si>
    <t>88A PREMIUM</t>
  </si>
  <si>
    <t>PCR 88A (PREMIUM)</t>
  </si>
  <si>
    <t>11000pc</t>
  </si>
  <si>
    <t>21000pc</t>
  </si>
  <si>
    <t>88A NORMAL</t>
  </si>
  <si>
    <t>PCR 88A (NORMAL)</t>
  </si>
  <si>
    <t>PCR W1104</t>
  </si>
  <si>
    <t>W1110A China shell</t>
  </si>
  <si>
    <t>PCR W1110A</t>
  </si>
  <si>
    <t>PCR 137A</t>
  </si>
  <si>
    <t>PCR ML 1610</t>
  </si>
  <si>
    <t xml:space="preserve">ML 1666 / 1043 </t>
  </si>
  <si>
    <t>PCR MLT 1043 / ML 1666</t>
  </si>
  <si>
    <t>ML 2850 Soft</t>
  </si>
  <si>
    <t>PCR ML 2850</t>
  </si>
  <si>
    <t>101 Soft</t>
  </si>
  <si>
    <t>PCR MLT 101</t>
  </si>
  <si>
    <t>203/ 205 Soft</t>
  </si>
  <si>
    <t>PCR MLT 205</t>
  </si>
  <si>
    <t>116 HARD / 2850 / CP 1215</t>
  </si>
  <si>
    <t>PCR MLT 116</t>
  </si>
  <si>
    <t>LJ 1020 , BOX PACK</t>
  </si>
  <si>
    <t>SOLENOID FOR LJ 1020</t>
  </si>
  <si>
    <t>SOLENOID FOR LJ P1007</t>
  </si>
  <si>
    <t>RM1-4618</t>
  </si>
  <si>
    <t>STR Z2062</t>
  </si>
  <si>
    <t>STRZ 2062</t>
  </si>
  <si>
    <t>OTHER ITEMS</t>
  </si>
  <si>
    <t>LJ 9000 REGISTRATION ASSY</t>
  </si>
  <si>
    <t>REGISTRATION ASSEMBLY FOR LJ 9000</t>
  </si>
  <si>
    <t>LJ 9000 P.I. UNIT</t>
  </si>
  <si>
    <t>PAPER INPUT UNIT FOR LJ 9000</t>
  </si>
  <si>
    <t>LJ 9000 DRUM DRIVE ASSY</t>
  </si>
  <si>
    <t>DRUM DRIVE ASSEMBLY FOR LJ 9000</t>
  </si>
  <si>
    <t>LJ 9000 Transfer Roller Assembly</t>
  </si>
  <si>
    <t>TRANSFER ROLLER FOR LJ 9000</t>
  </si>
  <si>
    <t>LJ 1020/ 1005/ LBP 2900 PICK UP ASSY PREMIUM</t>
  </si>
  <si>
    <t>PAPER PICKUP ASSEMBLY FOR LJ 1020</t>
  </si>
  <si>
    <t xml:space="preserve">LJ 1020/ 1005/ LBP 2900 PICK UP ASSY NORMAL </t>
  </si>
  <si>
    <t xml:space="preserve">LJ 1136 PICK UP ASSY (Refurbished Box Pack) </t>
  </si>
  <si>
    <t>PAPER PICK UP ASSEMBLY FOR LJ M1136</t>
  </si>
  <si>
    <t>LJ 1606/ 1536 PICK UP ASSY (Refurbished Box Pack)</t>
  </si>
  <si>
    <t>PAPER PICK UP ASSEMBLY FOR LJ P1606</t>
  </si>
  <si>
    <t>LJ M126/ 128</t>
  </si>
  <si>
    <t>LJ 202/226</t>
  </si>
  <si>
    <t>LJ 1020 MAIN GEAR ASSY</t>
  </si>
  <si>
    <t>MAIN GEAR ASSEMBLY FOR LJ 1020</t>
  </si>
  <si>
    <t>LJ 435 / 706 FUSER DRIVE ASSY</t>
  </si>
  <si>
    <t>LJ 435 / 706 DRUM DRIVE ASSY</t>
  </si>
  <si>
    <t>LJ 5200 MAIN MOTOR ASSY</t>
  </si>
  <si>
    <t>LJ 5200 FUSER DRIVE ASSY</t>
  </si>
  <si>
    <t>5 pc</t>
  </si>
  <si>
    <t>NORMAL TEFLON</t>
  </si>
  <si>
    <t>LJ P1007 GREY / BLACK</t>
  </si>
  <si>
    <t>FUSER FIXING FILM FOR LJ P1007 (GREY/BLACK)</t>
  </si>
  <si>
    <t>LJ P1007 BLACK / BLACK</t>
  </si>
  <si>
    <t>FUSER FIXING FILM FOR LJ P1007 (BLACK/BLACK)</t>
  </si>
  <si>
    <t>LJ 1010 (TAIWAN) PRINT</t>
  </si>
  <si>
    <t>FUSER FIXING FILM FOR LJ 1010</t>
  </si>
  <si>
    <t>1010 NO PRINT</t>
  </si>
  <si>
    <t>1010 (KOREA) PRINT</t>
  </si>
  <si>
    <t>FUSER FIXING FILM FOR LJ 1010 (KOREA)</t>
  </si>
  <si>
    <t>LJ 2420 / 3005 CHINA</t>
  </si>
  <si>
    <t>LJ P3015 / 4100 CHINA</t>
  </si>
  <si>
    <t>FUSER FIXING FILM FOR LJ P3015/4100</t>
  </si>
  <si>
    <t>LJ P3015 / 4100 PREMIUM</t>
  </si>
  <si>
    <t>LJ 5100 CHINA</t>
  </si>
  <si>
    <t>FUSER FIXING FILM FOR LJ 5100</t>
  </si>
  <si>
    <t>PRM TEFLON</t>
  </si>
  <si>
    <t>LJ 1010 PRM</t>
  </si>
  <si>
    <t>FUSER FIXING FILM FOR LJ 1010 (PRM)</t>
  </si>
  <si>
    <t>FUSER FIXING FILM FOR LJ 1020 (PRM)</t>
  </si>
  <si>
    <t>LJ 1020 PRM (PRM Packing)</t>
  </si>
  <si>
    <t xml:space="preserve">LJ P1606/ 2035 PRM </t>
  </si>
  <si>
    <t>LJ 202/1505/ 132/ 104 PRM BROWN</t>
  </si>
  <si>
    <t>FUSER FIXING FILM FOR LJ 202 / 1505</t>
  </si>
  <si>
    <t>FUSER FIXING FILM FOR LJ P3005 (PRM)</t>
  </si>
  <si>
    <t>LJ P3015 PRM PLATINUM</t>
  </si>
  <si>
    <t>20.00  RMB</t>
  </si>
  <si>
    <t>LJ P401 PRM</t>
  </si>
  <si>
    <t>FUSER FIXING FILM FOR LJ M401 (PRM)</t>
  </si>
  <si>
    <t>LJ P401 PRM (PRM Packing)</t>
  </si>
  <si>
    <t>LJ 5200 PRM BROWN</t>
  </si>
  <si>
    <t>FUSER FIXING FILM FOR LJ 5200 (PRM)</t>
  </si>
  <si>
    <t>KM 2040 (NORMAL)</t>
  </si>
  <si>
    <t>FUSER FIXING FILM FOR KM 2040</t>
  </si>
  <si>
    <t>KM 2040 (METAL)</t>
  </si>
  <si>
    <t>BROTHER HL 5100/ 5500/ 5600</t>
  </si>
  <si>
    <t>FUSER FIXING FILM FOR HL 5100 / 5600</t>
  </si>
  <si>
    <t>ORIGINAL 401 TEFLON</t>
  </si>
  <si>
    <t>RETAIL PACK TEFLON</t>
  </si>
  <si>
    <t>COST</t>
  </si>
  <si>
    <t>1020 PRM</t>
  </si>
  <si>
    <t>2035 PRM</t>
  </si>
  <si>
    <t>401 PRM</t>
  </si>
  <si>
    <t>PRM ORIGINAL</t>
  </si>
  <si>
    <t>6200 / 5900</t>
  </si>
  <si>
    <t>METAL SLEEVE</t>
  </si>
  <si>
    <t>LJ P1505 / 1522</t>
  </si>
  <si>
    <t>FUSER FIXING FILM FOR LJ P1522 /1505</t>
  </si>
  <si>
    <t>CLJ 252 / 274 / 277</t>
  </si>
  <si>
    <t>14 RMB</t>
  </si>
  <si>
    <t>FUSER FILM SLEEVE FOR LJ 2600</t>
  </si>
  <si>
    <t>LJ 4250 / 4300 CHINA</t>
  </si>
  <si>
    <t>LJ P4014 / 601</t>
  </si>
  <si>
    <t>LJ 608</t>
  </si>
  <si>
    <t>CLJ 4700 / 3525</t>
  </si>
  <si>
    <t>85 RMB</t>
  </si>
  <si>
    <t>CP 5225 / 5525 / 750 / 775 / 855 / 880</t>
  </si>
  <si>
    <t>127 RMB</t>
  </si>
  <si>
    <t>CLJ 806</t>
  </si>
  <si>
    <t>HL 5450 / 5440</t>
  </si>
  <si>
    <t>FUSER FIXING FILM FOR HL 5450</t>
  </si>
  <si>
    <t>IR ADV 4025</t>
  </si>
  <si>
    <t>HEATING ELEMENTS</t>
  </si>
  <si>
    <t>LJ 1020 / 1007</t>
  </si>
  <si>
    <t>LJ P2035 / 1606 / 1136 / 1213</t>
  </si>
  <si>
    <t>Brands</t>
  </si>
  <si>
    <t>Qty</t>
  </si>
  <si>
    <t>PACKING</t>
  </si>
  <si>
    <t>PAGE YIELD</t>
  </si>
  <si>
    <t>PCS/ CARTON</t>
  </si>
  <si>
    <t>WEIGHT</t>
  </si>
  <si>
    <t>COST USD</t>
  </si>
  <si>
    <t>COST INR</t>
  </si>
  <si>
    <t>1 carton</t>
  </si>
  <si>
    <t>5 carton</t>
  </si>
  <si>
    <t>A+ PRICING</t>
  </si>
  <si>
    <t>05A/ 80A ULTIMATE</t>
  </si>
  <si>
    <t>TC 505A ULTIMATE (AIRBAG)</t>
  </si>
  <si>
    <t>AIRBAG</t>
  </si>
  <si>
    <t>05A/ 80A ULTIMATE BOX PACK</t>
  </si>
  <si>
    <t>TC 05A/80A ULTIMATE (PRM BOX)</t>
  </si>
  <si>
    <t>PRM BOX</t>
  </si>
  <si>
    <t>TC 505A ULTIMATE (NEUTRAL BOX)</t>
  </si>
  <si>
    <t>NEUTRAL BOX</t>
  </si>
  <si>
    <t>05X/ 80X ULTIMATE BOX PACK</t>
  </si>
  <si>
    <t>TC 05X ULTIMATE (NEUTRAL BOX)</t>
  </si>
  <si>
    <t>12A/ 2612A ULTIMATE</t>
  </si>
  <si>
    <t>TC 12A ULTIMATE (AIRBAG)</t>
  </si>
  <si>
    <t>12A/ 2612A ELITE</t>
  </si>
  <si>
    <t>TC 12A ELITE (AIRBAG)</t>
  </si>
  <si>
    <t>20/25</t>
  </si>
  <si>
    <t>18/21</t>
  </si>
  <si>
    <t>12A/ 2612A ELITE ECO 75gm Powder</t>
  </si>
  <si>
    <t>TC 12A ECO ELITE AIRBAG</t>
  </si>
  <si>
    <t>12A/ 2612A ULTIMATE NEUTRAL</t>
  </si>
  <si>
    <t>TC 12A ULTIMATE (NEUTRAL BOX)</t>
  </si>
  <si>
    <t>12A/ 2612A Elite NEUTRAL</t>
  </si>
  <si>
    <t>TC 12A ELITE (NEUTRAL)</t>
  </si>
  <si>
    <t>12A/ 2612A BOX PACK</t>
  </si>
  <si>
    <t>TC 12A ULTIMATE (PRM BOX)</t>
  </si>
  <si>
    <t>12A/ 2612A EASYREFILL ULTIMATE</t>
  </si>
  <si>
    <t>TC 12A EASYREFILL ULTIMATE AIRBAG</t>
  </si>
  <si>
    <t>12A/ 2612A EASYREFILL ELITE</t>
  </si>
  <si>
    <t>TC 12A EASYREFILL ELITE AIRBAG</t>
  </si>
  <si>
    <t>12A/ 2612A EASYREFILL ULTIMATE BOX PACK</t>
  </si>
  <si>
    <t>TC 12A EASYREFILL ULTIMATE (PRM BRAND)</t>
  </si>
  <si>
    <t>12A/ 2612A EASYREFILL ELITE BOX PACK</t>
  </si>
  <si>
    <t>TC 12A EASYREFILL ULTIMATE NEUTRAL BOX</t>
  </si>
  <si>
    <t>12A/ 2612A ULTRA OEM SHELL (SCREW TYPE)</t>
  </si>
  <si>
    <t>TC 12A ULTRA (AIRBAG)</t>
  </si>
  <si>
    <t>25/21</t>
  </si>
  <si>
    <t>12A/ 2612A ULTRA OEM SHELL ECO 75gm Powder</t>
  </si>
  <si>
    <t>12A ULTRA PRM GOLD</t>
  </si>
  <si>
    <t>TC 12A ULTRA (PRM GOLD)</t>
  </si>
  <si>
    <t>PRM GOLD BOX</t>
  </si>
  <si>
    <t>12X ELITE</t>
  </si>
  <si>
    <t>TC 12X ELITE (AIRBAG)</t>
  </si>
  <si>
    <t>12XL ULTIMATE</t>
  </si>
  <si>
    <t>TC 12XL ULTIMATE (NEUTRAL)</t>
  </si>
  <si>
    <t>12XL ELITE</t>
  </si>
  <si>
    <t>134A ( PRINTER LJ 208)</t>
  </si>
  <si>
    <t>137A/ W1370 WITHOUT CHIP</t>
  </si>
  <si>
    <t>TC W137A W/O CHIP  ULTIMATE (NEUTRAL BOX)</t>
  </si>
  <si>
    <t>TC 137A W/O CHIP  ULTIMATE (PRM BOX)</t>
  </si>
  <si>
    <t>137X WITHOUT CHIP</t>
  </si>
  <si>
    <t>TC 137X  ULTIMATE NEUTRAL BOX</t>
  </si>
  <si>
    <t>W138/ W1380A</t>
  </si>
  <si>
    <t>14A/ 214A ULTIMATE</t>
  </si>
  <si>
    <t>TC 214A ULTIMATE (NEUTRAL BOX)</t>
  </si>
  <si>
    <t>14A/ 214A ELITE</t>
  </si>
  <si>
    <t>TC 14A ELITE (NEUTRAL)</t>
  </si>
  <si>
    <t>10</t>
  </si>
  <si>
    <t>14X/ 214X ULTIMATE</t>
  </si>
  <si>
    <t>14X/ 214X ELITE</t>
  </si>
  <si>
    <t>15A/ 7115 ULTIMATE</t>
  </si>
  <si>
    <t>TC 15A ULTIMATE (AIRBAG)</t>
  </si>
  <si>
    <t>15A/ 7115 ELITE</t>
  </si>
  <si>
    <t>TC 15A ELITE (AIR BAG)</t>
  </si>
  <si>
    <t>16A ULTIMATE</t>
  </si>
  <si>
    <t>TC 16A ULTIMATE (NEUTRAL BOX)</t>
  </si>
  <si>
    <t>16A ELITE</t>
  </si>
  <si>
    <t>TC 16A ULTIMATE (PRM BOX)</t>
  </si>
  <si>
    <t>17A/ 217A</t>
  </si>
  <si>
    <t>TC 17A ULTIMATE AIRBAG</t>
  </si>
  <si>
    <t xml:space="preserve">18A ULTIMATE AIRBAG </t>
  </si>
  <si>
    <t>TC 18A ULTIMATE (AIRBAG)</t>
  </si>
  <si>
    <t>18A ELITE/ CF218A</t>
  </si>
  <si>
    <t>TC 18A ELITE (AIRBAG)</t>
  </si>
  <si>
    <t>18A ULTIMATE  BOX PACK</t>
  </si>
  <si>
    <t>TC 18A ULTIMATE (PRM BOX)</t>
  </si>
  <si>
    <t>18A  ULTIMATE BOX PACK</t>
  </si>
  <si>
    <t>TC 18A ULTIMATE (NEUTRAL BOX)</t>
  </si>
  <si>
    <t>19A  ULTIMATE / CF219A DRUM UNIT</t>
  </si>
  <si>
    <t>DU DR 19A ULTIMATE AIRBAG</t>
  </si>
  <si>
    <t>19A  ULTIMATE / CF219A ELITE</t>
  </si>
  <si>
    <t>DU DR 19A ELITE AIRBAG</t>
  </si>
  <si>
    <t>19A ULTIMATE DRUM UNIT</t>
  </si>
  <si>
    <t>DU DR 19A ULTIMATE PRM BOX</t>
  </si>
  <si>
    <t>DU DR19A ULTIMATE NEUTRAL BOX</t>
  </si>
  <si>
    <t>19A ELITE DRUM UNIT</t>
  </si>
  <si>
    <t>DU 19A ELITE NEUTRAL BOX</t>
  </si>
  <si>
    <t>28A/ 228A ULTIMATE</t>
  </si>
  <si>
    <t>TC 28A ULTIMATE (AIRBAG)</t>
  </si>
  <si>
    <t>28A/ 228A ELITE</t>
  </si>
  <si>
    <t>TC 28A ELITE AIRBAG</t>
  </si>
  <si>
    <t>TC 28A ELITE NEUTRAL</t>
  </si>
  <si>
    <t>28A/ 228A BOX PACK</t>
  </si>
  <si>
    <t>TC 28A ULTIMATE (PRM BOX)</t>
  </si>
  <si>
    <t>28A/ 228A ULTIMATE BOX PACK</t>
  </si>
  <si>
    <t>TC 28A ULTIMATE (NEUTRAL BOX)</t>
  </si>
  <si>
    <t>28X/ / 228X ULTIMATE</t>
  </si>
  <si>
    <t>TC 28X ULTIMATE (NEUTRAL BOX)</t>
  </si>
  <si>
    <t>29X ULTIMATE</t>
  </si>
  <si>
    <t>TC 29X ULTIMATE (NEUTRAL BOX)</t>
  </si>
  <si>
    <t>29X ELITE</t>
  </si>
  <si>
    <t>30A/ 230A/ CRG 051 ULTIMATE</t>
  </si>
  <si>
    <t>TC 30A ULTIMATE (AIRBAG)</t>
  </si>
  <si>
    <t>30A / 230A/ CRG 051 ULTIMATE BOX PACK</t>
  </si>
  <si>
    <t>TC 30A ULTIMATE (PRM BOX)</t>
  </si>
  <si>
    <t>30A / 230A/CRG 051 ULTIMATE BOX PACK</t>
  </si>
  <si>
    <t>TC 30A ULTIMATE (NEUTRAL BOX)</t>
  </si>
  <si>
    <t>30X / 230X/CRG 051X ULTIMATE BOX PACK</t>
  </si>
  <si>
    <t>TC 30X ULTIMATE NEUTRAL BOX</t>
  </si>
  <si>
    <t>32A/ 232A ULTIMATE DRUM UNIT</t>
  </si>
  <si>
    <t>DU 32A ULTIMATE AIRBAG</t>
  </si>
  <si>
    <t>32A/ 232A ULTIMATE DRUM UNIT ELITE</t>
  </si>
  <si>
    <t>DU 32A ELITE AIRBAG</t>
  </si>
  <si>
    <t>32A/ 232A ULTIMATE BOX PACK DRUM UNIT</t>
  </si>
  <si>
    <t>DU 32A ULTIMATE PRM BOX</t>
  </si>
  <si>
    <t>DR 32A ULTIMATE NEUTRAL BOX</t>
  </si>
  <si>
    <t>32A/ 232A ELITE BOX PACK DRUM UNIT</t>
  </si>
  <si>
    <t>DU 32A ELITE NEUTRAL BOX</t>
  </si>
  <si>
    <t>20/30</t>
  </si>
  <si>
    <t>15/20</t>
  </si>
  <si>
    <t>325X W/O CHIP</t>
  </si>
  <si>
    <t>336A</t>
  </si>
  <si>
    <t>336X</t>
  </si>
  <si>
    <t>337/283A ULTIMATE</t>
  </si>
  <si>
    <t>TC 337 ULTIMATE (AIRBAG)</t>
  </si>
  <si>
    <t>337/283A ULTIMATE 2</t>
  </si>
  <si>
    <t>337/283A ELITE</t>
  </si>
  <si>
    <t>TC 337A ELITE (AIRBAG)</t>
  </si>
  <si>
    <t>TC 337/283A ULTIMATE (NEUTRAL BOX)</t>
  </si>
  <si>
    <t>337/283A Elite</t>
  </si>
  <si>
    <t>TC 337A ELITE (NEUTRAL)</t>
  </si>
  <si>
    <t>337/283A ULTIMATE BOX PACK</t>
  </si>
  <si>
    <t>TC 337 ULTIMATE (PRM BOX)</t>
  </si>
  <si>
    <t>337/283A ULTRA OEM SHELL</t>
  </si>
  <si>
    <t>TC 337/283A ULTRA (AIRBAG)</t>
  </si>
  <si>
    <t>337 ULTRA PRM GOLD</t>
  </si>
  <si>
    <t>TC 337 ULTRA (PRM GOLD)</t>
  </si>
  <si>
    <t xml:space="preserve">337X ULTIMATE </t>
  </si>
  <si>
    <t>TC 337X ULTIMATE (AIRBAG)</t>
  </si>
  <si>
    <t>337X ELITE</t>
  </si>
  <si>
    <t>TC 337X ELITE AIRBAG</t>
  </si>
  <si>
    <t>33A/ 233A ULTIMATE</t>
  </si>
  <si>
    <t>TC 33A ULTIMATE (AIRBAG)</t>
  </si>
  <si>
    <t>34A/ 234A BOX PACK ULTIMATE DRUM UNIT</t>
  </si>
  <si>
    <t>DU 34A ULTIMATE NEUTRAL BOX</t>
  </si>
  <si>
    <t>34A ELITE</t>
  </si>
  <si>
    <t>DU 34A ELITE NEUTRAL BOX</t>
  </si>
  <si>
    <t>36A ULTIMATE 2</t>
  </si>
  <si>
    <t>TC 36A ULTIMATE 2 AIRBAG</t>
  </si>
  <si>
    <t xml:space="preserve">36A ULTIMATE </t>
  </si>
  <si>
    <t>TC 36A ULTIMATE AIRBAG</t>
  </si>
  <si>
    <t>36A ELITE</t>
  </si>
  <si>
    <t>TC 36A ELITE AIRBAG</t>
  </si>
  <si>
    <t>dolla</t>
  </si>
  <si>
    <t>37A/ 237A ULTIMATE BOX PACK</t>
  </si>
  <si>
    <t>TC 37A ULTIMATE (NEUTRAL BOX)</t>
  </si>
  <si>
    <t>TC 37A ULTIMATE (PRM BOX)</t>
  </si>
  <si>
    <t>37X/ 237X ELITE BOX PACK</t>
  </si>
  <si>
    <t>42A/ 5942A ULTIMATE</t>
  </si>
  <si>
    <t>TC 42A ULTIMATE (NEUTRAL BOX)</t>
  </si>
  <si>
    <t>42X/ 5942X ULTIMATE</t>
  </si>
  <si>
    <t>TC 5942X ULTIMATE (NEUTRAL BOX)</t>
  </si>
  <si>
    <t>43X ULTIMATE</t>
  </si>
  <si>
    <t>TC 43X ULTIMATE (NEUTRAL BOX)</t>
  </si>
  <si>
    <t>43X ELITE</t>
  </si>
  <si>
    <t>TC 43X ELITE (NEUTRAL)</t>
  </si>
  <si>
    <t xml:space="preserve">435/36/78/85 UNIVERSAL </t>
  </si>
  <si>
    <t>TC 435/36/78/85 ULTIMATE (AIRBAG)</t>
  </si>
  <si>
    <t>435/36/78/85 ELITE</t>
  </si>
  <si>
    <t>TC 435/36/78/85 UNIVERSAL ELITE AIRBAG</t>
  </si>
  <si>
    <t>435/36/78/85 UNIVERSAL BOX PACK</t>
  </si>
  <si>
    <t>TC 435/36/78/85 ULTIMATE (PRM BOX)</t>
  </si>
  <si>
    <t>TC 435/36/78/85 ULTIMATE (NEUTRAL BOX)</t>
  </si>
  <si>
    <t>435/36/78/85 Elite</t>
  </si>
  <si>
    <t>TC 435/36/78/85 ELITE (NEUTRAL BOX)</t>
  </si>
  <si>
    <t>Jan-25'</t>
  </si>
  <si>
    <t xml:space="preserve">47A/ 247A ULTIMATE </t>
  </si>
  <si>
    <t>TC 47A ULTIMATE (NEUTRAL BOX)</t>
  </si>
  <si>
    <t>49A/ 53A/ 5949A ULTIMATE</t>
  </si>
  <si>
    <t>TC 49A ULTIMATE (AIRBAG)</t>
  </si>
  <si>
    <t>49A/ 53A/ 5949A ELITE</t>
  </si>
  <si>
    <t>TC 49A ELITE (AIRBAG)</t>
  </si>
  <si>
    <t>51A BOX PACK</t>
  </si>
  <si>
    <t>TC 51A ULTIMATE (NEUTRAL BOX)</t>
  </si>
  <si>
    <t xml:space="preserve">55A ULTIMATE </t>
  </si>
  <si>
    <t>TC 55A ULTIMATE (NEUTRAL BOX)</t>
  </si>
  <si>
    <t xml:space="preserve">55X ULTIMATE </t>
  </si>
  <si>
    <t>TC 55X ULTIMATE (NEUTRAL BOX)</t>
  </si>
  <si>
    <t>55X ELITE</t>
  </si>
  <si>
    <t>56A ULTIMATE WITH CHIP BOX PACK</t>
  </si>
  <si>
    <t>TC 56A ULTIMATE (NEUTRAL BOX)</t>
  </si>
  <si>
    <t>56A ELITE WITH CHIP BOX PACK</t>
  </si>
  <si>
    <t>TC 56A ELITE NEUTRAL BOX</t>
  </si>
  <si>
    <t>56X ULTIMATE WITH CHIP BOX PACX</t>
  </si>
  <si>
    <t>TC 56X ULTIMATE (NEUTRAL BOX)</t>
  </si>
  <si>
    <t>56X ELITE WITH CHIP BOX PACX</t>
  </si>
  <si>
    <t>TC 56X ELITE NEUTRAL BOX</t>
  </si>
  <si>
    <t>20</t>
  </si>
  <si>
    <t>57A ELITE DRUM UNIT</t>
  </si>
  <si>
    <t>DU 57A ELITE NEUTRAL BOX</t>
  </si>
  <si>
    <t>58A W/O CHIP ELITE</t>
  </si>
  <si>
    <t>TC 58A W/O CHIP ELITE AIRBAG</t>
  </si>
  <si>
    <t>59A</t>
  </si>
  <si>
    <t>59X</t>
  </si>
  <si>
    <t>64A/90A ULTIMATE</t>
  </si>
  <si>
    <t>TC 64A/90A  ULTIMATE (NEUTRAL BOX)</t>
  </si>
  <si>
    <t>TC 64A/90A ULTIMATE (PRM BOX)</t>
  </si>
  <si>
    <t>64X/ 364X/ 90X/ 390X ULTIMATE</t>
  </si>
  <si>
    <t>TC 64X/90X  ULTIMATE (NEUTRAL BOX)</t>
  </si>
  <si>
    <t>64X/ 364X/ 90X/ 390X ELITE</t>
  </si>
  <si>
    <t>TC 64X ELITE (NEUTRAL)</t>
  </si>
  <si>
    <t>76A WITH CHIP ULTIMATE</t>
  </si>
  <si>
    <t>TC76A ULTIMATE NEUTRAL BOX</t>
  </si>
  <si>
    <t>76A W/O CHIP ULTIMATE</t>
  </si>
  <si>
    <t>TC76A W/O CHIP ULTIMATE NEUTRAL</t>
  </si>
  <si>
    <t>77A/ 277A ULTIMATE W/O CHIP</t>
  </si>
  <si>
    <t>TC 77A W/O CHIP ULTIMATE (AIRBAG)</t>
  </si>
  <si>
    <t>77A/ 277A Elite W/O CHIP</t>
  </si>
  <si>
    <t>TC 77A ELITE (AIRBAG)</t>
  </si>
  <si>
    <t>TC 77A W/O CHIP ULTIMATE (PRM BOX)</t>
  </si>
  <si>
    <t>77A/ 277A W/O CHIP ULTIMATE</t>
  </si>
  <si>
    <t>TC 77A W/O CHIP ULTIMATE (NEUTRAL BOX)</t>
  </si>
  <si>
    <t>77A/ 277A W/O CHIP Elite</t>
  </si>
  <si>
    <t>TC 77A W/O CHIP ELITE NEUTRAL BOX</t>
  </si>
  <si>
    <t>77X WITHOUT CHIP ULTIMATE</t>
  </si>
  <si>
    <t>TC 77X ULTIMATE (NEUTRAL BOX)</t>
  </si>
  <si>
    <t>78A /278A/328A ULTIMATE</t>
  </si>
  <si>
    <t>TC 78A ULTIMATE (AIRBAG)</t>
  </si>
  <si>
    <t>78A /278A/328A ULTIMATE 2</t>
  </si>
  <si>
    <t>78A/ 278A/ 328A ELITE</t>
  </si>
  <si>
    <t>TC 78A ELITE (AIRBAG)</t>
  </si>
  <si>
    <t>78A/ 278A/ 328A ULTIMATE</t>
  </si>
  <si>
    <t>TC 78A ULTIMATE (NEUTRAL BOX)</t>
  </si>
  <si>
    <t>78A/ 278A/ 328A ULTIMATE BOX PACK</t>
  </si>
  <si>
    <t>TC 78A ULTIMATE (PRM BOX)</t>
  </si>
  <si>
    <t>78A/ 278A/ 328A ULTRA OEM SHELL</t>
  </si>
  <si>
    <t>TC 78A ULTRA (AIRBAG)</t>
  </si>
  <si>
    <t>20/ 25</t>
  </si>
  <si>
    <t>78A ULTRA PRM GOLD</t>
  </si>
  <si>
    <t>TC 78A ULTRA (PRM GOLD)</t>
  </si>
  <si>
    <t>78X /278X/328X ULTIMATE</t>
  </si>
  <si>
    <t>79A/ 279A ULTIMATE</t>
  </si>
  <si>
    <t>TC 79A ULTIMATE (AIRBAG)</t>
  </si>
  <si>
    <t>79A/ 279A ELITE</t>
  </si>
  <si>
    <t>TC 79A ELITE (AIRBAG)</t>
  </si>
  <si>
    <t>TC 79A ULTIMATE ( NEUTRAL BOX )</t>
  </si>
  <si>
    <t>TC 79A ELITE (NEUTRAL)</t>
  </si>
  <si>
    <t>TC 79A ULTIMATE (PRM BOX)</t>
  </si>
  <si>
    <t>81A ULTIMATE BOX PACK/ CRG039</t>
  </si>
  <si>
    <t>TC 81A ULTIMATE (NEUTRAL BOX)</t>
  </si>
  <si>
    <t>6/8</t>
  </si>
  <si>
    <t>81X ULTIMATE</t>
  </si>
  <si>
    <t>TC 81X ULTIMATE NEUTRAL BOX</t>
  </si>
  <si>
    <t>81X/ CRG039H ELITE</t>
  </si>
  <si>
    <t>TC 81X ELITE (NEUTRAL)</t>
  </si>
  <si>
    <t>87A/ 287A/ CRG 041 ULTIMATE BOX PACK</t>
  </si>
  <si>
    <t>TC 87A ULTMATE (NEUTRAL BOX)</t>
  </si>
  <si>
    <t>TC 87A ULTIMATE (PRM BOX)</t>
  </si>
  <si>
    <t>87X ULTIMATE</t>
  </si>
  <si>
    <t>TC 87X ULTIMATE NEUTRAL BOX</t>
  </si>
  <si>
    <t>87X ELITE</t>
  </si>
  <si>
    <t>TC 87X ELITE (NEUTRAL)</t>
  </si>
  <si>
    <t>88A/ 388A ULTIMATE</t>
  </si>
  <si>
    <t>TC 88A ULTIMATE (AIRBAG)</t>
  </si>
  <si>
    <t xml:space="preserve">88A/ 388A ULTIMATE 2 </t>
  </si>
  <si>
    <t>TC 88A ELITE (AIRBAG)</t>
  </si>
  <si>
    <t>88A/ 388A ELITE</t>
  </si>
  <si>
    <t>88A/ 388A ELITE ECO 60gm POWDER</t>
  </si>
  <si>
    <t>TC 88A ECO ELITE AIRBAG</t>
  </si>
  <si>
    <t xml:space="preserve">88A/ 388A ULTIMATE </t>
  </si>
  <si>
    <t>TC 88A ULTIMATE (PRM BOX)</t>
  </si>
  <si>
    <t>TC 88A ULTIMATE (NEUTRAL BOX)</t>
  </si>
  <si>
    <t>88A/ 388A Elite</t>
  </si>
  <si>
    <t>TC 88A ELITE (NEUTRAL)</t>
  </si>
  <si>
    <t>17/21</t>
  </si>
  <si>
    <t>88A/ 388A EASYREFILL</t>
  </si>
  <si>
    <t>TC 88A ULTIMATE EASYREFILL (AIRBAG)</t>
  </si>
  <si>
    <t>88A/ 388A EASYREFILL ELITE</t>
  </si>
  <si>
    <t>TC 88A EASYREFILL ELITE AIRBAG</t>
  </si>
  <si>
    <t>TC 88A EASYREFILL ULTIMATE NEUTRAL BOX</t>
  </si>
  <si>
    <t>88A/ 388A EASYREFILL ULTIMATE</t>
  </si>
  <si>
    <t>TC 88A ULTIMATE EASYREFILL (PRM BOX)</t>
  </si>
  <si>
    <t>88A/ 388A ULTRA OEM SHELL (SCREW TYPE)</t>
  </si>
  <si>
    <t>TC 88A ULTRA (AIRBAG)</t>
  </si>
  <si>
    <t>88A/ 388A ULTRA OEM SHELL ECO 60gm POWDER</t>
  </si>
  <si>
    <t>88A ULTRA PRM GOLD</t>
  </si>
  <si>
    <t>TC 88A ULTRA (PRM GOLD)</t>
  </si>
  <si>
    <t>88XL ULTIMATE</t>
  </si>
  <si>
    <t>TC 88XL ULTIMATE NEUTRAL BOX</t>
  </si>
  <si>
    <t>88X ELITE</t>
  </si>
  <si>
    <t>TC 88X ELITE (AIRBAG)</t>
  </si>
  <si>
    <t>89A/ 289A/ CRG056 ULTIMATE BOX PACK W/O CHIP</t>
  </si>
  <si>
    <t>TC 89A W/O CHIP ULTIMATE (NEUTRAL BOX)</t>
  </si>
  <si>
    <t>89A/ 289A/ CRG 056 ELITE BOX PACK W/O CHIP</t>
  </si>
  <si>
    <t>TC 89A W/O CHIP ELTE NEUTRAL BOX</t>
  </si>
  <si>
    <t>89X/ 289X/ CRG 056 ELITE BOX PACK W/O CHIP</t>
  </si>
  <si>
    <t>MC 9024 W/O CHIP</t>
  </si>
  <si>
    <t>TC 9024 W/O CHIP ULTIMATE NEUTRAL</t>
  </si>
  <si>
    <t>925 /85A/ 285A ULTIMATE</t>
  </si>
  <si>
    <t>TC 85A ULTIMATE (AIRBAG)</t>
  </si>
  <si>
    <t>925 /85A/ 285A Ultimate 2</t>
  </si>
  <si>
    <t>TC 85A ELITE (AIR BAG)</t>
  </si>
  <si>
    <t>925 /85A/ 285A ELITE</t>
  </si>
  <si>
    <t>925 / 85A/ 285A BOX PACK</t>
  </si>
  <si>
    <t>TC 85A ULTIMATE (NEUTRAL BOX)</t>
  </si>
  <si>
    <t>925 / 85A/ 285A Elite</t>
  </si>
  <si>
    <t>TC 85A ELITE (NEUTRAL)</t>
  </si>
  <si>
    <t>TC 85A ULTIMATE (PRM BOX)</t>
  </si>
  <si>
    <t>925 /85A/ 285A ULTRA OEM SHELL (SCREW TYPE)</t>
  </si>
  <si>
    <t>TC 85A ULTRA (AIRBAG)</t>
  </si>
  <si>
    <t>925/ 85A ULTRA PRM GOLD</t>
  </si>
  <si>
    <t>TC 85A ULTRA (PRM GOLD)</t>
  </si>
  <si>
    <t xml:space="preserve">92A/93A ULTIMATE </t>
  </si>
  <si>
    <t>TC 92A ULTIMATE (NEUTRAL BOX)</t>
  </si>
  <si>
    <t>92A/ 93A ELITE</t>
  </si>
  <si>
    <t>TC 92A ELITE (NEUTRAL)</t>
  </si>
  <si>
    <t>92A/ 93A ULTIMATE</t>
  </si>
  <si>
    <t>TC 92A ULTIMATE (PRM BOX)</t>
  </si>
  <si>
    <t>CRG 052/ 26A ULTIMATE</t>
  </si>
  <si>
    <t>TC 26A/CRG 052A ULTIMATE (AIRBAG)</t>
  </si>
  <si>
    <t>CRG 052/ 26A ELITE</t>
  </si>
  <si>
    <t>TC CRG 052 ELITE AIRBAG</t>
  </si>
  <si>
    <t>CRG 052/ 26A ELITE BOX PACK</t>
  </si>
  <si>
    <t>TC 26A/CRG 052A ULTIMATE (NEUTRAL BOX)</t>
  </si>
  <si>
    <t>CRG 052/ 26A ULTIMATE BOX PACK</t>
  </si>
  <si>
    <t>CRG 052H/ 26H ULTIMATE</t>
  </si>
  <si>
    <t>CRG 057/ 59A ULTIMATE W/O CHIP</t>
  </si>
  <si>
    <t>TC CRG057 ULTIMATE (AIRBAG)</t>
  </si>
  <si>
    <t>CRG 057/ 59A Elite W/O CHIP</t>
  </si>
  <si>
    <t>TC CRG 057 W/O CHIP ELITE AIRBAG</t>
  </si>
  <si>
    <t>TC CRG 057 ULTIMATE NEUTRAL BOX</t>
  </si>
  <si>
    <t>TC CRG 057 W/O CHIP ELITE NEUTRAL BOX</t>
  </si>
  <si>
    <t>CRG 057H/ 59H ELITE W/O CHIP</t>
  </si>
  <si>
    <t>TC CRG 057X ULTIMATE NEUTRAL BOX</t>
  </si>
  <si>
    <t>CRG 057H/ 59H ULTIMATE W/O CHIP</t>
  </si>
  <si>
    <t>CRG 070 ELITE W/O CHIP</t>
  </si>
  <si>
    <t>TC CRG 070 W/O CHIP ULTIMATE NEUTRAL BOX</t>
  </si>
  <si>
    <t>CRG 071 ULTIMATE W/O CHIP</t>
  </si>
  <si>
    <t>TC CRG 071 W/O CHIP ULTIMATE NEUTRAL BOX</t>
  </si>
  <si>
    <t>CRG 071 ELITE W/O CHIP</t>
  </si>
  <si>
    <t>TC CRG 071 W/O CHIP ELITE  NEUTRAL BOX</t>
  </si>
  <si>
    <t>TC CRG 071 W/O CHIP ULTIMATE PRM BOX</t>
  </si>
  <si>
    <t>CRG 071H ULTIMATE W/O CHIP</t>
  </si>
  <si>
    <t>TC CRG 071X  W/O CHIP ULTIMATE NEUTRAL BOX</t>
  </si>
  <si>
    <t>CRG 072 ULTIMATE W/O CHIP</t>
  </si>
  <si>
    <t>TC CRG 072 W/O CHIP ULTIMATE NEUTRAL BOX</t>
  </si>
  <si>
    <t>W1002YC ELITE</t>
  </si>
  <si>
    <t>TC W1002 YC ELITE NEUTRAL</t>
  </si>
  <si>
    <t>W1004AC ULTIMATE BOX PACK</t>
  </si>
  <si>
    <t>TC W1004AC ULTIMATE (NEUTRAL BOX)</t>
  </si>
  <si>
    <t>W1103A ULTIMATE BOX PACK</t>
  </si>
  <si>
    <t>TC W1103 ULTIMATE (NEUTRAL BOX)</t>
  </si>
  <si>
    <t>W1103A Elite BOX PACK</t>
  </si>
  <si>
    <t>TC W1103 ELITE (NEUTRAL BOX)</t>
  </si>
  <si>
    <t>TC W1103 ULTIMATE (PRM BOX)</t>
  </si>
  <si>
    <t>W1104 ELITE DRUM UNIT</t>
  </si>
  <si>
    <t>DU W1104 ELITE NEUTRAL BOX</t>
  </si>
  <si>
    <t>W110A/ W1110 WITH CHIP ULTIMATE China Shell</t>
  </si>
  <si>
    <t>TC W1110 ULTIMATE (AIRBAG)</t>
  </si>
  <si>
    <t>W110A/ W1110 WITH CHIP ULTIMATE China Body</t>
  </si>
  <si>
    <t>TC W1110A WITH CHIP ULTIMATE (PRM BOX)</t>
  </si>
  <si>
    <t>TC W1110A WITH CHIP ULTIMATE (NEUTRAL BOX)</t>
  </si>
  <si>
    <t>W1110A ULTRA OEM Shell WITH CHIP</t>
  </si>
  <si>
    <t>TC W1110A ULTRA WITH CHIP (AIRBAG)</t>
  </si>
  <si>
    <t>TC W1110 WITH CHIP ULTRA NEUTRAL BOX</t>
  </si>
  <si>
    <t>W1110A ULTRA OEM Shell PRM GOLD</t>
  </si>
  <si>
    <t>PRM GOLD</t>
  </si>
  <si>
    <t>TC W1110 WITH CHIP ULTRA PRM BOX</t>
  </si>
  <si>
    <t>W1335A ULTIMATE WITH CHIP</t>
  </si>
  <si>
    <t>TC W1335A ULTIMATE (NEUTRAL BOX)</t>
  </si>
  <si>
    <t>W1335A ULTIMATE W/O CHIP</t>
  </si>
  <si>
    <t>TC W135A W/O CHIP  ULTIMATE (NEUTRAL BOX)</t>
  </si>
  <si>
    <t>W1335A ELITE WITH CHIP</t>
  </si>
  <si>
    <t>TC 1335A W/O CHIP  ELITE NEUTRAL BOX</t>
  </si>
  <si>
    <t>W1335X ULTIMATE WITH CHIP</t>
  </si>
  <si>
    <t>TC W1335X ULTIMATE NEUTRAL BOX</t>
  </si>
  <si>
    <t>W1335X ULTIMATE W/O CHIP</t>
  </si>
  <si>
    <t>W1335X ELITE WITH CHIP</t>
  </si>
  <si>
    <t>TC 1335X W/O CHIP  ELITE NEUTRAL BOX</t>
  </si>
  <si>
    <t>W1336X</t>
  </si>
  <si>
    <t>W146A ULTIMATE W/O CHIP</t>
  </si>
  <si>
    <t>TC 146A W/O CHIP ULTIMATE NEUTRAL BOX</t>
  </si>
  <si>
    <t>W147/ W1470 ELITE W/O CHIP</t>
  </si>
  <si>
    <t>TC W147A W/O CHIP  ULTIMATE (NEUTRAL BOX)</t>
  </si>
  <si>
    <t>W148A</t>
  </si>
  <si>
    <t xml:space="preserve">W152A/ 1520A ELITE W/O CHIP </t>
  </si>
  <si>
    <t>TC152A ELITE  NEUTRAL BOX</t>
  </si>
  <si>
    <t xml:space="preserve">W152X/ 1520X ELITE W/O CHIP </t>
  </si>
  <si>
    <t>TC152X ELITE  NEUTRAL BOX</t>
  </si>
  <si>
    <t>154A/ 154X Toner reload Kit</t>
  </si>
  <si>
    <t>158A/ W1580A  ULTRA</t>
  </si>
  <si>
    <t>TC 158A ULTRA NEUTRAL BOX</t>
  </si>
  <si>
    <t>158X/ W1580X  ULTRA</t>
  </si>
  <si>
    <t>TC 158X ULTRA NEUTRAL BOX</t>
  </si>
  <si>
    <t>BROWN BOX</t>
  </si>
  <si>
    <t>W1109A/ 158X DRUM UNIT</t>
  </si>
  <si>
    <t>DU W1109A (DR 158A) ELITE NEUTRAL BOX</t>
  </si>
  <si>
    <t>166A ULTIMATE WITH CHIP</t>
  </si>
  <si>
    <t>TC 166A ULTIMATE NEUTRAL BOX</t>
  </si>
  <si>
    <t>TC 166A ULTIMATE (PRM BOX)</t>
  </si>
  <si>
    <t>166A ULTRA OEM SHELL WITH CHIP</t>
  </si>
  <si>
    <t>166A ULTRA OEM SHELL WITH CHIP BOX PACK</t>
  </si>
  <si>
    <t>166A ULTRA OEM SHELL WITH CHIP PRM GOLD</t>
  </si>
  <si>
    <t>CE310/CF350A ULTIMATE BLACK ONLY</t>
  </si>
  <si>
    <t>CE310/CF350A ULTIMATE (350)</t>
  </si>
  <si>
    <t>TC CE310/CF350A ULTMATE (NEURAL BOX)</t>
  </si>
  <si>
    <t>CE311/CF351A ULTIMATE</t>
  </si>
  <si>
    <t>TC CE311/CF351A ULTIMATE (NEUTRAL BOX)</t>
  </si>
  <si>
    <t>CE312/CF352A ULTIMATE</t>
  </si>
  <si>
    <t>TC CE312/CF352A ULTMATE (NEUTRAL BOX)</t>
  </si>
  <si>
    <t>CE313/CF353A ULTIMATE</t>
  </si>
  <si>
    <t>TC CE313/CF353A ULTIMATE (NEUTRAL BOX)</t>
  </si>
  <si>
    <t>CE 314 DRUM UNIT ULTIMATE</t>
  </si>
  <si>
    <t>DU CE 314A ULTIMATE NEUTRAL BOX</t>
  </si>
  <si>
    <t>CF400A/ CF500/ ULTIMATE ONLY BLACK</t>
  </si>
  <si>
    <t>CF400A/ CF500/ CRG054/ CRG045 ULTIMATE (201A)</t>
  </si>
  <si>
    <t>TC CF400A ULTIMATE (NEUTRAL BOX)</t>
  </si>
  <si>
    <t>CF401A ULTIMATE</t>
  </si>
  <si>
    <t>TC CF401A ULTIMATE (NEUTRAL BOX)</t>
  </si>
  <si>
    <t>CF402A ULTIMATE</t>
  </si>
  <si>
    <t>TC CF402A ULTIMATE (NEUTRAL BOX)</t>
  </si>
  <si>
    <t>CF403A ULTIMATE</t>
  </si>
  <si>
    <t>TC CF403A ULTMATE (NEUTRAL BOX)</t>
  </si>
  <si>
    <t>CE 400 (507A)</t>
  </si>
  <si>
    <t>TC CE400 ULTIMATE NEUTRAL BOX</t>
  </si>
  <si>
    <t>CE 401</t>
  </si>
  <si>
    <t>TC CE401 ULTIMATE NEUTRAL BOX</t>
  </si>
  <si>
    <t>CE 402</t>
  </si>
  <si>
    <t>TC CE402 ULTIMATE NEUTRAL BOX</t>
  </si>
  <si>
    <t>CE 403</t>
  </si>
  <si>
    <t>TC CE403 ULTIMATE NEUTRAL BOX</t>
  </si>
  <si>
    <t>CF410A ULTIMATE / CRG 046 Black Only</t>
  </si>
  <si>
    <t>CF410A ULTIMATE / CRG 046</t>
  </si>
  <si>
    <t>TC CF410A ULTMATE (NEUTRAL BOX)</t>
  </si>
  <si>
    <t>CF411A ULTIMATE</t>
  </si>
  <si>
    <t>TC CF411A ULTIMATE (NEUTRAL BOX)</t>
  </si>
  <si>
    <t>CF412A ULTIMATE</t>
  </si>
  <si>
    <t>TC CF412A ULTIMATE (NEUTRAL BOX)</t>
  </si>
  <si>
    <t>CF413A ULTIMATE</t>
  </si>
  <si>
    <t>TC CF413A ULTIMATE (NEUTRAL BOX)</t>
  </si>
  <si>
    <t>CF510A ULTIMATE Black Only ( 204)</t>
  </si>
  <si>
    <t>CF510A ULTIMATE</t>
  </si>
  <si>
    <t>TC CF510A ULTIMATE (NEUTRAL BOX) BK</t>
  </si>
  <si>
    <t>CF511A ULTIMATE</t>
  </si>
  <si>
    <t>TC CF511A ULTIMATE (NEUTRAL BOX) C</t>
  </si>
  <si>
    <t>CF512A ULTIMATE</t>
  </si>
  <si>
    <t>TC CF512A ULTIMATE (NEUTRAL BOX) Y</t>
  </si>
  <si>
    <t>CF513A ULTIMATE</t>
  </si>
  <si>
    <t>TC CF513A ULTIMATE (NEUTRAL BOX) M</t>
  </si>
  <si>
    <t>CC530/ CE410/380 ULTIMATE ONLY BLACK</t>
  </si>
  <si>
    <t>CC530/ CE410/380 ULTIMATE</t>
  </si>
  <si>
    <t>TC CC 530A ULTIMATE (NEUTRAL BOX)</t>
  </si>
  <si>
    <t>CC531/ CE411/381 ULTIMATE</t>
  </si>
  <si>
    <t>TC CC531A ULTIMATE (NEUTRAL BOX)</t>
  </si>
  <si>
    <t>CC532/ CE412/382 ULTIMATE</t>
  </si>
  <si>
    <t>TC CC532A ULTIMATE (NEUTRAL BOX)</t>
  </si>
  <si>
    <t>CC533/ CE413/383 ULTIMATE</t>
  </si>
  <si>
    <t>TC CC533A ULTIMATE (NEUTRAL BOX)</t>
  </si>
  <si>
    <t>CB540 / 320 / 210 ULTIMATE Black Only</t>
  </si>
  <si>
    <t>CB540 / 320 / 210 ULTIMATE</t>
  </si>
  <si>
    <t>TC CB 540A ULTIMATE (NEUTRAL BOX)</t>
  </si>
  <si>
    <t>CB541 / 321 / 211 ULTIMATE</t>
  </si>
  <si>
    <t>TC CB 541A ULTIMATE (NEUTRAL BOX)</t>
  </si>
  <si>
    <t>CB542 / 322 / 212 ULTIMATE</t>
  </si>
  <si>
    <t>TC CB 542A ULTIMATE (NEUTRAL BOX)</t>
  </si>
  <si>
    <t>CB543 / 323 / 213 ULTIMATE</t>
  </si>
  <si>
    <t>TC CB 543A ULTIMATE (NEUTRAL BOX)</t>
  </si>
  <si>
    <t>CF540 ULTRA</t>
  </si>
  <si>
    <t>TONER CARTRIDGE COMP FOR CF540A</t>
  </si>
  <si>
    <t>CF541 ULTRA</t>
  </si>
  <si>
    <t>TONER CARTRIDGE COMP FOR CF541A</t>
  </si>
  <si>
    <t>CF542 ULTRA</t>
  </si>
  <si>
    <t>TONER CARTRIDGE COMP FOR CF542A</t>
  </si>
  <si>
    <t>CF543 ULTRA</t>
  </si>
  <si>
    <t>TONER CARTRIDGE COMP FOR CF543A</t>
  </si>
  <si>
    <t>W2110 W/O CHIP ULTIMATE ( 206A) BLACK ONLY</t>
  </si>
  <si>
    <t>W2110 W/O CHIP ULTIMATE ( 206A)</t>
  </si>
  <si>
    <t>TC W2110A W/O CHIP ULTIMATE (NEUTRAL BOX)</t>
  </si>
  <si>
    <t>W2111 W/O CHIP ULTIMATE</t>
  </si>
  <si>
    <t>TC W2111A W/O CHIP ULTIMATE (NEUTRAL BOX)</t>
  </si>
  <si>
    <t>W2112 W/O CHIP ULTIMATE</t>
  </si>
  <si>
    <t>TC W2112A W/O CHIP ULTIMATE (NEUTRAL BOX)</t>
  </si>
  <si>
    <t>W2113 W/O CHIP ULTIMATE</t>
  </si>
  <si>
    <t>TC W2113A W/O CHIP ULTIMATE (NEUTRAL BOX)</t>
  </si>
  <si>
    <t>W2040A  (416A) W/O CHIP BLACK ONLY</t>
  </si>
  <si>
    <t>W2040A  (416A) W/O CHIP</t>
  </si>
  <si>
    <t>TC W2040A W/O CHIP ULTIMATE (NEUTRAL BOX)</t>
  </si>
  <si>
    <t>W2041A  (416A) W/O CHIP</t>
  </si>
  <si>
    <t>TC W2041A W/O CHIP ULTIMATE (NEUTRAL BOX)</t>
  </si>
  <si>
    <t>W2042A  (416A) W/O CHIP</t>
  </si>
  <si>
    <t>TC W2042A W/O CHIP ULTIMATE (NEUTRAL BOX)</t>
  </si>
  <si>
    <t>W2043A  (416A) W/O CHIP</t>
  </si>
  <si>
    <t>TC W2043A W/O CHIP ULTIMATE (NEUTRAL BOX)</t>
  </si>
  <si>
    <t>W2090A (119A) WITH CHIP Black Only</t>
  </si>
  <si>
    <t>W2090A (119A) WITH CHIP</t>
  </si>
  <si>
    <t>TC W2090A ULTIMATE (NEUTRAL BOX)</t>
  </si>
  <si>
    <t>W2091A (119A) WITH CHIP</t>
  </si>
  <si>
    <t>TC W2091A ULTIMATE (NEUTRAL BOX)</t>
  </si>
  <si>
    <t>W2092A (119A) WITH CHIP</t>
  </si>
  <si>
    <t>TC W2092A ULTIMATE (NEUTRAL BOX)</t>
  </si>
  <si>
    <t>W2093A (119A) WITH CHIP</t>
  </si>
  <si>
    <t>TC W2093A ULTIMATE (NEUTRAL BOX)</t>
  </si>
  <si>
    <t>W1120A/ 119A Ultimate DRUM UNIT</t>
  </si>
  <si>
    <t>DU W1120A ULTIMATE NEUTRAL BOX</t>
  </si>
  <si>
    <t>W1120A/ 119A Elite DRUM UNIT</t>
  </si>
  <si>
    <t>TC W1120A (DR 119) ELITE NEUTRAL BOX</t>
  </si>
  <si>
    <t>W2220 W/O Chip Ultimate Neutral (W222A)</t>
  </si>
  <si>
    <t>TC W2220 W/O CHIP ULTIMATE(NEUTRAL)</t>
  </si>
  <si>
    <t>W2221 W/O Chip Ultimate Neutral</t>
  </si>
  <si>
    <t>TC W2221 W/O CHIP ULTIMATE(NEUTRAL)</t>
  </si>
  <si>
    <t>W2222 W/O Chip Ultimate Neutral</t>
  </si>
  <si>
    <t>TC W2222 W/O CHIP ULTIMATE(NEUTRAL)</t>
  </si>
  <si>
    <t>W2223 W/O Chip Ultimate Neutral</t>
  </si>
  <si>
    <t>TC W2223 W/O CHIP ULTIMATE(NEUTRAL)</t>
  </si>
  <si>
    <t>W2300/ CRG 069 W/O CHIP BK ONLY</t>
  </si>
  <si>
    <t>W2300/01/02/03 CRG 069 W/O CHIP SET</t>
  </si>
  <si>
    <t>TC W2300 W/O CHIP ULTIMATE (NEUTARL)</t>
  </si>
  <si>
    <t>W2301 W/O CHIP</t>
  </si>
  <si>
    <t>TC W2301 W/O CHIP ULTIMATE (NEUTRAL)</t>
  </si>
  <si>
    <t>W2302 W/O CHIP</t>
  </si>
  <si>
    <t>TC W2302  W/O CHIP ULTIMATE (NEUTRAL)</t>
  </si>
  <si>
    <t>W2303 W/O CHIP</t>
  </si>
  <si>
    <t>TC W2303 W/O CHIP ULTIMATE (NEUTRAL)</t>
  </si>
  <si>
    <t>W2310 (215A) W/O CHIP BK ONLY</t>
  </si>
  <si>
    <t>TC W2310A W/O CHIP ULTIMATE (NEUTRAL BOX)</t>
  </si>
  <si>
    <t>W2310 (215A) W/O CHIP</t>
  </si>
  <si>
    <t>W2311 (215A) W/O CHIP</t>
  </si>
  <si>
    <t>TC W2311A W/O CHIP ULTIMATE (NEUTRAL BOX)</t>
  </si>
  <si>
    <t>W2312 (215A) W/O CHIP</t>
  </si>
  <si>
    <t>TC W2312A W/O CHIP ULTIMATE (NEUTRAL BOX)</t>
  </si>
  <si>
    <t>W2313 (215A) W/O CHIP</t>
  </si>
  <si>
    <t>TC W2313A W/O CHIP ULTIMATE (NEUTRAL BOX)</t>
  </si>
  <si>
    <t>CF 360 Color Set</t>
  </si>
  <si>
    <t>Canon Color</t>
  </si>
  <si>
    <t>CRG046</t>
  </si>
  <si>
    <t>W2300 set/ CRG069</t>
  </si>
  <si>
    <t>CRG 055</t>
  </si>
  <si>
    <t>MLT 101S ULTIMATE</t>
  </si>
  <si>
    <t>TC MLT101S ULTIMATE (AIRBAG)</t>
  </si>
  <si>
    <t>MLT 101S ULTIMATE 2</t>
  </si>
  <si>
    <t>TC MLT101S ULTIMATE 2 (AIRBAG)</t>
  </si>
  <si>
    <t>MLT 101S ULTIMATE BOX PACK</t>
  </si>
  <si>
    <t>TC MLT101S ULTIMATE (PRM BOX)</t>
  </si>
  <si>
    <t>TC MLT101S ULTIMATE (NEUTRAL BOX)</t>
  </si>
  <si>
    <t>MLT 103L ULTIMATE</t>
  </si>
  <si>
    <t>TC MLT103L ULTIMATE (AIRBAG)</t>
  </si>
  <si>
    <t>MLT 103L ELITE</t>
  </si>
  <si>
    <t>MLT 1043/ MLT104/ 1666 ULTIMATE</t>
  </si>
  <si>
    <t>TC MLT104 ULTIMATE (AIRBAG)</t>
  </si>
  <si>
    <t>MLT 1043/ MLT104/ 1666 ULTRA</t>
  </si>
  <si>
    <t>TC MLT104 ULTRA (AIRBAG)</t>
  </si>
  <si>
    <t>TC MLT104 ULTIMATE (PRM BOX)</t>
  </si>
  <si>
    <t>MLT 1043/ MLT104/ 1666 ULTRA PRM GOLD</t>
  </si>
  <si>
    <t>TC MLT 104 ULTRA (PRM GOLD)</t>
  </si>
  <si>
    <t>TC MLT104S ULTIMATE (NEUTRAL BOX)</t>
  </si>
  <si>
    <t>TC MLT 104 ULTRA NEUTRAL BOX</t>
  </si>
  <si>
    <t>MLT 1053/ MLT 105 ULTIMATE / DELL 1130</t>
  </si>
  <si>
    <t>TC MLT1053 ULTIMATE (AIRBAG)</t>
  </si>
  <si>
    <t>MLT 108/ 1640 ULTIMATE</t>
  </si>
  <si>
    <t>TC MLT108/1640 ULTIMATE (NEUTRAL BOX)</t>
  </si>
  <si>
    <t>MLT 108/ 1640 ELITE</t>
  </si>
  <si>
    <t>TC MLT 108 ELITE (NEUTRAL)</t>
  </si>
  <si>
    <t>MLT 109/ 1710/ 4300 ULTIMATE</t>
  </si>
  <si>
    <t>TC MLT109 ULTIMATE (NEUTRAL BOX)</t>
  </si>
  <si>
    <t>MLT 109/ 1710/ 4300 ELITE</t>
  </si>
  <si>
    <t>TC MLT 109 ELITE (NEUTRAL)</t>
  </si>
  <si>
    <t>MLT 111S ULTIMATE</t>
  </si>
  <si>
    <t>TC MLT111S ULTIMATE (AIRBAG)</t>
  </si>
  <si>
    <t>MLT 111S ULTIMATE 2</t>
  </si>
  <si>
    <t>MLT 111S ULTIMATE BOX PACK</t>
  </si>
  <si>
    <t>TC MLT111S ULTIMATE (PRM BOX)</t>
  </si>
  <si>
    <t>TC MLT111S ULTIMATE (NEUTRAL BOX)</t>
  </si>
  <si>
    <t>MLT 115L ULTIMATE</t>
  </si>
  <si>
    <t>TC MLT115L ULTIMATE (AIRBAG)</t>
  </si>
  <si>
    <t>MLT 115 ULTIMATE</t>
  </si>
  <si>
    <t>TC MLT115L ULTIMATE (NEUTRAL BOX)</t>
  </si>
  <si>
    <t>MLT 115L ULTIMATE BOX PACK</t>
  </si>
  <si>
    <t>TC MLT115L ULTIMATE (PRM BOX)</t>
  </si>
  <si>
    <t>MLT 116L ULTIMATE</t>
  </si>
  <si>
    <t>TC MLT116L ULTIMATE (AIRBAG)</t>
  </si>
  <si>
    <t>MLT 116L ULTIMATE 2</t>
  </si>
  <si>
    <t>MLT 116L ULTIMATE BOX PACK</t>
  </si>
  <si>
    <t>TC MLT116L ULTIMATE (PRM BOX)</t>
  </si>
  <si>
    <t>TC MLT116L ULTIMATE (NEUTRAL BOX)</t>
  </si>
  <si>
    <t>DR 116 DRUM UNIT ULTIMATE</t>
  </si>
  <si>
    <t>DU DR 116 ULTIMATE NEUTRAL BOX</t>
  </si>
  <si>
    <t>DU DR 116 ULTIMATE PRM BOX</t>
  </si>
  <si>
    <t>ML 1610/ 4521 ULTIMATE</t>
  </si>
  <si>
    <t>TC ML1610 ULTIMATE (AIRBAG)</t>
  </si>
  <si>
    <t>ML 1610/ 4521 ULTIMATE BOX PACK</t>
  </si>
  <si>
    <t>TC ML1610 ULTIMATE (PRM BOX)</t>
  </si>
  <si>
    <t>TC ML1610 ULTIMATE (NEUTRAL BOX)</t>
  </si>
  <si>
    <t>MLT 203L ULTIMATE BOX PACK</t>
  </si>
  <si>
    <t>TC MLT203L ULTIMATE (NEUTRAL BOX)</t>
  </si>
  <si>
    <t>TC MLT203L ULTIMATE (PRM BOX)</t>
  </si>
  <si>
    <t>MLT 203E ULTIMATE BOX PACK</t>
  </si>
  <si>
    <t>TC MLT 203E ULTIMATE NEUTRAL</t>
  </si>
  <si>
    <t>MLT 205L ULTIMATE BOX PACK</t>
  </si>
  <si>
    <t>TC MLT205L ULTIMATE (NEUTRAL BOX)</t>
  </si>
  <si>
    <t>TC MLT205L ULTIMATE (PRM BOX)</t>
  </si>
  <si>
    <t>ML 2850 ULTIMATE</t>
  </si>
  <si>
    <t>TC ML2850 ULTIMATE (NEUTRAL BOX)</t>
  </si>
  <si>
    <t>ML 2850 ELITE</t>
  </si>
  <si>
    <t>TC ML2850 ELITE (NEUTRAL)</t>
  </si>
  <si>
    <t>MLT 707L ULTIMATE WITH CHIP</t>
  </si>
  <si>
    <t>TC MLT D707S ULTIMATE (NEUTRAL BOX)</t>
  </si>
  <si>
    <t>MLT 707L ELITE</t>
  </si>
  <si>
    <t>TC MLT 707 ELITE (NEUTRAL)</t>
  </si>
  <si>
    <t>8/20</t>
  </si>
  <si>
    <t>16/26</t>
  </si>
  <si>
    <t>506 Color cartridge set</t>
  </si>
  <si>
    <t>TN 1020 ULTIMATE</t>
  </si>
  <si>
    <t>TC TN 1020 ULTIMATE (AIRBAG)</t>
  </si>
  <si>
    <t>TC TN 1020 ULTIMATE (NEUTRAL)</t>
  </si>
  <si>
    <t>DR 1020 ULTIMATE</t>
  </si>
  <si>
    <t>DU DR 1020 ULTIMATE NEUTRAL BOX</t>
  </si>
  <si>
    <t>DR 1020 ELITE</t>
  </si>
  <si>
    <t>DU DR 1020 ELITE NEUTRAL BOX</t>
  </si>
  <si>
    <t>DU DR 1020 ULTIMATE PRM BOX</t>
  </si>
  <si>
    <t xml:space="preserve">PRM BOX </t>
  </si>
  <si>
    <t xml:space="preserve">TN 2365 ULTIMATE </t>
  </si>
  <si>
    <t>TC TN 2365 ULTIMATE (AIRBAG)</t>
  </si>
  <si>
    <t>1.45/1.53</t>
  </si>
  <si>
    <t>TN 2365/ 660 ELITE</t>
  </si>
  <si>
    <t>TC TN  2365 ELITE  (AIRBAG)</t>
  </si>
  <si>
    <t>TN 2365/ 660 ULTRA OEM SHELL (BIG DEVELOPER)</t>
  </si>
  <si>
    <t>TN 2365/ 660 ULTIMATE BOX PACK</t>
  </si>
  <si>
    <t>TC TN 2365 ULTIMATE (PRM BOX)</t>
  </si>
  <si>
    <t>TC TN 2365 ULTIMATE (NEUTRAL BOX)</t>
  </si>
  <si>
    <t>DR 2365/ 660 ULTIMATE</t>
  </si>
  <si>
    <t>DU DR 2365 ULTIMATE NEUTRAL</t>
  </si>
  <si>
    <t>10/15</t>
  </si>
  <si>
    <t>DU DR 2365 ULTIMATE PRM BOX</t>
  </si>
  <si>
    <t>TN 2465 ULTIMATE</t>
  </si>
  <si>
    <t>TC TN2465 ULTIMATE (AIRBAG)</t>
  </si>
  <si>
    <t>TN 2465 ULTIMATE BOX PACK</t>
  </si>
  <si>
    <t>TC TN2465 ULTIMATE (NEUTRAL BOX)</t>
  </si>
  <si>
    <t>DR 2465 DRUM UNIT ULTIMATE</t>
  </si>
  <si>
    <t>DU DR 2465 ULTIMATE NEUTRAL BOX</t>
  </si>
  <si>
    <t>DU DR 2465 ULTIMATE PRM BOX</t>
  </si>
  <si>
    <t>TN 240 ULTIMATE BLACK</t>
  </si>
  <si>
    <t>TC TN240 BLACK (NEUTRAL BOX)</t>
  </si>
  <si>
    <t>TN 240 ULTIMATE CYAN</t>
  </si>
  <si>
    <t>TC TN240 CYAN (NEUTRAL BOX)</t>
  </si>
  <si>
    <t>TN 240 ULTIMATE MAGENTA</t>
  </si>
  <si>
    <t>TC TN240 MAGENTA (NEUTRAL BOX)</t>
  </si>
  <si>
    <t>TN 240 ULTIMATE YELLOW</t>
  </si>
  <si>
    <t>TC TN240 YELLOW (NEUTRAL BOX)</t>
  </si>
  <si>
    <t xml:space="preserve">TN 2570XL </t>
  </si>
  <si>
    <t>TC TN2570XL W/O CHIP ULTIMATE NEUTRAL</t>
  </si>
  <si>
    <t>DR 2570 XL</t>
  </si>
  <si>
    <t>DU DR2570 ULTIMATE NEUTRAL</t>
  </si>
  <si>
    <t>TN 263 ULTIMATE BLACK ONLY</t>
  </si>
  <si>
    <t>TN 263 ULTIMATE BLACK</t>
  </si>
  <si>
    <t>TC TN263 BLACK (NEUTRAL BOX)</t>
  </si>
  <si>
    <t>TN 263 ULTIMATE CYAN</t>
  </si>
  <si>
    <t>TC TN263 CYAN (NEUTRAL BOX)</t>
  </si>
  <si>
    <t>TN 263 ULTIMATE MAGENTA</t>
  </si>
  <si>
    <t>TC TN263 MAGENTA (NEUTRAL BOX)</t>
  </si>
  <si>
    <t>TN 263 ULTIMATE YELLOW</t>
  </si>
  <si>
    <t>TC TN263 YELLOW (NEUTRAL BOX)</t>
  </si>
  <si>
    <t xml:space="preserve">DR 263 ULTIMATE </t>
  </si>
  <si>
    <t>DU DR 263 ULTIMATE NEUTRAL BOX</t>
  </si>
  <si>
    <t>TN 261/221/241/251/ 281 ULTIMATE BLACK</t>
  </si>
  <si>
    <t>TC TN261 BLACK (NEUTRAL BOX)</t>
  </si>
  <si>
    <t>TN 261/221/241/251/ 281 ULTIMATE CYAN</t>
  </si>
  <si>
    <t>TC TN261 CYCAN (NEUTRAL BOX)</t>
  </si>
  <si>
    <t>TN 261/221/241/251/ 281 ULTIMATE MAGENTA</t>
  </si>
  <si>
    <t>TC TN261 MAGENTA ( NEUTRAL BOX)</t>
  </si>
  <si>
    <t>TN 261/221/241/251/ 281 ULTIMATE YELLOW</t>
  </si>
  <si>
    <t>TC TN261 YELLOW (NEUTRAL BOX)</t>
  </si>
  <si>
    <t>TN 267 ULTIMATE BLACK ONLY</t>
  </si>
  <si>
    <t>TN 267 ULTIMATE BLACK</t>
  </si>
  <si>
    <t>TC TN267 BLACK ULTIMATE NEUTRAL</t>
  </si>
  <si>
    <t>TN 267 ULTIMATE CYAN</t>
  </si>
  <si>
    <t>TC TN267 CYAN ULTIMATE NEUTRAL</t>
  </si>
  <si>
    <t>TN 267 ULTIMATE MAGENTA</t>
  </si>
  <si>
    <t>TC TN267 MAGENTA ULTIMATE NEUTRAL BOX</t>
  </si>
  <si>
    <t>TN 267 ULTIMATE YELLOW</t>
  </si>
  <si>
    <t>TC TN267 YELLOW ULTIMATE NEUTRAL BOX</t>
  </si>
  <si>
    <t>TN 269 ULTIMATE BLACK ONLY</t>
  </si>
  <si>
    <t>TN 269 ULTIMATE BLACK</t>
  </si>
  <si>
    <t>TC TN269 BLACK (NEUTRAL BOX)</t>
  </si>
  <si>
    <t>TN 269 ULTIMATE CYAN</t>
  </si>
  <si>
    <t>TC TN269 CYCAN (NEUTRAL BOX)</t>
  </si>
  <si>
    <t>TN 269 ULTIMATE MAGENTA</t>
  </si>
  <si>
    <t>TC TN269 MAGENTA ( NEUTRAL BOX)</t>
  </si>
  <si>
    <t>TN 269 ULTIMATE YELLOW</t>
  </si>
  <si>
    <t>TC TN269 YELLOW (NEUTRAL BOX)</t>
  </si>
  <si>
    <t>TN 3448 ULTIMATE</t>
  </si>
  <si>
    <t>TC TN3448 ULTIMATE (AIRBAG)</t>
  </si>
  <si>
    <t>TC TN3448 ULTIMATE (NEUTRAL BOX)</t>
  </si>
  <si>
    <t>DR 3455 ULTIMATE</t>
  </si>
  <si>
    <t>DU DR 3455 ULTIMATE NEUTRAL BOX</t>
  </si>
  <si>
    <t>TN 350 ULTRA</t>
  </si>
  <si>
    <t>TC TN350 ULTRA (AIRBAG)</t>
  </si>
  <si>
    <t>Brother/ Ricoh</t>
  </si>
  <si>
    <t>TN 360/ 2130/ 2120/ 2140 ULTIMATE/ SP 1200/ KONICA 1500</t>
  </si>
  <si>
    <t>TC TN360 ULTIMATE (AIRBAG)</t>
  </si>
  <si>
    <t>DR 360/ 2130 / 2140 ULTIMATE BOX PACK</t>
  </si>
  <si>
    <t>DU DR 360 ULTIMATE NEUTRAL BOX</t>
  </si>
  <si>
    <t>TN 3608 WITH CHIP</t>
  </si>
  <si>
    <t>TC TN 3608 ULTIMATE (NEUTRAL)</t>
  </si>
  <si>
    <t xml:space="preserve">Brother </t>
  </si>
  <si>
    <t>TN 3608XL W/O CHIP</t>
  </si>
  <si>
    <t>TC TN 3608XL W/O CHIP  ULTIMATE (NEUTRAL)</t>
  </si>
  <si>
    <t xml:space="preserve">TN 3608XXL </t>
  </si>
  <si>
    <t>TC TN 3608XXL ULTIMATE (NEUTRAL)</t>
  </si>
  <si>
    <t>DR 3608 XL WITH CHIP</t>
  </si>
  <si>
    <t>DU DR 3608 ULTIMATE NEUTRAL BOX</t>
  </si>
  <si>
    <t>TN 3618 XL W/O CHIP</t>
  </si>
  <si>
    <t>TC TN 3618XL W/O CHIP  ULTIMATE (NEUTRAL)</t>
  </si>
  <si>
    <t>TN 420/ 2240/ 7055 ULTIMATE</t>
  </si>
  <si>
    <t>TC TN 420 ULTIMATE (AIRBAG)</t>
  </si>
  <si>
    <t>TN 420/ 2240/ 7055 ULTIMATE BOX PACK</t>
  </si>
  <si>
    <t>TC TN 420 ULTIMATE (PRM BOX)</t>
  </si>
  <si>
    <t>TC TN 420 ULTIMATE ( NEUTRAL )</t>
  </si>
  <si>
    <t>DR 420/ 450/ 2240/ 2260/ 7055 DRUM UNIT ULTIMATE</t>
  </si>
  <si>
    <t>DU DR420 ULTIMATE NEUTRAL BOX</t>
  </si>
  <si>
    <t>DR 420/ 450/ 2240/ 2260 7055 DRUM UNIT ELITE</t>
  </si>
  <si>
    <t>DU DR 420 ELITE NEUTRAL BOX</t>
  </si>
  <si>
    <t>DR 420/ 450/ 2240/ 2260 7055 DRUM UNIT ULTRA</t>
  </si>
  <si>
    <t>DU DR420 ULTRA NEUTRAL BOX</t>
  </si>
  <si>
    <t>TN 580 / TN 3250</t>
  </si>
  <si>
    <t>TC TN580 ULTIMATE (AIRBAG)</t>
  </si>
  <si>
    <t>DR 580 / DR 3250</t>
  </si>
  <si>
    <t>DU DR580 ULTIMATE NEUTRAL BOX</t>
  </si>
  <si>
    <t>TN 720 / TN 3355</t>
  </si>
  <si>
    <t>TC TN720 ULTIMATE (AIRBAG)</t>
  </si>
  <si>
    <t>DR 720 / DR 3355</t>
  </si>
  <si>
    <t>DU DR720ULTIMATE NEUTRAL BOX</t>
  </si>
  <si>
    <t>8/10</t>
  </si>
  <si>
    <t>TN 880/ 820/ 850 ULTIMATE BOX PACK</t>
  </si>
  <si>
    <t>TC TN880 ULTIMATE (NEUTRAL BOX)</t>
  </si>
  <si>
    <t>DR 820/ 880/ 3448/ 820/ 850 DRUM UNIT ULTIMATE</t>
  </si>
  <si>
    <t>DU DR820 ULTIMATE NEUTRAL BOX</t>
  </si>
  <si>
    <t>TN B021 ULTIMATE BOX PACK</t>
  </si>
  <si>
    <t>TC TN B021 ULTIMATE (NEUTRAL BOX)</t>
  </si>
  <si>
    <t>TN B021 ELITE BOX PACK</t>
  </si>
  <si>
    <t>TC TN B021 ELITE (NEUTRAL BOX)</t>
  </si>
  <si>
    <t>TC TN B021 ULTIMATE (PRM BOX)</t>
  </si>
  <si>
    <t>DR B021 DRUM UNIT ULTIMATE</t>
  </si>
  <si>
    <t>DU DR B021 ULTIMATE NEUTRAL</t>
  </si>
  <si>
    <t>DR B021 DRUM UNIT ELITE</t>
  </si>
  <si>
    <t>DU DRB021 ELITE NEUTRAL BOX</t>
  </si>
  <si>
    <t>SP 111/ SP100 ULTIMATE</t>
  </si>
  <si>
    <t>TC SP111 ULTIMATE (NEUTRAL BOX)</t>
  </si>
  <si>
    <t>SP 111/ SP100 ELITE</t>
  </si>
  <si>
    <t>TC SP 111 ELITE NEUTRAL BOX</t>
  </si>
  <si>
    <t xml:space="preserve">SP 111/ SP100 ULTIMATE </t>
  </si>
  <si>
    <t>TC SP111 ULTIMATE (PRM BOX)</t>
  </si>
  <si>
    <t>SP 200/ SP 210 ULTIMATE</t>
  </si>
  <si>
    <t>TC SP200 ULTIMATE ( NEUTRAL BOX)</t>
  </si>
  <si>
    <t>SP 200/ SP 210 ELITE</t>
  </si>
  <si>
    <t>TC SP 200 ELITE NEUTRAL BOX</t>
  </si>
  <si>
    <t>SP 200 / SP 210 ULTIMATE</t>
  </si>
  <si>
    <t>TC SP200 ULTIMATE (PRM BOX)</t>
  </si>
  <si>
    <t>SP 310/ SP 300 ULTIMATE</t>
  </si>
  <si>
    <t>TC SP310 ULTIMATE (NEUTRAL BOX)</t>
  </si>
  <si>
    <t>SP 310/ SP 300 ELITE</t>
  </si>
  <si>
    <t>TC SP 310 ELITE NEUTRAL BOX</t>
  </si>
  <si>
    <t>14/10</t>
  </si>
  <si>
    <t>18/15</t>
  </si>
  <si>
    <t>4.95/4.7</t>
  </si>
  <si>
    <t>SP 310/ SP 300 PRM BOX</t>
  </si>
  <si>
    <t>TC SP310 ULTIMATE (PRM BOX)</t>
  </si>
  <si>
    <t>SP 3510/ SP 3410 ULTIMATE</t>
  </si>
  <si>
    <t>TC SP3510 ULTIMATE (NEUTRAL BOX)</t>
  </si>
  <si>
    <t>SP 3510/ SP 3410 ELITE</t>
  </si>
  <si>
    <t>TC SP3510 ELITE  (NEUTRAL BOX)</t>
  </si>
  <si>
    <t>24/14</t>
  </si>
  <si>
    <t>TC SP3510 ULTIMATE (PRM BOX)</t>
  </si>
  <si>
    <t>HS 2014</t>
  </si>
  <si>
    <t>TC MP2014 ULTIMATE NEUTRAL</t>
  </si>
  <si>
    <t>TC TK1112 ULTIMATE (NEUTRAL BOX)</t>
  </si>
  <si>
    <t>TK 1114 ULTIMATE</t>
  </si>
  <si>
    <t>TC TK1114 ULTIMATE (NEUTRAL BOX)</t>
  </si>
  <si>
    <t>1.1/1.21</t>
  </si>
  <si>
    <t>DK 1110/ 1114 Drum Unit</t>
  </si>
  <si>
    <t>DU DK 1110 ULTIMATE NEUTRAL BOX</t>
  </si>
  <si>
    <t>TK 1124</t>
  </si>
  <si>
    <t>TC TK1124 ULTIMATE NEUTRAL</t>
  </si>
  <si>
    <t>TK 1158 ULTIMATE</t>
  </si>
  <si>
    <t>TC TK1158 ULTIMATE (NEUTRAL BOX)</t>
  </si>
  <si>
    <t>TK 1158 ELITE</t>
  </si>
  <si>
    <t>TC TK1158 ELITE (NEUTRAL BOX)</t>
  </si>
  <si>
    <t>TK 1168</t>
  </si>
  <si>
    <t>TC TK1168 ULTIMATE (NEUTRAL BOX)</t>
  </si>
  <si>
    <t>TK 1178/ KYOCERA 2040 ULTIMATE (180gm)</t>
  </si>
  <si>
    <t>TC TK1178 ULTIMATE (NEUTRAL BOX)</t>
  </si>
  <si>
    <t>TK 1178X/ KYOCERA 2040 ULTIMATE (300gm)</t>
  </si>
  <si>
    <t>TC TK1178X ULTIMATE (NEUTRAL BOX)</t>
  </si>
  <si>
    <t xml:space="preserve">DK-1150/ Kyocera TK 1178 DRUM Unit </t>
  </si>
  <si>
    <t>DU DK 1150 (DR 1178) ELITE NEUTRAL BOX</t>
  </si>
  <si>
    <t>DK-1150/ Kyocera TK 1178 DRUM Unit ELITE</t>
  </si>
  <si>
    <t>TK 1245</t>
  </si>
  <si>
    <t>TK 1425</t>
  </si>
  <si>
    <t>TK 4109 ULTIMATE/ Kyocera 1800</t>
  </si>
  <si>
    <t>TC TK4109 ULTIMATE (NEUTRAL BOX)</t>
  </si>
  <si>
    <t>DK 4105/ TK 4109 Drum Unit</t>
  </si>
  <si>
    <t>TK 4140</t>
  </si>
  <si>
    <t>TC TK 4140 ULTIMATE NEUTRAL BOX</t>
  </si>
  <si>
    <t>TK 4140 ELITE</t>
  </si>
  <si>
    <t>TC TK 4140 ELITE NEUTRAL BOX</t>
  </si>
  <si>
    <t>TK 6110</t>
  </si>
  <si>
    <t>TK 7119</t>
  </si>
  <si>
    <t>TK 7120 ELITE</t>
  </si>
  <si>
    <t>TC TK7120 ELITE (NEUTRAL)</t>
  </si>
  <si>
    <t>8349 CMYK</t>
  </si>
  <si>
    <t>3020/ 3025</t>
  </si>
  <si>
    <t>TC XEROX 3020 ULTIIMATE(NEUTRALBOX)</t>
  </si>
  <si>
    <t>TC X3225 ULTIMATE  (NEUTRAL BOX)</t>
  </si>
  <si>
    <t>3330/3335/3345</t>
  </si>
  <si>
    <t>TC X3330/XE3335 ULTIMATE  (NEUTRAL BOX)</t>
  </si>
  <si>
    <t>DR 3330/3335/3345 ELITE</t>
  </si>
  <si>
    <t>DU DR 3335 ELITE NEUTRAL BOX</t>
  </si>
  <si>
    <t>DR 5330</t>
  </si>
  <si>
    <t>7025 ULTIMATE</t>
  </si>
  <si>
    <t>TC XEROX 7025 ULTIMATE NEUTRAL</t>
  </si>
  <si>
    <t>7025 ELITE (106R03395)</t>
  </si>
  <si>
    <t>TC X7025 ELITE (NEUTRAL)</t>
  </si>
  <si>
    <t xml:space="preserve">PC 208 ULTRA </t>
  </si>
  <si>
    <t>TC PC 208 ULTRA NEUTRAL BOX</t>
  </si>
  <si>
    <t>PC 208</t>
  </si>
  <si>
    <t>TC PC 208 ULTIMATE (PRM BOX)</t>
  </si>
  <si>
    <t>PC 208 ULTRA PRM GOLD</t>
  </si>
  <si>
    <t xml:space="preserve">PC 210 ULTRA </t>
  </si>
  <si>
    <t>TC PC-210 ULTRA (NEUTRAL BOX)</t>
  </si>
  <si>
    <t>PC 210 KEV</t>
  </si>
  <si>
    <t>TC PC 210 ULTIMATE (PRM BOX)</t>
  </si>
  <si>
    <t>PC 210 ULTRA PRM GOLD</t>
  </si>
  <si>
    <t>PC 220</t>
  </si>
  <si>
    <t>TC PC 220 ULTIMATE (NEUTRAL)</t>
  </si>
  <si>
    <t>PC 218</t>
  </si>
  <si>
    <t>PC 310 H ULTRA</t>
  </si>
  <si>
    <t>TC PC 310 ULTRA NEUTRAL BOX</t>
  </si>
  <si>
    <t>TL 412HK  ULTRA</t>
  </si>
  <si>
    <t>TC TL-412HK ULTRA (NEUTRAL BOX)</t>
  </si>
  <si>
    <t>TL 412HK 12K</t>
  </si>
  <si>
    <t>TL 413</t>
  </si>
  <si>
    <t>DR 413</t>
  </si>
  <si>
    <t>TL 425</t>
  </si>
  <si>
    <t>TC TL-425 ULTRA (NEUTRAL BOX)</t>
  </si>
  <si>
    <t xml:space="preserve">DR 412 </t>
  </si>
  <si>
    <t>DU DR 412HK ULTIMATE NEUTRAL BOX</t>
  </si>
  <si>
    <t>DR 425</t>
  </si>
  <si>
    <t>DU DR425 ULTIMATE NEUTRAL BOX</t>
  </si>
  <si>
    <t>TL 5120H</t>
  </si>
  <si>
    <t>TC TL 5120H- NEUTRAL</t>
  </si>
  <si>
    <t>DR 5120 ELITE</t>
  </si>
  <si>
    <t>DU DR 5120 ELITE NEUTRAL BOX</t>
  </si>
  <si>
    <t>MS 310/410/510 Elite</t>
  </si>
  <si>
    <t>TC MS 310A/ 410A (NEUTRAL BOX)</t>
  </si>
  <si>
    <t>DR MS 310 ELITE</t>
  </si>
  <si>
    <t>DU DR 310 ULTIMATE NEUTRAL BOX (DRUM UNIT OF MS 310</t>
  </si>
  <si>
    <t>DR MS321/ MS421</t>
  </si>
  <si>
    <t>MS 421 W/O CHIP</t>
  </si>
  <si>
    <t>TC MS421 ULTRA (NEUTRAL BOX)</t>
  </si>
  <si>
    <t>KONICA MINOLTA</t>
  </si>
  <si>
    <t>TN 116/ 118 ELITE (2pc in 1 Box) 140 gm powder</t>
  </si>
  <si>
    <t>TC TN 116/118 ELITE NEUTRAL BOX</t>
  </si>
  <si>
    <t>NPG 51</t>
  </si>
  <si>
    <t>TC NPG51 ELITE NEUTRAL</t>
  </si>
  <si>
    <t>NPG 59</t>
  </si>
  <si>
    <t>TC NPG59 ELITE NEUTRAL</t>
  </si>
  <si>
    <t>35</t>
  </si>
  <si>
    <t>T06 W/O CHIP</t>
  </si>
  <si>
    <t>TC T06 W/O CHIP ELITE NEUTRAL</t>
  </si>
  <si>
    <t>25</t>
  </si>
  <si>
    <t>Panasonic</t>
  </si>
  <si>
    <t>KXP 1500/ FAT 400 ELITE</t>
  </si>
  <si>
    <t>TC FAT 400 / KXP 1500 ELITE NEUTRAL BOX</t>
  </si>
  <si>
    <t>COPIER CARTRIDGES</t>
  </si>
  <si>
    <t>324 COLOR SET OF 4</t>
  </si>
  <si>
    <t>328 COLOR SET OF 4</t>
  </si>
  <si>
    <t>516 MONO</t>
  </si>
  <si>
    <t>513 MONO</t>
  </si>
  <si>
    <t>KYOCERA TK-7120</t>
  </si>
  <si>
    <t>CF 325X</t>
  </si>
  <si>
    <t>CANON NPG 67 COLOR , SET OF 4</t>
  </si>
  <si>
    <t>NPG 28</t>
  </si>
  <si>
    <t>BULK</t>
  </si>
  <si>
    <t>1Kg</t>
  </si>
  <si>
    <t>20Kg</t>
  </si>
  <si>
    <t>100Kg</t>
  </si>
  <si>
    <t>500Kg</t>
  </si>
  <si>
    <t>ITDL 56</t>
  </si>
  <si>
    <t>ITDL 42</t>
  </si>
  <si>
    <t>ITDL 52</t>
  </si>
  <si>
    <t>ITDL 57</t>
  </si>
  <si>
    <t>DUTY</t>
  </si>
  <si>
    <t>ITDL 36</t>
  </si>
  <si>
    <t>ANTI</t>
  </si>
  <si>
    <t>12A JAPAN</t>
  </si>
  <si>
    <t>FREIGHT</t>
  </si>
  <si>
    <t>88A JAPAN</t>
  </si>
  <si>
    <t>CLEARANCE</t>
  </si>
  <si>
    <t>77A Ultra</t>
  </si>
  <si>
    <t xml:space="preserve">BROTHER </t>
  </si>
  <si>
    <t>SAMSUNG  CLASSIC</t>
  </si>
  <si>
    <t xml:space="preserve">SAMSUNG  ULTRA </t>
  </si>
  <si>
    <t>SAMSUNG 707 / 435</t>
  </si>
  <si>
    <t>KYOCERA</t>
  </si>
  <si>
    <t>Bottle</t>
  </si>
  <si>
    <t>12A CLASSIC (56)</t>
  </si>
  <si>
    <t>100 GM</t>
  </si>
  <si>
    <t>120 GM</t>
  </si>
  <si>
    <t>140 GM</t>
  </si>
  <si>
    <t>BOTTLE</t>
  </si>
  <si>
    <t>POUCH</t>
  </si>
  <si>
    <t>SEAL</t>
  </si>
  <si>
    <t>LABOUR</t>
  </si>
  <si>
    <t>12A ULTRA (42)</t>
  </si>
  <si>
    <t>OUTER</t>
  </si>
  <si>
    <t>LABEL</t>
  </si>
  <si>
    <t>12A ULTIMATE</t>
  </si>
  <si>
    <t>88A CLASSIC (57)</t>
  </si>
  <si>
    <t>70 GM</t>
  </si>
  <si>
    <t>88A ULTRA (36)</t>
  </si>
  <si>
    <t>88A ULTIMATE</t>
  </si>
  <si>
    <t>18A ULTRA</t>
  </si>
  <si>
    <t>50 GM</t>
  </si>
  <si>
    <t>70gm</t>
  </si>
  <si>
    <t>W137a/ 77a/ 146a/ 152a/ CRG 071</t>
  </si>
  <si>
    <t>100gm</t>
  </si>
  <si>
    <t>SAMSUNG CLASSIC</t>
  </si>
  <si>
    <t>SAMSUNG ULTRA</t>
  </si>
  <si>
    <t>BROTHER ULTRA</t>
  </si>
  <si>
    <t>80 GM</t>
  </si>
  <si>
    <t>RICOH UTRA</t>
  </si>
  <si>
    <t>KONICA MINOLTA WITHOUT DEVELOER</t>
  </si>
  <si>
    <t>XEROX TONER POWDER</t>
  </si>
  <si>
    <t>KONICA MONOLTA WITH DEVELOPER</t>
  </si>
  <si>
    <t>SAMSUNG TONER POWDER</t>
  </si>
  <si>
    <t>XEROX MFP WITH DEVELOPER</t>
  </si>
  <si>
    <t>Bottle cost</t>
  </si>
  <si>
    <t>137A GREY CHIP</t>
  </si>
  <si>
    <t>137A GREY CHIP INSTALL</t>
  </si>
  <si>
    <t>77a grey chip</t>
  </si>
  <si>
    <t>77a grey chip INSTALL</t>
  </si>
  <si>
    <t>77A TONER LEVEL CHIP</t>
  </si>
  <si>
    <t>152A GREY CHIP</t>
  </si>
  <si>
    <t>152A GREY CHIP INSTALL</t>
  </si>
  <si>
    <t>MCG 02 CHIP</t>
  </si>
  <si>
    <t>26/12/2024</t>
  </si>
  <si>
    <t>CRG 057</t>
  </si>
  <si>
    <t>CRG 057 GREY Chip Install</t>
  </si>
  <si>
    <t>CRG 071 GREY</t>
  </si>
  <si>
    <t>CRG 071 GREY Chip Install</t>
  </si>
  <si>
    <t>CRG 070 GREY</t>
  </si>
  <si>
    <t>28/01/2025</t>
  </si>
  <si>
    <t>146A GREY</t>
  </si>
  <si>
    <t>146A GREY Chip Installed</t>
  </si>
  <si>
    <t>147A</t>
  </si>
  <si>
    <t>89A</t>
  </si>
  <si>
    <t>TN 3608XL LEVEL</t>
  </si>
  <si>
    <t xml:space="preserve">W2040/41/42/43 </t>
  </si>
  <si>
    <t>W2300/01/02/03</t>
  </si>
  <si>
    <t>W1104 Drum chip</t>
  </si>
  <si>
    <t>Qty/ cart</t>
  </si>
  <si>
    <t xml:space="preserve">TOP COVER </t>
  </si>
  <si>
    <t>M1005 TOP COVER</t>
  </si>
  <si>
    <t>TOP COVER FOR LJ M1005</t>
  </si>
  <si>
    <t>1007 TOP COVER COMPLETE</t>
  </si>
  <si>
    <t>TOP COVER FOR LJ P1007</t>
  </si>
  <si>
    <t>1020 TOP COVER COMPLETE</t>
  </si>
  <si>
    <t>TOP COVER FOR LJ 1020</t>
  </si>
  <si>
    <t>1136 TOP COVER</t>
  </si>
  <si>
    <t>TOP COVER FOR LJ M1136</t>
  </si>
  <si>
    <t>M126 TOP COVER</t>
  </si>
  <si>
    <t>TOP COVER FOR LJ M126</t>
  </si>
  <si>
    <t>2900 TOP COVER COMPLETE</t>
  </si>
  <si>
    <t>TOP COVER FOR LBP 2900</t>
  </si>
  <si>
    <t>36/40</t>
  </si>
  <si>
    <t>1020 FUSER COVER/ Jaali COVER</t>
  </si>
  <si>
    <t>FUSER COVER FOR LJ 1020</t>
  </si>
  <si>
    <t>PAPER INPUT TRAY</t>
  </si>
  <si>
    <t>M1005 PAPER INPUT TRAY WHITE</t>
  </si>
  <si>
    <t>PAPER INPUT TRAY FOR LJ M1005</t>
  </si>
  <si>
    <t>LJ 1007 PAPER INPUT TRAY</t>
  </si>
  <si>
    <t>PAPER INPUT TRAY FOR P1007</t>
  </si>
  <si>
    <t>1020 PAPER INPUT TRAY</t>
  </si>
  <si>
    <t>PAPER INPUT TRAY FOR LJ 1020</t>
  </si>
  <si>
    <t>LJ 1136/1213 PAPER INPUT TRAY</t>
  </si>
  <si>
    <t>PAPER INPUT TRAY FOR LJ M1136 / 1213</t>
  </si>
  <si>
    <t>LJ 126/128 PAPER INPUT TRAY</t>
  </si>
  <si>
    <t>PAPER INPUT TRAY FOR LJ M126 /128</t>
  </si>
  <si>
    <t>LJ 1606</t>
  </si>
  <si>
    <t>PAPER INPUT TRAY FOR LJ P1606</t>
  </si>
  <si>
    <t>LJ 202/ 226 PAPER INPUT TRAY</t>
  </si>
  <si>
    <t>PAPER INPUT TRAY FOR 202</t>
  </si>
  <si>
    <t xml:space="preserve">LBP 2900 PAPER INPUT TRAY </t>
  </si>
  <si>
    <t>PAPER INPUT TRAY FOR LBP 2900</t>
  </si>
  <si>
    <t>PAPER OUTPUT TRAY</t>
  </si>
  <si>
    <t>LJ M1005</t>
  </si>
  <si>
    <t>PAPER OUTPUT TRAY FOR LJ M1005</t>
  </si>
  <si>
    <t>PAPER OUTPUT TRAY FOR LJ P1007</t>
  </si>
  <si>
    <t>PAPER OUTPUT TRAY FOR LJ 1020</t>
  </si>
  <si>
    <t>PAPER OUTPUT TRAY FOR LJ M1136</t>
  </si>
  <si>
    <t>LJ M1536 / 1606</t>
  </si>
  <si>
    <t>PAPER OUTPUT TRAY FOR LJ P1606</t>
  </si>
  <si>
    <t>PAPER OUTPUT TRAY FOR LJ M128</t>
  </si>
  <si>
    <t>LJ M202/ 226</t>
  </si>
  <si>
    <t>PAPER OUTPUT TRAY FOR LJ 202</t>
  </si>
  <si>
    <t>SIDE COVERS</t>
  </si>
  <si>
    <t xml:space="preserve">1005 SIDE COVER </t>
  </si>
  <si>
    <t>SIDE COVER SET FOR M1005</t>
  </si>
  <si>
    <t>1007 SIDE COVER (GREY)</t>
  </si>
  <si>
    <t>SIDE COVER SET FOR LJ P1007</t>
  </si>
  <si>
    <t>1020 SIDE COVER SET (WHITE/ GREY)</t>
  </si>
  <si>
    <t>SIDE COVER SET FOR LJ 1020</t>
  </si>
  <si>
    <t>2900 SIDE COVER SET (GREY)</t>
  </si>
  <si>
    <t>SIDE COVER SET FOR LBP 2900</t>
  </si>
  <si>
    <t>FRONT &amp; BACK COVERS</t>
  </si>
  <si>
    <t>1005 FRONT COVER</t>
  </si>
  <si>
    <t>FRONT DOOR FRAME FOR LJ M1005</t>
  </si>
  <si>
    <t>1007 FRONT COVER</t>
  </si>
  <si>
    <t>FRONT DOOR FRAME FOR LJ P1007</t>
  </si>
  <si>
    <t>1020 FRONT COVER</t>
  </si>
  <si>
    <t>FRONT DOOR FRAME FOR LJ 1020</t>
  </si>
  <si>
    <t>2900 FRONT COVER (GREY)</t>
  </si>
  <si>
    <t>FRONT DOOR FRAME FOR LBP 2900</t>
  </si>
  <si>
    <t>2900 BACK COVER</t>
  </si>
  <si>
    <t>BACK COVER FOR LBP 2900</t>
  </si>
  <si>
    <t>TRAYS</t>
  </si>
  <si>
    <t>2015 TRAY 1</t>
  </si>
  <si>
    <t>2015 TRAY 2</t>
  </si>
  <si>
    <t>2035 TRAY 2</t>
  </si>
  <si>
    <t>P3015 TRAY 1</t>
  </si>
  <si>
    <t>401 TRAY 2</t>
  </si>
  <si>
    <t>TRAY ASSEMBLY(TRAY 2) FOR LJ M401</t>
  </si>
  <si>
    <t>401 TRAY 1</t>
  </si>
  <si>
    <t>403 TRAY 2 / 305 / 329/405/427/429</t>
  </si>
  <si>
    <t>TRAY ASSEMBLY TRAY 2 FOR LJ 403</t>
  </si>
  <si>
    <t>Brand New</t>
  </si>
  <si>
    <t>4250 TOP COVER</t>
  </si>
  <si>
    <t>SAMSUNG 2876 TRAY 2</t>
  </si>
  <si>
    <t>TRAY ASSEMBLY TRAY 2 FOR M2876</t>
  </si>
  <si>
    <t>SAMSUNG 3320/ 3870 TRAY 2</t>
  </si>
  <si>
    <t>TRAY ASSEMBLY (TRAY 2) FOR ML 3320</t>
  </si>
  <si>
    <t>SAMSUNG 3870 MANUAL TRAY/ TRAY 1</t>
  </si>
  <si>
    <t>HL 2541 TRAY 2 ORIGINAL</t>
  </si>
  <si>
    <t>TRAY ASSEMBLY TRAY 2 FOR HL 2541</t>
  </si>
  <si>
    <t>HL 2541 DUPLEX TRAY ORIGINAL</t>
  </si>
  <si>
    <t>DUPLEX TRAY FOR HL 2541</t>
  </si>
  <si>
    <t>FUSER GUIDE/ FUSER FLAP</t>
  </si>
  <si>
    <t>1007 (Pack of 25)</t>
  </si>
  <si>
    <t>FUSER GUIDE FOR LJ P1007</t>
  </si>
  <si>
    <t>1020 (Pack of 25)</t>
  </si>
  <si>
    <t>FUSER GUIDE FOR LJ 1020</t>
  </si>
  <si>
    <t>FUSER GUIDE FOR LJ M126</t>
  </si>
  <si>
    <t>350</t>
  </si>
  <si>
    <t>FUSER GUIDE FOR LJ P1606</t>
  </si>
  <si>
    <t>EXIT ROLLER / FUSER DELIVERY ROLLER</t>
  </si>
  <si>
    <t>EXIT ROLLER FOR LJ P1007</t>
  </si>
  <si>
    <t>EXIT ROLLER FOR LJ 1020</t>
  </si>
  <si>
    <t>LJ P1606</t>
  </si>
  <si>
    <t>EXIT ROLLER FOR LJ P1606</t>
  </si>
  <si>
    <t>FUSER LEVER SET/ FUSER LOCK/ HINGE</t>
  </si>
  <si>
    <t xml:space="preserve">LJ 1007 </t>
  </si>
  <si>
    <t>FUSER LEVER SET FOR LJ P1007</t>
  </si>
  <si>
    <t xml:space="preserve">LJ 1020 </t>
  </si>
  <si>
    <t>FUSER LEVER SET FOR LJ 1020</t>
  </si>
  <si>
    <t>1020 TONER SENSOR LEVER</t>
  </si>
  <si>
    <t>TONER SENSOR LEVER FOR LJ 1020</t>
  </si>
  <si>
    <t>1020 FUSER SENSOR LEVER</t>
  </si>
  <si>
    <t>FUSER SENSOR LEVER FOR LJ 1020</t>
  </si>
  <si>
    <t>1007 FUSER SENSOR LEVER</t>
  </si>
  <si>
    <t>1020 PAPER SENSOR LEVER</t>
  </si>
  <si>
    <t>1020 CARTRIDGE LEVER</t>
  </si>
  <si>
    <t>136/138/ 108 PAPER PICK UP SENSOR</t>
  </si>
  <si>
    <t>M1005 TRAY LOCK</t>
  </si>
  <si>
    <t>stock</t>
  </si>
  <si>
    <t>LJ 9000/ 9040/ 9050</t>
  </si>
  <si>
    <t>UPPER FUSER ROLLER FOR LJ 9000</t>
  </si>
  <si>
    <t>ML 1610/ 1710</t>
  </si>
  <si>
    <t>UPPER ROLLER FOR ML 1610</t>
  </si>
  <si>
    <t>ML 1666/ 2160/ 2161/ 3201/ 3401/ HP 108, 136,138</t>
  </si>
  <si>
    <t>UPPER ROLLER FOR ML 1666/2161</t>
  </si>
  <si>
    <t>ML 2850  / SCX 4521FS / 4521NS / 4321/ 4021</t>
  </si>
  <si>
    <t>UPPER ROLLER FOR ML 2850</t>
  </si>
  <si>
    <t>M 2876/ M2826 /ML 2951 / ML 2955</t>
  </si>
  <si>
    <t>UPPER FUSER ROLLER FOR ML 2876</t>
  </si>
  <si>
    <t>M3310 / M3320/ M3870</t>
  </si>
  <si>
    <t>UPPER FUSER ROLLER FOR ML 3310 / 3320</t>
  </si>
  <si>
    <t>UPPER ROLLER FOR K2200</t>
  </si>
  <si>
    <t>HL 2240 / 2245/ 7055 / 7065</t>
  </si>
  <si>
    <t>UPPER ROLLER FOR HL 2240</t>
  </si>
  <si>
    <t>HL 2541/ 2365</t>
  </si>
  <si>
    <t>UPPER ROLLER FOR HL 2541</t>
  </si>
  <si>
    <t>HL 5350/ HL 5240 / 8370 / 8870</t>
  </si>
  <si>
    <t>UPPER ROLLER FOR HL 7500 / 7535</t>
  </si>
  <si>
    <t>P2200</t>
  </si>
  <si>
    <t>UPPER ROLLER FOR P2200</t>
  </si>
  <si>
    <t>M7105/ M7103</t>
  </si>
  <si>
    <t>SP 100</t>
  </si>
  <si>
    <t>UPPER SLEEVED ROLLER FOR LJ SP100 (PRM)</t>
  </si>
  <si>
    <t>SP 200</t>
  </si>
  <si>
    <t>OJ 7000 P.F.BELT</t>
  </si>
  <si>
    <t>OJ 7000 CARRIAGE BELT</t>
  </si>
  <si>
    <t>OJ 8100 / 8600 / 3610 / 3612 / 7110 / 7612 / 276 / 251 P.F.BELT</t>
  </si>
  <si>
    <t>OJ 8610 CARRAAGE BELT</t>
  </si>
  <si>
    <t>RETAIL</t>
  </si>
  <si>
    <t>RMB</t>
  </si>
  <si>
    <t>INR</t>
  </si>
  <si>
    <t>BELT</t>
  </si>
  <si>
    <t>DNJ 430 36"</t>
  </si>
  <si>
    <t>DNJ 430 24"</t>
  </si>
  <si>
    <t>DNJ 500 24"</t>
  </si>
  <si>
    <t>DNJ 500 42"</t>
  </si>
  <si>
    <t>DNJ 5500 42"</t>
  </si>
  <si>
    <t>DNJ 5500 60"</t>
  </si>
  <si>
    <t>DNJ T610 / 1100 44"</t>
  </si>
  <si>
    <t>ORIGINAL BELT</t>
  </si>
  <si>
    <t>DNJ T120 24"</t>
  </si>
  <si>
    <t>DNJ T520 36"</t>
  </si>
  <si>
    <t>DNJ T770 44"</t>
  </si>
  <si>
    <t>TRAILING CABLE</t>
  </si>
  <si>
    <t>DNJ T520 36" / 730 / 830</t>
  </si>
  <si>
    <t>30 PIN</t>
  </si>
  <si>
    <t>DNJ T2500 / T920 /T930 / T1500  / T3500  36"</t>
  </si>
  <si>
    <t>CR357-67027</t>
  </si>
  <si>
    <t>ENCODER STRIP</t>
  </si>
  <si>
    <t>DNJ 110 24"</t>
  </si>
  <si>
    <t>DNJ Z6100 / 6200 60"</t>
  </si>
  <si>
    <t>Q6652-60119</t>
  </si>
  <si>
    <t>DNJ T920 / T1500 / T2500 / T3500</t>
  </si>
  <si>
    <t>CR357-67022</t>
  </si>
  <si>
    <t>ENCODER DISK</t>
  </si>
  <si>
    <t>DNJ 110</t>
  </si>
  <si>
    <t>DNJ T770 / 2300</t>
  </si>
  <si>
    <t>DNJ T520</t>
  </si>
  <si>
    <t>SENSOR</t>
  </si>
  <si>
    <t>DNJ 430 CARRIAGE SENSOR</t>
  </si>
  <si>
    <t>DNJ 500 DISK ENCODER SENSOR</t>
  </si>
  <si>
    <t>C7769-60384</t>
  </si>
  <si>
    <t>DNJ T770 OOPS SENSOR</t>
  </si>
  <si>
    <t>Q5669-60156</t>
  </si>
  <si>
    <t>DNJ T770 SHEET SENSOR</t>
  </si>
  <si>
    <t>DNJ T120 / 520 / 730 / 830 CARRIAGE LINE SENSOR</t>
  </si>
  <si>
    <t>CQ890-67001</t>
  </si>
  <si>
    <t>DNJ 500 INK TUBE LEVER UPPER</t>
  </si>
  <si>
    <t>DNJ 500 INKTUBE COVER LOWER</t>
  </si>
  <si>
    <t>DNJ 500 CARRIAGE COVER</t>
  </si>
  <si>
    <t>DNJ 500 POWER SUPPLY</t>
  </si>
  <si>
    <t>DNJ 500 42" INK TUBE ASSY</t>
  </si>
  <si>
    <t>DNJ 500 ROLLFEED MOUNT KIT</t>
  </si>
  <si>
    <t>DNJ 500 CUTTER</t>
  </si>
  <si>
    <t>DNJ 500 CONTROL PANEL</t>
  </si>
  <si>
    <t>DNJ T770 SERVICE STATION</t>
  </si>
  <si>
    <t>DNJ T770 / 2300 CUTTER</t>
  </si>
  <si>
    <t>DNJ T2300 / 770 CARRIAGE PCA</t>
  </si>
  <si>
    <t>DNJ T1200/770 MAIN PCA BOARD</t>
  </si>
  <si>
    <t>DNJ T1200 FORMATTER WITH HDD</t>
  </si>
  <si>
    <t>DNJ T120 MAIN  BOARD</t>
  </si>
  <si>
    <t>CQ891-67019</t>
  </si>
  <si>
    <t>DNJ T520 / T120  CONTROL PANEL</t>
  </si>
  <si>
    <t>CQ890-67026</t>
  </si>
  <si>
    <t>DNJ T520 /T120 CARRIAGE MOTOR</t>
  </si>
  <si>
    <t>CQ890-67006</t>
  </si>
  <si>
    <t>DNJ T2300 / T1300 / T790 FORMATTER</t>
  </si>
  <si>
    <t>CN727-67015</t>
  </si>
  <si>
    <t>DNJ T1200 INK TUBE NOZZLE</t>
  </si>
  <si>
    <t>DNJ T920 / T1500 / T2500 / T3500 SERVICE STN</t>
  </si>
  <si>
    <t>CR357-67025</t>
  </si>
  <si>
    <t>DNJ T920 / T1500 FORMATTER WITH HDD</t>
  </si>
  <si>
    <t>CR357-67085</t>
  </si>
  <si>
    <t>JET DIRECT 620N</t>
  </si>
  <si>
    <t>ITEM</t>
  </si>
  <si>
    <t>INCOMING</t>
  </si>
  <si>
    <t>COST RMB</t>
  </si>
  <si>
    <t>PR2E MYLAR STRIP</t>
  </si>
  <si>
    <t>PLQ 20 MYLAR STRIP</t>
  </si>
  <si>
    <t>PLQ 20 PRINTHEAD</t>
  </si>
  <si>
    <t>PR2E RDA</t>
  </si>
  <si>
    <t>PLQ 20 MAIN BOARD</t>
  </si>
  <si>
    <t>4915 RDA</t>
  </si>
  <si>
    <t>FX 2175 / LQ 2090 CONT PANEL</t>
  </si>
  <si>
    <t>FX 2175 RDA</t>
  </si>
  <si>
    <t>LQ 2090 PRINTHEAD</t>
  </si>
  <si>
    <t>PLQ 20 SENSOR PLATE UPPER</t>
  </si>
  <si>
    <t>PLQ 20 SENSOR PLATE LOWER</t>
  </si>
  <si>
    <t>PR2E RIBBON CARTRIDGE (7mm x 12m)</t>
  </si>
  <si>
    <t>PLQ 20 RIBBON CARTRIDGE (12.7mm X  20m)</t>
  </si>
  <si>
    <t>NEW PRICE</t>
  </si>
  <si>
    <t>HP COLOR UNIVERSAL</t>
  </si>
  <si>
    <t>19A</t>
  </si>
  <si>
    <t>30A</t>
  </si>
  <si>
    <t>32A</t>
  </si>
  <si>
    <t>256A</t>
  </si>
  <si>
    <t>110A</t>
  </si>
  <si>
    <t>SAMSUNG 1043/1666</t>
  </si>
  <si>
    <t>SAMSUNG 110</t>
  </si>
  <si>
    <t>SAMSUNG 101S</t>
  </si>
  <si>
    <t>SAMSUNG 111S</t>
  </si>
  <si>
    <t>SAMSUNG 115L</t>
  </si>
  <si>
    <t>SAMSUNG 116S (TONER)</t>
  </si>
  <si>
    <t>SAMSUNG 116S (DRUM)</t>
  </si>
  <si>
    <t>SAMSUNG 117S</t>
  </si>
  <si>
    <t>SAMSUNG 203S</t>
  </si>
  <si>
    <t>SAMSUNG 205S</t>
  </si>
  <si>
    <t>SAMSUNG 707</t>
  </si>
  <si>
    <t>RICOH SP 111</t>
  </si>
  <si>
    <t>RICOH SP 210</t>
  </si>
  <si>
    <t>RICOH SP 310</t>
  </si>
  <si>
    <t>RICOH SP 3510</t>
  </si>
  <si>
    <t>LEXMAR MS/MX 310/410/510</t>
  </si>
  <si>
    <t>(YIELD 5000)</t>
  </si>
  <si>
    <t>NEW COST</t>
  </si>
  <si>
    <t>S.P.</t>
  </si>
  <si>
    <t>INKJET PVC CARD (85.5 X 54 MM) . EPSON</t>
  </si>
  <si>
    <t xml:space="preserve"> 0.8 MM THICKNESS</t>
  </si>
  <si>
    <t>INKJET PVS CARD (85.5 X 54 MM)  CANON</t>
  </si>
  <si>
    <t>0.6 MM THICKNESS</t>
  </si>
  <si>
    <t>PREMIER COMPUTERS (NEW)</t>
  </si>
  <si>
    <t>103-106, BLDG NO.69,</t>
  </si>
  <si>
    <t>INDIAN COMPOUND,</t>
  </si>
  <si>
    <t>GUNDAVALI ROAD,</t>
  </si>
  <si>
    <t>BHIWANDI - 421302</t>
  </si>
  <si>
    <t>TEL : 7738313555</t>
  </si>
  <si>
    <t>E-Mail : premiercomp@hotmail.com</t>
  </si>
  <si>
    <t>Stock Summary</t>
  </si>
  <si>
    <t>1-Apr-25 to 6-May-25</t>
  </si>
  <si>
    <t>Particulars</t>
  </si>
  <si>
    <t>Closing Balance</t>
  </si>
  <si>
    <t>Quantity</t>
  </si>
  <si>
    <t>Rate</t>
  </si>
  <si>
    <t>Value</t>
  </si>
  <si>
    <t>1005W DRUM UNIT (PROCESS UNIT DRUM)</t>
  </si>
  <si>
    <t>-48 PC</t>
  </si>
  <si>
    <t>2 INCH DC-FAN 50X50X12</t>
  </si>
  <si>
    <t>337X ULTIMATE EASYFILL (EASYFILL BRAND)</t>
  </si>
  <si>
    <t>ADAPTOR 22/455</t>
  </si>
  <si>
    <t>ADAPTOR 22V 455MA</t>
  </si>
  <si>
    <t>ADAPTOR 24/2.1-3PIN</t>
  </si>
  <si>
    <t>ADAPTOR 24V/2.1 PS2</t>
  </si>
  <si>
    <t>ADAPTOR 30/333 MA</t>
  </si>
  <si>
    <t>ADAPTOR 32/1560</t>
  </si>
  <si>
    <t>ADAPTOR 32/16, 1100MA</t>
  </si>
  <si>
    <t>ADAPTOR 32/625</t>
  </si>
  <si>
    <t>1 PC</t>
  </si>
  <si>
    <t>3 PC</t>
  </si>
  <si>
    <t>ADF ASSEMBLY FOR LJ M5035</t>
  </si>
  <si>
    <t>30 PC</t>
  </si>
  <si>
    <t>2 PC</t>
  </si>
  <si>
    <t>ADF HINGE SET FOR CANON 4412</t>
  </si>
  <si>
    <t>277 PC</t>
  </si>
  <si>
    <t>ADF HINGE SET FOR LJ  427</t>
  </si>
  <si>
    <t>45 PC</t>
  </si>
  <si>
    <t>12 PC</t>
  </si>
  <si>
    <t>4 PC</t>
  </si>
  <si>
    <t>13 PC</t>
  </si>
  <si>
    <t>ADF HINGE SET FOR LJ PRO 427</t>
  </si>
  <si>
    <t>-5 PC</t>
  </si>
  <si>
    <t>84 PC</t>
  </si>
  <si>
    <t>ADF HINGE SET FOR SCX 4321 / 2876</t>
  </si>
  <si>
    <t>38 PC</t>
  </si>
  <si>
    <t>ADF HING KIT FOR LJ 2727</t>
  </si>
  <si>
    <t>ADF HING SET FOR OJ 6318</t>
  </si>
  <si>
    <t>ADF INPUT TRAY FOR LJ M2727</t>
  </si>
  <si>
    <t>ADF MAINTENACE KIT LJ 525/700 (L2718A)</t>
  </si>
  <si>
    <t>ADF PAPER PICK-UP ROLLER KIT FOR LJ M4555</t>
  </si>
  <si>
    <t>ADF PAPER PICK UP ROLLER &amp; SEP PAD FOR LJ 3055</t>
  </si>
  <si>
    <t>ADF PICK-UP ROLLER FOR LJ M5035</t>
  </si>
  <si>
    <t>ADF PICK UP ROLLER &amp; SEPARATION PAD FOR LJ M1213</t>
  </si>
  <si>
    <t>ADF PICK UP ROLLER &amp; SEPARATION PAD FOR LJ M1536</t>
  </si>
  <si>
    <t>ADF PICKUP ROLLER &amp; SEPARATION ROLLER FOR SJ7000</t>
  </si>
  <si>
    <t>ADF PICK UP ROLLER &amp; SEP PAD FOR LJ 3050</t>
  </si>
  <si>
    <t>ADF PICK UP ROLLER &amp; SEP PAD SET FOR LJ M425</t>
  </si>
  <si>
    <t>5 PC</t>
  </si>
  <si>
    <t>24 PC</t>
  </si>
  <si>
    <t>69 PC</t>
  </si>
  <si>
    <t>35 PC</t>
  </si>
  <si>
    <t>ADF ROLLER KIT FOR LJ M427</t>
  </si>
  <si>
    <t>ADF ROLLER KIT FOR LJ M476</t>
  </si>
  <si>
    <t>ADF ROLLER KIT FOR LJ M525 (PRM)</t>
  </si>
  <si>
    <t>104 PC</t>
  </si>
  <si>
    <t>15 PC</t>
  </si>
  <si>
    <t>41 PC</t>
  </si>
  <si>
    <t>ADF ROLLER KIT FOR SJ 3000S3</t>
  </si>
  <si>
    <t>ADF ROLLER KIT FOR SJ 3000S4 (RUBBER SET ONLY)</t>
  </si>
  <si>
    <t>16 PC</t>
  </si>
  <si>
    <t>86 PC</t>
  </si>
  <si>
    <t>ADF ROLLER KIT FOR SJ 7000S4 (COMPLETE SET)</t>
  </si>
  <si>
    <t>31 PC</t>
  </si>
  <si>
    <t>ADF ROLLER KIT FOR SJ 8420</t>
  </si>
  <si>
    <t>17 PC</t>
  </si>
  <si>
    <t>ADF ROLLER KIT FOR SJ N9120</t>
  </si>
  <si>
    <t>ADF SEPARATION PAD FOR LJ 4345 / C4700</t>
  </si>
  <si>
    <t>ADF SEPARATION PAD FOR LJ M1536</t>
  </si>
  <si>
    <t>47 PC</t>
  </si>
  <si>
    <t>ADF SEPARATION PAD FOR LJ M4345 (PREMIUM)</t>
  </si>
  <si>
    <t>14 PC</t>
  </si>
  <si>
    <t>ADF SEPARATION PAD FOR LJ M5035</t>
  </si>
  <si>
    <t>AGA GEAR (BIG) FOR T2250</t>
  </si>
  <si>
    <t>AGA GEAR SET</t>
  </si>
  <si>
    <t>50 SET</t>
  </si>
  <si>
    <t>AGA GEAR (SMALL) FOR T2250</t>
  </si>
  <si>
    <t>9 PC</t>
  </si>
  <si>
    <t>AIRBAG (PACKING MATERIAL)</t>
  </si>
  <si>
    <t>3400 PC</t>
  </si>
  <si>
    <t>ARM SWING FOR LJ 5000</t>
  </si>
  <si>
    <t>ARM SWING FOR LJ M401</t>
  </si>
  <si>
    <t>BACK COVER FOR LJ M1005</t>
  </si>
  <si>
    <t>BACK DOOR LOCK FOR CP 1025</t>
  </si>
  <si>
    <t>BDP COVER FOR LX300</t>
  </si>
  <si>
    <t>39 PC</t>
  </si>
  <si>
    <t>BDP FOR LQ DSI 5235</t>
  </si>
  <si>
    <t>BDP FOR LX 300+</t>
  </si>
  <si>
    <t>26 PC</t>
  </si>
  <si>
    <t>BELT 24 SV (DNJ 500)  C7769-60182</t>
  </si>
  <si>
    <t>BELT AND TENSION KIT MR SERV</t>
  </si>
  <si>
    <t>172 PC</t>
  </si>
  <si>
    <t>137 PC</t>
  </si>
  <si>
    <t>BELT DRIVE GEAR FOR M226</t>
  </si>
  <si>
    <t>BELT DRIVE GEAR M202 / M226</t>
  </si>
  <si>
    <t>BELT DRIVE PULLEY FOR LQ 1050+</t>
  </si>
  <si>
    <t>57 PC</t>
  </si>
  <si>
    <t>BELT FOR DJ 5550</t>
  </si>
  <si>
    <t>BELT GEAR FOR LJ P1007 (PRINTER PART)</t>
  </si>
  <si>
    <t>BELT GEAR FOR M226</t>
  </si>
  <si>
    <t>BLACK BAG (PACKING MATERIAL)</t>
  </si>
  <si>
    <t>3200 PC</t>
  </si>
  <si>
    <t>BOX TYPE X2 CAPACITOR 0.1UF/275VAC</t>
  </si>
  <si>
    <t>BOX TYPE X2 CAPACITOR 0.68UF/275 VAC</t>
  </si>
  <si>
    <t>BRIDGE DIODE D15XB60</t>
  </si>
  <si>
    <t>BRIDGE DIODE D25XB80</t>
  </si>
  <si>
    <t>BRIDGE DIODE S50VB60</t>
  </si>
  <si>
    <t>CABLE SET FOR GT5820</t>
  </si>
  <si>
    <t>CARRIAGE ASSEMBLY FOR DNJ 430</t>
  </si>
  <si>
    <t>CARRIAGE ASSEMBLY FOR DNJ 500</t>
  </si>
  <si>
    <t>CARRIAGE ASSEMBLY FOR DNJ T120</t>
  </si>
  <si>
    <t>CARRIAGE ASSEMBLY FOR LQ DSI 5235</t>
  </si>
  <si>
    <t>CARRIAGE BELT ASSEMBLT FOR DNJ 430 36"</t>
  </si>
  <si>
    <t>8 PC</t>
  </si>
  <si>
    <t>CARRIAGE BELT ASSEMBLY FOR DNJ 4000 42"</t>
  </si>
  <si>
    <t>CARRIAGE BELT ASSEMBLY FOR DNJ 430 24"</t>
  </si>
  <si>
    <t>CARRIAGE BELT ASSEMBLY FOR DNJ 500 24"</t>
  </si>
  <si>
    <t>CARRIAGE BELT ASSEMBLY FOR DNJ 500 24" (BELT)</t>
  </si>
  <si>
    <t>CARRIAGE BELT ASSEMBLY FOR DNJ 500 42"</t>
  </si>
  <si>
    <t>CARRIAGE BELT ASSEMBLY FOR DNJ 5500 60"</t>
  </si>
  <si>
    <t>CARRIAGE BELT ASSEMBLY FOR DNJ 5500 60" (BELT)</t>
  </si>
  <si>
    <t>CARRIAGE BELT ASSEMBLY FOR DNJ T120 24" (BELT)</t>
  </si>
  <si>
    <t>CARRIAGE BELT ASSEMBLY FOR DNJ T520 36"</t>
  </si>
  <si>
    <t>CARRIAGE BELT ASSEMBLY FOR DNJ T520 36" (BELT)</t>
  </si>
  <si>
    <t>CARRIAGE BELT ASSEMBLY FOR DNJ T610 44"</t>
  </si>
  <si>
    <t>CARRIAGE BELT ASSEMBLY FOR DNJ T770 44" (BELT)</t>
  </si>
  <si>
    <t>CARRIAGE BELT DNJ 26500</t>
  </si>
  <si>
    <t>CARRIAGE BELT FOR OJ 7000</t>
  </si>
  <si>
    <t>CARRIAGE BUSH FOR FX 2175 (NEW MODEL)</t>
  </si>
  <si>
    <t>170 PC</t>
  </si>
  <si>
    <t>CARRIAGE BUSH FOR FX 2175 (OLD MODEL)</t>
  </si>
  <si>
    <t>1191 PC</t>
  </si>
  <si>
    <t>CARRIAGE BUSH FOR LQ DSI 5235</t>
  </si>
  <si>
    <t>CARRIAGE BUSH FOR LX 300 PLUS</t>
  </si>
  <si>
    <t>366 PC</t>
  </si>
  <si>
    <t>CARRIAGE CABLE FOR 515/530 (515MM X 25 PIN)</t>
  </si>
  <si>
    <t>988 PC</t>
  </si>
  <si>
    <t>CARRIAGE CABLE FOR DJ 3325</t>
  </si>
  <si>
    <t>CARRIAGE CABLE FOR GT5810 (490MM X 16 PIN)</t>
  </si>
  <si>
    <t>136 PC</t>
  </si>
  <si>
    <t>CARRIAGE CABLE FOR OJ 4355</t>
  </si>
  <si>
    <t>181 PC</t>
  </si>
  <si>
    <t>CARRIAGE COVER FOR DNJ 500</t>
  </si>
  <si>
    <t>7 PC</t>
  </si>
  <si>
    <t>CARRIAGE MOTOR (CQ890-67006)</t>
  </si>
  <si>
    <t>CARRIAGE MOTOR FOR DNJ T520</t>
  </si>
  <si>
    <t>CARRIAGE PCA FOR DNJ T2300</t>
  </si>
  <si>
    <t>CARRIAGE PCA FOR T920 (CR357-67081)</t>
  </si>
  <si>
    <t>CARRIAGE SENSOR FOR DNJ 430</t>
  </si>
  <si>
    <t>CARRIAGE SUB ASSY (LX 1170)</t>
  </si>
  <si>
    <t>CARTRIDGE LEVER FOR LJ 1020</t>
  </si>
  <si>
    <t>300 PC</t>
  </si>
  <si>
    <t>CCD BASE FOR LJ M1005</t>
  </si>
  <si>
    <t>CCD GEAR BOX M1005</t>
  </si>
  <si>
    <t>CCD GEAR BOX M1005 NEW MODEL</t>
  </si>
  <si>
    <t>891 PC</t>
  </si>
  <si>
    <t>CCD GEAR BOX M1005 OLD MODEL</t>
  </si>
  <si>
    <t>68 PC</t>
  </si>
  <si>
    <t>CCD M1005 NEW MODEL</t>
  </si>
  <si>
    <t>94 PC</t>
  </si>
  <si>
    <t>CCD M1005 OLD MODEL</t>
  </si>
  <si>
    <t>CCD UNITS</t>
  </si>
  <si>
    <t>CE516A LJ IMAGE TRANSFER</t>
  </si>
  <si>
    <t>CERAMIC CAPACITOR 100KPF250V</t>
  </si>
  <si>
    <t>CERAMIC CAPACITOR 100KPF50V</t>
  </si>
  <si>
    <t>CERAMIC CAPACITOR 100PF1KV</t>
  </si>
  <si>
    <t>CERAMIC CAPACITOR 100PF2KV</t>
  </si>
  <si>
    <t>CERAMIC CAPACITOR 100PF400VAC</t>
  </si>
  <si>
    <t>CERAMIC CAPACITOR 10J/6KV</t>
  </si>
  <si>
    <t>CERAMIC CAPACITOR 10KPF1KV</t>
  </si>
  <si>
    <t>CERAMIC CAPACITOR 10KPF250VAC</t>
  </si>
  <si>
    <t>CERAMIC CAPACITOR 10PF1KV</t>
  </si>
  <si>
    <t>CERAMIC CAPACITOR 10PF6KV</t>
  </si>
  <si>
    <t>CERAMIC CAPACITOR 150PF2KV</t>
  </si>
  <si>
    <t>CERAMIC CAPACITOR 15PF2KV</t>
  </si>
  <si>
    <t>CERAMIC CAPACITOR 18PF6KV</t>
  </si>
  <si>
    <t>CERAMIC CAPACITOR 1K/250VAC</t>
  </si>
  <si>
    <t>CERAMIC CAPACITOR 1K5PF1KV</t>
  </si>
  <si>
    <t>CERAMIC CAPACITOR 1K5PF250V AC</t>
  </si>
  <si>
    <t>CERAMIC CAPACITOR 1K5PF400VAC</t>
  </si>
  <si>
    <t>CERAMIC CAPACITOR 1KPF1KV</t>
  </si>
  <si>
    <t>CERAMIC CAPACITOR 1KPF250VAC</t>
  </si>
  <si>
    <t>CERAMIC CAPACITOR 1KPF2KV</t>
  </si>
  <si>
    <t>CERAMIC CAPACITOR 1KPF400VAC</t>
  </si>
  <si>
    <t>CERAMIC CAPACITOR 220PF1KV</t>
  </si>
  <si>
    <t>CERAMIC CAPACITOR 220PF250VAC</t>
  </si>
  <si>
    <t>CERAMIC CAPACITOR 220PF2KV</t>
  </si>
  <si>
    <t>CERAMIC CAPACITOR 220PF400VAC</t>
  </si>
  <si>
    <t>CERAMIC CAPACITOR 222K</t>
  </si>
  <si>
    <t>CERAMIC CAPACITOR 22J/6KV</t>
  </si>
  <si>
    <t>CERAMIC CAPACITOR 22NM/1KV</t>
  </si>
  <si>
    <t>CERAMIC CAPACITOR 22PF1KV</t>
  </si>
  <si>
    <t>CERAMIC CAPACITOR 22PF400VAC</t>
  </si>
  <si>
    <t>CERAMIC CAPACITOR 22PF6KV</t>
  </si>
  <si>
    <t>CERAMIC CAPACITOR 2K2/3KV</t>
  </si>
  <si>
    <t>CERAMIC CAPACITOR 2K2PF1KV</t>
  </si>
  <si>
    <t>CERAMIC CAPACITOR 2K2PF250VAC</t>
  </si>
  <si>
    <t>CERAMIC CAPACITOR 330PF1.5 KV</t>
  </si>
  <si>
    <t>CERAMIC CAPACITOR 330PF1KV</t>
  </si>
  <si>
    <t>CERAMIC CAPACITOR 330PF250VAC</t>
  </si>
  <si>
    <t>CERAMIC CAPACITOR 330PF2KV</t>
  </si>
  <si>
    <t>CERAMIC CAPACITOR 330PF400V</t>
  </si>
  <si>
    <t>CERAMIC CAPACITOR 330PF/440VAC</t>
  </si>
  <si>
    <t>CERAMIC CAPACITOR 33PF1KV</t>
  </si>
  <si>
    <t>CERAMIC CAPACITOR 33PF2KV</t>
  </si>
  <si>
    <t>CERAMIC CAPACITOR 33PF400VAC</t>
  </si>
  <si>
    <t>CERAMIC CAPACITOR 33PF6KV</t>
  </si>
  <si>
    <t>CERAMIC CAPACITOR 39PF6KV</t>
  </si>
  <si>
    <t>CERAMIC CAPACITOR 3K3/250VAC</t>
  </si>
  <si>
    <t>CERAMIC CAPACITOR 3K3PF2KV</t>
  </si>
  <si>
    <t>CERAMIC CAPACITOR 3K3PF400VAC</t>
  </si>
  <si>
    <t>CERAMIC CAPACITOR 470PF/1KV</t>
  </si>
  <si>
    <t>CERAMIC CAPACITOR 470PF250VAC</t>
  </si>
  <si>
    <t>CERAMIC CAPACITOR 470PF2KV</t>
  </si>
  <si>
    <t>CERAMIC CAPACITOR 470PF385V</t>
  </si>
  <si>
    <t>CERAMIC CAPACITOR 470PF400VAC</t>
  </si>
  <si>
    <t>CERAMIC CAPACITOR 47PF1KV</t>
  </si>
  <si>
    <t>CERAMIC CAPACITOR 47PF250VAC</t>
  </si>
  <si>
    <t>CERAMIC CAPACITOR 47PF2KV</t>
  </si>
  <si>
    <t>CERAMIC CAPACITOR 47PF400VAC</t>
  </si>
  <si>
    <t>CERAMIC CAPACITOR 4K7/250VAC</t>
  </si>
  <si>
    <t>CERAMIC CAPACITOR 4K7PF250VAC</t>
  </si>
  <si>
    <t>CERAMIC CAPACITOR 4K7PF400VAC</t>
  </si>
  <si>
    <t>CERAMIC CAPACITOR 5600PF630V</t>
  </si>
  <si>
    <t>CERAMIC CAPACITOR 5PF6KV</t>
  </si>
  <si>
    <t>CERAMIC CAPACITOR 680PF1KV</t>
  </si>
  <si>
    <t>CERAMIC CAPACITOR 680PF/250VAC</t>
  </si>
  <si>
    <t>CERAMIC CAPACITOR 680PF2KV</t>
  </si>
  <si>
    <t>CERAMIC CAPACITOR 680PF400VAC</t>
  </si>
  <si>
    <t>CERAMIC CAPACITOR 68PF1KV</t>
  </si>
  <si>
    <t>CERAMIC CAPACITOR 68PF2KV</t>
  </si>
  <si>
    <t>CERAMIC CAPACITOR 68PF400VAC</t>
  </si>
  <si>
    <t>CERAMIC CAPACITOR 68PF6KV</t>
  </si>
  <si>
    <t>CERAMIC CAPACITOR 82PF1KV</t>
  </si>
  <si>
    <t>CERAMIC CAPACITOR 82PF6KV</t>
  </si>
  <si>
    <t>CERAMIC CAPACITOR DA331K</t>
  </si>
  <si>
    <t>CERAMIC CAPACITOR DA472M</t>
  </si>
  <si>
    <t>CERAMIC CAPACITOR F103Z/1KV</t>
  </si>
  <si>
    <t>CERAMIC CAPACITOR SCK333</t>
  </si>
  <si>
    <t>CERAMIC CAPACITOR VKP4NM250</t>
  </si>
  <si>
    <t>CHEMPLEX 710 40LB PLASTIC PAIL</t>
  </si>
  <si>
    <t>CHIP FOR MCG02</t>
  </si>
  <si>
    <t>CLJ 3525 ITB</t>
  </si>
  <si>
    <t>CLUTCH ASSEMBLY FOR LJ 1020</t>
  </si>
  <si>
    <t>7592 PC</t>
  </si>
  <si>
    <t>2057 PC</t>
  </si>
  <si>
    <t>CLUTCH DRIVE GEAR FOR LJ 126 / 128</t>
  </si>
  <si>
    <t>379 PC</t>
  </si>
  <si>
    <t>CLUTCH GEAR 1020 (PRINTER PARTS)</t>
  </si>
  <si>
    <t>62 PC</t>
  </si>
  <si>
    <t>CLUTCH GEAR FOR LJ 1010</t>
  </si>
  <si>
    <t>204 PC</t>
  </si>
  <si>
    <t>669 PC</t>
  </si>
  <si>
    <t>CLUTCH GEAR FOR LJ 2420</t>
  </si>
  <si>
    <t>CLUTCH GEAR FOR LJ 401</t>
  </si>
  <si>
    <t>113 PC</t>
  </si>
  <si>
    <t>476 PC</t>
  </si>
  <si>
    <t>150 PC</t>
  </si>
  <si>
    <t>CLUTCH GEAR FOR ML 1610</t>
  </si>
  <si>
    <t>6 PC</t>
  </si>
  <si>
    <t>CLUTCH GEAR FOR ML 1666 (8481)</t>
  </si>
  <si>
    <t>143 PC</t>
  </si>
  <si>
    <t>CLUTH ASSEMBLY FOR OJ 4488</t>
  </si>
  <si>
    <t>CLUTH GEAR FOR L3110</t>
  </si>
  <si>
    <t>COMPATIBLE INK BOTTLE L210 BLACK 70 ML (NEUTRAL BOX</t>
  </si>
  <si>
    <t>803 PC</t>
  </si>
  <si>
    <t>COMPATIBLE INK BOTTLE L210 BLACK 70 ML (PRM)</t>
  </si>
  <si>
    <t>883 PC</t>
  </si>
  <si>
    <t>COMPATIBLE INK BOTTLE L210 CYAN 70 ML (NEUTRAL BOX)</t>
  </si>
  <si>
    <t>1080 PC</t>
  </si>
  <si>
    <t>COMPATIBLE INK BOTTLE L210 CYAN 70 ML (PRM)</t>
  </si>
  <si>
    <t>638 PC</t>
  </si>
  <si>
    <t>COMPATIBLE INK BOTTLE L210 MAGENTA 70 ML (NEUTRAL)</t>
  </si>
  <si>
    <t>1085 PC</t>
  </si>
  <si>
    <t>COMPATIBLE INK BOTTLE L210 MAGENTA 70 ML (PRM)</t>
  </si>
  <si>
    <t>623 PC</t>
  </si>
  <si>
    <t>COMPATIBLE INK BOTTLE L210 YELLOW 70 ML (NEUTRAL)</t>
  </si>
  <si>
    <t>COMPATIBLE INK BOTTLE L210 YELLOW 70 ML (PRM)</t>
  </si>
  <si>
    <t>633 PC</t>
  </si>
  <si>
    <t>COMPATIBLE INK BOTTLE L3110 BLACK 70 ML (NEUTRAL)</t>
  </si>
  <si>
    <t>943 PC</t>
  </si>
  <si>
    <t>COMPATIBLE INK BOTTLE L3110 BLACK 70 ML (PRM)</t>
  </si>
  <si>
    <t>598 PC</t>
  </si>
  <si>
    <t>COMPATIBLE INK BOTTLE L3110 CYAN 70 ML (NEUTRAL)</t>
  </si>
  <si>
    <t>796 PC</t>
  </si>
  <si>
    <t>COMPATIBLE INK BOTTLE L3110 CYAN 70 ML (PRM)</t>
  </si>
  <si>
    <t>544 PC</t>
  </si>
  <si>
    <t>COMPATIBLE INK BOTTLE L3110 MAGENTA 70 ML (NEUTRAL)</t>
  </si>
  <si>
    <t>COMPATIBLE INK BOTTLE L3110 MAGENTA 70 ML (PRM)</t>
  </si>
  <si>
    <t>554 PC</t>
  </si>
  <si>
    <t>COMPATIBLE INK BOTTLE L3110 YELLOW 70 ML (NEUTRAL)</t>
  </si>
  <si>
    <t>COMPATIBLE INK BOTTLE L3110 YELLOW 70 ML (PRM)</t>
  </si>
  <si>
    <t>COMPATIBLE INK BOTTLEM200 BLACK 140 ML (NEUTRAL)</t>
  </si>
  <si>
    <t>285 PC</t>
  </si>
  <si>
    <t>COMPATIBLE INK BOTTLE M200 BLACK 140 ML (PRM)</t>
  </si>
  <si>
    <t>93 PC</t>
  </si>
  <si>
    <t>COMPATIBLE INK FOR GT52 CYAN 70 ML</t>
  </si>
  <si>
    <t>COMP INK BOTTLE CANON G SERIES BLACK 135 ML (NEUTRA</t>
  </si>
  <si>
    <t>1006 PC</t>
  </si>
  <si>
    <t>COMP INK BOTTLE CANON G SERIES BLACK 135 ML (PRM)</t>
  </si>
  <si>
    <t>315 PC</t>
  </si>
  <si>
    <t>COMP INK BOTTLE CANON G SERIES CYAN 70 ML (NEUTRAL)</t>
  </si>
  <si>
    <t>568 PC</t>
  </si>
  <si>
    <t>COMP INK BOTTLE CANON G SERIES CYAN 70 ML (PRM)</t>
  </si>
  <si>
    <t>80 PC</t>
  </si>
  <si>
    <t>COMP INK BOTTLE CANON G SERIES MAGENTA 70 ML (NEUT)</t>
  </si>
  <si>
    <t>COMP INK BOTTLE CANON G SERIES MAGENTA 70 ML (PRM)</t>
  </si>
  <si>
    <t>COMP INK BOTTLE CANON G SERIES YELLOW 70 ML (NEUT)</t>
  </si>
  <si>
    <t>578 PC</t>
  </si>
  <si>
    <t>COMP INK BOTTLE CANON G SERIES YELLOW 70 ML (PRM)</t>
  </si>
  <si>
    <t>COMP INK BOTTLE FOR HP GT BLACK 90 ML(NEUTRAL BOX)</t>
  </si>
  <si>
    <t>777 PC</t>
  </si>
  <si>
    <t>COMP INK BOTTLE FOR HP GT BLACK 90 ML (PRM)</t>
  </si>
  <si>
    <t>207 PC</t>
  </si>
  <si>
    <t>COMP INK BOTTLE FOR HP GT CYAN 70 ML (NEUTRAL BOX)</t>
  </si>
  <si>
    <t>509 PC</t>
  </si>
  <si>
    <t>COMP INK BOTTLE FOR HP GT CYAN 70 ML (PRM)</t>
  </si>
  <si>
    <t>127 PC</t>
  </si>
  <si>
    <t>COMP INK BOTTLE FOR HP GT MAGENTA 70 ML (NEUTRAL)</t>
  </si>
  <si>
    <t>COMP INK BOTTLE FOR HP GT MAGENTA 70 ML (PRM)</t>
  </si>
  <si>
    <t>COMP INK BOTTLE FOR HP GT YELLOW 70 ML (NEUTRAL)</t>
  </si>
  <si>
    <t>COMP INK BOTTLE FOR HP GT YELLOW 70 ML (PRM)</t>
  </si>
  <si>
    <t>COMP INK BOTTLE L800 LIGHT CYAN 70 ML (NEUTRAL)</t>
  </si>
  <si>
    <t>265 PC</t>
  </si>
  <si>
    <t>COMP INK BOTTLE L800 LIGHT CYAN 70 ML (PRM)</t>
  </si>
  <si>
    <t>63 PC</t>
  </si>
  <si>
    <t>COMP INK BOTTLE L800 LIGHT MAGENTA 70 ML (NEUTRAL)</t>
  </si>
  <si>
    <t>COMP INK BOTTLE L800 LIGHT MAGENTA 70 ML (PRM)</t>
  </si>
  <si>
    <t>COMP INK BOTTLE M1100 140 ML (NEUTRAL)</t>
  </si>
  <si>
    <t>262 PC</t>
  </si>
  <si>
    <t>COMP INK BOTTLE M1100 140 ML (PRM)</t>
  </si>
  <si>
    <t>115 PC</t>
  </si>
  <si>
    <t>COMPLATIBLE INK FOR 003 BLACK 70 ML</t>
  </si>
  <si>
    <t>COMPLATIBLE INK FOR 003 CYAN 70 ML</t>
  </si>
  <si>
    <t>COMPLATIBLE INK FOR 003 MAGENTA 70 ML</t>
  </si>
  <si>
    <t>COMPLATIBLE INK FOR 003 YELLOW 70 ML</t>
  </si>
  <si>
    <t>COMPLATIBLE INK FOR GT51 BLACK 70 ML</t>
  </si>
  <si>
    <t>COMPLATIBLE INK FOR GT51 BLACK 90 ML</t>
  </si>
  <si>
    <t>COMPLATIBLE INK FOR GT52 MAGENTA 70 ML</t>
  </si>
  <si>
    <t>COMPLATIBLE INK FOR GT52 YELLOW 70 ML</t>
  </si>
  <si>
    <t>COMPLATIBLE INK FOR GT53XL 135ML</t>
  </si>
  <si>
    <t>COMPLATIBLE INK  UNIVERSAL 100 ML</t>
  </si>
  <si>
    <t>254 PC</t>
  </si>
  <si>
    <t>CONNECTOR LP.62/3/90</t>
  </si>
  <si>
    <t>CONNECTOR LP .62/3/90   N</t>
  </si>
  <si>
    <t>CONTROL PANEL CABLE FOR CANON 4570</t>
  </si>
  <si>
    <t>CONTROL PANEL CABLE FOR IMAGECLASS 4750</t>
  </si>
  <si>
    <t>3544 PC</t>
  </si>
  <si>
    <t>CONTROL PANEL FOR DNJ 430</t>
  </si>
  <si>
    <t>CONTROL PANEL FOR DNJ 500</t>
  </si>
  <si>
    <t>CONTROL PANEL FOR DNJ T520</t>
  </si>
  <si>
    <t>CONTROL PANEL FOR LJ 126DN</t>
  </si>
  <si>
    <t>CONTROL PANEL FOR LJ 126DW</t>
  </si>
  <si>
    <t>CONTROL PANEL FOR LJ 128FW</t>
  </si>
  <si>
    <t>CONTROL PANEL FOR LJ 403DN</t>
  </si>
  <si>
    <t>CONTROL PANEL FOR LJ 403DW</t>
  </si>
  <si>
    <t>831 PC</t>
  </si>
  <si>
    <t>CONTROL PANEL FOR LJ M429DW</t>
  </si>
  <si>
    <t>CONTROL PANEL FOR LJ M436</t>
  </si>
  <si>
    <t>CONTROL PANEL FOR LJ M5035</t>
  </si>
  <si>
    <t>CONTROL PANEL FOR LJ P1005</t>
  </si>
  <si>
    <t>CONTROL PANEL FOR LQ 2090</t>
  </si>
  <si>
    <t>-1 PC</t>
  </si>
  <si>
    <t>-57 PC</t>
  </si>
  <si>
    <t>COUPLING LEVER FOR LJ 5200</t>
  </si>
  <si>
    <t>CUTTER ASSEMBLY FOR DNJ 1050</t>
  </si>
  <si>
    <t>CUTTER ASSEMBLY FOR DNJ 500</t>
  </si>
  <si>
    <t>CUTTER ASSEMBLY FOR DNJ T770</t>
  </si>
  <si>
    <t>CUTTER SVC  - RC (DNJ 500) C7769-60390</t>
  </si>
  <si>
    <t>2610 PC</t>
  </si>
  <si>
    <t>7660 PC</t>
  </si>
  <si>
    <t>60 PC</t>
  </si>
  <si>
    <t>730 PC</t>
  </si>
  <si>
    <t>211 PC</t>
  </si>
  <si>
    <t>365 PC</t>
  </si>
  <si>
    <t>200 PC</t>
  </si>
  <si>
    <t>DB 51A</t>
  </si>
  <si>
    <t>770 PC</t>
  </si>
  <si>
    <t>DB 7055</t>
  </si>
  <si>
    <t>2966 PC</t>
  </si>
  <si>
    <t>2720 PC</t>
  </si>
  <si>
    <t>DB CF 218A (OLD STOCK)</t>
  </si>
  <si>
    <t>175 PC</t>
  </si>
  <si>
    <t>190 PC</t>
  </si>
  <si>
    <t>DB MLT 101 (TC)</t>
  </si>
  <si>
    <t>325 PC</t>
  </si>
  <si>
    <t>DB MLT 116</t>
  </si>
  <si>
    <t>525 PC</t>
  </si>
  <si>
    <t>320 PC</t>
  </si>
  <si>
    <t>1510 PC</t>
  </si>
  <si>
    <t>1291 PC</t>
  </si>
  <si>
    <t>140 PC</t>
  </si>
  <si>
    <t>DB W1110A (TC)</t>
  </si>
  <si>
    <t>DC CONTROLLER CARD FOR LJ 501</t>
  </si>
  <si>
    <t>DC FAN 1.5 INCH</t>
  </si>
  <si>
    <t>DC FAN 2.0 INCH</t>
  </si>
  <si>
    <t>DC FAN 2.5 INCH</t>
  </si>
  <si>
    <t>DC FAN 25MM 5V (25X25X06 MM)</t>
  </si>
  <si>
    <t>DC FAN 40MM 12V (40X40X10 MM)</t>
  </si>
  <si>
    <t>DC FAN 40MM 24V (40X40X10 MM)</t>
  </si>
  <si>
    <t>DC FAN 70mmX70mmX15mm</t>
  </si>
  <si>
    <t>DELIVERY SENSOR LEVER 2 FOR LJ 9000</t>
  </si>
  <si>
    <t>DEVELOPER ROLLER FOR MLT 101 (TC)</t>
  </si>
  <si>
    <t>110 PC</t>
  </si>
  <si>
    <t>125 PC</t>
  </si>
  <si>
    <t>DEVELOPER ROLLER FOR W1110 (TC)</t>
  </si>
  <si>
    <t>DIODE BC847B</t>
  </si>
  <si>
    <t>DIODE PMLL4148L</t>
  </si>
  <si>
    <t>29 PC</t>
  </si>
  <si>
    <t>Discount</t>
  </si>
  <si>
    <t>DISCOUNT RECD</t>
  </si>
  <si>
    <t>74 PC</t>
  </si>
  <si>
    <t>DISK ENCODER SENSOR FOR DNJ 500</t>
  </si>
  <si>
    <t>DNJ 4000 CARRIAGE CONTROL BOARD</t>
  </si>
  <si>
    <t>DNJ 5000 60" SPINDLE</t>
  </si>
  <si>
    <t>DNJ 500 42" BELT</t>
  </si>
  <si>
    <t>DNJ 500 42" ENCODER STRIP</t>
  </si>
  <si>
    <t>DNJ 500 42" MAINTENANCE KIT</t>
  </si>
  <si>
    <t>DNJ 500 42" TRAILING ASSY</t>
  </si>
  <si>
    <t>DNJ 500 CARRIAGE ASSEMBLY</t>
  </si>
  <si>
    <t>DNJ 500 CUTTER ASSEMBLY</t>
  </si>
  <si>
    <t>DNJ 500 INK TUBE ASSEMBLY 42"</t>
  </si>
  <si>
    <t>DNJ 500 SERVICE STATION</t>
  </si>
  <si>
    <t>DNJ 800 GL2 CARD</t>
  </si>
  <si>
    <t>DNJ T1200 STARWHEEL ASSEMBLY</t>
  </si>
  <si>
    <t>DRIVE GEAR 29t/14t FOR LJ 5000</t>
  </si>
  <si>
    <t>97 PC</t>
  </si>
  <si>
    <t>DRUM CLEANING BLADE</t>
  </si>
  <si>
    <t>21570 PC</t>
  </si>
  <si>
    <t>DRUM DRIVE ASSEMBLY FOR LJ 5200</t>
  </si>
  <si>
    <t>DRUM DRIVE ASSEMBLY FOR LJ M435 / 706</t>
  </si>
  <si>
    <t>DRUM DRIVE GEAR FOR M126</t>
  </si>
  <si>
    <t>DRUM UNIT COMP. (BOX) FOR HL 1111 (PRM)</t>
  </si>
  <si>
    <t>DTF INK BLACK 1000ML BOTTLE</t>
  </si>
  <si>
    <t>36 PC</t>
  </si>
  <si>
    <t>DTF INK CYAN 1000ML BOTTLE</t>
  </si>
  <si>
    <t>DTF INK MAGENTA 1000ML BOTTLE</t>
  </si>
  <si>
    <t>DTF INK WHITE 1000ML BOTTLE</t>
  </si>
  <si>
    <t>96 PC</t>
  </si>
  <si>
    <t>DTF INK YELLOW 1000ML BOTTLE</t>
  </si>
  <si>
    <t>299 PC</t>
  </si>
  <si>
    <t>180 PC</t>
  </si>
  <si>
    <t>-25 PC</t>
  </si>
  <si>
    <t>DU 32A ULTIMATE EASYFILL BRAND</t>
  </si>
  <si>
    <t>DU 32A ULTIMATE JETBLACK BRAND</t>
  </si>
  <si>
    <t>DU 32A ULTRA AIRBAG</t>
  </si>
  <si>
    <t>DU 32A ULTRA PRM BOX</t>
  </si>
  <si>
    <t>DU 32A WITH CHIP ULTIMATE AIRBAG</t>
  </si>
  <si>
    <t>DU 32A WITH CHIP ULTIMATE PRM BOX</t>
  </si>
  <si>
    <t>126 PC</t>
  </si>
  <si>
    <t>DU 34A ULTIMATE EASYFILL BRAND</t>
  </si>
  <si>
    <t>DU 34A ULTIMATE JETBLACK BRAND</t>
  </si>
  <si>
    <t>DU 34A ULTRA NEUTRAL BOX</t>
  </si>
  <si>
    <t>DU 34A WITH CHIP PRM BOX</t>
  </si>
  <si>
    <t>55 PC</t>
  </si>
  <si>
    <t>DU DK 1110 ELITE NEUTRAL BOX</t>
  </si>
  <si>
    <t>DU DR 1020 ULTIMATE EASYFILL BRAND</t>
  </si>
  <si>
    <t>DU DR 1020 ULTIMATE EVERGREEN BRAND</t>
  </si>
  <si>
    <t>DU DR 1020 ULTIMATE JETBLACK BRAND</t>
  </si>
  <si>
    <t>284 PC</t>
  </si>
  <si>
    <t>DU DR 1020 ULTIMATE PRINTONICS BRAND</t>
  </si>
  <si>
    <t>DU DR 1020 ULTRA NEUTRAL BOX</t>
  </si>
  <si>
    <t>DU DR 116 ULTIMATE EASYFILL BRAND</t>
  </si>
  <si>
    <t>DU DR 116ULTIMATE EVERGREEN BRAND</t>
  </si>
  <si>
    <t>DU DR 116 ULTIMATE GC BRAND</t>
  </si>
  <si>
    <t>DU DR 116 ULTIMATE JETBLACK BRAND</t>
  </si>
  <si>
    <t>DU DR 116 ULTIMATE JETFINE BRAND</t>
  </si>
  <si>
    <t>216 PC</t>
  </si>
  <si>
    <t>DU DR 116 ULTIMATE NEUTRAL BOX(OLD)</t>
  </si>
  <si>
    <t>DU DR 116 ULTRA NEUTRAL BOX</t>
  </si>
  <si>
    <t>224 PC</t>
  </si>
  <si>
    <t>DU DR 19A (GC)</t>
  </si>
  <si>
    <t>DU DR 19A ULTIMATE EASYFILL BRAND</t>
  </si>
  <si>
    <t>DU DR 19A ULTIMATE JETBLACK BRAND</t>
  </si>
  <si>
    <t>DU DR 19A ULTRA AIRBAG</t>
  </si>
  <si>
    <t>DU DR 19A WITH CHIP ULTIMATE AIRBAG</t>
  </si>
  <si>
    <t>DU DR 19A WITH CHIP ULTIMATE PRM BOX</t>
  </si>
  <si>
    <t>DU DR 2365 ELITE NEUTRAL BOX</t>
  </si>
  <si>
    <t>DU DR 2365 JETFINE BRAND</t>
  </si>
  <si>
    <t>DU DR 2365 ULTIMATE EASYFILL BRAND</t>
  </si>
  <si>
    <t>DU DR 2365 ULTIMATE EVERGREEN BRAND</t>
  </si>
  <si>
    <t>DU DR 2365 ULTIMATE GC BRAND</t>
  </si>
  <si>
    <t>DU DR 2365 ULTIMATE JETBLACK BRAND</t>
  </si>
  <si>
    <t>159 PC</t>
  </si>
  <si>
    <t>DU DR 2365 ULTIMATE PRINTONICS BRAND</t>
  </si>
  <si>
    <t>52 PC</t>
  </si>
  <si>
    <t>120 PC</t>
  </si>
  <si>
    <t>DU DR 2365 ULTIMATE RICHSPRINT BRAND</t>
  </si>
  <si>
    <t>DU DR 2365 ULTRA NEUTRAL BOX</t>
  </si>
  <si>
    <t>DU DR 2465 GC BRAND</t>
  </si>
  <si>
    <t>DU DR 2465 ULTIMATE EASYFILL BRAND</t>
  </si>
  <si>
    <t>DU DR 2465 ULTIMATE JETBLACK BRAND</t>
  </si>
  <si>
    <t>DU DR 2465 ULTIMATE (RICH SPRINT BRAND)</t>
  </si>
  <si>
    <t>DU DR 2465 ULTRA NEUTRAL BOX</t>
  </si>
  <si>
    <t>21 PC</t>
  </si>
  <si>
    <t>53 PC</t>
  </si>
  <si>
    <t>DU DR 3455 ULTIMATE EASYFILL BRAND</t>
  </si>
  <si>
    <t>DU DR3608 ULTIMATE EASYFILL BRAND</t>
  </si>
  <si>
    <t>DU DR 360 ULTIMATE AIRBAG</t>
  </si>
  <si>
    <t>DU DR 360 ULTIMATE EASYFILL BRAND</t>
  </si>
  <si>
    <t>25 PC</t>
  </si>
  <si>
    <t>DU DR 360 ULTRA NEUTRAL BOX</t>
  </si>
  <si>
    <t>DU DR 412 ELITE NEUTRAL BOX</t>
  </si>
  <si>
    <t>72 PC</t>
  </si>
  <si>
    <t>DU DR 412 ULTIMATE EASYFILL BRAND</t>
  </si>
  <si>
    <t>DU DR 412 ULTIMATE JETBLACK BRAND</t>
  </si>
  <si>
    <t>DU DR 420 ULTIMAT EASYFILL BRAND</t>
  </si>
  <si>
    <t>DU DR420 ULTIMATE EVERGREEN BRAND</t>
  </si>
  <si>
    <t>DU DR420 ULTIMATE JETBLACK BRAND</t>
  </si>
  <si>
    <t>124 PC</t>
  </si>
  <si>
    <t>DU DR420 ULTIMATE PRM BOX</t>
  </si>
  <si>
    <t>20 PC</t>
  </si>
  <si>
    <t>DU DR 580 ELITE (NEUTRAL)</t>
  </si>
  <si>
    <t>DU DR720 ELITE NEUTRAL BOX</t>
  </si>
  <si>
    <t>DU DR820 ULTIMATE JETBLACK BRAND</t>
  </si>
  <si>
    <t>DU DR820 ULTIMATE PRM BOX</t>
  </si>
  <si>
    <t>DU DR820 ULTIMATE RICHSPRINT BRAND</t>
  </si>
  <si>
    <t>DU DRB021 ULTIMATE EASYFILL BRAND</t>
  </si>
  <si>
    <t>DU DRB021 ULTIMATE EVERGREEN BRAND</t>
  </si>
  <si>
    <t>DU DRB021 ULTIMATE JETBLACK BRAND</t>
  </si>
  <si>
    <t>529 PC</t>
  </si>
  <si>
    <t>DU DRB021 ULTIMATE NEUTRAL BOX</t>
  </si>
  <si>
    <t>DU DRB021 ULTIMATE PRM BOX</t>
  </si>
  <si>
    <t>DU MK 4105  ELITE NEUTRAL BOX</t>
  </si>
  <si>
    <t>DU MS321 ELITE NEUTRAL BOX</t>
  </si>
  <si>
    <t>269 PC</t>
  </si>
  <si>
    <t>18 PC</t>
  </si>
  <si>
    <t>DU X5330 ELITE NEUTRAL BOX</t>
  </si>
  <si>
    <t>E CAP 220UF/6.3V</t>
  </si>
  <si>
    <t>E CAP 22UF/450V</t>
  </si>
  <si>
    <t>162 PC</t>
  </si>
  <si>
    <t>ECU CABLE SET FOR LJ 1020</t>
  </si>
  <si>
    <t>ECU CABLE SET FOR LJ M1005 NEW MODEL</t>
  </si>
  <si>
    <t>80 SET</t>
  </si>
  <si>
    <t>ECU CABLE SET FOR LJ M1005 OLD MODEL</t>
  </si>
  <si>
    <t>365 SET</t>
  </si>
  <si>
    <t>ELECTROLYIC CAPACITOR 4700UF/25V</t>
  </si>
  <si>
    <t>ELECTROLYTIC CAPACITER 400V 6.8UF</t>
  </si>
  <si>
    <t>ELECTROLYTIC CAPACITOR 1000UF/10V</t>
  </si>
  <si>
    <t>ELECTROLYTIC CAPACITOR 1000UF/16V</t>
  </si>
  <si>
    <t>ELECTROLYTIC CAPACITOR 1000UF/200V</t>
  </si>
  <si>
    <t>ELECTROLYTIC CAPACITOR 1000UF/20V</t>
  </si>
  <si>
    <t>ELECTROLYTIC CAPACITOR 1000UF/25V</t>
  </si>
  <si>
    <t>ELECTROLYTIC CAPACITOR 1000UF/315V</t>
  </si>
  <si>
    <t>ELECTROLYTIC CAPACITOR 1000UF/35V</t>
  </si>
  <si>
    <t>ELECTROLYTIC CAPACITOR 1000UF/6.3V</t>
  </si>
  <si>
    <t>ELECTROLYTIC CAPACITOR 100UF/100V</t>
  </si>
  <si>
    <t>ELECTROLYTIC CAPACITOR 100UF/10V</t>
  </si>
  <si>
    <t>ELECTROLYTIC CAPACITOR 100UF/25V</t>
  </si>
  <si>
    <t>ELECTROLYTIC CAPACITOR 100UF/35V</t>
  </si>
  <si>
    <t>ELECTROLYTIC CAPACITOR 100UF/50V</t>
  </si>
  <si>
    <t>ELECTROLYTIC CAPACITOR 100UF/6.3V</t>
  </si>
  <si>
    <t>ELECTROLYTIC CAPACITOR 100V1</t>
  </si>
  <si>
    <t>ELECTROLYTIC CAPACITOR 100V10</t>
  </si>
  <si>
    <t>ELECTROLYTIC CAPACITOR 100V100</t>
  </si>
  <si>
    <t>ELECTROLYTIC CAPACITOR 100V1.5</t>
  </si>
  <si>
    <t>ELECTROLYTIC CAPACITOR 100V150</t>
  </si>
  <si>
    <t>ELECTROLYTIC CAPACITOR 100V180</t>
  </si>
  <si>
    <t>ELECTROLYTIC CAPACITOR 100 V 2.2</t>
  </si>
  <si>
    <t>ELECTROLYTIC CAPACITOR 100V220</t>
  </si>
  <si>
    <t>ELECTROLYTIC CAPACITOR 100V27</t>
  </si>
  <si>
    <t>ELECTROLYTIC CAPACITOR 100V3.3</t>
  </si>
  <si>
    <t>ELECTROLYTIC CAPACITOR 100V330</t>
  </si>
  <si>
    <t>ELECTROLYTIC CAPACITOR 100V4.7</t>
  </si>
  <si>
    <t>ELECTROLYTIC CAPACITOR 100V470</t>
  </si>
  <si>
    <t>ELECTROLYTIC CAPACITOR 100V5.6</t>
  </si>
  <si>
    <t>ELECTROLYTIC CAPACITOR 100V68</t>
  </si>
  <si>
    <t>ELECTROLYTIC CAPACITOR 100V680</t>
  </si>
  <si>
    <t>ELECTROLYTIC CAPACITOR 100V82</t>
  </si>
  <si>
    <t>ELECTROLYTIC CAPACITOR 10F/2.4V</t>
  </si>
  <si>
    <t>ELECTROLYTIC CAPACITOR 10UF/16V</t>
  </si>
  <si>
    <t>ELECTROLYTIC CAPACITOR 10UF/200V</t>
  </si>
  <si>
    <t>ELECTROLYTIC CAPACITOR 10UF/400V</t>
  </si>
  <si>
    <t>ELECTROLYTIC CAPACITOR 10UF/450V</t>
  </si>
  <si>
    <t>ELECTROLYTIC CAPACITOR 10UF/50V</t>
  </si>
  <si>
    <t>ELECTROLYTIC CAPACITOR 10V100</t>
  </si>
  <si>
    <t>ELECTROLYTIC CAPACITOR 10V1000</t>
  </si>
  <si>
    <t>ELECTROLYTIC CAPACITOR 10V1200</t>
  </si>
  <si>
    <t>ELECTROLYTIC CAPACITOR 10V15000</t>
  </si>
  <si>
    <t>ELECTROLYTIC CAPACITOR 10V1800</t>
  </si>
  <si>
    <t>ELECTROLYTIC CAPACITOR 10V22</t>
  </si>
  <si>
    <t>ELECTROLYTIC CAPACITOR 10V220</t>
  </si>
  <si>
    <t>ELECTROLYTIC CAPACITOR 10V2200</t>
  </si>
  <si>
    <t>ELECTROLYTIC CAPACITOR 10V2700</t>
  </si>
  <si>
    <t>ELECTROLYTIC CAPACITOR 10V330</t>
  </si>
  <si>
    <t>ELECTROLYTIC CAPACITOR 10V3300</t>
  </si>
  <si>
    <t>ELECTROLYTIC CAPACITOR 10V47</t>
  </si>
  <si>
    <t>ELECTROLYTIC CAPACITOR 10V470</t>
  </si>
  <si>
    <t>ELECTROLYTIC CAPACITOR 10V4700</t>
  </si>
  <si>
    <t>ELECTROLYTIC CAPACITOR 10V560</t>
  </si>
  <si>
    <t>ELECTROLYTIC CAPACITOR 10V5600</t>
  </si>
  <si>
    <t>ELECTROLYTIC CAPACITOR 10V680</t>
  </si>
  <si>
    <t>ELECTROLYTIC CAPACITOR 10V6800</t>
  </si>
  <si>
    <t>ELECTROLYTIC CAPACITOR 110UF/570V</t>
  </si>
  <si>
    <t>ELECTROLYTIC CAPACITOR 1200UF/16V</t>
  </si>
  <si>
    <t>ELECTROLYTIC CAPACITOR 1200UF/35V</t>
  </si>
  <si>
    <t>ELECTROLYTIC CAPACITOR 120UF/200V</t>
  </si>
  <si>
    <t>ELECTROLYTIC CAPACITOR 120UF/400V</t>
  </si>
  <si>
    <t>ELECTROLYTIC CAPACITOR 120UF/450V</t>
  </si>
  <si>
    <t>ELECTROLYTIC CAPACITOR 12V120</t>
  </si>
  <si>
    <t>ELECTROLYTIC CAPACITOR 12V1200</t>
  </si>
  <si>
    <t>ELECTROLYTIC CAPACITOR 12V2000</t>
  </si>
  <si>
    <t>ELECTROLYTIC CAPACITOR 12V2000UF</t>
  </si>
  <si>
    <t>ELECTROLYTIC CAPACITOR 12V220</t>
  </si>
  <si>
    <t>ELECTROLYTIC CAPACITOR 12V2200</t>
  </si>
  <si>
    <t>ELECTROLYTIC CAPACITOR 1300UF/35V</t>
  </si>
  <si>
    <t>ELECTROLYTIC CAPACITOR 1500UF/10V</t>
  </si>
  <si>
    <t>ELECTROLYTIC CAPACITOR 1500UF/16V</t>
  </si>
  <si>
    <t>ELECTROLYTIC CAPACITOR 1500UF/25V</t>
  </si>
  <si>
    <t>ELECTROLYTIC CAPACITOR 1500UF/400V</t>
  </si>
  <si>
    <t>ELECTROLYTIC CAPACITOR 150UF/10V</t>
  </si>
  <si>
    <t>ELECTROLYTIC CAPACITOR 150UF/200V</t>
  </si>
  <si>
    <t>ELECTROLYTIC CAPACITOR 150UF 35V</t>
  </si>
  <si>
    <t>ELECTROLYTIC CAPACITOR 150UF/40V</t>
  </si>
  <si>
    <t>ELECTROLYTIC CAPACITOR 150UF/63V</t>
  </si>
  <si>
    <t>ELECTROLYTIC CAPACITOR 15UF/400V</t>
  </si>
  <si>
    <t>ELECTROLYTIC CAPACITOR 1.5UF/5.4V</t>
  </si>
  <si>
    <t>ELECTROLYTIC CAPACITOR 160V1</t>
  </si>
  <si>
    <t>ELECTROLYTIC CAPACITOR 160V10</t>
  </si>
  <si>
    <t>ELECTROLYTIC CAPACITOR 160V100</t>
  </si>
  <si>
    <t>ELECTROLYTIC CAPACITOR 160V2.2</t>
  </si>
  <si>
    <t>ELECTROLYTIC CAPACITOR 160V33</t>
  </si>
  <si>
    <t>ELECTROLYTIC CAPACITOR 160V4.7</t>
  </si>
  <si>
    <t>ELECTROLYTIC CAPACITOR 16V10</t>
  </si>
  <si>
    <t>ELECTROLYTIC CAPACITOR 16V100</t>
  </si>
  <si>
    <t>ELECTROLYTIC CAPACITOR 16V1000</t>
  </si>
  <si>
    <t>ELECTROLYTIC CAPACITOR 16V120</t>
  </si>
  <si>
    <t>ELECTROLYTIC CAPACITOR 16V1200</t>
  </si>
  <si>
    <t>ELECTROLYTIC CAPACITOR 16V150</t>
  </si>
  <si>
    <t>ELECTROLYTIC CAPACITOR 16V1500</t>
  </si>
  <si>
    <t>ELECTROLYTIC CAPACITOR 16V1800</t>
  </si>
  <si>
    <t>ELECTROLYTIC CAPACITOR 16V22</t>
  </si>
  <si>
    <t>ELECTROLYTIC CAPACITOR 16V220</t>
  </si>
  <si>
    <t>ELECTROLYTIC CAPACITOR 16V2200</t>
  </si>
  <si>
    <t>ELECTROLYTIC CAPACITOR 16V2700</t>
  </si>
  <si>
    <t>ELECTROLYTIC CAPACITOR 16V3000</t>
  </si>
  <si>
    <t>ELECTROLYTIC CAPACITOR 16V33</t>
  </si>
  <si>
    <t>ELECTROLYTIC CAPACITOR 16V330</t>
  </si>
  <si>
    <t>ELECTROLYTIC CAPACITOR 16V3300</t>
  </si>
  <si>
    <t>ELECTROLYTIC CAPACITOR 16V33000</t>
  </si>
  <si>
    <t>ELECTROLYTIC CAPACITOR 16V3600</t>
  </si>
  <si>
    <t>ELECTROLYTIC CAPACITOR 16V390</t>
  </si>
  <si>
    <t>ELECTROLYTIC CAPACITOR 16V3900</t>
  </si>
  <si>
    <t>ELECTROLYTIC CAPACITOR 16V4.7</t>
  </si>
  <si>
    <t>ELECTROLYTIC CAPACITOR 16V470</t>
  </si>
  <si>
    <t>ELECTROLYTIC CAPACITOR 16V4700</t>
  </si>
  <si>
    <t>ELECTROLYTIC CAPACITOR 16V560</t>
  </si>
  <si>
    <t>ELECTROLYTIC CAPACITOR 16V680</t>
  </si>
  <si>
    <t>ELECTROLYTIC CAPACITOR 16V6800</t>
  </si>
  <si>
    <t>ELECTROLYTIC CAPACITOR 17UF/400V</t>
  </si>
  <si>
    <t>ELECTROLYTIC CAPACITOR 1800UF/25V</t>
  </si>
  <si>
    <t>ELECTROLYTIC CAPACITOR 180UF/16V</t>
  </si>
  <si>
    <t>ELECTROLYTIC CAPACITOR 180UF/450V</t>
  </si>
  <si>
    <t>ELECTROLYTIC CAPACITOR 18UF/400V</t>
  </si>
  <si>
    <t>ELECTROLYTIC CAPACITOR 18V8200</t>
  </si>
  <si>
    <t>ELECTROLYTIC CAPACITOR 1UF/50V</t>
  </si>
  <si>
    <t>ELECTROLYTIC CAPACITOR 200V10</t>
  </si>
  <si>
    <t>ELECTROLYTIC CAPACITOR 200V22</t>
  </si>
  <si>
    <t>ELECTROLYTIC CAPACITOR 200V47</t>
  </si>
  <si>
    <t>ELECTROLYTIC CAPACITOR 20V2700</t>
  </si>
  <si>
    <t>ELECTROLYTIC CAPACITOR 20V3300</t>
  </si>
  <si>
    <t>ELECTROLYTIC CAPACITOR 2200UF/10V</t>
  </si>
  <si>
    <t>ELECTROLYTIC CAPACITOR 2200UF/16V</t>
  </si>
  <si>
    <t>ELECTROLYTIC CAPACITOR 2200UF/25V</t>
  </si>
  <si>
    <t>ELECTROLYTIC CAPACITOR 2200UF/35V</t>
  </si>
  <si>
    <t>ELECTROLYTIC CAPACITOR 2200UF/50V</t>
  </si>
  <si>
    <t>ELECTROLYTIC CAPACITOR 220UF/10V</t>
  </si>
  <si>
    <t>ELECTROLYTIC CAPACITOR 220UF/200V</t>
  </si>
  <si>
    <t>ELECTROLYTIC CAPACITOR 220UF/250V</t>
  </si>
  <si>
    <t>ELECTROLYTIC CAPACITOR 220UF/25V</t>
  </si>
  <si>
    <t>ELECTROLYTIC CAPACITOR 220UF/35V</t>
  </si>
  <si>
    <t>ELECTROLYTIC CAPACITOR 220UF/400V</t>
  </si>
  <si>
    <t>ELECTROLYTIC CAPACITOR 220UF/50V</t>
  </si>
  <si>
    <t>ELECTROLYTIC CAPACITOR 220UF/63V</t>
  </si>
  <si>
    <t>ELECTROLYTIC CAPACITOR 22UF/16V</t>
  </si>
  <si>
    <t>ELECTROLYTIC CAPACITOR 22UF/250V</t>
  </si>
  <si>
    <t>ELECTROLYTIC CAPACITOR 22UF/35V</t>
  </si>
  <si>
    <t>ELECTROLYTIC CAPACITOR 22UF/450V</t>
  </si>
  <si>
    <t>ELECTROLYTIC CAPACITOR 22UF/6.3V</t>
  </si>
  <si>
    <t>ELECTROLYTIC CAPACITOR 250V0.47</t>
  </si>
  <si>
    <t>ELECTROLYTIC CAPACITOR 250V1</t>
  </si>
  <si>
    <t>ELECTROLYTIC CAPACITOR 250V10</t>
  </si>
  <si>
    <t>ELECTROLYTIC CAPACITOR 250V2.2</t>
  </si>
  <si>
    <t>ELECTROLYTIC CAPACITOR 250V33</t>
  </si>
  <si>
    <t>ELECTROLYTIC CAPACITOR 250V4.7</t>
  </si>
  <si>
    <t>ELECTROLYTIC CAPACITOR 2.5V1</t>
  </si>
  <si>
    <t>ELECTROLYTIC CAPACITOR 25V10</t>
  </si>
  <si>
    <t>ELECTROLYTIC CAPACITOR 25V100</t>
  </si>
  <si>
    <t>ELECTROLYTIC CAPACITOR 25V1000</t>
  </si>
  <si>
    <t>ELECTROLYTIC CAPACITOR 25V120</t>
  </si>
  <si>
    <t>ELECTROLYTIC CAPACITOR 25V1200</t>
  </si>
  <si>
    <t>ELECTROLYTIC CAPACITOR 25V14000</t>
  </si>
  <si>
    <t>ELECTROLYTIC CAPACITOR 25V150</t>
  </si>
  <si>
    <t>ELECTROLYTIC CAPACITOR 25V1500</t>
  </si>
  <si>
    <t>ELECTROLYTIC CAPACITOR 25V1800</t>
  </si>
  <si>
    <t>ELECTROLYTIC CAPACITOR 2.5V1F</t>
  </si>
  <si>
    <t>ELECTROLYTIC CAPACITOR 25V2000</t>
  </si>
  <si>
    <t>ELECTROLYTIC CAPACITOR 25V2.2</t>
  </si>
  <si>
    <t>ELECTROLYTIC CAPACITOR 25V220</t>
  </si>
  <si>
    <t>ELECTROLYTIC CAPACITOR 25V2200</t>
  </si>
  <si>
    <t>ELECTROLYTIC CAPACITOR 25V2600</t>
  </si>
  <si>
    <t>ELECTROLYTIC CAPACITOR 2.5V2.7</t>
  </si>
  <si>
    <t>ELECTROLYTIC CAPACITOR 25V270</t>
  </si>
  <si>
    <t>ELECTROLYTIC CAPACITOR 25V2700</t>
  </si>
  <si>
    <t>ELECTROLYTIC CAPACITOR 25V3000</t>
  </si>
  <si>
    <t>ELECTROLYTIC CAPACITOR 25V3.3</t>
  </si>
  <si>
    <t>ELECTROLYTIC CAPACITOR 25V330</t>
  </si>
  <si>
    <t>ELECTROLYTIC CAPACITOR 25V3300</t>
  </si>
  <si>
    <t>ELECTROLYTIC CAPACITOR 25V4200</t>
  </si>
  <si>
    <t>ELECTROLYTIC CAPACITOR 25V4.7</t>
  </si>
  <si>
    <t>ELECTROLYTIC CAPACITOR 25V470</t>
  </si>
  <si>
    <t>ELECTROLYTIC CAPACITOR 25V4700</t>
  </si>
  <si>
    <t>ELECTROLYTIC CAPACITOR 25V4900</t>
  </si>
  <si>
    <t>ELECTROLYTIC CAPACITOR 25V5300</t>
  </si>
  <si>
    <t>ELECTROLYTIC CAPACITOR 25V56</t>
  </si>
  <si>
    <t>ELECTROLYTIC CAPACITOR 25V5800</t>
  </si>
  <si>
    <t>ELECTROLYTIC CAPACITOR 25V6000</t>
  </si>
  <si>
    <t>ELECTROLYTIC CAPACITOR 25V6200</t>
  </si>
  <si>
    <t>ELECTROLYTIC CAPACITOR 25V6700</t>
  </si>
  <si>
    <t>ELECTROLYTIC CAPACITOR 25V6.8</t>
  </si>
  <si>
    <t>ELECTROLYTIC CAPACITOR 25V680</t>
  </si>
  <si>
    <t>ELECTROLYTIC CAPACITOR 25V6800</t>
  </si>
  <si>
    <t>ELECTROLYTIC CAPACITOR 25V7400</t>
  </si>
  <si>
    <t>ELECTROLYTIC CAPACITOR 25V7500</t>
  </si>
  <si>
    <t>ELECTROLYTIC CAPACITOR 25V820</t>
  </si>
  <si>
    <t>ELECTROLYTIC CAPACITOR 270UF/16V</t>
  </si>
  <si>
    <t>ELECTROLYTIC CAPACITOR 270UF/250V</t>
  </si>
  <si>
    <t>ELECTROLYTIC CAPACITOR 270UF/400V</t>
  </si>
  <si>
    <t>ELECTROLYTIC CAPACITOR 2.7V10</t>
  </si>
  <si>
    <t>ELECTROLYTIC CAPACITOR 2.7V1F</t>
  </si>
  <si>
    <t>ELECTROLYTIC CAPACITOR 2.7V4.7</t>
  </si>
  <si>
    <t>ELECTROLYTIC CAPACITOR 28UF/16V</t>
  </si>
  <si>
    <t>ELECTROLYTIC CAPACITOR 3300UF/25V</t>
  </si>
  <si>
    <t>ELECTROLYTIC CAPACITOR 330UF/100V</t>
  </si>
  <si>
    <t>ELECTROLYTIC CAPACITOR 330UF/16V</t>
  </si>
  <si>
    <t>ELECTROLYTIC CAPACITOR 330UF/200V</t>
  </si>
  <si>
    <t>ELECTROLYTIC CAPACITOR 330UF/25V</t>
  </si>
  <si>
    <t>ELECTROLYTIC CAPACITOR 330UF/35V</t>
  </si>
  <si>
    <t>ELECTROLYTIC CAPACITOR 330UF/50V</t>
  </si>
  <si>
    <t>ELECTROLYTIC CAPACITOR 330V1720UF</t>
  </si>
  <si>
    <t>ELECTROLYTIC CAPACITOR 33UF/200V</t>
  </si>
  <si>
    <t>ELECTROLYTIC CAPACITOR 33UF/250V</t>
  </si>
  <si>
    <t>ELECTROLYTIC CAPACITOR 350V33</t>
  </si>
  <si>
    <t>ELECTROLYTIC CAPACITOR 350V47</t>
  </si>
  <si>
    <t>ELECTROLYTIC CAPACITOR 35V10</t>
  </si>
  <si>
    <t>ELECTROLYTIC CAPACITOR 35V100</t>
  </si>
  <si>
    <t>ELECTROLYTIC CAPACITOR 35V1000</t>
  </si>
  <si>
    <t>ELECTROLYTIC CAPACITOR 35V120</t>
  </si>
  <si>
    <t>ELECTROLYTIC CAPACITOR 35V1200</t>
  </si>
  <si>
    <t>ELECTROLYTIC CAPACITOR 35V1300</t>
  </si>
  <si>
    <t>ELECTROLYTIC CAPACITOR 35V150</t>
  </si>
  <si>
    <t>ELECTROLYTIC CAPACITOR 35V1500</t>
  </si>
  <si>
    <t>ELECTROLYTIC CAPACITOR 35V180</t>
  </si>
  <si>
    <t>ELECTROLYTIC CAPACITOR 35V1800</t>
  </si>
  <si>
    <t>ELECTROLYTIC CAPACITOR 35V2000</t>
  </si>
  <si>
    <t>ELECTROLYTIC CAPACITOR 35V22</t>
  </si>
  <si>
    <t>ELECTROLYTIC CAPACITOR 35V220</t>
  </si>
  <si>
    <t>ELECTROLYTIC CAPACITOR 35V2200</t>
  </si>
  <si>
    <t>ELECTROLYTIC CAPACITOR 35V27</t>
  </si>
  <si>
    <t>ELECTROLYTIC CAPACITOR 35V2700</t>
  </si>
  <si>
    <t>ELECTROLYTIC CAPACITOR 35V3000</t>
  </si>
  <si>
    <t>ELECTROLYTIC CAPACITOR 35V33</t>
  </si>
  <si>
    <t>ELECTROLYTIC CAPACITOR 35V330</t>
  </si>
  <si>
    <t>ELECTROLYTIC CAPACITOR 35V3300</t>
  </si>
  <si>
    <t>ELECTROLYTIC CAPACITOR 35V3700</t>
  </si>
  <si>
    <t>ELECTROLYTIC CAPACITOR 35V39</t>
  </si>
  <si>
    <t>ELECTROLYTIC CAPACITOR 35V3900</t>
  </si>
  <si>
    <t>ELECTROLYTIC CAPACITOR 35V4200</t>
  </si>
  <si>
    <t>ELECTROLYTIC CAPACITOR 35V47</t>
  </si>
  <si>
    <t>ELECTROLYTIC CAPACITOR 35V470</t>
  </si>
  <si>
    <t>ELECTROLYTIC CAPACITOR 35V4700</t>
  </si>
  <si>
    <t>ELECTROLYTIC CAPACITOR 35V5300</t>
  </si>
  <si>
    <t>ELECTROLYTIC CAPACITOR 35V56</t>
  </si>
  <si>
    <t>ELECTROLYTIC CAPACITOR 35V560</t>
  </si>
  <si>
    <t>ELECTROLYTIC CAPACITOR 35V650</t>
  </si>
  <si>
    <t>ELECTROLYTIC CAPACITOR 35V680</t>
  </si>
  <si>
    <t>ELECTROLYTIC CAPACITOR 35V6800</t>
  </si>
  <si>
    <t>ELECTROLYTIC CAPACITOR 35V82</t>
  </si>
  <si>
    <t>ELECTROLYTIC CAPACITOR 390UF/400V</t>
  </si>
  <si>
    <t>ELECTROLYTIC CAPACITOR 3V20F</t>
  </si>
  <si>
    <t>ELECTROLYTIC CAPACITOR 400V1</t>
  </si>
  <si>
    <t>ELECTROLYTIC CAPACITOR 400V10</t>
  </si>
  <si>
    <t>ELECTROLYTIC CAPACITOR 400V120</t>
  </si>
  <si>
    <t>ELECTROLYTIC CAPACITOR 400V2.2</t>
  </si>
  <si>
    <t>ELECTROLYTIC CAPACITOR 400V4.7</t>
  </si>
  <si>
    <t>ELECTROLYTIC CAPACITOR 450V120UF</t>
  </si>
  <si>
    <t>ELECTROLYTIC CAPACITOR 450V150</t>
  </si>
  <si>
    <t>ELECTROLYTIC CAPACITOR 450V2.2</t>
  </si>
  <si>
    <t>ELECTROLYTIC CAPACITOR 450V33</t>
  </si>
  <si>
    <t>ELECTROLYTIC CAPACITOR 450V47</t>
  </si>
  <si>
    <t>ELECTROLYTIC CAPACITOR 4700UF/100V</t>
  </si>
  <si>
    <t>ELECTROLYTIC CAPACITOR 470UF/100V</t>
  </si>
  <si>
    <t>ELECTROLYTIC CAPACITOR 470UF/10V</t>
  </si>
  <si>
    <t>ELECTROLYTIC CAPACITOR 470UF/200V</t>
  </si>
  <si>
    <t>ELECTROLYTIC CAPACITOR 470UF/25V</t>
  </si>
  <si>
    <t>ELECTROLYTIC CAPACITOR 470UF/35V</t>
  </si>
  <si>
    <t>ELECTROLYTIC CAPACITOR 470UF/400V</t>
  </si>
  <si>
    <t>ELECTROLYTIC CAPACITOR 470UF/450V</t>
  </si>
  <si>
    <t>ELECTROLYTIC CAPACITOR 470UF/50V</t>
  </si>
  <si>
    <t>ELECTROLYTIC CAPACITOR 474/275V</t>
  </si>
  <si>
    <t>ELECTROLYTIC CAPACITOR 474/310V</t>
  </si>
  <si>
    <t>ELECTROLYTIC CAPACITOR 47UF/100V</t>
  </si>
  <si>
    <t>ELECTROLYTIC CAPACITOR 47UF/200V</t>
  </si>
  <si>
    <t>ELECTROLYTIC CAPACITOR 47UF/25V</t>
  </si>
  <si>
    <t>ELECTROLYTIC CAPACITOR 47UF/35V</t>
  </si>
  <si>
    <t>ELECTROLYTIC CAPACITOR 47UF/400V</t>
  </si>
  <si>
    <t>ELECTROLYTIC CAPACITOR 47UF/450V</t>
  </si>
  <si>
    <t>ELECTROLYTIC CAPACITOR 47UF/50V</t>
  </si>
  <si>
    <t>ELECTROLYTIC CAPACITOR 47UF/6.3V</t>
  </si>
  <si>
    <t>ELECTROLYTIC CAPACITOR 50C180</t>
  </si>
  <si>
    <t>ELECTROLYTIC CAPACITOR 50V0.1</t>
  </si>
  <si>
    <t>ELECTROLYTIC CAPACITOR 50V0.22UF</t>
  </si>
  <si>
    <t>ELECTROLYTIC CAPACITOR 50V0.33</t>
  </si>
  <si>
    <t>ELECTROLYTIC CAPACITOR 50V1</t>
  </si>
  <si>
    <t>ELECTROLYTIC CAPACITOR 50V10</t>
  </si>
  <si>
    <t>ELECTROLYTIC CAPACITOR 50V100</t>
  </si>
  <si>
    <t>ELECTROLYTIC CAPACITOR 50V1000</t>
  </si>
  <si>
    <t>ELECTROLYTIC CAPACITOR 50V12</t>
  </si>
  <si>
    <t>ELECTROLYTIC CAPACITOR 50V1.5</t>
  </si>
  <si>
    <t>ELECTROLYTIC CAPACITOR 50V150</t>
  </si>
  <si>
    <t>ELECTROLYTIC CAPACITOR 50V180</t>
  </si>
  <si>
    <t>ELECTROLYTIC CAPACITOR 50V2.2</t>
  </si>
  <si>
    <t>ELECTROLYTIC CAPACITOR 50V220</t>
  </si>
  <si>
    <t>ELECTROLYTIC CAPACITOR 50V2200</t>
  </si>
  <si>
    <t>ELECTROLYTIC CAPACITOR 50V2.7</t>
  </si>
  <si>
    <t>ELECTROLYTIC CAPACITOR 50V270</t>
  </si>
  <si>
    <t>ELECTROLYTIC CAPACITOR 50V3.3</t>
  </si>
  <si>
    <t>ELECTROLYTIC CAPACITOR 50V330</t>
  </si>
  <si>
    <t>ELECTROLYTIC CAPACITOR 50V3300</t>
  </si>
  <si>
    <t>ELECTROLYTIC CAPACITOR 50V3.9</t>
  </si>
  <si>
    <t>ELECTROLYTIC CAPACITOR 50V4.7</t>
  </si>
  <si>
    <t>ELECTROLYTIC CAPACITOR 50V470</t>
  </si>
  <si>
    <t>ELECTROLYTIC CAPACITOR 50V56</t>
  </si>
  <si>
    <t>ELECTROLYTIC CAPACITOR 50V560</t>
  </si>
  <si>
    <t>ELECTROLYTIC CAPACITOR 50V6.8</t>
  </si>
  <si>
    <t>ELECTROLYTIC CAPACITOR 50V680</t>
  </si>
  <si>
    <t>ELECTROLYTIC CAPACITOR 50V82</t>
  </si>
  <si>
    <t>ELECTROLYTIC CAPACITOR 50V820</t>
  </si>
  <si>
    <t>ELECTROLYTIC CAPACITOR 50X22</t>
  </si>
  <si>
    <t>ELECTROLYTIC CAPACITOR 5600UF/10V</t>
  </si>
  <si>
    <t>ELECTROLYTIC CAPACITOR 560UF/200V</t>
  </si>
  <si>
    <t>ELECTROLYTIC CAPACITOR 560UF/35V</t>
  </si>
  <si>
    <t>ELECTROLYTIC CAPACITOR 560UF/6.3V</t>
  </si>
  <si>
    <t>ELECTROLYTIC CAPACITOR 56UF/450V</t>
  </si>
  <si>
    <t>ELECTROLYTIC CAPACITOR 60UF/160V</t>
  </si>
  <si>
    <t>ELECTROLYTIC CAPACITOR 63V10</t>
  </si>
  <si>
    <t>ELECTROLYTIC CAPACITOR 6.3V100</t>
  </si>
  <si>
    <t>ELECTROLYTIC CAPACITOR 6.3V1000</t>
  </si>
  <si>
    <t>ELECTROLYTIC CAPACITOR 6.3V10000</t>
  </si>
  <si>
    <t>ELECTROLYTIC CAPACITOR 63V12</t>
  </si>
  <si>
    <t>ELECTROLYTIC CAPACITOR 63V1200</t>
  </si>
  <si>
    <t>ELECTROLYTIC CAPACITOR 63V150</t>
  </si>
  <si>
    <t>ELECTROLYTIC CAPACITOR 6.3V1500</t>
  </si>
  <si>
    <t>ELECTROLYTIC CAPACITOR 63V180</t>
  </si>
  <si>
    <t>ELECTROLYTIC CAPACITOR 63V1800</t>
  </si>
  <si>
    <t>ELECTROLYTIC CAPACITOR 63V22</t>
  </si>
  <si>
    <t>ELECTROLYTIC CAPACITOR 6.3V220</t>
  </si>
  <si>
    <t>ELECTROLYTIC CAPACITOR 6.3V2200</t>
  </si>
  <si>
    <t>ELECTROLYTIC CAPACITOR 63V33</t>
  </si>
  <si>
    <t>ELECTROLYTIC CAPACITOR 6.3V330</t>
  </si>
  <si>
    <t>ELECTROLYTIC CAPACITOR 6.3V3300</t>
  </si>
  <si>
    <t>ELECTROLYTIC CAPACITOR 63V390</t>
  </si>
  <si>
    <t>ELECTROLYTIC CAPACITOR 63V4.7</t>
  </si>
  <si>
    <t>ELECTROLYTIC CAPACITOR 6.3V470</t>
  </si>
  <si>
    <t>ELECTROLYTIC CAPACITOR 6.3V4700</t>
  </si>
  <si>
    <t>ELECTROLYTIC CAPACITOR 63V56</t>
  </si>
  <si>
    <t>ELECTROLYTIC CAPACITOR 6.3V680</t>
  </si>
  <si>
    <t>ELECTROLYTIC CAPACITOR 63V820</t>
  </si>
  <si>
    <t>ELECTROLYTIC CAPACITOR 6800UF/16V</t>
  </si>
  <si>
    <t>ELECTROLYTIC CAPACITOR 6800UF/25V</t>
  </si>
  <si>
    <t>ELECTROLYTIC CAPACITOR 6800UF/50V</t>
  </si>
  <si>
    <t>ELECTROLYTIC CAPACITOR 680UF/10V</t>
  </si>
  <si>
    <t>ELECTROLYTIC CAPACITOR 680UF/16V</t>
  </si>
  <si>
    <t>ELECTROLYTIC CAPACITOR 680UF/250V</t>
  </si>
  <si>
    <t>ELECTROLYTIC CAPACITOR 680UF/25V</t>
  </si>
  <si>
    <t>ELECTROLYTIC CAPACITOR 680UF/50V</t>
  </si>
  <si>
    <t>ELECTROLYTIC CAPACITOR 684/450V</t>
  </si>
  <si>
    <t>ELECTROLYTIC CAPACITOR 68UF/200V</t>
  </si>
  <si>
    <t>ELECTROLYTIC CAPACITOR 68UF/350V</t>
  </si>
  <si>
    <t>ELECTROLYTIC CAPACITOR 68UF/35V</t>
  </si>
  <si>
    <t>ELECTROLYTIC CAPACITOR 6.8UF/400V</t>
  </si>
  <si>
    <t>ELECTROLYTIC CAPACITOR 6.8UF/450V</t>
  </si>
  <si>
    <t>ELECTROLYTIC CAPACITOR 68UF/450V NEW</t>
  </si>
  <si>
    <t>ELECTROLYTIC CAPACITOR 70V330</t>
  </si>
  <si>
    <t>ELECTROLYTIC CAPACITOR 75UF/200V</t>
  </si>
  <si>
    <t>ELECTROLYTIC CAPACITOR 75UF/250V</t>
  </si>
  <si>
    <t>ELECTROLYTIC CAPACITOR 80V330</t>
  </si>
  <si>
    <t>ELECTROLYTIC CAPACITOR 820UF/16V</t>
  </si>
  <si>
    <t>ELECTROLYTIC CAPACITOR 820UF/200V</t>
  </si>
  <si>
    <t>ELECTROLYTIC CAPACITOR 820UF/8V</t>
  </si>
  <si>
    <t>ELECTROLYTIC CAPACITOR 82UF/200V</t>
  </si>
  <si>
    <t>ELECTROLYTIC CAPACITOR 82UF/400V</t>
  </si>
  <si>
    <t>ELECTROLYTIC CAPACITOR 8.2UF/400V NEW</t>
  </si>
  <si>
    <t>ELECTROLYTIC CAPACITOR 82UF/450V</t>
  </si>
  <si>
    <t>ELECTROLYTIC CAPACITORS 100V15</t>
  </si>
  <si>
    <t>ELECTROLYTIC CAPACITORS 100V22</t>
  </si>
  <si>
    <t>ELECTROLYTIC CAPACITORS 100V33</t>
  </si>
  <si>
    <t>ELECTROLYTIC CAPACITORS 100V47</t>
  </si>
  <si>
    <t>ELECTROLYTIC CAPACITORS 100V56</t>
  </si>
  <si>
    <t>ELECTROLYTIC CAPACITORS 160V22</t>
  </si>
  <si>
    <t>ELECTROLYTIC CAPACITORS 160V47</t>
  </si>
  <si>
    <t>ELECTROLYTIC CAPACITORS 16V47</t>
  </si>
  <si>
    <t>ELECTROLYTIC CAPACITORS 250V22</t>
  </si>
  <si>
    <t>ELECTROLYTIC CAPACITORS 250V47</t>
  </si>
  <si>
    <t>ELECTROLYTIC CAPACITORS 25V22</t>
  </si>
  <si>
    <t>ELECTROLYTIC CAPACITORS 25V33</t>
  </si>
  <si>
    <t>ELECTROLYTIC CAPACITORS 25V47</t>
  </si>
  <si>
    <t>ELECTROLYTIC CAPACITORS 400V22</t>
  </si>
  <si>
    <t>ELECTROLYTIC CAPACITORS 450V22</t>
  </si>
  <si>
    <t>ELECTROLYTIC CAPACITORS 50V22</t>
  </si>
  <si>
    <t>ELECTROLYTIC CAPACITORS 50V27</t>
  </si>
  <si>
    <t>ELECTROLYTIC CAPACITORS 50V33</t>
  </si>
  <si>
    <t>ELECTROLYTIC CAPACITORS 50V47</t>
  </si>
  <si>
    <t>ELECTROLYTIC CAPACITORS 50V68</t>
  </si>
  <si>
    <t>ELECTROLYTIC CAPACITORS 63V10</t>
  </si>
  <si>
    <t>ELECTROLYTIC CAPACITORS 63V100</t>
  </si>
  <si>
    <t>ELECTROLYTIC CAPACITORS 63V1000</t>
  </si>
  <si>
    <t>ELECTROLYTIC CAPACITORS 63V1500</t>
  </si>
  <si>
    <t>ELECTROLYTIC CAPACITORS 63V220</t>
  </si>
  <si>
    <t>ELECTROLYTIC CAPACITORS 63V2200</t>
  </si>
  <si>
    <t>ELECTROLYTIC CAPACITORS 63V330</t>
  </si>
  <si>
    <t>ELECTROLYTIC CAPACITORS 63V3300</t>
  </si>
  <si>
    <t>ELECTROLYTIC CAPACITORS 63V47</t>
  </si>
  <si>
    <t>ELECTROLYTIC CAPACITORS 63V470</t>
  </si>
  <si>
    <t>ELECTROLYTIC CAPACITORS 63V4700</t>
  </si>
  <si>
    <t>ELECTROLYTIC CAPACITORS 63V680</t>
  </si>
  <si>
    <t>ELECTROLYTIC CAPACTOR 100V12UF</t>
  </si>
  <si>
    <t>ELECTROLYTIC CAPACTOR 100V47UF</t>
  </si>
  <si>
    <t>ELECTROLYTIC CAPACTOR 10V1000UF</t>
  </si>
  <si>
    <t>ELECTROLYTIC CAPACTOR 10V2200UF</t>
  </si>
  <si>
    <t>ELECTROLYTIC CAPACTOR 160V100UF</t>
  </si>
  <si>
    <t>ELECTROLYTIC CAPACTOR 160V33UF</t>
  </si>
  <si>
    <t>ELECTROLYTIC CAPACTOR 160V47UF</t>
  </si>
  <si>
    <t>ELECTROLYTIC CAPACTOR 160V68UF</t>
  </si>
  <si>
    <t>ELECTROLYTIC CAPACTOR 16V1000UF</t>
  </si>
  <si>
    <t>ELECTROLYTIC CAPACTOR 16V1500UF</t>
  </si>
  <si>
    <t>ELECTROLYTIC CAPACTOR 16V220UF</t>
  </si>
  <si>
    <t>ELECTROLYTIC CAPACTOR 16V3300UF</t>
  </si>
  <si>
    <t>ELECTROLYTIC CAPACTOR 16V680UF</t>
  </si>
  <si>
    <t>ELECTROLYTIC CAPACTOR 200V100UF</t>
  </si>
  <si>
    <t>ELECTROLYTIC CAPACTOR 200V22UF</t>
  </si>
  <si>
    <t>ELECTROLYTIC CAPACTOR 200V47UF</t>
  </si>
  <si>
    <t>ELECTROLYTIC CAPACTOR 22UF</t>
  </si>
  <si>
    <t>ELECTROLYTIC CAPACTOR 2.2UF400V</t>
  </si>
  <si>
    <t>ELECTROLYTIC CAPACTOR 250V100UF</t>
  </si>
  <si>
    <t>ELECTROLYTIC CAPACTOR 250V33UF</t>
  </si>
  <si>
    <t>ELECTROLYTIC CAPACTOR 250V470UF</t>
  </si>
  <si>
    <t>ELECTROLYTIC CAPACTOR 250V47UF</t>
  </si>
  <si>
    <t>ELECTROLYTIC CAPACTOR 250V6.8UF</t>
  </si>
  <si>
    <t>ELECTROLYTIC CAPACTOR 250V82UF</t>
  </si>
  <si>
    <t>ELECTROLYTIC CAPACTOR 25V1000UF</t>
  </si>
  <si>
    <t>ELECTROLYTIC CAPACTOR 25V100UF</t>
  </si>
  <si>
    <t>ELECTROLYTIC CAPACTOR 25V1500UF</t>
  </si>
  <si>
    <t>ELECTROLYTIC CAPACTOR 25V2200UF</t>
  </si>
  <si>
    <t>ELECTROLYTIC CAPACTOR 25V220UF</t>
  </si>
  <si>
    <t>ELECTROLYTIC CAPACTOR 25V22UF</t>
  </si>
  <si>
    <t>ELECTROLYTIC CAPACTOR 25V330UF</t>
  </si>
  <si>
    <t>ELECTROLYTIC CAPACTOR 25V390UF</t>
  </si>
  <si>
    <t>ELECTROLYTIC CAPACTOR 25V470UF</t>
  </si>
  <si>
    <t>ELECTROLYTIC CAPACTOR 25V47UF</t>
  </si>
  <si>
    <t>ELECTROLYTIC CAPACTOR 25V560UF</t>
  </si>
  <si>
    <t>ELECTROLYTIC CAPACTOR 25V680UF</t>
  </si>
  <si>
    <t>ELECTROLYTIC CAPACTOR 25V820UF</t>
  </si>
  <si>
    <t>ELECTROLYTIC CAPACTOR 315V1000UF</t>
  </si>
  <si>
    <t>ELECTROLYTIC CAPACTOR 350V10UF</t>
  </si>
  <si>
    <t>ELECTROLYTIC CAPACTOR 350V22UF</t>
  </si>
  <si>
    <t>ELECTROLYTIC CAPACTOR 350V39UF</t>
  </si>
  <si>
    <t>ELECTROLYTIC CAPACTOR 350V47UF</t>
  </si>
  <si>
    <t>ELECTROLYTIC CAPACTOR 35V1000UF</t>
  </si>
  <si>
    <t>ELECTROLYTIC CAPACTOR 35V100UF</t>
  </si>
  <si>
    <t>ELECTROLYTIC CAPACTOR 35V220UF</t>
  </si>
  <si>
    <t>ELECTROLYTIC CAPACTOR 35V330UF</t>
  </si>
  <si>
    <t>ELECTROLYTIC CAPACTOR 35V33UF</t>
  </si>
  <si>
    <t>ELECTROLYTIC CAPACTOR 35V470UF</t>
  </si>
  <si>
    <t>ELECTROLYTIC CAPACTOR 35V47UF</t>
  </si>
  <si>
    <t>ELECTROLYTIC CAPACTOR 35V680UF</t>
  </si>
  <si>
    <t>ELECTROLYTIC CAPACTOR 400V10UF</t>
  </si>
  <si>
    <t>ELECTROLYTIC CAPACTOR 400V330UF</t>
  </si>
  <si>
    <t>ELECTROLYTIC CAPACTOR 400V47UF</t>
  </si>
  <si>
    <t>ELECTROLYTIC CAPACTOR 400V6.8UF</t>
  </si>
  <si>
    <t>ELECTROLYTIC CAPACTOR 400V82U</t>
  </si>
  <si>
    <t>ELECTROLYTIC CAPACTOR 400V8.2UF</t>
  </si>
  <si>
    <t>ELECTROLYTIC CAPACTOR 420V100UF</t>
  </si>
  <si>
    <t>ELECTROLYTIC CAPACTOR 420V33UF</t>
  </si>
  <si>
    <t>ELECTROLYTIC CAPACTOR 420V82UF</t>
  </si>
  <si>
    <t>ELECTROLYTIC CAPACTOR 450V100UF</t>
  </si>
  <si>
    <t>ELECTROLYTIC CAPACTOR 450V10UF</t>
  </si>
  <si>
    <t>ELECTROLYTIC CAPACTOR 450V120UF</t>
  </si>
  <si>
    <t>ELECTROLYTIC CAPACTOR 450V200UF</t>
  </si>
  <si>
    <t>ELECTROLYTIC CAPACTOR 450V220UF</t>
  </si>
  <si>
    <t>ELECTROLYTIC CAPACTOR 450V22UF</t>
  </si>
  <si>
    <t>ELECTROLYTIC CAPACTOR 450V270UF</t>
  </si>
  <si>
    <t>ELECTROLYTIC CAPACTOR 450V33UF</t>
  </si>
  <si>
    <t>ELECTROLYTIC CAPACTOR 450V39UF</t>
  </si>
  <si>
    <t>ELECTROLYTIC CAPACTOR 450V47UF</t>
  </si>
  <si>
    <t>ELECTROLYTIC CAPACTOR 450V53UF</t>
  </si>
  <si>
    <t>ELECTROLYTIC CAPACTOR 450V60UF</t>
  </si>
  <si>
    <t>ELECTROLYTIC CAPACTOR 450V68UF</t>
  </si>
  <si>
    <t>ELECTROLYTIC CAPACTOR 450V82U</t>
  </si>
  <si>
    <t>ELECTROLYTIC CAPACTOR 450V8.2UF</t>
  </si>
  <si>
    <t>ELECTROLYTIC CAPACTOR 4.7UF250V</t>
  </si>
  <si>
    <t>ELECTROLYTIC CAPACTOR 500V100UF</t>
  </si>
  <si>
    <t>ELECTROLYTIC CAPACTOR 500V10UF</t>
  </si>
  <si>
    <t>ELECTROLYTIC CAPACTOR 500V120UF</t>
  </si>
  <si>
    <t>ELECTROLYTIC CAPACTOR 500V22 UF</t>
  </si>
  <si>
    <t>ELECTROLYTIC CAPACTOR 500V33UF</t>
  </si>
  <si>
    <t>ELECTROLYTIC CAPACTOR 500V47U</t>
  </si>
  <si>
    <t>ELECTROLYTIC CAPACTOR 500V4.7UF</t>
  </si>
  <si>
    <t>ELECTROLYTIC CAPACTOR 500V56UF</t>
  </si>
  <si>
    <t>ELECTROLYTIC CAPACTOR 500V60UF</t>
  </si>
  <si>
    <t>ELECTROLYTIC CAPACTOR 500V68UF</t>
  </si>
  <si>
    <t>ELECTROLYTIC CAPACTOR 500V82UF</t>
  </si>
  <si>
    <t>ELECTROLYTIC CAPACTOR 50V1000UF</t>
  </si>
  <si>
    <t>ELECTROLYTIC CAPACTOR 50V100UF</t>
  </si>
  <si>
    <t>ELECTROLYTIC CAPACTOR 50V10UF</t>
  </si>
  <si>
    <t>ELECTROLYTIC CAPACTOR 50V150UF</t>
  </si>
  <si>
    <t>ELECTROLYTIC CAPACTOR 50V1UF</t>
  </si>
  <si>
    <t>ELECTROLYTIC CAPACTOR 50V220UF</t>
  </si>
  <si>
    <t>ELECTROLYTIC CAPACTOR 50V22UF</t>
  </si>
  <si>
    <t>ELECTROLYTIC CAPACTOR 50V33U</t>
  </si>
  <si>
    <t>ELECTROLYTIC CAPACTOR 50V3.3UF</t>
  </si>
  <si>
    <t>ELECTROLYTIC CAPACTOR 50V47 U</t>
  </si>
  <si>
    <t>ELECTROLYTIC CAPACTOR 50V4.7UF</t>
  </si>
  <si>
    <t>ELECTROLYTIC CAPACTOR 50V68UF</t>
  </si>
  <si>
    <t>ELECTROLYTIC CAPACTOR 50V820UF</t>
  </si>
  <si>
    <t>ELECTROLYTIC CAPACTOR 63V470UF</t>
  </si>
  <si>
    <t>ELECTRONIC MODULE DNJ 110</t>
  </si>
  <si>
    <t>ELECTRONIC MODULE DNJ 500</t>
  </si>
  <si>
    <t>ELECTRONIC MODULE FOR DNJ 430</t>
  </si>
  <si>
    <t>ELECTRONIC MODULE FOR DNJ 510</t>
  </si>
  <si>
    <t>EMPTY BOX FOR FUSER FILM</t>
  </si>
  <si>
    <t>-20 PC</t>
  </si>
  <si>
    <t>EMPTY BOX FOR FUSER FIXING FILM</t>
  </si>
  <si>
    <t>11 PC</t>
  </si>
  <si>
    <t>EMPTY BOX FOR TONER CARTRIDGE</t>
  </si>
  <si>
    <t>-298 PC</t>
  </si>
  <si>
    <t>EMPTY BOX FOR TONER CARTRIDGE (18%)</t>
  </si>
  <si>
    <t>-1672 PC</t>
  </si>
  <si>
    <t>EMPTY SHELL FOR TC 05A</t>
  </si>
  <si>
    <t>EMPTY SHELL FOR TC 12A</t>
  </si>
  <si>
    <t>EMPTY SHELL FOR TC 1370A</t>
  </si>
  <si>
    <t>EMPTY SHELL FOR TC 1520A</t>
  </si>
  <si>
    <t>EMPTY SHELL FOR TC 28A</t>
  </si>
  <si>
    <t>400 PC</t>
  </si>
  <si>
    <t>EMPTY SHELL FOR TC 337A</t>
  </si>
  <si>
    <t>EMPTY SHELL FOR TC 78A</t>
  </si>
  <si>
    <t>EMPTY SHELL FOR TC 85A</t>
  </si>
  <si>
    <t>EMPTY SHELL FOR TC 87A</t>
  </si>
  <si>
    <t>EMPTY SHELL FOR TC 88A</t>
  </si>
  <si>
    <t>EMPTY SHELL FOR TC CF230A</t>
  </si>
  <si>
    <t>EMPTY SHELL FOR TC MLT 101</t>
  </si>
  <si>
    <t>EMPTY SHELL FOR TC MLT 116</t>
  </si>
  <si>
    <t>EMPTY SHELL FOR TC TN 2365</t>
  </si>
  <si>
    <t>EMPTY SHELL FOR TC TN B021</t>
  </si>
  <si>
    <t>EMPTY SHELL FOR TC W1110A</t>
  </si>
  <si>
    <t>ENCODER DISK FOR DNJ 100</t>
  </si>
  <si>
    <t>ENCODER DISK FOR DNJ 500</t>
  </si>
  <si>
    <t>ENCODER DISK FOR DNJ T520</t>
  </si>
  <si>
    <t>28 PC</t>
  </si>
  <si>
    <t>ENCODER DISK FOR DNJ T770</t>
  </si>
  <si>
    <t>ENCODER FOR DNJ T1100 44" (WITHOUT STRIP)</t>
  </si>
  <si>
    <t>ENCODER FOR DNJ T120</t>
  </si>
  <si>
    <t>ENCODER STRIP 3545 (COM)</t>
  </si>
  <si>
    <t>ENCODER STRIP BJ 1000 (COM)</t>
  </si>
  <si>
    <t>264 PC</t>
  </si>
  <si>
    <t>ENCODER STRIP DJ 1020/2050 (COM)</t>
  </si>
  <si>
    <t>ENCODER STRIP DJ 1050</t>
  </si>
  <si>
    <t>ENCODER STRIP DJ 1180 COM</t>
  </si>
  <si>
    <t>ENCODER STRIP DJ 1280</t>
  </si>
  <si>
    <t>ENCODER STRIP DJ 3325</t>
  </si>
  <si>
    <t>1718 PC</t>
  </si>
  <si>
    <t>ENCODER STRIP FOR DNJ 110</t>
  </si>
  <si>
    <t>ENCODER STRIP FOR DNJ 4000 42"</t>
  </si>
  <si>
    <t>ENCODER STRIP FOR DNJ 430 A0</t>
  </si>
  <si>
    <t>ENCODER STRIP FOR DNJ 430 A1</t>
  </si>
  <si>
    <t>ENCODER STRIP FOR DNJ 500 24"</t>
  </si>
  <si>
    <t>ENCODER STRIP FOR DNJ 500 42"</t>
  </si>
  <si>
    <t>ENCODER STRIP FOR DNJ 5500 60"</t>
  </si>
  <si>
    <t>ENCODER STRIP FOR DNJ T1120</t>
  </si>
  <si>
    <t>ENCODER STRIP FOR DNJ T120 24"</t>
  </si>
  <si>
    <t>ENCODER STRIP FOR DNJ T2500 36"</t>
  </si>
  <si>
    <t>ENCODER STRIP FOR DNJ T520 36"</t>
  </si>
  <si>
    <t>ENCODER STRIPFOR DNJ T610 44"</t>
  </si>
  <si>
    <t>ENCODER STRIP FOR DNJ T770 44"</t>
  </si>
  <si>
    <t>ENCODER STRIP FOR HP OJ 7110</t>
  </si>
  <si>
    <t>ENCODER STRIP FOR K8600</t>
  </si>
  <si>
    <t>630 PC</t>
  </si>
  <si>
    <t>ENCODER STRIP FOR OJ 7000 WIDE</t>
  </si>
  <si>
    <t>ENCODER STRIP FOR TALLY 2250</t>
  </si>
  <si>
    <t>ENCODER STRIP K7108 (COM)</t>
  </si>
  <si>
    <t>838 PC</t>
  </si>
  <si>
    <t>ENGINE CONTROL CARD FOR LJ M128</t>
  </si>
  <si>
    <t>48 PC</t>
  </si>
  <si>
    <t>ENGINE CONTROLLER CARD FOR LJ 203</t>
  </si>
  <si>
    <t>ENGINE CONTROLLER CARD FOR LJ 3050</t>
  </si>
  <si>
    <t>27 PC</t>
  </si>
  <si>
    <t>1449 PC</t>
  </si>
  <si>
    <t>346 PC</t>
  </si>
  <si>
    <t>37 PC</t>
  </si>
  <si>
    <t>EPSON L360 LOGIC BOARD</t>
  </si>
  <si>
    <t>EPSON L800 PRINT HEAD</t>
  </si>
  <si>
    <t>EPSON LQ 2090 PRINTHEAD</t>
  </si>
  <si>
    <t>EX1050/ EX 330 P.F.R.GEAR</t>
  </si>
  <si>
    <t>FACE MASK (3 PLY)</t>
  </si>
  <si>
    <t>FAX CARD FOR LJ 1213</t>
  </si>
  <si>
    <t>FAX CARD FOR LJ 1319</t>
  </si>
  <si>
    <t>FAX CARD FOR LJ 1522NF</t>
  </si>
  <si>
    <t>FEED TIRE</t>
  </si>
  <si>
    <t>FERRITE BREAD BFS2550A0LD8G</t>
  </si>
  <si>
    <t>FERRITE CORE 33/17/13</t>
  </si>
  <si>
    <t>FERRITE CORE 77211A7</t>
  </si>
  <si>
    <t>FERRITE CORE A6TR3150H</t>
  </si>
  <si>
    <t>FERRITE CORE CM166S125</t>
  </si>
  <si>
    <t>FERRITE CORE CM203S125</t>
  </si>
  <si>
    <t>FERRITE CORE CM299S125</t>
  </si>
  <si>
    <t>FERRITE CORE CS112S125</t>
  </si>
  <si>
    <t>FERRITE CORE CS166S125</t>
  </si>
  <si>
    <t>FERRITE CORE (MAGNETIC POWDER CORE) OR127S125</t>
  </si>
  <si>
    <t>FERRITE CORE (MAGNETIC POWDER CORE)  OR203S125</t>
  </si>
  <si>
    <t>FERRITE CORE (MAGNETIC POWDER CORE) OR234S060</t>
  </si>
  <si>
    <t>FERRITE CORE (MAGNETIC POWDER CORE) OR234S125</t>
  </si>
  <si>
    <t>FERRITE CORE (MAGNETIC POWDER CORE) OR270S060</t>
  </si>
  <si>
    <t>FERRITE CORE (MAGNETIC POWDER CORE) OR330S060</t>
  </si>
  <si>
    <t>FERRITE CORE (MAGNETIC POWDER CORE) OR330S125</t>
  </si>
  <si>
    <t>FERRITE CORE (MAGNETIC POWDER CORE) OR400S060</t>
  </si>
  <si>
    <t>FERRITE CORE (MAGNETIC POWDER CORE) OR400S090</t>
  </si>
  <si>
    <t>FERRITE CORE (MAGNETIC POWDER CORE) OR400S125</t>
  </si>
  <si>
    <t>FERRITE CORE OR127S125</t>
  </si>
  <si>
    <t>FERRITE CORE OR166S125</t>
  </si>
  <si>
    <t>FERRITE CORE OR172S125</t>
  </si>
  <si>
    <t>FERRITE CORE OR203S125</t>
  </si>
  <si>
    <t>FERRITE CORE OR229S125</t>
  </si>
  <si>
    <t>FERRITE CORE OR234S125</t>
  </si>
  <si>
    <t>FERRITE CORE OR270S060</t>
  </si>
  <si>
    <t>FERRITE CORE SN-14</t>
  </si>
  <si>
    <t>FERRITE CORE T106-26</t>
  </si>
  <si>
    <t>FERRITE CORE T200-26B</t>
  </si>
  <si>
    <t>FERRITE CORE T31.5X19.6X12.5</t>
  </si>
  <si>
    <t>FERRITE CORE T60006-2023-W423</t>
  </si>
  <si>
    <t>FERRITE CORE TN23/17/7-4C65</t>
  </si>
  <si>
    <t>FERRITE CORE TX29/19/7.5-3E6</t>
  </si>
  <si>
    <t>FILM CAPACITOR 0.00068UF/100V</t>
  </si>
  <si>
    <t>FILM CAPACITOR 0.0022UF/275VAC</t>
  </si>
  <si>
    <t>FILM CAPACITOR 0.0022UF/300V</t>
  </si>
  <si>
    <t>FILM CAPACITOR 0.0022UF/630VDC</t>
  </si>
  <si>
    <t>FILM CAPACITOR 0.0047/300VDC</t>
  </si>
  <si>
    <t>FILM CAPACITOR 0.0068UF/100V</t>
  </si>
  <si>
    <t>FILM CAPACITOR 0.01/630VDC</t>
  </si>
  <si>
    <t>FILM CAPACITOR 0.01UF/630V</t>
  </si>
  <si>
    <t>FILM CAPACITOR 0.022/1600VDC</t>
  </si>
  <si>
    <t>FILM CAPACITOR 0.022/630V</t>
  </si>
  <si>
    <t>FILM CAPACITOR 0.022UF/100VDC</t>
  </si>
  <si>
    <t>FILM CAPACITOR 0.022UF/50V</t>
  </si>
  <si>
    <t>FILM CAPACITOR 0.022UF/630VDC</t>
  </si>
  <si>
    <t>FILM CAPACITOR 0.033UF/1000VDC</t>
  </si>
  <si>
    <t>FILM CAPACITOR 0.033UF/630VDC</t>
  </si>
  <si>
    <t>FILM CAPACITOR 0.047UF/250V</t>
  </si>
  <si>
    <t>FILM CAPACITOR 0.047UF/250V (NEW)</t>
  </si>
  <si>
    <t>FILM CAPACITOR 0.047UF/400V</t>
  </si>
  <si>
    <t>FILM CAPACITOR 0.07UF/250V</t>
  </si>
  <si>
    <t>FILM CAPACITOR 0.15UF/630V</t>
  </si>
  <si>
    <t>FILM CAPACITOR 0.1UF/275VAC</t>
  </si>
  <si>
    <t>FILM CAPACITOR 0.1UF/310VAC</t>
  </si>
  <si>
    <t>FILM CAPACITOR 0.1UF/400V</t>
  </si>
  <si>
    <t>FILM CAPACITOR 0.1UF/400V (NEW)</t>
  </si>
  <si>
    <t>FILM CAPACITOR 0.1UF/50V</t>
  </si>
  <si>
    <t>FILM CAPACITOR 0.1UF/630VDC</t>
  </si>
  <si>
    <t>FILM CAPACITOR 0.1UF/63V</t>
  </si>
  <si>
    <t>FILM CAPACITOR 0.22UF/100V</t>
  </si>
  <si>
    <t>FILM CAPACITOR 0.22UF/250VAC</t>
  </si>
  <si>
    <t>FILM CAPACITOR 0.22UF/275VAC</t>
  </si>
  <si>
    <t>FILM CAPACITOR 0.22UF/305VAC</t>
  </si>
  <si>
    <t>FILM CAPACITOR 0.33UF/100V</t>
  </si>
  <si>
    <t>FILM CAPACITOR 0.33UF/275VAC</t>
  </si>
  <si>
    <t>FILM CAPACITOR 0.33UF/310VAC</t>
  </si>
  <si>
    <t>FILM CAPACITOR 0.33UF/450V</t>
  </si>
  <si>
    <t>FILM CAPACITOR 0.39UF/250V</t>
  </si>
  <si>
    <t>FILM CAPACITOR 0.47UF/100V</t>
  </si>
  <si>
    <t>FILM CAPACITOR 0.47UF/250V</t>
  </si>
  <si>
    <t>FILM CAPACITOR 0.47UF/250V (NEW)</t>
  </si>
  <si>
    <t>FILM CAPACITOR 0.47UF/275VAC</t>
  </si>
  <si>
    <t>FILM CAPACITOR 0.47UF/310VAC</t>
  </si>
  <si>
    <t>FILM CAPACITOR 0.47UF/450V</t>
  </si>
  <si>
    <t>FILM CAPACITOR 0.47UF/630VDC</t>
  </si>
  <si>
    <t>FILM CAPACITOR 0.47UF/63V</t>
  </si>
  <si>
    <t>FILM CAPACITOR 0.68UF/1000VDC</t>
  </si>
  <si>
    <t>FILM CAPACITOR 0.68UF/275VAC</t>
  </si>
  <si>
    <t>FILM CAPACITOR 0.68UF/400V</t>
  </si>
  <si>
    <t>FILM CAPACITOR 0.68UF/450V</t>
  </si>
  <si>
    <t>FILM CAPACITOR 0.68 UF 63V</t>
  </si>
  <si>
    <t>881800 PC</t>
  </si>
  <si>
    <t>FILM CAPACITOR 1.0UF/275VAC</t>
  </si>
  <si>
    <t>FILM CAPACITOR 1.0UF/310VAC</t>
  </si>
  <si>
    <t>FILM CAPACITOR 1.0UF/400VDC</t>
  </si>
  <si>
    <t>FILM CAPACITOR 1.5UF/275VAC</t>
  </si>
  <si>
    <t>FILM CAPACITOR 1UF/250V</t>
  </si>
  <si>
    <t>FILM CAPACITOR 1UF/450V</t>
  </si>
  <si>
    <t>FILM CAPACITOR 1UF/450VDC</t>
  </si>
  <si>
    <t>FILM CAPACITOR 1UF/450V NEW</t>
  </si>
  <si>
    <t>FILM CAPACITOR 1UF/630VDC</t>
  </si>
  <si>
    <t>FILM CAPACITOR 1UF/63V</t>
  </si>
  <si>
    <t>FILM CAPACITOR 224/310V</t>
  </si>
  <si>
    <t>FILM CAPACITOR 2.2UF/250V</t>
  </si>
  <si>
    <t>FILM CAPACITOR 2.2UF/250V (NEW)</t>
  </si>
  <si>
    <t>FILM CAPACITOR 2.2UF/275VAC</t>
  </si>
  <si>
    <t>FILM CAPACITOR 2.2UF/310VAC</t>
  </si>
  <si>
    <t>FILM CAPACITOR 2.2UF/400VDC</t>
  </si>
  <si>
    <t>FILM CAPACITOR 2.2UF/400VDC NEW</t>
  </si>
  <si>
    <t>FILM CAPACITOR 2.2UF/630V</t>
  </si>
  <si>
    <t>FILM CAPACITOR 273J3B</t>
  </si>
  <si>
    <t>FILM CAPACITOR 3.3UF/250V</t>
  </si>
  <si>
    <t>FILM CAPACITOR 3.3UF/250V (NEW)</t>
  </si>
  <si>
    <t>FILM CAPACITOR 3.3UF/275VAC</t>
  </si>
  <si>
    <t>FILM CAPACITOR 3.3UF/300VAC</t>
  </si>
  <si>
    <t>FILM CAPACITOR 3.3UF/310VAC</t>
  </si>
  <si>
    <t>FILM CAPACITOR MKT 0.1UF/275VAC</t>
  </si>
  <si>
    <t>FLATEBED SCANNER ASSY FOR LJ 3030 (MFP PART)</t>
  </si>
  <si>
    <t>FORMATTER BOARD FOR CLJ 177NW</t>
  </si>
  <si>
    <t>FORMATTER BOARD FOR DNJ 130</t>
  </si>
  <si>
    <t>FORMATTER BOARD FOR HL 5450DN</t>
  </si>
  <si>
    <t>153 PC</t>
  </si>
  <si>
    <t>87 PC</t>
  </si>
  <si>
    <t>FORMATTER BOARD FOR LJ 1010</t>
  </si>
  <si>
    <t>33 PC</t>
  </si>
  <si>
    <t>FORMATTER BOARD FOR LJ 1319F</t>
  </si>
  <si>
    <t>FORMATTER BOARD FOR LJ 202</t>
  </si>
  <si>
    <t>FORMATTER BOARD FOR LJ 202DW</t>
  </si>
  <si>
    <t>FORMATTER BOARD FOR LJ 202N</t>
  </si>
  <si>
    <t>FORMATTER BOARD FOR LJ 227SDN</t>
  </si>
  <si>
    <t>FORMATTER BOARD FOR LJ 3015</t>
  </si>
  <si>
    <t>FORMATTER BOARD FOR LJ 3052</t>
  </si>
  <si>
    <t>FORMATTER BOARD FOR LJ 3390</t>
  </si>
  <si>
    <t>FORMATTER BOARD FOR LJ 4100</t>
  </si>
  <si>
    <t>FORMATTER BOARD FOR LJ 435NW</t>
  </si>
  <si>
    <t>FORMATTER BOARD FOR LJ 605</t>
  </si>
  <si>
    <t>FORMATTER BOARD FOR LJ M126DN</t>
  </si>
  <si>
    <t>FORMATTER BOARD FOR LJ M227FW</t>
  </si>
  <si>
    <t>FORMATTER BOARD FOR LJ M2727NF</t>
  </si>
  <si>
    <t>FORMATTER BOARD FOR LJ M3027</t>
  </si>
  <si>
    <t>FORMATTER BOARD FOR LJ M3035</t>
  </si>
  <si>
    <t>FORMATTER BOARD FOR LJ M401DN</t>
  </si>
  <si>
    <t>FORMATTER BOARD FOR LJ M401N</t>
  </si>
  <si>
    <t>FORMATTER BOARD FOR LJ M425DN</t>
  </si>
  <si>
    <t>FORMATTER BOARD FOR LJ M435NW</t>
  </si>
  <si>
    <t>FORMATTER BOARD FOR LJ M5035</t>
  </si>
  <si>
    <t>FORMATTER BOARD FOR LJ P1005</t>
  </si>
  <si>
    <t>FORMATTER BOARD FOR LJ P1007</t>
  </si>
  <si>
    <t>-2 PC</t>
  </si>
  <si>
    <t>78 PC</t>
  </si>
  <si>
    <t>FORMATTER BOARD FOR LJ P2015N</t>
  </si>
  <si>
    <t>FORMATTER BOARD FOR LJ P2035</t>
  </si>
  <si>
    <t>FORMATTER BOARD FOR LJ P3005N</t>
  </si>
  <si>
    <t>FORMATTER BOARD FOR LJ P3015DN</t>
  </si>
  <si>
    <t>FORMATTER BOARD FOR ML 1640</t>
  </si>
  <si>
    <t>FORMATTER BOARD FOR PLQ20</t>
  </si>
  <si>
    <t>FORMATTER BOARD WITH HDD FOR DNJ T1200</t>
  </si>
  <si>
    <t>FORMATTER BOARD WITH HDD FOR LJ M4345</t>
  </si>
  <si>
    <t>FORMATTER P2055D (CC527-69002)</t>
  </si>
  <si>
    <t>FUSE 10K 125VAC</t>
  </si>
  <si>
    <t>FUSE 10KA125AC</t>
  </si>
  <si>
    <t>FUSE 4A 300VAC</t>
  </si>
  <si>
    <t>FUSE 5K 250VAC</t>
  </si>
  <si>
    <t>FUSE 5MM BOX TYPE 1A 250V</t>
  </si>
  <si>
    <t>FUSE 5MM BOX TYPE 4A 250V</t>
  </si>
  <si>
    <t>FUSER ASSEMBLY FOR CP 5525</t>
  </si>
  <si>
    <t>FUSER ASSEMBLY FOR HP 806</t>
  </si>
  <si>
    <t>FUSER ASSEMBLY FOR HP LJ 605</t>
  </si>
  <si>
    <t>FUSER ASSEMBLY FOR LJ 1160</t>
  </si>
  <si>
    <t>FUSER ASSEMBLY FOR LJ 5200 (PRM)</t>
  </si>
  <si>
    <t>FUSER ASSEMBLY FOR LJ 6040</t>
  </si>
  <si>
    <t>FUSER ASSEMBLY FOR LJ M1136</t>
  </si>
  <si>
    <t>FUSER ASSEMBLY FOR LJ M1213</t>
  </si>
  <si>
    <t>FUSER ASSEMBLY FOR LJ M1536</t>
  </si>
  <si>
    <t>FUSER ASSEMBLY FOR LJ M435</t>
  </si>
  <si>
    <t>FUSER ASSEMBLY FOR LJ M435 (PRM)</t>
  </si>
  <si>
    <t>FUSER ASSEMBLY FOR LJ M436</t>
  </si>
  <si>
    <t>FUSER ASSEMBLY FOR LJ M521</t>
  </si>
  <si>
    <t>FUSER ASSEMBLY FOR LJ M521 (PRM)</t>
  </si>
  <si>
    <t>FUSER ASSEMBLY FOR LJ M601 (PRM)</t>
  </si>
  <si>
    <t>FUSER ASSEMBLY FOR LJ M602</t>
  </si>
  <si>
    <t>FUSER ASSEMBLY FOR LJ M712</t>
  </si>
  <si>
    <t>FUSER ASSEMBLY FOR LJ M712 (PRM)</t>
  </si>
  <si>
    <t>FUSER ASSEMBLY FOR LJ M880</t>
  </si>
  <si>
    <t>23 PC</t>
  </si>
  <si>
    <t>FUSER ASSEMBLY FOR LJ P3015 (PRM)</t>
  </si>
  <si>
    <t>FUSER ASSEMBLY FOR LJ PRO 403</t>
  </si>
  <si>
    <t>FUSER ASSEMBLY FOR ML 1866</t>
  </si>
  <si>
    <t>FUSER ASSEMBLY FOR ML 2161</t>
  </si>
  <si>
    <t>FUSER ASSEMBLY FOR ML2571</t>
  </si>
  <si>
    <t>FUSER ASSEMBLY FOR P4014 (PRM)</t>
  </si>
  <si>
    <t>-16 PC</t>
  </si>
  <si>
    <t>FUSER DRIVE ASSEMBLY FOR CP 3525</t>
  </si>
  <si>
    <t>FUSER DRIVE ASSEMBLY FOR LJ 5200</t>
  </si>
  <si>
    <t>FUSER DRIVE ASSEMBLY FOR LJ M435 / 706</t>
  </si>
  <si>
    <t>FUSER DRIVE GEAR 1020/2900 (PRINTER PART)</t>
  </si>
  <si>
    <t>FUSER DRIVE GEAR 19/33T FOR LJ 5200</t>
  </si>
  <si>
    <t>FUSER DRIVE GEAR 19T FOR LJ 2420</t>
  </si>
  <si>
    <t>76 PC</t>
  </si>
  <si>
    <t>FUSER DRIVE GEAR 19T FOR LJ P3005</t>
  </si>
  <si>
    <t>255 PC</t>
  </si>
  <si>
    <t>FUSER DRIVE GEAR 20T FOR LJ 2420</t>
  </si>
  <si>
    <t>99 PC</t>
  </si>
  <si>
    <t>FUSER DRIVE GEAR 26T FOR LJ 8100</t>
  </si>
  <si>
    <t>49 PC</t>
  </si>
  <si>
    <t>FUSER DRIVE GEAR 33/19t FOR LJ 5200</t>
  </si>
  <si>
    <t>FUSER DRIVE GEAR 37/16T FOR LJ 5200</t>
  </si>
  <si>
    <t>71 PC</t>
  </si>
  <si>
    <t>FUSER DRIVE GEAR 41T FOR LJ 4200(ECO)</t>
  </si>
  <si>
    <t>FUSER DRIVE GEAR 51t FOR LJ 4200</t>
  </si>
  <si>
    <t>FUSER DRIVE GEAR 65T FOR LJ 5200</t>
  </si>
  <si>
    <t>FUSER DRIVE GEAR 73T FOR LJ 5200</t>
  </si>
  <si>
    <t>FUSER DRIVE GEAR  FOR LJ 1022</t>
  </si>
  <si>
    <t>FUSER DRIVE GEAR FOR LJ 202 / 226</t>
  </si>
  <si>
    <t>FUSER DRIVE GEAR FOR LJ 3005</t>
  </si>
  <si>
    <t>FUSER DRIVE GEAR FOR LJ 402 / 403</t>
  </si>
  <si>
    <t>FUSER DRIVE GEAR FOR LJ 501 / 506</t>
  </si>
  <si>
    <t>FUSER DRIVE GEAR FOR LJ M132</t>
  </si>
  <si>
    <t>FUSER DRIVE GEAR FOR LJ M401</t>
  </si>
  <si>
    <t>FUSER DRIVE GEAR FOR LJ M601</t>
  </si>
  <si>
    <t>FUSER DRIVE GEAR FOR LJ P1007</t>
  </si>
  <si>
    <t>FUSER DRIVE GEAR FOR LJ P1505</t>
  </si>
  <si>
    <t>FUSER DRIVE GEAR FOR M2876</t>
  </si>
  <si>
    <t>FUSER DRIVE GEAR FOR ML 2850</t>
  </si>
  <si>
    <t>FUSER DRIVE GEAR LJ 1160 / 1320</t>
  </si>
  <si>
    <t>165 PC</t>
  </si>
  <si>
    <t>FUSER DRIVE GEAR M126/128</t>
  </si>
  <si>
    <t>FUSER DRIVE GEAR M435/5200</t>
  </si>
  <si>
    <t>FUSER DRIVE GEAR P1505 (PRINTER PART)</t>
  </si>
  <si>
    <t>FUSER DRIVE GEAR SET FOR LJ 2420 (SET OF 3 GEARS)</t>
  </si>
  <si>
    <t>51 PC</t>
  </si>
  <si>
    <t>FUSER DRIVE GEAR SET FOR LJ 4014 (SET OF 2 GEARS)</t>
  </si>
  <si>
    <t>FUSER DRIVE GEAR SET FOR LJ 521</t>
  </si>
  <si>
    <t>FUSER DRIVE GEAR SET FOR LJ 601 (SET OF 2 GEARS)</t>
  </si>
  <si>
    <t>FUSER DRIVE GEAR SET FOR LJ M5035</t>
  </si>
  <si>
    <t>FUSER DRIVE GEAR SET FOR LJ M521 (SET OF 3 GEARS)</t>
  </si>
  <si>
    <t>FUSER DRIVE GEAR SET FOR LJ P3005 ( SET OF 4 GEARS)</t>
  </si>
  <si>
    <t>122 PC</t>
  </si>
  <si>
    <t>FUSER DRIVE GEAR SET FOR LJ P3015 ( SET OF 4 GEARS)</t>
  </si>
  <si>
    <t>95 PC</t>
  </si>
  <si>
    <t>FUSER FILM SLEEVE FOR  LJ 4100</t>
  </si>
  <si>
    <t>FUSER FILM SLEEVE FOR LJ P1007</t>
  </si>
  <si>
    <t>FUSER FILM SLEEVE FOR LJ P2035</t>
  </si>
  <si>
    <t>FUSER FILM SLEEVE FOR LJ P3005</t>
  </si>
  <si>
    <t>FUSER FIXING FILM FLOR LJ 4014</t>
  </si>
  <si>
    <t>FUSER FIXING FILM FOR 2545</t>
  </si>
  <si>
    <t>FUSER FIXING FILM FOR CLJ 4700 / 3525</t>
  </si>
  <si>
    <t>FUSER FIXING FILM FOR CP 3525</t>
  </si>
  <si>
    <t>FUSER FIXING FILM FOR CP 5525</t>
  </si>
  <si>
    <t>117 PC</t>
  </si>
  <si>
    <t>FUSER FIXING FILM FOR IR 2016</t>
  </si>
  <si>
    <t>FUSER FIXING FILM FOR IR 3300</t>
  </si>
  <si>
    <t>FUSER FIXING FILM FOR IR 3570</t>
  </si>
  <si>
    <t>FUSER FIXING FILM FOR IR4025</t>
  </si>
  <si>
    <t>61 PC</t>
  </si>
  <si>
    <t>FUSER FIXING FILM FOR KY 2040 (METAL BASE)</t>
  </si>
  <si>
    <t>257 PC</t>
  </si>
  <si>
    <t>FUSER FIXING FILM FOR KY 2040 (PRM )</t>
  </si>
  <si>
    <t>10244 PC</t>
  </si>
  <si>
    <t>FUSER FIXING FILM FOR LJ 1010 (HP1010)</t>
  </si>
  <si>
    <t>6210 PC</t>
  </si>
  <si>
    <t>FUSER FIXING FILM FOR LJ 1010 (TAIWAN)</t>
  </si>
  <si>
    <t>FUSER FIXING FILM FOR LJ 1020</t>
  </si>
  <si>
    <t>3270 PC</t>
  </si>
  <si>
    <t>FUSER FIXING FILM FOR LJ 1020 (PRM PLATINUM)</t>
  </si>
  <si>
    <t>FUSER FIXING FILM FOR LJ 1522 (PRM)</t>
  </si>
  <si>
    <t>FUSER FIXING FILM FOR LJ 2055 (BLACK)</t>
  </si>
  <si>
    <t>FUSER FIXING FILM FOR LJ 2055 (GREY)</t>
  </si>
  <si>
    <t>FUSER FIXING FILM FOR LJ 2200</t>
  </si>
  <si>
    <t>FUSER FIXING FILM FOR LJ 2420</t>
  </si>
  <si>
    <t>FUSER FIXING FILM FOR LJ 4100</t>
  </si>
  <si>
    <t>FUSER FIXING FILM FOR LJ 4200</t>
  </si>
  <si>
    <t>FUSER FIXING FILM FOR LJ 4250</t>
  </si>
  <si>
    <t>FUSER FIXING FILM FOR LJ 4250 (PREMIUM)</t>
  </si>
  <si>
    <t>FUSER FIXING FILM FOR LJ 4300</t>
  </si>
  <si>
    <t>FUSER FIXING FILM FOR LJ 4300(JAPAN)</t>
  </si>
  <si>
    <t>FUSER FIXING FILM FOR LJ 4350</t>
  </si>
  <si>
    <t>FUSER FIXING FILM FOR LJ 5000</t>
  </si>
  <si>
    <t>FUSER FIXING FILM FOR LJ 5100 / 2016</t>
  </si>
  <si>
    <t>FUSER FIXING FILM FOR LJ 5100 / 3300 (PRM)</t>
  </si>
  <si>
    <t>929 PC</t>
  </si>
  <si>
    <t>FUSER FIXING FILM FOR LJ 5200 / 3300</t>
  </si>
  <si>
    <t>FUSER FIXING FILM FOR LJ 5200 BROWN (PRM PLATINUM)</t>
  </si>
  <si>
    <t>FUSER FIXING FILM FOR LJ 5200 GREY (PRM PLATINUM)</t>
  </si>
  <si>
    <t>FUSER FIXING FILM FOR LJ 5200 (PRM PLATINUM)</t>
  </si>
  <si>
    <t>FUSER FIXING FILM FOR LJ 608</t>
  </si>
  <si>
    <t>FUSER FIXING FILM FOR LJ M1522 (PREMIUM)</t>
  </si>
  <si>
    <t>FUSER FIXING FILM FOR LJ M401</t>
  </si>
  <si>
    <t>321 PC</t>
  </si>
  <si>
    <t>FUSER FIXING FILM FOR LJ M601</t>
  </si>
  <si>
    <t>FUSER FIXING FILM FOR LJ M806</t>
  </si>
  <si>
    <t>FUSER FIXING FILM FOR LJ P1007</t>
  </si>
  <si>
    <t>340 PC</t>
  </si>
  <si>
    <t>2191 PC</t>
  </si>
  <si>
    <t>FUSER FIXING FILM FOR LJ P1505</t>
  </si>
  <si>
    <t>FUSER FIXING FILM FOR LJ P1606</t>
  </si>
  <si>
    <t>380 PC</t>
  </si>
  <si>
    <t>FUSER FIXING FILM FOR LJ P1606 (PRM)</t>
  </si>
  <si>
    <t>22 PC</t>
  </si>
  <si>
    <t>FUSER FIXING FILM FOR LJ P2035 / 401</t>
  </si>
  <si>
    <t>FUSER FIXING FILM FOR LJ P2035 (PRM)</t>
  </si>
  <si>
    <t>FUSER FIXING FILM FOR LJ P2035 (PRM PLATINUM)</t>
  </si>
  <si>
    <t>FUSER FIXING FILM FOR LJ P3005</t>
  </si>
  <si>
    <t>FUSER FIXING FILM FOR LJ P3005 (PRM PLATINUM)</t>
  </si>
  <si>
    <t>130 PC</t>
  </si>
  <si>
    <t>FUSER FIXING FILM FOR LJ P3015 (PRM)</t>
  </si>
  <si>
    <t>FUSER FIXING FILM FOR LJ P3015 (PRM PLATINUM)</t>
  </si>
  <si>
    <t>FUSER FIXING FILM FOR LJ PRO 403</t>
  </si>
  <si>
    <t>FUSER FIXING LEVER FOR LJ 1020</t>
  </si>
  <si>
    <t>FUSER GEAR 20T FOR LJ P3005</t>
  </si>
  <si>
    <t>FUSER GEAR 20T FOR LJ P3015</t>
  </si>
  <si>
    <t>FUSER GUIDE DELIVERY FOR LJ 4250 (PREMIUM)</t>
  </si>
  <si>
    <t>780 PC</t>
  </si>
  <si>
    <t>1331 PC</t>
  </si>
  <si>
    <t>149 PC</t>
  </si>
  <si>
    <t>FUSER KIT FOR HP CP 5225 (HP)</t>
  </si>
  <si>
    <t>FUSER KIT FOR LJ 5525</t>
  </si>
  <si>
    <t>FUSER LEVER FOR LJ 1010</t>
  </si>
  <si>
    <t>435 PC</t>
  </si>
  <si>
    <t>FUSER LEVER SET FOR LJ 1022</t>
  </si>
  <si>
    <t>FUSER LEVER SET FOR LJ 1160</t>
  </si>
  <si>
    <t>FUSER LEVER SET FOR LJ 3055</t>
  </si>
  <si>
    <t>FUSER LOCK SET FOR LJ 1020</t>
  </si>
  <si>
    <t>FUSE SA 300VAC</t>
  </si>
  <si>
    <t>FX 2175 CARRIAGE ASSEMBLY NEW</t>
  </si>
  <si>
    <t>FX 2175 CARRIAGE ASSEMBLY - OLD</t>
  </si>
  <si>
    <t>FX 2175 HEAD CABLE</t>
  </si>
  <si>
    <t>FX 2175 H.P.SENSOR</t>
  </si>
  <si>
    <t>FX 2175 PAPER FEED REDUCTION GEAR</t>
  </si>
  <si>
    <t>FX 890 CARRIAGE ASSY</t>
  </si>
  <si>
    <t>GEAR-10-19T FOR LJ 9000</t>
  </si>
  <si>
    <t>34 PC</t>
  </si>
  <si>
    <t>GEAR 1020</t>
  </si>
  <si>
    <t>GEAR 1020 MAIN GEAR</t>
  </si>
  <si>
    <t>GEAR 133T</t>
  </si>
  <si>
    <t>102 PC</t>
  </si>
  <si>
    <t>GEAR 193T FOR LJ P4014</t>
  </si>
  <si>
    <t>GEAR-2 DOUBLE TEETH GEAR FOR LJ 9000</t>
  </si>
  <si>
    <t>GEAR 34 TEETH</t>
  </si>
  <si>
    <t>GEAR 40T/99T FOR LJ 5200</t>
  </si>
  <si>
    <t>GEAR 43T FOR LJ 5200</t>
  </si>
  <si>
    <t>GEAR 73T FOR LJ 5200</t>
  </si>
  <si>
    <t>40 PC</t>
  </si>
  <si>
    <t>GEAR-8</t>
  </si>
  <si>
    <t>GEAR 96T/52T</t>
  </si>
  <si>
    <t>GEAR ASSEMBLY FOR 515</t>
  </si>
  <si>
    <t>GEAR ASSEMBLY FOR LJ 1020</t>
  </si>
  <si>
    <t>GEAR-CLUTCH GEAR 9050</t>
  </si>
  <si>
    <t>GEAR-DRUM DRIVE GEAR FOR LJ 9000</t>
  </si>
  <si>
    <t>GEAR FUSER DRIVE GEAR 1020</t>
  </si>
  <si>
    <t>GEAR LJ 126 / 128</t>
  </si>
  <si>
    <t>GREASE FOR METAL TEFLON</t>
  </si>
  <si>
    <t>5 GM</t>
  </si>
  <si>
    <t>GREASE NORMAL 20 GM POUCH</t>
  </si>
  <si>
    <t>59 PC</t>
  </si>
  <si>
    <t>GREASE PREMIUM</t>
  </si>
  <si>
    <t>GREASE ULTRA</t>
  </si>
  <si>
    <t>38757 GM</t>
  </si>
  <si>
    <t>GRS 12</t>
  </si>
  <si>
    <t>774 GM</t>
  </si>
  <si>
    <t>HDMI CABLE 2 MTR</t>
  </si>
  <si>
    <t>HDMI CABLE 3 MTR</t>
  </si>
  <si>
    <t>HDMI CABLE 5 MTR</t>
  </si>
  <si>
    <t>HEAD CABLE FOR EX 1050</t>
  </si>
  <si>
    <t>HEAD CABLE FOR FX 2175 (16 PIN)</t>
  </si>
  <si>
    <t>HEAD CABLE FOR FX 2175 (17 PIN)</t>
  </si>
  <si>
    <t>HEAD CABLE FOR G2010 (580MM X 11 PIN)</t>
  </si>
  <si>
    <t>HEAD CABLE FOR G2010 (590MM X 22 PIN)</t>
  </si>
  <si>
    <t>HEAD CABLE FOR L210</t>
  </si>
  <si>
    <t>HEAD CABLE FOR L3110</t>
  </si>
  <si>
    <t>5028 PC</t>
  </si>
  <si>
    <t>HEAD CABLE FOR LQ 1050 (15 PIN)</t>
  </si>
  <si>
    <t>4393 PC</t>
  </si>
  <si>
    <t>HEAD CABLE FOR LQ 1050 (17 PIN)</t>
  </si>
  <si>
    <t>392 PC</t>
  </si>
  <si>
    <t>HEAD CABLE FOR LQ 1150 (15 PIN)</t>
  </si>
  <si>
    <t>HEAD CABLE FOR LQ 1150 (17 PIN)</t>
  </si>
  <si>
    <t>54 PC</t>
  </si>
  <si>
    <t>HEAD CABLE FOR LQ 2090</t>
  </si>
  <si>
    <t>HEAD CABLE FX 890</t>
  </si>
  <si>
    <t>HEAD CABLE LQ 1150</t>
  </si>
  <si>
    <t>HEAD CABLE LX 300+</t>
  </si>
  <si>
    <t>HEAD CABLE PLQ 20</t>
  </si>
  <si>
    <t>HEAD CABLE &amp; SENSOR CABLE SET FOR L3110</t>
  </si>
  <si>
    <t>233 SET</t>
  </si>
  <si>
    <t>HEAD CABLE SET FOR G2010 (SET OF 3 CABLE)</t>
  </si>
  <si>
    <t>HEAD WHEEL WITH PLATE</t>
  </si>
  <si>
    <t>HEATER ASSEMBLY FOR LJ M601</t>
  </si>
  <si>
    <t>HEATER ASSEMBLY FOR LJ P2035</t>
  </si>
  <si>
    <t>HEATER ASSEMBLY FOR LJ P3015</t>
  </si>
  <si>
    <t>HEATER ASSEMBLY FOR LJ P4014</t>
  </si>
  <si>
    <t>HEATING ELEMENT ASSEMBLY FOR LJ 5200</t>
  </si>
  <si>
    <t>HEATING ELEMENT ASSEMBLY FOR LJ M1536</t>
  </si>
  <si>
    <t>HEATING ELEMENT ASSEMBLY FOR LJ M601</t>
  </si>
  <si>
    <t>HEATING ELEMENT ASSEMBLY FOR LJ P2035</t>
  </si>
  <si>
    <t>HEATING ELEMENT ASSEMBLY FOR LJ P3015</t>
  </si>
  <si>
    <t>HEATING ELEMENT ASSEMBLY FOR LJ P4014</t>
  </si>
  <si>
    <t>HEATING ELEMENT FOR CLJ 3600</t>
  </si>
  <si>
    <t>HEATING ELEMENT FOR HP 1010</t>
  </si>
  <si>
    <t>HEATING ELEMENT FOR LJ 1005/1007</t>
  </si>
  <si>
    <t>HEATING ELEMENT FOR LJ 1020</t>
  </si>
  <si>
    <t>HEATING ELEMENT FOR LJ 4100</t>
  </si>
  <si>
    <t>HEATING ELEMENT FOR LJ 4200</t>
  </si>
  <si>
    <t>HEATING ELEMENT FOR LJ 4250</t>
  </si>
  <si>
    <t>HEATING ELEMENT FOR LJ 5000</t>
  </si>
  <si>
    <t>HEATING ELEMENT FOR LJ 5100</t>
  </si>
  <si>
    <t>HEATING ELEMENT FOR LJ 5200</t>
  </si>
  <si>
    <t>HEATING ELEMENT FOR LJ P1505</t>
  </si>
  <si>
    <t>HEATING ELEMENT FOR LJ P2035</t>
  </si>
  <si>
    <t>HEATING ELEMENT FOR LJ P3015</t>
  </si>
  <si>
    <t>HEATING LAMP FOR SCX 4828</t>
  </si>
  <si>
    <t>HIGH VOLTAGE POWER SUPPLY FOR HL 5350</t>
  </si>
  <si>
    <t>HP CLJ 775 FUSER ASSEMBLY (CE515A)</t>
  </si>
  <si>
    <t>HP DJ GT 5810 PRINTHEAD COMBO</t>
  </si>
  <si>
    <t>HP HEAD C1Q10A PLOTTER 711 T120/T520</t>
  </si>
  <si>
    <t>HP LASERJET 220V MAINTENANCE KIT (C2H57A) (806)</t>
  </si>
  <si>
    <t>HP PRINTHEAD C4810</t>
  </si>
  <si>
    <t>HP PRINTHEAD C4811</t>
  </si>
  <si>
    <t>HP PRINTHEAD C4812</t>
  </si>
  <si>
    <t>HP PRINTHEAD C4813</t>
  </si>
  <si>
    <t>H.P.SENSOR FX 1170 / LQ1070+</t>
  </si>
  <si>
    <t>IC AMS1117-3.3</t>
  </si>
  <si>
    <t>IC PC817S1-C</t>
  </si>
  <si>
    <t>IMAGE TRANSFER FILM</t>
  </si>
  <si>
    <t>IMAGE TRANSFER  KIT KMC 220</t>
  </si>
  <si>
    <t>IMAGE TRANSFER KIT KMC 224</t>
  </si>
  <si>
    <t>IMAGE TRANSFER KIT MPC 3503</t>
  </si>
  <si>
    <t>IMAGE TRANSFER KIT  XE 2270 /7435</t>
  </si>
  <si>
    <t>INDUCTION SEALING WADS FOR HDPE BOTTLES</t>
  </si>
  <si>
    <t>197506 PC</t>
  </si>
  <si>
    <t>INK, BLACK, COMP FOR BRO T SERIES (100 ML)</t>
  </si>
  <si>
    <t>428 PC</t>
  </si>
  <si>
    <t>INK, BLACK, COMP FOR CN G2000 PRINTER (135 ML)</t>
  </si>
  <si>
    <t>INK, BLACK, COMP FOR EP L210 PRINTER (70 ML)</t>
  </si>
  <si>
    <t>INK, BLACK, COMP FOR EP L3110 PRINTER (127 ML)</t>
  </si>
  <si>
    <t>585 PC</t>
  </si>
  <si>
    <t>INK, BLACK, COMP FOR H GT PRINTER (135 ML)</t>
  </si>
  <si>
    <t>90 PC</t>
  </si>
  <si>
    <t>INK, BLACK, COMP FOR M200 PRINTER (140 ML)</t>
  </si>
  <si>
    <t>INK, BLACK, DYE FOR CN G PRINTER ( 135 ML )</t>
  </si>
  <si>
    <t>INK BLACK EP M PRINTER</t>
  </si>
  <si>
    <t>INK, BLACK, PIGMENT FOR EP M PRINTER ( 140 ML)</t>
  </si>
  <si>
    <t>INK CLEANER (100 ML)</t>
  </si>
  <si>
    <t>INK, CYAN, COMP FOR BRO T SERIES PRINTER (50 ML)</t>
  </si>
  <si>
    <t>430 PC</t>
  </si>
  <si>
    <t>INK, CYAN, COMP FOR CN G2000 PRINTER (70 ML)</t>
  </si>
  <si>
    <t>INK, CYAN, COMP FOR EP L210 PRINTER (70 ML)</t>
  </si>
  <si>
    <t>INK, CYAN. COMP FOR EP L3110 PRINTER (70 ML)</t>
  </si>
  <si>
    <t>INK, CYAN, COMP FOR H GT PRINTER (70 ML)</t>
  </si>
  <si>
    <t>INK, CYAN, DYE FOR CN G PRINTER ( 70 ML)</t>
  </si>
  <si>
    <t>INKJET PVC CARD (0.6MM) FOR CANON</t>
  </si>
  <si>
    <t>INKJET PVC CARD (0.8MM) FOR EPSON</t>
  </si>
  <si>
    <t>INK L210 BLACK 70 ML BOTTLE COMPATIBLE NEUTRAL BOX</t>
  </si>
  <si>
    <t>INK, LIGHT CYAN, COMP FOR EP L800 PRINTER (70 ML)</t>
  </si>
  <si>
    <t>305 PC</t>
  </si>
  <si>
    <t>INK, LIGHT CYAN DYE EP L PRINTER (70 ML)</t>
  </si>
  <si>
    <t>INK, LIGHT MAGENTA, COMP FOR EP L800 PRINTER (70ML)</t>
  </si>
  <si>
    <t>INK, LIGHT MAGENTA, DYE FOR EP L PRINTER (70 ML)</t>
  </si>
  <si>
    <t>INK, MAGENTA, COMP FOR BRO T SERIES PRINTER ( 50ML)</t>
  </si>
  <si>
    <t>INK, MAGENTA, COMP FOR CN G2000 PRINTER (70 ML)</t>
  </si>
  <si>
    <t>INK, MAGENTA, COMP FOR EP L210 PRINTER (70 ML)</t>
  </si>
  <si>
    <t>INK, MAGENTA, COMP FOR H GT PRINTER (70 ML)</t>
  </si>
  <si>
    <t>75 PC</t>
  </si>
  <si>
    <t>INK, MAGENTA, COMP FOR L3110 PRINTER (70 ML)</t>
  </si>
  <si>
    <t>INK, MAGENTA, DYE FOR CN G PRINTER ( 70 ML )</t>
  </si>
  <si>
    <t>3859 PC</t>
  </si>
  <si>
    <t>3892 PC</t>
  </si>
  <si>
    <t>260 PC</t>
  </si>
  <si>
    <t>2567 PC</t>
  </si>
  <si>
    <t>250 PC</t>
  </si>
  <si>
    <t>INK SUPPLY STATION FOR DNJ 500</t>
  </si>
  <si>
    <t>INK SUPPLY STATION FOR DNJ T1100</t>
  </si>
  <si>
    <t>INK SYSTEM ASSY L3110/L3150</t>
  </si>
  <si>
    <t>INK TUBE ASSEMBLY FOR DNJ 500</t>
  </si>
  <si>
    <t>INK TUBE ASSEMBLY FOR DNJ 500 42"</t>
  </si>
  <si>
    <t>INK TUBE COVER FOR DNJ 500</t>
  </si>
  <si>
    <t>INK TUBE FOR G2010</t>
  </si>
  <si>
    <t>118 PC</t>
  </si>
  <si>
    <t>INK TUBE FOR GT5810</t>
  </si>
  <si>
    <t>INK TUBE FOR L210</t>
  </si>
  <si>
    <t>2049 PC</t>
  </si>
  <si>
    <t>INK TUBE FOR L3110</t>
  </si>
  <si>
    <t>151 PC</t>
  </si>
  <si>
    <t>INK TUBER NOZZLE FOR DNJ T1200</t>
  </si>
  <si>
    <t>INK, YELLOW, COMP FOR BRO T SERIES PRINTER (50 ML)</t>
  </si>
  <si>
    <t>INK, YELLOW, COMP FOR CN G2000 PRINTER (70 ML)</t>
  </si>
  <si>
    <t>INK, YELLOW, COMP FOR EP L210 PRINTER (70 ML)</t>
  </si>
  <si>
    <t>INK, YELLOW, COMP FOR EP L3110 PRINTER (70 ML)</t>
  </si>
  <si>
    <t>INK, YELLOW, COMP FOR H GT PRINTER ( 70 ML)</t>
  </si>
  <si>
    <t>INK, YELLOW, DYE FOR CN G PRINTER ( 70 ML )</t>
  </si>
  <si>
    <t>ISS BOARD DNJ 5100</t>
  </si>
  <si>
    <t>ITB CLEANING BLADE</t>
  </si>
  <si>
    <t>KNOB FOR FX 2175</t>
  </si>
  <si>
    <t>222 PC</t>
  </si>
  <si>
    <t>KNOB FOR LX 300+</t>
  </si>
  <si>
    <t>KNOB FOR TVS MSP</t>
  </si>
  <si>
    <t>64 PC</t>
  </si>
  <si>
    <t>KNOB FX 2175</t>
  </si>
  <si>
    <t>KNOB LX 310</t>
  </si>
  <si>
    <t>KNOB MSP STAR KNOB</t>
  </si>
  <si>
    <t>81 PC</t>
  </si>
  <si>
    <t>KNOB TVS MSP 245</t>
  </si>
  <si>
    <t>213 PC</t>
  </si>
  <si>
    <t>KNOB TVS STAR 240</t>
  </si>
  <si>
    <t>L210 ENCODER</t>
  </si>
  <si>
    <t>L210 HEAD CABLE</t>
  </si>
  <si>
    <t>L210 INK PAD</t>
  </si>
  <si>
    <t>L210 PICK UP ROLLER (BIG)</t>
  </si>
  <si>
    <t>L210 PICK UP ROLLER (SMALL)</t>
  </si>
  <si>
    <t>L210 TIMING BELT</t>
  </si>
  <si>
    <t>L210 VALVE ASSY</t>
  </si>
  <si>
    <t>L800 ENCODER STRIP</t>
  </si>
  <si>
    <t>L800 HEAD CABLE</t>
  </si>
  <si>
    <t>L800 HEAD CABLE (8544)</t>
  </si>
  <si>
    <t>L800 INK PAD</t>
  </si>
  <si>
    <t>L800 INK TUBE</t>
  </si>
  <si>
    <t>L800 TIMING BELT</t>
  </si>
  <si>
    <t>L800 TRAY EPSON L800</t>
  </si>
  <si>
    <t>LASER SCANNER ASSEMBLY FOR 72625</t>
  </si>
  <si>
    <t>214 PC</t>
  </si>
  <si>
    <t>LASER SCANNER ASSEMBLY FOR LJ 4250</t>
  </si>
  <si>
    <t>205 PC</t>
  </si>
  <si>
    <t>LASER SCANNER ASSEMBLY FOR LJ M1536</t>
  </si>
  <si>
    <t>LASER SCANNER ASSEMBLY FOR LJ M436</t>
  </si>
  <si>
    <t>LASER SCANNER ASSEMBLY FOR LJ P2035</t>
  </si>
  <si>
    <t>LASER SCANNER ASSEMBLY FOR LJ P3015</t>
  </si>
  <si>
    <t>LEVER FOR DNJ 4000</t>
  </si>
  <si>
    <t>LEVER FOR DNJ 4500</t>
  </si>
  <si>
    <t>LEVER FOR DNJ 500</t>
  </si>
  <si>
    <t>LEVER LOCK LEFT ( CLJ 3600)</t>
  </si>
  <si>
    <t>LEVER WHITE FOR CLJ 3600</t>
  </si>
  <si>
    <t>LJ 4015 MAINTENANCE KIT (CB389A)</t>
  </si>
  <si>
    <t>LJ 5200 FUSER ASSEMBLY</t>
  </si>
  <si>
    <t>LJ604 MKT (F2G77A)</t>
  </si>
  <si>
    <t>LJ 9040/50 MDP 128MB FLASH MEMORY</t>
  </si>
  <si>
    <t>LJ P3015 FUSER ASSEMBLY (CANON)</t>
  </si>
  <si>
    <t>LOGIC BOARD EPSON FX 2175</t>
  </si>
  <si>
    <t>LOGIC BOARD FOR EPSON DLQ 3500</t>
  </si>
  <si>
    <t>LOGIC BOARD FOR EPSON LQ 2070</t>
  </si>
  <si>
    <t>LOGIC BOARD FOR HP DSNJ T120</t>
  </si>
  <si>
    <t>LOGIC BOARD FOR LQ 2090</t>
  </si>
  <si>
    <t>LOGIC BOARD FOR LQ 300+II</t>
  </si>
  <si>
    <t>LOGIC BOARD FOR LX 300+II</t>
  </si>
  <si>
    <t>LOGIC BOARD FOR LX 310</t>
  </si>
  <si>
    <t>LOGIC BOARD FOR TALLY 2250</t>
  </si>
  <si>
    <t>LOGIC BOARD FOR TVS MSP 240 CLASSIC</t>
  </si>
  <si>
    <t>LOGIC BOARD FOR TVS MSP 430</t>
  </si>
  <si>
    <t>LOWER INK TUBE COVER FOR DNJ 500</t>
  </si>
  <si>
    <t>LOWER PRESSURE ROLLER FOR LJ 9000 (A)</t>
  </si>
  <si>
    <t>LOWER ROLLER BUHING SET FOR LJ P2035 (PRM)</t>
  </si>
  <si>
    <t>LOWER ROLLER BUSHING FOR LJ P2035</t>
  </si>
  <si>
    <t>LOWER ROLLER BUSHING LEFT FOR LJ 4250 (PREMIUM)</t>
  </si>
  <si>
    <t>LOWER ROLLER BUSHING RIGHT FOR LJ 4250 (PREMIUM)</t>
  </si>
  <si>
    <t>LOWER ROLLER BUSHING SET FOR LJ 1000 (PRM)</t>
  </si>
  <si>
    <t>LOWER ROLLER BUSHING SET FOR LJ 1010</t>
  </si>
  <si>
    <t>5658 PC</t>
  </si>
  <si>
    <t>LOWER ROLLER BUSHING SET FOR LJ 1020 (PRM)</t>
  </si>
  <si>
    <t>LOWER ROLLER BUSHING SET FOR LJ 1160</t>
  </si>
  <si>
    <t>LOWER ROLLER BUSHING SET FOR LJ 2300</t>
  </si>
  <si>
    <t>LOWER ROLLER BUSHING SET FOR LJ 4250</t>
  </si>
  <si>
    <t>LOWER ROLLER BUSHING SET FOR LJ 4250 (PRM)</t>
  </si>
  <si>
    <t>LOWER ROLLER BUSHING SET FOR LJ 5200</t>
  </si>
  <si>
    <t>LOWER ROLLER BUSHING SET FOR LJ 5200 (PRM)</t>
  </si>
  <si>
    <t>LOWER ROLLER BUSHING SET FOR LJ 9000</t>
  </si>
  <si>
    <t>LOWER ROLLER BUSHING SET FOR LJ 9000 (PREMIUM)</t>
  </si>
  <si>
    <t>LOWER ROLLER BUSHING SET FOR LJ M1536</t>
  </si>
  <si>
    <t>LOWER ROLLER BUSHING SET FOR LJ P1006/1007</t>
  </si>
  <si>
    <t>3575 PC</t>
  </si>
  <si>
    <t>LOWER ROLLER BUSHING SET FOR LJ P1102</t>
  </si>
  <si>
    <t>LOWER ROLLER BUSHING SET FOR LJ P1505</t>
  </si>
  <si>
    <t>1882 PC</t>
  </si>
  <si>
    <t>1400 PC</t>
  </si>
  <si>
    <t>LOWER ROLLER BUSHING SET FOR LJ P1606 (PREMIUM)</t>
  </si>
  <si>
    <t>LOWER ROLLER BUSHING SET FOR LJ P2035</t>
  </si>
  <si>
    <t>LOWER ROLLER BUSHING SET FOR LJ P2035 (PREMIUM)</t>
  </si>
  <si>
    <t>LOWER ROLLER BUSHING SET FOR LJ P3005</t>
  </si>
  <si>
    <t>19 PC</t>
  </si>
  <si>
    <t>LOWER ROLLER BUSHING SET FOR LJ P3005 (PREMIUM)</t>
  </si>
  <si>
    <t>LOWER ROLLER BUSHING SET FOR LJ P3005(PRM)</t>
  </si>
  <si>
    <t>LOWER ROLLER BUSHING SET FOR LJ P3015</t>
  </si>
  <si>
    <t>LOWER ROLLER BUSHING SET FOR LJ P3015(PREMIUM)</t>
  </si>
  <si>
    <t>LOWER ROLLER BUSHING SET FOR LJ P3015 (PRM)</t>
  </si>
  <si>
    <t>LOWER ROLLER BUSHING SET FOR LJ P4014 (PRM)</t>
  </si>
  <si>
    <t>LOWER ROLLER GEAR 21T FOR LJ 5100</t>
  </si>
  <si>
    <t>LOWER ROLLER GEAR 26T FOR LJ P1505</t>
  </si>
  <si>
    <t>LOWER ROLLER GEAR 27T FOR LJ P2035</t>
  </si>
  <si>
    <t>LOWER ROLLER GEAR 29T FOR LJ 2420</t>
  </si>
  <si>
    <t>LOWER ROLLER GEAR 32T FOR LJ P4014</t>
  </si>
  <si>
    <t>LOWER ROLLER GEAR FOR FOR LJ 402/403</t>
  </si>
  <si>
    <t>LOWER ROLLER GEAR FOR LJ 1000</t>
  </si>
  <si>
    <t>1644 PC</t>
  </si>
  <si>
    <t>LOWER ROLLER GEAR FOR LJ 126 / 128</t>
  </si>
  <si>
    <t>LOWER ROLLER GEAR FOR LJ 2300</t>
  </si>
  <si>
    <t>LOWER ROLLER GEAR FOR LJ 4250</t>
  </si>
  <si>
    <t>LOWER ROLLER GEAR FOR LJ 4250 (PREMIUM)</t>
  </si>
  <si>
    <t>LOWER ROLLER GEAR FOR LJ 501/506</t>
  </si>
  <si>
    <t>LOWER ROLLER GEAR FOR LJ 5200</t>
  </si>
  <si>
    <t>LOWER ROLLER GEAR FOR LJ 5200 (PREMIUM)</t>
  </si>
  <si>
    <t>LOWER ROLLER GEAR FOR LJ M401</t>
  </si>
  <si>
    <t>484 PC</t>
  </si>
  <si>
    <t>581 PC</t>
  </si>
  <si>
    <t>LOWER ROLLER GEAR FOR LJ P2035</t>
  </si>
  <si>
    <t>LOWER ROLLER GEAR FOR LJ P3005</t>
  </si>
  <si>
    <t>LOWER ROLLER GEAR FOR LJ P3015</t>
  </si>
  <si>
    <t>188 PC</t>
  </si>
  <si>
    <t>LOWER SLEEVED ROLLER FOR 3570 PRM RUBBER OG</t>
  </si>
  <si>
    <t>LOWER SLEEVED ROLLER FOR 4225  PRM RUBBER OG</t>
  </si>
  <si>
    <t>LOWER SLEEVED ROLLER FOR CLJ 2600</t>
  </si>
  <si>
    <t>LOWER SLEEVED ROLLER FOR CLJ 452 ( RED FOAM PRM )</t>
  </si>
  <si>
    <t>LOWER SLEEVED ROLLER FOR CP 1215</t>
  </si>
  <si>
    <t>LOWER SLEEVED ROLLER FOR CP 3525</t>
  </si>
  <si>
    <t>LOWER SLEEVED ROLLER FOR HL 1111 (PRM)</t>
  </si>
  <si>
    <t>LOWER SLEEVED ROLLER FOR HL 1511</t>
  </si>
  <si>
    <t>LOWER SLEEVED ROLLER FOR HL 2240 (PRM)</t>
  </si>
  <si>
    <t>174 PC</t>
  </si>
  <si>
    <t>LOWER SLEEVED ROLLER FOR HL 2541 (NORMAL)</t>
  </si>
  <si>
    <t>LOWER SLEEVED ROLLER FOR HL 2541 (PRM SOFT)</t>
  </si>
  <si>
    <t>LOWER SLEEVED ROLLER FOR HL 5350</t>
  </si>
  <si>
    <t>LOWER SLEEVED ROLLER FOR HL 5600 / 5100 (NORMAL)</t>
  </si>
  <si>
    <t>LOWER SLEEVED ROLLER FOR HL 7500 / 7535 (NORMAL)</t>
  </si>
  <si>
    <t>LOWER SLEEVED ROLLER FOR HL IR 6570</t>
  </si>
  <si>
    <t>LOWER SLEEVED ROLLER FOR IR 3300</t>
  </si>
  <si>
    <t>LOWER SLEEVED ROLLER FOR IR 4552</t>
  </si>
  <si>
    <t>LOWER SLEEVED ROLLER FOR IR 4570</t>
  </si>
  <si>
    <t>LOWER SLEEVED ROLLER FOR IR ADVANCE 8105</t>
  </si>
  <si>
    <t>LOWER SLEEVED ROLLER FOR KM 195</t>
  </si>
  <si>
    <t>LOWER SLEEVED ROLLER FOR KM 2040</t>
  </si>
  <si>
    <t>-18 PC</t>
  </si>
  <si>
    <t>LOWER SLEEVED ROLLER FOR KM 2040 RUBBER NORMAL</t>
  </si>
  <si>
    <t>LOWER SLEEVED ROLLER FOR LJ 1000(B)</t>
  </si>
  <si>
    <t>LOWER SLEEVED ROLLER FOR LJ 1000(PREMIUM)</t>
  </si>
  <si>
    <t>LOWER SLEEVED ROLLER FOR LJ 1000 (PRM)</t>
  </si>
  <si>
    <t>LOWER SLEEVED ROLLER FOR LJ 1007 (PRM SOFT)</t>
  </si>
  <si>
    <t>LOWER SLEEVED ROLLER FOR LJ 1010</t>
  </si>
  <si>
    <t>-10 PC</t>
  </si>
  <si>
    <t>LOWER SLEEVED ROLLER FOR LJ 1020 (BLACK FOAM)</t>
  </si>
  <si>
    <t>359 PC</t>
  </si>
  <si>
    <t>6520 PC</t>
  </si>
  <si>
    <t>LOWER SLEEVED ROLLER FOR LJ 1020 (PREMIUM)</t>
  </si>
  <si>
    <t>70 PC</t>
  </si>
  <si>
    <t>LOWER SLEEVED ROLLER FOR LJ 1020 (PRM SOFT)</t>
  </si>
  <si>
    <t>1732 PC</t>
  </si>
  <si>
    <t>LOWER SLEEVED ROLLER FOR LJ 1022</t>
  </si>
  <si>
    <t>LOWER SLEEVED ROLLER FOR LJ 1022 (BLACK FOAM)</t>
  </si>
  <si>
    <t>LOWER SLEEVED ROLLER FOR LJ 1022 RUBBER (NORMAL)</t>
  </si>
  <si>
    <t>LOWER SLEEVED ROLLER FOR LJ 1160</t>
  </si>
  <si>
    <t>LOWER SLEEVED ROLLER FOR LJ 1160 / 1320 (PRM SOFT)</t>
  </si>
  <si>
    <t>LOWER SLEEVED ROLLER FOR LJ 1320 RUBBER (NORMAL)</t>
  </si>
  <si>
    <t>LOWER SLEEVED ROLLER FOR LJ 1606 (PRM SOFT)</t>
  </si>
  <si>
    <t>LOWER SLEEVED ROLLER FOR LJ 2035 (PRM SOFT)</t>
  </si>
  <si>
    <t>LOWER SLEEVED ROLLER FOR LJ 2420</t>
  </si>
  <si>
    <t>LOWER SLEEVED ROLLER FOR LJ 2420 RUBBER (NORMAL)</t>
  </si>
  <si>
    <t>LOWER SLEEVED ROLLER FOR LJ 3600/3800</t>
  </si>
  <si>
    <t>LOWER SLEEVED ROLLER FOR LJ 403 PRM RUBBER OG</t>
  </si>
  <si>
    <t>LOWER SLEEVED ROLLER FOR LJ 4100</t>
  </si>
  <si>
    <t>LOWER SLEEVED ROLLER FOR LJ 4250(PREMIUM)</t>
  </si>
  <si>
    <t>LOWER SLEEVED ROLLER FOR LJ 4250 (PRM)</t>
  </si>
  <si>
    <t>LOWER SLEEVED ROLLER FOR LJ 5000</t>
  </si>
  <si>
    <t>LOWER SLEEVED ROLLER FOR LJ 501/506 PRM RUBBER</t>
  </si>
  <si>
    <t>LOWER SLEEVED ROLLER FOR LJ 5200</t>
  </si>
  <si>
    <t>LOWER SLEEVED ROLLER FOR LJ 5200 RUBBER (NORMAL)</t>
  </si>
  <si>
    <t>LOWER SLEEVED ROLLER FOR LJ 8150 (PREMIUM)</t>
  </si>
  <si>
    <t>LOWER SLEEVED ROLLER FOR LJ 9000</t>
  </si>
  <si>
    <t>LOWER SLEEVED ROLLER FOR LJ 9000(PREMIUM)</t>
  </si>
  <si>
    <t>LOWER SLEEVED ROLLER FOR LJ HL 2240</t>
  </si>
  <si>
    <t>101 PC</t>
  </si>
  <si>
    <t>LOWER SLEEVED ROLLER FOR LJ M402 (PRM)</t>
  </si>
  <si>
    <t>LOWER SLEEVED ROLLER FOR LJ M601</t>
  </si>
  <si>
    <t>LOWER SLEEVED ROLLER FOR LJ P1006</t>
  </si>
  <si>
    <t>LOWER SLEEVED ROLLER FOR LJ P10077 (FOAM RED NORMAL</t>
  </si>
  <si>
    <t>520 PC</t>
  </si>
  <si>
    <t>LOWER SLEEVED ROLLER FOR LJ P1007 (PREMIUM)</t>
  </si>
  <si>
    <t>542 PC</t>
  </si>
  <si>
    <t>LOWER SLEEVED ROLLER FOR LJ P1606</t>
  </si>
  <si>
    <t>1717 PC</t>
  </si>
  <si>
    <t>2108 PC</t>
  </si>
  <si>
    <t>419 PC</t>
  </si>
  <si>
    <t>LOWER SLEEVED ROLLER FOR LJ P2035</t>
  </si>
  <si>
    <t>LOWER SLEEVED ROLLER FOR LJ P2035(PREMIUM)</t>
  </si>
  <si>
    <t>112 PC</t>
  </si>
  <si>
    <t>LOWER SLEEVED ROLLER FOR LJ P3005</t>
  </si>
  <si>
    <t>LOWER SLEEVED ROLLER FOR LJ P3005(PREMIUM)</t>
  </si>
  <si>
    <t>LOWER SLEEVED ROLLER FOR LJ P3005 (PRM SOFT)</t>
  </si>
  <si>
    <t>LOWER SLEEVED ROLLER FOR LJ P3015</t>
  </si>
  <si>
    <t>LOWER SLEEVED ROLLER FOR LJ P3015(PREMIUM)</t>
  </si>
  <si>
    <t>LOWER SLEEVED ROLLER FOR LJ P3015 (PRM SOFT)</t>
  </si>
  <si>
    <t>LOWER SLEEVED ROLLER FOR ML 1610</t>
  </si>
  <si>
    <t>LOWER SLEEVED ROLLER FOR ML 1610 (PRM SOFT)</t>
  </si>
  <si>
    <t>LOWER SLEEVED ROLLER FOR ML 1666</t>
  </si>
  <si>
    <t>-4 PC</t>
  </si>
  <si>
    <t>LOWER SLEEVED ROLLER FOR ML 1666 (PRM SOFT)</t>
  </si>
  <si>
    <t>LOWER SLEEVED ROLLER FOR ML 1710 (PREMIUM)</t>
  </si>
  <si>
    <t>LOWER SLEEVED ROLLER FOR ML 2160</t>
  </si>
  <si>
    <t>LOWER SLEEVED ROLLER FOR ML 2161 (FOAM)</t>
  </si>
  <si>
    <t>LOWER SLEEVED ROLLER FOR ML 2850</t>
  </si>
  <si>
    <t>LOWER SLEEVED ROLLER FOR ML 3051B</t>
  </si>
  <si>
    <t>LOWER SLEEVED ROLLER FOR ML 3235</t>
  </si>
  <si>
    <t>LOWER SLEEVED ROLLER FOR ML 3471</t>
  </si>
  <si>
    <t>LOWER SLEEVED ROLLER FOR ML 3471(PREMIUM)</t>
  </si>
  <si>
    <t>LOWER SLEEVED ROLLER FOR ML 5075</t>
  </si>
  <si>
    <t>LOWER SLEEVED ROLLER FOR ML 5100 / 5600 (FOAM)</t>
  </si>
  <si>
    <t>LOWER SLEEVED ROLLER FOR ML 7500 / 7535 (FOAM)</t>
  </si>
  <si>
    <t>LOWER SLEEVED ROLLER FOR NS 1020W (RED FOAM)</t>
  </si>
  <si>
    <t>LOWER SLEEVED ROLLER FOR NS 1200W FOAM RED (PRM)</t>
  </si>
  <si>
    <t>LOWER SLEEVED ROLLER LJ 1022 FOAM BLACK</t>
  </si>
  <si>
    <t>LOWER SLEEVED ROLLER ML 1666 FOAM BLACK</t>
  </si>
  <si>
    <t>LOWER SLEEVED ROLLER (SMALL) FOR M3310</t>
  </si>
  <si>
    <t>LOWER SLEEVED ROLLER (SMALL) FOR ML 2850</t>
  </si>
  <si>
    <t>LOW VOLTAGE POWER SUPPLY FOR HL 5350</t>
  </si>
  <si>
    <t>LQ 1050/HQ 1040 P.F.REDUCTION GEAR</t>
  </si>
  <si>
    <t>LQ 1050 PLATEN KNOB</t>
  </si>
  <si>
    <t>LQ 1150 CONTROL PANEL</t>
  </si>
  <si>
    <t>LQ300+ CARRIAGE ASSY</t>
  </si>
  <si>
    <t>LQ 300 / LQ 1070+ PRINT HEAD</t>
  </si>
  <si>
    <t>LQ 300+ / LQ 1150 PFR GEAR</t>
  </si>
  <si>
    <t>LQ 310 CARRIAGE ASSY</t>
  </si>
  <si>
    <t>LQ 5235 DSI PLATEN KNOB</t>
  </si>
  <si>
    <t>330 PC</t>
  </si>
  <si>
    <t>LX 300+ CARRIAGE ASSY</t>
  </si>
  <si>
    <t>LX 300+/LQ 300+/LQ 1150 TRACTOR SIDE FRAME LHS</t>
  </si>
  <si>
    <t>LX 300+/LQ300+/LQ1150 TRACTOR SIDE FRAME RHS</t>
  </si>
  <si>
    <t>LX 300 / LX 300+ / LQ 1150 PLATEN GEAR</t>
  </si>
  <si>
    <t>LX 300+ Paper Eject Assembly</t>
  </si>
  <si>
    <t>LX 300 PRINT HEAD</t>
  </si>
  <si>
    <t>LX 300+ TIMING BELT</t>
  </si>
  <si>
    <t>LX 300+ TRACTOR FRAME (LEFT-RIGHT)</t>
  </si>
  <si>
    <t>LX 310 CARRIAGE ASSY</t>
  </si>
  <si>
    <t>LX 310 PAPER EJECT. ASSY.</t>
  </si>
  <si>
    <t>LX 310 PRINTHEAD</t>
  </si>
  <si>
    <t>LX 310 R.D.ASSEMBLY</t>
  </si>
  <si>
    <t>LX310 TIMING BELT</t>
  </si>
  <si>
    <t>LX 800DX  / LX 700 P.F.REDUCTION GEAR</t>
  </si>
  <si>
    <t>LX 800 DX / LX 700 R.D.GEAR SET</t>
  </si>
  <si>
    <t>M100/M200 PRINTHEAD</t>
  </si>
  <si>
    <t>M200 HEAD CABLE</t>
  </si>
  <si>
    <t>M200 INK PAD</t>
  </si>
  <si>
    <t>M200 PICKUP ROLLER BIG</t>
  </si>
  <si>
    <t>M200 PICKUP ROLLER SMALL</t>
  </si>
  <si>
    <t>M200 PRINT HEAD</t>
  </si>
  <si>
    <t>M200 TIMING BELT</t>
  </si>
  <si>
    <t>MAGNETIC POWDER CORE OR03S125</t>
  </si>
  <si>
    <t>MAGNETIC POWDER CORE OR172S125</t>
  </si>
  <si>
    <t>MAGNETIC POWDER CORE OR270S060</t>
  </si>
  <si>
    <t>MAGNETIC POWDER CORE OR330S125</t>
  </si>
  <si>
    <t>MAG ROLLER BLADE</t>
  </si>
  <si>
    <t>52 SET</t>
  </si>
  <si>
    <t>1350 SET</t>
  </si>
  <si>
    <t>226 PC</t>
  </si>
  <si>
    <t>MAG ROLLER FOR 05A (TC)</t>
  </si>
  <si>
    <t>38174 PC</t>
  </si>
  <si>
    <t>MAG ROLLER FOR 12A (TC)</t>
  </si>
  <si>
    <t>1250 PC</t>
  </si>
  <si>
    <t>1540 PC</t>
  </si>
  <si>
    <t>MAG ROLLER FOR 137A (TC)</t>
  </si>
  <si>
    <t>453 PC</t>
  </si>
  <si>
    <t>1433 PC</t>
  </si>
  <si>
    <t>MAG ROLLER FOR 28A (TC)</t>
  </si>
  <si>
    <t>MAG ROLLER FOR 42X (COMPATABLE)</t>
  </si>
  <si>
    <t>MAG ROLLER FOR 51A</t>
  </si>
  <si>
    <t>154 PC</t>
  </si>
  <si>
    <t>MAG ROLLER FOR 87X (COMPATABLE)</t>
  </si>
  <si>
    <t>9660 PC</t>
  </si>
  <si>
    <t>MAG ROLLER FOR  88A (TC)</t>
  </si>
  <si>
    <t>MAG ROLLER FOR MLT 101 (TC)</t>
  </si>
  <si>
    <t>MAIN GEAR BLK RU5-0174 HP 1020</t>
  </si>
  <si>
    <t>MAIN GEAR FOR LJ 1020/2900 (RU5-0176)</t>
  </si>
  <si>
    <t>MAIN GEAR FOR LJ 1020/2900 (RU5-0179)</t>
  </si>
  <si>
    <t>MAIN GEAR SET FOR LJ 1020</t>
  </si>
  <si>
    <t>MAIN MOTOR ASSEMBLY FOR LJ 1020</t>
  </si>
  <si>
    <t>MAIN MOTOR ASSEMBLY FOR LJ136</t>
  </si>
  <si>
    <t>MAIN MOTOR ASSEMBLY FOR LJ 202</t>
  </si>
  <si>
    <t>MAIN MOTOR ASSEMBLY FOR LJ 501/506</t>
  </si>
  <si>
    <t>MAIN MOTOR ASSEMBLY FOR LJ 5200</t>
  </si>
  <si>
    <t>MAIN MOTOR ASSEMBLY FOR LJ M601</t>
  </si>
  <si>
    <t>MAIN MOTOR ASSEMBLY FOR LJ P4014</t>
  </si>
  <si>
    <t>MAIN MOTOR ASSEMBLY FOR ML 1666</t>
  </si>
  <si>
    <t>MAIN PCA FOR DNJ T1200</t>
  </si>
  <si>
    <t>MAIN SUB GEAR WHT HP 1020</t>
  </si>
  <si>
    <t>1874 PC</t>
  </si>
  <si>
    <t>176 PC</t>
  </si>
  <si>
    <t>MAINTENANCE KIT FOR LJ 4250</t>
  </si>
  <si>
    <t>MAINTENANCE KIT FOR LJ 604 (F2G77A)</t>
  </si>
  <si>
    <t>MAINTENANCE KIT FOR LJ 9000</t>
  </si>
  <si>
    <t>Maintenance Kit for Lj M601</t>
  </si>
  <si>
    <t>MAINTENANCE KIT FOR LJ M602</t>
  </si>
  <si>
    <t>MAINTENANCE KIT FOR LJ P4014</t>
  </si>
  <si>
    <t>MAINTENANCE KIT LJ M601 (CF065A)</t>
  </si>
  <si>
    <t>MEDIA SENSOR FOR DNJ T1200</t>
  </si>
  <si>
    <t>MEDIA SENSOR FOR DNJ T2500</t>
  </si>
  <si>
    <t>METALISED FILM CAPACITOR 0.0001UF/440VAC</t>
  </si>
  <si>
    <t>METALISED FILM CAPACITOR 0.001UF275VAC</t>
  </si>
  <si>
    <t>METALISED FILM CAPACITOR 0.001UF630V</t>
  </si>
  <si>
    <t>METALISED FILM CAPACITOR 0.0033UF/250V</t>
  </si>
  <si>
    <t>METALISED FILM CAPACITOR 0.0068UF/400V</t>
  </si>
  <si>
    <t>METALISED FILM CAPACITOR 0.015UF1250V</t>
  </si>
  <si>
    <t>METALISED FILM CAPACITOR 0.018UF1250V</t>
  </si>
  <si>
    <t>METALISED FILM CAPACITOR 0.018UF300V</t>
  </si>
  <si>
    <t>METALISED FILM CAPACITOR 0.01UF1250V</t>
  </si>
  <si>
    <t>METALISED FILM CAPACITOR 0.01UF250V</t>
  </si>
  <si>
    <t>METALISED FILM CAPACITOR 0.01UF630V</t>
  </si>
  <si>
    <t>METALISED FILM CAPACITOR 0.022UF1000V</t>
  </si>
  <si>
    <t>METALISED FILM CAPACITOR 0.022UF1250V</t>
  </si>
  <si>
    <t>METALISED FILM CAPACITOR 0.022UF275VAC</t>
  </si>
  <si>
    <t>METALISED FILM CAPACITOR 0.022UF/63V</t>
  </si>
  <si>
    <t>METALISED FILM CAPACITOR 0.027UF630V</t>
  </si>
  <si>
    <t>METALISED FILM CAPACITOR 0.027UF/63V</t>
  </si>
  <si>
    <t>METALISED FILM CAPACITOR 0.033UF1000V</t>
  </si>
  <si>
    <t>METALISED FILM CAPACITOR 0.033UF1250V</t>
  </si>
  <si>
    <t>METALISED FILM CAPACITOR 0.033UF630V</t>
  </si>
  <si>
    <t>METALISED FILM CAPACITOR 0.039UF1250V</t>
  </si>
  <si>
    <t>METALISED FILM CAPACITOR 0.047UF300VAC</t>
  </si>
  <si>
    <t>METALISED FILM CAPACITOR 0.047UF630V</t>
  </si>
  <si>
    <t>METALISED FILM CAPACITOR 0.068UF275VAC</t>
  </si>
  <si>
    <t>METALISED FILM CAPACITOR 0.075UF1250V</t>
  </si>
  <si>
    <t>METALISED FILM CAPACITOR 0.15UF305VAC</t>
  </si>
  <si>
    <t>METALISED FILM CAPACITOR 0.15UF400V</t>
  </si>
  <si>
    <t>METALISED FILM CAPACITOR 0.1UF/100V</t>
  </si>
  <si>
    <t>METALISED FILM CAPACITOR 0.1UF275VAC</t>
  </si>
  <si>
    <t>METALISED FILM CAPACITOR 0.1UF305VAC</t>
  </si>
  <si>
    <t>METALISED FILM CAPACITOR 0.1UF630V</t>
  </si>
  <si>
    <t>METALISED FILM CAPACITOR 0.22UF1000V</t>
  </si>
  <si>
    <t>METALISED FILM CAPACITOR 0.22UF1250V</t>
  </si>
  <si>
    <t>METALISED FILM CAPACITOR 0.22UF275VAC</t>
  </si>
  <si>
    <t>METALISED FILM CAPACITOR 0.22UF305VAC</t>
  </si>
  <si>
    <t>METALISED FILM CAPACITOR 0.22UF500V</t>
  </si>
  <si>
    <t>METALISED FILM CAPACITOR 0.22UF630V</t>
  </si>
  <si>
    <t>METALISED FILM CAPACITOR 0.33UF1000V</t>
  </si>
  <si>
    <t>METALISED FILM CAPACITOR 0.33UF275VAC</t>
  </si>
  <si>
    <t>METALISED FILM CAPACITOR 0.33UF/275VAC NEW</t>
  </si>
  <si>
    <t>METALISED FILM CAPACITOR 0.33UF305VAC</t>
  </si>
  <si>
    <t>METALISED FILM CAPACITOR 0.33UF450V</t>
  </si>
  <si>
    <t>METALISED FILM CAPACITOR 0.33UF630V</t>
  </si>
  <si>
    <t>METALISED FILM CAPACITOR 0.39UF/63V</t>
  </si>
  <si>
    <t>METALISED FILM CAPACITOR 0.47UF/100V</t>
  </si>
  <si>
    <t>METALISED FILM CAPACITOR 0.47UF/125VAC</t>
  </si>
  <si>
    <t>METALISED FILM CAPACITOR 0.47UF160V</t>
  </si>
  <si>
    <t>METALISED FILM CAPACITOR 0.47UF275VAC</t>
  </si>
  <si>
    <t>METALISED FILM CAPACITOR 0.47UF/275VAC NEW</t>
  </si>
  <si>
    <t>METALISED FILM CAPACITOR 0.47UF300VAC</t>
  </si>
  <si>
    <t>METALISED FILM CAPACITOR 0.47UF305VAC</t>
  </si>
  <si>
    <t>METALISED FILM CAPACITOR 0.47UF450V</t>
  </si>
  <si>
    <t>METALISED FILM CAPACITOR 0.47UF630V</t>
  </si>
  <si>
    <t>METALISED FILM CAPACITOR 0.56UF450V</t>
  </si>
  <si>
    <t>METALISED FILM CAPACITOR 0.68UF1000V</t>
  </si>
  <si>
    <t>METALISED FILM CAPACITOR 0.68UF275VAC</t>
  </si>
  <si>
    <t>METALISED FILM CAPACITOR 0.68UF305VAC</t>
  </si>
  <si>
    <t>METALISED FILM CAPACITOR 0.68UF500V</t>
  </si>
  <si>
    <t>METALISED FILM CAPACITOR 0.68UF630V</t>
  </si>
  <si>
    <t>METALISED FILM CAPACITOR 0.68UF/63V</t>
  </si>
  <si>
    <t>METALISED FILM CAPACITOR 0.82UF500V</t>
  </si>
  <si>
    <t>METALISED FILM CAPACITOR 103/250VAC</t>
  </si>
  <si>
    <t>METALISED FILM CAPACITOR 105/275VAC</t>
  </si>
  <si>
    <t>METALISED FILM CAPACITOR 10NF630V</t>
  </si>
  <si>
    <t>METALISED FILM CAPACITOR 1.0UF275VAC</t>
  </si>
  <si>
    <t>METALISED FILM CAPACITOR 10UF/875V</t>
  </si>
  <si>
    <t>METALISED FILM CAPACITOR 1800PF1000V</t>
  </si>
  <si>
    <t>METALISED FILM CAPACITOR 1UF300VAC</t>
  </si>
  <si>
    <t>METALISED FILM CAPACITOR 1UF500V</t>
  </si>
  <si>
    <t>METALISED FILM CAPACITOR 1UF50V</t>
  </si>
  <si>
    <t>METALISED FILM CAPACITOR 1UF800V</t>
  </si>
  <si>
    <t>METALISED FILM CAPACITOR 2200PF400V</t>
  </si>
  <si>
    <t>METALISED FILM CAPACITOR 2200PF630V</t>
  </si>
  <si>
    <t>METALISED FILM CAPACITOR 2.2NF630V</t>
  </si>
  <si>
    <t>METALISED FILM CAPACITOR 2K2PF1KV</t>
  </si>
  <si>
    <t>METALISED FILM CAPACITOR 2UF450V</t>
  </si>
  <si>
    <t>METALISED FILM CAPACITOR 4.7NF250V</t>
  </si>
  <si>
    <t>METALISED FILM CAPACITOR 4.7NF400V</t>
  </si>
  <si>
    <t>METALISED FILM CAPACITOR 4.7UF250V</t>
  </si>
  <si>
    <t>METALISED FILM CAPACITOR 4.7UF630V</t>
  </si>
  <si>
    <t>METALISED FILM CAPACITOR 6.00UF400V</t>
  </si>
  <si>
    <t>METAL OXIDE VARIASTOR S07K11</t>
  </si>
  <si>
    <t>METAL OXIDE VARIASTOR S07K130</t>
  </si>
  <si>
    <t>METAL OXIDE VARIASTOR S07K14</t>
  </si>
  <si>
    <t>METAL OXIDE VARIASTOR S07K140</t>
  </si>
  <si>
    <t>METAL OXIDE VARIASTOR S07K150</t>
  </si>
  <si>
    <t>METAL OXIDE VARIASTOR S07K17</t>
  </si>
  <si>
    <t>METAL OXIDE VARIASTOR S07K20</t>
  </si>
  <si>
    <t>METAL OXIDE VARIASTOR S07K230</t>
  </si>
  <si>
    <t>METAL OXIDE VARIASTOR S07K25</t>
  </si>
  <si>
    <t>METAL OXIDE VARIASTOR S07K250</t>
  </si>
  <si>
    <t>METAL OXIDE VARIASTOR S07K275</t>
  </si>
  <si>
    <t>METAL OXIDE VARIASTOR S07K30</t>
  </si>
  <si>
    <t>METAL OXIDE VARIASTOR S07K300</t>
  </si>
  <si>
    <t>METAL OXIDE VARIASTOR S07K385</t>
  </si>
  <si>
    <t>METAL OXIDE VARIASTOR S07K40</t>
  </si>
  <si>
    <t>METAL OXIDE VARIASTOR S07K440</t>
  </si>
  <si>
    <t>METAL OXIDE VARIASTOR S07K95</t>
  </si>
  <si>
    <t>METAL OXIDE VARIASTOR S10K130</t>
  </si>
  <si>
    <t>METAL OXIDE VARIASTOR S10K175</t>
  </si>
  <si>
    <t>METAL OXIDE VARIASTOR S10K210</t>
  </si>
  <si>
    <t>METAL OXIDE VARIASTOR S10K250</t>
  </si>
  <si>
    <t>METAL OXIDE VARIASTOR S10K275</t>
  </si>
  <si>
    <t>METAL OXIDE VARIASTOR S10K30</t>
  </si>
  <si>
    <t>METAL OXIDE VARIASTOR S10K300</t>
  </si>
  <si>
    <t>METAL OXIDE VARIASTOR S10K320</t>
  </si>
  <si>
    <t>METAL OXIDE VARIASTOR S10K385</t>
  </si>
  <si>
    <t>METAL OXIDE VARIASTOR S10K460</t>
  </si>
  <si>
    <t>METAL OXIDE VARIASTOR S10K50</t>
  </si>
  <si>
    <t>METAL OXIDE VARIASTOR S10K510</t>
  </si>
  <si>
    <t>METAL OXIDE VARIASTOR S10K550</t>
  </si>
  <si>
    <t>METAL OXIDE VARIASTOR S10K625</t>
  </si>
  <si>
    <t>METAL OXIDE VARIASTOR S10K95</t>
  </si>
  <si>
    <t>METAL OXIDE VARIASTOR S14K11</t>
  </si>
  <si>
    <t>METAL OXIDE VARIASTOR S14K130</t>
  </si>
  <si>
    <t>METAL OXIDE VARIASTOR S14K140</t>
  </si>
  <si>
    <t>METAL OXIDE VARIASTOR S14K17</t>
  </si>
  <si>
    <t>METAL OXIDE VARIASTOR S14K170</t>
  </si>
  <si>
    <t>METAL OXIDE VARIASTOR S14K175</t>
  </si>
  <si>
    <t>METAL OXIDE VARIASTOR S14K230</t>
  </si>
  <si>
    <t>METAL OXIDE VARIASTOR S14K275</t>
  </si>
  <si>
    <t>METAL OXIDE VARIASTOR S14K30</t>
  </si>
  <si>
    <t>METAL OXIDE VARIASTOR S14K300</t>
  </si>
  <si>
    <t>METAL OXIDE VARIASTOR S14K320</t>
  </si>
  <si>
    <t>METAL OXIDE VARIASTOR S14K420</t>
  </si>
  <si>
    <t>METAL OXIDE VARIASTOR S14K510</t>
  </si>
  <si>
    <t>METAL OXIDE VARIASTOR S14K60</t>
  </si>
  <si>
    <t>METAL OXIDE VARIASTOR S20K115</t>
  </si>
  <si>
    <t>METAL OXIDE VARIASTOR S20K140</t>
  </si>
  <si>
    <t>METAL OXIDE VARIASTOR S20K150</t>
  </si>
  <si>
    <t>METAL OXIDE VARIASTOR S20K275</t>
  </si>
  <si>
    <t>METAL OXIDE VARIASTOR S20K320</t>
  </si>
  <si>
    <t>METAL OXIDE VARIASTOR S20K385</t>
  </si>
  <si>
    <t>METAL OXIDE VARIASTOR S20K420</t>
  </si>
  <si>
    <t>METAL OXIDE VARIASTOR S20K550</t>
  </si>
  <si>
    <t>METAL OXIDE VARIASTOR S20K950</t>
  </si>
  <si>
    <t>METAL OXIDE VARIASTOR S25K115</t>
  </si>
  <si>
    <t>METAL OXIDE VARIASTOR S25K140</t>
  </si>
  <si>
    <t>METAL OXIDE VARIASTOR S25K300</t>
  </si>
  <si>
    <t>METAL OXIDE VARIASTOR S25K320</t>
  </si>
  <si>
    <t>METAL OXIDE VARIASTOR S25K625</t>
  </si>
  <si>
    <t>METAL OXIDE VARIASTOR S40K510</t>
  </si>
  <si>
    <t>M KIT HP LJ 700 (CF254A)</t>
  </si>
  <si>
    <t>MOTOR CABLE FOR L3110</t>
  </si>
  <si>
    <t>MOTOR DRIVE GEAR 1020 / 2900</t>
  </si>
  <si>
    <t>490 PC</t>
  </si>
  <si>
    <t>MOTOR DRIVE GEAR FOR LJ 126 / 128</t>
  </si>
  <si>
    <t>MOTOR DRIVE GEAR FOR ML 1676</t>
  </si>
  <si>
    <t>MOTOR DRIVE GEAR ML 1866/1666</t>
  </si>
  <si>
    <t>MOTOR GEAR FOR 9050</t>
  </si>
  <si>
    <t>MOTOR GEAR FOR LJ 1020</t>
  </si>
  <si>
    <t>MOTOR GEAR FOR LJ 5200</t>
  </si>
  <si>
    <t>MOTOR GEAR FOR LJ P4014</t>
  </si>
  <si>
    <t>MSP 145/155/245/255 PF IDLER GEAR</t>
  </si>
  <si>
    <t>105 PC</t>
  </si>
  <si>
    <t>MSP 145/155/245 RIBBON MASK</t>
  </si>
  <si>
    <t>MSP 245 RDA</t>
  </si>
  <si>
    <t>MSP 345 R.D.</t>
  </si>
  <si>
    <t>MSP 355 RDA</t>
  </si>
  <si>
    <t>MYLAR STRIP FOR PLQ 20</t>
  </si>
  <si>
    <t>MYLAR STRIP FOR PR2E</t>
  </si>
  <si>
    <t>73 PC</t>
  </si>
  <si>
    <t>NTC THERMISTOR 15D050</t>
  </si>
  <si>
    <t>NTC THERMISTOR 15D080</t>
  </si>
  <si>
    <t>NTC THERMISTOR 15D2R5</t>
  </si>
  <si>
    <t>NTC THERMISTOR 20D2R5</t>
  </si>
  <si>
    <t>NTC THERMISTOR 8D-080</t>
  </si>
  <si>
    <t>NTC THERMISTOR DSC 8D-15</t>
  </si>
  <si>
    <t>OC DRUM COMP FOR 2365 BROWN COLOR (GOLDENGREEN)</t>
  </si>
  <si>
    <t>OPC DROM COMP FOR 30A PURPLE COLOR</t>
  </si>
  <si>
    <t>OPC DRUM 42A TT</t>
  </si>
  <si>
    <t>OPC DRUM COMP 22A</t>
  </si>
  <si>
    <t>OPC DRUM COMPATIBLE FOR 12A BLUE COLOUR (TG)</t>
  </si>
  <si>
    <t>OPC DRUM COMPATIBLE FOR 12A DARK PURPLE (TG)</t>
  </si>
  <si>
    <t>OPC DRUM COMPATIBLE FOR 26A BLUE COLOUR (TG)</t>
  </si>
  <si>
    <t>OPC DRUM COMPATIBLE FOR 26A MILKY GREEN (TG)</t>
  </si>
  <si>
    <t>OPC DRUM COMPATIBLE FOR 42A</t>
  </si>
  <si>
    <t>OPC DRUM COMPATIBLE FOR 87X</t>
  </si>
  <si>
    <t>OPC DRUM COMPATIBLE FOR 88A BLUE COLOUR (TG)</t>
  </si>
  <si>
    <t>OPC DRUM COMPATIBLE FOR 88A DARK PURPLE COLOUR (TG)</t>
  </si>
  <si>
    <t>600 PC</t>
  </si>
  <si>
    <t>OPC DRUM COMPATIBLE FOR PC 210</t>
  </si>
  <si>
    <t>OPC DRUM COMPATIBLE FOR PC 310 GREEN TG</t>
  </si>
  <si>
    <t>880 PC</t>
  </si>
  <si>
    <t>OPC DRUM COMP FOR 05A GREEN TG</t>
  </si>
  <si>
    <t>OPC DRUM COMP FOR 05A OEM COLOUR (HG)</t>
  </si>
  <si>
    <t>OPC DRUM COMP FOR 05A OEM COLOUR (TG)</t>
  </si>
  <si>
    <t>OPC DRUM COMP FOR 1015 BLUE COLOUR (A &amp; G)</t>
  </si>
  <si>
    <t>OPC DRUM COMP FOR 1025, GREEN COLOR (G GREEN)</t>
  </si>
  <si>
    <t>OPC DRUM COMP FOR 1115 OEM COLOR</t>
  </si>
  <si>
    <t>OPC DRUM COMP FOR 1215, OEM LIKE COLOUR ( G GREEN)</t>
  </si>
  <si>
    <t>OPC DRUM COMP FOR 12A BROWN COLOR</t>
  </si>
  <si>
    <t>8100 PC</t>
  </si>
  <si>
    <t>OPC DRUM COMP FOR 12A OEM COLOR (HG)</t>
  </si>
  <si>
    <t>1750 PC</t>
  </si>
  <si>
    <t>OPC DRUM COMP FOR 1435 OEM COLOR</t>
  </si>
  <si>
    <t>OPC DRUM COMP FOR 14A GREEN COLOUR ( A&amp; G )</t>
  </si>
  <si>
    <t>290 PC</t>
  </si>
  <si>
    <t>OPC DRUM COMP FOR 15A, GREEN COLOR (G GREEN)</t>
  </si>
  <si>
    <t>OPC DRUM COMP FOR 15A, OEM LIKE COLOR (G GREEN)</t>
  </si>
  <si>
    <t>OPC DRUM COMP FOR 16A, OEM LIKE COLOUR (G GREEN)</t>
  </si>
  <si>
    <t>OPC DRUM COMP FOR 19A BROWN COLOUR</t>
  </si>
  <si>
    <t>107 PC</t>
  </si>
  <si>
    <t>OPC DRUM COMP FOR 205 (BIG GEAR), GREEN COLOUR (GG)</t>
  </si>
  <si>
    <t>OPC DRUM COMP FOR 205 (SMALL GEAR), GREEN (A &amp; G)</t>
  </si>
  <si>
    <t>OPC DRUM COMP FOR 205 (SMALL GEAR), GREEN COLOUR(GG</t>
  </si>
  <si>
    <t>OPC DRUM COMP FOR 218A, OEM LIKE COLOUR ( G GREEN)</t>
  </si>
  <si>
    <t>OPC DRUM COMP FOR 228A, GREEN COLOR (G GREEN)</t>
  </si>
  <si>
    <t>OPC DRUM COMP FOR 228A, OEM LIKE COLOUR ( G GREEN)</t>
  </si>
  <si>
    <t>-44 PC</t>
  </si>
  <si>
    <t>OPC DRUM COMP FOR 247A/137 OEM COLOUR (HG)</t>
  </si>
  <si>
    <t>OPC DRUM COMP FOR 2503 BLUE COLOR</t>
  </si>
  <si>
    <t>OPC DRUM COMP FOR 25A GREEN COLOR</t>
  </si>
  <si>
    <t>OPC DRUM COMP FOR 25A MILKY GREEN COLOR (A &amp; G)</t>
  </si>
  <si>
    <t>21586 PC</t>
  </si>
  <si>
    <t>OPC DRUM, COMP FOR 2612A, GREEN COLOR (B GRADE)</t>
  </si>
  <si>
    <t>OPC DRUM COMP FOR 2612A, GREEN COLOR (KORA)</t>
  </si>
  <si>
    <t>OPC DRUM COMP FOR 2612A, GREEN COLOUR (G GREEN)</t>
  </si>
  <si>
    <t>OPC DRUM COMP. FOR 2612A MILKY GREEN COLOR (A &amp; G)</t>
  </si>
  <si>
    <t>OPC DRUM, COMP FOR 2612A, OEM COLOR (B GRADE)</t>
  </si>
  <si>
    <t>OPC DRUM COMP FOR 2612A, OEM COLOR(KORA)</t>
  </si>
  <si>
    <t>OPC DRUM COMP FOR 2612A, OEM LIKE COLOUR (G.GREEN)</t>
  </si>
  <si>
    <t>OPC DRUM COMP FOR 26A GREEN COLOR</t>
  </si>
  <si>
    <t>OPC DRUM COMP FOR 26A MILKY GREEN COLOR (A&amp;G)</t>
  </si>
  <si>
    <t>OPC DRUM COMP FOR 275 GREEN COLOR</t>
  </si>
  <si>
    <t>OPC DRUM COMP FOR 2850, GREEN COLOUR ( G GREEN)</t>
  </si>
  <si>
    <t>-249 PC</t>
  </si>
  <si>
    <t>OPC DRUM COMP FOR 29A, OEM LIKE COLOR (G.GREEN)</t>
  </si>
  <si>
    <t>OPC DRUM COMP FOR 32A PURPLE COLOR</t>
  </si>
  <si>
    <t>OPC DRUM COMP FOR 33A OEM COLOUR (A&amp;G)</t>
  </si>
  <si>
    <t>OPC DRUM COMP FOR 33A PURPLE COLOR</t>
  </si>
  <si>
    <t>OPC DRUM COMP FOR 3503 OEM COLOUR (A &amp; G)</t>
  </si>
  <si>
    <t>OPC DRUM COMP FOR 36A GREEN COLOR</t>
  </si>
  <si>
    <t>18150 PC</t>
  </si>
  <si>
    <t>OPC DRUM COMP. FOR 388A MILKY GREEN COLOR (A &amp; G)</t>
  </si>
  <si>
    <t>OPC DRUM COMP FOR 38A (A &amp; G)</t>
  </si>
  <si>
    <t>OPC DRUM COMP FOR 42A, GREEN COLOR (G GREEN)</t>
  </si>
  <si>
    <t>OPC DRUM COMP FOR 42A, OEM LIKE COLOUR ( G GREEN)</t>
  </si>
  <si>
    <t>1189 PC</t>
  </si>
  <si>
    <t>342 PC</t>
  </si>
  <si>
    <t>185 PC</t>
  </si>
  <si>
    <t>OPC DRUM COMP FOR 49A, GREEN COLOUR ( G GREEN)</t>
  </si>
  <si>
    <t>OPC DRUM COMP FOR 49A, OEM LIKE COLOUR ( G GREEN)</t>
  </si>
  <si>
    <t>OPC DRUM COMP FOR 505A, GREEN COLOUR ( G GREEN)</t>
  </si>
  <si>
    <t>OPC DRUM COMP FOR 505A, OEM LIKE COLOUR (G GREEN)</t>
  </si>
  <si>
    <t>OPC DRUM COMP FOR 51A, GREEN COLOR (G GREEN)</t>
  </si>
  <si>
    <t>OPC DRUM COMP FOR 51A, OEM LIKE COLOR (G GREEN)</t>
  </si>
  <si>
    <t>OPC DRUM COMP FOR 55A, GREEN COLOUR ( G GREEN)</t>
  </si>
  <si>
    <t>OPC DRUM COMP FOR 55A, OEM LIKE COLOUR (A &amp; G)</t>
  </si>
  <si>
    <t>OPC DRUM COMP FOR 55A, OEM LIKE COLOUR ( G GREEN)</t>
  </si>
  <si>
    <t>-41 PC</t>
  </si>
  <si>
    <t>OPC DRUM COMP FOR 64A OEM LIKE COLOR ( G GREEN)</t>
  </si>
  <si>
    <t>-13 PC</t>
  </si>
  <si>
    <t>OPC DRUM COMP FOR 77A GREEN COLOR</t>
  </si>
  <si>
    <t>OPC DRUM COMP FOR 77A PURPLE COLOUR</t>
  </si>
  <si>
    <t>OPC DRUM COMP FOR 78A GREEN COLOR</t>
  </si>
  <si>
    <t>OPC DRUM COMP FOR 78A PURPLE COLOR</t>
  </si>
  <si>
    <t>OPC DRUM COMP FOR 79A GREEN COLOR</t>
  </si>
  <si>
    <t>OPC DRUM COMP FOR 87A GREEN COLOUR (A&amp;G)</t>
  </si>
  <si>
    <t>OPC DRUM COMP FOR 88A BROWN COLOR</t>
  </si>
  <si>
    <t>800 PC</t>
  </si>
  <si>
    <t>OPC DRUM COMP FOR 88A, GREEN COLOR (B GRADE)</t>
  </si>
  <si>
    <t>OPC DRUM COMP FOR 88A, GREEN COLOR (KORA)</t>
  </si>
  <si>
    <t>6900 PC</t>
  </si>
  <si>
    <t>OPC DRUM COMP FOR 88A, GREEN COLOUR ( G GREEN)</t>
  </si>
  <si>
    <t>OPC DRUM COMP FOR 88A, OEM COLOR (B GRADE)</t>
  </si>
  <si>
    <t>OPC DRUM COMP FOR 88A OEM COLOR (HG)</t>
  </si>
  <si>
    <t>1200 PC</t>
  </si>
  <si>
    <t>OPC DRUM COMP FOR 88A, OEM COLOR (KORA)</t>
  </si>
  <si>
    <t>1390 PC</t>
  </si>
  <si>
    <t>OPC DRUM COMP FOR 88A, OEM LIKE COLOUR ( G GREEN)</t>
  </si>
  <si>
    <t>OPC DRUM COMP FOR 925B GREEN COLOUR</t>
  </si>
  <si>
    <t>OPC DRUM COMP FOR 925B OEM COLOR</t>
  </si>
  <si>
    <t>OPC DRUM COMP FOR 925B PUPLE COLOUR (A&amp;G)</t>
  </si>
  <si>
    <t>OPC DRUM COMP FOR 925C GREEN COLOUR</t>
  </si>
  <si>
    <t>OPC DRUM COMP FOR 925C OEM COLOR</t>
  </si>
  <si>
    <t>OPC DRUM COMP FOR 925C PURPLE  COLOR</t>
  </si>
  <si>
    <t>OPC DRUM COMP FOR 92A BROWN COLOR</t>
  </si>
  <si>
    <t>700 PC</t>
  </si>
  <si>
    <t>OPC DRUM COMP FOR AR 6020 GREEN COLOR (A &amp; G)</t>
  </si>
  <si>
    <t>OPC DRUM COMP FOR C5500 COLOR</t>
  </si>
  <si>
    <t>OPC DRUM COMP FOR CF400/410 OEM LIKE COLOR (G GREEN</t>
  </si>
  <si>
    <t>OPC DRUM COMP FOR CF500 GREEN COLOR</t>
  </si>
  <si>
    <t>OPC DRUM COMP FOR Cf 510 PURPLE COLOUR ( A &amp; G )</t>
  </si>
  <si>
    <t>111 PC</t>
  </si>
  <si>
    <t>OPC DRUM COMP FOR IR 2016 MILKY GREEN</t>
  </si>
  <si>
    <t>OPC DRUM COMP FOR IR 2525 MILKY GREEN</t>
  </si>
  <si>
    <t>OPC DRUM COMP FOR IR 3300 BROWN COLOR</t>
  </si>
  <si>
    <t>OPC DRUM COMP FOR IR 3300 MILKY GREEN</t>
  </si>
  <si>
    <t>OPC DRUM COMP FOR IR 3300 PURPLE COLOR (A &amp; G)</t>
  </si>
  <si>
    <t>OPC DRUM COMP FOR IR 3570 BROWN COLOR</t>
  </si>
  <si>
    <t>OPC DRUM COMP FOR IR 3570 MILKY GREEN</t>
  </si>
  <si>
    <t>OPC DRUM COMP FOR IR 3570 PURPLE COLOR (A &amp; G)</t>
  </si>
  <si>
    <t>OPC DRUM COMP FOR KM 162 GREEN COLOR (A &amp; G)</t>
  </si>
  <si>
    <t>OPC DRUM COMP FOR KM 164 OEM COLOR</t>
  </si>
  <si>
    <t>OPC DRUM COMP FOR KM C200 GREEN COLOR</t>
  </si>
  <si>
    <t>OPC DRUM COMP FOR KY 1800 BROWN COLOR (A&amp;G)</t>
  </si>
  <si>
    <t>OPC DRUM COMP FOR KY 1800 DARK BROWN COLOR (A&amp;G)</t>
  </si>
  <si>
    <t>OPC DRUM COMP FOR KY 1800 DARK BROWN COLOR (A&amp;G) PR</t>
  </si>
  <si>
    <t>OPC DRUM COMP FOR KY 180 DARK BROWN COLOR (A&amp;G)</t>
  </si>
  <si>
    <t>OPC DRUM COMP FOR KY 2040 DARK BROWN</t>
  </si>
  <si>
    <t>OPC DRUM COMP FOR MLT 101, COLOUR (HG)</t>
  </si>
  <si>
    <t>OPC DRUM COMP FOR MLT 101, GREEN COLOUR (TG) OLD</t>
  </si>
  <si>
    <t>OPC DRUM COMP FOR MLT 1043 OEM LIKE COLOUR</t>
  </si>
  <si>
    <t>OPC DRUM COMP FOR MP 2554 OEM COLOR</t>
  </si>
  <si>
    <t>OPC DRUM COMP FOR MPC 2003 OEM COLOR (A&amp;G)</t>
  </si>
  <si>
    <t>OPC DRUM COMP FOR RC 1015 OEM COLOR</t>
  </si>
  <si>
    <t>OPC DRUM COMP FOR RC 2014 OEM COLOR</t>
  </si>
  <si>
    <t>OPC DRUM COMP FOR S101, GREEN COLOUR (G GREEN)</t>
  </si>
  <si>
    <t>OPC DRUM COMP FOR S1043, GREEN COLOUR (G GREEN)</t>
  </si>
  <si>
    <t>OPC DRUM COMP FOR S1610 GREEN COLOUR ( G GREEN)</t>
  </si>
  <si>
    <t>OPC DRUM COMP FOR S1710, GREEN COLOUR ( G GREEN)</t>
  </si>
  <si>
    <t>OPC DRUM COMP FOR SH 5316 GREEN COLOR</t>
  </si>
  <si>
    <t>OPC DRUM COMP FOR SP 200, GREEN COLOUR ( G GREEN)</t>
  </si>
  <si>
    <t>OPC DRUM COMP FOR SP 200, OEM LIKE COLOR (G.G.)</t>
  </si>
  <si>
    <t>OPC DRUM, COMP FOR SP 300, GREEN COLOR (KORA)</t>
  </si>
  <si>
    <t>OPC DRUM COMP FOR TO 163 GREEN COLOR</t>
  </si>
  <si>
    <t>66 PC</t>
  </si>
  <si>
    <t>OPC DRUM COMP FOR TO 255 GREEN COLOR (A &amp; G)</t>
  </si>
  <si>
    <t>109 PC</t>
  </si>
  <si>
    <t>OPC DRUM COMP FOR W1104 GREEN COLOUR</t>
  </si>
  <si>
    <t>OPC DRUM COMP FOR W1104 OEM COLOUR (GOLDEN GREEN)</t>
  </si>
  <si>
    <t>OPC DRUM COMP FOR W1110A GREEN COLOR TG</t>
  </si>
  <si>
    <t>1009 PC</t>
  </si>
  <si>
    <t>OPC DRUM COMP FOR W1110 GREEN COLOR (HG)</t>
  </si>
  <si>
    <t>OPC DRUM COMP FOR XE 5016 MILKY GREEN (A&amp;G)</t>
  </si>
  <si>
    <t>OPC DRUM COMP FOR XE 5016 PURPLE COLOR</t>
  </si>
  <si>
    <t>OPC DRUM COMP FOR XE 5019 OEM COLOR (A&amp;G)</t>
  </si>
  <si>
    <t>OPC DRUM COMP FOR XE 5019 PURPLE COLOR</t>
  </si>
  <si>
    <t>OPC DRUM COMP FOR XE 5225 PURPLE COLOR</t>
  </si>
  <si>
    <t>OPC DRUM COMP FOR XE 7025 OM COLOR (A&amp;G)</t>
  </si>
  <si>
    <t>OPC DRUM COMP FOR XE 7425 / 7525 OEM (A&amp;G)</t>
  </si>
  <si>
    <t>OPC DRUM COMP FOR XE 7425 / 7525 PURPLE</t>
  </si>
  <si>
    <t>OPC DRUM FOR 05A BLUE COLOR (KORA)</t>
  </si>
  <si>
    <t>1727 PC</t>
  </si>
  <si>
    <t>OPC DRUM FOR 1043 GREEN COLOR (KORA)</t>
  </si>
  <si>
    <t>1170 PC</t>
  </si>
  <si>
    <t>OPC DRUM FOR 12A BLUE COLOR (A &amp; G)</t>
  </si>
  <si>
    <t>OPC DRUM FOR 12A BLUE COLOR (KORA)</t>
  </si>
  <si>
    <t>OPC DRUM FOR 12A GREY COLOUR (TG)</t>
  </si>
  <si>
    <t>OPC DRUM FOR 12A MILKY GREEN (TG)</t>
  </si>
  <si>
    <t>OPC DRUM FOR 12A PREMIUM OEM (TG)</t>
  </si>
  <si>
    <t>1300 PC</t>
  </si>
  <si>
    <t>OPC DRUM FOR 15A GREEN COLOUR (KORA)</t>
  </si>
  <si>
    <t>OPC DRUM FOR 205 GREEN COLOR BIG GEAR (KORA)</t>
  </si>
  <si>
    <t>OPC DRUM FOR 224 GREEN COLOR</t>
  </si>
  <si>
    <t>1532 PC</t>
  </si>
  <si>
    <t>OPC DRUM FOR 2365 BROWN COLOR (KORA)</t>
  </si>
  <si>
    <t>OPC DRUM FOR 25A OEM COLOUR (TG)</t>
  </si>
  <si>
    <t>OPC DRUM FOR 26A OEM COLOUR (TG)</t>
  </si>
  <si>
    <t>OPC DRUM FOR 28A BLUE COLOR (KORA)</t>
  </si>
  <si>
    <t>1901 PC</t>
  </si>
  <si>
    <t>OPC DRUM FOR 28A OEM COLOUR (HG)</t>
  </si>
  <si>
    <t>1414 PC</t>
  </si>
  <si>
    <t>OPC DRUM FOR 49A GREEN COLOUR (KORA)</t>
  </si>
  <si>
    <t>OPC DRUM FOR 7055 BROWN COLOR (KORA)</t>
  </si>
  <si>
    <t>OPC DRUM FOR 7055, BROWN COLOUR ( G GREEN)</t>
  </si>
  <si>
    <t>OPC DRUM FOR 88A BLUE COLOR (A &amp; G)</t>
  </si>
  <si>
    <t>OPC DRUM FOR 88A BLUE COLOR (KORA)</t>
  </si>
  <si>
    <t>OPC DRUM FOR 88A MILKY GREEN COLUR (TG)</t>
  </si>
  <si>
    <t>OPC DRUM FOR 88A PREMIUM OEM (TG)</t>
  </si>
  <si>
    <t>OPC DRUM FOR CP1025 OEM COLOUR (G.GREEN)</t>
  </si>
  <si>
    <t>OPC DRUM FOR CP1215 OEM COLOUR (G.GREEN)</t>
  </si>
  <si>
    <t>410 PC</t>
  </si>
  <si>
    <t>OPC DRUM FOR DR1020, BROWN COLOUR (A &amp; G)</t>
  </si>
  <si>
    <t>OPC DRUM FOR DR1020, BROWN COLOUR ( G GREEN)</t>
  </si>
  <si>
    <t>OPC DRUM FOR ML 1710 GREEN COLOR (KORA)</t>
  </si>
  <si>
    <t>OPC DRUM FOR MULTIFUNCTION DEVICE IR 2016</t>
  </si>
  <si>
    <t>OPC DRUM FOR MULTIFUNCTION DEVICE IR 2525</t>
  </si>
  <si>
    <t>OPC DRUM FOR MULTIFUNCTION DEVICE IR 2870</t>
  </si>
  <si>
    <t>OPC DRUM FOR MULTIFUNCTION DEVICE IR 3300</t>
  </si>
  <si>
    <t>OPC DRUM FOR SP 200 OEM COLOR (KORA)</t>
  </si>
  <si>
    <t>OPC DRUM FOR SP 300 ( G GREEN)</t>
  </si>
  <si>
    <t>OPC DRUM FOR SP 300 OEM COLOR (KORA)</t>
  </si>
  <si>
    <t>OPC DRUM FOR SP300 OEM COLOUR (KORA)</t>
  </si>
  <si>
    <t>OPC DRUM FOR TN1020, BROWN COLOUR (A &amp; G)</t>
  </si>
  <si>
    <t>OPC DRUM FOR TN 2365 BROWN COLOR (HG)</t>
  </si>
  <si>
    <t>OPC DRUM FOR W1104 OEM COLOUR (TG)</t>
  </si>
  <si>
    <t>OPC DUM COMP FOR 14A GREEN COLOR</t>
  </si>
  <si>
    <t>OUT OF PAPER SENSOR FOR DNJ T770</t>
  </si>
  <si>
    <t>PACKING &amp; FORWARDING</t>
  </si>
  <si>
    <t>PANEL CABLE FOR G2010 (435MM X 12 PIN)</t>
  </si>
  <si>
    <t>PANEL CABLE FOR GT 5810 (180MM X 10 PIN)</t>
  </si>
  <si>
    <t>1224 PC</t>
  </si>
  <si>
    <t>46 PC</t>
  </si>
  <si>
    <t>PANEL CABLE FOR L210 (405MM X 9 PIN)</t>
  </si>
  <si>
    <t>693 PC</t>
  </si>
  <si>
    <t>PANEL CABLE FOR L3110 (570MM X 9 PIN)</t>
  </si>
  <si>
    <t>2315 PC</t>
  </si>
  <si>
    <t>PANEL CABLE FOR L3150 (475MM X 12 PIN)</t>
  </si>
  <si>
    <t>291 PC</t>
  </si>
  <si>
    <t>PAPER FEED BELT FOR OJ 7000</t>
  </si>
  <si>
    <t>PAPER FEED BELT FOR OJ 8600</t>
  </si>
  <si>
    <t>PAPER FEED MOTOR FOR DNJ 500</t>
  </si>
  <si>
    <t>PAPER FEED ROLLER FOR CP1215</t>
  </si>
  <si>
    <t>PAPER FEED ROLLER FOR CP 1215 (PRM)</t>
  </si>
  <si>
    <t>PAPER FEED ROLLER FOR LJ 4000</t>
  </si>
  <si>
    <t>PAPER FEED ROLLER FOR LJ 4200(ECO)</t>
  </si>
  <si>
    <t>PAPER FEED ROLLER FOR LJ 4200 (PREMIUM)</t>
  </si>
  <si>
    <t>293 PC</t>
  </si>
  <si>
    <t>PAPER FEED ROLLER FOR LJ 4250 (PREMIUM)</t>
  </si>
  <si>
    <t>PAPER FEED ROLLER FOR LJ 4250 (PRM)</t>
  </si>
  <si>
    <t>PAPER FEED ROLLER  FOR LJ 8100 (ECO)</t>
  </si>
  <si>
    <t>PAPER GUIDE ASSY.SUPPORT FX 1170</t>
  </si>
  <si>
    <t>PAPER GUIDE SUPPORT FX 2175 /2090</t>
  </si>
  <si>
    <t>65 PC</t>
  </si>
  <si>
    <t>PAPER INPUT TRAY FOR LJ 226</t>
  </si>
  <si>
    <t>PAPER OUTPUT TRAY FOR LBP 2900</t>
  </si>
  <si>
    <t>PAPER OUTPUT TRAY FOR LJ M1213</t>
  </si>
  <si>
    <t>PAPER OUTPUT TRAY FOR LJ M1536</t>
  </si>
  <si>
    <t>PAPER OUTPUT TRAY FOR LJ P1005</t>
  </si>
  <si>
    <t>PAPER OUTPUT TRAY FOR LJ P1108</t>
  </si>
  <si>
    <t>PAPER OUT ROLLER FOR LJ 1020</t>
  </si>
  <si>
    <t>PAPER PICKUP ASSEMBLY FOR LJ 126</t>
  </si>
  <si>
    <t>PAPER PICKUP ASSEMBLY FOR LJ 202</t>
  </si>
  <si>
    <t>PAPER PICK UP ROLLER FOR 5100 TRAY1</t>
  </si>
  <si>
    <t>PAPER PICK-UP ROLLER FOR CP1215 (PRM)</t>
  </si>
  <si>
    <t>PAPER PICKUP ROLLER FOR HL 2240</t>
  </si>
  <si>
    <t>-95 PC</t>
  </si>
  <si>
    <t>464 PC</t>
  </si>
  <si>
    <t>-3 PC</t>
  </si>
  <si>
    <t>758 PC</t>
  </si>
  <si>
    <t>PAPER PICK-UP ROLLER FOR LJ 1000</t>
  </si>
  <si>
    <t>PAPER PICK UP ROLLER FOR LJ 1020</t>
  </si>
  <si>
    <t>PAPER PICK UP ROLLER FOR LJ 1020 (LINING)</t>
  </si>
  <si>
    <t>2400 PC</t>
  </si>
  <si>
    <t>2464 PC</t>
  </si>
  <si>
    <t>PAPER PICK-UP ROLLER FOR LJ 1020 (PREMIUM)</t>
  </si>
  <si>
    <t>1315 PC</t>
  </si>
  <si>
    <t>PAPER PICK-UP ROLLER FOR LJ 1100</t>
  </si>
  <si>
    <t>PAPER PICKUP ROLLER FOR LJ 1160 (PRM)</t>
  </si>
  <si>
    <t>PAPER PICK UP ROLLER FOR LJ 1320 (PREMIUM)</t>
  </si>
  <si>
    <t>PAPER PICK-UP ROLLER FOR LJ  208 (2696)</t>
  </si>
  <si>
    <t>PAPER PICK-UP ROLLER  FOR LJ 4000</t>
  </si>
  <si>
    <t>PAPER PICK UP ROLLER FOR LJ 4014( 1641)</t>
  </si>
  <si>
    <t>PAPER PICK UP ROLLER FOR LJ 4014 ( 1654)</t>
  </si>
  <si>
    <t>PAPER PICK UP ROLLER FOR LJ 4014(1663)</t>
  </si>
  <si>
    <t>PAPER PICK-UP ROLLER FOR LJ 4200 (0036)</t>
  </si>
  <si>
    <t>PAPER PICK-UP ROLLER FOR LJ 4200(0036) PREMIUM</t>
  </si>
  <si>
    <t>PAPER PICK-UP ROLLER FOR LJ 4250 (PREMIUM)</t>
  </si>
  <si>
    <t>PAPER PICK-UP ROLLER FOR LJ 9000(3338) PREMIUM</t>
  </si>
  <si>
    <t>PAPER PICKUP ROLLER FOR LJ 9000 (3338) (PRM)</t>
  </si>
  <si>
    <t>189 PC</t>
  </si>
  <si>
    <t>PAPER PICK-UP ROLLER FOR LJ 9000(3340) PREMIUM</t>
  </si>
  <si>
    <t>PAPER PICK-UP ROLLER FOR LJ 9000(3403)</t>
  </si>
  <si>
    <t>PAPER PICK-UP ROLLER FOR LJ 9000(3404)</t>
  </si>
  <si>
    <t>146 PC</t>
  </si>
  <si>
    <t>PAPER PICK UP ROLLER FOR LJ M506</t>
  </si>
  <si>
    <t>PAPER PICK-UP ROLLER FOR LJ P1007 (LINING)</t>
  </si>
  <si>
    <t>2800 PC</t>
  </si>
  <si>
    <t>13075 PC</t>
  </si>
  <si>
    <t>2207 PC</t>
  </si>
  <si>
    <t>PAPER PICK UP ROLLER FOR LJ P1008</t>
  </si>
  <si>
    <t>1063 PC</t>
  </si>
  <si>
    <t>PAPER PICK UP ROLLER FOR LJ P1505 (PREMIUM)</t>
  </si>
  <si>
    <t>116 PC</t>
  </si>
  <si>
    <t>332 PC</t>
  </si>
  <si>
    <t>PAPER PICK UP ROLLER FOR ML 2571</t>
  </si>
  <si>
    <t>PAPER PICK UP ROLLER FOR ML 2850</t>
  </si>
  <si>
    <t>141 PC</t>
  </si>
  <si>
    <t>145 PC</t>
  </si>
  <si>
    <t>202 PC</t>
  </si>
  <si>
    <t>997 PC</t>
  </si>
  <si>
    <t>613 PC</t>
  </si>
  <si>
    <t>121 PC</t>
  </si>
  <si>
    <t>PAPER PICK-UP ROLLER(TRAY 1) FOR LJ 2300</t>
  </si>
  <si>
    <t>PAPER PICK-UP ROLLER (TRAY 1) FOR LJ 2400 (PREMIUM)</t>
  </si>
  <si>
    <t>PAPER PICK UP ROLLER TRAY 1 FOR LJ 2420</t>
  </si>
  <si>
    <t>PAPER PICK-UP ROLLER TRAY 1 FOR LJ 4200(ECO)</t>
  </si>
  <si>
    <t>PAPER PICK-UP ROLLER( TRAY 1) FOR LJ 5000</t>
  </si>
  <si>
    <t>PAPER PICK-UP ROLLER TRAY 1 FOR LJ 5000(ECO)</t>
  </si>
  <si>
    <t>PAPER PICK-UP ROLLER TRAY 1 FOR LJ 8100(ECO)</t>
  </si>
  <si>
    <t>PAPER PICKUP ROLLER TRAY 1 FOR LJ M403 (PRM)</t>
  </si>
  <si>
    <t>PAPER PICK UP ROLLER TRAY 1 FOR LJ P2035 (PREMIUM)</t>
  </si>
  <si>
    <t>PAPER PICKUP ROLLER TRAY 1 FOR LJ P2035 (PRM)</t>
  </si>
  <si>
    <t>PAPER PICKUP ROLLER TRAY 1 FOR LJ P3015 (PRM)</t>
  </si>
  <si>
    <t>PAPER PICKUP ROLLER TRAY 2 FOR LJ 403</t>
  </si>
  <si>
    <t>329 PC</t>
  </si>
  <si>
    <t>PAPER PICKUP ROLLER TRAY 2 FOR LJ 4250 (PRM)</t>
  </si>
  <si>
    <t>PAPER PICK-UP ROLLER(TRAY 2) FOR LJ 5000</t>
  </si>
  <si>
    <t>PAPER PICK UP ROLLER TRAY 2 FOR LJ 5200 (PRM)</t>
  </si>
  <si>
    <t>PAPER PICKUP ROLLER TRAY 2 FOR LJ M403 (PRM)</t>
  </si>
  <si>
    <t>PAPER PICKUP ROLLER TRAY 2 FOR LJ M435/706 (PRM)</t>
  </si>
  <si>
    <t>PAPER PICK UP ROLLER TRAY 2 FOR LJ M5035</t>
  </si>
  <si>
    <t>233 PC</t>
  </si>
  <si>
    <t>PAPER PICKUP ROLLER TRAY 2 FOR LJ M506 (PRM)</t>
  </si>
  <si>
    <t>246 PC</t>
  </si>
  <si>
    <t>PAPER PICK-UP ROLLER TRAY 2 FOR LJ P2035 (PREMIUM)</t>
  </si>
  <si>
    <t>PAPER PICKUP ROLLER TRAY 2 FOR LJ P2035 (PRM)</t>
  </si>
  <si>
    <t>PAPER PICKUP ROLLER TRAY 2 FOR LJ P2035 (WITH SHAFT</t>
  </si>
  <si>
    <t>PAPER PICKUP ROLLER TRAY 2 FOR LJ P3005 (PRM)</t>
  </si>
  <si>
    <t>PAPER PICK UP ROLLER TRAY 2 FOR LJ P3015 (PREMIUM)</t>
  </si>
  <si>
    <t>PAPER PICKUP ROLLER TRAY 2 FOR LJ P3015 (PRM)</t>
  </si>
  <si>
    <t>PAPER PICK-UP SHAFT FOR LJ 1160</t>
  </si>
  <si>
    <t>PAPER PICK UP SHAFT FOR LJ 2420</t>
  </si>
  <si>
    <t>PAPER PICK UP SHAFT FOR LJ 5200</t>
  </si>
  <si>
    <t>43 PC</t>
  </si>
  <si>
    <t>PAPER PICK UP SHAFT FOR LJ P3005</t>
  </si>
  <si>
    <t>PAPER PICK-UP TIRE FOR ML 1610</t>
  </si>
  <si>
    <t>PAPER PICK-UP TIRE FOR ML 1710</t>
  </si>
  <si>
    <t>PAPER PICKUP TIRE SET FOR L210</t>
  </si>
  <si>
    <t>535 PC</t>
  </si>
  <si>
    <t>PAPER SENSOR FOR LJ 138</t>
  </si>
  <si>
    <t>PAPER SEPARATION ROLLER FOR CP 1215 (PRM)</t>
  </si>
  <si>
    <t>PAPER SEPARATION ROLLER FOR LJ 4250</t>
  </si>
  <si>
    <t>PAPER SEPARATION ROLLER FOR ML 3310/2876</t>
  </si>
  <si>
    <t>85 PC</t>
  </si>
  <si>
    <t>PAPER SEPARATION ROLLER TRAY 2 FOR LJ 403 (PRM)</t>
  </si>
  <si>
    <t>PCR 11A / 51A</t>
  </si>
  <si>
    <t>1078 PC</t>
  </si>
  <si>
    <t>12340 PC</t>
  </si>
  <si>
    <t>950 PC</t>
  </si>
  <si>
    <t>PCR 158X</t>
  </si>
  <si>
    <t>230 PC</t>
  </si>
  <si>
    <t>PCR 1800</t>
  </si>
  <si>
    <t>550 PC</t>
  </si>
  <si>
    <t>498 PC</t>
  </si>
  <si>
    <t>PCR 2016</t>
  </si>
  <si>
    <t>PCR 2525</t>
  </si>
  <si>
    <t>446 PC</t>
  </si>
  <si>
    <t>1016 PC</t>
  </si>
  <si>
    <t>PCR 3300</t>
  </si>
  <si>
    <t>PCR 3370</t>
  </si>
  <si>
    <t>160 PC</t>
  </si>
  <si>
    <t>PCR 7425</t>
  </si>
  <si>
    <t>PCR 7525</t>
  </si>
  <si>
    <t>1550 PC</t>
  </si>
  <si>
    <t>4660 PC</t>
  </si>
  <si>
    <t>10640 PC</t>
  </si>
  <si>
    <t>PCR FS6030</t>
  </si>
  <si>
    <t>610 PC</t>
  </si>
  <si>
    <t>350 PC</t>
  </si>
  <si>
    <t>310 PC</t>
  </si>
  <si>
    <t>PCR W1110 (TC)</t>
  </si>
  <si>
    <t>PEIZO 35MM</t>
  </si>
  <si>
    <t>P.F.REDUCTION GEAR FOR LQ 300+</t>
  </si>
  <si>
    <t>P.F.REDUCTION GEAR FOR LX 300+</t>
  </si>
  <si>
    <t>PF REDUCTION GEAR FOR LX 310</t>
  </si>
  <si>
    <t>PFR GEAR FOR EX 1050 (DMP)</t>
  </si>
  <si>
    <t>PFR GEAR FOR LQ 2090 (DMP)</t>
  </si>
  <si>
    <t>PFR GEAR FOR LX 300+ (DMP)</t>
  </si>
  <si>
    <t>PFR GEAR FX 2175 (DMP)</t>
  </si>
  <si>
    <t>PFR GEAR LX 310+</t>
  </si>
  <si>
    <t>PFR GEAR LX 310+ (DMP)</t>
  </si>
  <si>
    <t>PFR GEAR MSP 245 (PURPLE)</t>
  </si>
  <si>
    <t>PFR MSP 245</t>
  </si>
  <si>
    <t>PFR MSP 345</t>
  </si>
  <si>
    <t>PFT GEAR FOR FX 2175</t>
  </si>
  <si>
    <t>PFT GEAR FOR LX 310</t>
  </si>
  <si>
    <t>PFT GEAR FX 2175 (DMP)</t>
  </si>
  <si>
    <t>P.F.T. GEAR LQ 1050 (DMP)</t>
  </si>
  <si>
    <t>PICKUP ASSEMBLY FOR TRAY 1 LJ M603</t>
  </si>
  <si>
    <t>PICK UP GEAR FOR L3110</t>
  </si>
  <si>
    <t>PICKUP ROLLER FOR E510 500</t>
  </si>
  <si>
    <t>PICK UP ROLLER SHAFT FOR LJ 1160</t>
  </si>
  <si>
    <t>PLASTIC BLACK HOLL CAPS</t>
  </si>
  <si>
    <t>9680 PC</t>
  </si>
  <si>
    <t>PLASTIC TONER BOTTLES WITH CAP</t>
  </si>
  <si>
    <t>27287 PC</t>
  </si>
  <si>
    <t>PLASTIC TONER BOTTLES WITH CAP (BIG)</t>
  </si>
  <si>
    <t>5798 PC</t>
  </si>
  <si>
    <t>PLATEN GEAR FOR LX 310</t>
  </si>
  <si>
    <t>PLATEN GEAR FOR TVSE (DMP)</t>
  </si>
  <si>
    <t>PLATEN GEAR LX 300+ (DMP)</t>
  </si>
  <si>
    <t>PLATEN GEAR LX 310+</t>
  </si>
  <si>
    <t>197 PC</t>
  </si>
  <si>
    <t>PLATEN GEAR MSP SERIES</t>
  </si>
  <si>
    <t>PLATEN LOCK FOR LX 300+</t>
  </si>
  <si>
    <t>PLATTEN GEAR TVS (DMP)</t>
  </si>
  <si>
    <t>PLOTTER BELT - DNJ 110 CARRIAGE BELT</t>
  </si>
  <si>
    <t>PLOTTER BEL T - DNJ 110 P.F.BELT</t>
  </si>
  <si>
    <t>PLOTTER BELT -FOR DNJ 500 24"</t>
  </si>
  <si>
    <t>PLOTTER BELT FOR DNJ 500 42"</t>
  </si>
  <si>
    <t>PLQ 20 HEAD CABLE</t>
  </si>
  <si>
    <t>PLQ  20 HEAD RING</t>
  </si>
  <si>
    <t>PM 235 HEAD CABLE</t>
  </si>
  <si>
    <t>POWER BOARD FOR DNJ 500</t>
  </si>
  <si>
    <t>POWER BOARD FOR LJ 1320</t>
  </si>
  <si>
    <t>POWER BOARD FOR LJ 605</t>
  </si>
  <si>
    <t>POWER BOARD FOR LJ M602</t>
  </si>
  <si>
    <t>POWER BOARD FOR ML 1666</t>
  </si>
  <si>
    <t>POWER BOARD SPRING FOR ML 1666</t>
  </si>
  <si>
    <t>POWER SUPPLY BOARD FOR 1200W</t>
  </si>
  <si>
    <t>POWER SUPPLY BOARD FOR DCP 7535</t>
  </si>
  <si>
    <t>POWER SUPPLY BOARD FOR HL 2321</t>
  </si>
  <si>
    <t>POWER SUPPLY BOARD FOR HL 2520</t>
  </si>
  <si>
    <t>POWER SUPPLY BOARD FOR HL 2540</t>
  </si>
  <si>
    <t>POWER SUPPLY BOARD FOR LJ 138FNW</t>
  </si>
  <si>
    <t>POWER SUPPLY BOARD FOR LJ 202</t>
  </si>
  <si>
    <t>POWER SUPPLY BOARD FOR LJ M1213</t>
  </si>
  <si>
    <t>POWER SUPPLY BOARD FOR LJ P2015</t>
  </si>
  <si>
    <t>POWER SUPPLY BOARD FOR LJ P4014</t>
  </si>
  <si>
    <t>POWER SUPPLY BOARD FOR LX 300+</t>
  </si>
  <si>
    <t>POWER SUPPLY BOARD FOR ML 2851</t>
  </si>
  <si>
    <t>POWER SUPPLY BOARD FOR PLQ 20</t>
  </si>
  <si>
    <t>POWER SUPPLY DNJ 510 (CH336-67014)</t>
  </si>
  <si>
    <t>POWER SUPPLY FOR DNJ 500</t>
  </si>
  <si>
    <t>POWER SUPPLY FOR DNJ T1100</t>
  </si>
  <si>
    <t>POWER SUPPLY FOR LX 1170+</t>
  </si>
  <si>
    <t>POWER SUPPLY FOR LX310</t>
  </si>
  <si>
    <t>POWER SUPPLY FOR TALLY 2250</t>
  </si>
  <si>
    <t>POWER SUPPLY FOR XEROX 3117</t>
  </si>
  <si>
    <t>POWER SUPPLY ROHS SV Q1292-67033 (DNJ 110)</t>
  </si>
  <si>
    <t>POWER SUPPLY UNIT FOR L3110</t>
  </si>
  <si>
    <t>POWER SUPPLY UNIT L210 / 110</t>
  </si>
  <si>
    <t>PR 2 MYLER STRIP</t>
  </si>
  <si>
    <t>PRESET 200K</t>
  </si>
  <si>
    <t>PRESSURE ROLLER FOR HL 1111</t>
  </si>
  <si>
    <t>PRESSURE ROLLER FOR HL 2240</t>
  </si>
  <si>
    <t>PRESSURE ROLLER FOR HL 5500</t>
  </si>
  <si>
    <t>PRESSURE ROLLER FOR LJ 1000</t>
  </si>
  <si>
    <t>PRESSURE ROLLER FOR LJ 403</t>
  </si>
  <si>
    <t>PRIMARY CHARGING ROLLER FOR 250</t>
  </si>
  <si>
    <t>PRIMARY CHARGING ROLLER FOR 2525</t>
  </si>
  <si>
    <t>PRIMARY CHARGING ROLLER FOR 3212</t>
  </si>
  <si>
    <t>PRIMARY CHARGING ROLLER FOR 3300</t>
  </si>
  <si>
    <t>PRIMARY CHARGING ROLLER FOR 7525</t>
  </si>
  <si>
    <t>PRIMARY CHARGING ROLLER FOR KM 258</t>
  </si>
  <si>
    <t>PRIMARY CHARGING ROLLER FOR KY 1800</t>
  </si>
  <si>
    <t>PRINTER</t>
  </si>
  <si>
    <t>PRINTHEAD CABLE 1000mm X 14pin</t>
  </si>
  <si>
    <t>PRINTHEAD CABLE 1095mm X 16 Pin</t>
  </si>
  <si>
    <t>PRINTHEAD CABLE 1095 mm x 17 Pin</t>
  </si>
  <si>
    <t>PRINTHEAD CABLE 1100mm X 17pin</t>
  </si>
  <si>
    <t>PRINTHEAD CABLE 1140mm X 15 PIN</t>
  </si>
  <si>
    <t>PRINTHEAD CABLE 318mm X 20pin</t>
  </si>
  <si>
    <t>PRINTHEAD CABLE 330mm X 14Pin</t>
  </si>
  <si>
    <t>142 PC</t>
  </si>
  <si>
    <t>PRINTHEAD CABLE 355mm X 9(7) PIN</t>
  </si>
  <si>
    <t>PRINTHEAD CABLE 365mm X 21(20) PIN</t>
  </si>
  <si>
    <t>PRINTHEAD CABLE 410mm X 22 Pin</t>
  </si>
  <si>
    <t>PRINTHEAD CABLE 430mm X 12pin</t>
  </si>
  <si>
    <t>156 PC</t>
  </si>
  <si>
    <t>PRINTHEAD CABLE 430mm X 19(17) PIN</t>
  </si>
  <si>
    <t>PRINTHEAD CABLE 442mm x 12pin</t>
  </si>
  <si>
    <t>PRINTHEAD CABLE 450mm X 11 Pin</t>
  </si>
  <si>
    <t>PRINTHEAD CABLE 450mm X 30 Pin</t>
  </si>
  <si>
    <t>PRINTHEAD CABLE 498mm X 10pin</t>
  </si>
  <si>
    <t>PRINTHEAD CABLE 600mm X 18(17) PIN</t>
  </si>
  <si>
    <t>PRINTHEAD CABLE 600mm X 20 Pin</t>
  </si>
  <si>
    <t>PRINTHEAD CABLE 600mm X 24 Pin</t>
  </si>
  <si>
    <t>PRINTHEAD CABLE 667mm X 15pin</t>
  </si>
  <si>
    <t>PRINTHEAD CABLE 670mm X 14pin</t>
  </si>
  <si>
    <t>PRINTHEAD CABLE 695mm X 17pin</t>
  </si>
  <si>
    <t>PRINTHEAD CABLE 750mm X 12pin</t>
  </si>
  <si>
    <t>PRINTHEAD CABLE 750mm X 14 Pin</t>
  </si>
  <si>
    <t>PRINTHEAD CABLE 750mm X 20 Pin</t>
  </si>
  <si>
    <t>PRINTHEAD CABLE 770mm X 26pin</t>
  </si>
  <si>
    <t>PRINTHEAD CABLE 800mm X 12P (BK)</t>
  </si>
  <si>
    <t>PRINTHEAD CABLE 810mm X 12 Pin (SL)</t>
  </si>
  <si>
    <t>PRINTHEAD CABLE 890mm X 17pin</t>
  </si>
  <si>
    <t>PRINTHEAD CABLE 900mm X 30P</t>
  </si>
  <si>
    <t>PRINTHEAD CABLE 910mm X 12 PIN</t>
  </si>
  <si>
    <t>164 PC</t>
  </si>
  <si>
    <t>PRINTHEAD CABLE 910mm X 15pin</t>
  </si>
  <si>
    <t>PRINTHEAD CABLE 912mm x 12pin</t>
  </si>
  <si>
    <t>PRINTHEAD CABLE FOR PR2E</t>
  </si>
  <si>
    <t>603 PC</t>
  </si>
  <si>
    <t>PRINTHEAD FOR DFX 8500</t>
  </si>
  <si>
    <t>PRINTHEAD FOR EPSON DLQ 3500</t>
  </si>
  <si>
    <t>PRINTHEAD FOR FX 2175</t>
  </si>
  <si>
    <t>PRINTHEAD FOR L210</t>
  </si>
  <si>
    <t>PRINTHEAD FOR LQ 1150</t>
  </si>
  <si>
    <t>PRINTHEAD FOR LQ 2070</t>
  </si>
  <si>
    <t>PRINTHEAD FOR LQ 2090</t>
  </si>
  <si>
    <t>PRINTHEAD FOR LQ 2180</t>
  </si>
  <si>
    <t>PRINTHEAD FOR LQ 2190</t>
  </si>
  <si>
    <t>PRINTHEAD FOR LQ DSI 5235</t>
  </si>
  <si>
    <t>PRINTHEAD FOR LX 300</t>
  </si>
  <si>
    <t>PRINT HEAD FOR LX 800DX</t>
  </si>
  <si>
    <t>PRINT HEAD FOR MSP 240 STAR</t>
  </si>
  <si>
    <t>PRINTHEAD FOR MSP 430</t>
  </si>
  <si>
    <t>PRINTHEAD FOR MSP 455CH PLUS</t>
  </si>
  <si>
    <t>PRINTHEAD FOR OJ 7000 (920)</t>
  </si>
  <si>
    <t>PRINTHEAD FOR OJ 7110 (932)</t>
  </si>
  <si>
    <t>PRINTHEAD FOR OJ 8610 (950)</t>
  </si>
  <si>
    <t>PRINTHEAD FOR OKI 320</t>
  </si>
  <si>
    <t>PRINTHEAD FOR PLQ 20</t>
  </si>
  <si>
    <t>PRINTHEAD FOR TALLY 2250</t>
  </si>
  <si>
    <t>PRINTHEAD FOR WIPRO 1600</t>
  </si>
  <si>
    <t>PRINT HEAD FX 1170</t>
  </si>
  <si>
    <t>PRINTHEAD GUIDE FOR FX 2175</t>
  </si>
  <si>
    <t>333 PC</t>
  </si>
  <si>
    <t>PRINTHEAD IE248V-2, ASP L655</t>
  </si>
  <si>
    <t>PRINT HEAD Ld1510-1L350/L300/L210</t>
  </si>
  <si>
    <t>PRINT HEAD, LD1510 / I550 / I555</t>
  </si>
  <si>
    <t>PRINTHEAD LX 300</t>
  </si>
  <si>
    <t>PRINTH HEAD , DH-LQ 350 / LQ 310</t>
  </si>
  <si>
    <t>PRINTTEC 100GMS POWDER</t>
  </si>
  <si>
    <t>PULLEY FOR DNJ 5500</t>
  </si>
  <si>
    <t>PULLY GEAR 1020</t>
  </si>
  <si>
    <t>1486 PC</t>
  </si>
  <si>
    <t>PULLY GEAR ML 1610</t>
  </si>
  <si>
    <t>PULLY GEAR ML 1666</t>
  </si>
  <si>
    <t>PULLY REMOVER</t>
  </si>
  <si>
    <t>1 SET</t>
  </si>
  <si>
    <t>PUMP ASSEMBLY FOR DNJ T120</t>
  </si>
  <si>
    <t>RAM 128 MB FOR LJ 5200</t>
  </si>
  <si>
    <t>RAM 128 MB FOR LJ 9000</t>
  </si>
  <si>
    <t>RAM 256 MB FOR LJ 5200</t>
  </si>
  <si>
    <t>R.D.ASSEMBLY FOR LQ DSI 5235</t>
  </si>
  <si>
    <t>R.D.ASSEMBLY LQ 2090/ FX 2175/FX 2190</t>
  </si>
  <si>
    <t>R.D.ASSEMBLY LX 300+ (NORMAL)</t>
  </si>
  <si>
    <t>R.D. ASSY FOR LQ 1310</t>
  </si>
  <si>
    <t>RD ASSY LQ 1050+</t>
  </si>
  <si>
    <t>R D ASSY LX 800DX</t>
  </si>
  <si>
    <t>RD ASSY PLQ-20</t>
  </si>
  <si>
    <t>R.D.GEAR SET FOR LX 310</t>
  </si>
  <si>
    <t>R.D.GEAR SET FOR PR2E</t>
  </si>
  <si>
    <t>RIBBON CARTRIDGE FOR PLQ 20</t>
  </si>
  <si>
    <t>RIBBON CARTRIDGE FOR PR2E</t>
  </si>
  <si>
    <t>RIBBON DRIVE ASSEMBLY FOR LQ 1050</t>
  </si>
  <si>
    <t>148 PC</t>
  </si>
  <si>
    <t>RIBBON DRIVE ASSEMBLY FOR LQ 2090</t>
  </si>
  <si>
    <t>RIBBON DRIVE ASSEMBLY FOR PR2E</t>
  </si>
  <si>
    <t>RIBBON DRIVE ASSEMBLY FOR WINCOR 4915</t>
  </si>
  <si>
    <t>RIBBON MASK FX 1170</t>
  </si>
  <si>
    <t>88 PC</t>
  </si>
  <si>
    <t>RIBBON MASK FX 2175</t>
  </si>
  <si>
    <t>RIBBON MASK FX 2175 / FX 890 (8443)</t>
  </si>
  <si>
    <t>RIBBON MASK HOLDER LQ 1050</t>
  </si>
  <si>
    <t>RIBBON MASK LQ 1050</t>
  </si>
  <si>
    <t>157 PC</t>
  </si>
  <si>
    <t>RIBBON MASK LQ 1150</t>
  </si>
  <si>
    <t>RIBBON MASK LX 300+</t>
  </si>
  <si>
    <t>199 PC</t>
  </si>
  <si>
    <t>RIBBON MASK LX 310</t>
  </si>
  <si>
    <t>RIBBON MASK LX310 (8443)</t>
  </si>
  <si>
    <t>RIBBON MASK MSP</t>
  </si>
  <si>
    <t>RIBBON MASL LQ 1050</t>
  </si>
  <si>
    <t>ROLLER KIT FOR DR C-225 ( COMPLETE SET)</t>
  </si>
  <si>
    <t>ROLLER KIT FOR SJ 2500 S1 (COMPLETE SET )</t>
  </si>
  <si>
    <t>ROLLER KIT FOR SJ 3500FN1/4500FN2 (COMPLETE SET)</t>
  </si>
  <si>
    <t>ROLLER KIT FOR SJ 7000S3 (COMPLETE SET)</t>
  </si>
  <si>
    <t>ROLLER KIT TRAY 1 FOR LJ P4014</t>
  </si>
  <si>
    <t>ROLL FEED KIT(C7769-60380)</t>
  </si>
  <si>
    <t>ROLLFEED MOUNT KIT FOR DNJ 500</t>
  </si>
  <si>
    <t>ROUND TUBE PACKAGE</t>
  </si>
  <si>
    <t>ROUTER ADSL N-300</t>
  </si>
  <si>
    <t>SAMSUNG CLASSIC 1 KG POUCH</t>
  </si>
  <si>
    <t>SCANNER ASSEMBLY FOR IMAGE CLASS 4350</t>
  </si>
  <si>
    <t>SCANNER ASSEMBLY FOR IMAGE CLASS 4450</t>
  </si>
  <si>
    <t>SCANNER ASSEMBLY FOR LJ 3030</t>
  </si>
  <si>
    <t>SCANNER ASSEMBLY FOR LJ 3035</t>
  </si>
  <si>
    <t>SCANNER ASSEMBLY FOR LJ 3050</t>
  </si>
  <si>
    <t>SCANNER ASSEMBLY FOR LJ 3055</t>
  </si>
  <si>
    <t>SCANNER ASSEMBLY FOR LJ M1005</t>
  </si>
  <si>
    <t>SCANNER ASSEMBLY FOR LJ M5035</t>
  </si>
  <si>
    <t>SCANNER ASSEMBLY FOR SCX 4828</t>
  </si>
  <si>
    <t>SCANNER BASE M1005 OLD WITH STUD</t>
  </si>
  <si>
    <t>SCANNER CABLE FOR G2010 (870MM X 19 PIN)</t>
  </si>
  <si>
    <t>SCANNER CABLE FOR GT 5810</t>
  </si>
  <si>
    <t>-17 PC</t>
  </si>
  <si>
    <t>SCANNER CABLE FOR L210</t>
  </si>
  <si>
    <t>SCANNER CABLE FOR L3110</t>
  </si>
  <si>
    <t>902 PC</t>
  </si>
  <si>
    <t>361 PC</t>
  </si>
  <si>
    <t>SCANNER CABLE FOR SJ 200</t>
  </si>
  <si>
    <t>SCANNER CABLE FOR SJ 2400</t>
  </si>
  <si>
    <t>SCANNER CABLE FOR SJ 4010</t>
  </si>
  <si>
    <t>SCANNER CONTROLLE BOARD FOR LJ M5035</t>
  </si>
  <si>
    <t>SCANNER COVER FOR LJ M1005</t>
  </si>
  <si>
    <t>SCANNER FOR CANON 4250</t>
  </si>
  <si>
    <t>SCANNER MOTOR ASSEMBLY FOR LJ M1005</t>
  </si>
  <si>
    <t>SCANNER UNITS FOR LJ M1005</t>
  </si>
  <si>
    <t>SENSOR CABLE FOR G2010 (325MM X 5 PIN)</t>
  </si>
  <si>
    <t>1966 PC</t>
  </si>
  <si>
    <t>SENSOR CABLE FOR L210</t>
  </si>
  <si>
    <t>818 PC</t>
  </si>
  <si>
    <t>SENSOR CABLE FOR L3110</t>
  </si>
  <si>
    <t>6873 PC</t>
  </si>
  <si>
    <t>SENSOR PLATE  , LOWER FOR PLQ 20</t>
  </si>
  <si>
    <t>SENSOR PLATE , UPPER, FOR PLQ 20</t>
  </si>
  <si>
    <t>SEPARATION PAD ASSEMBLY FOR  LJ 1010</t>
  </si>
  <si>
    <t>395 PC</t>
  </si>
  <si>
    <t>SEPARATION PAD ASSEMBLY FOR LJ 1320 (PREMIUM)</t>
  </si>
  <si>
    <t>SEPARATION PAD ASSEMBLY FOR LJ P1006/1007</t>
  </si>
  <si>
    <t>SEPARATION PAD ASSEMBLY FOR LJ P1505(PREMIUM)</t>
  </si>
  <si>
    <t>SEPARATION PAD ASSEMBLY FOR ML 1710</t>
  </si>
  <si>
    <t>SEPARATION PAD ASSEMBLY FOR ML 2850</t>
  </si>
  <si>
    <t>SEPARATION PAD ASSEMBLY FOR ML 2850 (PRM)</t>
  </si>
  <si>
    <t>SEPARATION PAD ASSEMBLY FOR SCX 4321 (PRM)</t>
  </si>
  <si>
    <t>SEPARATION PAD ASSEMBLY TRAY 2 FOR LJ P2035 (PRM)</t>
  </si>
  <si>
    <t>SEPARATION PAD ASSEMBLY TRAY 2 FOR LJ P3015 (PRM)</t>
  </si>
  <si>
    <t>SEPARATION PAD FOR LJ 1000</t>
  </si>
  <si>
    <t>-168 PC</t>
  </si>
  <si>
    <t>SEPARATION PAD FOR LJ 1010 (PRM)</t>
  </si>
  <si>
    <t>SEPARATION PAD FOR LJ 1022 (PRM)</t>
  </si>
  <si>
    <t>SEPARATION PAD FOR LJ 108</t>
  </si>
  <si>
    <t>SEPARATION PAD FOR LJ 1160(ECO)</t>
  </si>
  <si>
    <t>SEPARATION PAD FOR LJ 4000</t>
  </si>
  <si>
    <t>SEPARATION PAD FOR LJ 8100</t>
  </si>
  <si>
    <t>SEPARATION PAD FOR LJ P1007 (PRM)</t>
  </si>
  <si>
    <t>SEPARATION PAD FOR LJ P1505 (PRM)</t>
  </si>
  <si>
    <t>SEPARATION PAD FOR ML 2571</t>
  </si>
  <si>
    <t>SEPARATION PAD(TRAY 1) FOR LJ 2100</t>
  </si>
  <si>
    <t>SEPARATION PAD TRAY 1 FOR LJ 2300</t>
  </si>
  <si>
    <t>SEPARATION PAD (TRAY 1) FOR LJ 2400</t>
  </si>
  <si>
    <t>SEPARATION PAD TRAY 1 FOR LJ 4200</t>
  </si>
  <si>
    <t>SEPARATION PAD(TRAY 1) FOR LJ 5000</t>
  </si>
  <si>
    <t>SEPARATION PAD TRAY 1 FOR LJ 5000(ECO)</t>
  </si>
  <si>
    <t>83 PC</t>
  </si>
  <si>
    <t>SEPARATION PAD TRAY 2 FOR LJ 2300</t>
  </si>
  <si>
    <t>SEPARATION PAD(TRAY 2) FOR LJ 5000</t>
  </si>
  <si>
    <t>SEPARATION PAD TRAY 2 FOR LJ 5000(ECO)</t>
  </si>
  <si>
    <t>-7 PC</t>
  </si>
  <si>
    <t>SEPARATION ROLLER FOR LJ 5525</t>
  </si>
  <si>
    <t>SEPARTION PAD ASSEMBLY FOR ML 1610</t>
  </si>
  <si>
    <t>SEPATATION PAD ASSEMBLY FOR ML 1610 (PRM)</t>
  </si>
  <si>
    <t>SERVICE STATION FOR DNJ 500</t>
  </si>
  <si>
    <t>SERVICE STATION FOR DNJ T120</t>
  </si>
  <si>
    <t>SERVICE STATION FOR DNJ T770</t>
  </si>
  <si>
    <t>SERVICE STATION FOR DNJ Z5400</t>
  </si>
  <si>
    <t>SHAFT, SHEET PG, ASSY. PLQ20</t>
  </si>
  <si>
    <t>SHEET SENSOR FOR DNJ T2300</t>
  </si>
  <si>
    <t>SHEET SENSOR FOR DNJ T770</t>
  </si>
  <si>
    <t>SILICONE GREASE (HG 40)</t>
  </si>
  <si>
    <t>4300 GM</t>
  </si>
  <si>
    <t>SILICONE OIL 350 CST</t>
  </si>
  <si>
    <t>1835 PC</t>
  </si>
  <si>
    <t>1195 PC</t>
  </si>
  <si>
    <t>SOLENOID FOR LJ P1007 (8481)</t>
  </si>
  <si>
    <t>SOLENOID FOR SCX 4321</t>
  </si>
  <si>
    <t>SPINDLE FOR DNJ T1100</t>
  </si>
  <si>
    <t>SPINDLE HUB SET FOR DNJ 500</t>
  </si>
  <si>
    <t>SPINDLE HUB SET FOR DNJ T610</t>
  </si>
  <si>
    <t>SPROCKET ASSY LQ 1050</t>
  </si>
  <si>
    <t>SPROCKET LQ 1050 (LHS)</t>
  </si>
  <si>
    <t>SPROCKET LQ 1050 (RHS)</t>
  </si>
  <si>
    <t>SPUR GEAR FOR LX 300+</t>
  </si>
  <si>
    <t>STOPPER LINK FOR LJ 5200</t>
  </si>
  <si>
    <t>STY CX 5500 PRINT HEAD L200</t>
  </si>
  <si>
    <t>STY RX690 / RX 610 PRINTHEAD</t>
  </si>
  <si>
    <t>SUPPLY  ROLLER FOR MLT 101 (TC)</t>
  </si>
  <si>
    <t>SUPPLY ROLLER FOR TN 2365</t>
  </si>
  <si>
    <t>SUPPLY  ROLLER FOR W1110 (TC)</t>
  </si>
  <si>
    <t>6548 PC</t>
  </si>
  <si>
    <t>SWING ARM FOR LJ M128</t>
  </si>
  <si>
    <t>SWING ARM FOR LJ M401</t>
  </si>
  <si>
    <t>1930 PC</t>
  </si>
  <si>
    <t>314 PC</t>
  </si>
  <si>
    <t>SWING ARM FOR LJ P1505</t>
  </si>
  <si>
    <t>2435 PC</t>
  </si>
  <si>
    <t>SWING ARM FOR LJ P2035</t>
  </si>
  <si>
    <t>32 PC</t>
  </si>
  <si>
    <t>SWING PLATE ASSEMBLY FOR LJ 4200</t>
  </si>
  <si>
    <t>SWING PLATE ASSEMBLY FOR LJ 4250</t>
  </si>
  <si>
    <t>SWING PLATE ASSEMBLY FOR LJ 4250 (PREMIUM)</t>
  </si>
  <si>
    <t>SWING PLATE ASSEMBLY FOR LJ M601</t>
  </si>
  <si>
    <t>SWING PLATE ASSEMBLY FOR LJ P4014</t>
  </si>
  <si>
    <t>SWITCH PANEL FOR LJ M1136</t>
  </si>
  <si>
    <t>220 PC</t>
  </si>
  <si>
    <t>T1300/T790 CARRIAGE W-CUTTER (CR647-67025)</t>
  </si>
  <si>
    <t>T 6312 SPROCKET SET</t>
  </si>
  <si>
    <t>TACTILE SWITCH 6X6X4H</t>
  </si>
  <si>
    <t>TACTILE SWITCH 6X6X5H</t>
  </si>
  <si>
    <t>TC 05A/80A ULTIMATE (EASYFILL BRAND)</t>
  </si>
  <si>
    <t>TC 05A/80A ULTRA (AIRBAG)</t>
  </si>
  <si>
    <t>TC 05A ULTIMATE JETBLACK BRAND</t>
  </si>
  <si>
    <t>TC 05A ULTIMATE (JETFINE)</t>
  </si>
  <si>
    <t>TC 05A ULTIMATE (RICHSPRINT )</t>
  </si>
  <si>
    <t>TC 12A EASYREFILL ELITE NEUTRAL</t>
  </si>
  <si>
    <t>TC 12A EASYREFILL ULTIMATE (EVERGREEN BRAND)</t>
  </si>
  <si>
    <t>TC 12A EASYREFILL  ULTIMATE (LAPROZEN)</t>
  </si>
  <si>
    <t>TC 12A EASYREFILL ULTIMATE ( TIRUPATI BRAND)</t>
  </si>
  <si>
    <t>TC 12A ECO (AIRBAG)</t>
  </si>
  <si>
    <t>TC 12A ECO (EVERGREEN BRAND)</t>
  </si>
  <si>
    <t>279 PC</t>
  </si>
  <si>
    <t>TC 12A MAGIC PRINT BRAND</t>
  </si>
  <si>
    <t>962 PC</t>
  </si>
  <si>
    <t>TC 12A ULTIMATE (AIRBAG) (EASYFILL)</t>
  </si>
  <si>
    <t>TC 12A ULTIMATE (EASYFILL BRAND)</t>
  </si>
  <si>
    <t>TC 12A ULTIMATE EASYPRINT BOX</t>
  </si>
  <si>
    <t>TC 12A ULTIMATE EASYREFILL (EASYFILL BRAND)</t>
  </si>
  <si>
    <t>TC 12A ULTIMATE EASYREFILL (JETBLACK)</t>
  </si>
  <si>
    <t>TC 12A ULTIMATE EASYREFILL (PB )</t>
  </si>
  <si>
    <t>TC 12A ULTIMATE EASYREFILL (PRINTONICS BRAND)</t>
  </si>
  <si>
    <t>TC 12A ULTIMATE EASYREFILL (RICHSPRINT BRAND)</t>
  </si>
  <si>
    <t>TC 12A ULTIMATE (EVERGREEN BRAND)</t>
  </si>
  <si>
    <t>TC 12A  ULTIMATE (GC)</t>
  </si>
  <si>
    <t>TC 12A ULTIMATE (INVO)</t>
  </si>
  <si>
    <t>TC 12A ULTIMATE (ISION BRAND)</t>
  </si>
  <si>
    <t>TC 12A ULTIMATE (JETBLACK)</t>
  </si>
  <si>
    <t>TC 12A ULTIMATE (JETFINE)</t>
  </si>
  <si>
    <t>TC 12A ULTIMATE (LAPROZEN)</t>
  </si>
  <si>
    <t>790 PC</t>
  </si>
  <si>
    <t>TC 12A ULTIMATE PAGEPRINT BRAND</t>
  </si>
  <si>
    <t>TC 12A ULTIMATE (PRINTTONICS)</t>
  </si>
  <si>
    <t>2744 PC</t>
  </si>
  <si>
    <t>TC 12A ULTIMATE (RICH SPRINT BRAND)</t>
  </si>
  <si>
    <t>TC 12A ULTIMATE SMARTONE BRAND</t>
  </si>
  <si>
    <t>TC 12A ULTIMATE SPRINTER</t>
  </si>
  <si>
    <t>TC 12A ULTIMATE SPRINTER (AIRBAG)</t>
  </si>
  <si>
    <t>TC 12A ULTIMATE ( SPRINTER BRAND )</t>
  </si>
  <si>
    <t>TC 12A ULTIMATE (WELLMARK)</t>
  </si>
  <si>
    <t>2318 PC</t>
  </si>
  <si>
    <t>TC 12A ULTRA EASYREFILL (AIRBAG)</t>
  </si>
  <si>
    <t>TC 12A ULTRA EASYREFILL (PRM BRAND)</t>
  </si>
  <si>
    <t>TC 12A ULTRA ECO (AIRBAG)</t>
  </si>
  <si>
    <t>875 PC</t>
  </si>
  <si>
    <t>TC 12A ULTRA (PB)</t>
  </si>
  <si>
    <t>TC 12A ULTRA (PRM BOX)</t>
  </si>
  <si>
    <t>1525 PC</t>
  </si>
  <si>
    <t>TC 12A ULTRA (RICH SPRINT BRAND)</t>
  </si>
  <si>
    <t>611 PC</t>
  </si>
  <si>
    <t>TC 12XL ELITE NEUTRAL BOX</t>
  </si>
  <si>
    <t>TC 12XL ULTIMATE (EASYFILL BRAND)</t>
  </si>
  <si>
    <t>TC 12X ULTIMATE (AIRBAG)</t>
  </si>
  <si>
    <t>TC 12X ULTIMATE EVERGREEN</t>
  </si>
  <si>
    <t>TC 12X ULTRA (AIRBAG)</t>
  </si>
  <si>
    <t>TC 137A W/O CHIP  ULTIMATE (AIRBAG)</t>
  </si>
  <si>
    <t>242 PC</t>
  </si>
  <si>
    <t>TC 137A W/O CHIP  ULTIMATE (EVERGREEN BRAND)</t>
  </si>
  <si>
    <t>TC 137A W/O CHIP  ULTIMATE (JETBLACK BRAND)</t>
  </si>
  <si>
    <t>TC 137A W/O CHIP  ULTIMATE (LAPROZEN)</t>
  </si>
  <si>
    <t>TC 137A W/O CHIP ULTIMATE (PRINTONICS)</t>
  </si>
  <si>
    <t>TC 146A W/O CHIP ULTIMATE AIRBAG</t>
  </si>
  <si>
    <t>TC 146A W/O CHIP ULTIMATE (EASYFILL BRAND)</t>
  </si>
  <si>
    <t>TC 146A W/O CHIP ULTIMATE (EVERGREEN BRAND)</t>
  </si>
  <si>
    <t>TC 146A W/O CHIP ULTIMATE JETBLACK</t>
  </si>
  <si>
    <t>TC 147A /O CHIP ULTIMATE (EASYFILL BRAND)</t>
  </si>
  <si>
    <t>TC 14X ELITE (NEUTRAL BOX)</t>
  </si>
  <si>
    <t>TC 14X ULTIMATE (NEUTRAL BOX)</t>
  </si>
  <si>
    <t>TC 151A ULTIMATE EASYFILL BRAND</t>
  </si>
  <si>
    <t>TC152A ELITE  AIRBAG BOX</t>
  </si>
  <si>
    <t>TC 152A ULTIMATE (JETBLACK BRAND)</t>
  </si>
  <si>
    <t>TC 152A ULTIMATE (NEUTRAL BOX)</t>
  </si>
  <si>
    <t>TC 152A ULTIMATE (RICHSPRINT)</t>
  </si>
  <si>
    <t>TC 152A W/O CHIP ULTIMATE ( EVERGREEN BRAND )</t>
  </si>
  <si>
    <t>TC152X ELITE  AIRBAG BOX</t>
  </si>
  <si>
    <t>316 PC</t>
  </si>
  <si>
    <t>TC152X ULTIMATE JETBLACK</t>
  </si>
  <si>
    <t>TC152X ULTIMATE NEUTRAL BOX</t>
  </si>
  <si>
    <t>TC 152X W/O CHIP ULTIMATE (EASYFILL)</t>
  </si>
  <si>
    <t>TC 15A ULTIMATE (EASYFILL BRAND )</t>
  </si>
  <si>
    <t>TC 15A ULTIMATE (EVERGREEN BRAND)</t>
  </si>
  <si>
    <t>TC 15A ULTIMATE (JETBLACK)</t>
  </si>
  <si>
    <t>TC 15A ULTIMATE (RICHS PRINT BRAND )</t>
  </si>
  <si>
    <t>TC 15A ULTRA (AIRBAG)</t>
  </si>
  <si>
    <t>TC 166A ELITE (NEUTRAL BOX)</t>
  </si>
  <si>
    <t>TC 166A ULTIMATE AIRBAG</t>
  </si>
  <si>
    <t>TC 166A ULTIMATE EASYFILL BRAND</t>
  </si>
  <si>
    <t>TC 166A ULTIMATE EVERGREEN BRAND</t>
  </si>
  <si>
    <t>TC 166A ULTIMATE JETBLACK BRAND</t>
  </si>
  <si>
    <t>TC 166A ULTIMATE (LAPROZEN)</t>
  </si>
  <si>
    <t>TC 166A ULTIMATE PRINTONICS BRAND</t>
  </si>
  <si>
    <t>166 PC</t>
  </si>
  <si>
    <t>TC 166A ULTRA ( AIRBAG)</t>
  </si>
  <si>
    <t>TC 166A ULTRA NEUTRAL BOX</t>
  </si>
  <si>
    <t>193 PC</t>
  </si>
  <si>
    <t>TC 166A ULTRA (PB)</t>
  </si>
  <si>
    <t>TC 166A ULTRA (PRM GOLD)</t>
  </si>
  <si>
    <t>TC 16A ELITE (NEUTRAL)</t>
  </si>
  <si>
    <t>TC 16A ULTIMATE (EASYFILL BRAND)</t>
  </si>
  <si>
    <t>TC 16A ULTIMATE (JETBLACK)</t>
  </si>
  <si>
    <t>TC 16A ULTRA (NEUTRAL BOX)</t>
  </si>
  <si>
    <t>TC 18A (GC)</t>
  </si>
  <si>
    <t>TC 18A MAGIC PRINT BRAND</t>
  </si>
  <si>
    <t>381 PC</t>
  </si>
  <si>
    <t>TC 18A ULTIMATE (EVERGREEN BRAND)</t>
  </si>
  <si>
    <t>TC 18A ULTIMATE (JETBLACK)</t>
  </si>
  <si>
    <t>TC 18A ULTIMATE (PRINTTONICS BRAND)</t>
  </si>
  <si>
    <t>TC 18A ULTRA (AIRBAG)</t>
  </si>
  <si>
    <t>TC 18A ULTRA (PRM BOX)</t>
  </si>
  <si>
    <t>TC 18A WITH CHIP ULTIMATE (AIRBAG)</t>
  </si>
  <si>
    <t>TC 18A WITH CHIP ULTIMATE (EASYFILL BRAND)</t>
  </si>
  <si>
    <t>TC 18A WITH CHIP ULTIMATE (PRM BOX)</t>
  </si>
  <si>
    <t>TC 18A WITH CHIP ULTIMATE ( RICH SPRINT BRAND)</t>
  </si>
  <si>
    <t>TC 214A ULTIMATE (EASYFILL BRAND)</t>
  </si>
  <si>
    <t>TC 230A (GC)</t>
  </si>
  <si>
    <t>TC 26A/052A ULTIMATE (EASYFILL BRAND)</t>
  </si>
  <si>
    <t>TC 26A/CRG 052A ULTIMATE (PRM BOX)</t>
  </si>
  <si>
    <t>TC 26A/CRG 052 ULTRA (AIRBAG)</t>
  </si>
  <si>
    <t>505 PC</t>
  </si>
  <si>
    <t>TC 28A (GC)</t>
  </si>
  <si>
    <t>TC 28A ULTIMATE (EASYFILL BRAND)</t>
  </si>
  <si>
    <t>TC 28A ULTIMATE (EVERGREEN BRAND)</t>
  </si>
  <si>
    <t>TC 28A ULTIMATE (JETBLACK)</t>
  </si>
  <si>
    <t>TC 28A ULTIMATE (JETFINE)</t>
  </si>
  <si>
    <t>158 PC</t>
  </si>
  <si>
    <t>TC  28A ULTIMATE (PRINTTONICS BRAND)</t>
  </si>
  <si>
    <t>TC 28A ULTIMATE (RICHSPRINT BRAND )</t>
  </si>
  <si>
    <t>TC 28A ULTRA (AIRBAG)</t>
  </si>
  <si>
    <t>TC 28X  ELITE  (NEUTARL)</t>
  </si>
  <si>
    <t>TC 28X ULTIMATE (AIRBAG)</t>
  </si>
  <si>
    <t>TC 28X ULTIMATE (EASYFILL BRAND)</t>
  </si>
  <si>
    <t>TC 29X ELITE (NEUTRAL BOX)</t>
  </si>
  <si>
    <t>TC 29X LTIMATE (JETBLACK)</t>
  </si>
  <si>
    <t>TC 29X ULTIMATE (PRM BOX)</t>
  </si>
  <si>
    <t>TC 3020 ULTIMATE JETBLACK BRAND</t>
  </si>
  <si>
    <t>TC 30A ELITE (AIRBAG)</t>
  </si>
  <si>
    <t>TC 30A MAGIC PRINT BRAND</t>
  </si>
  <si>
    <t>1580 PC</t>
  </si>
  <si>
    <t>TC 30A ULTIMATE (EVERGREEN BRAND)</t>
  </si>
  <si>
    <t>TC 30A ULTIMATE (JETBLACK)</t>
  </si>
  <si>
    <t>TC 30A ULTIMATE (PRINTONICS)</t>
  </si>
  <si>
    <t>TC 30A ULTIMATE ( RICHSPRINT BRAND )</t>
  </si>
  <si>
    <t>TC 30A ULTRA (AIRBAG)</t>
  </si>
  <si>
    <t>TC 30A ULTRA (PRM BOX)</t>
  </si>
  <si>
    <t>TC 30A WITH CHIP ULTIMATE (AIRBAG)</t>
  </si>
  <si>
    <t>TC 30A WITH CHIP ULTIMATE (EASYFILL BRAND)</t>
  </si>
  <si>
    <t>TC 30A WITH CHIP ULTIMATE (PRM BOX)</t>
  </si>
  <si>
    <t>TC 30A WITH CHIP ULTIMATE (RICH SPRINT BRAND)</t>
  </si>
  <si>
    <t>TC 310/410 ULTIMATE (PRM BOX)</t>
  </si>
  <si>
    <t>TC 325X W/O CHIP ELITE (NEUTRAL)</t>
  </si>
  <si>
    <t>TC 326A ULTIMATE (WELLMARK)</t>
  </si>
  <si>
    <t>TC 328A ULTIMATE (WELLMARK)</t>
  </si>
  <si>
    <t>TC 337/283A ULTIMATE (EASYFILL BRAND)</t>
  </si>
  <si>
    <t>TC 337/283A ULTIMATE (EVERGREEN BRAND)</t>
  </si>
  <si>
    <t>TC 337/283A ULTIMATE (ISIONE BRAND)</t>
  </si>
  <si>
    <t>TC 337/283A ULTIMATE (JETBLACK)</t>
  </si>
  <si>
    <t>TC 337/283A ULTIMATE (JETFINE)</t>
  </si>
  <si>
    <t>TC 337/283A ULTIMATE (PRINTTONICS)</t>
  </si>
  <si>
    <t>TC 337/283A ULTIMATE (RICH SPRINT BRAND)</t>
  </si>
  <si>
    <t>TC 337/283A ULTIMATE (WELLMAK)</t>
  </si>
  <si>
    <t>1851 PC</t>
  </si>
  <si>
    <t>TC 337/283A ULTRA (PRM BRAND)</t>
  </si>
  <si>
    <t>TC 337/283A ULTRA (RICH SPRINT BRAND)</t>
  </si>
  <si>
    <t>TC 337A/283A ECO (AIRBAG)</t>
  </si>
  <si>
    <t>TC 337A ULTIMATE EASYREFILL (EASYFILL)</t>
  </si>
  <si>
    <t>TC 337A ULTIMATE EASYREFILL (EVERGREEN BRAND)</t>
  </si>
  <si>
    <t>TC 337A ULTIMATE (INVO)</t>
  </si>
  <si>
    <t>TC 337 (GC)</t>
  </si>
  <si>
    <t>TC 337 MAGIC PRINT BRAND</t>
  </si>
  <si>
    <t>TC 337 ULTIMATE 2 AIRBAG</t>
  </si>
  <si>
    <t>240 PC</t>
  </si>
  <si>
    <t>TC 337 ULTIMATE EASYPRINT BOX</t>
  </si>
  <si>
    <t>TC 337 ULTIMATE (LAPROZEN)</t>
  </si>
  <si>
    <t>TC 337 ULTIMATE PAGEPRINT BRAND</t>
  </si>
  <si>
    <t>1197 PC</t>
  </si>
  <si>
    <t>TC 337 ULTIMATE SMARTONE BRAND</t>
  </si>
  <si>
    <t>TC 337 ULTIMATE (SPRINTER )</t>
  </si>
  <si>
    <t>TC 337 ULTIMATE SPRINTER (AIRBAG)</t>
  </si>
  <si>
    <t>TC 337 ULTRA (PB)</t>
  </si>
  <si>
    <t>719 PC</t>
  </si>
  <si>
    <t>TC 33A ULTIMATE (PRM BOX)</t>
  </si>
  <si>
    <t>TC 33A ULTRA (AIRBAG)</t>
  </si>
  <si>
    <t>TC 36A ULTIMATE ( EASYFILL BRAND )</t>
  </si>
  <si>
    <t>TC 36A ULTIMATE (EVERGREEN BRAND)</t>
  </si>
  <si>
    <t>TC 36A ULTIMATE (JETBLACK)</t>
  </si>
  <si>
    <t>TC 36A ULTIMATE (PRM BOX)</t>
  </si>
  <si>
    <t>TC 36A ULTIMATE ( RICHPRINT BRAND)</t>
  </si>
  <si>
    <t>TC 36A ULTIMATE RICHSPRINT BRAND</t>
  </si>
  <si>
    <t>TC 36A ULTRA (PB)</t>
  </si>
  <si>
    <t>TC 37A ULTIMATE (EASYFILL BRAND)</t>
  </si>
  <si>
    <t>TC 37A ULTRA (NEUTRAL BOX)</t>
  </si>
  <si>
    <t>TC 37X ELITE NEUTRAL</t>
  </si>
  <si>
    <t>TC 420 ELITE (AIRBAG)</t>
  </si>
  <si>
    <t>TC 42A ULTRA (NEUTRAL BOX)</t>
  </si>
  <si>
    <t>489 PC</t>
  </si>
  <si>
    <t>TC 435/36/78/85 (GC)</t>
  </si>
  <si>
    <t>TC 435/36/78/85 (INVO)</t>
  </si>
  <si>
    <t>TC 435/36/78/85 ULTIMATE (EASYFILL BRAND)</t>
  </si>
  <si>
    <t>TC 435/36/78/85 ULTIMATE (EVERGREEN BRAND)</t>
  </si>
  <si>
    <t>TC 435/36/78/85 ULTIMATE (ISIONE BRAND)</t>
  </si>
  <si>
    <t>TC 435/36/78/85 ULTIMATE (PAGEPRINT)</t>
  </si>
  <si>
    <t>TC 435/36/78/85 ULTIMATE (PRINTONICS)</t>
  </si>
  <si>
    <t>212 PC</t>
  </si>
  <si>
    <t>TC 435/36/78/85 ULTIMATE RICHSPRINT BRAND</t>
  </si>
  <si>
    <t>TC 435/36/78/85 ULTRA (AIRBAG)</t>
  </si>
  <si>
    <t>TC 435/36/78/85 ULTRA (PRM BRAND)</t>
  </si>
  <si>
    <t>TC 435/36/78/85 UNIVERSAL MAGIC PRINT BRAND</t>
  </si>
  <si>
    <t>TC 435/36/78/85X ELITE AIRBAG</t>
  </si>
  <si>
    <t>TC 43X ULTIMATE EASYFILL BRAND</t>
  </si>
  <si>
    <t>TC 47A (GC)</t>
  </si>
  <si>
    <t>TC 47A ULTIMATE (EASYFILL BRAND)</t>
  </si>
  <si>
    <t>TC 47A ULTRA (NEUTRAL BOX)</t>
  </si>
  <si>
    <t>186 PC</t>
  </si>
  <si>
    <t>TC 49A ULTIMATE (EASYFILL BRAND)</t>
  </si>
  <si>
    <t>TC 49A ULTIMATE (EVERGREEN BRAND)</t>
  </si>
  <si>
    <t>TC 49A ULTIMATE (JETBLACK BRAND)</t>
  </si>
  <si>
    <t>TC49A ULTIMATE (PRM BOX)</t>
  </si>
  <si>
    <t>TC 505/80A ULTIMATE (JETBLACK)</t>
  </si>
  <si>
    <t>522 PC</t>
  </si>
  <si>
    <t>TC 505A  ULTIMATE (EVERGREEN BRAND)</t>
  </si>
  <si>
    <t>TC  505A ULTIMATE (PRINTTONICS BRAND)</t>
  </si>
  <si>
    <t>TC 51A ULTIMATE (JETBLACK BRAND)</t>
  </si>
  <si>
    <t>TC 51A ULTIMATE (PRM BOX)</t>
  </si>
  <si>
    <t>TC 531A ULTIMATE (NEUTRAL BOX)</t>
  </si>
  <si>
    <t>TC 532A ULTMATE (NEUTRAL BOX)</t>
  </si>
  <si>
    <t>TC 533A ULTMATE (NEUTRAL BOX)</t>
  </si>
  <si>
    <t>TC 540A/321A/211A ULTIMATE (NEUTRAL BOX)</t>
  </si>
  <si>
    <t>TC 541A/321A/211A ULTIMATE (NEUTRAL BOX)</t>
  </si>
  <si>
    <t>TC 542A/322A/212A ULTIMATE (NEUTRAL BOX)</t>
  </si>
  <si>
    <t>TC 543A/323A/213A ULTIMATE (NEUTRAL BOX)</t>
  </si>
  <si>
    <t>TC 55A ULTIMATE (EASYFILL BRAND)</t>
  </si>
  <si>
    <t>TC 55A ULTIMATE (JETBLACK)</t>
  </si>
  <si>
    <t>TC 55A ULTIMATE (JETFINE)</t>
  </si>
  <si>
    <t>TC 55A ULTIMATE (PRM BOX)</t>
  </si>
  <si>
    <t>TC 55A ULTRA NEUTRAL BOX</t>
  </si>
  <si>
    <t>TC 55X ELITE (NEUTRAL BOX)</t>
  </si>
  <si>
    <t>TC 56A (GC)</t>
  </si>
  <si>
    <t>TC 56A ULTIMATE (EASYFILL BRAND)</t>
  </si>
  <si>
    <t>TC 56A ULTIMATE (EVERGREEN BRAND)</t>
  </si>
  <si>
    <t>TC 56A ULTIMATE (JETBLACK)</t>
  </si>
  <si>
    <t>TC 56A WITH CHIP ULTIMATE (NEUTRAL BOX)</t>
  </si>
  <si>
    <t>TC 56A WITH CHIP ULTRA (NEUTRAL BOX)</t>
  </si>
  <si>
    <t>TC 56A W/O CHIP ULTIMATE (NEUTRAL BOX)</t>
  </si>
  <si>
    <t>TC 56A W/O CHIP ULTIMATE (PRM BOX)</t>
  </si>
  <si>
    <t>TC 56A W/O CHIP ULTRA (NEUTRAL BOX)</t>
  </si>
  <si>
    <t>89 PC</t>
  </si>
  <si>
    <t>TC 5949A ULTIMATE (AIRBAG)</t>
  </si>
  <si>
    <t>TC 5949A ULTRA (AIRBAG)</t>
  </si>
  <si>
    <t>TC 64A/90A ULTRA NEUTRAL BOX</t>
  </si>
  <si>
    <t>TC 64A ULTIMATE IJET BRAND</t>
  </si>
  <si>
    <t>TC 64X/90X ULTRA NEUTRAL BOX</t>
  </si>
  <si>
    <t>TC 7115A ULTIMATE (AIRBAG)</t>
  </si>
  <si>
    <t>TC 77A ULTIMATE (EASYFILL BRAND)</t>
  </si>
  <si>
    <t>TC 77A ULTIMATE (EVERGREEN BRAND)</t>
  </si>
  <si>
    <t>TC 77A ULTIMATE (JETBLACK)</t>
  </si>
  <si>
    <t>TC 77A ULTIMATE (PRINTTONICS BRAND)</t>
  </si>
  <si>
    <t>TC 77A ULTRA (AIRBAG)</t>
  </si>
  <si>
    <t>TC 77A  WITHCHIP ULTIMATE (NEUTRAL BOX )</t>
  </si>
  <si>
    <t>263 PC</t>
  </si>
  <si>
    <t>TC 77A W/O CHIP ULTIMATE (EASYFILL BRAND)</t>
  </si>
  <si>
    <t>TC 77A  W/O CHIP ULTIMATE ( RICHSPRINT )</t>
  </si>
  <si>
    <t>TC 77X ULTIMATE (EASYFILL BRAND)</t>
  </si>
  <si>
    <t>367 PC</t>
  </si>
  <si>
    <t>TC 77X W/O CHIP ULTIMATE (AIRBAG)</t>
  </si>
  <si>
    <t>TC 78A ECO (AIRBAG)</t>
  </si>
  <si>
    <t>TC 78A ELITE (NEUTRAL)</t>
  </si>
  <si>
    <t>TC 78A (GC)</t>
  </si>
  <si>
    <t>TC 78A MAGIC PRINT BRAND</t>
  </si>
  <si>
    <t>TC 78A ULTIMATE 2 AIRBAG</t>
  </si>
  <si>
    <t>2014 PC</t>
  </si>
  <si>
    <t>TC 78A ULTIMATE (EASYFILL BRAND)</t>
  </si>
  <si>
    <t>TC 78A ULTIMATE EASYPRINT BOX</t>
  </si>
  <si>
    <t>TC 78A ULTIMATE (EVERGREEN BRAND)</t>
  </si>
  <si>
    <t>TC 78A ULTIMATE (ISION BRAND)</t>
  </si>
  <si>
    <t>TC 78A ULTIMATE (JETBLACK)</t>
  </si>
  <si>
    <t>TC 78A ULTIMATE (JETFINE)</t>
  </si>
  <si>
    <t>TC 78A ULTIMATE (LAPROZEN)</t>
  </si>
  <si>
    <t>TC 78A ULTIMATE PAGEPRINT BRAND</t>
  </si>
  <si>
    <t>TC 78A ULTIMATE (PRINTTONICS)</t>
  </si>
  <si>
    <t>727 PC</t>
  </si>
  <si>
    <t>TC 78AULTIMATE (RICH SPRINT BRAND)</t>
  </si>
  <si>
    <t>TC 78A ULTIMATE (SPRINTER )</t>
  </si>
  <si>
    <t>TC 78A ULTIMATE (WELLMARK)</t>
  </si>
  <si>
    <t>1070 PC</t>
  </si>
  <si>
    <t>TC 78A ULTRA (PRM BRAND)</t>
  </si>
  <si>
    <t>215 PC</t>
  </si>
  <si>
    <t>TC 78X ULTIMATE (AIRBAG)</t>
  </si>
  <si>
    <t>TC 79A MAGIC PRINT BRAND</t>
  </si>
  <si>
    <t>TC 79A ULTIMATE (EASYFILL BRAND)</t>
  </si>
  <si>
    <t>TC 79A ULTIMATE (EVERGREEN BRAND)</t>
  </si>
  <si>
    <t>TC 79A ULTIMATE (JETBLACK)</t>
  </si>
  <si>
    <t>TC 79A ULTIMATE (PRINTTONICS BRAND)</t>
  </si>
  <si>
    <t>TC 79A ULTIMATE (RICHSPRINT BRAND)</t>
  </si>
  <si>
    <t>TC 79A ULTRA (AIRBAG)</t>
  </si>
  <si>
    <t>TC 85A/925 MAGIC PRINT BRAND</t>
  </si>
  <si>
    <t>TC 85A/925 ULTIMATE EASYPRINT BOX</t>
  </si>
  <si>
    <t>TC 85A/925 ULTIMATE SMARTONE BRAND</t>
  </si>
  <si>
    <t>TC 85A ECO (AIRBAG)</t>
  </si>
  <si>
    <t>TC 85A (GC)</t>
  </si>
  <si>
    <t>TC 85A ULTIMATE 2 (AIRBAG)</t>
  </si>
  <si>
    <t>1125 PC</t>
  </si>
  <si>
    <t>TC 85A ULTIMATE (EASYFILL BRAND)</t>
  </si>
  <si>
    <t>TC 85A ULTIMATE EASYREFILL (EVERGREEN BRAND)</t>
  </si>
  <si>
    <t>TC 85A ULTIMATE (EVERGREEN BRAND)</t>
  </si>
  <si>
    <t>TC 85A ULTIMATE (ISIONE)</t>
  </si>
  <si>
    <t>TC 85A ULTIMATE (JETBLACK)</t>
  </si>
  <si>
    <t>TC 85A ULTIMATE (JETFINE)</t>
  </si>
  <si>
    <t>TC 85A ULTIMATE (LAPROZEN)</t>
  </si>
  <si>
    <t>TC 85A ULTIMATE (PAGEPRINT)</t>
  </si>
  <si>
    <t>TC 85A ULTIMATE (PRINTTONICS)</t>
  </si>
  <si>
    <t>1754 PC</t>
  </si>
  <si>
    <t>TC 85A ULTIMATE (RICH SPRINT BRAND)</t>
  </si>
  <si>
    <t>TC 85A ULTIMATE (SPRINTER )</t>
  </si>
  <si>
    <t>TC 85A ULTIMATE SPRINTER (AIRBAG)</t>
  </si>
  <si>
    <t>TC 85A ULTIMATE (WELLMARK)</t>
  </si>
  <si>
    <t>1893 PC</t>
  </si>
  <si>
    <t>TC 85A ULTRA (PB)</t>
  </si>
  <si>
    <t>TC 85A ULTRA (PRM BRAND)</t>
  </si>
  <si>
    <t>850 PC</t>
  </si>
  <si>
    <t>TC 85A ULTRA (RICH SPRINT BRAND)</t>
  </si>
  <si>
    <t>TC 87A ULTIMATE (EASYFILL BRAND)</t>
  </si>
  <si>
    <t>TC 87A ULTIMATE (JETBLACK)</t>
  </si>
  <si>
    <t>TC 87A ULTIMATE (JETFINE)</t>
  </si>
  <si>
    <t>TC 87A ULTIMATE RICHSPRINT BRAND</t>
  </si>
  <si>
    <t>391 PC</t>
  </si>
  <si>
    <t>TC 87A ULTRA (AIRBAG)</t>
  </si>
  <si>
    <t>TC 88A EASYREFILL ELITE NEUTRAL</t>
  </si>
  <si>
    <t>TC 88A EASYREFILL EVERGREEN BRAND</t>
  </si>
  <si>
    <t>TC 88A EASYREFILL ULTIMATE JETBLACK BRAND</t>
  </si>
  <si>
    <t>TC 88A EASYREFILL  ULTIMATE (LAPROZEN)</t>
  </si>
  <si>
    <t>TC 88A EASYREFILL ULTIMATE (PRONITONICS)</t>
  </si>
  <si>
    <t>TC 88A EASYREFILL ULTIMATE RICHSPRINT BRAND</t>
  </si>
  <si>
    <t>TC 88A EASYREFILL ULTIMATE TIRUPATI BRAND</t>
  </si>
  <si>
    <t>TC 88A ECO (AIRBAG)</t>
  </si>
  <si>
    <t>720 PC</t>
  </si>
  <si>
    <t>708 PC</t>
  </si>
  <si>
    <t>TC 88A (GC)</t>
  </si>
  <si>
    <t>TC 88A MAGIC PRINT BRAND</t>
  </si>
  <si>
    <t>TC 88A ULTIMATE 2 (AIRBAG)</t>
  </si>
  <si>
    <t>266 PC</t>
  </si>
  <si>
    <t>TC 88A ULTIMATE (EASYFILL BRAND)</t>
  </si>
  <si>
    <t>TC88A ULTIMATE EASYPRINT BOX</t>
  </si>
  <si>
    <t>TC  88A  ULTIMATE EASYREFILL (EASYFILL BRAND)</t>
  </si>
  <si>
    <t>TC 88A ULTIMATE EASYREFILL (EVERGREEN  BRAND)</t>
  </si>
  <si>
    <t>TC 88A ULTIMATE EASYREFILL (PRINTTONICS BRAND)</t>
  </si>
  <si>
    <t>4180 PC</t>
  </si>
  <si>
    <t>TC 88A ULTIMATE (EVERGREEN BRAND)</t>
  </si>
  <si>
    <t>TC 88A ULTIMATE (INVO)</t>
  </si>
  <si>
    <t>TC 88A ULTIMATE (ISIONE BRAND)</t>
  </si>
  <si>
    <t>TC 88A ULTIMATE (JETBLACK)</t>
  </si>
  <si>
    <t>TC 88A ULTIMATE (JETFINE)</t>
  </si>
  <si>
    <t>TC 88A ULTIMATE (LAPROZEN)</t>
  </si>
  <si>
    <t>TC 88A ULTIMATE PAGEPRINT BRAND</t>
  </si>
  <si>
    <t>TC 88A ULTIMATE (PRINTTONICS)</t>
  </si>
  <si>
    <t>409 PC</t>
  </si>
  <si>
    <t>TC 88A ULTIMATE (RICH SPRINT BRAND)</t>
  </si>
  <si>
    <t>TC 88A ULTIMATE SMARTONE BRAND</t>
  </si>
  <si>
    <t>TC 88A ULTIMATE SPRINTER</t>
  </si>
  <si>
    <t>TC 88A ULTIMATE SPRINTER (AIRBAG)</t>
  </si>
  <si>
    <t>TC 88A ULTIMATE ( SPRINTER BRAND )</t>
  </si>
  <si>
    <t>TC 88A ULTIMATE (WELLMARK)</t>
  </si>
  <si>
    <t>5557 PC</t>
  </si>
  <si>
    <t>TC 88A ULTRA ECO (AIRBAG)</t>
  </si>
  <si>
    <t>TC 88A ULTRA (PB)</t>
  </si>
  <si>
    <t>TC 88A ULTRA (PRM BRAND)</t>
  </si>
  <si>
    <t>1689 PC</t>
  </si>
  <si>
    <t>TC 88A ULTRA (RICH SPRINT BRAND)</t>
  </si>
  <si>
    <t>TC 88XL ULTIMATE AIRBAG</t>
  </si>
  <si>
    <t>TC 88XL ULTIMATE (EASYFILL BRAND)</t>
  </si>
  <si>
    <t>TC 88X ULTIMATE (AIRBAG)</t>
  </si>
  <si>
    <t>TC 88X ULTRA AIRBAG</t>
  </si>
  <si>
    <t>TC 88X ULTRA (NEUTRAL BOX)</t>
  </si>
  <si>
    <t>TC 89X W/O CHIP ELTE NEUTRAL BOX</t>
  </si>
  <si>
    <t>TC 925 ULTIMATE (AIRBAG)</t>
  </si>
  <si>
    <t>TC 925 ULTIMATE (NEUTRAL)</t>
  </si>
  <si>
    <t>TC 925 ULTIMATE (PRINTTONIC)</t>
  </si>
  <si>
    <t>TC 925 ULTIMATE (PRM)</t>
  </si>
  <si>
    <t>TC 92A ULTIMATE (EASYFILL BRAND)</t>
  </si>
  <si>
    <t>TC 92A ULTIMATE (JETBLACK)</t>
  </si>
  <si>
    <t>TC 92A ULTRA (NEUTRAL BOX)</t>
  </si>
  <si>
    <t>98 PC</t>
  </si>
  <si>
    <t>TC CB540A ULTRA (NEUTRAL BOX)</t>
  </si>
  <si>
    <t>TC CB540 ULTIMATE (WELLMARK BRAND)</t>
  </si>
  <si>
    <t>44 PC</t>
  </si>
  <si>
    <t>TC CB541A ULTRA (NEUTRAL BOX)</t>
  </si>
  <si>
    <t>TC CB541 ULTIMATE (WELLMARK BRAND)</t>
  </si>
  <si>
    <t>TC CB542A ULTRA (NEUTRAL BOX)</t>
  </si>
  <si>
    <t>TC CB542 ULTIMATE (WELLMARK BRAND)</t>
  </si>
  <si>
    <t>TC CB543A ULTRA (NEUTRAL BOX)</t>
  </si>
  <si>
    <t>TC CB543 ULTIMATE (WELLMARK BRAND)</t>
  </si>
  <si>
    <t>TC CC530A ULTRA (NEUTRAL BOX)</t>
  </si>
  <si>
    <t>TC CC531A ULTRA (NEUTRAL BOX)</t>
  </si>
  <si>
    <t>TC CC532A ULTRA (NEUTRAL BOX)</t>
  </si>
  <si>
    <t>82 PC</t>
  </si>
  <si>
    <t>TC CC533A ULTRA (NEUTRAL BOX)</t>
  </si>
  <si>
    <t>297 PC</t>
  </si>
  <si>
    <t>TC CE310/CF350A ULTRA (NEUTRAL BOX)</t>
  </si>
  <si>
    <t>TC CE311/CF351A ULTRA (NEUTRAL BOX)</t>
  </si>
  <si>
    <t>TC CE312/CF352A ULTRA (NEUTRAL BOX)</t>
  </si>
  <si>
    <t>133 PC</t>
  </si>
  <si>
    <t>TC CE313/CF353A ULTRA (NEUTRAL BOX)</t>
  </si>
  <si>
    <t>TC CF400A ULTIMATE ( EASYFILL BRAND)</t>
  </si>
  <si>
    <t>TC CF400A ULTRA (NEUTRAL BOX)</t>
  </si>
  <si>
    <t>TC CF401A ULTIMATE ( EASYFILL BRAND)</t>
  </si>
  <si>
    <t>TC CF401A ULTRA (NEUTRAL BOX)</t>
  </si>
  <si>
    <t>TC CF402A ULTIMATE ( EASYFILL BRAND)</t>
  </si>
  <si>
    <t>TC CF402A ULTRA (NEUTRAL BOX)</t>
  </si>
  <si>
    <t>TC CF403A ULTIMATE ( EASYFILL BRAND)</t>
  </si>
  <si>
    <t>TC CF403A ULTRA (NEUTRAL BOX)</t>
  </si>
  <si>
    <t>TC CF410A ULTRA (NEUTRAL BOX)</t>
  </si>
  <si>
    <t>TC CF411A ULTRA (NEUTRAL BOX)</t>
  </si>
  <si>
    <t>TC CF412A ULTRA (NEUTRAL BOX)</t>
  </si>
  <si>
    <t>TC CF413A ULTRA (NEUTRAL BOX)</t>
  </si>
  <si>
    <t>TC CF500A ULTIMATE (NEUTRAL BOX)</t>
  </si>
  <si>
    <t>TC CF500A ULTRA (NEUTRAL BOX)</t>
  </si>
  <si>
    <t>TC CF501A ULTMATE (NEUTRAL BOX)</t>
  </si>
  <si>
    <t>TC CF501A ULTRA (NEUTRAL BOX)</t>
  </si>
  <si>
    <t>TC CF502A ULTIMATE (NEUTRAL BOX)</t>
  </si>
  <si>
    <t>TC CF502A ULTRA (NEUTRAL BOX)</t>
  </si>
  <si>
    <t>TC CF503A ULTIMATE (NEUTRAL BOX)</t>
  </si>
  <si>
    <t>TC CF503A ULTRA (NEUTRAL BOX)</t>
  </si>
  <si>
    <t>TC CF510A (GC)</t>
  </si>
  <si>
    <t>TC CF510A ULTIMATE ( EASYFILL BRAND)</t>
  </si>
  <si>
    <t>TC CF510A ULTIMATE (WELLMARK BRAND)</t>
  </si>
  <si>
    <t>TC CF510A ULTRA (NEUTRAL BOX)</t>
  </si>
  <si>
    <t>TC CF511A (GC)</t>
  </si>
  <si>
    <t>TC CF511A ULTIMATE ( EASYFILL BRAND)</t>
  </si>
  <si>
    <t>TC CF511A ULTIMATE (WELLMARK BRAND)</t>
  </si>
  <si>
    <t>TC CF511A ULTRA (NEUTRAL BOX)</t>
  </si>
  <si>
    <t>TC CF512A (GC)</t>
  </si>
  <si>
    <t>TC CF512A ULTIMATE ( EASYFILL BRAND)</t>
  </si>
  <si>
    <t>TC CF512A ULTIMATE (WELLMARK BRAND)</t>
  </si>
  <si>
    <t>TC CF512A ULTRA (NEUTRAL BOX)</t>
  </si>
  <si>
    <t>TC CF513A (GC)</t>
  </si>
  <si>
    <t>TC CF513A ULTIMATE ( EASYFILL BRAND)</t>
  </si>
  <si>
    <t>TC CF513A ULTIMATE (WELLMARK BRAND)</t>
  </si>
  <si>
    <t>TC CF513A ULTRA (NEUTRAL BOX)</t>
  </si>
  <si>
    <t>TC CRG052A ULTIMATE (EVERGREEN BRAND)</t>
  </si>
  <si>
    <t>TC CRG052A ULTIMATE (JETBLACK)</t>
  </si>
  <si>
    <t>TC CRG052A ULTIMATE (PRINTTONICS BRAND)</t>
  </si>
  <si>
    <t>TC CRG052A ULTIMATE (RICHS PRINT BRAND )</t>
  </si>
  <si>
    <t>TC CRG 052 ELITE NEUTRAL</t>
  </si>
  <si>
    <t>TC CRG055 BLACK ULTRA (NEUTRAL BOX)</t>
  </si>
  <si>
    <t>TC CRG055 CYAN ULTRA (NEUTRAL BOX)</t>
  </si>
  <si>
    <t>TC CRG055 MAGENDA ULTRA (NEUTRAL BOX)</t>
  </si>
  <si>
    <t>TC CRG055 YELLOW ULTRA (NEUTRAL BOX)</t>
  </si>
  <si>
    <t>TC CRG056L ULTIMATE (EASYFILL BRAND)</t>
  </si>
  <si>
    <t>TC CRG057A ULTIMATE (EVERGREEN BRAND)</t>
  </si>
  <si>
    <t>TC CRG 057H ULTIMATE (EASYFILL BRAND)</t>
  </si>
  <si>
    <t>438 PC</t>
  </si>
  <si>
    <t>TC CRG 057 ULTIMATE JETBLACK BRAND</t>
  </si>
  <si>
    <t>TC CRG057 ULTIMATE (PRINTTONICS)</t>
  </si>
  <si>
    <t>TC CRG057 ULTRA (AIRBAG)</t>
  </si>
  <si>
    <t>TC CRG057 W/O CHIP ULTIMATE (EASYFILL BRAND)</t>
  </si>
  <si>
    <t>TC CRG 070 W/O CHIP ELITE  NEUTRAL BOX</t>
  </si>
  <si>
    <t>TC CRG 071 WITH CHIP ULTIMATE NEUTRAL BOX</t>
  </si>
  <si>
    <t>TC CRG 071 W/O CHIP ULTIMATE EASYFILL BRAND</t>
  </si>
  <si>
    <t>TC CRG 071 W/O CHIP ULTIMATE EVERGREEN BRAND</t>
  </si>
  <si>
    <t>TC CRG 071 W/O CHIP ULTIMATE IJET BRAND</t>
  </si>
  <si>
    <t>TC CRG071 W/O CHIP ULTIMATE JETBLACK</t>
  </si>
  <si>
    <t>TC CRG071 W/O CHIP ULTIMATE RICHPRINT BRAND</t>
  </si>
  <si>
    <t>TC FAT400/410 ULTIMATE (NEUTRAL BOX)</t>
  </si>
  <si>
    <t>631 PC</t>
  </si>
  <si>
    <t>TC ML1610 ULTIMATE (EASYFILL BRAND )</t>
  </si>
  <si>
    <t>TC ML1610 ULTIMATE (EVERGREEN BRAND)</t>
  </si>
  <si>
    <t>TC ML1610 ULTIMATE (JETBLACK)</t>
  </si>
  <si>
    <t>TC ML1610 ULTIMATE (JETFINE)</t>
  </si>
  <si>
    <t>TC ML1610 ULTIMATE (PRINTONICS BRAND)</t>
  </si>
  <si>
    <t>TC ML1610 ULTRA (AIRBAG)</t>
  </si>
  <si>
    <t>TC ML1710 ULTIMATE (AIRBAG)</t>
  </si>
  <si>
    <t>TC ML2850 ULTIMATE (AIRBAG)</t>
  </si>
  <si>
    <t>TC ML 2850 ULTRA (NEUTRAL BOX)</t>
  </si>
  <si>
    <t>TC MLT101S (GC)</t>
  </si>
  <si>
    <t>177 PC</t>
  </si>
  <si>
    <t>TC MLT101S ULTIMATE (EASYFILL BRAND)</t>
  </si>
  <si>
    <t>TC MLT101S ULTIMATE (EVERGREEN BRAND)</t>
  </si>
  <si>
    <t>TC MLT 101S ULTIMATE (INVO)</t>
  </si>
  <si>
    <t>TC MLT101S ULTIMATE (ISION BRAND )</t>
  </si>
  <si>
    <t>TC MLT101S ULTIMATE (JETBLACK)</t>
  </si>
  <si>
    <t>TC MLT101S ULTIMATE (JETFINE)</t>
  </si>
  <si>
    <t>138 PC</t>
  </si>
  <si>
    <t>TC MLT 101S ULTIMATE (PRINTONICS)</t>
  </si>
  <si>
    <t>TC MLT101S ULTIMATE (RICHSPRINT BRAND)</t>
  </si>
  <si>
    <t>TC MLT101S ULTRA (AIRBAG)</t>
  </si>
  <si>
    <t>TC MLT 101 ULTIMATE SMARTONE BRAND</t>
  </si>
  <si>
    <t>TC MLT103L ULTRA (AIRBAG)</t>
  </si>
  <si>
    <t>TC MLT104 (GC)</t>
  </si>
  <si>
    <t>TC MLT104S ULTIMATE (EVERGREEN BRAND)</t>
  </si>
  <si>
    <t>TC MLT104S ULTIMATE (JETBLACK)</t>
  </si>
  <si>
    <t>TC MLT104S ULTIMATE (JETFINE)</t>
  </si>
  <si>
    <t>TC MLT104S ULTIMATE (PRINTTONICS)</t>
  </si>
  <si>
    <t>TC MLT104S ULTIMATE ( RICHSPRINT BRAND )</t>
  </si>
  <si>
    <t>TC MLT104 ULTIMATE (EASYFILL BRAND)</t>
  </si>
  <si>
    <t>TC MLT 104 ULTIMATE SMARTONE BRAND</t>
  </si>
  <si>
    <t>515 PC</t>
  </si>
  <si>
    <t>TC MLT1053L ULTIMATE (EASYFILL BRAND)</t>
  </si>
  <si>
    <t>TC MLT 1053 ULTIMATE (JETBLACK)</t>
  </si>
  <si>
    <t>TC MLT1053 ULTRA (AIRBAG)</t>
  </si>
  <si>
    <t>TC MLT105L ULTIMATE (AIRBAG)</t>
  </si>
  <si>
    <t>TC MLT105L ULTIMATE (EASYFILL BRAND)</t>
  </si>
  <si>
    <t>TC MLT 105 ULTRA (AIRBAG)</t>
  </si>
  <si>
    <t>TC MLT108/1640 ULTIMATE (PRINTONICS BRAND)</t>
  </si>
  <si>
    <t>TC MLT108S ULTIMATE (AIRBAG)</t>
  </si>
  <si>
    <t>TC MLT109 ULTIMATE (AIRBAG)</t>
  </si>
  <si>
    <t>TC MLT 109 ULTIMATE (JETBLACK )</t>
  </si>
  <si>
    <t>TC MLT109 ULTRA (AIRBAG)</t>
  </si>
  <si>
    <t>TC MLT111S ULTIMATE 2 (AIRBAG)</t>
  </si>
  <si>
    <t>TC MLT111S ULTIMATE (EASYFILL BRAND)</t>
  </si>
  <si>
    <t>TC MLT111S ULTIMATE (EVERGREEN BRAND)</t>
  </si>
  <si>
    <t>TC MLT111S ULTIMATE (GC)</t>
  </si>
  <si>
    <t>TC MLT111S ULTIMATE (INVO)</t>
  </si>
  <si>
    <t>TC MLT111S ULTIMATE (JETBLACK)</t>
  </si>
  <si>
    <t>TC MLT111S ULTIMATE (JETFINE)</t>
  </si>
  <si>
    <t>TC MLT111S ULTIMATE (PB)</t>
  </si>
  <si>
    <t>TC MLT111S ULTIMATE (PRINTTONICS)</t>
  </si>
  <si>
    <t>TC MLT111S ULTIMATE (RICHSPRINT BRAND)</t>
  </si>
  <si>
    <t>TC MLT111S ULTIMATE (WELLMARK)</t>
  </si>
  <si>
    <t>TC MLT 111S ULTRA (AIRBAG)</t>
  </si>
  <si>
    <t>TC MLT 111 ULTIMATE (JETBLACK)</t>
  </si>
  <si>
    <t>TC MLT 111 ULTIMATE SMARTONE BRAND</t>
  </si>
  <si>
    <t>TC MLT115L ULTIMATE (EASYFILL BRAND)</t>
  </si>
  <si>
    <t>TC MLT115L ULTIMATE (EVERGREEN BRAND)</t>
  </si>
  <si>
    <t>TC MLT115L ULTIMATE (JETBLACK)</t>
  </si>
  <si>
    <t>TC MLT115L ULTRA (AIRBAG)</t>
  </si>
  <si>
    <t>TC MLT 115 ULTIMATE RICHSPRINT BRAND</t>
  </si>
  <si>
    <t>TC MLT 116 ELITE NEUTRAL BOX</t>
  </si>
  <si>
    <t>TC MLT116L (GC)</t>
  </si>
  <si>
    <t>TC MLT116L ULTIMATE 2 (AIRBAG)</t>
  </si>
  <si>
    <t>TC MLT116L ULTIMATE (EASYFILL BRAND)</t>
  </si>
  <si>
    <t>TC MLT116L ULTIMATE (EVERGREEN BRAND)</t>
  </si>
  <si>
    <t>TC MLT116L ULTIMATE (ISIONE BRAND)</t>
  </si>
  <si>
    <t>TC MLT116L ULTIMATE (JETBLACK)</t>
  </si>
  <si>
    <t>TC MLT116L ULTIMATE (JETFINE)</t>
  </si>
  <si>
    <t>TC MLT116L ULTIMATE (PRINTTONICS BRAND)</t>
  </si>
  <si>
    <t>79 PC</t>
  </si>
  <si>
    <t>TC MLT116L ULTIMATE (RICHSPRINT BRAND)</t>
  </si>
  <si>
    <t>TC MLT116L ULTIMATE (WELLMARK BRAND)</t>
  </si>
  <si>
    <t>TC MLT116L ULTRA ( AIRBAG)</t>
  </si>
  <si>
    <t>TC MLT117L ULTIMATE (EASYFILL BRAND)</t>
  </si>
  <si>
    <t>TC MLT 203L ULTIMATE (EASYFILL BRAND)</t>
  </si>
  <si>
    <t>TC MLT 203L ULTIMATE (EVERGREEN BRAND)</t>
  </si>
  <si>
    <t>TC MLT203L ULTIMATE (JETBLACK)</t>
  </si>
  <si>
    <t>TC MLT203L ULTIMATE (JETFINE)</t>
  </si>
  <si>
    <t>TC MLT203L ULTRA (NEUTRAL BOX)</t>
  </si>
  <si>
    <t>TC MLT205L ULTIMATE (EASYFILL BRAND)</t>
  </si>
  <si>
    <t>TC MLT205L ULTIMATE (EVERGREEN BRAND)</t>
  </si>
  <si>
    <t>TC MLT205L ULTIMATE (JETBLACK)</t>
  </si>
  <si>
    <t>TC MLT205L ULTIMATE (JETFINE)</t>
  </si>
  <si>
    <t>TC MLT205L ULTRA (NEUTRAL BOX)</t>
  </si>
  <si>
    <t>TC MLT D707S ULTIMATE (PRM BOX)</t>
  </si>
  <si>
    <t>TC MP2014 ELITE NEUTRAL</t>
  </si>
  <si>
    <t>TC MS310/410 ULTRA NEUTRAL BOX</t>
  </si>
  <si>
    <t>TC PC 208 ULTIMATE EASYFILL BRAND</t>
  </si>
  <si>
    <t>TC PC 208 ULTIMATE (EVERGREEN BRAND)</t>
  </si>
  <si>
    <t>TC PC 208 ULTIMATE JETBLACK</t>
  </si>
  <si>
    <t>TC PC208 ULTIMATE ( PB )</t>
  </si>
  <si>
    <t>TC PC 208 ULTIMATE PRINTONICS BRAND</t>
  </si>
  <si>
    <t>TC PC208 ULTIMATE RICHPRINT BRAND</t>
  </si>
  <si>
    <t>TC PC 208 ULTRA ( PRM GOLD )</t>
  </si>
  <si>
    <t>TC PC 210 ULTIMATE EASYFILL BRAND</t>
  </si>
  <si>
    <t>TC PC 210 ULTIMATE ( EVEGREEN BRAND )</t>
  </si>
  <si>
    <t>TC PC 210 ULTIMATE JETBLACK BRAND</t>
  </si>
  <si>
    <t>TC PC210 ULTIMATE ( PB)</t>
  </si>
  <si>
    <t>TC PC 210 ULTIMATE PRINTONICS BRAND</t>
  </si>
  <si>
    <t>TC PC210 ULTIMATE RICHPRINT BRAND</t>
  </si>
  <si>
    <t>TC PC-210 ULTRA ( PRM GOLD )</t>
  </si>
  <si>
    <t>TC PC 310 ELITE  NEUTRAL BOX</t>
  </si>
  <si>
    <t>TC SP111 ULTIMATE (EASYFILL BRAND)</t>
  </si>
  <si>
    <t>TC SP111 ULTIMATE (JETBLACK)</t>
  </si>
  <si>
    <t>TC SP111 ULTRA (NEUTRAL BOX)</t>
  </si>
  <si>
    <t>TC SP200 ULTIMATE (EASYFILL BRAND)</t>
  </si>
  <si>
    <t>TC SP200 ULTIMATE (EVERGREEN BRAND)</t>
  </si>
  <si>
    <t>TC SP200 ULTIMATE (JETBLACK)</t>
  </si>
  <si>
    <t>TC SP200 ULTRA (NEUTRAL BOX)</t>
  </si>
  <si>
    <t>TC SP310 ULTIMATE (EASYFILL BRAND)</t>
  </si>
  <si>
    <t>TC SP310 ULTIMATE (JETBLACK)</t>
  </si>
  <si>
    <t>TC SP310 ULTRA (NEUTRAL BOX)</t>
  </si>
  <si>
    <t>TC SP3510 ULTIMATE (EASYFILL BRAND)</t>
  </si>
  <si>
    <t>TC SP 3510 ULTIMATE ( JETBLACK BRAND)</t>
  </si>
  <si>
    <t>TC TK1114 ULTIMATE (EASYFILL BRAND)</t>
  </si>
  <si>
    <t>899 PC</t>
  </si>
  <si>
    <t>TC TK1168 ULTIMATE (EASYFILL BRAND)</t>
  </si>
  <si>
    <t>TC TK1178 ULTIMATE (EASYFILL BRAND)</t>
  </si>
  <si>
    <t>TC TK1178 ULTRA (NEUTRAL BOX)</t>
  </si>
  <si>
    <t>TC TK 1245 ELITE NEUTRAL BOX</t>
  </si>
  <si>
    <t>495 PC</t>
  </si>
  <si>
    <t>TC TL 412 ULTIMATE EASYFILL BRAND</t>
  </si>
  <si>
    <t>TC TL 412 ULTIMATE JETBLACK</t>
  </si>
  <si>
    <t>TC TL-412XL ULTRA (NEUTRAL BOX)</t>
  </si>
  <si>
    <t>TC TL 425 ULTIMATE JETBLACK</t>
  </si>
  <si>
    <t>TC TN 1020 ELITE AIRBAG</t>
  </si>
  <si>
    <t>TC TN 1020 ULTIMATE (EASYFILL BRAND)</t>
  </si>
  <si>
    <t>TC TN 1020 ULTIMATE (EVERGREEN  BRAND)</t>
  </si>
  <si>
    <t>TC TN1020 ULTIMATE (JETBLACK)</t>
  </si>
  <si>
    <t>TC TN 1020 ULTIMATE (PRM BOX)</t>
  </si>
  <si>
    <t>TC TN1020 ULTRA (AIRBAG)</t>
  </si>
  <si>
    <t>178 PC</t>
  </si>
  <si>
    <t>TC TN2365 (GC)</t>
  </si>
  <si>
    <t>TC TN2365 ULTIMATE (EASYFILL BRAND)</t>
  </si>
  <si>
    <t>TC TN2365 ULTIMATE (EVERGREEN BRAND)</t>
  </si>
  <si>
    <t>TC TN 2365 ULTIMATE IJET BRAND</t>
  </si>
  <si>
    <t>TC TN2365 ULTIMATE (ISION BRAND)</t>
  </si>
  <si>
    <t>TC TN2365 ULTIMATE (JETBLACK)</t>
  </si>
  <si>
    <t>TC TN2365 ULTIMATE (JETFINE)</t>
  </si>
  <si>
    <t>TC TN2365 ULTIMATE (PAGEPRINT)</t>
  </si>
  <si>
    <t>TC TN2365 ULTIMATE (PRINTTONICS)</t>
  </si>
  <si>
    <t>TC TN2365 ULTIMATE (RICH SPRINT BRAND)</t>
  </si>
  <si>
    <t>TC TN 2365 ULTIMATE SMARTONE BRAND</t>
  </si>
  <si>
    <t>TC TN2365 ULTRA (AIRBAG)</t>
  </si>
  <si>
    <t>TC TN 2365 ULTRA (PB)</t>
  </si>
  <si>
    <t>TC TN2465 ELITE AIRBAG</t>
  </si>
  <si>
    <t>TC TN2465 (GC)</t>
  </si>
  <si>
    <t>TC TN2465 ULTIMATE (EASYFILL BRAND)</t>
  </si>
  <si>
    <t>TC TN 2465 ULTIMATE (EVERGREEN BRAND)</t>
  </si>
  <si>
    <t>TC TN2465 ULTIMATE (JETBLACK)</t>
  </si>
  <si>
    <t>TC TN2465 ULTIMATE PRINTONICS BRAND</t>
  </si>
  <si>
    <t>TC TN2465 ULTIMATE (PRM BOX)</t>
  </si>
  <si>
    <t>TC TN2465 ULTIMATE (RICH SPRINT BRAND)</t>
  </si>
  <si>
    <t>TC TN2465 ULTRA (AIRBAG)</t>
  </si>
  <si>
    <t>TC TN2465 W/O/CHIP ULTIMATE (AIRBAG)</t>
  </si>
  <si>
    <t>TC TN263 BK ULTRA (NEUTRAL BOX)</t>
  </si>
  <si>
    <t>58 PC</t>
  </si>
  <si>
    <t>TC TN263 C ULTRA (NEUTRAL BOX)</t>
  </si>
  <si>
    <t>TC TN263 M ULTRA (NEUTRAL BOX)</t>
  </si>
  <si>
    <t>TC TN263 Y ULTRA (NEUTRAL BOX)</t>
  </si>
  <si>
    <t>TC TN 3448 ELITE AIRBAG</t>
  </si>
  <si>
    <t>TC TN3448 ULTIMATE (EASYFILL BRAND)</t>
  </si>
  <si>
    <t>TC TN3448 ULTIMATE JETBLACK</t>
  </si>
  <si>
    <t>TC TN3448 ULTIMATE RICH PRINT BRAND</t>
  </si>
  <si>
    <t>TC TN 3448 ULTRA (AIRBAG)</t>
  </si>
  <si>
    <t>TC TN3448 ULTRA (NEUTRAL BOX)</t>
  </si>
  <si>
    <t>TC TN 3608 ULTIMATE (EASYFILL)</t>
  </si>
  <si>
    <t>TC TN 3608 ULTIMATE (JETBLACK)</t>
  </si>
  <si>
    <t>TC TN 360 ULTIMATE EASYFILL BRAND</t>
  </si>
  <si>
    <t>TC TN360 ULTIMATE JETBLACK</t>
  </si>
  <si>
    <t>TC TN360 ULTRA (AIRBAG)</t>
  </si>
  <si>
    <t>TC TN420 (GC)</t>
  </si>
  <si>
    <t>295 PC</t>
  </si>
  <si>
    <t>TC TN420 ULTIMATE (EASYFILL BRAND)</t>
  </si>
  <si>
    <t>TC TN420 ULTIMATE (EVERGREEN BRAND)</t>
  </si>
  <si>
    <t>TC TN420 ULTIMATE (JETBLACK)</t>
  </si>
  <si>
    <t>TC TN420 ULTIMATE (JETFINE)</t>
  </si>
  <si>
    <t>TC TN420 ULTIMATE (PRINTTONICS BRAND)</t>
  </si>
  <si>
    <t>TC TN420 ULTRA (AIRBAG)</t>
  </si>
  <si>
    <t>TC TN450 ULTIMATE (EASYFILL BRAND)</t>
  </si>
  <si>
    <t>TC TN580 ELITE (AIRBAG)</t>
  </si>
  <si>
    <t>TC TN720 ELITE (AIRBAG)</t>
  </si>
  <si>
    <t>TC TN 880 ULTIMATE JETBLACK BRAND</t>
  </si>
  <si>
    <t>TC TN880 ULTIMATE (PRM BOX)</t>
  </si>
  <si>
    <t>TC TN880 ULTRA (NEUTRAL BOX)</t>
  </si>
  <si>
    <t>6790 PC</t>
  </si>
  <si>
    <t>TC TN B021 (GC)</t>
  </si>
  <si>
    <t>TC TN B021 ULTIMATE (EASYFILL BRAND)</t>
  </si>
  <si>
    <t>TC TN B021 ULTIMATE (EVERGREEN BRAND)</t>
  </si>
  <si>
    <t>TC TN B021 ULTIMATE (JETBLACK)</t>
  </si>
  <si>
    <t>1879 PC</t>
  </si>
  <si>
    <t>TC TNB021 ULTIMATE (PRINTONICS BRAND)</t>
  </si>
  <si>
    <t>TC TN B021 ULTRA (NEUTRAL BOX)</t>
  </si>
  <si>
    <t>819 PC</t>
  </si>
  <si>
    <t>TC W1103 (GC)</t>
  </si>
  <si>
    <t>TC W1103 ULTIMATE (EASYFILL BRAND)</t>
  </si>
  <si>
    <t>TC W1103 ULTIMATE (EVERGREEN BRAND)</t>
  </si>
  <si>
    <t>TC W1103 ULTIMATE (JETBLACK)</t>
  </si>
  <si>
    <t>TC W1103 ULTIMATE (JETFINE)</t>
  </si>
  <si>
    <t>TC W1103 ULTIMATE ( PRINTTONICS BRAND)</t>
  </si>
  <si>
    <t>TC W1103 ULTRA (NEUTRAL BOX)</t>
  </si>
  <si>
    <t>TC W110AA  ULTRA AIRBAG</t>
  </si>
  <si>
    <t>TC W1110A ULTIMATE PRINTTONICS BRAND</t>
  </si>
  <si>
    <t>4093 PC</t>
  </si>
  <si>
    <t>TC W1110A WITH CHIP (GC)</t>
  </si>
  <si>
    <t>TC W1110A WITH CHIP ULTIMATE (EASYFILL BRAND)</t>
  </si>
  <si>
    <t>336 PC</t>
  </si>
  <si>
    <t>TC W1110A WITH CHIP ULTRA (NEUTRAL BOX)</t>
  </si>
  <si>
    <t>243 PC</t>
  </si>
  <si>
    <t>TC W1110A W/O CHIP (GC)</t>
  </si>
  <si>
    <t>TC W1110A W/O CHIP ULTIMATE (AIRBAG)</t>
  </si>
  <si>
    <t>TC W1110A W/O CHIP ULTIMATE (EASYFILL BRAND)</t>
  </si>
  <si>
    <t>TC W1110A W/O CHIP ULTIMATE (EVERGREEN BRAND)</t>
  </si>
  <si>
    <t>TC W1110A W/O CHIP ULTIMATE (NEUTRAL BOX)</t>
  </si>
  <si>
    <t>TC W1110A W/O CHIP ULTIMATE (PRM BOX)</t>
  </si>
  <si>
    <t>TC W1110A W/O CHIP ULTIMATE (WELLMARK BRAND)</t>
  </si>
  <si>
    <t>TC W1110A W/O CHIP ULTRA (AIRBAG)</t>
  </si>
  <si>
    <t>TC W1110A W/O CHIP ULTRA (NEUTRAL BOX)</t>
  </si>
  <si>
    <t>TC W1110A W/O CHIP ULTRA PRM BOX</t>
  </si>
  <si>
    <t>945 PC</t>
  </si>
  <si>
    <t>TC W1110 ULTIMATE (EASYFILL BRAND)</t>
  </si>
  <si>
    <t>TC W1110 ULTIMATE (JETBLACK)</t>
  </si>
  <si>
    <t>TC W1110 ULTIMATE (LAPROZEN)</t>
  </si>
  <si>
    <t>TC W1110 ULTIMATE PAGEPRINT BRAND</t>
  </si>
  <si>
    <t>TC W1110 ULTIMATE (RICHSPRINT )</t>
  </si>
  <si>
    <t>TC W1110 ULTIMATE SMARTONE BRAND</t>
  </si>
  <si>
    <t>405 PC</t>
  </si>
  <si>
    <t>TC W1110 WITH CHIP ULTRA ( PB )</t>
  </si>
  <si>
    <t>TC W1110 WITH CHIP ULTRA ( PRM GOLD )</t>
  </si>
  <si>
    <t>TC W1110 WITHOUT CHIP ULTIMATE IJET BRAND</t>
  </si>
  <si>
    <t>TC W1110 W/O CHIP ULTIMATE (INVO)</t>
  </si>
  <si>
    <t>TC W1110 W/O CHIP ULTIMATE (ISION BRAND)</t>
  </si>
  <si>
    <t>TC W1110 W/O CHIP ULTIMATE (JETBLACK)</t>
  </si>
  <si>
    <t>TC W1110 W/O CHIP ULTIMATE (JETFINE)</t>
  </si>
  <si>
    <t>TC W1110 W/O CHIP ULTIMATE (PRINTTONICS)</t>
  </si>
  <si>
    <t>TC W1110 W/O CHIP ULTIMATE (PRM BRAND)</t>
  </si>
  <si>
    <t>TC W1335A ULTIMATE (JETBLACK)</t>
  </si>
  <si>
    <t>-14 PC</t>
  </si>
  <si>
    <t>TC W134A W/O CHIP  ULTIMATE (NEUTRAL BOX)</t>
  </si>
  <si>
    <t>TC W135A WITH CHIP ULTIMATE NEUTRAL BOX</t>
  </si>
  <si>
    <t>TC W135XA W/O CHIP  ULTIMATE (NEUTRAL BOX)</t>
  </si>
  <si>
    <t>TC W137A WITH CHIP ULTIMATE ( NEUTRAL BOX )</t>
  </si>
  <si>
    <t>TC W137A W/O CHIP (GC)</t>
  </si>
  <si>
    <t>TC W137A W/O CHIP (RICH PRINT BRAND )</t>
  </si>
  <si>
    <t>TC W 137A W/O CHIP  ULTIMATE (EASYFILL BRAND)</t>
  </si>
  <si>
    <t>932 PC</t>
  </si>
  <si>
    <t>TC W 137A W/O CHIP  ULTIMATE (PRINTTONICS BRAND)</t>
  </si>
  <si>
    <t>TC W137 ULTIMATE (JETBLACK)</t>
  </si>
  <si>
    <t>TC W147A W/O CHIP  ELITE  (NEUTRAL BOX)</t>
  </si>
  <si>
    <t>TC W152A ULTIMATE (EASYFILL)</t>
  </si>
  <si>
    <t>TC W166A ULTIMATE RICHPRINT BRAND</t>
  </si>
  <si>
    <t>TC W2040A W/O CHIP ULTIMATE (EASYFILL BRAND)</t>
  </si>
  <si>
    <t>TC W2040 ULTIMATE EASYFILL BRAND</t>
  </si>
  <si>
    <t>TC W2041A W/O CHIP ULTIMATE (EASYFILL BRAND)</t>
  </si>
  <si>
    <t>TC W2041 ULTIMATE EASYFILL BRAND</t>
  </si>
  <si>
    <t>TC W2042A W/O CHIP ULTIMATE (EASYFILL BRAND)</t>
  </si>
  <si>
    <t>TC W2042 ULTIMATE EASYFILL BRAND</t>
  </si>
  <si>
    <t>TC W2043A W/O CHIP ULTIMATE (EASYFILL BRAND)</t>
  </si>
  <si>
    <t>TC W2043 ULTIMATE EASYFILL BRAND</t>
  </si>
  <si>
    <t>106 PC</t>
  </si>
  <si>
    <t>TC W2090 IJET BRAND</t>
  </si>
  <si>
    <t>TC W2090 W/O CHIP ULTIMATE (EASYFILL BRAND)</t>
  </si>
  <si>
    <t>TC W2091 IJET BRAND</t>
  </si>
  <si>
    <t>TC W2091 W/O CHIP ULTIMATE (EASYFILL BRAND)</t>
  </si>
  <si>
    <t>TC W2092 IJET BRAND</t>
  </si>
  <si>
    <t>TC W2092 W/O CHIP ULTIMATE (EASYFILL BRAND)</t>
  </si>
  <si>
    <t>TC W2093 IJET BRAND</t>
  </si>
  <si>
    <t>TC W2093 W/O CHIP ULTIMATE (EASYFILL BRAND)</t>
  </si>
  <si>
    <t>TC W2110A W/O CHIP ULTIMATE (EASYREFILL BRAND)</t>
  </si>
  <si>
    <t>TC W2112 W/O CHIP ULTIMATE (EASYREFILL BRAND)</t>
  </si>
  <si>
    <t>TC W2113A W/O CHIP ULTIMATE (EASYREFILL BRAND)</t>
  </si>
  <si>
    <t>TC W211A W/O CHIP ULTIMATE (EASYREFILL BRAND)</t>
  </si>
  <si>
    <t>TC W2300 W/O CHIP ULTIMATE (EASYFILL BRAND)</t>
  </si>
  <si>
    <t>TC W2301 W/O CHIP ULTIMATE (EASYFILL BRAND)</t>
  </si>
  <si>
    <t>TC W2302 W/O CHIP ULTIMATE (EASYFILL BRAND)</t>
  </si>
  <si>
    <t>TC W2303 W/O CHIP ULTIMATE (EASYFILL BRAND)</t>
  </si>
  <si>
    <t>TC W2310A W/O CHIP ULTIMATE (EASYREFILL BRAND)</t>
  </si>
  <si>
    <t>TC W2311A W/O CHIP ULTIMATE (EASYREFILL BRAND)</t>
  </si>
  <si>
    <t>TC W2312 W/O CHIP ULTIMATE (EASYREFILL BRAND)</t>
  </si>
  <si>
    <t>TC W2313A W/O CHIP ULTIMATE (EASYREFILL BRAND)</t>
  </si>
  <si>
    <t>TC XEROX 3020 ULTIIMATE(EASYFILL BRAND)</t>
  </si>
  <si>
    <t>40400 PC</t>
  </si>
  <si>
    <t>16200 PC</t>
  </si>
  <si>
    <t>THERMAL PRINT HEAD ASSY AA TM-T88 IV</t>
  </si>
  <si>
    <t>THERMISTOR 13D-05</t>
  </si>
  <si>
    <t>THERMISTOR 15D-2.5</t>
  </si>
  <si>
    <t>THERMISTOR 15D-8</t>
  </si>
  <si>
    <t>THERMISTOR 18D-15</t>
  </si>
  <si>
    <t>THERMISTOR 2.5D-15</t>
  </si>
  <si>
    <t>THERMISTOR 3D9</t>
  </si>
  <si>
    <t>THERMISTOR 5D-09</t>
  </si>
  <si>
    <t>THERMISTOR 5D-11</t>
  </si>
  <si>
    <t>THERMISTOR 5D-13</t>
  </si>
  <si>
    <t>THERMISTOR 5D-15</t>
  </si>
  <si>
    <t>THERMISTOR 5D-20</t>
  </si>
  <si>
    <t>THERMISTOR 6D-20</t>
  </si>
  <si>
    <t>THERMISTOR 8D-11</t>
  </si>
  <si>
    <t>THERMISTOR 8D-15</t>
  </si>
  <si>
    <t>THERMISTOR 8D-2.5</t>
  </si>
  <si>
    <t>THERMISTOR 8D-8</t>
  </si>
  <si>
    <t>TIMING BELT FOR OJ 7000</t>
  </si>
  <si>
    <t>TIMING BELT LQ 1150</t>
  </si>
  <si>
    <t>TMU 220 RIBBON TAKE UP GEAR</t>
  </si>
  <si>
    <t>TONER BOTTLE FOR USE IN BROTHER (100GM)</t>
  </si>
  <si>
    <t>TONER BOTTLE FOR USE IN SAMSUNG (80GM)</t>
  </si>
  <si>
    <t>TONER BOTTLE MG-38(110GM)</t>
  </si>
  <si>
    <t>TONER CART.COMP. (BOX) FOR LJ P3015 (PRM)</t>
  </si>
  <si>
    <t>TONER CART.COMP. (BOX) FOR SP 200 (PRM)</t>
  </si>
  <si>
    <t>TONER CART.COMP. (BOX) FOR SP 300 (PRM)</t>
  </si>
  <si>
    <t>TONER CART.COMP. (BULK) FOR HL 1111 (PRM)</t>
  </si>
  <si>
    <t>TONER CART.COMP. (BULK) FOR HL 2541 (PRM)</t>
  </si>
  <si>
    <t>TONER CART.COMP (BULK) FOR LJ 1000 (PRM)</t>
  </si>
  <si>
    <t>TONER CART.COMP. (BULK) FOR LJ P1505 (PRM)</t>
  </si>
  <si>
    <t>TONER CART.COMP. (BULK) FOR ML 2161 (PRM)</t>
  </si>
  <si>
    <t>TONER CART COMP FOR 19A (BOX)(PRM)</t>
  </si>
  <si>
    <t>TONER CART COMP FOR 435A/436A/278A/285A(AIRBAG)(PRM</t>
  </si>
  <si>
    <t>TONER CART. COMP FOR CF256A (BOX) (PRM)</t>
  </si>
  <si>
    <t>TONER CART COMP. FOR FAT400/1500 (BOX) (PRM)</t>
  </si>
  <si>
    <t>TONER CART. COMP FOR MLT D707S (BOX) (PRM)</t>
  </si>
  <si>
    <t>TONER CART COMP. FOR SP 3500/3510 (BOX) (PRM)</t>
  </si>
  <si>
    <t>TONER CART. COMP FOR TN B021</t>
  </si>
  <si>
    <t>TONER CART. COMP FOR TN B021 (AIRBAG) (PRM)</t>
  </si>
  <si>
    <t>TONER CART. COMP FOR W1103A (BOX) (PRM)</t>
  </si>
  <si>
    <t>TONER CARTIRDGE COMP FOR 29X (BOX) (PRM)</t>
  </si>
  <si>
    <t>TONER CARTIRDGE COMP FOR 310A (BOX) (PRM)</t>
  </si>
  <si>
    <t>TONER CARTIRDGE COMP FOR CE310A/CF350A</t>
  </si>
  <si>
    <t>TONER CARTIRDGE COMP FOR CE311A/CF351A</t>
  </si>
  <si>
    <t>TONER CARTIRDGE COMP FOR CE312A/CF352A</t>
  </si>
  <si>
    <t>TONER CARTIRDGE COMP FOR CE313A/CF353A</t>
  </si>
  <si>
    <t>TONER CARTIRDGE COMP FOR CF500A</t>
  </si>
  <si>
    <t>TONER CARTIRDGE COMP FOR CF501A CYAN</t>
  </si>
  <si>
    <t>TONER CARTIRDGE COMP FOR CF502A YELLOW</t>
  </si>
  <si>
    <t>TONER CARTIRDGE COMP FOR CF503A MAGENDA</t>
  </si>
  <si>
    <t>TONER CARTIRDGE COMP FOR TN420 (AIRBAG) (PRM)</t>
  </si>
  <si>
    <t>TONER CARTIRDGE COMP FOR TN420 (BULK)</t>
  </si>
  <si>
    <t>TONER CARTRIDGE (BULK) COMP LJ P1007 (388A) (PRM)</t>
  </si>
  <si>
    <t>TONER CARTRIDGE (BULK) COMP WITH ML1640 (D108S) (PRM)</t>
  </si>
  <si>
    <t>TONER CARTRIDGE COMP FOR 110A (AIRBAG)</t>
  </si>
  <si>
    <t>TONER CARTRIDGE COMP FOR 16A (BOX)</t>
  </si>
  <si>
    <t>TONER CARTRIDGE COMP FOR 16A (BOX) (PRM)</t>
  </si>
  <si>
    <t>TONER CARTRIDGE COMP FOR 18 WITH CHIP (AIRBAG)</t>
  </si>
  <si>
    <t>TONER CARTRIDGE COMP FOR 192A</t>
  </si>
  <si>
    <t>TONER CARTRIDGE COMP FOR 203 (BOX) (PRM)</t>
  </si>
  <si>
    <t>TONER CARTRIDGE COMP FOR 218A (WITH CHIP)</t>
  </si>
  <si>
    <t>TONER CARTRIDGE COMP FOR 218A (WITHOUT CHIP)</t>
  </si>
  <si>
    <t>TONER CARTRIDGE COMP FOR 219A</t>
  </si>
  <si>
    <t>TONER CARTRIDGE COMP FOR 219A (AIRBAG)</t>
  </si>
  <si>
    <t>TONER CARTRIDGE COMP FOR 219A (AIRBAG) (PRM)</t>
  </si>
  <si>
    <t>TONER CARTRIDGE COMP FOR 228A (AIRBAG)</t>
  </si>
  <si>
    <t>TONER CARTRIDGE COMP FOR 228A (AIRBAG) (PRM)</t>
  </si>
  <si>
    <t>TONER CARTRIDGE COMP FOR 228A (BOX) (PRM)</t>
  </si>
  <si>
    <t>TONER CARTRIDGE COMP FOR 228A (BULK)</t>
  </si>
  <si>
    <t>TONER CARTRIDGE COMP FOR 232A</t>
  </si>
  <si>
    <t>TONER CARTRIDGE COMP FOR 233A (AIRBAG) (PRM)</t>
  </si>
  <si>
    <t>TONER CARTRIDGE COMP FOR 233A (BOX)</t>
  </si>
  <si>
    <t>TONER CARTRIDGE COMP FOR 2612A (AIRBAG)</t>
  </si>
  <si>
    <t>TONER CARTRIDGE COMP FOR 2612A (AIRBAG) (PRM)</t>
  </si>
  <si>
    <t>TONER CARTRIDGE COMP FOR 2612A (BOX) (PRM)</t>
  </si>
  <si>
    <t>TONER CARTRIDGE COMP FOR 2612A (BULK)</t>
  </si>
  <si>
    <t>TONER CARTRIDGE COMP FOR 2612A (WITHOUT CHIP)</t>
  </si>
  <si>
    <t>TONER CARTRIDGE COMP FOR 278A (AIRBAG)</t>
  </si>
  <si>
    <t>TONER CARTRIDGE COMP FOR 278A (AIRBAG) (PRM)</t>
  </si>
  <si>
    <t>TONER CARTRIDGE COMP FOR 278A (BOX) (PRM)</t>
  </si>
  <si>
    <t>TONER CARTRIDGE COMP FOR 278A (BULK)</t>
  </si>
  <si>
    <t>TONER CARTRIDGE COMP FOR 279A (BOX) (PRM)</t>
  </si>
  <si>
    <t>TONER CARTRIDGE COMP FOR 285A</t>
  </si>
  <si>
    <t>TONER CARTRIDGE COMP FOR 285A (AIRBAG)</t>
  </si>
  <si>
    <t>TONER CARTRIDGE COMP FOR 285A (AIRBAG) (PRM)</t>
  </si>
  <si>
    <t>TONER CARTRIDGE COMP FOR 285A (BOX) (PRM)</t>
  </si>
  <si>
    <t>TONER CARTRIDGE COMP FOR 285A (BULK)</t>
  </si>
  <si>
    <t>TONER CARTRIDGE COMP FOR 29X (AIRBAG) (PRM)</t>
  </si>
  <si>
    <t>TONER CARTRIDGE COMP FOR 30A WITH CHIP (AIRBAG)</t>
  </si>
  <si>
    <t>TONER CARTRIDGE COMP FOR 311A (BOX) (PRM)</t>
  </si>
  <si>
    <t>TONER CARTRIDGE COMP FOR 312A (BOX) (PRM)</t>
  </si>
  <si>
    <t>TONER CARTRIDGE COMP FOR 313A (BOX) (PRM)</t>
  </si>
  <si>
    <t>TONER CARTRIDGE COMP FOR 32A (AIRBAG)</t>
  </si>
  <si>
    <t>TONER CARTRIDGE COMP FOR 32A (AIRBAG)(PRM)</t>
  </si>
  <si>
    <t>TONER CARTRIDGE COMP FOR 32A (BOX) (PRM)</t>
  </si>
  <si>
    <t>TONER CARTRIDGE COMP FOR 337/283</t>
  </si>
  <si>
    <t>TONER CARTRIDGE COMP FOR 337/283 (AIRBAG)</t>
  </si>
  <si>
    <t>TONER CARTRIDGE COMP FOR 337/283 (AIRBAG) (PRM)</t>
  </si>
  <si>
    <t>TONER CARTRIDGE COMP FOR 337/283 (BOX) (PRM)</t>
  </si>
  <si>
    <t>TONER CARTRIDGE COMP FOR 337 (BULK)</t>
  </si>
  <si>
    <t>TONER CARTRIDGE COMP FOR 388A</t>
  </si>
  <si>
    <t>TONER CARTRIDGE COMP FOR 388A (AIRBAG)</t>
  </si>
  <si>
    <t>TONER CARTRIDGE COMP FOR 388A (AIRBAG) (PRM)</t>
  </si>
  <si>
    <t>TONER CARTRIDGE COMP FOR 388A (BOX) (PRM)</t>
  </si>
  <si>
    <t>TONER CARTRIDGE COMP FOR 388A (BULK)</t>
  </si>
  <si>
    <t>TONER CARTRIDGE COMP FOR 38A/42A (BOX) (PRM)</t>
  </si>
  <si>
    <t>TONER CARTRIDGE COMP FOR 505A (AIRBAG)</t>
  </si>
  <si>
    <t>TONER CARTRIDGE COMP FOR 505A (AIRBAG) (PRM)</t>
  </si>
  <si>
    <t>TONER CARTRIDGE COMP FOR 505A (BOX) (PRM)</t>
  </si>
  <si>
    <t>TONER CARTRIDGE COMP FOR 530A/410A/380A (BOX) (PRM)</t>
  </si>
  <si>
    <t>TONER CARTRIDGE COMP FOR 531A/411A/381A</t>
  </si>
  <si>
    <t>TONER CARTRIDGE COMP FOR 531A/411A/381A (BOX) (PRM)</t>
  </si>
  <si>
    <t>TONER CARTRIDGE COMP FOR 532A/411A/381A</t>
  </si>
  <si>
    <t>TONER CARTRIDGE COMP FOR 532A/412A/382A (BOX) (PRM)</t>
  </si>
  <si>
    <t>TONER CARTRIDGE COMP FOR 533A/411A/381A</t>
  </si>
  <si>
    <t>TONER CARTRIDGE COMP FOR 533A/413A/383A (BOX) (PRM)</t>
  </si>
  <si>
    <t>TONER CARTRIDGE COMP FOR 540A/320A/210A (BOX)</t>
  </si>
  <si>
    <t>TONER CARTRIDGE COMP FOR 540A/320A/210A (BOX) (PRM)</t>
  </si>
  <si>
    <t>TONER CARTRIDGE COMP FOR 541A/321A/211A (BOX)</t>
  </si>
  <si>
    <t>TONER CARTRIDGE COMP FOR 541A/321A/211A (BOX) (PRM)</t>
  </si>
  <si>
    <t>TONER CARTRIDGE COMP FOR 542A/322A/212A (BOX)</t>
  </si>
  <si>
    <t>TONER CARTRIDGE COMP FOR 542A/322A/212A (BOX) (PRM)</t>
  </si>
  <si>
    <t>TONER CARTRIDGE COMP FOR 543A/323A/213A (BOX)</t>
  </si>
  <si>
    <t>TONER CARTRIDGE COMP FOR 543A/323A/213A (BOX) (PRM)</t>
  </si>
  <si>
    <t>TONER CARTRIDGE COMP FOR 55A (BOX)</t>
  </si>
  <si>
    <t>TONER CARTRIDGE COMP FOR 55A (BOX) (PRM)</t>
  </si>
  <si>
    <t>TONER CARTRIDGE COMP FOR 5949A (AIRBAG)</t>
  </si>
  <si>
    <t>TONER CARTRIDGE COMP FOR 5949A (AIRBAG) (PRM)</t>
  </si>
  <si>
    <t>TONER CARTRIDGE COMP FOR 5949A (BULK)</t>
  </si>
  <si>
    <t>TONER CARTRIDGE COMP FOR 64A/90A (BOX) (PRM)</t>
  </si>
  <si>
    <t>TONER CARTRIDGE COMP FOR 7115A</t>
  </si>
  <si>
    <t>TONER CARTRIDGE COMP FOR 7115A (AIRBAG)</t>
  </si>
  <si>
    <t>TONER CARTRIDGE COMP FOR 7115A (AIRBAG) (PRM)</t>
  </si>
  <si>
    <t>TONER CARTRIDGE COMP. FOR 79A (AIRBAG) (PRM)</t>
  </si>
  <si>
    <t>TONER CARTRIDGE COMP FOR 87A (BOX)</t>
  </si>
  <si>
    <t>TONER CARTRIDGE COMP FOR 87A (BOX) (PRM)</t>
  </si>
  <si>
    <t>TONER CARTRIDGE COMP FOR 92A (BOX) (PRM)</t>
  </si>
  <si>
    <t>TONER CARTRIDGE COMP FOR 93A (BOX) (PRM)</t>
  </si>
  <si>
    <t>TONER CARTRIDGE COMP FOR CE255A</t>
  </si>
  <si>
    <t>TONER CARTRIDGE COMP FOR CE505A</t>
  </si>
  <si>
    <t>TONER CARTRIDGE COMP FOR CF217A (AIRBAG) (PRM)</t>
  </si>
  <si>
    <t>TONER CARTRIDGE COMP FOR CF218A (AIRBAG)</t>
  </si>
  <si>
    <t>TONER CARTRIDGE COMP FOR CF218A (AIRBAG) (PRM)</t>
  </si>
  <si>
    <t>TONER CARTRIDGE COMP FOR CF218A (BOX) (PRM)</t>
  </si>
  <si>
    <t>TONER CARTRIDGE COMP FOR CF230A (AIRBAG)</t>
  </si>
  <si>
    <t>TONER CARTRIDGE COMP FOR CF230A (AIRBAG) (PRM)</t>
  </si>
  <si>
    <t>TONER CARTRIDGE COMP FOR CF230A (BOX) (PRM)</t>
  </si>
  <si>
    <t>TONER CARTRIDGE COMP FOR CF230A (WITH CHIP)</t>
  </si>
  <si>
    <t>TONER CARTRIDGE COMP FOR CF230A (WITHOUT CHIP)</t>
  </si>
  <si>
    <t>TONER CARTRIDGE COMP FOR CF233A</t>
  </si>
  <si>
    <t>TONER CARTRIDGE COMP FOR CF234A</t>
  </si>
  <si>
    <t>TONER CARTRIDGE COMP FOR CF234A (BOX)</t>
  </si>
  <si>
    <t>TONER CARTRIDGE COMP FOR CF234A (BOX) (PRM)</t>
  </si>
  <si>
    <t>TONER CARTRIDGE COMP FOR CF256A (NO CHIP)</t>
  </si>
  <si>
    <t>TONER CARTRIDGE COMP FOR CF287A</t>
  </si>
  <si>
    <t>TONER CARTRIDGE COMP FOR CF400A (BOX) (PRM)</t>
  </si>
  <si>
    <t>TONER CARTRIDGE COMP FOR CF401A</t>
  </si>
  <si>
    <t>TONER CARTRIDGE COMP FOR CF401A (BOX) (PRM)</t>
  </si>
  <si>
    <t>TONER CARTRIDGE COMP FOR CF402A</t>
  </si>
  <si>
    <t>TONER CARTRIDGE COMP FOR CF402A (BOX) (PRM)</t>
  </si>
  <si>
    <t>TONER CARTRIDGE COMP FOR CF403A</t>
  </si>
  <si>
    <t>TONER CARTRIDGE COMP FOR CF403A (BOX) (PRM)</t>
  </si>
  <si>
    <t>TONER CARTRIDGE COMP FOR CF410A</t>
  </si>
  <si>
    <t>TONER CARTRIDGE COMP FOR CF410A (BOX) (PRM)</t>
  </si>
  <si>
    <t>TONER CARTRIDGE COMP FOR CF411A (BOX) (PRM)</t>
  </si>
  <si>
    <t>TONER CARTRIDGE COMP FOR CF412A (BOX) (PRM)</t>
  </si>
  <si>
    <t>TONER CARTRIDGE COMP FOR CF413A (BOX) (PRM)</t>
  </si>
  <si>
    <t>TONER CARTRIDGE COMP FOR CF510A</t>
  </si>
  <si>
    <t>TONER CARTRIDGE COMP FOR CF510A BLACK (BOX)</t>
  </si>
  <si>
    <t>TONER CARTRIDGE COMP FOR CF510A BLACK (BOX) (PRM)</t>
  </si>
  <si>
    <t>TONER CARTRIDGE COMP FOR CF511A</t>
  </si>
  <si>
    <t>TONER CARTRIDGE COMP FOR CF511A CYAN (BOX)</t>
  </si>
  <si>
    <t>TONER CARTRIDGE COMP FOR CF511A CYAN (BOX) (PRM)</t>
  </si>
  <si>
    <t>TONER CARTRIDGE COMP FOR CF512A</t>
  </si>
  <si>
    <t>TONER CARTRIDGE COMP FOR CF512A YELOOW (BOX)</t>
  </si>
  <si>
    <t>TONER CARTRIDGE COMP FOR CF512A YELOOW (BOX) (PRM)</t>
  </si>
  <si>
    <t>TONER CARTRIDGE COMP FOR CF513A</t>
  </si>
  <si>
    <t>TONER CARTRIDGE COMP FOR CF513A MAGENDA (BOX)</t>
  </si>
  <si>
    <t>TONER CARTRIDGE COMP FOR CF513A MAGENDA (BOX) (PRM)</t>
  </si>
  <si>
    <t>TONER CARTRIDGE COMP FOR CRG 052/ 26A (AIRBAG)</t>
  </si>
  <si>
    <t>TONER CARTRIDGE COMP FOR CRG 052/ 26A (BULK)</t>
  </si>
  <si>
    <t>TONER CARTRIDGE COMP FOR D101S</t>
  </si>
  <si>
    <t>TONER CARTRIDGE COMP FOR D108</t>
  </si>
  <si>
    <t>TONER CARTRIDGE COMP FOR D205L</t>
  </si>
  <si>
    <t>TONER CARTRIDGE COMP FOR DR1020</t>
  </si>
  <si>
    <t>TONER CARTRIDGE COMP FOR DR1020 (BOX) (PRM)</t>
  </si>
  <si>
    <t>TONER CARTRIDGE COMP FOR DR116</t>
  </si>
  <si>
    <t>TONER CARTRIDGE COMP FOR DR116 (BOX)</t>
  </si>
  <si>
    <t>TONER CARTRIDGE COMP FOR DR116 (BOX) (PRM)</t>
  </si>
  <si>
    <t>TONER CARTRIDGE COMP FOR DR2365</t>
  </si>
  <si>
    <t>TONER CARTRIDGE COMP FOR DR2365 (BOX) (PRM)</t>
  </si>
  <si>
    <t>TONER CARTRIDGE COMP FOR DR2450 (BOX) (PRM)</t>
  </si>
  <si>
    <t>TONER CARTRIDGE COMP FOR DR 2465</t>
  </si>
  <si>
    <t>TONER CARTRIDGE COMP FOR DR2465 (AIRBAG) (PRM)</t>
  </si>
  <si>
    <t>TONER CARTRIDGE COMP FOR DR2465 (BOX) (PRM)</t>
  </si>
  <si>
    <t>TONER CARTRIDGE COMP FOR DR420</t>
  </si>
  <si>
    <t>TONER CARTRIDGE COMP FOR DR420 (AIRBAG) (PRM)</t>
  </si>
  <si>
    <t>TONER CARTRIDGE COMP FOR DR420 (BOX)</t>
  </si>
  <si>
    <t>TONER CARTRIDGE COMP FOR DR420 (BOX) (PRM)</t>
  </si>
  <si>
    <t>TONER CARTRIDGE COMP FOR DR660 (BOX)</t>
  </si>
  <si>
    <t>TONER CARTRIDGE COMP FOR LJ 4200 (PRM)</t>
  </si>
  <si>
    <t>TONER CARTRIDGE COMP FOR LJ M401 (PRM)</t>
  </si>
  <si>
    <t>TONER CARTRIDGE COMP FOR LJ P2015 (PRM)</t>
  </si>
  <si>
    <t>TONER CARTRIDGE COMP FOR LJ P3005 (PRM)</t>
  </si>
  <si>
    <t>TONER CARTRIDGE COMP FOR ML 1610</t>
  </si>
  <si>
    <t>TONER CARTRIDGE COMP FOR ML 1610 (AIRBAG)</t>
  </si>
  <si>
    <t>TONER CARTRIDGE COMP FOR ML 1610 (AIRBAG) (PRM)</t>
  </si>
  <si>
    <t>TONER CARTRIDGE COMP FOR ML 1610 (BOX) (PRM)</t>
  </si>
  <si>
    <t>TONER CARTRIDGE COMP FOR ML1710</t>
  </si>
  <si>
    <t>TONER CARTRIDGE COMP FOR ML1710 (AIRBAG) (PRM)</t>
  </si>
  <si>
    <t>TONER CARTRIDGE COMP FOR ML2850</t>
  </si>
  <si>
    <t>TONER CARTRIDGE COMP FOR MLT101 (BOX) (PRM)</t>
  </si>
  <si>
    <t>TONER CARTRIDGE COMP FOR MLT101S (AIRBAG)</t>
  </si>
  <si>
    <t>TONER CARTRIDGE COMP FOR MLT101S (AIRBAG) (PRM)</t>
  </si>
  <si>
    <t>TONER CARTRIDGE COMP FOR MLT 103 (AIRBAG) (PRM)</t>
  </si>
  <si>
    <t>TONER CARTRIDGE COMP FOR MLT 103 (BOX) (PRM)</t>
  </si>
  <si>
    <t>TONER CARTRIDGE COMP FOR MLT 103 (BULK)</t>
  </si>
  <si>
    <t>TONER CARTRIDGE COMP FOR MLT1043 (AIRBAG)</t>
  </si>
  <si>
    <t>TONER CARTRIDGE COMP FOR MLT1043 (AIRBAG) (PRM)</t>
  </si>
  <si>
    <t>TONER CARTRIDGE COMP FOR MLT1043 (BOX) (PRM)</t>
  </si>
  <si>
    <t>TONER CARTRIDGE COMP FOR MLT1043 (BULK)</t>
  </si>
  <si>
    <t>TONER CARTRIDGE COMP FOR MLT1053 (AIRBAG) (PRM)</t>
  </si>
  <si>
    <t>TONER CARTRIDGE COMP FOR MLT 108S (AIRBAG)</t>
  </si>
  <si>
    <t>TONER CARTRIDGE COMP FOR MLT 111L (AIRBAG)</t>
  </si>
  <si>
    <t>TONER CARTRIDGE COMP FOR MLT 111L (AIRBAG) (PRM)</t>
  </si>
  <si>
    <t>TONER CARTRIDGE COMP FOR MLT 111S (BOX) (PRM)</t>
  </si>
  <si>
    <t>TONER CARTRIDGE COMP FOR MLT115L (AIRBAG)</t>
  </si>
  <si>
    <t>TONER CARTRIDGE COMP FOR MLT115L (AIRBAG) (PRM)</t>
  </si>
  <si>
    <t>TONER CARTRIDGE COMP FOR MLT115L (BULK)</t>
  </si>
  <si>
    <t>TONER CARTRIDGE COMP FOR MLT 116 (BOX) (PRM)</t>
  </si>
  <si>
    <t>TONER CARTRIDGE COMP FOR MLT116L (AIRBAG)</t>
  </si>
  <si>
    <t>TONER CARTRIDGE COMP FOR MLT116L (AIRBAG) (PRM)</t>
  </si>
  <si>
    <t>TONER CARTRIDGE COMP FOR MLT116L (BULK)</t>
  </si>
  <si>
    <t>TONER CARTRIDGE COMP FOR MLT117S (AIRBAG) (PRM)</t>
  </si>
  <si>
    <t>TONER CARTRIDGE COMP FOR MLT 203</t>
  </si>
  <si>
    <t>TONER CARTRIDGE COMP FOR MLT 203 (BOX)</t>
  </si>
  <si>
    <t>TONER CARTRIDGE COMP FOR MLT 203 (BOX) (PRM)</t>
  </si>
  <si>
    <t>TONER CARTRIDGE COMP FOR MLT 203L (AIRBAG) (PRM)</t>
  </si>
  <si>
    <t>TONER CARTRIDGE COMP FOR MLT 205 (BOX) (PRM)</t>
  </si>
  <si>
    <t>TONER CARTRIDGE COMP FOR MLT 205L (AIRBAG) (PRM)</t>
  </si>
  <si>
    <t>TONER CARTRIDGE COMP FOR Q5942A</t>
  </si>
  <si>
    <t>TONER CARTRIDGE COMP FOR Q7516A</t>
  </si>
  <si>
    <t>TONER CARTRIDGE COMP FOR SP111 (BOX) (PRM)</t>
  </si>
  <si>
    <t>TONER CARTRIDGE COMP FOR SP 200</t>
  </si>
  <si>
    <t>TONER CARTRIDGE COMP FOR SP310</t>
  </si>
  <si>
    <t>TONER CARTRIDGE COMP FOR SP310 (BOX) (PRM)</t>
  </si>
  <si>
    <t>TONER CARTRIDGE COMP FOR SP 3510</t>
  </si>
  <si>
    <t>TONER CARTRIDGE COMP FOR TN1020 (AIRBAG) (PRM)</t>
  </si>
  <si>
    <t>TONER CARTRIDGE COMP FOR TN 1020 (BOX) (PRM)</t>
  </si>
  <si>
    <t>TONER CARTRIDGE COMP FOR TN1020 (BULK)</t>
  </si>
  <si>
    <t>TONER CARTRIDGE COMP FOR TN2365 (AIRBAG)</t>
  </si>
  <si>
    <t>TONER CARTRIDGE COMP FOR TN2365 (AIRBAG) (PRM)</t>
  </si>
  <si>
    <t>TONER CARTRIDGE COMP FOR TN 2365 (BOX) (PRM)</t>
  </si>
  <si>
    <t>TONER CARTRIDGE COMP FOR TN2365 (BULK)</t>
  </si>
  <si>
    <t>TONER CARTRIDGE COMP FOR TN2465</t>
  </si>
  <si>
    <t>TONER CARTRIDGE COMP FOR TN2465 (AIRBAG) (PRM)</t>
  </si>
  <si>
    <t>TONER CARTRIDGE COMP FOR TN2465 (BOX) (PRM)</t>
  </si>
  <si>
    <t>TONER CARTRIDGE COMP FOR TN2465 (BULK)</t>
  </si>
  <si>
    <t>TONER CARTRIDGE COMP FOR TN3448 (BOX) (PRM)</t>
  </si>
  <si>
    <t>TONER CARTRIDGE COMP FOR TN420 (BOX) (PRM)</t>
  </si>
  <si>
    <t>TONER CARTRIDGE COMP FOR TN450 (AIRBAG) (PRM)</t>
  </si>
  <si>
    <t>TONER CARTRIDGE COMP FOR TN450 (BULK)</t>
  </si>
  <si>
    <t>TONER CARTRIDGE COMP FOR W1103A</t>
  </si>
  <si>
    <t>TONER CARTRIDGE COMP FOR W1110A (AIRBAG)</t>
  </si>
  <si>
    <t>TONER CARTRIDGE COMP FOR W1110A (BULK)</t>
  </si>
  <si>
    <t>TONER CHIP 147</t>
  </si>
  <si>
    <t>TONER CHIP 166A</t>
  </si>
  <si>
    <t>TONER CHIP 416A</t>
  </si>
  <si>
    <t>TONER CHIP 77A</t>
  </si>
  <si>
    <t>-162 PC</t>
  </si>
  <si>
    <t>TONER CHIP CRG 057</t>
  </si>
  <si>
    <t>-50 PC</t>
  </si>
  <si>
    <t>TONER CHIP CRG 070</t>
  </si>
  <si>
    <t>-9 PC</t>
  </si>
  <si>
    <t>TONER CHIP CRG 071A</t>
  </si>
  <si>
    <t>TONER CHIP FOR 146A</t>
  </si>
  <si>
    <t>TONER CHIP FOR 337</t>
  </si>
  <si>
    <t>TONER CHIP FOR 78A</t>
  </si>
  <si>
    <t>TONER CHIP FOR CF 218A</t>
  </si>
  <si>
    <t>TONER CHIP FOR CF 219A</t>
  </si>
  <si>
    <t>TONER CHIP FOR CF228A</t>
  </si>
  <si>
    <t>TONER CHIP FOR CF 230A</t>
  </si>
  <si>
    <t>703 PC</t>
  </si>
  <si>
    <t>TONER CHIP FOR CF 232A</t>
  </si>
  <si>
    <t>TONER CHIP FOR CF 256A</t>
  </si>
  <si>
    <t>TONER CHIP FOR CF 289A</t>
  </si>
  <si>
    <t>TONER CHIP FOR COLOR UNIVERSAL MODEL (BLACK)</t>
  </si>
  <si>
    <t>TONER CHIP FOR COLOR UNIVERSAL MODEL (CYAN)</t>
  </si>
  <si>
    <t>TONER CHIP FOR COLOR UNIVERSAL MODEL (MAGENTA)</t>
  </si>
  <si>
    <t>56 PC</t>
  </si>
  <si>
    <t>TONER CHIP FOR COLOR UNIVERSAL MODEL (YELLOW)</t>
  </si>
  <si>
    <t>TONER CHIP FOR CRG 57</t>
  </si>
  <si>
    <t>TONER CHIP FOR DR-116</t>
  </si>
  <si>
    <t>TONER CHIP FOR LASER PRINTER</t>
  </si>
  <si>
    <t>TONER CHIP FOR MLT 101</t>
  </si>
  <si>
    <t>TONER CHIP FOR MLT-1043</t>
  </si>
  <si>
    <t>217 PC</t>
  </si>
  <si>
    <t>TONER CHIP FOR MLT 110</t>
  </si>
  <si>
    <t>TONER CHIP FOR MLT-111S</t>
  </si>
  <si>
    <t>540 PC</t>
  </si>
  <si>
    <t>TONER CHIP FOR MLT-115L</t>
  </si>
  <si>
    <t>TONER CHIP FOR MLT-116S</t>
  </si>
  <si>
    <t>TONER CHIP FOR MLT-117S</t>
  </si>
  <si>
    <t>TONER CHIP FOR MLT-203S</t>
  </si>
  <si>
    <t>TONER CHIP FOR MLT-205S</t>
  </si>
  <si>
    <t>TONER CHIP FOR MS 310</t>
  </si>
  <si>
    <t>TONER CHIP FOR PM245</t>
  </si>
  <si>
    <t>TONER CHIP FOR RICOH 3410</t>
  </si>
  <si>
    <t>TONER CHIP FOR SP 111</t>
  </si>
  <si>
    <t>TONER CHIP FOR SP 200</t>
  </si>
  <si>
    <t>TONER CHIP FOR SP 210</t>
  </si>
  <si>
    <t>TONER CHIP FOR SP 310</t>
  </si>
  <si>
    <t>TONER CHIP FOR SP 3510</t>
  </si>
  <si>
    <t>485 PC</t>
  </si>
  <si>
    <t>TONER CHIP FOR TH 4109</t>
  </si>
  <si>
    <t>TONER CHIP FOR W1110A</t>
  </si>
  <si>
    <t>TONER CHIP FOR W1335A</t>
  </si>
  <si>
    <t>TONER CHIP FOR W137X</t>
  </si>
  <si>
    <t>TONER CHIP FOR W152 A</t>
  </si>
  <si>
    <t>TONER CHIP FOR W2111A</t>
  </si>
  <si>
    <t>TONER CHIP FOR W2112A</t>
  </si>
  <si>
    <t>TONER CHIP FOR W2113A</t>
  </si>
  <si>
    <t>TONER CHIP FOR W2300</t>
  </si>
  <si>
    <t>TONER CHIP FOR W2301</t>
  </si>
  <si>
    <t>TONER CHIP FOR W2302</t>
  </si>
  <si>
    <t>TONER CHIP FOR W2303</t>
  </si>
  <si>
    <t>TONER CHIP PC 208</t>
  </si>
  <si>
    <t>TONER CHIP TK 1158</t>
  </si>
  <si>
    <t>TONER CHIP TN3608XL</t>
  </si>
  <si>
    <t>TONER CHIP W1104A</t>
  </si>
  <si>
    <t>TONER CHIP W137</t>
  </si>
  <si>
    <t>-88 PC</t>
  </si>
  <si>
    <t>TONER CHIP W2040 BLACK</t>
  </si>
  <si>
    <t>TONER CHIP W2041 CYAN</t>
  </si>
  <si>
    <t>TONER CHIP W2042 MAGENTA</t>
  </si>
  <si>
    <t>TONER CHIP W2043 YELLOW</t>
  </si>
  <si>
    <t>TONER CHIP W2090</t>
  </si>
  <si>
    <t>TONER CHIP W2091</t>
  </si>
  <si>
    <t>TONER CHIP W2092</t>
  </si>
  <si>
    <t>TONER CHIP W2093</t>
  </si>
  <si>
    <t>TONER CHIP W2110A</t>
  </si>
  <si>
    <t>TONER CHIP W2311A</t>
  </si>
  <si>
    <t>TONER CHIP W2312A</t>
  </si>
  <si>
    <t>TONER CHIP W2313A</t>
  </si>
  <si>
    <t>TONER DRIVE ASSEMBLY FOR LJ 5200</t>
  </si>
  <si>
    <t>TONER DRIVE BUSH 1020/2900</t>
  </si>
  <si>
    <t>TONER DRIVE BUSH FOR LJ 1010 / 1020</t>
  </si>
  <si>
    <t>TONER DRIVE GEAR BUSH LJ 1020</t>
  </si>
  <si>
    <t>TONER DRIVE GEAR FOR LJ M401</t>
  </si>
  <si>
    <t>935 PC</t>
  </si>
  <si>
    <t>TONER DRIVE GEAR P1007/1108</t>
  </si>
  <si>
    <t>TONER DRIVE GEAR SET FOR LJ 5200</t>
  </si>
  <si>
    <t>TONER DRIVE MOTOR ASSEMBLY FOR LJ P4014</t>
  </si>
  <si>
    <t>TONER LEVER SENSOR LJ 1020 / M1005</t>
  </si>
  <si>
    <t>TONER PODWER FOR 77A ULTRA 70 GM POUCH</t>
  </si>
  <si>
    <t>TONER POUCH (1 KG)</t>
  </si>
  <si>
    <t>9116 PC</t>
  </si>
  <si>
    <t>TONER POUCH (500GM)</t>
  </si>
  <si>
    <t>-90 PC</t>
  </si>
  <si>
    <t>TONER POUCH KYOCERA 100 GM</t>
  </si>
  <si>
    <t>TONER POUCH KYOCERA 1KG</t>
  </si>
  <si>
    <t>TONER POUCH KYOCERA 200 GM</t>
  </si>
  <si>
    <t>TONER POUCH KYOCERA 250 GM</t>
  </si>
  <si>
    <t>TONER POUCH KYOCERA 350 GM</t>
  </si>
  <si>
    <t>TONER POUCH KYOCERA 500GM</t>
  </si>
  <si>
    <t>TONER POUCH SMALL</t>
  </si>
  <si>
    <t>-2797 PC</t>
  </si>
  <si>
    <t>TONER POWDER 12A BULK ( PLATINUM_)</t>
  </si>
  <si>
    <t>-70 KG</t>
  </si>
  <si>
    <t>TONER POWDER 12A CLASSIC 100 GM POUCH</t>
  </si>
  <si>
    <t>244 PC</t>
  </si>
  <si>
    <t>TONER POWDER 12A CLASSIC 110 GM POUCH</t>
  </si>
  <si>
    <t>4705 PC</t>
  </si>
  <si>
    <t>TONER POWDER 12A CLASSIC 120 GM POUCH</t>
  </si>
  <si>
    <t>-2161 PC</t>
  </si>
  <si>
    <t>TONER POWDER 12A CLASSIC 1 KG POUCH</t>
  </si>
  <si>
    <t>TONER POWDER 12A CLASSIC 500 GM POUCH</t>
  </si>
  <si>
    <t>TONER POWDER 12A CLASSIC 60 GM POUCH</t>
  </si>
  <si>
    <t>TONER POWDER 12A CLASSIC 80 GM BOTTLE</t>
  </si>
  <si>
    <t>TONER POWDER 12A CLASSIC 80 GM POUCH</t>
  </si>
  <si>
    <t>TONER POWDER 12A ( ITDL 56)</t>
  </si>
  <si>
    <t>-962 KG</t>
  </si>
  <si>
    <t>TONER POWDER 12A NORMAL 100GM BOTTLES</t>
  </si>
  <si>
    <t>TONER POWDER 12A ULTRA 120 GM BOTTLE</t>
  </si>
  <si>
    <t>268 PC</t>
  </si>
  <si>
    <t>TONER POWDER 12A ULTRA 1KG POUCH</t>
  </si>
  <si>
    <t>TONER POWDER 12A ULTRA 60GM POUCH</t>
  </si>
  <si>
    <t>TONER POWDER 12A ULTRA 90 GM BOTTLE</t>
  </si>
  <si>
    <t>TONER POWDER 18A</t>
  </si>
  <si>
    <t>TONER POWDER 18A CLASSIC 50GM BOTTLE</t>
  </si>
  <si>
    <t>TONER POWDER 18A ULTRA 50GM BOTTLE</t>
  </si>
  <si>
    <t>382 PC</t>
  </si>
  <si>
    <t>TONER POWDER 56A 500GM POUCH</t>
  </si>
  <si>
    <t>TONER POWDER 77A ( ITDL77)</t>
  </si>
  <si>
    <t>420 KG</t>
  </si>
  <si>
    <t>TONER POWDER 77A ULTRA 100 GM BOTTLE</t>
  </si>
  <si>
    <t>-570 PC</t>
  </si>
  <si>
    <t>TONER POWDER 77A ULTRA 120 GM BOTTLE</t>
  </si>
  <si>
    <t>TONER POWDER 77A ULTRA 1KG POUCH</t>
  </si>
  <si>
    <t>TONER POWDER  77A ULTRA 70GM BOTTLE</t>
  </si>
  <si>
    <t>4075 PC</t>
  </si>
  <si>
    <t>TONER POWDER  77A ULTRA 80GM BOTTLE</t>
  </si>
  <si>
    <t>-915 PC</t>
  </si>
  <si>
    <t>TONER POWDER 88A CLASSIC 100 GM BOTTLE ( UNIVERSAL)</t>
  </si>
  <si>
    <t>TONER POWDER 88A CLASSIC 120 GM BOTTLE ( UNIVERSAL)</t>
  </si>
  <si>
    <t>TONER POWDER 88A CLASSIC 1 KG POUCH</t>
  </si>
  <si>
    <t>TONER POWDER 88A CLASSIC 250GM POUCH</t>
  </si>
  <si>
    <t>234 PC</t>
  </si>
  <si>
    <t>TONER POWDER 88A CLASSIC 40GRM POUCH</t>
  </si>
  <si>
    <t>TONER POWDER 88A CLASSIC 60 GM BOTTLE</t>
  </si>
  <si>
    <t>TONER POWDER 88A CLASSIC 60GM POUCH</t>
  </si>
  <si>
    <t>TONER POWDER 88A CLASSIC 70 GM POUCH</t>
  </si>
  <si>
    <t>1042 PC</t>
  </si>
  <si>
    <t>TONER POWDER 88A CLASSIC 75 GM POUCH</t>
  </si>
  <si>
    <t>TONER POWDER 88A CLASSIC 80 GM POUCH</t>
  </si>
  <si>
    <t>TONER POWDER 88A ULTIMATE 120 GM BOTTLE</t>
  </si>
  <si>
    <t>TONER POWDER 88A ULTIMATE PLUS</t>
  </si>
  <si>
    <t>TONER POWDER 88A ULTIMATE PLUS 70GM BOTTLE</t>
  </si>
  <si>
    <t>-200 PC</t>
  </si>
  <si>
    <t>TONER POWDER 88A ULTRA 100 GM POUCH</t>
  </si>
  <si>
    <t>TONER POWDER 88A ULTRA 1 KG POUCH</t>
  </si>
  <si>
    <t>TONER POWDER 88A ULTRA 40 GM POUCH</t>
  </si>
  <si>
    <t>TONER POWDER 88A ULTRA 60GM POUCH</t>
  </si>
  <si>
    <t>TONER POWDER 88A ULTRA 70 GM POUCH</t>
  </si>
  <si>
    <t>TONER POWDER 88A ULTRA 75 GM POUCH</t>
  </si>
  <si>
    <t>TONER POWDER 88A ULTRA 80 GM POUCH</t>
  </si>
  <si>
    <t>TONER POWDER BROTHER ULTIMATE 100 GM POUCH</t>
  </si>
  <si>
    <t>TONER POWDER BROTHER ULTIMATE 80 GM BOTTLE</t>
  </si>
  <si>
    <t>811 PC</t>
  </si>
  <si>
    <t>TONER POWDER BROTHER ULTRA 100 GRM POUCH</t>
  </si>
  <si>
    <t>TONER POWDER BULK 77A</t>
  </si>
  <si>
    <t>TONER POWDER BULK BROTHER CLASSIC</t>
  </si>
  <si>
    <t>-120 KG</t>
  </si>
  <si>
    <t>TONER POWDER BULK BROTHER ULTIMATE</t>
  </si>
  <si>
    <t>TONER POWDER BULK FOR 12A (HG 20H)</t>
  </si>
  <si>
    <t>20 KG</t>
  </si>
  <si>
    <t>TONER POWDER BULK FOR 12A (ITDL 52)</t>
  </si>
  <si>
    <t>102 KG</t>
  </si>
  <si>
    <t>TONER POWDER BULK FOR 28A(HG-260)</t>
  </si>
  <si>
    <t>TONER POWDER BULK FOR 56A</t>
  </si>
  <si>
    <t>-130 KG</t>
  </si>
  <si>
    <t>TONER POWDER BULK FOR 77A (HG-604)</t>
  </si>
  <si>
    <t>TONER POWDER BULK FOR 88A (HG-21H)</t>
  </si>
  <si>
    <t>TONER POWDER BULK FOR BROTHER (HG-716)</t>
  </si>
  <si>
    <t>TONER POWDER BULK FOR BROTHER ULTRA</t>
  </si>
  <si>
    <t>320 KG</t>
  </si>
  <si>
    <t>TONER POWDER BULK FOR KYOCERA(CLASSIC)</t>
  </si>
  <si>
    <t>-40 KG</t>
  </si>
  <si>
    <t>TONER POWDER BULK FOR KYOCERA (ULTRA)</t>
  </si>
  <si>
    <t>750 KG</t>
  </si>
  <si>
    <t>TONER POWDER BULK FOR SAMSUNG (CLASSIC)</t>
  </si>
  <si>
    <t>630 KG</t>
  </si>
  <si>
    <t>TONER POWDER BULK FOR SAMSUNG (HG-502)</t>
  </si>
  <si>
    <t>TONER POWDER BULK FOR SAMSUNG (ULTRA)</t>
  </si>
  <si>
    <t>1160 KG</t>
  </si>
  <si>
    <t>TONER POWDER FOR 12A (ITDL 42)</t>
  </si>
  <si>
    <t>10 KG</t>
  </si>
  <si>
    <t>TONER POWDER FOR 12A (ULTIMATE)</t>
  </si>
  <si>
    <t>TONER POWDER FOR 18A (IMPORTED)</t>
  </si>
  <si>
    <t>200 KG</t>
  </si>
  <si>
    <t>TONER POWDER FOR 88A GOLD</t>
  </si>
  <si>
    <t>TONER POWDER FOR 88A (ITDL 36)</t>
  </si>
  <si>
    <t>890 KG</t>
  </si>
  <si>
    <t>TONER POWDER FOR 88A (ITDL 57)</t>
  </si>
  <si>
    <t>-370 KG</t>
  </si>
  <si>
    <t>TONER POWDER FOR 88A PLATINUM</t>
  </si>
  <si>
    <t>TONER POWDER FOR 88A (ULTIMATE)</t>
  </si>
  <si>
    <t>40 KG</t>
  </si>
  <si>
    <t>TONER POWDER FOR HP 88A, BLACK COLOR</t>
  </si>
  <si>
    <t>TONER POWDER FOR LASER PRINTER PRM100</t>
  </si>
  <si>
    <t>TONER POWDER FOR LASER PRINTER PRM200</t>
  </si>
  <si>
    <t>TONER POWDER FOR LASER PRINTER , PRM-800</t>
  </si>
  <si>
    <t>TONER POWDER FOR LASER PRINTER , ZB-88</t>
  </si>
  <si>
    <t>TONER POWDER FOR LASER PRINTER , ZB-BRO</t>
  </si>
  <si>
    <t>TONER POWDER FOR LASER PRINTER , ZB-SMG</t>
  </si>
  <si>
    <t>TONER POWDER FOR SAMSUNG 400GM POUCH</t>
  </si>
  <si>
    <t>TONER POWDER FOR SAMSUNG ULTRA 400 GM POUCH</t>
  </si>
  <si>
    <t>TONER POWDER FOR SAMSUNG ULTRA 500GM POUCH</t>
  </si>
  <si>
    <t>TONER POWDER IR3300 1KG POUCH</t>
  </si>
  <si>
    <t>TONER POWDER IR3300 500GRM POUCH</t>
  </si>
  <si>
    <t>2990 PC</t>
  </si>
  <si>
    <t>TONER POWDER K2200 500 GM POUCH</t>
  </si>
  <si>
    <t>TONER POWDER KYOCERA 400GM POUCH</t>
  </si>
  <si>
    <t>TONER POWDER PRM 12A CLASSIC 100GM BOTTLE</t>
  </si>
  <si>
    <t>-3978 PC</t>
  </si>
  <si>
    <t>TONER POWDER PRM 12A CLASSIC 110GM BOTTLE</t>
  </si>
  <si>
    <t>-2656 PC</t>
  </si>
  <si>
    <t>TONER POWDER PRM 12A CLASSIC 115GM BOTTLE</t>
  </si>
  <si>
    <t>TONER POWDER PRM 12A CLASSIC 120GM BOTTLE</t>
  </si>
  <si>
    <t>-3205 PC</t>
  </si>
  <si>
    <t>TONER POWDER PRM 12A CLASSIC 130GM BOTTLE</t>
  </si>
  <si>
    <t>TONER POWDER PRM 12A CLASSIC 135 GM BOTTLE</t>
  </si>
  <si>
    <t>TONER POWDER PRM 12A CLASSIC 140GM BOTTLE</t>
  </si>
  <si>
    <t>3068 PC</t>
  </si>
  <si>
    <t>TONER POWDER PRM 12A CLASSIC 70GM BOTTLE</t>
  </si>
  <si>
    <t>6129 PC</t>
  </si>
  <si>
    <t>TONER POWDER PRM 12A CLASSIC 75GM BOTTLE</t>
  </si>
  <si>
    <t>TONER POWDER PRM 12A CLASSIC 80GM BOTTLE</t>
  </si>
  <si>
    <t>312 PC</t>
  </si>
  <si>
    <t>TONER POWDER PRM 12A CLASSIC 90GM BOTTLE</t>
  </si>
  <si>
    <t>TONER POWDER PRM 12A CLASSIC 92 GM BOTTLE</t>
  </si>
  <si>
    <t>TONER POWDER PRM 12A CLASSIC 95GM BOTTLE</t>
  </si>
  <si>
    <t>-922 PC</t>
  </si>
  <si>
    <t>TONER POWDER PRM 12A CLASSIC 95GM POUCH</t>
  </si>
  <si>
    <t>TONER POWDER PRM 12A  PLATINUM 100GM BOTTLE</t>
  </si>
  <si>
    <t>-977 PC</t>
  </si>
  <si>
    <t>TONER POWDER PRM 12A PLATINUM 110GM BOTTLE</t>
  </si>
  <si>
    <t>TONER POWDER PRM 12A PLATINUM 115GM BOTTLE</t>
  </si>
  <si>
    <t>TONER POWDER PRM 12A PLATINUM 120GM BOTTLE</t>
  </si>
  <si>
    <t>TONER POWDER PRM 12A PLATINUM 140GM BOTTLE</t>
  </si>
  <si>
    <t>TONER POWDER PRM 12A PLATINUM 90GM BOTTLE</t>
  </si>
  <si>
    <t>TONER POWDER PRM 12A PLATINUM 95GM BOTTLE</t>
  </si>
  <si>
    <t>TONER POWDER PRM 12A ULTIMATE 100GM BOTTLE</t>
  </si>
  <si>
    <t>TONER POWDER PRM 12A ULTIMATE 120GM BOTTLE</t>
  </si>
  <si>
    <t>184 PC</t>
  </si>
  <si>
    <t>TONER POWDER PRM 12A ULTIMATE 140GM BOTTLE</t>
  </si>
  <si>
    <t>TONER POWDER PRM 12A ULTRA 100GM BOTTLE</t>
  </si>
  <si>
    <t>251 PC</t>
  </si>
  <si>
    <t>TONER POWDER PRM 12A ULTRA 110GM BOTTLE</t>
  </si>
  <si>
    <t>TONER POWDER PRM 12A ULTRA 115GM BOTTLE</t>
  </si>
  <si>
    <t>TONER POWDER PRM 12A ULTRA 120GM BOTTLE</t>
  </si>
  <si>
    <t>TONER POWDER PRM 12A ULTRA 140 GM BOTTLE</t>
  </si>
  <si>
    <t>TONER POWDER PRM 12A ULTRA 70GM BOTTLE</t>
  </si>
  <si>
    <t>TONER POWDER PRM 88A CLASSIC 65 GM BOTTLE</t>
  </si>
  <si>
    <t>TONER POWDER PRM 88A CLASSIC 70GM BOTTLE</t>
  </si>
  <si>
    <t>-4386 PC</t>
  </si>
  <si>
    <t>TONER POWDER PRM 88A CLASSIC 75GM BOTTLE</t>
  </si>
  <si>
    <t>TONER POWDER PRM 88A CLASSIC 80GM BOTTLE</t>
  </si>
  <si>
    <t>-1390 PC</t>
  </si>
  <si>
    <t>TONER POWDER PRM 88A ULTIMATE 70GM BOTTLE</t>
  </si>
  <si>
    <t>-1064 PC</t>
  </si>
  <si>
    <t>TONER POWDER PRM 88A ULTIMATE 80GM BOTTLE</t>
  </si>
  <si>
    <t>TONER POWDER PRM 88A ULTRA 100GM BOTTLE</t>
  </si>
  <si>
    <t>356 PC</t>
  </si>
  <si>
    <t>TONER POWDER PRM 88A ULTRA 120GM BOTTLE</t>
  </si>
  <si>
    <t>TONER POWDER PRM 88A ULTRA 70GM BOTTLE</t>
  </si>
  <si>
    <t>4031 PC</t>
  </si>
  <si>
    <t>TONER POWDER PRM 88A ULTRA 75GM BOTTLE</t>
  </si>
  <si>
    <t>TONER POWDER PRM 88A ULTRA 80GM BOTTLE</t>
  </si>
  <si>
    <t>1082 PC</t>
  </si>
  <si>
    <t>TONER POWDER PRM BROTHER ULTIMATE 65GM BOTTLE</t>
  </si>
  <si>
    <t>TONER POWDER PRM BROTHER ULTIMATE 70GM BOTTLE</t>
  </si>
  <si>
    <t>TONER POWDER PRM BROTHER ULTIMATE 80GM BOTTLE</t>
  </si>
  <si>
    <t>TONER POWDER PRM BROTHER ULTRA 100GM BOTTLE</t>
  </si>
  <si>
    <t>TONER POWDER PRM BROTHER ULTRA 120GM BOTTLE</t>
  </si>
  <si>
    <t>TONER POWDER PRM BROTHER ULTRA 65 GM BOTTLE</t>
  </si>
  <si>
    <t>TONER POWDER PRM BROTHER ULTRA 70 GM BOTTLE</t>
  </si>
  <si>
    <t>-116 PC</t>
  </si>
  <si>
    <t>TONER POWDER PRM BROTHER ULTRA 75GM BOTTLE</t>
  </si>
  <si>
    <t>TONER POWDER PRM BROTHER ULTRA 80 GM BOTTLE</t>
  </si>
  <si>
    <t>1241 PC</t>
  </si>
  <si>
    <t>TONER POWDER PRM BROTHER ULTRA 90 GM BOTTLE</t>
  </si>
  <si>
    <t>TONER POWDER PRM BROTHER ULTRA 95 GM BOTTLE</t>
  </si>
  <si>
    <t>TONER POWDER PRM FOR SMASUNG ULTRA 50GM BOTTLE</t>
  </si>
  <si>
    <t>TONER POWDER PRM RICOH 100GM BOTTLE</t>
  </si>
  <si>
    <t>-98 PC</t>
  </si>
  <si>
    <t>TONER POWDER PRM  SAMSUNG CLASSIC  65GM BOTTLE</t>
  </si>
  <si>
    <t>TONER POWDER PRM SAMSUNG CLASSIC 70 GM  BOTTLE</t>
  </si>
  <si>
    <t>-2159 PC</t>
  </si>
  <si>
    <t>TONER POWDER PRM SAMSUNG ULTRA 60 GM BOTTLE</t>
  </si>
  <si>
    <t>TONER POWDER PRM SAMSUNG ULTRA 65GM BOTTLE</t>
  </si>
  <si>
    <t>TONER POWDER PRM SAMSUNG ULTRA 70 GM BOTTLE</t>
  </si>
  <si>
    <t>1896 PC</t>
  </si>
  <si>
    <t>TONER POWDER PRM SAMSUNG ULTRA 75GM BOTTLE</t>
  </si>
  <si>
    <t>TONER POWDER PRM SAMSUNG ULTRA 80 GM BOTTLE</t>
  </si>
  <si>
    <t>-1336 PC</t>
  </si>
  <si>
    <t>TONER POWDER PRM SAMSUNG ULTRA 90 GM BOTTLE</t>
  </si>
  <si>
    <t>TONER POWDER SAMSUNG 250 GM POUCH</t>
  </si>
  <si>
    <t>TONER POWDER SAMSUNG 707 250 GM POUCH</t>
  </si>
  <si>
    <t>TONER POWDER SAMSUNG CLASSIC 200 GM POUCH</t>
  </si>
  <si>
    <t>TONER POWDER SAMSUNG CLASSIC 70 GM POUCH</t>
  </si>
  <si>
    <t>TONER POWDER SAMSUNG CLASSIC 80 GM BOTTLE</t>
  </si>
  <si>
    <t>TONER POWDER SAMSUNG ULTRA 100 GM BOTTLE</t>
  </si>
  <si>
    <t>TONER POWDER SAMSUNG ULTRA 140GM  POUCH</t>
  </si>
  <si>
    <t>TONER POWDER SAMSUNG ULTRA 1 KG POUCH</t>
  </si>
  <si>
    <t>TONER POWDER SAMSUNG ULTRA 70 GM POUCH</t>
  </si>
  <si>
    <t>805 PC</t>
  </si>
  <si>
    <t>1990 PC</t>
  </si>
  <si>
    <t>TONER SUPPORT FRAME FOR LJ M401</t>
  </si>
  <si>
    <t>TOP COVER FOR LJ 4250</t>
  </si>
  <si>
    <t>114 PC</t>
  </si>
  <si>
    <t>TOP COVER FOR LJ P1005</t>
  </si>
  <si>
    <t>TRACTOR FRAME FOR FX 2175</t>
  </si>
  <si>
    <t>TRACTOR FRAME FOR  FX 2175 (L/R SIDE)</t>
  </si>
  <si>
    <t>TRACTOR FRAME LX 300+</t>
  </si>
  <si>
    <t>TRACTOR FRAME RIGHT FX 2175</t>
  </si>
  <si>
    <t>TRACTOR GEAR FOR LX 300+</t>
  </si>
  <si>
    <t>TRACTOR GEAR FX 2175 (DMP)</t>
  </si>
  <si>
    <t>TRACTOR GEAR LQ 1050 (DMP)</t>
  </si>
  <si>
    <t>TRACTOR GEAR LX310</t>
  </si>
  <si>
    <t>TRACTOR GEAR MSP 245/345</t>
  </si>
  <si>
    <t>TRACTOR GEAR MSP (DMP)</t>
  </si>
  <si>
    <t>TRACTOR SIDE FRAME FOR LX 310</t>
  </si>
  <si>
    <t>TRACTOR SIDE FRAME SET LX310/LQ310/LX1310/LQ1310</t>
  </si>
  <si>
    <t>TRAILING ASSEMBLY FOR DNJ 1050</t>
  </si>
  <si>
    <t>TRAILING ASSEMBLY FOR DNJ 430 24"</t>
  </si>
  <si>
    <t>TRAILING ASSEMBLY  FOR DNJ 430 36"</t>
  </si>
  <si>
    <t>TRAILING ASSEMBLY FOR DNJ 500 24"</t>
  </si>
  <si>
    <t>TRAILING ASSEMBLY FOR DNJ 500 42"</t>
  </si>
  <si>
    <t>TRAILING ASSEMBLY FOR DNJ 5500 42"</t>
  </si>
  <si>
    <t>TRAILING ASSEMBLY FOR DNJ 5500 60"</t>
  </si>
  <si>
    <t>TRAILING ASSEMBLY FOR DNJ T120 24"</t>
  </si>
  <si>
    <t>TRAILING ASSEMBLY FOR DNJ T2500 36"</t>
  </si>
  <si>
    <t>TRAILING ASSEMBLY FOR DNJ T520 36"</t>
  </si>
  <si>
    <t>TRAILING ASSEMBLY FOR DNJ T610 44"</t>
  </si>
  <si>
    <t>TRAILING ASSEMBLY FOR DNJ T770 44"</t>
  </si>
  <si>
    <t>TRAILING CABLE FOR DNJ 500 24"</t>
  </si>
  <si>
    <t>TRAILING CABLE FOR DNJ T120</t>
  </si>
  <si>
    <t>TRANSFER BELT ASSEMBLY FOR CLJ 5550</t>
  </si>
  <si>
    <t>TRANSFER BELT ASSEMBLY FOR CM 1025</t>
  </si>
  <si>
    <t>TRANSFER BELT ASSEMBLY FOR CP 6030</t>
  </si>
  <si>
    <t>TRANSFER BELT ASSEMBLY FOR KMC 224</t>
  </si>
  <si>
    <t>TRANSFER BELT (ETB) ASSEMBLY FOR LJ 2600</t>
  </si>
  <si>
    <t>TRANSFER BELT (ETB) ASSEMBLY FOR LJ 3600/3800</t>
  </si>
  <si>
    <t>TRANSFER BELT (ETB) FOR CLJ 4700</t>
  </si>
  <si>
    <t>TRANSFER ROLLER FOR  LJ 5100</t>
  </si>
  <si>
    <t>TRANSFER ROLLER FOR LJ 9000 (PREMIUM)</t>
  </si>
  <si>
    <t>TRANSFER ROLLER FOR LJ P4014</t>
  </si>
  <si>
    <t>TRANSFER ROLLER HOLDER ASSEMBLY FOR LJ 9000</t>
  </si>
  <si>
    <t>TRANSFER ROLLER W/GEAR FOR LJ 1010</t>
  </si>
  <si>
    <t>TRANSFER ROLLER W/GEAR FOR LJ 5200</t>
  </si>
  <si>
    <t>TRANSISTOR A2222</t>
  </si>
  <si>
    <t>877 PC</t>
  </si>
  <si>
    <t>TRANSISTOR C6144</t>
  </si>
  <si>
    <t>707 PC</t>
  </si>
  <si>
    <t>TRAY 1 ( LJ 4250)</t>
  </si>
  <si>
    <t>TRAY ASSEMBLY (TRAY 1) FOR LJ M401</t>
  </si>
  <si>
    <t>TRAY ASSEMBLY (TRAY 1) FOR LJ P2015</t>
  </si>
  <si>
    <t>TRAY ASSEMBLY (TRAY 1) FOR LJ P2035</t>
  </si>
  <si>
    <t>TRAY ASSEMBLY (TRAY 1) FOR LJ P2055</t>
  </si>
  <si>
    <t>TRAY ASSEMBLY (TRAY 1) FOR LJ P3015</t>
  </si>
  <si>
    <t>TRAY ASSEMBLY (TRAY 1) FOR LJ P4014</t>
  </si>
  <si>
    <t>TRAY ASSEMBLY (TRAY 1) FOR M3870</t>
  </si>
  <si>
    <t>TRAY ASSEMBLY (TRAY 2) FOR LJ 4250</t>
  </si>
  <si>
    <t>TRAY ASSEMBLY (TRAY 2) FOR LJ P2015</t>
  </si>
  <si>
    <t>TRAY ASSEMBLY (TRAY 2) FOR LJ P2035</t>
  </si>
  <si>
    <t>TRAY ASSEMBLY (TRAY 2) FOR LJ P3015</t>
  </si>
  <si>
    <t>TRAY ASSEMBLY (TRAY 2) FOR LJ P4014</t>
  </si>
  <si>
    <t>TRAY LOCK SET FOR LJ M1005</t>
  </si>
  <si>
    <t>135 PC</t>
  </si>
  <si>
    <t>TRAY - MULTI PURPOSE TARY ( LJ 2420)</t>
  </si>
  <si>
    <t>TUBE ADAPTER M100/M200</t>
  </si>
  <si>
    <t>TUBE  ADAPTOR L210/L220/L350</t>
  </si>
  <si>
    <t>UPPER FUSER ROLLER FOR HL 2321</t>
  </si>
  <si>
    <t>UPPER FUSER ROLLER FOR LJ 8100</t>
  </si>
  <si>
    <t>UPPER FUSER ROLLER FOR LJ 8150 (PREMIUM)</t>
  </si>
  <si>
    <t>UPPER FUSER ROLLER FOR LJ 9000 (PRM)</t>
  </si>
  <si>
    <t>UPPER FUSER ROLLER FOR ML 1666</t>
  </si>
  <si>
    <t>UPPER FUSER ROLLER FOR ML 2250</t>
  </si>
  <si>
    <t>UPPER FUSER ROLLER FOR ML 2571</t>
  </si>
  <si>
    <t>UPPER FUSER ROLLER FOR ML 2851(PREMIUM)</t>
  </si>
  <si>
    <t>UPPER FUSER ROLLER FOR ML 3471</t>
  </si>
  <si>
    <t>UPPER FUSER ROLLER FOR ML 3471(PREMIUM)</t>
  </si>
  <si>
    <t>UPPER FUSER ROLLER FOR SP 200</t>
  </si>
  <si>
    <t>UPPER ROLLER BUSHING SET FOR LJ 9000</t>
  </si>
  <si>
    <t>UPPER ROLLER BUSHING SET FOR LJ 9000 (PREMIUM)</t>
  </si>
  <si>
    <t>445 PC</t>
  </si>
  <si>
    <t>UPPER ROLLER FOR HL 1111</t>
  </si>
  <si>
    <t>-56 PC</t>
  </si>
  <si>
    <t>UPPER ROLLER FOR HL 5350</t>
  </si>
  <si>
    <t>UPPER ROLLER FOR KM 1800</t>
  </si>
  <si>
    <t>UPPER ROLLER FOR KM 195</t>
  </si>
  <si>
    <t>UPPER ROLLER FOR M7103</t>
  </si>
  <si>
    <t>UPPER ROLLER GEAR 45T FOR ML 2851</t>
  </si>
  <si>
    <t>UPPER ROLLER GEAR FOR M2876</t>
  </si>
  <si>
    <t>UPPER ROLLER GEAR FOR ML 1210</t>
  </si>
  <si>
    <t>UPPER ROLLER GEAR FOR ML 1710</t>
  </si>
  <si>
    <t>679 PC</t>
  </si>
  <si>
    <t>UPPER ROLLER GEAR FOR SCX 4321</t>
  </si>
  <si>
    <t>UPPER SCANNER CONTROLLER FOR LJ M1213</t>
  </si>
  <si>
    <t>UPPER SCANNER CONTROLLER FOR LJ M128</t>
  </si>
  <si>
    <t>UPPER SCANNER FOR CANON 4450</t>
  </si>
  <si>
    <t>UPPER SCANNER FOR CM 6030</t>
  </si>
  <si>
    <t>UPPER SCANNER FOR IMAGECLASS 226</t>
  </si>
  <si>
    <t>UPPER SCANNER FOR LJ M1005</t>
  </si>
  <si>
    <t>UPPER SCANNER FOR LJ M128</t>
  </si>
  <si>
    <t>UPPER SCANNER FOR NEVER STOP 1200W</t>
  </si>
  <si>
    <t>UPPER SCANNER FOR SCX 4300</t>
  </si>
  <si>
    <t>UPPER SCANNER MOTOR ASSEMBLY FOR LJ M2727</t>
  </si>
  <si>
    <t>UPPER SLEEVED ROLLER FOR LJ 9000</t>
  </si>
  <si>
    <t>UPPER SLEEVED ROLLER FOR LJ 9000 (PREMIUM)</t>
  </si>
  <si>
    <t>UPPER SLEEVED ROLLER FOR SP200 (PRM)</t>
  </si>
  <si>
    <t>USB B R/A FEMALE</t>
  </si>
  <si>
    <t>940 PC</t>
  </si>
  <si>
    <t>USED PRINTER</t>
  </si>
  <si>
    <t>VARIASTOR 07K471K</t>
  </si>
  <si>
    <t>VARIASTOR 10D271</t>
  </si>
  <si>
    <t>VARIASTOR 10D471K</t>
  </si>
  <si>
    <t>VARIASTOR 10D561K</t>
  </si>
  <si>
    <t>VARIASTOR 14D182K</t>
  </si>
  <si>
    <t>VARIASTOR 14D271K</t>
  </si>
  <si>
    <t>VARIASTOR 14D391K</t>
  </si>
  <si>
    <t>VARIASTOR 14D471K</t>
  </si>
  <si>
    <t>VARIASTOR 14D561K</t>
  </si>
  <si>
    <t>VARIASTOR 14D681K</t>
  </si>
  <si>
    <t>VARIASTOR 14D751K</t>
  </si>
  <si>
    <t>VARIASTOR 14D911K</t>
  </si>
  <si>
    <t>VARIASTOR 20D751K</t>
  </si>
  <si>
    <t>VARIASTOR S10K175</t>
  </si>
  <si>
    <t>VARISTOR 20K275</t>
  </si>
  <si>
    <t>VARISTOR CNR10D621K</t>
  </si>
  <si>
    <t>VARISTOR INR05D561</t>
  </si>
  <si>
    <t>VARISTOR INR10D751</t>
  </si>
  <si>
    <t>VARISTOR INR14D561</t>
  </si>
  <si>
    <t>VARISTOR TNR14V561K</t>
  </si>
  <si>
    <t>VARISTOR TNR7G470K</t>
  </si>
  <si>
    <t>VARISTOR TVR07561</t>
  </si>
  <si>
    <t>VARISTOR TVR20511</t>
  </si>
  <si>
    <t>VARISTOR ZNRV10471U</t>
  </si>
  <si>
    <t>W1110A ULTRA AIRBAG</t>
  </si>
  <si>
    <t>WB 05A / 49A ( OLD STOCK)</t>
  </si>
  <si>
    <t>20689 PC</t>
  </si>
  <si>
    <t>WB 12A DOUBLE SIDE</t>
  </si>
  <si>
    <t>WB 12A SINGLE SIDE</t>
  </si>
  <si>
    <t>457 PC</t>
  </si>
  <si>
    <t>WB 51A / 11A</t>
  </si>
  <si>
    <t>WB 88A DOUBLE SIDE</t>
  </si>
  <si>
    <t>17620 PC</t>
  </si>
  <si>
    <t>460 PC</t>
  </si>
  <si>
    <t>WB IR 3300</t>
  </si>
  <si>
    <t>370 PC</t>
  </si>
  <si>
    <t>360 PC</t>
  </si>
  <si>
    <t>WB MLT 101 (TC)</t>
  </si>
  <si>
    <t>280 PC</t>
  </si>
  <si>
    <t>WB SP 200</t>
  </si>
  <si>
    <t>209 PC</t>
  </si>
  <si>
    <t>1412 PC</t>
  </si>
  <si>
    <t>WB W1110 (TC)</t>
  </si>
  <si>
    <t>WIFI CARD FOR LJ 136NW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</si>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</sst>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409]mmm\-yy"/>
    <numFmt numFmtId="165" formatCode="0.0"/>
    <numFmt numFmtId="166" formatCode="0.0000"/>
    <numFmt numFmtId="167" formatCode="[$-409]mmm/yy"/>
    <numFmt numFmtId="168" formatCode="0;[Red]0"/>
  </numFmts>
  <fonts count="105" x14ac:knownFonts="1">
    <font>
      <sz val="11"/>
      <color theme="1"/>
      <name val="Calibri"/>
      <scheme val="minor"/>
    </font>
    <font>
      <sz val="11"/>
      <color rgb="FFFFFFFF"/>
      <name val="Calibri"/>
      <family val="2"/>
    </font>
    <font>
      <b/>
      <i/>
      <sz val="11"/>
      <color rgb="FFFFFFFF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</font>
    <font>
      <sz val="11"/>
      <color rgb="FF000000"/>
      <name val="Arial"/>
      <family val="2"/>
    </font>
    <font>
      <b/>
      <sz val="12"/>
      <color theme="1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theme="1"/>
      <name val="Arial"/>
      <family val="2"/>
    </font>
    <font>
      <sz val="11"/>
      <color rgb="FFFFC000"/>
      <name val="Calibri"/>
      <family val="2"/>
    </font>
    <font>
      <b/>
      <sz val="11"/>
      <color rgb="FFFFC000"/>
      <name val="Calibri"/>
      <family val="2"/>
    </font>
    <font>
      <b/>
      <i/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color rgb="FFFF0000"/>
      <name val="Quattrocento Sans"/>
    </font>
    <font>
      <sz val="11"/>
      <color rgb="FFFF0000"/>
      <name val="Verdana"/>
      <family val="2"/>
    </font>
    <font>
      <b/>
      <sz val="14"/>
      <color theme="1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color rgb="FFFF0000"/>
      <name val="Calibri"/>
      <family val="2"/>
    </font>
    <font>
      <sz val="11"/>
      <color rgb="FF548235"/>
      <name val="Calibri"/>
      <family val="2"/>
    </font>
    <font>
      <b/>
      <sz val="11"/>
      <color rgb="FF548235"/>
      <name val="Calibri"/>
      <family val="2"/>
    </font>
    <font>
      <i/>
      <sz val="11"/>
      <color rgb="FFFFFFFF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0D0D0D"/>
      <name val="Calibri"/>
      <family val="2"/>
    </font>
    <font>
      <sz val="11"/>
      <color rgb="FFED7D31"/>
      <name val="Calibri"/>
      <family val="2"/>
    </font>
    <font>
      <b/>
      <sz val="11"/>
      <color rgb="FFED7D31"/>
      <name val="Calibri"/>
      <family val="2"/>
    </font>
    <font>
      <b/>
      <sz val="11"/>
      <color rgb="FF0D0D0D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9" tint="-0.249977111117893"/>
      <name val="Calibri"/>
      <family val="2"/>
    </font>
    <font>
      <b/>
      <sz val="11"/>
      <color theme="9" tint="-0.249977111117893"/>
      <name val="Calibri"/>
      <family val="2"/>
    </font>
    <font>
      <sz val="11"/>
      <color theme="9" tint="-0.249977111117893"/>
      <name val="Calibri"/>
      <family val="2"/>
      <scheme val="minor"/>
    </font>
    <font>
      <sz val="12"/>
      <color rgb="FF000000"/>
      <name val="Calibri"/>
      <family val="2"/>
    </font>
    <font>
      <sz val="12"/>
      <color rgb="FFFF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9"/>
      <color rgb="FF000000"/>
      <name val="Arial"/>
      <family val="2"/>
    </font>
    <font>
      <sz val="12"/>
      <color rgb="FF00B050"/>
      <name val="Calibri"/>
      <family val="2"/>
    </font>
    <font>
      <sz val="12"/>
      <color theme="9" tint="-0.249977111117893"/>
      <name val="Calibri"/>
      <family val="2"/>
    </font>
    <font>
      <sz val="12"/>
      <color theme="1"/>
      <name val="Calibri"/>
      <family val="2"/>
    </font>
    <font>
      <sz val="11"/>
      <color rgb="FF00B050"/>
      <name val="Calibri"/>
      <family val="2"/>
    </font>
    <font>
      <sz val="10"/>
      <color rgb="FF00B050"/>
      <name val="Calibri"/>
      <family val="2"/>
    </font>
    <font>
      <sz val="12"/>
      <color theme="9" tint="-0.249977111117893"/>
      <name val="Calibri"/>
      <family val="2"/>
    </font>
    <font>
      <sz val="9"/>
      <color rgb="FF000000"/>
      <name val="Calibri"/>
      <family val="2"/>
    </font>
    <font>
      <sz val="9"/>
      <color rgb="FF000000"/>
      <name val="Arial"/>
      <family val="2"/>
    </font>
    <font>
      <sz val="11"/>
      <color rgb="FF0070C0"/>
      <name val="Calibri"/>
      <family val="2"/>
      <scheme val="minor"/>
    </font>
    <font>
      <sz val="11"/>
      <color theme="9" tint="-0.249977111117893"/>
      <name val="Calibri"/>
      <family val="2"/>
    </font>
    <font>
      <sz val="10"/>
      <color rgb="FF000000"/>
      <name val="Tahoma"/>
      <family val="2"/>
    </font>
    <font>
      <sz val="11"/>
      <color rgb="FF7030A0"/>
      <name val="Calibri"/>
      <family val="2"/>
    </font>
    <font>
      <sz val="12"/>
      <color rgb="FF7030A0"/>
      <name val="Calibri"/>
      <family val="2"/>
    </font>
    <font>
      <b/>
      <sz val="11"/>
      <color rgb="FF7030A0"/>
      <name val="Calibri"/>
      <family val="2"/>
    </font>
    <font>
      <sz val="11"/>
      <color rgb="FF7030A0"/>
      <name val="Calibri"/>
      <family val="2"/>
      <scheme val="minor"/>
    </font>
    <font>
      <sz val="11"/>
      <color rgb="FF0070C0"/>
      <name val="Calibri"/>
      <family val="2"/>
    </font>
    <font>
      <sz val="12"/>
      <color rgb="FF0070C0"/>
      <name val="Calibri"/>
      <family val="2"/>
    </font>
    <font>
      <b/>
      <sz val="11"/>
      <color rgb="FF0070C0"/>
      <name val="Calibri"/>
      <family val="2"/>
    </font>
    <font>
      <sz val="9"/>
      <color rgb="FFFF0000"/>
      <name val="Calibri"/>
      <family val="2"/>
    </font>
    <font>
      <b/>
      <sz val="11"/>
      <color rgb="FFFF0000"/>
      <name val="Arial"/>
      <family val="2"/>
    </font>
    <font>
      <sz val="11"/>
      <color theme="6"/>
      <name val="Calibri"/>
      <family val="2"/>
    </font>
    <font>
      <sz val="12"/>
      <color theme="6"/>
      <name val="Calibri"/>
      <family val="2"/>
    </font>
    <font>
      <b/>
      <sz val="11"/>
      <color theme="6"/>
      <name val="Calibri"/>
      <family val="2"/>
    </font>
    <font>
      <sz val="11"/>
      <color theme="6"/>
      <name val="Calibri"/>
      <family val="2"/>
      <scheme val="minor"/>
    </font>
    <font>
      <sz val="11"/>
      <color theme="9"/>
      <name val="Calibri"/>
      <family val="2"/>
    </font>
    <font>
      <sz val="12"/>
      <color theme="9"/>
      <name val="Calibri"/>
      <family val="2"/>
    </font>
    <font>
      <sz val="11"/>
      <color theme="9"/>
      <name val="Calibri"/>
      <family val="2"/>
      <scheme val="minor"/>
    </font>
    <font>
      <sz val="11"/>
      <color rgb="FF92D050"/>
      <name val="Calibri"/>
      <family val="2"/>
    </font>
    <font>
      <sz val="12"/>
      <color rgb="FF92D050"/>
      <name val="Calibri"/>
      <family val="2"/>
    </font>
    <font>
      <sz val="12"/>
      <color theme="6"/>
      <name val="Calibri"/>
      <family val="2"/>
    </font>
    <font>
      <b/>
      <sz val="11"/>
      <color rgb="FF92D050"/>
      <name val="Calibri"/>
      <family val="2"/>
    </font>
    <font>
      <sz val="11"/>
      <color rgb="FF92D050"/>
      <name val="Calibri"/>
      <family val="2"/>
      <scheme val="minor"/>
    </font>
    <font>
      <b/>
      <sz val="11"/>
      <color theme="9"/>
      <name val="Calibri"/>
      <family val="2"/>
    </font>
    <font>
      <b/>
      <sz val="11"/>
      <color theme="0"/>
      <name val="Calibri"/>
      <family val="2"/>
    </font>
    <font>
      <sz val="9"/>
      <color rgb="FF000000"/>
      <name val="Arial"/>
      <family val="2"/>
    </font>
    <font>
      <sz val="9"/>
      <color rgb="FFFF0000"/>
      <name val="Arial"/>
      <family val="2"/>
    </font>
    <font>
      <sz val="9"/>
      <color theme="6"/>
      <name val="Arial"/>
      <family val="2"/>
    </font>
    <font>
      <sz val="11"/>
      <color theme="6"/>
      <name val="Verdana"/>
      <family val="2"/>
    </font>
    <font>
      <b/>
      <sz val="12"/>
      <color rgb="FFFF0000"/>
      <name val="Calibri"/>
      <family val="2"/>
    </font>
    <font>
      <sz val="9"/>
      <color rgb="FF92D050"/>
      <name val="Arial"/>
      <family val="2"/>
    </font>
    <font>
      <sz val="12"/>
      <color rgb="FF92D050"/>
      <name val="Calibri"/>
      <family val="2"/>
    </font>
    <font>
      <sz val="9"/>
      <color theme="9"/>
      <name val="Arial"/>
      <family val="2"/>
    </font>
    <font>
      <sz val="12"/>
      <color theme="9"/>
      <name val="Calibri"/>
      <family val="2"/>
    </font>
    <font>
      <sz val="10"/>
      <color rgb="FF92D050"/>
      <name val="Calibri"/>
      <family val="2"/>
    </font>
    <font>
      <sz val="9"/>
      <color rgb="FF00B050"/>
      <name val="Arial"/>
      <family val="2"/>
    </font>
    <font>
      <sz val="12"/>
      <name val="Times New Roman"/>
      <family val="1"/>
    </font>
    <font>
      <b/>
      <sz val="11"/>
      <color rgb="FF000000"/>
      <name val="Arial"/>
      <family val="2"/>
    </font>
    <font>
      <b/>
      <sz val="12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9"/>
      <color rgb="FF000000"/>
      <name val="Arial"/>
      <family val="2"/>
    </font>
    <font>
      <i/>
      <sz val="9"/>
      <color rgb="FF000000"/>
      <name val="Arial"/>
      <family val="2"/>
    </font>
    <font>
      <b/>
      <i/>
      <sz val="9"/>
      <color rgb="FF000000"/>
      <name val="Arial"/>
      <family val="2"/>
    </font>
    <font>
      <sz val="9"/>
      <color theme="9" tint="-0.249977111117893"/>
      <name val="Arial"/>
      <family val="2"/>
    </font>
    <font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05496"/>
        <bgColor rgb="FF305496"/>
      </patternFill>
    </fill>
    <fill>
      <patternFill patternType="solid">
        <fgColor rgb="FFBDD7EE"/>
        <bgColor rgb="FFBDD7EE"/>
      </patternFill>
    </fill>
    <fill>
      <patternFill patternType="solid">
        <fgColor rgb="FFFFFFFF"/>
        <bgColor rgb="FFFFFFFF"/>
      </patternFill>
    </fill>
    <fill>
      <patternFill patternType="solid">
        <fgColor rgb="FFD9E1F2"/>
        <bgColor rgb="FFD9E1F2"/>
      </patternFill>
    </fill>
    <fill>
      <patternFill patternType="solid">
        <fgColor rgb="FFD9EAD3"/>
        <bgColor rgb="FFD9EAD3"/>
      </patternFill>
    </fill>
    <fill>
      <patternFill patternType="solid">
        <fgColor rgb="FFB4C6E7"/>
        <bgColor rgb="FFB4C6E7"/>
      </patternFill>
    </fill>
    <fill>
      <patternFill patternType="solid">
        <fgColor rgb="FFDDEBF7"/>
        <bgColor rgb="FFDDEBF7"/>
      </patternFill>
    </fill>
    <fill>
      <patternFill patternType="solid">
        <fgColor rgb="FF1F4E78"/>
        <bgColor rgb="FF1F4E78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272">
    <xf numFmtId="0" fontId="0" fillId="0" borderId="0" xfId="0"/>
    <xf numFmtId="0" fontId="4" fillId="0" borderId="0" xfId="0" applyFont="1"/>
    <xf numFmtId="0" fontId="4" fillId="0" borderId="0" xfId="0" applyFont="1" applyAlignment="1">
      <alignment horizontal="center" vertical="center"/>
    </xf>
    <xf numFmtId="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7" fillId="0" borderId="0" xfId="0" applyFont="1"/>
    <xf numFmtId="9" fontId="7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center"/>
    </xf>
    <xf numFmtId="0" fontId="9" fillId="0" borderId="0" xfId="0" applyFont="1"/>
    <xf numFmtId="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/>
    </xf>
    <xf numFmtId="164" fontId="4" fillId="0" borderId="0" xfId="0" applyNumberFormat="1" applyFont="1"/>
    <xf numFmtId="0" fontId="11" fillId="0" borderId="0" xfId="0" applyFont="1" applyAlignment="1">
      <alignment horizontal="center" vertical="center"/>
    </xf>
    <xf numFmtId="164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49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" fontId="10" fillId="0" borderId="0" xfId="0" applyNumberFormat="1" applyFont="1" applyAlignment="1">
      <alignment horizontal="center"/>
    </xf>
    <xf numFmtId="49" fontId="9" fillId="0" borderId="0" xfId="0" applyNumberFormat="1" applyFont="1" applyAlignment="1">
      <alignment horizontal="center"/>
    </xf>
    <xf numFmtId="0" fontId="12" fillId="0" borderId="0" xfId="0" applyFont="1"/>
    <xf numFmtId="49" fontId="6" fillId="0" borderId="0" xfId="0" applyNumberFormat="1" applyFont="1"/>
    <xf numFmtId="1" fontId="10" fillId="0" borderId="0" xfId="0" applyNumberFormat="1" applyFont="1"/>
    <xf numFmtId="0" fontId="13" fillId="0" borderId="0" xfId="0" applyFont="1" applyAlignment="1">
      <alignment horizontal="center" wrapText="1"/>
    </xf>
    <xf numFmtId="0" fontId="13" fillId="0" borderId="0" xfId="0" applyFont="1" applyAlignment="1">
      <alignment horizontal="center"/>
    </xf>
    <xf numFmtId="0" fontId="10" fillId="0" borderId="0" xfId="0" applyFont="1"/>
    <xf numFmtId="0" fontId="14" fillId="0" borderId="0" xfId="0" applyFont="1" applyAlignment="1">
      <alignment horizontal="center" vertical="center"/>
    </xf>
    <xf numFmtId="0" fontId="14" fillId="0" borderId="0" xfId="0" applyFont="1"/>
    <xf numFmtId="2" fontId="4" fillId="0" borderId="0" xfId="0" applyNumberFormat="1" applyFont="1"/>
    <xf numFmtId="0" fontId="15" fillId="0" borderId="0" xfId="0" applyFont="1" applyAlignment="1">
      <alignment horizontal="center" vertical="center"/>
    </xf>
    <xf numFmtId="16" fontId="15" fillId="0" borderId="0" xfId="0" applyNumberFormat="1" applyFont="1" applyAlignment="1">
      <alignment horizontal="center" vertical="center"/>
    </xf>
    <xf numFmtId="1" fontId="4" fillId="0" borderId="0" xfId="0" applyNumberFormat="1" applyFont="1"/>
    <xf numFmtId="1" fontId="9" fillId="0" borderId="0" xfId="0" applyNumberFormat="1" applyFont="1"/>
    <xf numFmtId="1" fontId="7" fillId="0" borderId="0" xfId="0" applyNumberFormat="1" applyFont="1"/>
    <xf numFmtId="10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0" fontId="9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165" fontId="10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0" fontId="7" fillId="0" borderId="0" xfId="0" applyFont="1" applyAlignment="1">
      <alignment horizontal="left"/>
    </xf>
    <xf numFmtId="0" fontId="4" fillId="0" borderId="2" xfId="0" applyFont="1" applyBorder="1" applyAlignment="1">
      <alignment vertical="center"/>
    </xf>
    <xf numFmtId="2" fontId="9" fillId="0" borderId="0" xfId="0" applyNumberFormat="1" applyFont="1"/>
    <xf numFmtId="164" fontId="9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1" fontId="6" fillId="0" borderId="0" xfId="0" applyNumberFormat="1" applyFont="1"/>
    <xf numFmtId="1" fontId="8" fillId="0" borderId="0" xfId="0" applyNumberFormat="1" applyFont="1"/>
    <xf numFmtId="16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164" fontId="4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1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5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2" fontId="7" fillId="0" borderId="0" xfId="0" applyNumberFormat="1" applyFont="1"/>
    <xf numFmtId="0" fontId="20" fillId="0" borderId="0" xfId="0" applyFont="1"/>
    <xf numFmtId="0" fontId="21" fillId="0" borderId="0" xfId="0" applyFont="1"/>
    <xf numFmtId="17" fontId="4" fillId="0" borderId="0" xfId="0" applyNumberFormat="1" applyFont="1" applyAlignment="1">
      <alignment horizontal="center"/>
    </xf>
    <xf numFmtId="0" fontId="10" fillId="0" borderId="0" xfId="0" applyFont="1" applyAlignment="1">
      <alignment horizontal="left"/>
    </xf>
    <xf numFmtId="17" fontId="10" fillId="0" borderId="0" xfId="0" applyNumberFormat="1" applyFont="1" applyAlignment="1">
      <alignment horizontal="center"/>
    </xf>
    <xf numFmtId="164" fontId="10" fillId="0" borderId="0" xfId="0" applyNumberFormat="1" applyFont="1" applyAlignment="1">
      <alignment horizontal="center"/>
    </xf>
    <xf numFmtId="0" fontId="8" fillId="0" borderId="0" xfId="0" applyFont="1" applyAlignment="1">
      <alignment horizontal="left"/>
    </xf>
    <xf numFmtId="9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1" fontId="17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0" fontId="16" fillId="0" borderId="0" xfId="0" applyFont="1"/>
    <xf numFmtId="0" fontId="6" fillId="0" borderId="0" xfId="0" applyFont="1"/>
    <xf numFmtId="2" fontId="6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22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49" fontId="8" fillId="0" borderId="0" xfId="0" applyNumberFormat="1" applyFont="1" applyAlignment="1">
      <alignment horizont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left"/>
    </xf>
    <xf numFmtId="0" fontId="26" fillId="0" borderId="0" xfId="0" applyFont="1" applyAlignment="1">
      <alignment horizontal="center"/>
    </xf>
    <xf numFmtId="0" fontId="25" fillId="0" borderId="0" xfId="0" applyFont="1"/>
    <xf numFmtId="165" fontId="6" fillId="0" borderId="0" xfId="0" applyNumberFormat="1" applyFont="1" applyAlignment="1">
      <alignment horizontal="center"/>
    </xf>
    <xf numFmtId="165" fontId="9" fillId="0" borderId="0" xfId="0" applyNumberFormat="1" applyFont="1" applyAlignment="1">
      <alignment horizontal="center"/>
    </xf>
    <xf numFmtId="16" fontId="4" fillId="0" borderId="0" xfId="0" applyNumberFormat="1" applyFont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65" fontId="6" fillId="0" borderId="0" xfId="0" applyNumberFormat="1" applyFont="1" applyAlignment="1">
      <alignment horizontal="center" vertical="center"/>
    </xf>
    <xf numFmtId="165" fontId="9" fillId="0" borderId="0" xfId="0" applyNumberFormat="1" applyFont="1" applyAlignment="1">
      <alignment horizontal="center" vertical="center"/>
    </xf>
    <xf numFmtId="166" fontId="6" fillId="0" borderId="0" xfId="0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2" fontId="28" fillId="0" borderId="0" xfId="0" applyNumberFormat="1" applyFont="1" applyAlignment="1">
      <alignment horizontal="center"/>
    </xf>
    <xf numFmtId="9" fontId="27" fillId="0" borderId="0" xfId="0" applyNumberFormat="1" applyFont="1" applyAlignment="1">
      <alignment horizontal="center"/>
    </xf>
    <xf numFmtId="165" fontId="28" fillId="0" borderId="0" xfId="0" applyNumberFormat="1" applyFont="1" applyAlignment="1">
      <alignment horizontal="center" vertical="center"/>
    </xf>
    <xf numFmtId="165" fontId="27" fillId="0" borderId="0" xfId="0" applyNumberFormat="1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7" fillId="0" borderId="0" xfId="0" applyFont="1"/>
    <xf numFmtId="1" fontId="6" fillId="0" borderId="0" xfId="0" applyNumberFormat="1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" fillId="0" borderId="0" xfId="0" applyFont="1"/>
    <xf numFmtId="165" fontId="7" fillId="0" borderId="0" xfId="0" applyNumberFormat="1" applyFont="1" applyAlignment="1">
      <alignment horizontal="center"/>
    </xf>
    <xf numFmtId="0" fontId="31" fillId="0" borderId="0" xfId="0" applyFont="1" applyAlignment="1">
      <alignment horizontal="center" vertical="center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31" fillId="0" borderId="0" xfId="0" applyFont="1"/>
    <xf numFmtId="0" fontId="30" fillId="0" borderId="0" xfId="0" applyFont="1"/>
    <xf numFmtId="2" fontId="9" fillId="0" borderId="0" xfId="0" applyNumberFormat="1" applyFont="1" applyAlignment="1">
      <alignment horizontal="center" vertical="center"/>
    </xf>
    <xf numFmtId="16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1" fontId="10" fillId="0" borderId="0" xfId="0" applyNumberFormat="1" applyFont="1" applyAlignment="1">
      <alignment horizontal="center" vertical="center"/>
    </xf>
    <xf numFmtId="0" fontId="32" fillId="0" borderId="0" xfId="0" applyFont="1"/>
    <xf numFmtId="9" fontId="32" fillId="0" borderId="0" xfId="0" applyNumberFormat="1" applyFont="1" applyAlignment="1">
      <alignment horizontal="center"/>
    </xf>
    <xf numFmtId="1" fontId="33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" fontId="6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35" fillId="0" borderId="0" xfId="0" applyFont="1"/>
    <xf numFmtId="0" fontId="35" fillId="0" borderId="0" xfId="0" applyFont="1" applyAlignment="1">
      <alignment horizontal="center"/>
    </xf>
    <xf numFmtId="2" fontId="35" fillId="0" borderId="0" xfId="0" applyNumberFormat="1" applyFont="1" applyAlignment="1">
      <alignment horizontal="center"/>
    </xf>
    <xf numFmtId="9" fontId="35" fillId="0" borderId="0" xfId="0" applyNumberFormat="1" applyFont="1" applyAlignment="1">
      <alignment horizontal="center"/>
    </xf>
    <xf numFmtId="0" fontId="34" fillId="0" borderId="0" xfId="0" applyFont="1"/>
    <xf numFmtId="9" fontId="34" fillId="0" borderId="0" xfId="0" applyNumberFormat="1" applyFont="1" applyAlignment="1">
      <alignment horizontal="center"/>
    </xf>
    <xf numFmtId="2" fontId="34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center"/>
    </xf>
    <xf numFmtId="0" fontId="38" fillId="0" borderId="0" xfId="0" applyFont="1"/>
    <xf numFmtId="17" fontId="6" fillId="0" borderId="0" xfId="0" applyNumberFormat="1" applyFont="1" applyAlignment="1">
      <alignment horizontal="center"/>
    </xf>
    <xf numFmtId="0" fontId="16" fillId="0" borderId="0" xfId="0" applyFont="1" applyAlignment="1">
      <alignment horizontal="left"/>
    </xf>
    <xf numFmtId="164" fontId="16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 vertical="center"/>
    </xf>
    <xf numFmtId="0" fontId="16" fillId="0" borderId="0" xfId="0" applyFont="1" applyAlignment="1">
      <alignment vertical="center"/>
    </xf>
    <xf numFmtId="164" fontId="16" fillId="0" borderId="0" xfId="0" applyNumberFormat="1" applyFont="1" applyAlignment="1">
      <alignment horizontal="center" vertical="center"/>
    </xf>
    <xf numFmtId="1" fontId="16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/>
    </xf>
    <xf numFmtId="49" fontId="1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164" fontId="7" fillId="0" borderId="0" xfId="0" applyNumberFormat="1" applyFont="1"/>
    <xf numFmtId="0" fontId="24" fillId="0" borderId="0" xfId="0" applyFont="1"/>
    <xf numFmtId="167" fontId="4" fillId="0" borderId="0" xfId="0" applyNumberFormat="1" applyFont="1"/>
    <xf numFmtId="0" fontId="1" fillId="2" borderId="7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1" xfId="0" applyFont="1" applyFill="1" applyBorder="1"/>
    <xf numFmtId="0" fontId="2" fillId="2" borderId="6" xfId="0" applyFont="1" applyFill="1" applyBorder="1"/>
    <xf numFmtId="0" fontId="5" fillId="2" borderId="3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4" xfId="0" applyFont="1" applyFill="1" applyBorder="1"/>
    <xf numFmtId="0" fontId="1" fillId="2" borderId="3" xfId="0" applyFont="1" applyFill="1" applyBorder="1"/>
    <xf numFmtId="0" fontId="4" fillId="0" borderId="3" xfId="0" applyFont="1" applyBorder="1"/>
    <xf numFmtId="0" fontId="4" fillId="0" borderId="4" xfId="0" applyFont="1" applyBorder="1" applyAlignment="1">
      <alignment horizontal="center"/>
    </xf>
    <xf numFmtId="9" fontId="4" fillId="0" borderId="4" xfId="0" applyNumberFormat="1" applyFont="1" applyBorder="1" applyAlignment="1">
      <alignment horizontal="center"/>
    </xf>
    <xf numFmtId="1" fontId="4" fillId="0" borderId="4" xfId="0" applyNumberFormat="1" applyFont="1" applyBorder="1" applyAlignment="1">
      <alignment horizontal="center"/>
    </xf>
    <xf numFmtId="1" fontId="4" fillId="0" borderId="3" xfId="0" applyNumberFormat="1" applyFont="1" applyBorder="1" applyAlignment="1">
      <alignment horizontal="center"/>
    </xf>
    <xf numFmtId="0" fontId="4" fillId="0" borderId="4" xfId="0" applyFont="1" applyBorder="1"/>
    <xf numFmtId="0" fontId="7" fillId="0" borderId="3" xfId="0" applyFont="1" applyBorder="1"/>
    <xf numFmtId="9" fontId="7" fillId="0" borderId="4" xfId="0" applyNumberFormat="1" applyFont="1" applyBorder="1" applyAlignment="1">
      <alignment horizontal="center"/>
    </xf>
    <xf numFmtId="1" fontId="7" fillId="0" borderId="4" xfId="0" applyNumberFormat="1" applyFont="1" applyBorder="1" applyAlignment="1">
      <alignment horizontal="center"/>
    </xf>
    <xf numFmtId="0" fontId="7" fillId="0" borderId="4" xfId="0" applyFont="1" applyBorder="1"/>
    <xf numFmtId="0" fontId="9" fillId="0" borderId="3" xfId="0" applyFont="1" applyBorder="1"/>
    <xf numFmtId="17" fontId="9" fillId="0" borderId="4" xfId="0" applyNumberFormat="1" applyFont="1" applyBorder="1"/>
    <xf numFmtId="9" fontId="9" fillId="0" borderId="4" xfId="0" applyNumberFormat="1" applyFont="1" applyBorder="1" applyAlignment="1">
      <alignment horizontal="center"/>
    </xf>
    <xf numFmtId="1" fontId="9" fillId="0" borderId="4" xfId="0" applyNumberFormat="1" applyFont="1" applyBorder="1" applyAlignment="1">
      <alignment horizontal="center"/>
    </xf>
    <xf numFmtId="0" fontId="9" fillId="0" borderId="4" xfId="0" applyFont="1" applyBorder="1"/>
    <xf numFmtId="164" fontId="4" fillId="0" borderId="4" xfId="0" applyNumberFormat="1" applyFont="1" applyBorder="1"/>
    <xf numFmtId="0" fontId="5" fillId="3" borderId="3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1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4" fillId="3" borderId="1" xfId="0" applyFont="1" applyFill="1" applyBorder="1"/>
    <xf numFmtId="0" fontId="4" fillId="0" borderId="10" xfId="0" applyFont="1" applyBorder="1"/>
    <xf numFmtId="0" fontId="4" fillId="0" borderId="8" xfId="0" applyFont="1" applyBorder="1"/>
    <xf numFmtId="0" fontId="4" fillId="0" borderId="9" xfId="0" applyFont="1" applyBorder="1"/>
    <xf numFmtId="9" fontId="4" fillId="0" borderId="8" xfId="0" applyNumberFormat="1" applyFont="1" applyBorder="1" applyAlignment="1">
      <alignment horizontal="center"/>
    </xf>
    <xf numFmtId="9" fontId="4" fillId="0" borderId="9" xfId="0" applyNumberFormat="1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1" fontId="6" fillId="0" borderId="8" xfId="0" applyNumberFormat="1" applyFont="1" applyBorder="1" applyAlignment="1">
      <alignment horizontal="center"/>
    </xf>
    <xf numFmtId="1" fontId="4" fillId="0" borderId="9" xfId="0" applyNumberFormat="1" applyFont="1" applyBorder="1" applyAlignment="1">
      <alignment horizontal="center"/>
    </xf>
    <xf numFmtId="1" fontId="4" fillId="0" borderId="10" xfId="0" applyNumberFormat="1" applyFont="1" applyBorder="1" applyAlignment="1">
      <alignment horizontal="center"/>
    </xf>
    <xf numFmtId="1" fontId="4" fillId="0" borderId="8" xfId="0" applyNumberFormat="1" applyFont="1" applyBorder="1" applyAlignment="1">
      <alignment horizontal="center"/>
    </xf>
    <xf numFmtId="9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1" fontId="6" fillId="4" borderId="1" xfId="0" applyNumberFormat="1" applyFont="1" applyFill="1" applyBorder="1" applyAlignment="1">
      <alignment horizontal="center"/>
    </xf>
    <xf numFmtId="1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/>
    <xf numFmtId="0" fontId="2" fillId="2" borderId="6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64" fontId="9" fillId="0" borderId="4" xfId="0" applyNumberFormat="1" applyFont="1" applyBorder="1" applyAlignment="1">
      <alignment horizontal="center"/>
    </xf>
    <xf numFmtId="9" fontId="4" fillId="0" borderId="3" xfId="0" applyNumberFormat="1" applyFont="1" applyBorder="1" applyAlignment="1">
      <alignment horizontal="center"/>
    </xf>
    <xf numFmtId="1" fontId="6" fillId="0" borderId="3" xfId="0" applyNumberFormat="1" applyFont="1" applyBorder="1" applyAlignment="1">
      <alignment horizontal="center"/>
    </xf>
    <xf numFmtId="1" fontId="6" fillId="0" borderId="4" xfId="0" applyNumberFormat="1" applyFont="1" applyBorder="1" applyAlignment="1">
      <alignment horizontal="center"/>
    </xf>
    <xf numFmtId="9" fontId="9" fillId="0" borderId="3" xfId="0" applyNumberFormat="1" applyFont="1" applyBorder="1" applyAlignment="1">
      <alignment horizontal="center"/>
    </xf>
    <xf numFmtId="164" fontId="4" fillId="0" borderId="4" xfId="0" applyNumberFormat="1" applyFont="1" applyBorder="1" applyAlignment="1">
      <alignment horizontal="center"/>
    </xf>
    <xf numFmtId="164" fontId="7" fillId="0" borderId="4" xfId="0" applyNumberFormat="1" applyFont="1" applyBorder="1" applyAlignment="1">
      <alignment horizontal="center"/>
    </xf>
    <xf numFmtId="9" fontId="7" fillId="0" borderId="3" xfId="0" applyNumberFormat="1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1" fontId="8" fillId="0" borderId="4" xfId="0" applyNumberFormat="1" applyFont="1" applyBorder="1" applyAlignment="1">
      <alignment horizontal="center"/>
    </xf>
    <xf numFmtId="0" fontId="16" fillId="3" borderId="3" xfId="0" applyFont="1" applyFill="1" applyBorder="1"/>
    <xf numFmtId="0" fontId="12" fillId="3" borderId="1" xfId="0" applyFont="1" applyFill="1" applyBorder="1"/>
    <xf numFmtId="164" fontId="4" fillId="3" borderId="4" xfId="0" applyNumberFormat="1" applyFont="1" applyFill="1" applyBorder="1" applyAlignment="1">
      <alignment horizontal="center"/>
    </xf>
    <xf numFmtId="2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9" fontId="16" fillId="3" borderId="3" xfId="0" applyNumberFormat="1" applyFont="1" applyFill="1" applyBorder="1" applyAlignment="1">
      <alignment horizontal="center"/>
    </xf>
    <xf numFmtId="9" fontId="16" fillId="3" borderId="1" xfId="0" applyNumberFormat="1" applyFont="1" applyFill="1" applyBorder="1" applyAlignment="1">
      <alignment horizontal="center"/>
    </xf>
    <xf numFmtId="9" fontId="16" fillId="3" borderId="4" xfId="0" applyNumberFormat="1" applyFont="1" applyFill="1" applyBorder="1" applyAlignment="1">
      <alignment horizontal="center"/>
    </xf>
    <xf numFmtId="0" fontId="16" fillId="3" borderId="1" xfId="0" applyFont="1" applyFill="1" applyBorder="1" applyAlignment="1">
      <alignment horizontal="center"/>
    </xf>
    <xf numFmtId="1" fontId="17" fillId="3" borderId="3" xfId="0" applyNumberFormat="1" applyFont="1" applyFill="1" applyBorder="1" applyAlignment="1">
      <alignment horizontal="center"/>
    </xf>
    <xf numFmtId="1" fontId="17" fillId="3" borderId="1" xfId="0" applyNumberFormat="1" applyFont="1" applyFill="1" applyBorder="1" applyAlignment="1">
      <alignment horizontal="center"/>
    </xf>
    <xf numFmtId="1" fontId="17" fillId="3" borderId="4" xfId="0" applyNumberFormat="1" applyFont="1" applyFill="1" applyBorder="1" applyAlignment="1">
      <alignment horizontal="center"/>
    </xf>
    <xf numFmtId="1" fontId="16" fillId="3" borderId="1" xfId="0" applyNumberFormat="1" applyFont="1" applyFill="1" applyBorder="1" applyAlignment="1">
      <alignment horizontal="center"/>
    </xf>
    <xf numFmtId="1" fontId="16" fillId="3" borderId="3" xfId="0" applyNumberFormat="1" applyFont="1" applyFill="1" applyBorder="1" applyAlignment="1">
      <alignment horizontal="center"/>
    </xf>
    <xf numFmtId="1" fontId="16" fillId="3" borderId="4" xfId="0" applyNumberFormat="1" applyFont="1" applyFill="1" applyBorder="1" applyAlignment="1">
      <alignment horizontal="center"/>
    </xf>
    <xf numFmtId="1" fontId="16" fillId="3" borderId="1" xfId="0" applyNumberFormat="1" applyFont="1" applyFill="1" applyBorder="1"/>
    <xf numFmtId="0" fontId="16" fillId="3" borderId="1" xfId="0" applyFont="1" applyFill="1" applyBorder="1"/>
    <xf numFmtId="49" fontId="8" fillId="0" borderId="3" xfId="0" applyNumberFormat="1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1" fontId="8" fillId="0" borderId="4" xfId="0" applyNumberFormat="1" applyFont="1" applyBorder="1"/>
    <xf numFmtId="49" fontId="6" fillId="0" borderId="3" xfId="0" applyNumberFormat="1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1" fontId="6" fillId="0" borderId="4" xfId="0" applyNumberFormat="1" applyFont="1" applyBorder="1"/>
    <xf numFmtId="49" fontId="7" fillId="0" borderId="3" xfId="0" applyNumberFormat="1" applyFont="1" applyBorder="1" applyAlignment="1">
      <alignment horizontal="center"/>
    </xf>
    <xf numFmtId="49" fontId="9" fillId="0" borderId="10" xfId="0" applyNumberFormat="1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1" fontId="10" fillId="0" borderId="9" xfId="0" applyNumberFormat="1" applyFont="1" applyBorder="1"/>
    <xf numFmtId="0" fontId="5" fillId="2" borderId="7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9" fillId="3" borderId="3" xfId="0" applyFont="1" applyFill="1" applyBorder="1"/>
    <xf numFmtId="0" fontId="12" fillId="3" borderId="1" xfId="0" applyFont="1" applyFill="1" applyBorder="1" applyAlignment="1">
      <alignment horizontal="center"/>
    </xf>
    <xf numFmtId="0" fontId="12" fillId="3" borderId="4" xfId="0" applyFont="1" applyFill="1" applyBorder="1" applyAlignment="1">
      <alignment horizontal="center"/>
    </xf>
    <xf numFmtId="9" fontId="9" fillId="3" borderId="1" xfId="0" applyNumberFormat="1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1" fontId="6" fillId="3" borderId="1" xfId="0" applyNumberFormat="1" applyFont="1" applyFill="1" applyBorder="1" applyAlignment="1">
      <alignment horizontal="center"/>
    </xf>
    <xf numFmtId="1" fontId="6" fillId="3" borderId="4" xfId="0" applyNumberFormat="1" applyFont="1" applyFill="1" applyBorder="1" applyAlignment="1">
      <alignment horizontal="center"/>
    </xf>
    <xf numFmtId="1" fontId="9" fillId="3" borderId="1" xfId="0" applyNumberFormat="1" applyFont="1" applyFill="1" applyBorder="1" applyAlignment="1">
      <alignment horizontal="center"/>
    </xf>
    <xf numFmtId="1" fontId="9" fillId="3" borderId="3" xfId="0" applyNumberFormat="1" applyFont="1" applyFill="1" applyBorder="1" applyAlignment="1">
      <alignment horizontal="center"/>
    </xf>
    <xf numFmtId="1" fontId="9" fillId="3" borderId="4" xfId="0" applyNumberFormat="1" applyFont="1" applyFill="1" applyBorder="1" applyAlignment="1">
      <alignment horizontal="center"/>
    </xf>
    <xf numFmtId="0" fontId="9" fillId="3" borderId="1" xfId="0" applyFont="1" applyFill="1" applyBorder="1"/>
    <xf numFmtId="9" fontId="7" fillId="4" borderId="1" xfId="0" applyNumberFormat="1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1" fontId="7" fillId="4" borderId="1" xfId="0" applyNumberFormat="1" applyFont="1" applyFill="1" applyBorder="1" applyAlignment="1">
      <alignment horizontal="center"/>
    </xf>
    <xf numFmtId="1" fontId="7" fillId="4" borderId="4" xfId="0" applyNumberFormat="1" applyFont="1" applyFill="1" applyBorder="1" applyAlignment="1">
      <alignment horizontal="center"/>
    </xf>
    <xf numFmtId="0" fontId="7" fillId="4" borderId="1" xfId="0" applyFont="1" applyFill="1" applyBorder="1"/>
    <xf numFmtId="9" fontId="9" fillId="4" borderId="1" xfId="0" applyNumberFormat="1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1" fontId="9" fillId="4" borderId="1" xfId="0" applyNumberFormat="1" applyFont="1" applyFill="1" applyBorder="1" applyAlignment="1">
      <alignment horizontal="center"/>
    </xf>
    <xf numFmtId="1" fontId="9" fillId="4" borderId="4" xfId="0" applyNumberFormat="1" applyFont="1" applyFill="1" applyBorder="1" applyAlignment="1">
      <alignment horizontal="center"/>
    </xf>
    <xf numFmtId="0" fontId="9" fillId="4" borderId="1" xfId="0" applyFont="1" applyFill="1" applyBorder="1"/>
    <xf numFmtId="0" fontId="4" fillId="3" borderId="3" xfId="0" applyFont="1" applyFill="1" applyBorder="1"/>
    <xf numFmtId="0" fontId="10" fillId="3" borderId="1" xfId="0" applyFont="1" applyFill="1" applyBorder="1" applyAlignment="1">
      <alignment horizontal="center"/>
    </xf>
    <xf numFmtId="9" fontId="4" fillId="3" borderId="1" xfId="0" applyNumberFormat="1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1" fontId="4" fillId="3" borderId="1" xfId="0" applyNumberFormat="1" applyFont="1" applyFill="1" applyBorder="1" applyAlignment="1">
      <alignment horizontal="center"/>
    </xf>
    <xf numFmtId="1" fontId="4" fillId="3" borderId="3" xfId="0" applyNumberFormat="1" applyFont="1" applyFill="1" applyBorder="1" applyAlignment="1">
      <alignment horizontal="center"/>
    </xf>
    <xf numFmtId="1" fontId="4" fillId="3" borderId="4" xfId="0" applyNumberFormat="1" applyFont="1" applyFill="1" applyBorder="1" applyAlignment="1">
      <alignment horizontal="center"/>
    </xf>
    <xf numFmtId="10" fontId="4" fillId="3" borderId="1" xfId="0" applyNumberFormat="1" applyFont="1" applyFill="1" applyBorder="1" applyAlignment="1">
      <alignment horizontal="center"/>
    </xf>
    <xf numFmtId="49" fontId="9" fillId="3" borderId="1" xfId="0" applyNumberFormat="1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9" fillId="0" borderId="10" xfId="0" applyFont="1" applyBorder="1"/>
    <xf numFmtId="0" fontId="9" fillId="0" borderId="8" xfId="0" applyFont="1" applyBorder="1" applyAlignment="1">
      <alignment horizontal="left"/>
    </xf>
    <xf numFmtId="164" fontId="9" fillId="0" borderId="9" xfId="0" applyNumberFormat="1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49" fontId="9" fillId="0" borderId="8" xfId="0" applyNumberFormat="1" applyFont="1" applyBorder="1" applyAlignment="1">
      <alignment horizontal="center"/>
    </xf>
    <xf numFmtId="1" fontId="9" fillId="0" borderId="10" xfId="0" applyNumberFormat="1" applyFont="1" applyBorder="1" applyAlignment="1">
      <alignment horizontal="center"/>
    </xf>
    <xf numFmtId="1" fontId="9" fillId="0" borderId="8" xfId="0" applyNumberFormat="1" applyFont="1" applyBorder="1" applyAlignment="1">
      <alignment horizontal="center"/>
    </xf>
    <xf numFmtId="164" fontId="9" fillId="0" borderId="4" xfId="0" applyNumberFormat="1" applyFont="1" applyBorder="1"/>
    <xf numFmtId="164" fontId="7" fillId="0" borderId="4" xfId="0" applyNumberFormat="1" applyFont="1" applyBorder="1"/>
    <xf numFmtId="164" fontId="4" fillId="0" borderId="9" xfId="0" applyNumberFormat="1" applyFont="1" applyBorder="1"/>
    <xf numFmtId="1" fontId="9" fillId="0" borderId="9" xfId="0" applyNumberFormat="1" applyFont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2" fontId="4" fillId="5" borderId="1" xfId="0" applyNumberFormat="1" applyFont="1" applyFill="1" applyBorder="1" applyAlignment="1">
      <alignment horizontal="center"/>
    </xf>
    <xf numFmtId="2" fontId="4" fillId="5" borderId="4" xfId="0" applyNumberFormat="1" applyFont="1" applyFill="1" applyBorder="1" applyAlignment="1">
      <alignment horizontal="center"/>
    </xf>
    <xf numFmtId="0" fontId="4" fillId="5" borderId="1" xfId="0" applyFont="1" applyFill="1" applyBorder="1"/>
    <xf numFmtId="49" fontId="9" fillId="0" borderId="4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2" fontId="9" fillId="0" borderId="4" xfId="0" applyNumberFormat="1" applyFont="1" applyBorder="1" applyAlignment="1">
      <alignment horizontal="center"/>
    </xf>
    <xf numFmtId="49" fontId="7" fillId="0" borderId="4" xfId="0" applyNumberFormat="1" applyFont="1" applyBorder="1" applyAlignment="1">
      <alignment horizontal="center"/>
    </xf>
    <xf numFmtId="2" fontId="7" fillId="0" borderId="3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49" fontId="4" fillId="0" borderId="4" xfId="0" applyNumberFormat="1" applyFont="1" applyBorder="1" applyAlignment="1">
      <alignment horizontal="center"/>
    </xf>
    <xf numFmtId="2" fontId="4" fillId="0" borderId="3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49" fontId="4" fillId="5" borderId="1" xfId="0" applyNumberFormat="1" applyFont="1" applyFill="1" applyBorder="1" applyAlignment="1">
      <alignment horizontal="center"/>
    </xf>
    <xf numFmtId="49" fontId="4" fillId="5" borderId="4" xfId="0" applyNumberFormat="1" applyFont="1" applyFill="1" applyBorder="1" applyAlignment="1">
      <alignment horizontal="center"/>
    </xf>
    <xf numFmtId="9" fontId="4" fillId="5" borderId="4" xfId="0" applyNumberFormat="1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2" fontId="4" fillId="5" borderId="3" xfId="0" applyNumberFormat="1" applyFont="1" applyFill="1" applyBorder="1" applyAlignment="1">
      <alignment horizontal="center"/>
    </xf>
    <xf numFmtId="0" fontId="7" fillId="0" borderId="10" xfId="0" applyFont="1" applyBorder="1"/>
    <xf numFmtId="0" fontId="7" fillId="0" borderId="8" xfId="0" applyFont="1" applyBorder="1" applyAlignment="1">
      <alignment horizontal="center"/>
    </xf>
    <xf numFmtId="17" fontId="7" fillId="0" borderId="8" xfId="0" applyNumberFormat="1" applyFont="1" applyBorder="1" applyAlignment="1">
      <alignment horizontal="center"/>
    </xf>
    <xf numFmtId="2" fontId="7" fillId="0" borderId="8" xfId="0" applyNumberFormat="1" applyFont="1" applyBorder="1" applyAlignment="1">
      <alignment horizontal="center"/>
    </xf>
    <xf numFmtId="49" fontId="7" fillId="0" borderId="8" xfId="0" applyNumberFormat="1" applyFont="1" applyBorder="1" applyAlignment="1">
      <alignment horizontal="center"/>
    </xf>
    <xf numFmtId="49" fontId="7" fillId="0" borderId="9" xfId="0" applyNumberFormat="1" applyFont="1" applyBorder="1" applyAlignment="1">
      <alignment horizontal="center"/>
    </xf>
    <xf numFmtId="9" fontId="7" fillId="0" borderId="8" xfId="0" applyNumberFormat="1" applyFont="1" applyBorder="1" applyAlignment="1">
      <alignment horizontal="center"/>
    </xf>
    <xf numFmtId="9" fontId="7" fillId="0" borderId="9" xfId="0" applyNumberFormat="1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2" fontId="16" fillId="0" borderId="10" xfId="0" applyNumberFormat="1" applyFont="1" applyBorder="1" applyAlignment="1">
      <alignment horizontal="center"/>
    </xf>
    <xf numFmtId="2" fontId="16" fillId="0" borderId="8" xfId="0" applyNumberFormat="1" applyFont="1" applyBorder="1" applyAlignment="1">
      <alignment horizontal="center"/>
    </xf>
    <xf numFmtId="2" fontId="16" fillId="0" borderId="9" xfId="0" applyNumberFormat="1" applyFont="1" applyBorder="1" applyAlignment="1">
      <alignment horizontal="center"/>
    </xf>
    <xf numFmtId="164" fontId="9" fillId="0" borderId="4" xfId="0" applyNumberFormat="1" applyFont="1" applyBorder="1" applyAlignment="1">
      <alignment horizontal="center" vertical="center"/>
    </xf>
    <xf numFmtId="164" fontId="7" fillId="0" borderId="4" xfId="0" applyNumberFormat="1" applyFont="1" applyBorder="1" applyAlignment="1">
      <alignment horizontal="center" vertical="center"/>
    </xf>
    <xf numFmtId="164" fontId="4" fillId="0" borderId="4" xfId="0" applyNumberFormat="1" applyFont="1" applyBorder="1" applyAlignment="1">
      <alignment horizontal="center" vertical="center"/>
    </xf>
    <xf numFmtId="9" fontId="9" fillId="4" borderId="3" xfId="0" applyNumberFormat="1" applyFont="1" applyFill="1" applyBorder="1" applyAlignment="1">
      <alignment horizontal="center"/>
    </xf>
    <xf numFmtId="9" fontId="4" fillId="4" borderId="3" xfId="0" applyNumberFormat="1" applyFont="1" applyFill="1" applyBorder="1" applyAlignment="1">
      <alignment horizontal="center"/>
    </xf>
    <xf numFmtId="9" fontId="4" fillId="4" borderId="4" xfId="0" applyNumberFormat="1" applyFont="1" applyFill="1" applyBorder="1" applyAlignment="1">
      <alignment horizontal="center"/>
    </xf>
    <xf numFmtId="49" fontId="9" fillId="0" borderId="3" xfId="0" applyNumberFormat="1" applyFont="1" applyBorder="1" applyAlignment="1">
      <alignment horizontal="center"/>
    </xf>
    <xf numFmtId="0" fontId="4" fillId="0" borderId="4" xfId="0" applyFont="1" applyBorder="1" applyAlignment="1">
      <alignment horizontal="center" vertical="center"/>
    </xf>
    <xf numFmtId="0" fontId="9" fillId="0" borderId="8" xfId="0" applyFont="1" applyBorder="1" applyAlignment="1">
      <alignment vertical="center"/>
    </xf>
    <xf numFmtId="0" fontId="6" fillId="0" borderId="8" xfId="0" applyFont="1" applyBorder="1" applyAlignment="1">
      <alignment horizontal="center"/>
    </xf>
    <xf numFmtId="9" fontId="9" fillId="0" borderId="10" xfId="0" applyNumberFormat="1" applyFont="1" applyBorder="1" applyAlignment="1">
      <alignment horizontal="center"/>
    </xf>
    <xf numFmtId="9" fontId="9" fillId="0" borderId="8" xfId="0" applyNumberFormat="1" applyFont="1" applyBorder="1" applyAlignment="1">
      <alignment horizontal="center"/>
    </xf>
    <xf numFmtId="9" fontId="9" fillId="0" borderId="9" xfId="0" applyNumberFormat="1" applyFont="1" applyBorder="1" applyAlignment="1">
      <alignment horizontal="center"/>
    </xf>
    <xf numFmtId="0" fontId="7" fillId="4" borderId="3" xfId="0" applyFont="1" applyFill="1" applyBorder="1"/>
    <xf numFmtId="164" fontId="7" fillId="4" borderId="4" xfId="0" applyNumberFormat="1" applyFont="1" applyFill="1" applyBorder="1"/>
    <xf numFmtId="0" fontId="7" fillId="4" borderId="4" xfId="0" applyFont="1" applyFill="1" applyBorder="1"/>
    <xf numFmtId="9" fontId="7" fillId="4" borderId="4" xfId="0" applyNumberFormat="1" applyFont="1" applyFill="1" applyBorder="1" applyAlignment="1">
      <alignment horizontal="center"/>
    </xf>
    <xf numFmtId="1" fontId="8" fillId="4" borderId="3" xfId="0" applyNumberFormat="1" applyFont="1" applyFill="1" applyBorder="1" applyAlignment="1">
      <alignment horizontal="center"/>
    </xf>
    <xf numFmtId="1" fontId="8" fillId="4" borderId="1" xfId="0" applyNumberFormat="1" applyFont="1" applyFill="1" applyBorder="1" applyAlignment="1">
      <alignment horizontal="center"/>
    </xf>
    <xf numFmtId="1" fontId="8" fillId="4" borderId="4" xfId="0" applyNumberFormat="1" applyFont="1" applyFill="1" applyBorder="1" applyAlignment="1">
      <alignment horizontal="center"/>
    </xf>
    <xf numFmtId="1" fontId="7" fillId="4" borderId="3" xfId="0" applyNumberFormat="1" applyFont="1" applyFill="1" applyBorder="1" applyAlignment="1">
      <alignment horizontal="center"/>
    </xf>
    <xf numFmtId="1" fontId="7" fillId="4" borderId="1" xfId="0" applyNumberFormat="1" applyFont="1" applyFill="1" applyBorder="1"/>
    <xf numFmtId="0" fontId="4" fillId="4" borderId="3" xfId="0" applyFont="1" applyFill="1" applyBorder="1"/>
    <xf numFmtId="2" fontId="6" fillId="0" borderId="3" xfId="0" applyNumberFormat="1" applyFont="1" applyBorder="1" applyAlignment="1">
      <alignment horizontal="center"/>
    </xf>
    <xf numFmtId="164" fontId="4" fillId="3" borderId="4" xfId="0" applyNumberFormat="1" applyFont="1" applyFill="1" applyBorder="1"/>
    <xf numFmtId="0" fontId="10" fillId="3" borderId="1" xfId="0" applyFont="1" applyFill="1" applyBorder="1"/>
    <xf numFmtId="0" fontId="4" fillId="3" borderId="4" xfId="0" applyFont="1" applyFill="1" applyBorder="1"/>
    <xf numFmtId="9" fontId="4" fillId="3" borderId="4" xfId="0" applyNumberFormat="1" applyFont="1" applyFill="1" applyBorder="1" applyAlignment="1">
      <alignment horizontal="center"/>
    </xf>
    <xf numFmtId="1" fontId="10" fillId="3" borderId="1" xfId="0" applyNumberFormat="1" applyFont="1" applyFill="1" applyBorder="1" applyAlignment="1">
      <alignment horizontal="center"/>
    </xf>
    <xf numFmtId="1" fontId="10" fillId="3" borderId="1" xfId="0" applyNumberFormat="1" applyFont="1" applyFill="1" applyBorder="1"/>
    <xf numFmtId="0" fontId="7" fillId="0" borderId="8" xfId="0" applyFont="1" applyBorder="1"/>
    <xf numFmtId="164" fontId="7" fillId="0" borderId="9" xfId="0" applyNumberFormat="1" applyFont="1" applyBorder="1"/>
    <xf numFmtId="0" fontId="7" fillId="0" borderId="9" xfId="0" applyFont="1" applyBorder="1"/>
    <xf numFmtId="49" fontId="8" fillId="0" borderId="10" xfId="0" applyNumberFormat="1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9" fontId="4" fillId="3" borderId="3" xfId="0" applyNumberFormat="1" applyFont="1" applyFill="1" applyBorder="1" applyAlignment="1">
      <alignment horizontal="center"/>
    </xf>
    <xf numFmtId="1" fontId="6" fillId="3" borderId="3" xfId="0" applyNumberFormat="1" applyFont="1" applyFill="1" applyBorder="1" applyAlignment="1">
      <alignment horizontal="center"/>
    </xf>
    <xf numFmtId="2" fontId="4" fillId="3" borderId="1" xfId="0" applyNumberFormat="1" applyFont="1" applyFill="1" applyBorder="1"/>
    <xf numFmtId="0" fontId="16" fillId="0" borderId="3" xfId="0" applyFont="1" applyBorder="1"/>
    <xf numFmtId="9" fontId="16" fillId="0" borderId="3" xfId="0" applyNumberFormat="1" applyFont="1" applyBorder="1" applyAlignment="1">
      <alignment horizontal="center"/>
    </xf>
    <xf numFmtId="9" fontId="16" fillId="0" borderId="4" xfId="0" applyNumberFormat="1" applyFont="1" applyBorder="1" applyAlignment="1">
      <alignment horizontal="center"/>
    </xf>
    <xf numFmtId="1" fontId="17" fillId="0" borderId="3" xfId="0" applyNumberFormat="1" applyFont="1" applyBorder="1" applyAlignment="1">
      <alignment horizontal="center"/>
    </xf>
    <xf numFmtId="1" fontId="17" fillId="0" borderId="4" xfId="0" applyNumberFormat="1" applyFont="1" applyBorder="1" applyAlignment="1">
      <alignment horizontal="center"/>
    </xf>
    <xf numFmtId="9" fontId="9" fillId="3" borderId="3" xfId="0" applyNumberFormat="1" applyFont="1" applyFill="1" applyBorder="1" applyAlignment="1">
      <alignment horizontal="center"/>
    </xf>
    <xf numFmtId="9" fontId="9" fillId="3" borderId="4" xfId="0" applyNumberFormat="1" applyFont="1" applyFill="1" applyBorder="1" applyAlignment="1">
      <alignment horizontal="center"/>
    </xf>
    <xf numFmtId="0" fontId="7" fillId="3" borderId="3" xfId="0" applyFont="1" applyFill="1" applyBorder="1"/>
    <xf numFmtId="9" fontId="7" fillId="3" borderId="3" xfId="0" applyNumberFormat="1" applyFont="1" applyFill="1" applyBorder="1" applyAlignment="1">
      <alignment horizontal="center"/>
    </xf>
    <xf numFmtId="9" fontId="7" fillId="3" borderId="1" xfId="0" applyNumberFormat="1" applyFont="1" applyFill="1" applyBorder="1" applyAlignment="1">
      <alignment horizontal="center"/>
    </xf>
    <xf numFmtId="9" fontId="7" fillId="3" borderId="4" xfId="0" applyNumberFormat="1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1" fontId="7" fillId="3" borderId="3" xfId="0" applyNumberFormat="1" applyFont="1" applyFill="1" applyBorder="1" applyAlignment="1">
      <alignment horizontal="center"/>
    </xf>
    <xf numFmtId="1" fontId="7" fillId="3" borderId="1" xfId="0" applyNumberFormat="1" applyFont="1" applyFill="1" applyBorder="1" applyAlignment="1">
      <alignment horizontal="center"/>
    </xf>
    <xf numFmtId="1" fontId="7" fillId="3" borderId="4" xfId="0" applyNumberFormat="1" applyFont="1" applyFill="1" applyBorder="1" applyAlignment="1">
      <alignment horizontal="center"/>
    </xf>
    <xf numFmtId="0" fontId="7" fillId="3" borderId="1" xfId="0" applyFont="1" applyFill="1" applyBorder="1"/>
    <xf numFmtId="0" fontId="12" fillId="3" borderId="3" xfId="0" applyFont="1" applyFill="1" applyBorder="1" applyAlignment="1">
      <alignment horizontal="left"/>
    </xf>
    <xf numFmtId="0" fontId="12" fillId="3" borderId="1" xfId="0" applyFont="1" applyFill="1" applyBorder="1" applyAlignment="1">
      <alignment horizontal="left"/>
    </xf>
    <xf numFmtId="164" fontId="12" fillId="3" borderId="4" xfId="0" applyNumberFormat="1" applyFont="1" applyFill="1" applyBorder="1"/>
    <xf numFmtId="9" fontId="12" fillId="3" borderId="1" xfId="0" applyNumberFormat="1" applyFont="1" applyFill="1" applyBorder="1" applyAlignment="1">
      <alignment horizontal="center"/>
    </xf>
    <xf numFmtId="0" fontId="12" fillId="3" borderId="3" xfId="0" applyFont="1" applyFill="1" applyBorder="1" applyAlignment="1">
      <alignment horizontal="center"/>
    </xf>
    <xf numFmtId="1" fontId="23" fillId="3" borderId="1" xfId="0" applyNumberFormat="1" applyFont="1" applyFill="1" applyBorder="1" applyAlignment="1">
      <alignment horizontal="center"/>
    </xf>
    <xf numFmtId="1" fontId="23" fillId="3" borderId="4" xfId="0" applyNumberFormat="1" applyFont="1" applyFill="1" applyBorder="1" applyAlignment="1">
      <alignment horizontal="center"/>
    </xf>
    <xf numFmtId="1" fontId="12" fillId="3" borderId="1" xfId="0" applyNumberFormat="1" applyFont="1" applyFill="1" applyBorder="1" applyAlignment="1">
      <alignment horizontal="center"/>
    </xf>
    <xf numFmtId="1" fontId="23" fillId="3" borderId="3" xfId="0" applyNumberFormat="1" applyFont="1" applyFill="1" applyBorder="1" applyAlignment="1">
      <alignment horizontal="center"/>
    </xf>
    <xf numFmtId="0" fontId="23" fillId="3" borderId="4" xfId="0" applyFont="1" applyFill="1" applyBorder="1" applyAlignment="1">
      <alignment horizontal="center"/>
    </xf>
    <xf numFmtId="2" fontId="12" fillId="3" borderId="1" xfId="0" applyNumberFormat="1" applyFont="1" applyFill="1" applyBorder="1"/>
    <xf numFmtId="17" fontId="7" fillId="0" borderId="4" xfId="0" applyNumberFormat="1" applyFont="1" applyBorder="1" applyAlignment="1">
      <alignment horizontal="center"/>
    </xf>
    <xf numFmtId="17" fontId="4" fillId="0" borderId="4" xfId="0" applyNumberFormat="1" applyFont="1" applyBorder="1" applyAlignment="1">
      <alignment horizontal="center"/>
    </xf>
    <xf numFmtId="0" fontId="4" fillId="3" borderId="1" xfId="0" applyFont="1" applyFill="1" applyBorder="1" applyAlignment="1">
      <alignment horizontal="left"/>
    </xf>
    <xf numFmtId="0" fontId="9" fillId="3" borderId="4" xfId="0" applyFont="1" applyFill="1" applyBorder="1"/>
    <xf numFmtId="17" fontId="9" fillId="0" borderId="4" xfId="0" applyNumberFormat="1" applyFont="1" applyBorder="1" applyAlignment="1">
      <alignment horizontal="center"/>
    </xf>
    <xf numFmtId="0" fontId="9" fillId="0" borderId="3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9" fillId="0" borderId="8" xfId="0" applyFont="1" applyBorder="1"/>
    <xf numFmtId="17" fontId="9" fillId="0" borderId="9" xfId="0" applyNumberFormat="1" applyFont="1" applyBorder="1" applyAlignment="1">
      <alignment horizontal="center"/>
    </xf>
    <xf numFmtId="0" fontId="7" fillId="0" borderId="3" xfId="0" applyFont="1" applyBorder="1" applyAlignment="1">
      <alignment horizontal="left"/>
    </xf>
    <xf numFmtId="164" fontId="24" fillId="0" borderId="4" xfId="0" applyNumberFormat="1" applyFont="1" applyBorder="1" applyAlignment="1">
      <alignment horizontal="center"/>
    </xf>
    <xf numFmtId="164" fontId="25" fillId="0" borderId="4" xfId="0" applyNumberFormat="1" applyFont="1" applyBorder="1" applyAlignment="1">
      <alignment horizontal="center"/>
    </xf>
    <xf numFmtId="164" fontId="26" fillId="0" borderId="4" xfId="0" applyNumberFormat="1" applyFont="1" applyBorder="1" applyAlignment="1">
      <alignment horizontal="center"/>
    </xf>
    <xf numFmtId="0" fontId="4" fillId="8" borderId="3" xfId="0" applyFont="1" applyFill="1" applyBorder="1"/>
    <xf numFmtId="164" fontId="22" fillId="8" borderId="1" xfId="0" applyNumberFormat="1" applyFont="1" applyFill="1" applyBorder="1" applyAlignment="1">
      <alignment horizontal="left"/>
    </xf>
    <xf numFmtId="164" fontId="22" fillId="8" borderId="4" xfId="0" applyNumberFormat="1" applyFont="1" applyFill="1" applyBorder="1" applyAlignment="1">
      <alignment horizontal="left"/>
    </xf>
    <xf numFmtId="0" fontId="25" fillId="8" borderId="1" xfId="0" applyFont="1" applyFill="1" applyBorder="1" applyAlignment="1">
      <alignment horizontal="center"/>
    </xf>
    <xf numFmtId="9" fontId="4" fillId="8" borderId="3" xfId="0" applyNumberFormat="1" applyFont="1" applyFill="1" applyBorder="1" applyAlignment="1">
      <alignment horizontal="center"/>
    </xf>
    <xf numFmtId="9" fontId="4" fillId="8" borderId="1" xfId="0" applyNumberFormat="1" applyFont="1" applyFill="1" applyBorder="1" applyAlignment="1">
      <alignment horizontal="center"/>
    </xf>
    <xf numFmtId="9" fontId="4" fillId="8" borderId="4" xfId="0" applyNumberFormat="1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1" fontId="9" fillId="8" borderId="3" xfId="0" applyNumberFormat="1" applyFont="1" applyFill="1" applyBorder="1" applyAlignment="1">
      <alignment horizontal="center"/>
    </xf>
    <xf numFmtId="1" fontId="9" fillId="8" borderId="1" xfId="0" applyNumberFormat="1" applyFont="1" applyFill="1" applyBorder="1" applyAlignment="1">
      <alignment horizontal="center"/>
    </xf>
    <xf numFmtId="1" fontId="9" fillId="8" borderId="4" xfId="0" applyNumberFormat="1" applyFont="1" applyFill="1" applyBorder="1" applyAlignment="1">
      <alignment horizontal="center"/>
    </xf>
    <xf numFmtId="1" fontId="4" fillId="8" borderId="1" xfId="0" applyNumberFormat="1" applyFont="1" applyFill="1" applyBorder="1" applyAlignment="1">
      <alignment horizontal="center"/>
    </xf>
    <xf numFmtId="1" fontId="4" fillId="8" borderId="3" xfId="0" applyNumberFormat="1" applyFont="1" applyFill="1" applyBorder="1" applyAlignment="1">
      <alignment horizontal="center"/>
    </xf>
    <xf numFmtId="1" fontId="4" fillId="8" borderId="4" xfId="0" applyNumberFormat="1" applyFont="1" applyFill="1" applyBorder="1" applyAlignment="1">
      <alignment horizontal="center"/>
    </xf>
    <xf numFmtId="1" fontId="4" fillId="8" borderId="1" xfId="0" applyNumberFormat="1" applyFont="1" applyFill="1" applyBorder="1"/>
    <xf numFmtId="0" fontId="4" fillId="8" borderId="1" xfId="0" applyFont="1" applyFill="1" applyBorder="1"/>
    <xf numFmtId="9" fontId="9" fillId="4" borderId="4" xfId="0" applyNumberFormat="1" applyFont="1" applyFill="1" applyBorder="1" applyAlignment="1">
      <alignment horizontal="center"/>
    </xf>
    <xf numFmtId="1" fontId="9" fillId="4" borderId="3" xfId="0" applyNumberFormat="1" applyFont="1" applyFill="1" applyBorder="1" applyAlignment="1">
      <alignment horizontal="center"/>
    </xf>
    <xf numFmtId="9" fontId="7" fillId="4" borderId="3" xfId="0" applyNumberFormat="1" applyFont="1" applyFill="1" applyBorder="1" applyAlignment="1">
      <alignment horizontal="center"/>
    </xf>
    <xf numFmtId="1" fontId="4" fillId="4" borderId="3" xfId="0" applyNumberFormat="1" applyFont="1" applyFill="1" applyBorder="1" applyAlignment="1">
      <alignment horizontal="center"/>
    </xf>
    <xf numFmtId="1" fontId="4" fillId="4" borderId="1" xfId="0" applyNumberFormat="1" applyFont="1" applyFill="1" applyBorder="1"/>
    <xf numFmtId="0" fontId="22" fillId="8" borderId="1" xfId="0" applyFont="1" applyFill="1" applyBorder="1" applyAlignment="1">
      <alignment horizontal="left"/>
    </xf>
    <xf numFmtId="0" fontId="22" fillId="8" borderId="4" xfId="0" applyFont="1" applyFill="1" applyBorder="1" applyAlignment="1">
      <alignment horizontal="left"/>
    </xf>
    <xf numFmtId="2" fontId="8" fillId="0" borderId="4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0" fontId="4" fillId="9" borderId="1" xfId="0" applyFont="1" applyFill="1" applyBorder="1"/>
    <xf numFmtId="165" fontId="9" fillId="0" borderId="4" xfId="0" applyNumberFormat="1" applyFont="1" applyBorder="1" applyAlignment="1">
      <alignment horizontal="center"/>
    </xf>
    <xf numFmtId="17" fontId="4" fillId="0" borderId="9" xfId="0" applyNumberFormat="1" applyFont="1" applyBorder="1" applyAlignment="1">
      <alignment horizontal="center"/>
    </xf>
    <xf numFmtId="9" fontId="4" fillId="0" borderId="10" xfId="0" applyNumberFormat="1" applyFont="1" applyBorder="1" applyAlignment="1">
      <alignment horizontal="center"/>
    </xf>
    <xf numFmtId="165" fontId="9" fillId="0" borderId="8" xfId="0" applyNumberFormat="1" applyFont="1" applyBorder="1" applyAlignment="1">
      <alignment horizontal="center"/>
    </xf>
    <xf numFmtId="165" fontId="9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0" fontId="4" fillId="2" borderId="1" xfId="0" applyFont="1" applyFill="1" applyBorder="1"/>
    <xf numFmtId="164" fontId="4" fillId="2" borderId="1" xfId="0" applyNumberFormat="1" applyFont="1" applyFill="1" applyBorder="1"/>
    <xf numFmtId="9" fontId="4" fillId="2" borderId="1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" fontId="5" fillId="2" borderId="1" xfId="0" applyNumberFormat="1" applyFont="1" applyFill="1" applyBorder="1" applyAlignment="1">
      <alignment horizontal="center"/>
    </xf>
    <xf numFmtId="1" fontId="6" fillId="2" borderId="1" xfId="0" applyNumberFormat="1" applyFont="1" applyFill="1" applyBorder="1" applyAlignment="1">
      <alignment horizontal="center"/>
    </xf>
    <xf numFmtId="1" fontId="4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7" fontId="8" fillId="0" borderId="4" xfId="0" applyNumberFormat="1" applyFont="1" applyBorder="1" applyAlignment="1">
      <alignment horizontal="center"/>
    </xf>
    <xf numFmtId="165" fontId="8" fillId="0" borderId="3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7" fontId="6" fillId="0" borderId="4" xfId="0" applyNumberFormat="1" applyFont="1" applyBorder="1" applyAlignment="1">
      <alignment horizontal="center"/>
    </xf>
    <xf numFmtId="165" fontId="6" fillId="0" borderId="3" xfId="0" applyNumberFormat="1" applyFont="1" applyBorder="1" applyAlignment="1">
      <alignment horizontal="center" vertical="center"/>
    </xf>
    <xf numFmtId="16" fontId="6" fillId="0" borderId="4" xfId="0" applyNumberFormat="1" applyFont="1" applyBorder="1" applyAlignment="1">
      <alignment horizontal="center"/>
    </xf>
    <xf numFmtId="165" fontId="9" fillId="0" borderId="3" xfId="0" applyNumberFormat="1" applyFont="1" applyBorder="1" applyAlignment="1">
      <alignment horizontal="center" vertical="center"/>
    </xf>
    <xf numFmtId="0" fontId="6" fillId="3" borderId="4" xfId="0" applyFont="1" applyFill="1" applyBorder="1" applyAlignment="1">
      <alignment horizontal="center"/>
    </xf>
    <xf numFmtId="2" fontId="6" fillId="3" borderId="1" xfId="0" applyNumberFormat="1" applyFont="1" applyFill="1" applyBorder="1" applyAlignment="1">
      <alignment horizontal="center"/>
    </xf>
    <xf numFmtId="2" fontId="9" fillId="3" borderId="1" xfId="0" applyNumberFormat="1" applyFont="1" applyFill="1" applyBorder="1" applyAlignment="1">
      <alignment horizontal="center"/>
    </xf>
    <xf numFmtId="165" fontId="9" fillId="3" borderId="3" xfId="0" applyNumberFormat="1" applyFont="1" applyFill="1" applyBorder="1" applyAlignment="1">
      <alignment horizontal="center" vertical="center"/>
    </xf>
    <xf numFmtId="165" fontId="9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27" fillId="0" borderId="3" xfId="0" applyFont="1" applyBorder="1"/>
    <xf numFmtId="16" fontId="28" fillId="0" borderId="4" xfId="0" applyNumberFormat="1" applyFont="1" applyBorder="1" applyAlignment="1">
      <alignment horizontal="center"/>
    </xf>
    <xf numFmtId="165" fontId="28" fillId="0" borderId="3" xfId="0" applyNumberFormat="1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16" fontId="8" fillId="0" borderId="4" xfId="0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1" fontId="8" fillId="0" borderId="10" xfId="0" applyNumberFormat="1" applyFont="1" applyBorder="1" applyAlignment="1">
      <alignment horizontal="center" vertical="center"/>
    </xf>
    <xf numFmtId="1" fontId="8" fillId="0" borderId="8" xfId="0" applyNumberFormat="1" applyFont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10" fontId="4" fillId="0" borderId="4" xfId="0" applyNumberFormat="1" applyFont="1" applyBorder="1" applyAlignment="1">
      <alignment horizontal="center"/>
    </xf>
    <xf numFmtId="17" fontId="4" fillId="0" borderId="8" xfId="0" applyNumberFormat="1" applyFont="1" applyBorder="1" applyAlignment="1">
      <alignment horizontal="center"/>
    </xf>
    <xf numFmtId="49" fontId="4" fillId="0" borderId="8" xfId="0" applyNumberFormat="1" applyFont="1" applyBorder="1" applyAlignment="1">
      <alignment horizontal="center"/>
    </xf>
    <xf numFmtId="49" fontId="4" fillId="0" borderId="9" xfId="0" applyNumberFormat="1" applyFont="1" applyBorder="1" applyAlignment="1">
      <alignment horizontal="center"/>
    </xf>
    <xf numFmtId="10" fontId="4" fillId="0" borderId="8" xfId="0" applyNumberFormat="1" applyFont="1" applyBorder="1" applyAlignment="1">
      <alignment horizontal="center"/>
    </xf>
    <xf numFmtId="10" fontId="4" fillId="0" borderId="9" xfId="0" applyNumberFormat="1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29" fillId="2" borderId="6" xfId="0" applyFont="1" applyFill="1" applyBorder="1" applyAlignment="1">
      <alignment horizontal="center"/>
    </xf>
    <xf numFmtId="165" fontId="9" fillId="0" borderId="3" xfId="0" applyNumberFormat="1" applyFont="1" applyBorder="1" applyAlignment="1">
      <alignment horizontal="center"/>
    </xf>
    <xf numFmtId="165" fontId="7" fillId="0" borderId="3" xfId="0" applyNumberFormat="1" applyFont="1" applyBorder="1" applyAlignment="1">
      <alignment horizontal="center"/>
    </xf>
    <xf numFmtId="165" fontId="7" fillId="0" borderId="4" xfId="0" applyNumberFormat="1" applyFont="1" applyBorder="1" applyAlignment="1">
      <alignment horizontal="center"/>
    </xf>
    <xf numFmtId="10" fontId="7" fillId="0" borderId="4" xfId="0" applyNumberFormat="1" applyFont="1" applyBorder="1" applyAlignment="1">
      <alignment horizontal="center"/>
    </xf>
    <xf numFmtId="10" fontId="9" fillId="0" borderId="4" xfId="0" applyNumberFormat="1" applyFont="1" applyBorder="1" applyAlignment="1">
      <alignment horizontal="center"/>
    </xf>
    <xf numFmtId="0" fontId="24" fillId="3" borderId="1" xfId="0" applyFont="1" applyFill="1" applyBorder="1"/>
    <xf numFmtId="164" fontId="9" fillId="3" borderId="4" xfId="0" applyNumberFormat="1" applyFont="1" applyFill="1" applyBorder="1" applyAlignment="1">
      <alignment horizontal="center"/>
    </xf>
    <xf numFmtId="2" fontId="9" fillId="3" borderId="4" xfId="0" applyNumberFormat="1" applyFont="1" applyFill="1" applyBorder="1" applyAlignment="1">
      <alignment horizontal="center"/>
    </xf>
    <xf numFmtId="10" fontId="9" fillId="3" borderId="1" xfId="0" applyNumberFormat="1" applyFont="1" applyFill="1" applyBorder="1" applyAlignment="1">
      <alignment horizontal="center"/>
    </xf>
    <xf numFmtId="10" fontId="9" fillId="3" borderId="4" xfId="0" applyNumberFormat="1" applyFont="1" applyFill="1" applyBorder="1" applyAlignment="1">
      <alignment horizontal="center"/>
    </xf>
    <xf numFmtId="165" fontId="9" fillId="3" borderId="4" xfId="0" applyNumberFormat="1" applyFont="1" applyFill="1" applyBorder="1" applyAlignment="1">
      <alignment horizontal="center"/>
    </xf>
    <xf numFmtId="1" fontId="7" fillId="0" borderId="10" xfId="0" applyNumberFormat="1" applyFont="1" applyBorder="1" applyAlignment="1">
      <alignment horizontal="center"/>
    </xf>
    <xf numFmtId="1" fontId="7" fillId="0" borderId="8" xfId="0" applyNumberFormat="1" applyFont="1" applyBorder="1" applyAlignment="1">
      <alignment horizontal="center"/>
    </xf>
    <xf numFmtId="1" fontId="4" fillId="3" borderId="1" xfId="0" applyNumberFormat="1" applyFont="1" applyFill="1" applyBorder="1"/>
    <xf numFmtId="0" fontId="1" fillId="2" borderId="7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left"/>
    </xf>
    <xf numFmtId="0" fontId="18" fillId="3" borderId="1" xfId="0" applyFont="1" applyFill="1" applyBorder="1" applyAlignment="1">
      <alignment vertical="center"/>
    </xf>
    <xf numFmtId="0" fontId="4" fillId="3" borderId="4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18" fillId="3" borderId="1" xfId="0" applyFont="1" applyFill="1" applyBorder="1" applyAlignment="1">
      <alignment horizontal="left" vertical="center"/>
    </xf>
    <xf numFmtId="164" fontId="4" fillId="3" borderId="4" xfId="0" applyNumberFormat="1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64" fontId="4" fillId="0" borderId="4" xfId="0" applyNumberFormat="1" applyFont="1" applyBorder="1" applyAlignment="1">
      <alignment vertical="center"/>
    </xf>
    <xf numFmtId="0" fontId="7" fillId="0" borderId="10" xfId="0" applyFont="1" applyBorder="1" applyAlignment="1">
      <alignment horizontal="left"/>
    </xf>
    <xf numFmtId="164" fontId="7" fillId="0" borderId="9" xfId="0" applyNumberFormat="1" applyFont="1" applyBorder="1" applyAlignment="1">
      <alignment horizontal="center" vertical="center"/>
    </xf>
    <xf numFmtId="0" fontId="2" fillId="2" borderId="1" xfId="0" applyFont="1" applyFill="1" applyBorder="1"/>
    <xf numFmtId="1" fontId="8" fillId="0" borderId="8" xfId="0" applyNumberFormat="1" applyFont="1" applyBorder="1" applyAlignment="1">
      <alignment horizontal="center"/>
    </xf>
    <xf numFmtId="1" fontId="7" fillId="0" borderId="9" xfId="0" applyNumberFormat="1" applyFont="1" applyBorder="1" applyAlignment="1">
      <alignment horizontal="center"/>
    </xf>
    <xf numFmtId="0" fontId="18" fillId="3" borderId="1" xfId="0" applyFont="1" applyFill="1" applyBorder="1"/>
    <xf numFmtId="0" fontId="10" fillId="3" borderId="4" xfId="0" applyFont="1" applyFill="1" applyBorder="1" applyAlignment="1">
      <alignment horizontal="center"/>
    </xf>
    <xf numFmtId="2" fontId="6" fillId="3" borderId="4" xfId="0" applyNumberFormat="1" applyFont="1" applyFill="1" applyBorder="1" applyAlignment="1">
      <alignment horizontal="center"/>
    </xf>
    <xf numFmtId="2" fontId="4" fillId="3" borderId="4" xfId="0" applyNumberFormat="1" applyFont="1" applyFill="1" applyBorder="1" applyAlignment="1">
      <alignment horizontal="center"/>
    </xf>
    <xf numFmtId="0" fontId="32" fillId="0" borderId="3" xfId="0" applyFont="1" applyBorder="1"/>
    <xf numFmtId="164" fontId="32" fillId="0" borderId="4" xfId="0" applyNumberFormat="1" applyFont="1" applyBorder="1" applyAlignment="1">
      <alignment horizontal="center"/>
    </xf>
    <xf numFmtId="2" fontId="32" fillId="0" borderId="4" xfId="0" applyNumberFormat="1" applyFont="1" applyBorder="1" applyAlignment="1">
      <alignment horizontal="center"/>
    </xf>
    <xf numFmtId="0" fontId="32" fillId="0" borderId="4" xfId="0" applyFont="1" applyBorder="1" applyAlignment="1">
      <alignment horizontal="center"/>
    </xf>
    <xf numFmtId="164" fontId="10" fillId="3" borderId="4" xfId="0" applyNumberFormat="1" applyFont="1" applyFill="1" applyBorder="1" applyAlignment="1">
      <alignment horizontal="center"/>
    </xf>
    <xf numFmtId="2" fontId="10" fillId="3" borderId="1" xfId="0" applyNumberFormat="1" applyFont="1" applyFill="1" applyBorder="1" applyAlignment="1">
      <alignment horizontal="center"/>
    </xf>
    <xf numFmtId="2" fontId="10" fillId="3" borderId="4" xfId="0" applyNumberFormat="1" applyFont="1" applyFill="1" applyBorder="1" applyAlignment="1">
      <alignment horizontal="center"/>
    </xf>
    <xf numFmtId="10" fontId="7" fillId="0" borderId="3" xfId="0" applyNumberFormat="1" applyFont="1" applyBorder="1" applyAlignment="1">
      <alignment horizontal="center"/>
    </xf>
    <xf numFmtId="10" fontId="9" fillId="0" borderId="3" xfId="0" applyNumberFormat="1" applyFont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165" fontId="4" fillId="0" borderId="3" xfId="0" applyNumberFormat="1" applyFont="1" applyBorder="1" applyAlignment="1">
      <alignment horizontal="center"/>
    </xf>
    <xf numFmtId="10" fontId="4" fillId="0" borderId="10" xfId="0" applyNumberFormat="1" applyFont="1" applyBorder="1" applyAlignment="1">
      <alignment horizontal="center"/>
    </xf>
    <xf numFmtId="0" fontId="34" fillId="0" borderId="3" xfId="0" applyFont="1" applyBorder="1" applyAlignment="1">
      <alignment horizontal="center"/>
    </xf>
    <xf numFmtId="0" fontId="34" fillId="0" borderId="4" xfId="0" applyFont="1" applyBorder="1" applyAlignment="1">
      <alignment horizontal="center"/>
    </xf>
    <xf numFmtId="0" fontId="35" fillId="0" borderId="3" xfId="0" applyFont="1" applyBorder="1"/>
    <xf numFmtId="17" fontId="36" fillId="0" borderId="4" xfId="0" applyNumberFormat="1" applyFont="1" applyBorder="1" applyAlignment="1">
      <alignment horizontal="center"/>
    </xf>
    <xf numFmtId="0" fontId="35" fillId="0" borderId="4" xfId="0" applyFont="1" applyBorder="1" applyAlignment="1">
      <alignment horizontal="center"/>
    </xf>
    <xf numFmtId="0" fontId="35" fillId="0" borderId="3" xfId="0" applyFont="1" applyBorder="1" applyAlignment="1">
      <alignment horizontal="center"/>
    </xf>
    <xf numFmtId="17" fontId="37" fillId="0" borderId="4" xfId="0" applyNumberFormat="1" applyFont="1" applyBorder="1" applyAlignment="1">
      <alignment horizontal="center"/>
    </xf>
    <xf numFmtId="0" fontId="6" fillId="0" borderId="4" xfId="0" applyFont="1" applyBorder="1"/>
    <xf numFmtId="1" fontId="1" fillId="2" borderId="5" xfId="0" applyNumberFormat="1" applyFont="1" applyFill="1" applyBorder="1" applyAlignment="1">
      <alignment horizontal="center"/>
    </xf>
    <xf numFmtId="1" fontId="1" fillId="2" borderId="6" xfId="0" applyNumberFormat="1" applyFont="1" applyFill="1" applyBorder="1" applyAlignment="1">
      <alignment horizontal="center"/>
    </xf>
    <xf numFmtId="1" fontId="5" fillId="2" borderId="4" xfId="0" applyNumberFormat="1" applyFont="1" applyFill="1" applyBorder="1" applyAlignment="1">
      <alignment horizontal="center"/>
    </xf>
    <xf numFmtId="0" fontId="10" fillId="3" borderId="1" xfId="0" applyFont="1" applyFill="1" applyBorder="1" applyAlignment="1">
      <alignment horizontal="left"/>
    </xf>
    <xf numFmtId="1" fontId="8" fillId="3" borderId="3" xfId="0" applyNumberFormat="1" applyFont="1" applyFill="1" applyBorder="1" applyAlignment="1">
      <alignment horizontal="center"/>
    </xf>
    <xf numFmtId="1" fontId="8" fillId="3" borderId="1" xfId="0" applyNumberFormat="1" applyFont="1" applyFill="1" applyBorder="1" applyAlignment="1">
      <alignment horizontal="center"/>
    </xf>
    <xf numFmtId="1" fontId="8" fillId="3" borderId="4" xfId="0" applyNumberFormat="1" applyFont="1" applyFill="1" applyBorder="1" applyAlignment="1">
      <alignment horizontal="center"/>
    </xf>
    <xf numFmtId="2" fontId="7" fillId="3" borderId="1" xfId="0" applyNumberFormat="1" applyFont="1" applyFill="1" applyBorder="1"/>
    <xf numFmtId="164" fontId="4" fillId="3" borderId="1" xfId="0" applyNumberFormat="1" applyFont="1" applyFill="1" applyBorder="1" applyAlignment="1">
      <alignment horizontal="center"/>
    </xf>
    <xf numFmtId="1" fontId="16" fillId="0" borderId="4" xfId="0" applyNumberFormat="1" applyFont="1" applyBorder="1" applyAlignment="1">
      <alignment horizontal="center"/>
    </xf>
    <xf numFmtId="1" fontId="16" fillId="0" borderId="3" xfId="0" applyNumberFormat="1" applyFont="1" applyBorder="1" applyAlignment="1">
      <alignment horizontal="center"/>
    </xf>
    <xf numFmtId="49" fontId="6" fillId="3" borderId="3" xfId="0" applyNumberFormat="1" applyFont="1" applyFill="1" applyBorder="1" applyAlignment="1">
      <alignment horizontal="center"/>
    </xf>
    <xf numFmtId="167" fontId="4" fillId="3" borderId="1" xfId="0" applyNumberFormat="1" applyFont="1" applyFill="1" applyBorder="1" applyAlignment="1">
      <alignment horizontal="center"/>
    </xf>
    <xf numFmtId="0" fontId="4" fillId="0" borderId="8" xfId="0" applyFont="1" applyBorder="1" applyAlignment="1">
      <alignment vertical="center"/>
    </xf>
    <xf numFmtId="164" fontId="4" fillId="0" borderId="8" xfId="0" applyNumberFormat="1" applyFont="1" applyBorder="1" applyAlignment="1">
      <alignment horizontal="center" vertical="center"/>
    </xf>
    <xf numFmtId="1" fontId="4" fillId="0" borderId="8" xfId="0" applyNumberFormat="1" applyFont="1" applyBorder="1" applyAlignment="1">
      <alignment horizontal="center" vertical="center"/>
    </xf>
    <xf numFmtId="1" fontId="4" fillId="0" borderId="9" xfId="0" applyNumberFormat="1" applyFont="1" applyBorder="1" applyAlignment="1">
      <alignment horizontal="center" vertical="center"/>
    </xf>
    <xf numFmtId="49" fontId="6" fillId="0" borderId="10" xfId="0" applyNumberFormat="1" applyFont="1" applyBorder="1" applyAlignment="1">
      <alignment horizontal="center"/>
    </xf>
    <xf numFmtId="164" fontId="9" fillId="0" borderId="8" xfId="0" applyNumberFormat="1" applyFont="1" applyBorder="1" applyAlignment="1">
      <alignment horizontal="center" vertical="center"/>
    </xf>
    <xf numFmtId="1" fontId="9" fillId="0" borderId="8" xfId="0" applyNumberFormat="1" applyFont="1" applyBorder="1" applyAlignment="1">
      <alignment horizontal="center" vertical="center"/>
    </xf>
    <xf numFmtId="0" fontId="7" fillId="0" borderId="8" xfId="0" applyFont="1" applyBorder="1" applyAlignment="1">
      <alignment vertical="center"/>
    </xf>
    <xf numFmtId="0" fontId="40" fillId="0" borderId="0" xfId="0" applyFont="1"/>
    <xf numFmtId="0" fontId="39" fillId="0" borderId="0" xfId="0" applyFont="1"/>
    <xf numFmtId="9" fontId="4" fillId="5" borderId="0" xfId="0" applyNumberFormat="1" applyFont="1" applyFill="1" applyAlignment="1">
      <alignment horizontal="center"/>
    </xf>
    <xf numFmtId="0" fontId="4" fillId="5" borderId="4" xfId="0" applyFont="1" applyFill="1" applyBorder="1"/>
    <xf numFmtId="0" fontId="4" fillId="5" borderId="0" xfId="0" applyFont="1" applyFill="1"/>
    <xf numFmtId="0" fontId="5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34" fillId="0" borderId="0" xfId="0" applyFont="1" applyAlignment="1">
      <alignment horizontal="center"/>
    </xf>
    <xf numFmtId="17" fontId="33" fillId="0" borderId="4" xfId="0" applyNumberFormat="1" applyFont="1" applyBorder="1" applyAlignment="1">
      <alignment horizontal="center"/>
    </xf>
    <xf numFmtId="2" fontId="32" fillId="0" borderId="0" xfId="0" applyNumberFormat="1" applyFont="1" applyAlignment="1">
      <alignment horizontal="center"/>
    </xf>
    <xf numFmtId="1" fontId="33" fillId="0" borderId="3" xfId="0" applyNumberFormat="1" applyFont="1" applyBorder="1" applyAlignment="1">
      <alignment horizontal="center"/>
    </xf>
    <xf numFmtId="1" fontId="33" fillId="0" borderId="4" xfId="0" applyNumberFormat="1" applyFont="1" applyBorder="1" applyAlignment="1">
      <alignment horizontal="center"/>
    </xf>
    <xf numFmtId="1" fontId="32" fillId="0" borderId="4" xfId="0" applyNumberFormat="1" applyFont="1" applyBorder="1" applyAlignment="1">
      <alignment horizontal="center"/>
    </xf>
    <xf numFmtId="2" fontId="33" fillId="0" borderId="0" xfId="0" applyNumberFormat="1" applyFont="1" applyAlignment="1">
      <alignment horizontal="center"/>
    </xf>
    <xf numFmtId="1" fontId="33" fillId="0" borderId="0" xfId="0" applyNumberFormat="1" applyFont="1"/>
    <xf numFmtId="1" fontId="10" fillId="0" borderId="3" xfId="0" applyNumberFormat="1" applyFont="1" applyBorder="1" applyAlignment="1">
      <alignment horizontal="center"/>
    </xf>
    <xf numFmtId="1" fontId="10" fillId="0" borderId="4" xfId="0" applyNumberFormat="1" applyFont="1" applyBorder="1" applyAlignment="1">
      <alignment horizontal="center"/>
    </xf>
    <xf numFmtId="0" fontId="33" fillId="0" borderId="0" xfId="0" applyFont="1" applyAlignment="1">
      <alignment horizontal="center"/>
    </xf>
    <xf numFmtId="1" fontId="32" fillId="0" borderId="0" xfId="0" applyNumberFormat="1" applyFont="1"/>
    <xf numFmtId="0" fontId="32" fillId="0" borderId="0" xfId="0" applyFont="1" applyAlignment="1">
      <alignment horizontal="left"/>
    </xf>
    <xf numFmtId="164" fontId="32" fillId="0" borderId="0" xfId="0" applyNumberFormat="1" applyFont="1" applyAlignment="1">
      <alignment horizontal="center"/>
    </xf>
    <xf numFmtId="9" fontId="32" fillId="0" borderId="3" xfId="0" applyNumberFormat="1" applyFont="1" applyBorder="1" applyAlignment="1">
      <alignment horizontal="center"/>
    </xf>
    <xf numFmtId="9" fontId="32" fillId="0" borderId="4" xfId="0" applyNumberFormat="1" applyFont="1" applyBorder="1" applyAlignment="1">
      <alignment horizontal="center"/>
    </xf>
    <xf numFmtId="0" fontId="32" fillId="0" borderId="4" xfId="0" applyFont="1" applyBorder="1"/>
    <xf numFmtId="164" fontId="32" fillId="0" borderId="4" xfId="0" applyNumberFormat="1" applyFont="1" applyBorder="1"/>
    <xf numFmtId="0" fontId="32" fillId="0" borderId="0" xfId="0" applyFont="1" applyAlignment="1">
      <alignment vertical="center"/>
    </xf>
    <xf numFmtId="164" fontId="32" fillId="0" borderId="4" xfId="0" applyNumberFormat="1" applyFont="1" applyBorder="1" applyAlignment="1">
      <alignment horizontal="center" vertical="center"/>
    </xf>
    <xf numFmtId="2" fontId="32" fillId="0" borderId="0" xfId="0" applyNumberFormat="1" applyFont="1"/>
    <xf numFmtId="165" fontId="33" fillId="0" borderId="0" xfId="0" applyNumberFormat="1" applyFont="1" applyAlignment="1">
      <alignment horizontal="center"/>
    </xf>
    <xf numFmtId="0" fontId="32" fillId="0" borderId="3" xfId="0" applyFont="1" applyBorder="1" applyAlignment="1">
      <alignment horizontal="left"/>
    </xf>
    <xf numFmtId="0" fontId="32" fillId="0" borderId="0" xfId="0" applyFont="1" applyAlignment="1">
      <alignment horizontal="center" vertical="center"/>
    </xf>
    <xf numFmtId="0" fontId="32" fillId="0" borderId="0" xfId="0" applyFont="1" applyAlignment="1">
      <alignment horizontal="left" vertical="center"/>
    </xf>
    <xf numFmtId="0" fontId="7" fillId="0" borderId="1" xfId="0" applyFont="1" applyBorder="1" applyAlignment="1">
      <alignment horizontal="center"/>
    </xf>
    <xf numFmtId="0" fontId="7" fillId="0" borderId="7" xfId="0" applyFont="1" applyBorder="1" applyAlignment="1">
      <alignment horizontal="left"/>
    </xf>
    <xf numFmtId="0" fontId="7" fillId="0" borderId="5" xfId="0" applyFont="1" applyBorder="1" applyAlignment="1">
      <alignment horizontal="left"/>
    </xf>
    <xf numFmtId="17" fontId="7" fillId="0" borderId="6" xfId="0" applyNumberFormat="1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10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49" fontId="8" fillId="0" borderId="5" xfId="0" applyNumberFormat="1" applyFont="1" applyBorder="1" applyAlignment="1">
      <alignment horizontal="center"/>
    </xf>
    <xf numFmtId="1" fontId="8" fillId="0" borderId="5" xfId="0" applyNumberFormat="1" applyFont="1" applyBorder="1" applyAlignment="1">
      <alignment horizontal="center"/>
    </xf>
    <xf numFmtId="1" fontId="7" fillId="0" borderId="7" xfId="0" applyNumberFormat="1" applyFont="1" applyBorder="1" applyAlignment="1">
      <alignment horizontal="center"/>
    </xf>
    <xf numFmtId="0" fontId="7" fillId="0" borderId="8" xfId="0" applyFont="1" applyBorder="1" applyAlignment="1">
      <alignment horizontal="left"/>
    </xf>
    <xf numFmtId="17" fontId="7" fillId="0" borderId="9" xfId="0" applyNumberFormat="1" applyFont="1" applyBorder="1" applyAlignment="1">
      <alignment horizontal="center"/>
    </xf>
    <xf numFmtId="10" fontId="7" fillId="0" borderId="8" xfId="0" applyNumberFormat="1" applyFont="1" applyBorder="1" applyAlignment="1">
      <alignment horizontal="center"/>
    </xf>
    <xf numFmtId="49" fontId="8" fillId="0" borderId="8" xfId="0" applyNumberFormat="1" applyFont="1" applyBorder="1" applyAlignment="1">
      <alignment horizontal="center"/>
    </xf>
    <xf numFmtId="0" fontId="41" fillId="0" borderId="0" xfId="0" applyFont="1"/>
    <xf numFmtId="0" fontId="32" fillId="0" borderId="0" xfId="0" applyFont="1" applyAlignment="1">
      <alignment horizontal="left" vertical="center" wrapText="1"/>
    </xf>
    <xf numFmtId="16" fontId="9" fillId="0" borderId="4" xfId="0" applyNumberFormat="1" applyFont="1" applyBorder="1"/>
    <xf numFmtId="16" fontId="9" fillId="0" borderId="0" xfId="0" quotePrefix="1" applyNumberFormat="1" applyFont="1" applyAlignment="1">
      <alignment horizontal="center"/>
    </xf>
    <xf numFmtId="9" fontId="32" fillId="4" borderId="3" xfId="0" applyNumberFormat="1" applyFont="1" applyFill="1" applyBorder="1" applyAlignment="1">
      <alignment horizontal="center"/>
    </xf>
    <xf numFmtId="9" fontId="32" fillId="4" borderId="1" xfId="0" applyNumberFormat="1" applyFont="1" applyFill="1" applyBorder="1" applyAlignment="1">
      <alignment horizontal="center"/>
    </xf>
    <xf numFmtId="9" fontId="32" fillId="4" borderId="4" xfId="0" applyNumberFormat="1" applyFont="1" applyFill="1" applyBorder="1" applyAlignment="1">
      <alignment horizontal="center"/>
    </xf>
    <xf numFmtId="0" fontId="32" fillId="4" borderId="1" xfId="0" applyFont="1" applyFill="1" applyBorder="1" applyAlignment="1">
      <alignment horizontal="center"/>
    </xf>
    <xf numFmtId="1" fontId="32" fillId="4" borderId="1" xfId="0" applyNumberFormat="1" applyFont="1" applyFill="1" applyBorder="1" applyAlignment="1">
      <alignment horizontal="center"/>
    </xf>
    <xf numFmtId="0" fontId="32" fillId="4" borderId="1" xfId="0" applyFont="1" applyFill="1" applyBorder="1"/>
    <xf numFmtId="167" fontId="7" fillId="0" borderId="4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center"/>
    </xf>
    <xf numFmtId="165" fontId="8" fillId="0" borderId="4" xfId="0" applyNumberFormat="1" applyFont="1" applyBorder="1" applyAlignment="1">
      <alignment horizontal="center"/>
    </xf>
    <xf numFmtId="49" fontId="32" fillId="0" borderId="0" xfId="0" applyNumberFormat="1" applyFont="1" applyAlignment="1">
      <alignment horizontal="center"/>
    </xf>
    <xf numFmtId="2" fontId="32" fillId="0" borderId="3" xfId="0" applyNumberFormat="1" applyFont="1" applyBorder="1" applyAlignment="1">
      <alignment horizontal="center"/>
    </xf>
    <xf numFmtId="165" fontId="4" fillId="0" borderId="4" xfId="0" applyNumberFormat="1" applyFont="1" applyBorder="1" applyAlignment="1">
      <alignment horizontal="center"/>
    </xf>
    <xf numFmtId="0" fontId="29" fillId="2" borderId="1" xfId="0" applyFont="1" applyFill="1" applyBorder="1" applyAlignment="1">
      <alignment horizontal="center"/>
    </xf>
    <xf numFmtId="1" fontId="9" fillId="0" borderId="1" xfId="0" applyNumberFormat="1" applyFont="1" applyBorder="1" applyAlignment="1">
      <alignment horizontal="center"/>
    </xf>
    <xf numFmtId="1" fontId="7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" fontId="6" fillId="0" borderId="1" xfId="0" applyNumberFormat="1" applyFont="1" applyBorder="1" applyAlignment="1">
      <alignment horizontal="center"/>
    </xf>
    <xf numFmtId="1" fontId="8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42" fillId="0" borderId="3" xfId="0" applyFont="1" applyBorder="1"/>
    <xf numFmtId="0" fontId="42" fillId="0" borderId="0" xfId="0" applyFont="1"/>
    <xf numFmtId="9" fontId="42" fillId="0" borderId="0" xfId="0" applyNumberFormat="1" applyFont="1" applyAlignment="1">
      <alignment horizontal="center"/>
    </xf>
    <xf numFmtId="0" fontId="44" fillId="0" borderId="0" xfId="0" applyFont="1"/>
    <xf numFmtId="49" fontId="33" fillId="0" borderId="0" xfId="0" applyNumberFormat="1" applyFont="1" applyAlignment="1">
      <alignment horizontal="center"/>
    </xf>
    <xf numFmtId="0" fontId="33" fillId="0" borderId="0" xfId="0" applyFont="1" applyAlignment="1">
      <alignment horizontal="left"/>
    </xf>
    <xf numFmtId="10" fontId="32" fillId="0" borderId="0" xfId="0" applyNumberFormat="1" applyFont="1" applyAlignment="1">
      <alignment horizontal="center"/>
    </xf>
    <xf numFmtId="1" fontId="33" fillId="4" borderId="3" xfId="0" applyNumberFormat="1" applyFont="1" applyFill="1" applyBorder="1" applyAlignment="1">
      <alignment horizontal="center"/>
    </xf>
    <xf numFmtId="1" fontId="33" fillId="4" borderId="1" xfId="0" applyNumberFormat="1" applyFont="1" applyFill="1" applyBorder="1" applyAlignment="1">
      <alignment horizontal="center"/>
    </xf>
    <xf numFmtId="1" fontId="33" fillId="4" borderId="4" xfId="0" applyNumberFormat="1" applyFont="1" applyFill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8" fillId="0" borderId="0" xfId="0" applyFont="1"/>
    <xf numFmtId="0" fontId="32" fillId="0" borderId="10" xfId="0" applyFont="1" applyBorder="1"/>
    <xf numFmtId="0" fontId="32" fillId="0" borderId="8" xfId="0" applyFont="1" applyBorder="1"/>
    <xf numFmtId="0" fontId="32" fillId="0" borderId="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1" fontId="32" fillId="0" borderId="10" xfId="0" applyNumberFormat="1" applyFont="1" applyBorder="1" applyAlignment="1">
      <alignment horizontal="center"/>
    </xf>
    <xf numFmtId="165" fontId="33" fillId="0" borderId="3" xfId="0" applyNumberFormat="1" applyFont="1" applyBorder="1" applyAlignment="1">
      <alignment horizontal="center" vertical="center"/>
    </xf>
    <xf numFmtId="165" fontId="33" fillId="0" borderId="0" xfId="0" applyNumberFormat="1" applyFont="1" applyAlignment="1">
      <alignment horizontal="center" vertical="center"/>
    </xf>
    <xf numFmtId="165" fontId="32" fillId="0" borderId="0" xfId="0" applyNumberFormat="1" applyFont="1" applyAlignment="1">
      <alignment horizontal="center" vertical="center"/>
    </xf>
    <xf numFmtId="1" fontId="42" fillId="0" borderId="4" xfId="0" applyNumberFormat="1" applyFont="1" applyBorder="1" applyAlignment="1">
      <alignment horizontal="center"/>
    </xf>
    <xf numFmtId="1" fontId="42" fillId="0" borderId="0" xfId="0" applyNumberFormat="1" applyFont="1"/>
    <xf numFmtId="0" fontId="42" fillId="0" borderId="3" xfId="0" applyFont="1" applyBorder="1" applyAlignment="1">
      <alignment horizontal="left"/>
    </xf>
    <xf numFmtId="0" fontId="42" fillId="0" borderId="0" xfId="0" applyFont="1" applyAlignment="1">
      <alignment horizontal="left" vertical="center"/>
    </xf>
    <xf numFmtId="164" fontId="42" fillId="0" borderId="4" xfId="0" applyNumberFormat="1" applyFont="1" applyBorder="1" applyAlignment="1">
      <alignment horizontal="center" vertical="center"/>
    </xf>
    <xf numFmtId="9" fontId="42" fillId="0" borderId="4" xfId="0" applyNumberFormat="1" applyFont="1" applyBorder="1" applyAlignment="1">
      <alignment horizontal="center"/>
    </xf>
    <xf numFmtId="0" fontId="42" fillId="0" borderId="3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3" fillId="0" borderId="4" xfId="0" applyFont="1" applyBorder="1" applyAlignment="1">
      <alignment horizontal="center" vertical="center"/>
    </xf>
    <xf numFmtId="1" fontId="43" fillId="0" borderId="0" xfId="0" applyNumberFormat="1" applyFont="1" applyAlignment="1">
      <alignment horizontal="center" vertical="center"/>
    </xf>
    <xf numFmtId="16" fontId="7" fillId="0" borderId="4" xfId="0" applyNumberFormat="1" applyFont="1" applyBorder="1"/>
    <xf numFmtId="17" fontId="43" fillId="0" borderId="4" xfId="0" applyNumberFormat="1" applyFont="1" applyBorder="1" applyAlignment="1">
      <alignment horizontal="center"/>
    </xf>
    <xf numFmtId="2" fontId="42" fillId="0" borderId="0" xfId="0" applyNumberFormat="1" applyFont="1" applyAlignment="1">
      <alignment horizontal="center"/>
    </xf>
    <xf numFmtId="1" fontId="43" fillId="0" borderId="0" xfId="0" applyNumberFormat="1" applyFont="1" applyAlignment="1">
      <alignment horizontal="center"/>
    </xf>
    <xf numFmtId="1" fontId="43" fillId="0" borderId="0" xfId="0" applyNumberFormat="1" applyFont="1"/>
    <xf numFmtId="0" fontId="42" fillId="0" borderId="0" xfId="0" applyFont="1" applyAlignment="1">
      <alignment horizontal="left"/>
    </xf>
    <xf numFmtId="17" fontId="32" fillId="0" borderId="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/>
    </xf>
    <xf numFmtId="17" fontId="42" fillId="0" borderId="4" xfId="0" applyNumberFormat="1" applyFont="1" applyBorder="1" applyAlignment="1">
      <alignment horizontal="center"/>
    </xf>
    <xf numFmtId="17" fontId="32" fillId="0" borderId="9" xfId="0" applyNumberFormat="1" applyFont="1" applyBorder="1" applyAlignment="1">
      <alignment horizontal="center"/>
    </xf>
    <xf numFmtId="1" fontId="32" fillId="0" borderId="8" xfId="0" applyNumberFormat="1" applyFont="1" applyBorder="1" applyAlignment="1">
      <alignment horizontal="center"/>
    </xf>
    <xf numFmtId="1" fontId="32" fillId="0" borderId="9" xfId="0" applyNumberFormat="1" applyFont="1" applyBorder="1" applyAlignment="1">
      <alignment horizontal="center"/>
    </xf>
    <xf numFmtId="49" fontId="10" fillId="0" borderId="3" xfId="0" applyNumberFormat="1" applyFont="1" applyBorder="1" applyAlignment="1">
      <alignment horizontal="center"/>
    </xf>
    <xf numFmtId="1" fontId="4" fillId="0" borderId="4" xfId="0" applyNumberFormat="1" applyFont="1" applyBorder="1" applyAlignment="1">
      <alignment horizontal="center" vertical="center"/>
    </xf>
    <xf numFmtId="1" fontId="10" fillId="0" borderId="1" xfId="0" applyNumberFormat="1" applyFont="1" applyBorder="1" applyAlignment="1">
      <alignment horizontal="center"/>
    </xf>
    <xf numFmtId="0" fontId="45" fillId="0" borderId="0" xfId="0" applyFont="1"/>
    <xf numFmtId="0" fontId="45" fillId="0" borderId="1" xfId="0" applyFont="1" applyBorder="1"/>
    <xf numFmtId="165" fontId="32" fillId="0" borderId="0" xfId="0" applyNumberFormat="1" applyFont="1" applyAlignment="1">
      <alignment horizontal="center"/>
    </xf>
    <xf numFmtId="165" fontId="32" fillId="0" borderId="4" xfId="0" applyNumberFormat="1" applyFont="1" applyBorder="1" applyAlignment="1">
      <alignment horizontal="center"/>
    </xf>
    <xf numFmtId="165" fontId="32" fillId="0" borderId="3" xfId="0" applyNumberFormat="1" applyFont="1" applyBorder="1" applyAlignment="1">
      <alignment horizontal="center"/>
    </xf>
    <xf numFmtId="0" fontId="32" fillId="0" borderId="1" xfId="0" applyFont="1" applyBorder="1" applyAlignment="1">
      <alignment horizontal="center"/>
    </xf>
    <xf numFmtId="0" fontId="4" fillId="0" borderId="0" xfId="0" applyFont="1" applyAlignment="1">
      <alignment wrapText="1"/>
    </xf>
    <xf numFmtId="0" fontId="46" fillId="0" borderId="0" xfId="0" applyFont="1"/>
    <xf numFmtId="17" fontId="7" fillId="0" borderId="4" xfId="0" applyNumberFormat="1" applyFont="1" applyBorder="1"/>
    <xf numFmtId="0" fontId="18" fillId="5" borderId="1" xfId="0" applyFont="1" applyFill="1" applyBorder="1" applyAlignment="1">
      <alignment horizontal="center"/>
    </xf>
    <xf numFmtId="0" fontId="47" fillId="0" borderId="1" xfId="0" applyFont="1" applyBorder="1"/>
    <xf numFmtId="0" fontId="46" fillId="0" borderId="1" xfId="0" applyFont="1" applyBorder="1"/>
    <xf numFmtId="0" fontId="48" fillId="0" borderId="1" xfId="0" applyFont="1" applyBorder="1"/>
    <xf numFmtId="0" fontId="49" fillId="0" borderId="0" xfId="0" applyFont="1"/>
    <xf numFmtId="0" fontId="50" fillId="0" borderId="1" xfId="0" applyFont="1" applyBorder="1"/>
    <xf numFmtId="0" fontId="51" fillId="0" borderId="1" xfId="0" applyFont="1" applyBorder="1"/>
    <xf numFmtId="2" fontId="33" fillId="0" borderId="4" xfId="0" applyNumberFormat="1" applyFont="1" applyBorder="1" applyAlignment="1">
      <alignment horizontal="center"/>
    </xf>
    <xf numFmtId="16" fontId="7" fillId="0" borderId="0" xfId="0" quotePrefix="1" applyNumberFormat="1" applyFont="1" applyAlignment="1">
      <alignment horizontal="center"/>
    </xf>
    <xf numFmtId="0" fontId="9" fillId="0" borderId="11" xfId="0" applyFont="1" applyBorder="1"/>
    <xf numFmtId="0" fontId="9" fillId="4" borderId="3" xfId="0" applyFont="1" applyFill="1" applyBorder="1"/>
    <xf numFmtId="0" fontId="52" fillId="0" borderId="1" xfId="0" applyFont="1" applyBorder="1"/>
    <xf numFmtId="0" fontId="50" fillId="0" borderId="0" xfId="0" applyFont="1"/>
    <xf numFmtId="1" fontId="7" fillId="0" borderId="4" xfId="0" applyNumberFormat="1" applyFont="1" applyBorder="1" applyAlignment="1">
      <alignment horizontal="center" vertical="center"/>
    </xf>
    <xf numFmtId="1" fontId="32" fillId="0" borderId="1" xfId="0" applyNumberFormat="1" applyFont="1" applyBorder="1" applyAlignment="1">
      <alignment horizontal="center"/>
    </xf>
    <xf numFmtId="0" fontId="54" fillId="0" borderId="0" xfId="0" applyFont="1" applyAlignment="1">
      <alignment horizontal="center" vertical="center"/>
    </xf>
    <xf numFmtId="10" fontId="32" fillId="0" borderId="4" xfId="0" applyNumberFormat="1" applyFont="1" applyBorder="1" applyAlignment="1">
      <alignment horizontal="center"/>
    </xf>
    <xf numFmtId="0" fontId="54" fillId="0" borderId="0" xfId="0" applyFont="1"/>
    <xf numFmtId="2" fontId="32" fillId="0" borderId="0" xfId="0" applyNumberFormat="1" applyFont="1" applyAlignment="1">
      <alignment horizontal="center" vertical="center"/>
    </xf>
    <xf numFmtId="164" fontId="32" fillId="0" borderId="9" xfId="0" applyNumberFormat="1" applyFont="1" applyBorder="1"/>
    <xf numFmtId="0" fontId="32" fillId="0" borderId="9" xfId="0" applyFont="1" applyBorder="1"/>
    <xf numFmtId="0" fontId="32" fillId="0" borderId="10" xfId="0" applyFont="1" applyBorder="1" applyAlignment="1">
      <alignment horizontal="center"/>
    </xf>
    <xf numFmtId="16" fontId="7" fillId="0" borderId="0" xfId="0" applyNumberFormat="1" applyFont="1"/>
    <xf numFmtId="0" fontId="0" fillId="0" borderId="0" xfId="0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33" fillId="0" borderId="4" xfId="0" applyFont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7" fillId="0" borderId="1" xfId="0" applyFont="1" applyBorder="1"/>
    <xf numFmtId="164" fontId="7" fillId="0" borderId="1" xfId="0" applyNumberFormat="1" applyFont="1" applyBorder="1" applyAlignment="1">
      <alignment horizontal="center"/>
    </xf>
    <xf numFmtId="9" fontId="7" fillId="0" borderId="1" xfId="0" applyNumberFormat="1" applyFont="1" applyBorder="1" applyAlignment="1">
      <alignment horizontal="center"/>
    </xf>
    <xf numFmtId="0" fontId="39" fillId="10" borderId="0" xfId="0" applyFont="1" applyFill="1"/>
    <xf numFmtId="14" fontId="39" fillId="0" borderId="0" xfId="0" applyNumberFormat="1" applyFont="1"/>
    <xf numFmtId="0" fontId="7" fillId="4" borderId="1" xfId="0" applyFont="1" applyFill="1" applyBorder="1" applyAlignment="1">
      <alignment vertical="center"/>
    </xf>
    <xf numFmtId="164" fontId="7" fillId="4" borderId="4" xfId="0" applyNumberFormat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/>
    </xf>
    <xf numFmtId="0" fontId="7" fillId="6" borderId="3" xfId="0" applyFont="1" applyFill="1" applyBorder="1"/>
    <xf numFmtId="0" fontId="7" fillId="6" borderId="1" xfId="0" applyFont="1" applyFill="1" applyBorder="1" applyAlignment="1">
      <alignment vertical="center"/>
    </xf>
    <xf numFmtId="164" fontId="7" fillId="6" borderId="4" xfId="0" applyNumberFormat="1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/>
    </xf>
    <xf numFmtId="0" fontId="8" fillId="6" borderId="1" xfId="0" applyFont="1" applyFill="1" applyBorder="1" applyAlignment="1">
      <alignment horizontal="center"/>
    </xf>
    <xf numFmtId="9" fontId="7" fillId="6" borderId="3" xfId="0" applyNumberFormat="1" applyFont="1" applyFill="1" applyBorder="1" applyAlignment="1">
      <alignment horizontal="center"/>
    </xf>
    <xf numFmtId="9" fontId="7" fillId="6" borderId="1" xfId="0" applyNumberFormat="1" applyFont="1" applyFill="1" applyBorder="1" applyAlignment="1">
      <alignment horizontal="center"/>
    </xf>
    <xf numFmtId="9" fontId="7" fillId="6" borderId="4" xfId="0" applyNumberFormat="1" applyFont="1" applyFill="1" applyBorder="1" applyAlignment="1">
      <alignment horizontal="center"/>
    </xf>
    <xf numFmtId="1" fontId="8" fillId="6" borderId="3" xfId="0" applyNumberFormat="1" applyFont="1" applyFill="1" applyBorder="1" applyAlignment="1">
      <alignment horizontal="center"/>
    </xf>
    <xf numFmtId="1" fontId="8" fillId="6" borderId="1" xfId="0" applyNumberFormat="1" applyFont="1" applyFill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1" fontId="7" fillId="6" borderId="1" xfId="0" applyNumberFormat="1" applyFont="1" applyFill="1" applyBorder="1" applyAlignment="1">
      <alignment horizontal="center"/>
    </xf>
    <xf numFmtId="1" fontId="7" fillId="6" borderId="3" xfId="0" applyNumberFormat="1" applyFont="1" applyFill="1" applyBorder="1" applyAlignment="1">
      <alignment horizontal="center"/>
    </xf>
    <xf numFmtId="1" fontId="7" fillId="6" borderId="4" xfId="0" applyNumberFormat="1" applyFont="1" applyFill="1" applyBorder="1" applyAlignment="1">
      <alignment horizontal="center"/>
    </xf>
    <xf numFmtId="0" fontId="7" fillId="6" borderId="1" xfId="0" applyFont="1" applyFill="1" applyBorder="1"/>
    <xf numFmtId="0" fontId="7" fillId="6" borderId="3" xfId="0" applyFont="1" applyFill="1" applyBorder="1" applyAlignment="1">
      <alignment horizontal="center"/>
    </xf>
    <xf numFmtId="0" fontId="7" fillId="6" borderId="4" xfId="0" applyFont="1" applyFill="1" applyBorder="1" applyAlignment="1">
      <alignment horizontal="center"/>
    </xf>
    <xf numFmtId="164" fontId="7" fillId="6" borderId="4" xfId="0" applyNumberFormat="1" applyFont="1" applyFill="1" applyBorder="1" applyAlignment="1">
      <alignment horizontal="center"/>
    </xf>
    <xf numFmtId="0" fontId="7" fillId="6" borderId="1" xfId="0" applyFont="1" applyFill="1" applyBorder="1" applyAlignment="1">
      <alignment horizontal="left" vertical="center"/>
    </xf>
    <xf numFmtId="164" fontId="9" fillId="0" borderId="4" xfId="0" applyNumberFormat="1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165" fontId="9" fillId="0" borderId="1" xfId="0" applyNumberFormat="1" applyFont="1" applyBorder="1" applyAlignment="1">
      <alignment horizontal="center"/>
    </xf>
    <xf numFmtId="1" fontId="9" fillId="4" borderId="1" xfId="0" applyNumberFormat="1" applyFont="1" applyFill="1" applyBorder="1"/>
    <xf numFmtId="9" fontId="42" fillId="0" borderId="3" xfId="0" applyNumberFormat="1" applyFont="1" applyBorder="1" applyAlignment="1">
      <alignment horizontal="center"/>
    </xf>
    <xf numFmtId="0" fontId="1" fillId="11" borderId="0" xfId="0" applyFont="1" applyFill="1"/>
    <xf numFmtId="17" fontId="7" fillId="0" borderId="0" xfId="0" applyNumberFormat="1" applyFont="1" applyAlignment="1">
      <alignment horizontal="center"/>
    </xf>
    <xf numFmtId="167" fontId="9" fillId="0" borderId="0" xfId="0" applyNumberFormat="1" applyFont="1" applyAlignment="1">
      <alignment horizontal="center"/>
    </xf>
    <xf numFmtId="164" fontId="42" fillId="0" borderId="0" xfId="0" applyNumberFormat="1" applyFont="1" applyAlignment="1">
      <alignment horizontal="center"/>
    </xf>
    <xf numFmtId="0" fontId="42" fillId="0" borderId="4" xfId="0" applyFont="1" applyBorder="1"/>
    <xf numFmtId="1" fontId="6" fillId="4" borderId="3" xfId="0" applyNumberFormat="1" applyFont="1" applyFill="1" applyBorder="1" applyAlignment="1">
      <alignment horizontal="center"/>
    </xf>
    <xf numFmtId="1" fontId="6" fillId="4" borderId="4" xfId="0" applyNumberFormat="1" applyFont="1" applyFill="1" applyBorder="1" applyAlignment="1">
      <alignment horizontal="center"/>
    </xf>
    <xf numFmtId="16" fontId="6" fillId="0" borderId="0" xfId="0" applyNumberFormat="1" applyFont="1" applyAlignment="1">
      <alignment horizontal="center"/>
    </xf>
    <xf numFmtId="49" fontId="32" fillId="0" borderId="8" xfId="0" applyNumberFormat="1" applyFont="1" applyBorder="1" applyAlignment="1">
      <alignment horizontal="center"/>
    </xf>
    <xf numFmtId="14" fontId="40" fillId="0" borderId="0" xfId="0" applyNumberFormat="1" applyFont="1"/>
    <xf numFmtId="0" fontId="32" fillId="7" borderId="3" xfId="0" applyFont="1" applyFill="1" applyBorder="1"/>
    <xf numFmtId="0" fontId="32" fillId="7" borderId="1" xfId="0" applyFont="1" applyFill="1" applyBorder="1"/>
    <xf numFmtId="0" fontId="32" fillId="7" borderId="1" xfId="0" applyFont="1" applyFill="1" applyBorder="1" applyAlignment="1">
      <alignment horizontal="center"/>
    </xf>
    <xf numFmtId="10" fontId="32" fillId="7" borderId="1" xfId="0" applyNumberFormat="1" applyFont="1" applyFill="1" applyBorder="1" applyAlignment="1">
      <alignment horizontal="center"/>
    </xf>
    <xf numFmtId="0" fontId="24" fillId="0" borderId="1" xfId="0" applyFont="1" applyBorder="1"/>
    <xf numFmtId="0" fontId="26" fillId="0" borderId="1" xfId="0" applyFont="1" applyBorder="1"/>
    <xf numFmtId="0" fontId="56" fillId="0" borderId="0" xfId="0" applyFont="1"/>
    <xf numFmtId="0" fontId="57" fillId="0" borderId="0" xfId="0" applyFont="1"/>
    <xf numFmtId="0" fontId="58" fillId="0" borderId="0" xfId="0" applyFont="1"/>
    <xf numFmtId="0" fontId="51" fillId="0" borderId="1" xfId="0" applyFont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0" fillId="0" borderId="1" xfId="0" applyFont="1" applyBorder="1" applyAlignment="1">
      <alignment horizontal="center"/>
    </xf>
    <xf numFmtId="0" fontId="45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164" fontId="42" fillId="0" borderId="4" xfId="0" applyNumberFormat="1" applyFont="1" applyBorder="1"/>
    <xf numFmtId="0" fontId="42" fillId="0" borderId="1" xfId="0" applyFont="1" applyBorder="1" applyAlignment="1">
      <alignment horizontal="center"/>
    </xf>
    <xf numFmtId="164" fontId="7" fillId="0" borderId="8" xfId="0" applyNumberFormat="1" applyFont="1" applyBorder="1" applyAlignment="1">
      <alignment horizontal="center" vertical="center"/>
    </xf>
    <xf numFmtId="0" fontId="51" fillId="0" borderId="0" xfId="0" applyFont="1"/>
    <xf numFmtId="49" fontId="8" fillId="0" borderId="1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7" fillId="0" borderId="1" xfId="0" applyNumberFormat="1" applyFont="1" applyBorder="1" applyAlignment="1">
      <alignment horizontal="center"/>
    </xf>
    <xf numFmtId="49" fontId="9" fillId="0" borderId="1" xfId="0" applyNumberFormat="1" applyFont="1" applyBorder="1" applyAlignment="1">
      <alignment horizontal="center"/>
    </xf>
    <xf numFmtId="2" fontId="6" fillId="0" borderId="1" xfId="0" applyNumberFormat="1" applyFont="1" applyBorder="1" applyAlignment="1">
      <alignment horizontal="center"/>
    </xf>
    <xf numFmtId="0" fontId="42" fillId="0" borderId="10" xfId="0" applyFont="1" applyBorder="1"/>
    <xf numFmtId="0" fontId="55" fillId="0" borderId="8" xfId="0" applyFont="1" applyBorder="1"/>
    <xf numFmtId="164" fontId="55" fillId="0" borderId="9" xfId="0" applyNumberFormat="1" applyFont="1" applyBorder="1" applyAlignment="1">
      <alignment horizontal="center"/>
    </xf>
    <xf numFmtId="0" fontId="55" fillId="0" borderId="8" xfId="0" applyFont="1" applyBorder="1" applyAlignment="1">
      <alignment horizontal="center"/>
    </xf>
    <xf numFmtId="9" fontId="42" fillId="0" borderId="10" xfId="0" applyNumberFormat="1" applyFont="1" applyBorder="1" applyAlignment="1">
      <alignment horizontal="center"/>
    </xf>
    <xf numFmtId="9" fontId="42" fillId="0" borderId="8" xfId="0" applyNumberFormat="1" applyFont="1" applyBorder="1" applyAlignment="1">
      <alignment horizontal="center"/>
    </xf>
    <xf numFmtId="9" fontId="42" fillId="0" borderId="9" xfId="0" applyNumberFormat="1" applyFont="1" applyBorder="1" applyAlignment="1">
      <alignment horizontal="center"/>
    </xf>
    <xf numFmtId="1" fontId="42" fillId="0" borderId="10" xfId="0" applyNumberFormat="1" applyFont="1" applyBorder="1" applyAlignment="1">
      <alignment horizontal="center"/>
    </xf>
    <xf numFmtId="1" fontId="42" fillId="0" borderId="9" xfId="0" applyNumberFormat="1" applyFont="1" applyBorder="1" applyAlignment="1">
      <alignment horizontal="center"/>
    </xf>
    <xf numFmtId="0" fontId="59" fillId="0" borderId="1" xfId="0" applyFont="1" applyBorder="1"/>
    <xf numFmtId="0" fontId="60" fillId="0" borderId="0" xfId="0" applyFont="1" applyAlignment="1">
      <alignment horizontal="center" vertical="center"/>
    </xf>
    <xf numFmtId="1" fontId="7" fillId="4" borderId="0" xfId="0" applyNumberFormat="1" applyFont="1" applyFill="1" applyAlignment="1">
      <alignment horizontal="center"/>
    </xf>
    <xf numFmtId="1" fontId="9" fillId="0" borderId="4" xfId="0" applyNumberFormat="1" applyFont="1" applyBorder="1" applyAlignment="1">
      <alignment horizontal="center" vertical="center"/>
    </xf>
    <xf numFmtId="0" fontId="42" fillId="0" borderId="4" xfId="0" applyFont="1" applyBorder="1" applyAlignment="1">
      <alignment horizontal="center"/>
    </xf>
    <xf numFmtId="1" fontId="34" fillId="0" borderId="3" xfId="0" applyNumberFormat="1" applyFont="1" applyBorder="1" applyAlignment="1">
      <alignment horizontal="center"/>
    </xf>
    <xf numFmtId="1" fontId="34" fillId="0" borderId="0" xfId="0" applyNumberFormat="1" applyFont="1" applyAlignment="1">
      <alignment horizontal="center"/>
    </xf>
    <xf numFmtId="1" fontId="34" fillId="0" borderId="4" xfId="0" applyNumberFormat="1" applyFont="1" applyBorder="1" applyAlignment="1">
      <alignment horizontal="center"/>
    </xf>
    <xf numFmtId="1" fontId="35" fillId="0" borderId="3" xfId="0" applyNumberFormat="1" applyFont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" fontId="35" fillId="0" borderId="4" xfId="0" applyNumberFormat="1" applyFont="1" applyBorder="1" applyAlignment="1">
      <alignment horizontal="center"/>
    </xf>
    <xf numFmtId="1" fontId="8" fillId="0" borderId="1" xfId="0" applyNumberFormat="1" applyFont="1" applyBorder="1"/>
    <xf numFmtId="1" fontId="6" fillId="0" borderId="1" xfId="0" applyNumberFormat="1" applyFont="1" applyBorder="1"/>
    <xf numFmtId="1" fontId="10" fillId="0" borderId="1" xfId="0" applyNumberFormat="1" applyFont="1" applyBorder="1"/>
    <xf numFmtId="165" fontId="32" fillId="0" borderId="1" xfId="0" applyNumberFormat="1" applyFont="1" applyBorder="1" applyAlignment="1">
      <alignment horizontal="center"/>
    </xf>
    <xf numFmtId="165" fontId="7" fillId="0" borderId="1" xfId="0" applyNumberFormat="1" applyFont="1" applyBorder="1" applyAlignment="1">
      <alignment horizontal="center"/>
    </xf>
    <xf numFmtId="165" fontId="4" fillId="0" borderId="1" xfId="0" applyNumberFormat="1" applyFont="1" applyBorder="1" applyAlignment="1">
      <alignment horizontal="center"/>
    </xf>
    <xf numFmtId="165" fontId="9" fillId="3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center"/>
    </xf>
    <xf numFmtId="0" fontId="42" fillId="0" borderId="4" xfId="0" applyFont="1" applyBorder="1" applyAlignment="1">
      <alignment horizontal="center" vertical="center"/>
    </xf>
    <xf numFmtId="1" fontId="42" fillId="0" borderId="3" xfId="0" applyNumberFormat="1" applyFont="1" applyBorder="1" applyAlignment="1">
      <alignment horizontal="center"/>
    </xf>
    <xf numFmtId="0" fontId="42" fillId="0" borderId="3" xfId="0" applyFont="1" applyBorder="1" applyAlignment="1">
      <alignment horizontal="center"/>
    </xf>
    <xf numFmtId="1" fontId="42" fillId="0" borderId="0" xfId="0" applyNumberFormat="1" applyFont="1" applyAlignment="1">
      <alignment horizontal="center"/>
    </xf>
    <xf numFmtId="17" fontId="42" fillId="0" borderId="4" xfId="0" applyNumberFormat="1" applyFont="1" applyBorder="1"/>
    <xf numFmtId="0" fontId="55" fillId="0" borderId="0" xfId="0" applyFont="1" applyAlignment="1">
      <alignment horizontal="left"/>
    </xf>
    <xf numFmtId="164" fontId="55" fillId="0" borderId="4" xfId="0" applyNumberFormat="1" applyFont="1" applyBorder="1" applyAlignment="1">
      <alignment horizontal="center"/>
    </xf>
    <xf numFmtId="0" fontId="55" fillId="0" borderId="0" xfId="0" applyFont="1" applyAlignment="1">
      <alignment horizontal="center"/>
    </xf>
    <xf numFmtId="0" fontId="48" fillId="0" borderId="0" xfId="0" applyFont="1"/>
    <xf numFmtId="0" fontId="9" fillId="0" borderId="0" xfId="0" quotePrefix="1" applyFont="1" applyAlignment="1">
      <alignment horizontal="center"/>
    </xf>
    <xf numFmtId="165" fontId="6" fillId="0" borderId="4" xfId="0" applyNumberFormat="1" applyFont="1" applyBorder="1" applyAlignment="1">
      <alignment horizontal="center"/>
    </xf>
    <xf numFmtId="0" fontId="50" fillId="0" borderId="0" xfId="0" applyFont="1" applyAlignment="1">
      <alignment horizontal="center"/>
    </xf>
    <xf numFmtId="0" fontId="7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61" fillId="0" borderId="3" xfId="0" applyFont="1" applyBorder="1"/>
    <xf numFmtId="0" fontId="61" fillId="0" borderId="0" xfId="0" applyFont="1" applyAlignment="1">
      <alignment horizontal="center"/>
    </xf>
    <xf numFmtId="9" fontId="61" fillId="0" borderId="0" xfId="0" applyNumberFormat="1" applyFont="1" applyAlignment="1">
      <alignment horizontal="center"/>
    </xf>
    <xf numFmtId="9" fontId="61" fillId="0" borderId="4" xfId="0" applyNumberFormat="1" applyFont="1" applyBorder="1" applyAlignment="1">
      <alignment horizontal="center"/>
    </xf>
    <xf numFmtId="1" fontId="63" fillId="0" borderId="0" xfId="0" applyNumberFormat="1" applyFont="1" applyAlignment="1">
      <alignment horizontal="center"/>
    </xf>
    <xf numFmtId="1" fontId="61" fillId="0" borderId="0" xfId="0" applyNumberFormat="1" applyFont="1" applyAlignment="1">
      <alignment horizontal="center"/>
    </xf>
    <xf numFmtId="1" fontId="61" fillId="0" borderId="3" xfId="0" applyNumberFormat="1" applyFont="1" applyBorder="1" applyAlignment="1">
      <alignment horizontal="center"/>
    </xf>
    <xf numFmtId="1" fontId="61" fillId="0" borderId="4" xfId="0" applyNumberFormat="1" applyFont="1" applyBorder="1" applyAlignment="1">
      <alignment horizontal="center"/>
    </xf>
    <xf numFmtId="0" fontId="61" fillId="0" borderId="0" xfId="0" applyFont="1"/>
    <xf numFmtId="0" fontId="64" fillId="0" borderId="0" xfId="0" applyFont="1"/>
    <xf numFmtId="1" fontId="0" fillId="0" borderId="0" xfId="0" applyNumberFormat="1" applyAlignment="1">
      <alignment horizontal="center"/>
    </xf>
    <xf numFmtId="17" fontId="9" fillId="0" borderId="0" xfId="0" quotePrefix="1" applyNumberFormat="1" applyFont="1" applyAlignment="1">
      <alignment horizontal="center"/>
    </xf>
    <xf numFmtId="0" fontId="65" fillId="0" borderId="3" xfId="0" applyFont="1" applyBorder="1"/>
    <xf numFmtId="0" fontId="65" fillId="0" borderId="0" xfId="0" applyFont="1"/>
    <xf numFmtId="0" fontId="66" fillId="0" borderId="1" xfId="0" applyFont="1" applyBorder="1"/>
    <xf numFmtId="0" fontId="66" fillId="0" borderId="1" xfId="0" applyFont="1" applyBorder="1" applyAlignment="1">
      <alignment horizontal="center"/>
    </xf>
    <xf numFmtId="0" fontId="65" fillId="0" borderId="0" xfId="0" applyFont="1" applyAlignment="1">
      <alignment horizontal="center"/>
    </xf>
    <xf numFmtId="2" fontId="65" fillId="0" borderId="0" xfId="0" applyNumberFormat="1" applyFont="1" applyAlignment="1">
      <alignment horizontal="center"/>
    </xf>
    <xf numFmtId="0" fontId="65" fillId="0" borderId="4" xfId="0" applyFont="1" applyBorder="1" applyAlignment="1">
      <alignment horizontal="center"/>
    </xf>
    <xf numFmtId="9" fontId="65" fillId="0" borderId="0" xfId="0" applyNumberFormat="1" applyFont="1" applyAlignment="1">
      <alignment horizontal="center"/>
    </xf>
    <xf numFmtId="1" fontId="65" fillId="0" borderId="3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center"/>
    </xf>
    <xf numFmtId="1" fontId="65" fillId="0" borderId="4" xfId="0" applyNumberFormat="1" applyFont="1" applyBorder="1" applyAlignment="1">
      <alignment horizontal="center"/>
    </xf>
    <xf numFmtId="0" fontId="65" fillId="0" borderId="3" xfId="0" applyFont="1" applyBorder="1" applyAlignment="1">
      <alignment horizontal="center"/>
    </xf>
    <xf numFmtId="17" fontId="67" fillId="0" borderId="4" xfId="0" applyNumberFormat="1" applyFont="1" applyBorder="1" applyAlignment="1">
      <alignment horizontal="center"/>
    </xf>
    <xf numFmtId="0" fontId="61" fillId="0" borderId="0" xfId="0" applyFont="1" applyAlignment="1">
      <alignment horizontal="left"/>
    </xf>
    <xf numFmtId="0" fontId="62" fillId="0" borderId="0" xfId="0" applyFont="1"/>
    <xf numFmtId="0" fontId="61" fillId="0" borderId="4" xfId="0" applyFont="1" applyBorder="1"/>
    <xf numFmtId="0" fontId="61" fillId="0" borderId="3" xfId="0" applyFont="1" applyBorder="1" applyAlignment="1">
      <alignment horizontal="center"/>
    </xf>
    <xf numFmtId="0" fontId="40" fillId="0" borderId="0" xfId="0" applyFont="1" applyAlignment="1">
      <alignment horizontal="center"/>
    </xf>
    <xf numFmtId="1" fontId="9" fillId="4" borderId="0" xfId="0" applyNumberFormat="1" applyFont="1" applyFill="1" applyAlignment="1">
      <alignment horizontal="center"/>
    </xf>
    <xf numFmtId="0" fontId="68" fillId="0" borderId="0" xfId="0" applyFont="1"/>
    <xf numFmtId="0" fontId="46" fillId="0" borderId="0" xfId="0" applyFont="1" applyAlignment="1">
      <alignment horizontal="center"/>
    </xf>
    <xf numFmtId="166" fontId="8" fillId="0" borderId="0" xfId="0" applyNumberFormat="1" applyFont="1" applyAlignment="1">
      <alignment horizontal="center"/>
    </xf>
    <xf numFmtId="0" fontId="7" fillId="0" borderId="0" xfId="0" quotePrefix="1" applyFont="1" applyAlignment="1">
      <alignment horizontal="center"/>
    </xf>
    <xf numFmtId="49" fontId="9" fillId="4" borderId="1" xfId="0" applyNumberFormat="1" applyFont="1" applyFill="1" applyBorder="1" applyAlignment="1">
      <alignment horizontal="center"/>
    </xf>
    <xf numFmtId="0" fontId="47" fillId="0" borderId="0" xfId="0" applyFont="1"/>
    <xf numFmtId="0" fontId="53" fillId="0" borderId="1" xfId="0" applyFont="1" applyBorder="1"/>
    <xf numFmtId="0" fontId="69" fillId="0" borderId="0" xfId="0" applyFont="1"/>
    <xf numFmtId="0" fontId="45" fillId="0" borderId="1" xfId="0" applyFont="1" applyBorder="1" applyAlignment="1">
      <alignment horizontal="left"/>
    </xf>
    <xf numFmtId="164" fontId="9" fillId="0" borderId="9" xfId="0" applyNumberFormat="1" applyFont="1" applyBorder="1"/>
    <xf numFmtId="0" fontId="9" fillId="0" borderId="9" xfId="0" applyFont="1" applyBorder="1"/>
    <xf numFmtId="0" fontId="9" fillId="0" borderId="7" xfId="0" applyFont="1" applyBorder="1" applyAlignment="1">
      <alignment horizontal="left"/>
    </xf>
    <xf numFmtId="0" fontId="9" fillId="0" borderId="5" xfId="0" applyFont="1" applyBorder="1" applyAlignment="1">
      <alignment horizontal="left"/>
    </xf>
    <xf numFmtId="164" fontId="9" fillId="0" borderId="6" xfId="0" applyNumberFormat="1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2" fontId="9" fillId="0" borderId="5" xfId="0" applyNumberFormat="1" applyFont="1" applyBorder="1" applyAlignment="1">
      <alignment horizontal="center"/>
    </xf>
    <xf numFmtId="9" fontId="9" fillId="0" borderId="5" xfId="0" applyNumberFormat="1" applyFont="1" applyBorder="1" applyAlignment="1">
      <alignment horizontal="center"/>
    </xf>
    <xf numFmtId="0" fontId="9" fillId="4" borderId="5" xfId="0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1" fontId="9" fillId="4" borderId="5" xfId="0" applyNumberFormat="1" applyFont="1" applyFill="1" applyBorder="1" applyAlignment="1">
      <alignment horizontal="center"/>
    </xf>
    <xf numFmtId="1" fontId="9" fillId="0" borderId="7" xfId="0" applyNumberFormat="1" applyFont="1" applyBorder="1" applyAlignment="1">
      <alignment horizontal="center"/>
    </xf>
    <xf numFmtId="0" fontId="9" fillId="4" borderId="5" xfId="0" applyFont="1" applyFill="1" applyBorder="1"/>
    <xf numFmtId="0" fontId="9" fillId="0" borderId="10" xfId="0" applyFont="1" applyBorder="1" applyAlignment="1">
      <alignment horizontal="left"/>
    </xf>
    <xf numFmtId="2" fontId="9" fillId="0" borderId="8" xfId="0" applyNumberFormat="1" applyFont="1" applyBorder="1" applyAlignment="1">
      <alignment horizontal="center"/>
    </xf>
    <xf numFmtId="0" fontId="7" fillId="0" borderId="5" xfId="0" applyFont="1" applyBorder="1"/>
    <xf numFmtId="2" fontId="6" fillId="0" borderId="0" xfId="0" applyNumberFormat="1" applyFont="1" applyAlignment="1">
      <alignment horizontal="center" vertical="center"/>
    </xf>
    <xf numFmtId="0" fontId="70" fillId="0" borderId="3" xfId="0" applyFont="1" applyBorder="1"/>
    <xf numFmtId="0" fontId="70" fillId="0" borderId="0" xfId="0" applyFont="1" applyAlignment="1">
      <alignment horizontal="left" vertical="center"/>
    </xf>
    <xf numFmtId="0" fontId="71" fillId="0" borderId="0" xfId="0" applyFont="1"/>
    <xf numFmtId="0" fontId="70" fillId="0" borderId="0" xfId="0" applyFont="1" applyAlignment="1">
      <alignment horizontal="center" vertical="center"/>
    </xf>
    <xf numFmtId="17" fontId="70" fillId="0" borderId="4" xfId="0" applyNumberFormat="1" applyFont="1" applyBorder="1"/>
    <xf numFmtId="0" fontId="70" fillId="0" borderId="0" xfId="0" applyFont="1" applyAlignment="1">
      <alignment horizontal="center"/>
    </xf>
    <xf numFmtId="0" fontId="70" fillId="0" borderId="4" xfId="0" applyFont="1" applyBorder="1" applyAlignment="1">
      <alignment horizontal="center"/>
    </xf>
    <xf numFmtId="9" fontId="70" fillId="0" borderId="0" xfId="0" applyNumberFormat="1" applyFont="1" applyAlignment="1">
      <alignment horizontal="center"/>
    </xf>
    <xf numFmtId="9" fontId="70" fillId="0" borderId="4" xfId="0" applyNumberFormat="1" applyFont="1" applyBorder="1" applyAlignment="1">
      <alignment horizontal="center"/>
    </xf>
    <xf numFmtId="0" fontId="70" fillId="0" borderId="3" xfId="0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" fontId="70" fillId="0" borderId="4" xfId="0" applyNumberFormat="1" applyFont="1" applyBorder="1" applyAlignment="1">
      <alignment horizontal="center"/>
    </xf>
    <xf numFmtId="1" fontId="70" fillId="0" borderId="0" xfId="0" applyNumberFormat="1" applyFont="1" applyAlignment="1">
      <alignment horizontal="center"/>
    </xf>
    <xf numFmtId="1" fontId="70" fillId="0" borderId="3" xfId="0" applyNumberFormat="1" applyFont="1" applyBorder="1" applyAlignment="1">
      <alignment horizontal="center"/>
    </xf>
    <xf numFmtId="0" fontId="70" fillId="0" borderId="4" xfId="0" applyFont="1" applyBorder="1"/>
    <xf numFmtId="0" fontId="70" fillId="0" borderId="0" xfId="0" applyFont="1"/>
    <xf numFmtId="0" fontId="73" fillId="0" borderId="0" xfId="0" applyFont="1"/>
    <xf numFmtId="0" fontId="70" fillId="0" borderId="0" xfId="0" applyFont="1" applyAlignment="1">
      <alignment horizontal="left"/>
    </xf>
    <xf numFmtId="164" fontId="70" fillId="0" borderId="4" xfId="0" applyNumberFormat="1" applyFont="1" applyBorder="1"/>
    <xf numFmtId="0" fontId="70" fillId="0" borderId="1" xfId="0" applyFont="1" applyBorder="1" applyAlignment="1">
      <alignment horizontal="center"/>
    </xf>
    <xf numFmtId="0" fontId="74" fillId="0" borderId="3" xfId="0" applyFont="1" applyBorder="1"/>
    <xf numFmtId="0" fontId="74" fillId="0" borderId="0" xfId="0" applyFont="1" applyAlignment="1">
      <alignment horizontal="left"/>
    </xf>
    <xf numFmtId="0" fontId="75" fillId="0" borderId="0" xfId="0" applyFont="1"/>
    <xf numFmtId="164" fontId="74" fillId="0" borderId="4" xfId="0" applyNumberFormat="1" applyFont="1" applyBorder="1"/>
    <xf numFmtId="0" fontId="74" fillId="0" borderId="0" xfId="0" applyFont="1"/>
    <xf numFmtId="0" fontId="74" fillId="0" borderId="4" xfId="0" applyFont="1" applyBorder="1"/>
    <xf numFmtId="9" fontId="74" fillId="0" borderId="0" xfId="0" applyNumberFormat="1" applyFont="1" applyAlignment="1">
      <alignment horizontal="center"/>
    </xf>
    <xf numFmtId="9" fontId="74" fillId="0" borderId="4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74" fillId="0" borderId="3" xfId="0" applyFont="1" applyBorder="1" applyAlignment="1">
      <alignment horizontal="center"/>
    </xf>
    <xf numFmtId="0" fontId="74" fillId="0" borderId="1" xfId="0" applyFont="1" applyBorder="1" applyAlignment="1">
      <alignment horizontal="center"/>
    </xf>
    <xf numFmtId="1" fontId="74" fillId="0" borderId="0" xfId="0" applyNumberFormat="1" applyFont="1" applyAlignment="1">
      <alignment horizontal="center"/>
    </xf>
    <xf numFmtId="1" fontId="74" fillId="0" borderId="4" xfId="0" applyNumberFormat="1" applyFont="1" applyBorder="1" applyAlignment="1">
      <alignment horizontal="center"/>
    </xf>
    <xf numFmtId="1" fontId="74" fillId="0" borderId="3" xfId="0" applyNumberFormat="1" applyFont="1" applyBorder="1" applyAlignment="1">
      <alignment horizontal="center"/>
    </xf>
    <xf numFmtId="0" fontId="76" fillId="0" borderId="0" xfId="0" applyFont="1"/>
    <xf numFmtId="0" fontId="9" fillId="0" borderId="3" xfId="0" applyFont="1" applyBorder="1" applyAlignment="1">
      <alignment horizontal="center" vertical="center"/>
    </xf>
    <xf numFmtId="0" fontId="77" fillId="0" borderId="3" xfId="0" applyFont="1" applyBorder="1"/>
    <xf numFmtId="0" fontId="77" fillId="0" borderId="0" xfId="0" applyFont="1" applyAlignment="1">
      <alignment horizontal="center"/>
    </xf>
    <xf numFmtId="0" fontId="78" fillId="0" borderId="1" xfId="0" applyFont="1" applyBorder="1"/>
    <xf numFmtId="164" fontId="77" fillId="0" borderId="0" xfId="0" applyNumberFormat="1" applyFont="1" applyAlignment="1">
      <alignment horizontal="center"/>
    </xf>
    <xf numFmtId="2" fontId="77" fillId="0" borderId="0" xfId="0" applyNumberFormat="1" applyFont="1" applyAlignment="1">
      <alignment horizontal="center"/>
    </xf>
    <xf numFmtId="49" fontId="77" fillId="0" borderId="0" xfId="0" applyNumberFormat="1" applyFont="1" applyAlignment="1">
      <alignment horizontal="center"/>
    </xf>
    <xf numFmtId="49" fontId="77" fillId="0" borderId="4" xfId="0" applyNumberFormat="1" applyFont="1" applyBorder="1" applyAlignment="1">
      <alignment horizontal="center"/>
    </xf>
    <xf numFmtId="9" fontId="77" fillId="0" borderId="0" xfId="0" applyNumberFormat="1" applyFont="1" applyAlignment="1">
      <alignment horizontal="center"/>
    </xf>
    <xf numFmtId="9" fontId="77" fillId="0" borderId="4" xfId="0" applyNumberFormat="1" applyFont="1" applyBorder="1" applyAlignment="1">
      <alignment horizontal="center"/>
    </xf>
    <xf numFmtId="0" fontId="77" fillId="0" borderId="3" xfId="0" applyFont="1" applyBorder="1" applyAlignment="1">
      <alignment horizontal="center"/>
    </xf>
    <xf numFmtId="0" fontId="77" fillId="0" borderId="4" xfId="0" applyFont="1" applyBorder="1" applyAlignment="1">
      <alignment horizontal="center"/>
    </xf>
    <xf numFmtId="2" fontId="77" fillId="0" borderId="3" xfId="0" applyNumberFormat="1" applyFont="1" applyBorder="1" applyAlignment="1">
      <alignment horizontal="center"/>
    </xf>
    <xf numFmtId="2" fontId="77" fillId="0" borderId="4" xfId="0" applyNumberFormat="1" applyFont="1" applyBorder="1" applyAlignment="1">
      <alignment horizontal="center"/>
    </xf>
    <xf numFmtId="0" fontId="77" fillId="0" borderId="0" xfId="0" applyFont="1"/>
    <xf numFmtId="0" fontId="79" fillId="0" borderId="1" xfId="0" applyFont="1" applyBorder="1"/>
    <xf numFmtId="164" fontId="70" fillId="0" borderId="0" xfId="0" applyNumberFormat="1" applyFont="1" applyAlignment="1">
      <alignment horizontal="center"/>
    </xf>
    <xf numFmtId="49" fontId="70" fillId="0" borderId="0" xfId="0" applyNumberFormat="1" applyFont="1" applyAlignment="1">
      <alignment horizontal="center"/>
    </xf>
    <xf numFmtId="49" fontId="70" fillId="0" borderId="4" xfId="0" applyNumberFormat="1" applyFont="1" applyBorder="1" applyAlignment="1">
      <alignment horizontal="center"/>
    </xf>
    <xf numFmtId="2" fontId="70" fillId="0" borderId="3" xfId="0" applyNumberFormat="1" applyFont="1" applyBorder="1" applyAlignment="1">
      <alignment horizontal="center"/>
    </xf>
    <xf numFmtId="2" fontId="70" fillId="0" borderId="0" xfId="0" applyNumberFormat="1" applyFont="1" applyAlignment="1">
      <alignment horizontal="center"/>
    </xf>
    <xf numFmtId="2" fontId="70" fillId="0" borderId="4" xfId="0" applyNumberFormat="1" applyFont="1" applyBorder="1" applyAlignment="1">
      <alignment horizontal="center"/>
    </xf>
    <xf numFmtId="1" fontId="80" fillId="0" borderId="0" xfId="0" applyNumberFormat="1" applyFont="1" applyAlignment="1">
      <alignment horizontal="center"/>
    </xf>
    <xf numFmtId="1" fontId="80" fillId="0" borderId="0" xfId="0" applyNumberFormat="1" applyFont="1"/>
    <xf numFmtId="164" fontId="77" fillId="0" borderId="4" xfId="0" applyNumberFormat="1" applyFont="1" applyBorder="1" applyAlignment="1">
      <alignment horizontal="center"/>
    </xf>
    <xf numFmtId="0" fontId="80" fillId="0" borderId="0" xfId="0" applyFont="1" applyAlignment="1">
      <alignment horizontal="center"/>
    </xf>
    <xf numFmtId="9" fontId="77" fillId="0" borderId="3" xfId="0" applyNumberFormat="1" applyFont="1" applyBorder="1" applyAlignment="1">
      <alignment horizontal="center"/>
    </xf>
    <xf numFmtId="1" fontId="77" fillId="0" borderId="3" xfId="0" applyNumberFormat="1" applyFont="1" applyBorder="1" applyAlignment="1">
      <alignment horizontal="center"/>
    </xf>
    <xf numFmtId="1" fontId="77" fillId="0" borderId="0" xfId="0" applyNumberFormat="1" applyFont="1" applyAlignment="1">
      <alignment horizontal="center"/>
    </xf>
    <xf numFmtId="1" fontId="77" fillId="0" borderId="4" xfId="0" applyNumberFormat="1" applyFont="1" applyBorder="1" applyAlignment="1">
      <alignment horizontal="center"/>
    </xf>
    <xf numFmtId="0" fontId="81" fillId="0" borderId="0" xfId="0" applyFont="1"/>
    <xf numFmtId="0" fontId="82" fillId="0" borderId="0" xfId="0" applyFont="1" applyAlignment="1">
      <alignment horizontal="center"/>
    </xf>
    <xf numFmtId="9" fontId="74" fillId="0" borderId="3" xfId="0" applyNumberFormat="1" applyFont="1" applyBorder="1" applyAlignment="1">
      <alignment horizontal="center"/>
    </xf>
    <xf numFmtId="1" fontId="82" fillId="0" borderId="0" xfId="0" applyNumberFormat="1" applyFont="1" applyAlignment="1">
      <alignment horizontal="center"/>
    </xf>
    <xf numFmtId="1" fontId="80" fillId="0" borderId="3" xfId="0" applyNumberFormat="1" applyFont="1" applyBorder="1" applyAlignment="1">
      <alignment horizontal="center"/>
    </xf>
    <xf numFmtId="1" fontId="80" fillId="0" borderId="1" xfId="0" applyNumberFormat="1" applyFont="1" applyBorder="1" applyAlignment="1">
      <alignment horizontal="center"/>
    </xf>
    <xf numFmtId="1" fontId="80" fillId="0" borderId="4" xfId="0" applyNumberFormat="1" applyFont="1" applyBorder="1" applyAlignment="1">
      <alignment horizontal="center"/>
    </xf>
    <xf numFmtId="1" fontId="82" fillId="0" borderId="3" xfId="0" applyNumberFormat="1" applyFont="1" applyBorder="1" applyAlignment="1">
      <alignment horizontal="center"/>
    </xf>
    <xf numFmtId="1" fontId="82" fillId="0" borderId="1" xfId="0" applyNumberFormat="1" applyFont="1" applyBorder="1" applyAlignment="1">
      <alignment horizontal="center"/>
    </xf>
    <xf numFmtId="1" fontId="82" fillId="0" borderId="4" xfId="0" applyNumberFormat="1" applyFont="1" applyBorder="1" applyAlignment="1">
      <alignment horizontal="center"/>
    </xf>
    <xf numFmtId="0" fontId="7" fillId="2" borderId="5" xfId="0" applyFont="1" applyFill="1" applyBorder="1"/>
    <xf numFmtId="0" fontId="83" fillId="2" borderId="1" xfId="0" applyFont="1" applyFill="1" applyBorder="1" applyAlignment="1">
      <alignment horizontal="center"/>
    </xf>
    <xf numFmtId="0" fontId="84" fillId="0" borderId="0" xfId="0" applyFont="1"/>
    <xf numFmtId="0" fontId="84" fillId="0" borderId="1" xfId="0" applyFont="1" applyBorder="1"/>
    <xf numFmtId="0" fontId="85" fillId="0" borderId="0" xfId="0" applyFont="1"/>
    <xf numFmtId="0" fontId="70" fillId="0" borderId="0" xfId="0" applyFont="1" applyAlignment="1">
      <alignment vertical="center"/>
    </xf>
    <xf numFmtId="0" fontId="86" fillId="0" borderId="0" xfId="0" applyFont="1"/>
    <xf numFmtId="164" fontId="70" fillId="0" borderId="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/>
    </xf>
    <xf numFmtId="9" fontId="70" fillId="0" borderId="3" xfId="0" applyNumberFormat="1" applyFont="1" applyBorder="1" applyAlignment="1">
      <alignment horizontal="center"/>
    </xf>
    <xf numFmtId="1" fontId="72" fillId="0" borderId="3" xfId="0" applyNumberFormat="1" applyFont="1" applyBorder="1" applyAlignment="1">
      <alignment horizontal="center"/>
    </xf>
    <xf numFmtId="1" fontId="72" fillId="0" borderId="1" xfId="0" applyNumberFormat="1" applyFont="1" applyBorder="1" applyAlignment="1">
      <alignment horizontal="center"/>
    </xf>
    <xf numFmtId="1" fontId="72" fillId="0" borderId="4" xfId="0" applyNumberFormat="1" applyFont="1" applyBorder="1" applyAlignment="1">
      <alignment horizontal="center"/>
    </xf>
    <xf numFmtId="0" fontId="85" fillId="0" borderId="1" xfId="0" applyFont="1" applyBorder="1"/>
    <xf numFmtId="0" fontId="8" fillId="0" borderId="0" xfId="0" applyFont="1" applyAlignment="1">
      <alignment vertical="center"/>
    </xf>
    <xf numFmtId="0" fontId="20" fillId="6" borderId="1" xfId="0" applyFont="1" applyFill="1" applyBorder="1"/>
    <xf numFmtId="0" fontId="87" fillId="0" borderId="0" xfId="0" applyFont="1"/>
    <xf numFmtId="164" fontId="70" fillId="0" borderId="4" xfId="0" applyNumberFormat="1" applyFont="1" applyBorder="1" applyAlignment="1">
      <alignment horizontal="center"/>
    </xf>
    <xf numFmtId="9" fontId="7" fillId="0" borderId="10" xfId="0" applyNumberFormat="1" applyFont="1" applyBorder="1" applyAlignment="1">
      <alignment horizontal="center"/>
    </xf>
    <xf numFmtId="0" fontId="75" fillId="0" borderId="1" xfId="0" applyFont="1" applyBorder="1"/>
    <xf numFmtId="1" fontId="74" fillId="0" borderId="0" xfId="0" applyNumberFormat="1" applyFont="1"/>
    <xf numFmtId="2" fontId="74" fillId="0" borderId="0" xfId="0" applyNumberFormat="1" applyFont="1"/>
    <xf numFmtId="0" fontId="88" fillId="3" borderId="1" xfId="0" applyFont="1" applyFill="1" applyBorder="1"/>
    <xf numFmtId="0" fontId="89" fillId="0" borderId="1" xfId="0" applyFont="1" applyBorder="1"/>
    <xf numFmtId="0" fontId="90" fillId="0" borderId="0" xfId="0" applyFont="1"/>
    <xf numFmtId="164" fontId="77" fillId="0" borderId="4" xfId="0" applyNumberFormat="1" applyFont="1" applyBorder="1"/>
    <xf numFmtId="0" fontId="77" fillId="0" borderId="4" xfId="0" applyFont="1" applyBorder="1"/>
    <xf numFmtId="1" fontId="77" fillId="0" borderId="0" xfId="0" applyNumberFormat="1" applyFont="1"/>
    <xf numFmtId="2" fontId="77" fillId="0" borderId="0" xfId="0" applyNumberFormat="1" applyFont="1"/>
    <xf numFmtId="0" fontId="90" fillId="0" borderId="1" xfId="0" applyFont="1" applyBorder="1"/>
    <xf numFmtId="0" fontId="91" fillId="0" borderId="1" xfId="0" applyFont="1" applyBorder="1"/>
    <xf numFmtId="0" fontId="77" fillId="4" borderId="3" xfId="0" applyFont="1" applyFill="1" applyBorder="1"/>
    <xf numFmtId="0" fontId="92" fillId="0" borderId="0" xfId="0" applyFont="1" applyAlignment="1">
      <alignment horizontal="left"/>
    </xf>
    <xf numFmtId="164" fontId="92" fillId="0" borderId="4" xfId="0" applyNumberFormat="1" applyFont="1" applyBorder="1" applyAlignment="1">
      <alignment horizontal="center"/>
    </xf>
    <xf numFmtId="0" fontId="92" fillId="0" borderId="0" xfId="0" applyFont="1" applyAlignment="1">
      <alignment horizontal="center"/>
    </xf>
    <xf numFmtId="0" fontId="78" fillId="0" borderId="0" xfId="0" applyFont="1" applyAlignment="1">
      <alignment horizontal="left"/>
    </xf>
    <xf numFmtId="164" fontId="78" fillId="0" borderId="4" xfId="0" applyNumberFormat="1" applyFont="1" applyBorder="1" applyAlignment="1">
      <alignment horizontal="center"/>
    </xf>
    <xf numFmtId="0" fontId="78" fillId="0" borderId="0" xfId="0" applyFont="1" applyAlignment="1">
      <alignment horizontal="center"/>
    </xf>
    <xf numFmtId="0" fontId="78" fillId="0" borderId="0" xfId="0" applyFont="1"/>
    <xf numFmtId="0" fontId="82" fillId="0" borderId="0" xfId="0" applyFont="1" applyAlignment="1">
      <alignment horizontal="left"/>
    </xf>
    <xf numFmtId="17" fontId="82" fillId="0" borderId="4" xfId="0" applyNumberFormat="1" applyFont="1" applyBorder="1" applyAlignment="1">
      <alignment horizontal="center"/>
    </xf>
    <xf numFmtId="2" fontId="82" fillId="0" borderId="0" xfId="0" applyNumberFormat="1" applyFont="1" applyAlignment="1">
      <alignment horizontal="center"/>
    </xf>
    <xf numFmtId="165" fontId="82" fillId="0" borderId="3" xfId="0" applyNumberFormat="1" applyFont="1" applyBorder="1" applyAlignment="1">
      <alignment horizontal="center" vertical="center"/>
    </xf>
    <xf numFmtId="165" fontId="82" fillId="0" borderId="0" xfId="0" applyNumberFormat="1" applyFont="1" applyAlignment="1">
      <alignment horizontal="center" vertical="center"/>
    </xf>
    <xf numFmtId="165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 vertical="center"/>
    </xf>
    <xf numFmtId="0" fontId="74" fillId="0" borderId="3" xfId="0" applyFont="1" applyBorder="1" applyAlignment="1">
      <alignment horizontal="center" vertical="center"/>
    </xf>
    <xf numFmtId="0" fontId="80" fillId="0" borderId="0" xfId="0" applyFont="1" applyAlignment="1">
      <alignment horizontal="left"/>
    </xf>
    <xf numFmtId="16" fontId="80" fillId="0" borderId="4" xfId="0" applyNumberFormat="1" applyFont="1" applyBorder="1" applyAlignment="1">
      <alignment horizontal="center"/>
    </xf>
    <xf numFmtId="2" fontId="80" fillId="0" borderId="0" xfId="0" applyNumberFormat="1" applyFont="1" applyAlignment="1">
      <alignment horizontal="center"/>
    </xf>
    <xf numFmtId="165" fontId="80" fillId="0" borderId="3" xfId="0" applyNumberFormat="1" applyFont="1" applyBorder="1" applyAlignment="1">
      <alignment horizontal="center" vertical="center"/>
    </xf>
    <xf numFmtId="165" fontId="80" fillId="0" borderId="0" xfId="0" applyNumberFormat="1" applyFont="1" applyAlignment="1">
      <alignment horizontal="center" vertical="center"/>
    </xf>
    <xf numFmtId="165" fontId="77" fillId="0" borderId="0" xfId="0" applyNumberFormat="1" applyFont="1" applyAlignment="1">
      <alignment horizontal="center" vertical="center"/>
    </xf>
    <xf numFmtId="0" fontId="77" fillId="0" borderId="0" xfId="0" applyFont="1" applyAlignment="1">
      <alignment horizontal="center" vertical="center"/>
    </xf>
    <xf numFmtId="0" fontId="77" fillId="0" borderId="3" xfId="0" applyFont="1" applyBorder="1" applyAlignment="1">
      <alignment horizontal="center" vertical="center"/>
    </xf>
    <xf numFmtId="17" fontId="80" fillId="0" borderId="4" xfId="0" applyNumberFormat="1" applyFont="1" applyBorder="1" applyAlignment="1">
      <alignment horizontal="center"/>
    </xf>
    <xf numFmtId="16" fontId="82" fillId="0" borderId="4" xfId="0" applyNumberFormat="1" applyFont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1" fontId="77" fillId="0" borderId="1" xfId="0" applyNumberFormat="1" applyFont="1" applyBorder="1" applyAlignment="1">
      <alignment horizontal="center"/>
    </xf>
    <xf numFmtId="165" fontId="77" fillId="0" borderId="4" xfId="0" applyNumberFormat="1" applyFont="1" applyBorder="1" applyAlignment="1">
      <alignment horizontal="center"/>
    </xf>
    <xf numFmtId="165" fontId="77" fillId="0" borderId="1" xfId="0" applyNumberFormat="1" applyFont="1" applyBorder="1" applyAlignment="1">
      <alignment horizontal="center"/>
    </xf>
    <xf numFmtId="0" fontId="33" fillId="0" borderId="0" xfId="0" applyFont="1"/>
    <xf numFmtId="2" fontId="7" fillId="0" borderId="8" xfId="0" applyNumberFormat="1" applyFont="1" applyBorder="1"/>
    <xf numFmtId="165" fontId="7" fillId="0" borderId="9" xfId="0" applyNumberFormat="1" applyFont="1" applyBorder="1" applyAlignment="1">
      <alignment horizontal="center"/>
    </xf>
    <xf numFmtId="16" fontId="42" fillId="0" borderId="0" xfId="0" quotePrefix="1" applyNumberFormat="1" applyFont="1" applyAlignment="1">
      <alignment horizontal="center"/>
    </xf>
    <xf numFmtId="0" fontId="74" fillId="0" borderId="4" xfId="0" applyFont="1" applyBorder="1" applyAlignment="1">
      <alignment horizontal="center"/>
    </xf>
    <xf numFmtId="0" fontId="71" fillId="0" borderId="1" xfId="0" applyFont="1" applyBorder="1"/>
    <xf numFmtId="1" fontId="70" fillId="0" borderId="1" xfId="0" applyNumberFormat="1" applyFont="1" applyBorder="1" applyAlignment="1">
      <alignment horizontal="center"/>
    </xf>
    <xf numFmtId="1" fontId="70" fillId="0" borderId="0" xfId="0" applyNumberFormat="1" applyFont="1"/>
    <xf numFmtId="164" fontId="8" fillId="0" borderId="4" xfId="0" applyNumberFormat="1" applyFont="1" applyBorder="1"/>
    <xf numFmtId="0" fontId="94" fillId="0" borderId="1" xfId="0" applyFont="1" applyBorder="1"/>
    <xf numFmtId="1" fontId="33" fillId="0" borderId="1" xfId="0" applyNumberFormat="1" applyFont="1" applyBorder="1" applyAlignment="1">
      <alignment horizontal="center"/>
    </xf>
    <xf numFmtId="0" fontId="33" fillId="0" borderId="4" xfId="0" applyFont="1" applyBorder="1" applyAlignment="1">
      <alignment horizontal="center"/>
    </xf>
    <xf numFmtId="164" fontId="9" fillId="0" borderId="0" xfId="0" applyNumberFormat="1" applyFont="1"/>
    <xf numFmtId="0" fontId="7" fillId="0" borderId="4" xfId="0" applyFont="1" applyBorder="1" applyAlignment="1">
      <alignment horizontal="center"/>
    </xf>
    <xf numFmtId="0" fontId="24" fillId="0" borderId="0" xfId="0" applyFont="1" applyAlignment="1">
      <alignment vertical="center"/>
    </xf>
    <xf numFmtId="0" fontId="40" fillId="10" borderId="0" xfId="0" applyFont="1" applyFill="1"/>
    <xf numFmtId="0" fontId="9" fillId="12" borderId="3" xfId="0" applyFont="1" applyFill="1" applyBorder="1" applyAlignment="1">
      <alignment horizontal="center"/>
    </xf>
    <xf numFmtId="0" fontId="9" fillId="10" borderId="3" xfId="0" applyFont="1" applyFill="1" applyBorder="1"/>
    <xf numFmtId="0" fontId="9" fillId="10" borderId="1" xfId="0" applyFont="1" applyFill="1" applyBorder="1" applyAlignment="1">
      <alignment vertical="center"/>
    </xf>
    <xf numFmtId="164" fontId="9" fillId="10" borderId="4" xfId="0" applyNumberFormat="1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/>
    </xf>
    <xf numFmtId="0" fontId="6" fillId="10" borderId="1" xfId="0" applyFont="1" applyFill="1" applyBorder="1" applyAlignment="1">
      <alignment horizontal="center"/>
    </xf>
    <xf numFmtId="9" fontId="9" fillId="10" borderId="3" xfId="0" applyNumberFormat="1" applyFont="1" applyFill="1" applyBorder="1" applyAlignment="1">
      <alignment horizontal="center"/>
    </xf>
    <xf numFmtId="9" fontId="9" fillId="10" borderId="1" xfId="0" applyNumberFormat="1" applyFont="1" applyFill="1" applyBorder="1" applyAlignment="1">
      <alignment horizontal="center"/>
    </xf>
    <xf numFmtId="9" fontId="9" fillId="10" borderId="4" xfId="0" applyNumberFormat="1" applyFont="1" applyFill="1" applyBorder="1" applyAlignment="1">
      <alignment horizontal="center"/>
    </xf>
    <xf numFmtId="1" fontId="6" fillId="10" borderId="3" xfId="0" applyNumberFormat="1" applyFont="1" applyFill="1" applyBorder="1" applyAlignment="1">
      <alignment horizontal="center"/>
    </xf>
    <xf numFmtId="1" fontId="6" fillId="10" borderId="1" xfId="0" applyNumberFormat="1" applyFont="1" applyFill="1" applyBorder="1" applyAlignment="1">
      <alignment horizontal="center"/>
    </xf>
    <xf numFmtId="1" fontId="6" fillId="10" borderId="4" xfId="0" applyNumberFormat="1" applyFont="1" applyFill="1" applyBorder="1" applyAlignment="1">
      <alignment horizontal="center"/>
    </xf>
    <xf numFmtId="1" fontId="9" fillId="10" borderId="1" xfId="0" applyNumberFormat="1" applyFont="1" applyFill="1" applyBorder="1" applyAlignment="1">
      <alignment horizontal="center"/>
    </xf>
    <xf numFmtId="1" fontId="9" fillId="10" borderId="3" xfId="0" applyNumberFormat="1" applyFont="1" applyFill="1" applyBorder="1" applyAlignment="1">
      <alignment horizontal="center"/>
    </xf>
    <xf numFmtId="1" fontId="9" fillId="10" borderId="4" xfId="0" applyNumberFormat="1" applyFont="1" applyFill="1" applyBorder="1" applyAlignment="1">
      <alignment horizontal="center"/>
    </xf>
    <xf numFmtId="0" fontId="9" fillId="10" borderId="1" xfId="0" applyFont="1" applyFill="1" applyBorder="1"/>
    <xf numFmtId="0" fontId="96" fillId="0" borderId="0" xfId="0" applyFont="1"/>
    <xf numFmtId="0" fontId="30" fillId="0" borderId="0" xfId="0" applyFont="1" applyAlignment="1">
      <alignment horizontal="center" wrapText="1"/>
    </xf>
    <xf numFmtId="17" fontId="9" fillId="0" borderId="0" xfId="0" applyNumberFormat="1" applyFont="1" applyAlignment="1">
      <alignment horizontal="center"/>
    </xf>
    <xf numFmtId="0" fontId="9" fillId="0" borderId="1" xfId="0" applyFont="1" applyBorder="1"/>
    <xf numFmtId="0" fontId="9" fillId="0" borderId="2" xfId="0" applyFont="1" applyBorder="1"/>
    <xf numFmtId="0" fontId="55" fillId="0" borderId="1" xfId="0" applyFont="1" applyBorder="1"/>
    <xf numFmtId="49" fontId="43" fillId="0" borderId="0" xfId="0" applyNumberFormat="1" applyFont="1" applyAlignment="1">
      <alignment horizontal="center"/>
    </xf>
    <xf numFmtId="49" fontId="42" fillId="0" borderId="4" xfId="0" applyNumberFormat="1" applyFont="1" applyBorder="1" applyAlignment="1">
      <alignment horizontal="center"/>
    </xf>
    <xf numFmtId="2" fontId="42" fillId="0" borderId="3" xfId="0" applyNumberFormat="1" applyFont="1" applyBorder="1" applyAlignment="1">
      <alignment horizontal="center"/>
    </xf>
    <xf numFmtId="2" fontId="42" fillId="0" borderId="4" xfId="0" applyNumberFormat="1" applyFont="1" applyBorder="1" applyAlignment="1">
      <alignment horizontal="center"/>
    </xf>
    <xf numFmtId="0" fontId="94" fillId="0" borderId="0" xfId="0" applyFont="1"/>
    <xf numFmtId="0" fontId="42" fillId="0" borderId="0" xfId="0" applyFont="1" applyAlignment="1">
      <alignment horizontal="left" vertical="center" wrapText="1"/>
    </xf>
    <xf numFmtId="0" fontId="95" fillId="0" borderId="12" xfId="0" applyFont="1" applyBorder="1" applyAlignment="1">
      <alignment wrapText="1"/>
    </xf>
    <xf numFmtId="0" fontId="52" fillId="0" borderId="1" xfId="0" applyFont="1" applyBorder="1" applyAlignment="1">
      <alignment horizontal="center"/>
    </xf>
    <xf numFmtId="17" fontId="10" fillId="0" borderId="4" xfId="0" applyNumberFormat="1" applyFont="1" applyBorder="1" applyAlignment="1">
      <alignment horizontal="center"/>
    </xf>
    <xf numFmtId="0" fontId="42" fillId="0" borderId="0" xfId="0" applyFont="1" applyAlignment="1">
      <alignment vertical="center"/>
    </xf>
    <xf numFmtId="0" fontId="103" fillId="0" borderId="0" xfId="0" applyFont="1"/>
    <xf numFmtId="0" fontId="43" fillId="0" borderId="0" xfId="0" applyFont="1" applyAlignment="1">
      <alignment horizontal="center"/>
    </xf>
    <xf numFmtId="1" fontId="43" fillId="0" borderId="3" xfId="0" applyNumberFormat="1" applyFont="1" applyBorder="1" applyAlignment="1">
      <alignment horizontal="center"/>
    </xf>
    <xf numFmtId="1" fontId="43" fillId="0" borderId="1" xfId="0" applyNumberFormat="1" applyFont="1" applyBorder="1" applyAlignment="1">
      <alignment horizontal="center"/>
    </xf>
    <xf numFmtId="1" fontId="43" fillId="0" borderId="4" xfId="0" applyNumberFormat="1" applyFont="1" applyBorder="1" applyAlignment="1">
      <alignment horizontal="center"/>
    </xf>
    <xf numFmtId="0" fontId="77" fillId="0" borderId="0" xfId="0" applyFont="1" applyAlignment="1">
      <alignment horizontal="left"/>
    </xf>
    <xf numFmtId="17" fontId="77" fillId="0" borderId="4" xfId="0" applyNumberFormat="1" applyFont="1" applyBorder="1" applyAlignment="1">
      <alignment horizontal="center"/>
    </xf>
    <xf numFmtId="16" fontId="32" fillId="0" borderId="4" xfId="0" applyNumberFormat="1" applyFont="1" applyBorder="1"/>
    <xf numFmtId="0" fontId="32" fillId="7" borderId="3" xfId="0" applyFont="1" applyFill="1" applyBorder="1" applyAlignment="1">
      <alignment horizontal="center"/>
    </xf>
    <xf numFmtId="49" fontId="32" fillId="7" borderId="1" xfId="0" applyNumberFormat="1" applyFont="1" applyFill="1" applyBorder="1" applyAlignment="1">
      <alignment horizontal="center"/>
    </xf>
    <xf numFmtId="0" fontId="32" fillId="7" borderId="4" xfId="0" applyFont="1" applyFill="1" applyBorder="1" applyAlignment="1">
      <alignment horizontal="center"/>
    </xf>
    <xf numFmtId="1" fontId="33" fillId="7" borderId="1" xfId="0" applyNumberFormat="1" applyFont="1" applyFill="1" applyBorder="1" applyAlignment="1">
      <alignment horizontal="center"/>
    </xf>
    <xf numFmtId="1" fontId="32" fillId="7" borderId="3" xfId="0" applyNumberFormat="1" applyFont="1" applyFill="1" applyBorder="1" applyAlignment="1">
      <alignment horizontal="center"/>
    </xf>
    <xf numFmtId="0" fontId="32" fillId="7" borderId="4" xfId="0" applyFont="1" applyFill="1" applyBorder="1"/>
    <xf numFmtId="0" fontId="8" fillId="0" borderId="4" xfId="0" applyFont="1" applyBorder="1"/>
    <xf numFmtId="2" fontId="42" fillId="0" borderId="0" xfId="0" applyNumberFormat="1" applyFont="1"/>
    <xf numFmtId="165" fontId="42" fillId="0" borderId="4" xfId="0" applyNumberFormat="1" applyFont="1" applyBorder="1" applyAlignment="1">
      <alignment horizontal="center"/>
    </xf>
    <xf numFmtId="165" fontId="42" fillId="0" borderId="1" xfId="0" applyNumberFormat="1" applyFont="1" applyBorder="1" applyAlignment="1">
      <alignment horizontal="center"/>
    </xf>
    <xf numFmtId="2" fontId="9" fillId="0" borderId="0" xfId="0" quotePrefix="1" applyNumberFormat="1" applyFont="1" applyAlignment="1">
      <alignment horizontal="center"/>
    </xf>
    <xf numFmtId="17" fontId="6" fillId="0" borderId="9" xfId="0" applyNumberFormat="1" applyFont="1" applyBorder="1" applyAlignment="1">
      <alignment horizontal="center"/>
    </xf>
    <xf numFmtId="0" fontId="44" fillId="0" borderId="0" xfId="0" applyFont="1" applyAlignment="1">
      <alignment horizontal="center"/>
    </xf>
    <xf numFmtId="0" fontId="42" fillId="10" borderId="3" xfId="0" applyFont="1" applyFill="1" applyBorder="1"/>
    <xf numFmtId="0" fontId="42" fillId="10" borderId="0" xfId="0" applyFont="1" applyFill="1"/>
    <xf numFmtId="0" fontId="44" fillId="10" borderId="0" xfId="0" applyFont="1" applyFill="1"/>
    <xf numFmtId="0" fontId="44" fillId="10" borderId="0" xfId="0" applyFont="1" applyFill="1" applyAlignment="1">
      <alignment horizontal="center"/>
    </xf>
    <xf numFmtId="0" fontId="42" fillId="10" borderId="0" xfId="0" applyFont="1" applyFill="1" applyAlignment="1">
      <alignment horizontal="center"/>
    </xf>
    <xf numFmtId="17" fontId="43" fillId="10" borderId="4" xfId="0" applyNumberFormat="1" applyFont="1" applyFill="1" applyBorder="1" applyAlignment="1">
      <alignment horizontal="center"/>
    </xf>
    <xf numFmtId="2" fontId="42" fillId="10" borderId="0" xfId="0" applyNumberFormat="1" applyFont="1" applyFill="1" applyAlignment="1">
      <alignment horizontal="center"/>
    </xf>
    <xf numFmtId="0" fontId="42" fillId="10" borderId="4" xfId="0" applyFont="1" applyFill="1" applyBorder="1" applyAlignment="1">
      <alignment horizontal="center"/>
    </xf>
    <xf numFmtId="9" fontId="42" fillId="10" borderId="0" xfId="0" applyNumberFormat="1" applyFont="1" applyFill="1" applyAlignment="1">
      <alignment horizontal="center"/>
    </xf>
    <xf numFmtId="1" fontId="42" fillId="10" borderId="3" xfId="0" applyNumberFormat="1" applyFont="1" applyFill="1" applyBorder="1" applyAlignment="1">
      <alignment horizontal="center"/>
    </xf>
    <xf numFmtId="1" fontId="42" fillId="10" borderId="0" xfId="0" applyNumberFormat="1" applyFont="1" applyFill="1" applyAlignment="1">
      <alignment horizontal="center"/>
    </xf>
    <xf numFmtId="1" fontId="42" fillId="10" borderId="4" xfId="0" applyNumberFormat="1" applyFont="1" applyFill="1" applyBorder="1" applyAlignment="1">
      <alignment horizontal="center"/>
    </xf>
    <xf numFmtId="0" fontId="42" fillId="10" borderId="3" xfId="0" applyFont="1" applyFill="1" applyBorder="1" applyAlignment="1">
      <alignment horizontal="center"/>
    </xf>
    <xf numFmtId="1" fontId="7" fillId="0" borderId="0" xfId="0" quotePrefix="1" applyNumberFormat="1" applyFont="1" applyAlignment="1">
      <alignment horizontal="center"/>
    </xf>
    <xf numFmtId="14" fontId="44" fillId="0" borderId="0" xfId="0" applyNumberFormat="1" applyFont="1"/>
    <xf numFmtId="0" fontId="7" fillId="7" borderId="3" xfId="0" applyFont="1" applyFill="1" applyBorder="1"/>
    <xf numFmtId="0" fontId="7" fillId="7" borderId="1" xfId="0" applyFont="1" applyFill="1" applyBorder="1"/>
    <xf numFmtId="16" fontId="7" fillId="7" borderId="4" xfId="0" applyNumberFormat="1" applyFont="1" applyFill="1" applyBorder="1"/>
    <xf numFmtId="1" fontId="7" fillId="7" borderId="1" xfId="0" applyNumberFormat="1" applyFont="1" applyFill="1" applyBorder="1" applyAlignment="1">
      <alignment horizontal="center"/>
    </xf>
    <xf numFmtId="0" fontId="7" fillId="7" borderId="1" xfId="0" applyFont="1" applyFill="1" applyBorder="1" applyAlignment="1">
      <alignment horizontal="center"/>
    </xf>
    <xf numFmtId="10" fontId="7" fillId="7" borderId="1" xfId="0" applyNumberFormat="1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103" fillId="0" borderId="1" xfId="0" applyFont="1" applyBorder="1"/>
    <xf numFmtId="0" fontId="2" fillId="2" borderId="5" xfId="0" applyFont="1" applyFill="1" applyBorder="1" applyAlignment="1">
      <alignment horizontal="center"/>
    </xf>
    <xf numFmtId="0" fontId="3" fillId="0" borderId="5" xfId="0" applyFont="1" applyBorder="1"/>
    <xf numFmtId="0" fontId="3" fillId="0" borderId="6" xfId="0" applyFont="1" applyBorder="1"/>
    <xf numFmtId="0" fontId="10" fillId="0" borderId="0" xfId="0" applyFont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0" xfId="0" applyFont="1" applyAlignment="1">
      <alignment horizontal="center"/>
    </xf>
    <xf numFmtId="1" fontId="9" fillId="0" borderId="0" xfId="0" applyNumberFormat="1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Alignment="1">
      <alignment horizontal="center"/>
    </xf>
    <xf numFmtId="1" fontId="9" fillId="0" borderId="3" xfId="0" applyNumberFormat="1" applyFont="1" applyBorder="1" applyAlignment="1">
      <alignment horizontal="center"/>
    </xf>
    <xf numFmtId="1" fontId="4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1" xfId="0" applyFont="1" applyBorder="1"/>
    <xf numFmtId="0" fontId="3" fillId="0" borderId="4" xfId="0" applyFont="1" applyBorder="1"/>
    <xf numFmtId="1" fontId="9" fillId="0" borderId="5" xfId="0" applyNumberFormat="1" applyFont="1" applyBorder="1" applyAlignment="1">
      <alignment horizontal="center"/>
    </xf>
    <xf numFmtId="1" fontId="8" fillId="4" borderId="5" xfId="0" applyNumberFormat="1" applyFont="1" applyFill="1" applyBorder="1" applyAlignment="1">
      <alignment horizontal="center"/>
    </xf>
    <xf numFmtId="1" fontId="7" fillId="0" borderId="5" xfId="0" applyNumberFormat="1" applyFont="1" applyBorder="1" applyAlignment="1">
      <alignment horizontal="center"/>
    </xf>
    <xf numFmtId="1" fontId="6" fillId="4" borderId="5" xfId="0" applyNumberFormat="1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wrapText="1"/>
    </xf>
    <xf numFmtId="0" fontId="29" fillId="2" borderId="5" xfId="0" applyFont="1" applyFill="1" applyBorder="1" applyAlignment="1">
      <alignment horizontal="center"/>
    </xf>
    <xf numFmtId="0" fontId="10" fillId="0" borderId="0" xfId="0" applyFont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1" fontId="7" fillId="0" borderId="0" xfId="0" applyNumberFormat="1" applyFont="1" applyAlignment="1">
      <alignment horizontal="center"/>
    </xf>
    <xf numFmtId="0" fontId="39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4" xfId="0" applyFont="1" applyBorder="1" applyAlignment="1">
      <alignment horizontal="center" vertical="center"/>
    </xf>
    <xf numFmtId="1" fontId="7" fillId="0" borderId="3" xfId="0" applyNumberFormat="1" applyFont="1" applyBorder="1" applyAlignment="1">
      <alignment horizontal="center"/>
    </xf>
    <xf numFmtId="1" fontId="7" fillId="0" borderId="0" xfId="0" applyNumberFormat="1" applyFont="1" applyAlignment="1">
      <alignment horizontal="center" vertical="center"/>
    </xf>
    <xf numFmtId="0" fontId="9" fillId="0" borderId="4" xfId="0" applyFont="1" applyBorder="1" applyAlignment="1">
      <alignment horizontal="center"/>
    </xf>
    <xf numFmtId="0" fontId="41" fillId="0" borderId="0" xfId="0" applyFont="1" applyAlignment="1">
      <alignment horizontal="center"/>
    </xf>
    <xf numFmtId="168" fontId="7" fillId="0" borderId="4" xfId="0" applyNumberFormat="1" applyFont="1" applyBorder="1" applyAlignment="1">
      <alignment horizontal="center" vertical="center"/>
    </xf>
    <xf numFmtId="0" fontId="32" fillId="0" borderId="0" xfId="0" applyFont="1" applyAlignment="1">
      <alignment horizontal="center"/>
    </xf>
    <xf numFmtId="168" fontId="9" fillId="0" borderId="4" xfId="0" applyNumberFormat="1" applyFont="1" applyBorder="1" applyAlignment="1">
      <alignment horizontal="center" vertical="center"/>
    </xf>
    <xf numFmtId="0" fontId="32" fillId="0" borderId="3" xfId="0" applyFont="1" applyBorder="1" applyAlignment="1">
      <alignment horizontal="center"/>
    </xf>
    <xf numFmtId="1" fontId="7" fillId="0" borderId="3" xfId="0" applyNumberFormat="1" applyFont="1" applyBorder="1" applyAlignment="1">
      <alignment horizontal="center" vertical="center"/>
    </xf>
    <xf numFmtId="0" fontId="32" fillId="0" borderId="3" xfId="0" applyFont="1" applyBorder="1" applyAlignment="1">
      <alignment horizontal="center" vertical="center"/>
    </xf>
    <xf numFmtId="0" fontId="32" fillId="0" borderId="4" xfId="0" applyFont="1" applyBorder="1" applyAlignment="1">
      <alignment horizontal="center" vertical="center"/>
    </xf>
    <xf numFmtId="1" fontId="32" fillId="0" borderId="3" xfId="0" applyNumberFormat="1" applyFont="1" applyBorder="1" applyAlignment="1">
      <alignment horizontal="center"/>
    </xf>
    <xf numFmtId="1" fontId="32" fillId="0" borderId="0" xfId="0" applyNumberFormat="1" applyFont="1" applyAlignment="1">
      <alignment horizontal="center"/>
    </xf>
    <xf numFmtId="0" fontId="9" fillId="0" borderId="4" xfId="0" applyFont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98" fillId="0" borderId="1" xfId="0" applyFont="1" applyBorder="1"/>
    <xf numFmtId="0" fontId="100" fillId="0" borderId="17" xfId="0" applyFont="1" applyBorder="1"/>
    <xf numFmtId="0" fontId="100" fillId="0" borderId="18" xfId="0" applyFont="1" applyBorder="1"/>
    <xf numFmtId="0" fontId="100" fillId="0" borderId="13" xfId="0" applyFont="1" applyBorder="1"/>
    <xf numFmtId="0" fontId="84" fillId="0" borderId="13" xfId="0" applyFont="1" applyBorder="1"/>
    <xf numFmtId="0" fontId="101" fillId="0" borderId="13" xfId="0" applyFont="1" applyBorder="1"/>
    <xf numFmtId="0" fontId="84" fillId="0" borderId="18" xfId="0" applyFont="1" applyBorder="1"/>
    <xf numFmtId="0" fontId="84" fillId="0" borderId="18" xfId="0" quotePrefix="1" applyFont="1" applyBorder="1"/>
    <xf numFmtId="0" fontId="101" fillId="0" borderId="1" xfId="0" applyFont="1" applyBorder="1"/>
    <xf numFmtId="0" fontId="100" fillId="0" borderId="12" xfId="0" applyFont="1" applyBorder="1"/>
    <xf numFmtId="0" fontId="100" fillId="0" borderId="14" xfId="0" applyFont="1" applyBorder="1"/>
    <xf numFmtId="0" fontId="101" fillId="0" borderId="12" xfId="0" applyFont="1" applyBorder="1"/>
    <xf numFmtId="0" fontId="100" fillId="0" borderId="1" xfId="0" applyFont="1" applyBorder="1"/>
    <xf numFmtId="0" fontId="100" fillId="0" borderId="15" xfId="0" applyFont="1" applyBorder="1"/>
    <xf numFmtId="0" fontId="101" fillId="0" borderId="15" xfId="0" applyFont="1" applyBorder="1"/>
    <xf numFmtId="0" fontId="102" fillId="0" borderId="12" xfId="0" applyFont="1" applyBorder="1"/>
    <xf numFmtId="0" fontId="2" fillId="2" borderId="5" xfId="0" applyFont="1" applyFill="1" applyBorder="1" applyAlignment="1">
      <alignment horizontal="center"/>
    </xf>
    <xf numFmtId="0" fontId="3" fillId="0" borderId="5" xfId="0" applyFont="1" applyBorder="1"/>
    <xf numFmtId="0" fontId="3" fillId="0" borderId="6" xfId="0" applyFont="1" applyBorder="1"/>
    <xf numFmtId="0" fontId="10" fillId="0" borderId="0" xfId="0" applyFont="1" applyAlignment="1">
      <alignment horizontal="center"/>
    </xf>
    <xf numFmtId="0" fontId="0" fillId="0" borderId="0" xfId="0"/>
    <xf numFmtId="0" fontId="2" fillId="2" borderId="7" xfId="0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3" xfId="0" applyFont="1" applyBorder="1"/>
    <xf numFmtId="0" fontId="9" fillId="0" borderId="0" xfId="0" applyFont="1" applyAlignment="1">
      <alignment horizontal="center"/>
    </xf>
    <xf numFmtId="0" fontId="40" fillId="0" borderId="0" xfId="0" applyFont="1"/>
    <xf numFmtId="1" fontId="9" fillId="0" borderId="0" xfId="0" applyNumberFormat="1" applyFont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3" xfId="0" applyFont="1" applyBorder="1"/>
    <xf numFmtId="0" fontId="4" fillId="0" borderId="0" xfId="0" applyFont="1" applyAlignment="1">
      <alignment horizontal="center"/>
    </xf>
    <xf numFmtId="1" fontId="9" fillId="0" borderId="3" xfId="0" applyNumberFormat="1" applyFont="1" applyBorder="1" applyAlignment="1">
      <alignment horizontal="center"/>
    </xf>
    <xf numFmtId="1" fontId="4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1" xfId="0" applyFont="1" applyBorder="1"/>
    <xf numFmtId="0" fontId="18" fillId="5" borderId="3" xfId="0" applyFont="1" applyFill="1" applyBorder="1" applyAlignment="1">
      <alignment horizontal="center"/>
    </xf>
    <xf numFmtId="0" fontId="4" fillId="0" borderId="0" xfId="0" applyFont="1"/>
    <xf numFmtId="0" fontId="10" fillId="5" borderId="3" xfId="0" applyFont="1" applyFill="1" applyBorder="1" applyAlignment="1">
      <alignment horizontal="center"/>
    </xf>
    <xf numFmtId="0" fontId="3" fillId="0" borderId="4" xfId="0" applyFont="1" applyBorder="1"/>
    <xf numFmtId="1" fontId="6" fillId="4" borderId="7" xfId="0" applyNumberFormat="1" applyFont="1" applyFill="1" applyBorder="1" applyAlignment="1">
      <alignment horizontal="center"/>
    </xf>
    <xf numFmtId="0" fontId="9" fillId="0" borderId="10" xfId="0" applyFont="1" applyBorder="1"/>
    <xf numFmtId="1" fontId="9" fillId="0" borderId="5" xfId="0" applyNumberFormat="1" applyFont="1" applyBorder="1" applyAlignment="1">
      <alignment horizontal="center"/>
    </xf>
    <xf numFmtId="0" fontId="9" fillId="0" borderId="8" xfId="0" applyFont="1" applyBorder="1"/>
    <xf numFmtId="1" fontId="8" fillId="4" borderId="5" xfId="0" applyNumberFormat="1" applyFont="1" applyFill="1" applyBorder="1" applyAlignment="1">
      <alignment horizontal="center"/>
    </xf>
    <xf numFmtId="0" fontId="7" fillId="0" borderId="8" xfId="0" applyFont="1" applyBorder="1"/>
    <xf numFmtId="1" fontId="7" fillId="0" borderId="5" xfId="0" applyNumberFormat="1" applyFont="1" applyBorder="1" applyAlignment="1">
      <alignment horizontal="center"/>
    </xf>
    <xf numFmtId="1" fontId="6" fillId="4" borderId="5" xfId="0" applyNumberFormat="1" applyFont="1" applyFill="1" applyBorder="1" applyAlignment="1">
      <alignment horizontal="center"/>
    </xf>
    <xf numFmtId="1" fontId="6" fillId="4" borderId="6" xfId="0" applyNumberFormat="1" applyFont="1" applyFill="1" applyBorder="1" applyAlignment="1">
      <alignment horizontal="center"/>
    </xf>
    <xf numFmtId="0" fontId="9" fillId="0" borderId="9" xfId="0" applyFont="1" applyBorder="1"/>
    <xf numFmtId="0" fontId="5" fillId="2" borderId="5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wrapText="1"/>
    </xf>
    <xf numFmtId="0" fontId="23" fillId="3" borderId="3" xfId="0" applyFont="1" applyFill="1" applyBorder="1" applyAlignment="1">
      <alignment horizontal="center"/>
    </xf>
    <xf numFmtId="0" fontId="29" fillId="2" borderId="5" xfId="0" applyFont="1" applyFill="1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0" fontId="40" fillId="0" borderId="0" xfId="0" applyFont="1" applyAlignment="1">
      <alignment horizontal="center"/>
    </xf>
    <xf numFmtId="1" fontId="9" fillId="0" borderId="3" xfId="0" applyNumberFormat="1" applyFont="1" applyBorder="1" applyAlignment="1">
      <alignment horizontal="center" vertical="center"/>
    </xf>
    <xf numFmtId="1" fontId="7" fillId="0" borderId="0" xfId="0" applyNumberFormat="1" applyFont="1" applyAlignment="1">
      <alignment horizontal="center"/>
    </xf>
    <xf numFmtId="0" fontId="39" fillId="0" borderId="0" xfId="0" applyFont="1" applyAlignment="1">
      <alignment horizontal="center"/>
    </xf>
    <xf numFmtId="1" fontId="32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39" fillId="0" borderId="0" xfId="0" applyFont="1"/>
    <xf numFmtId="0" fontId="7" fillId="0" borderId="4" xfId="0" applyFont="1" applyBorder="1" applyAlignment="1">
      <alignment horizontal="center" vertical="center"/>
    </xf>
    <xf numFmtId="0" fontId="7" fillId="0" borderId="4" xfId="0" applyFont="1" applyBorder="1"/>
    <xf numFmtId="1" fontId="7" fillId="0" borderId="3" xfId="0" applyNumberFormat="1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center" vertical="center"/>
    </xf>
    <xf numFmtId="0" fontId="9" fillId="0" borderId="4" xfId="0" applyFont="1" applyBorder="1" applyAlignment="1">
      <alignment horizontal="center"/>
    </xf>
    <xf numFmtId="168" fontId="32" fillId="0" borderId="4" xfId="0" applyNumberFormat="1" applyFont="1" applyBorder="1" applyAlignment="1">
      <alignment horizontal="center" vertical="center"/>
    </xf>
    <xf numFmtId="0" fontId="32" fillId="0" borderId="4" xfId="0" applyFont="1" applyBorder="1"/>
    <xf numFmtId="0" fontId="41" fillId="0" borderId="0" xfId="0" applyFont="1" applyAlignment="1">
      <alignment horizontal="center"/>
    </xf>
    <xf numFmtId="168" fontId="7" fillId="0" borderId="4" xfId="0" applyNumberFormat="1" applyFont="1" applyBorder="1" applyAlignment="1">
      <alignment horizontal="center" vertical="center"/>
    </xf>
    <xf numFmtId="0" fontId="32" fillId="0" borderId="0" xfId="0" applyFont="1" applyAlignment="1">
      <alignment horizontal="center"/>
    </xf>
    <xf numFmtId="0" fontId="41" fillId="0" borderId="0" xfId="0" applyFont="1"/>
    <xf numFmtId="168" fontId="9" fillId="0" borderId="4" xfId="0" applyNumberFormat="1" applyFont="1" applyBorder="1" applyAlignment="1">
      <alignment horizontal="center" vertical="center"/>
    </xf>
    <xf numFmtId="0" fontId="9" fillId="0" borderId="4" xfId="0" applyFont="1" applyBorder="1"/>
    <xf numFmtId="1" fontId="32" fillId="0" borderId="3" xfId="0" applyNumberFormat="1" applyFont="1" applyBorder="1" applyAlignment="1">
      <alignment horizontal="center" vertical="center"/>
    </xf>
    <xf numFmtId="0" fontId="32" fillId="0" borderId="3" xfId="0" applyFont="1" applyBorder="1" applyAlignment="1">
      <alignment horizontal="center"/>
    </xf>
    <xf numFmtId="1" fontId="7" fillId="0" borderId="3" xfId="0" applyNumberFormat="1" applyFont="1" applyBorder="1" applyAlignment="1">
      <alignment horizontal="center" vertical="center"/>
    </xf>
    <xf numFmtId="0" fontId="32" fillId="0" borderId="3" xfId="0" applyFont="1" applyBorder="1" applyAlignment="1">
      <alignment horizontal="center" vertical="center"/>
    </xf>
    <xf numFmtId="0" fontId="29" fillId="2" borderId="7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2" fillId="0" borderId="4" xfId="0" applyFont="1" applyBorder="1" applyAlignment="1">
      <alignment horizontal="center" vertical="center"/>
    </xf>
    <xf numFmtId="1" fontId="32" fillId="0" borderId="3" xfId="0" applyNumberFormat="1" applyFont="1" applyBorder="1" applyAlignment="1">
      <alignment horizontal="center"/>
    </xf>
    <xf numFmtId="1" fontId="32" fillId="0" borderId="0" xfId="0" applyNumberFormat="1" applyFont="1" applyAlignment="1">
      <alignment horizontal="center"/>
    </xf>
    <xf numFmtId="0" fontId="9" fillId="0" borderId="4" xfId="0" applyFont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00" fillId="0" borderId="14" xfId="0" applyFont="1" applyBorder="1" applyAlignment="1">
      <alignment wrapText="1"/>
    </xf>
    <xf numFmtId="0" fontId="100" fillId="0" borderId="12" xfId="0" applyFont="1" applyBorder="1" applyAlignment="1">
      <alignment wrapText="1"/>
    </xf>
    <xf numFmtId="0" fontId="97" fillId="0" borderId="1" xfId="0" applyFont="1" applyBorder="1"/>
    <xf numFmtId="0" fontId="98" fillId="0" borderId="1" xfId="0" applyFont="1" applyBorder="1"/>
    <xf numFmtId="0" fontId="98" fillId="0" borderId="15" xfId="0" applyFont="1" applyBorder="1"/>
    <xf numFmtId="0" fontId="99" fillId="0" borderId="12" xfId="0" applyFont="1" applyBorder="1"/>
    <xf numFmtId="0" fontId="99" fillId="0" borderId="16" xfId="0" applyFont="1" applyBorder="1" applyAlignment="1">
      <alignment wrapText="1"/>
    </xf>
    <xf numFmtId="0" fontId="100" fillId="0" borderId="17" xfId="0" applyFont="1" applyBorder="1" applyAlignment="1">
      <alignment wrapText="1"/>
    </xf>
    <xf numFmtId="0" fontId="100" fillId="0" borderId="16" xfId="0" applyFont="1" applyBorder="1" applyAlignment="1">
      <alignment wrapText="1"/>
    </xf>
    <xf numFmtId="0" fontId="100" fillId="0" borderId="18" xfId="0" applyFont="1" applyBorder="1" applyAlignment="1">
      <alignment wrapText="1"/>
    </xf>
    <xf numFmtId="0" fontId="100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3"/>
  <sheetViews>
    <sheetView workbookViewId="0">
      <pane ySplit="2" topLeftCell="A3" activePane="bottomLeft" state="frozen"/>
      <selection pane="bottomLeft" activeCell="E30" sqref="E30"/>
    </sheetView>
  </sheetViews>
  <sheetFormatPr baseColWidth="10" defaultColWidth="14.5" defaultRowHeight="15" customHeight="1" x14ac:dyDescent="0.2"/>
  <cols>
    <col min="1" max="1" width="9.1640625" customWidth="1"/>
    <col min="2" max="2" width="32.6640625" bestFit="1" customWidth="1"/>
    <col min="3" max="4" width="37.33203125" hidden="1" customWidth="1"/>
    <col min="5" max="5" width="7.5" bestFit="1" customWidth="1"/>
    <col min="6" max="6" width="13.5" customWidth="1"/>
    <col min="7" max="7" width="9.5" customWidth="1"/>
    <col min="8" max="8" width="11.5" customWidth="1"/>
    <col min="9" max="9" width="10.33203125" customWidth="1"/>
    <col min="10" max="10" width="6.6640625" hidden="1" customWidth="1"/>
    <col min="11" max="14" width="7.5" hidden="1" customWidth="1"/>
    <col min="15" max="15" width="4.6640625" customWidth="1"/>
    <col min="16" max="21" width="6" customWidth="1"/>
    <col min="22" max="22" width="5.5" customWidth="1"/>
    <col min="23" max="28" width="6.5" customWidth="1"/>
    <col min="29" max="29" width="9.1640625" customWidth="1"/>
  </cols>
  <sheetData>
    <row r="1" spans="1:29" x14ac:dyDescent="0.2">
      <c r="A1" s="153"/>
      <c r="B1" s="154"/>
      <c r="C1" s="154"/>
      <c r="D1" s="154"/>
      <c r="E1" s="154"/>
      <c r="F1" s="154"/>
      <c r="G1" s="155"/>
      <c r="H1" s="154"/>
      <c r="I1" s="155"/>
      <c r="J1" s="154"/>
      <c r="K1" s="1184" t="s">
        <v>0</v>
      </c>
      <c r="L1" s="1185"/>
      <c r="M1" s="1185"/>
      <c r="N1" s="1186"/>
      <c r="O1" s="156"/>
      <c r="P1" s="153"/>
      <c r="Q1" s="154"/>
      <c r="R1" s="1184" t="s">
        <v>1</v>
      </c>
      <c r="S1" s="1185"/>
      <c r="T1" s="1185"/>
      <c r="U1" s="155"/>
      <c r="V1" s="156"/>
      <c r="W1" s="153"/>
      <c r="X1" s="154"/>
      <c r="Y1" s="1184" t="s">
        <v>2</v>
      </c>
      <c r="Z1" s="1185"/>
      <c r="AA1" s="1185"/>
      <c r="AB1" s="157"/>
      <c r="AC1" s="25" t="s">
        <v>3</v>
      </c>
    </row>
    <row r="2" spans="1:29" x14ac:dyDescent="0.2">
      <c r="A2" s="158" t="s">
        <v>4</v>
      </c>
      <c r="B2" s="159" t="s">
        <v>5</v>
      </c>
      <c r="C2" s="159" t="s">
        <v>6</v>
      </c>
      <c r="D2" s="159" t="s">
        <v>7</v>
      </c>
      <c r="E2" s="159" t="s">
        <v>8</v>
      </c>
      <c r="F2" s="159" t="s">
        <v>9</v>
      </c>
      <c r="G2" s="160" t="s">
        <v>10</v>
      </c>
      <c r="H2" s="159" t="s">
        <v>11</v>
      </c>
      <c r="I2" s="160" t="s">
        <v>12</v>
      </c>
      <c r="J2" s="159" t="s">
        <v>13</v>
      </c>
      <c r="K2" s="161" t="s">
        <v>14</v>
      </c>
      <c r="L2" s="161" t="s">
        <v>15</v>
      </c>
      <c r="M2" s="161" t="s">
        <v>16</v>
      </c>
      <c r="N2" s="162" t="s">
        <v>17</v>
      </c>
      <c r="O2" s="159"/>
      <c r="P2" s="158" t="s">
        <v>13</v>
      </c>
      <c r="Q2" s="161" t="s">
        <v>14</v>
      </c>
      <c r="R2" s="161" t="s">
        <v>15</v>
      </c>
      <c r="S2" s="161" t="s">
        <v>18</v>
      </c>
      <c r="T2" s="161" t="s">
        <v>16</v>
      </c>
      <c r="U2" s="163" t="s">
        <v>17</v>
      </c>
      <c r="V2" s="156"/>
      <c r="W2" s="164" t="s">
        <v>13</v>
      </c>
      <c r="X2" s="161" t="s">
        <v>14</v>
      </c>
      <c r="Y2" s="161" t="s">
        <v>15</v>
      </c>
      <c r="Z2" s="161" t="s">
        <v>18</v>
      </c>
      <c r="AA2" s="161" t="s">
        <v>16</v>
      </c>
      <c r="AB2" s="163" t="s">
        <v>17</v>
      </c>
      <c r="AC2" s="25" t="s">
        <v>19</v>
      </c>
    </row>
    <row r="3" spans="1:29" s="577" customFormat="1" ht="16" x14ac:dyDescent="0.2">
      <c r="A3" s="175" t="s">
        <v>20</v>
      </c>
      <c r="B3" s="115" t="s">
        <v>21</v>
      </c>
      <c r="C3" s="694" t="s">
        <v>22</v>
      </c>
      <c r="D3" s="694"/>
      <c r="E3" s="694" t="str">
        <f>VLOOKUP(C3,'Items in Tally'!$A$1:$D$14982,2,FALSE)</f>
        <v>45 PC</v>
      </c>
      <c r="F3" s="78"/>
      <c r="G3" s="176">
        <v>45772</v>
      </c>
      <c r="H3" s="1130">
        <v>5</v>
      </c>
      <c r="I3" s="1154">
        <v>61</v>
      </c>
      <c r="J3" s="9">
        <f t="shared" ref="J3:N3" si="0">IF(P3="","",P3/$I3-1)</f>
        <v>2.278688524590164</v>
      </c>
      <c r="K3" s="9">
        <f t="shared" si="0"/>
        <v>1.9508196721311477</v>
      </c>
      <c r="L3" s="9">
        <f t="shared" si="0"/>
        <v>1.622950819672131</v>
      </c>
      <c r="M3" s="9">
        <f t="shared" si="0"/>
        <v>1.2950819672131146</v>
      </c>
      <c r="N3" s="177" t="str">
        <f t="shared" si="0"/>
        <v/>
      </c>
      <c r="O3" s="1130"/>
      <c r="P3" s="1129">
        <v>200</v>
      </c>
      <c r="Q3" s="1130">
        <v>180</v>
      </c>
      <c r="R3" s="124">
        <v>160</v>
      </c>
      <c r="S3" s="124">
        <v>140</v>
      </c>
      <c r="T3" s="124"/>
      <c r="U3" s="178"/>
      <c r="V3" s="1131"/>
      <c r="W3" s="1134"/>
      <c r="X3" s="1131">
        <f t="shared" ref="X3:AA3" si="1">IF(Q3="","",CEILING(Q3*1.02,1))</f>
        <v>184</v>
      </c>
      <c r="Y3" s="1131">
        <f t="shared" si="1"/>
        <v>164</v>
      </c>
      <c r="Z3" s="1131">
        <f t="shared" si="1"/>
        <v>143</v>
      </c>
      <c r="AA3" s="1131" t="str">
        <f t="shared" si="1"/>
        <v/>
      </c>
      <c r="AB3" s="179"/>
      <c r="AC3" s="8"/>
    </row>
    <row r="4" spans="1:29" s="911" customFormat="1" ht="16" x14ac:dyDescent="0.2">
      <c r="A4" s="895" t="s">
        <v>20</v>
      </c>
      <c r="B4" s="896" t="s">
        <v>23</v>
      </c>
      <c r="C4" s="897" t="s">
        <v>24</v>
      </c>
      <c r="D4" s="897"/>
      <c r="E4" s="897" t="str">
        <f>VLOOKUP(C4,'Items in Tally'!$A$1:$D$14982,2,FALSE)</f>
        <v>12 PC</v>
      </c>
      <c r="F4" s="898"/>
      <c r="G4" s="899">
        <v>45375</v>
      </c>
      <c r="H4" s="900">
        <v>10</v>
      </c>
      <c r="I4" s="901">
        <v>125</v>
      </c>
      <c r="J4" s="902"/>
      <c r="K4" s="902">
        <f t="shared" ref="K4:K5" si="2">IF(Q4="","",Q4/$I4-1)</f>
        <v>0.87999999999999989</v>
      </c>
      <c r="L4" s="902">
        <f t="shared" ref="L4:L5" si="3">IF(R4="","",R4/$I4-1)</f>
        <v>0.8</v>
      </c>
      <c r="M4" s="902">
        <f t="shared" ref="M4:M5" si="4">IF(S4="","",S4/$I4-1)</f>
        <v>0.60000000000000009</v>
      </c>
      <c r="N4" s="903"/>
      <c r="O4" s="900"/>
      <c r="P4" s="904"/>
      <c r="Q4" s="900">
        <v>235</v>
      </c>
      <c r="R4" s="905">
        <v>225</v>
      </c>
      <c r="S4" s="905">
        <v>200</v>
      </c>
      <c r="T4" s="905"/>
      <c r="U4" s="906"/>
      <c r="V4" s="907"/>
      <c r="W4" s="908"/>
      <c r="X4" s="907">
        <f t="shared" ref="X4:X5" si="5">IF(Q4="","",CEILING(Q4*1.02,1))</f>
        <v>240</v>
      </c>
      <c r="Y4" s="907">
        <f t="shared" ref="Y4:Y5" si="6">IF(R4="","",CEILING(R4*1.02,1))</f>
        <v>230</v>
      </c>
      <c r="Z4" s="907">
        <f t="shared" ref="Z4:Z5" si="7">IF(S4="","",CEILING(S4*1.02,1))</f>
        <v>204</v>
      </c>
      <c r="AA4" s="907"/>
      <c r="AB4" s="909"/>
      <c r="AC4" s="910"/>
    </row>
    <row r="5" spans="1:29" s="577" customFormat="1" ht="16" x14ac:dyDescent="0.2">
      <c r="A5" s="175" t="s">
        <v>20</v>
      </c>
      <c r="B5" s="115" t="s">
        <v>25</v>
      </c>
      <c r="C5" s="694" t="s">
        <v>26</v>
      </c>
      <c r="D5" s="694"/>
      <c r="E5" s="694" t="str">
        <f>VLOOKUP(C5,'Items in Tally'!$A$1:$D$14982,2,FALSE)</f>
        <v>30 PC</v>
      </c>
      <c r="F5" s="78"/>
      <c r="G5" s="176">
        <v>45772</v>
      </c>
      <c r="H5" s="1130">
        <v>3.8</v>
      </c>
      <c r="I5" s="1154">
        <v>47</v>
      </c>
      <c r="J5" s="9"/>
      <c r="K5" s="9">
        <f t="shared" si="2"/>
        <v>2.1914893617021276</v>
      </c>
      <c r="L5" s="9">
        <f t="shared" si="3"/>
        <v>1.6595744680851063</v>
      </c>
      <c r="M5" s="9">
        <f t="shared" si="4"/>
        <v>1.3404255319148937</v>
      </c>
      <c r="N5" s="177"/>
      <c r="O5" s="1130"/>
      <c r="P5" s="1129"/>
      <c r="Q5" s="1130">
        <v>150</v>
      </c>
      <c r="R5" s="124">
        <v>125</v>
      </c>
      <c r="S5" s="124">
        <v>110</v>
      </c>
      <c r="T5" s="124"/>
      <c r="U5" s="178"/>
      <c r="V5" s="1131"/>
      <c r="W5" s="1134"/>
      <c r="X5" s="1131">
        <f t="shared" si="5"/>
        <v>153</v>
      </c>
      <c r="Y5" s="1131">
        <f t="shared" si="6"/>
        <v>128</v>
      </c>
      <c r="Z5" s="1131">
        <f t="shared" si="7"/>
        <v>113</v>
      </c>
      <c r="AA5" s="1131"/>
      <c r="AB5" s="179"/>
      <c r="AC5" s="8"/>
    </row>
    <row r="6" spans="1:29" s="577" customFormat="1" ht="16" x14ac:dyDescent="0.2">
      <c r="A6" s="175" t="s">
        <v>20</v>
      </c>
      <c r="B6" s="115" t="s">
        <v>27</v>
      </c>
      <c r="C6" s="694" t="s">
        <v>28</v>
      </c>
      <c r="D6" s="694"/>
      <c r="E6" s="694" t="str">
        <f>VLOOKUP(C6,'Items in Tally'!$A$1:$D$14982,2,FALSE)</f>
        <v>38 PC</v>
      </c>
      <c r="F6" s="78"/>
      <c r="G6" s="176">
        <v>45772</v>
      </c>
      <c r="H6" s="1130">
        <v>5</v>
      </c>
      <c r="I6" s="1154">
        <v>62</v>
      </c>
      <c r="J6" s="9"/>
      <c r="K6" s="9"/>
      <c r="L6" s="9"/>
      <c r="M6" s="9"/>
      <c r="N6" s="177"/>
      <c r="O6" s="1130"/>
      <c r="P6" s="1129">
        <v>180</v>
      </c>
      <c r="Q6" s="1130">
        <v>165</v>
      </c>
      <c r="R6" s="124">
        <v>145</v>
      </c>
      <c r="S6" s="124">
        <v>130</v>
      </c>
      <c r="T6" s="124"/>
      <c r="U6" s="178"/>
      <c r="V6" s="1131"/>
      <c r="W6" s="1134"/>
      <c r="X6" s="1131"/>
      <c r="Y6" s="1131"/>
      <c r="Z6" s="1131"/>
      <c r="AA6" s="1131"/>
      <c r="AB6" s="179"/>
      <c r="AC6" s="8"/>
    </row>
    <row r="7" spans="1:29" s="578" customFormat="1" ht="16" x14ac:dyDescent="0.2">
      <c r="A7" s="171" t="s">
        <v>20</v>
      </c>
      <c r="B7" s="5" t="s">
        <v>29</v>
      </c>
      <c r="C7" s="701" t="s">
        <v>30</v>
      </c>
      <c r="D7" s="701"/>
      <c r="E7" s="701" t="str">
        <f>VLOOKUP(C7,'Items in Tally'!$A$1:$D$14982,2,FALSE)</f>
        <v> </v>
      </c>
      <c r="F7" s="5"/>
      <c r="G7" s="702">
        <v>43405</v>
      </c>
      <c r="H7" s="1150">
        <v>6</v>
      </c>
      <c r="I7" s="1045">
        <v>70</v>
      </c>
      <c r="J7" s="6" t="str">
        <f t="shared" ref="J7:N7" si="8">IF(P7="","",P7/$I7-1)</f>
        <v/>
      </c>
      <c r="K7" s="6"/>
      <c r="L7" s="6" t="str">
        <f t="shared" si="8"/>
        <v/>
      </c>
      <c r="M7" s="6" t="str">
        <f t="shared" si="8"/>
        <v/>
      </c>
      <c r="N7" s="172" t="str">
        <f t="shared" si="8"/>
        <v/>
      </c>
      <c r="O7" s="1150"/>
      <c r="P7" s="1122"/>
      <c r="Q7" s="1150"/>
      <c r="R7" s="7"/>
      <c r="S7" s="7"/>
      <c r="T7" s="7"/>
      <c r="U7" s="173"/>
      <c r="V7" s="1148"/>
      <c r="W7" s="1152"/>
      <c r="X7" s="1148" t="str">
        <f t="shared" ref="X7:AA7" si="9">IF(Q7="","",CEILING(Q7*1.02,1))</f>
        <v/>
      </c>
      <c r="Y7" s="1148" t="str">
        <f t="shared" si="9"/>
        <v/>
      </c>
      <c r="Z7" s="1148" t="str">
        <f t="shared" si="9"/>
        <v/>
      </c>
      <c r="AA7" s="1148" t="str">
        <f t="shared" si="9"/>
        <v/>
      </c>
      <c r="AB7" s="174"/>
      <c r="AC7" s="5"/>
    </row>
    <row r="8" spans="1:29" s="578" customFormat="1" ht="16" x14ac:dyDescent="0.2">
      <c r="A8" s="171" t="s">
        <v>20</v>
      </c>
      <c r="B8" s="5" t="s">
        <v>31</v>
      </c>
      <c r="C8" s="701" t="s">
        <v>32</v>
      </c>
      <c r="D8" s="701"/>
      <c r="E8" s="701" t="e">
        <f>VLOOKUP(C8,'Items in Tally'!$A$1:$D$14982,2,FALSE)</f>
        <v>#N/A</v>
      </c>
      <c r="F8" s="5"/>
      <c r="G8" s="702">
        <v>43818</v>
      </c>
      <c r="H8" s="1150">
        <v>15</v>
      </c>
      <c r="I8" s="1045">
        <v>170</v>
      </c>
      <c r="J8" s="6" t="str">
        <f t="shared" ref="J8:N8" si="10">IF(P8="","",P8/$I8-1)</f>
        <v/>
      </c>
      <c r="K8" s="6" t="str">
        <f t="shared" si="10"/>
        <v/>
      </c>
      <c r="L8" s="6" t="str">
        <f t="shared" si="10"/>
        <v/>
      </c>
      <c r="M8" s="6" t="str">
        <f t="shared" si="10"/>
        <v/>
      </c>
      <c r="N8" s="172" t="str">
        <f t="shared" si="10"/>
        <v/>
      </c>
      <c r="O8" s="1150"/>
      <c r="P8" s="1122"/>
      <c r="Q8" s="1150"/>
      <c r="R8" s="7"/>
      <c r="S8" s="7"/>
      <c r="T8" s="7"/>
      <c r="U8" s="173"/>
      <c r="V8" s="1148"/>
      <c r="W8" s="1152"/>
      <c r="X8" s="1148" t="str">
        <f t="shared" ref="X8:AA8" si="11">IF(Q8="","",CEILING(Q8*1.02,1))</f>
        <v/>
      </c>
      <c r="Y8" s="1148" t="str">
        <f t="shared" si="11"/>
        <v/>
      </c>
      <c r="Z8" s="1148" t="str">
        <f t="shared" si="11"/>
        <v/>
      </c>
      <c r="AA8" s="1148" t="str">
        <f t="shared" si="11"/>
        <v/>
      </c>
      <c r="AB8" s="174"/>
      <c r="AC8" s="5"/>
    </row>
    <row r="9" spans="1:29" s="577" customFormat="1" ht="16" x14ac:dyDescent="0.2">
      <c r="A9" s="175" t="s">
        <v>20</v>
      </c>
      <c r="B9" s="8" t="s">
        <v>33</v>
      </c>
      <c r="C9" s="694" t="s">
        <v>34</v>
      </c>
      <c r="D9" s="694"/>
      <c r="E9" s="694" t="str">
        <f>VLOOKUP(C9,'Items in Tally'!$A$1:$D$14982,2,FALSE)</f>
        <v>13 PC</v>
      </c>
      <c r="F9" s="8" t="s">
        <v>35</v>
      </c>
      <c r="G9" s="176">
        <v>45772</v>
      </c>
      <c r="H9" s="1130">
        <v>5</v>
      </c>
      <c r="I9" s="1154">
        <v>62</v>
      </c>
      <c r="J9" s="9">
        <f t="shared" ref="J9:N9" si="12">IF(P9="","",P9/$I9-1)</f>
        <v>3.032258064516129</v>
      </c>
      <c r="K9" s="9">
        <f t="shared" si="12"/>
        <v>2.629032258064516</v>
      </c>
      <c r="L9" s="9">
        <f t="shared" si="12"/>
        <v>2.225806451612903</v>
      </c>
      <c r="M9" s="9" t="str">
        <f t="shared" si="12"/>
        <v/>
      </c>
      <c r="N9" s="177" t="str">
        <f t="shared" si="12"/>
        <v/>
      </c>
      <c r="O9" s="1130"/>
      <c r="P9" s="1129">
        <v>250</v>
      </c>
      <c r="Q9" s="1130">
        <v>225</v>
      </c>
      <c r="R9" s="124">
        <v>200</v>
      </c>
      <c r="S9" s="124"/>
      <c r="T9" s="124"/>
      <c r="U9" s="178"/>
      <c r="V9" s="1131"/>
      <c r="W9" s="1134">
        <f t="shared" ref="W9:AA12" si="13">IF(P9="","",CEILING(P9*1.02,1))</f>
        <v>255</v>
      </c>
      <c r="X9" s="1131">
        <f t="shared" si="13"/>
        <v>230</v>
      </c>
      <c r="Y9" s="1131">
        <f t="shared" si="13"/>
        <v>204</v>
      </c>
      <c r="Z9" s="1131" t="str">
        <f t="shared" si="13"/>
        <v/>
      </c>
      <c r="AA9" s="1131" t="str">
        <f t="shared" si="13"/>
        <v/>
      </c>
      <c r="AB9" s="179"/>
      <c r="AC9" s="8"/>
    </row>
    <row r="10" spans="1:29" s="652" customFormat="1" ht="16" x14ac:dyDescent="0.2">
      <c r="A10" s="649" t="s">
        <v>20</v>
      </c>
      <c r="B10" s="650" t="s">
        <v>36</v>
      </c>
      <c r="C10" s="790" t="s">
        <v>37</v>
      </c>
      <c r="D10" s="790"/>
      <c r="E10" s="701" t="e">
        <f>VLOOKUP(C10,'Items in Tally'!$A$1:$D$14982,2,FALSE)</f>
        <v>#N/A</v>
      </c>
      <c r="F10" s="650"/>
      <c r="G10" s="828">
        <v>44980</v>
      </c>
      <c r="H10" s="823">
        <v>8</v>
      </c>
      <c r="I10" s="809">
        <v>100</v>
      </c>
      <c r="J10" s="651">
        <f t="shared" ref="J10:N10" si="14">IF(P10="","",P10/$I10-1)</f>
        <v>2.5</v>
      </c>
      <c r="K10" s="651" t="str">
        <f t="shared" si="14"/>
        <v/>
      </c>
      <c r="L10" s="651" t="str">
        <f t="shared" si="14"/>
        <v/>
      </c>
      <c r="M10" s="651" t="str">
        <f t="shared" si="14"/>
        <v/>
      </c>
      <c r="N10" s="674" t="str">
        <f t="shared" si="14"/>
        <v/>
      </c>
      <c r="O10" s="823"/>
      <c r="P10" s="826">
        <v>350</v>
      </c>
      <c r="Q10" s="823"/>
      <c r="R10" s="682"/>
      <c r="S10" s="682"/>
      <c r="T10" s="682"/>
      <c r="U10" s="669"/>
      <c r="V10" s="827"/>
      <c r="W10" s="825">
        <f t="shared" si="13"/>
        <v>357</v>
      </c>
      <c r="X10" s="827"/>
      <c r="Y10" s="827"/>
      <c r="Z10" s="827"/>
      <c r="AA10" s="827"/>
      <c r="AB10" s="766"/>
      <c r="AC10" s="650"/>
    </row>
    <row r="11" spans="1:29" s="578" customFormat="1" ht="16" x14ac:dyDescent="0.2">
      <c r="A11" s="171" t="s">
        <v>20</v>
      </c>
      <c r="B11" s="5" t="s">
        <v>38</v>
      </c>
      <c r="C11" s="5"/>
      <c r="D11" s="5"/>
      <c r="E11" s="701" t="e">
        <f>VLOOKUP(C11,'Items in Tally'!$A$1:$D$14982,2,FALSE)</f>
        <v>#N/A</v>
      </c>
      <c r="F11" s="5"/>
      <c r="G11" s="702"/>
      <c r="H11" s="1150"/>
      <c r="I11" s="1045"/>
      <c r="J11" s="6" t="str">
        <f t="shared" ref="J11:N11" si="15">IF(P11="","",P11/$I11-1)</f>
        <v/>
      </c>
      <c r="K11" s="6" t="str">
        <f t="shared" si="15"/>
        <v/>
      </c>
      <c r="L11" s="6" t="str">
        <f t="shared" si="15"/>
        <v/>
      </c>
      <c r="M11" s="6" t="str">
        <f t="shared" si="15"/>
        <v/>
      </c>
      <c r="N11" s="172" t="str">
        <f t="shared" si="15"/>
        <v/>
      </c>
      <c r="O11" s="1150"/>
      <c r="P11" s="1122"/>
      <c r="Q11" s="1150"/>
      <c r="R11" s="7"/>
      <c r="S11" s="7"/>
      <c r="T11" s="7"/>
      <c r="U11" s="173"/>
      <c r="V11" s="1148"/>
      <c r="W11" s="1152"/>
      <c r="X11" s="1148" t="str">
        <f t="shared" ref="X11:AA11" si="16">IF(Q11="","",CEILING(Q11*1.02,1))</f>
        <v/>
      </c>
      <c r="Y11" s="1148" t="str">
        <f t="shared" si="16"/>
        <v/>
      </c>
      <c r="Z11" s="1148" t="str">
        <f t="shared" si="16"/>
        <v/>
      </c>
      <c r="AA11" s="1148" t="str">
        <f t="shared" si="16"/>
        <v/>
      </c>
      <c r="AB11" s="174"/>
      <c r="AC11" s="5"/>
    </row>
    <row r="12" spans="1:29" s="577" customFormat="1" ht="16" x14ac:dyDescent="0.2">
      <c r="A12" s="175" t="s">
        <v>20</v>
      </c>
      <c r="B12" s="10" t="s">
        <v>39</v>
      </c>
      <c r="C12" s="694" t="s">
        <v>40</v>
      </c>
      <c r="D12" s="694"/>
      <c r="E12" s="694" t="str">
        <f>VLOOKUP(C12,'Items in Tally'!$A$1:$D$14982,2,FALSE)</f>
        <v>4 PC</v>
      </c>
      <c r="F12" s="10" t="s">
        <v>41</v>
      </c>
      <c r="G12" s="176">
        <v>43635</v>
      </c>
      <c r="H12" s="1130">
        <v>80</v>
      </c>
      <c r="I12" s="1154">
        <v>900</v>
      </c>
      <c r="J12" s="9">
        <f t="shared" ref="J12:N12" si="17">IF(P12="","",P12/$I12-1)</f>
        <v>0.55555555555555558</v>
      </c>
      <c r="K12" s="9" t="str">
        <f t="shared" si="17"/>
        <v/>
      </c>
      <c r="L12" s="9" t="str">
        <f t="shared" si="17"/>
        <v/>
      </c>
      <c r="M12" s="9" t="str">
        <f t="shared" si="17"/>
        <v/>
      </c>
      <c r="N12" s="177" t="str">
        <f t="shared" si="17"/>
        <v/>
      </c>
      <c r="O12" s="1130"/>
      <c r="P12" s="1129">
        <v>1400</v>
      </c>
      <c r="Q12" s="1130"/>
      <c r="R12" s="124"/>
      <c r="S12" s="124"/>
      <c r="T12" s="124"/>
      <c r="U12" s="178"/>
      <c r="V12" s="1131"/>
      <c r="W12" s="1134">
        <f t="shared" si="13"/>
        <v>1428</v>
      </c>
      <c r="X12" s="1131" t="str">
        <f t="shared" ref="X12:AA12" si="18">IF(Q12="","",CEILING(Q12*1.02,1))</f>
        <v/>
      </c>
      <c r="Y12" s="1131" t="str">
        <f t="shared" si="18"/>
        <v/>
      </c>
      <c r="Z12" s="1131" t="str">
        <f t="shared" si="18"/>
        <v/>
      </c>
      <c r="AA12" s="1131" t="str">
        <f t="shared" si="18"/>
        <v/>
      </c>
      <c r="AB12" s="179"/>
      <c r="AC12" s="8"/>
    </row>
    <row r="13" spans="1:29" s="578" customFormat="1" ht="16" x14ac:dyDescent="0.2">
      <c r="A13" s="171" t="s">
        <v>20</v>
      </c>
      <c r="B13" s="40" t="s">
        <v>42</v>
      </c>
      <c r="C13" s="701" t="s">
        <v>43</v>
      </c>
      <c r="D13" s="701"/>
      <c r="E13" s="701" t="e">
        <f>VLOOKUP(C13,'Items in Tally'!$A$1:$D$14982,2,FALSE)</f>
        <v>#N/A</v>
      </c>
      <c r="F13" s="40"/>
      <c r="G13" s="702"/>
      <c r="H13" s="1150"/>
      <c r="I13" s="1045"/>
      <c r="J13" s="6" t="str">
        <f t="shared" ref="J13:N13" si="19">IF(P13="","",P13/$I13-1)</f>
        <v/>
      </c>
      <c r="K13" s="6" t="str">
        <f t="shared" si="19"/>
        <v/>
      </c>
      <c r="L13" s="6" t="str">
        <f t="shared" si="19"/>
        <v/>
      </c>
      <c r="M13" s="6" t="str">
        <f t="shared" si="19"/>
        <v/>
      </c>
      <c r="N13" s="172" t="str">
        <f t="shared" si="19"/>
        <v/>
      </c>
      <c r="O13" s="1150"/>
      <c r="P13" s="1122"/>
      <c r="Q13" s="1150"/>
      <c r="R13" s="7"/>
      <c r="S13" s="7"/>
      <c r="T13" s="7"/>
      <c r="U13" s="173"/>
      <c r="V13" s="1148"/>
      <c r="W13" s="1152"/>
      <c r="X13" s="1148" t="str">
        <f t="shared" ref="X13:AA13" si="20">IF(Q13="","",CEILING(Q13*1.02,1))</f>
        <v/>
      </c>
      <c r="Y13" s="1148" t="str">
        <f t="shared" si="20"/>
        <v/>
      </c>
      <c r="Z13" s="1148" t="str">
        <f t="shared" si="20"/>
        <v/>
      </c>
      <c r="AA13" s="1148" t="str">
        <f t="shared" si="20"/>
        <v/>
      </c>
      <c r="AB13" s="174"/>
      <c r="AC13" s="5"/>
    </row>
    <row r="14" spans="1:29" s="577" customFormat="1" ht="16" x14ac:dyDescent="0.2">
      <c r="A14" s="175" t="s">
        <v>44</v>
      </c>
      <c r="B14" s="8" t="s">
        <v>45</v>
      </c>
      <c r="C14" s="694" t="s">
        <v>46</v>
      </c>
      <c r="D14" s="694"/>
      <c r="E14" s="694" t="str">
        <f>VLOOKUP(C14,'Items in Tally'!$A$1:$D$14982,2,FALSE)</f>
        <v>84 PC</v>
      </c>
      <c r="F14" s="8"/>
      <c r="G14" s="176">
        <v>45772</v>
      </c>
      <c r="H14" s="1130">
        <v>2.4</v>
      </c>
      <c r="I14" s="1154">
        <v>30</v>
      </c>
      <c r="J14" s="9" t="str">
        <f t="shared" ref="J14:N14" si="21">IF(P14="","",P14/$I14-1)</f>
        <v/>
      </c>
      <c r="K14" s="9">
        <f t="shared" si="21"/>
        <v>1.5</v>
      </c>
      <c r="L14" s="9">
        <f t="shared" si="21"/>
        <v>1.1666666666666665</v>
      </c>
      <c r="M14" s="9">
        <f t="shared" si="21"/>
        <v>0.83333333333333326</v>
      </c>
      <c r="N14" s="177">
        <f t="shared" si="21"/>
        <v>0.66666666666666674</v>
      </c>
      <c r="O14" s="1130"/>
      <c r="P14" s="1129"/>
      <c r="Q14" s="1130">
        <v>75</v>
      </c>
      <c r="R14" s="124">
        <v>65</v>
      </c>
      <c r="S14" s="124">
        <v>55</v>
      </c>
      <c r="T14" s="124">
        <v>50</v>
      </c>
      <c r="U14" s="178"/>
      <c r="V14" s="1131"/>
      <c r="W14" s="1134"/>
      <c r="X14" s="1131">
        <f t="shared" ref="X14:AA14" si="22">IF(Q14="","",CEILING(Q14*1.02,1))</f>
        <v>77</v>
      </c>
      <c r="Y14" s="1131">
        <f t="shared" si="22"/>
        <v>67</v>
      </c>
      <c r="Z14" s="1131">
        <f t="shared" si="22"/>
        <v>57</v>
      </c>
      <c r="AA14" s="1131">
        <f t="shared" si="22"/>
        <v>51</v>
      </c>
      <c r="AB14" s="179"/>
      <c r="AC14" s="8">
        <v>48</v>
      </c>
    </row>
    <row r="15" spans="1:29" s="577" customFormat="1" ht="16" x14ac:dyDescent="0.2">
      <c r="A15" s="175" t="s">
        <v>47</v>
      </c>
      <c r="B15" s="8" t="s">
        <v>48</v>
      </c>
      <c r="C15" s="694" t="s">
        <v>49</v>
      </c>
      <c r="D15" s="694"/>
      <c r="E15" s="694" t="str">
        <f>VLOOKUP(C15,'Items in Tally'!$A$1:$D$14982,2,FALSE)</f>
        <v>277 PC</v>
      </c>
      <c r="F15" s="8"/>
      <c r="G15" s="176">
        <v>45772</v>
      </c>
      <c r="H15" s="1130">
        <v>3.6</v>
      </c>
      <c r="I15" s="1154">
        <v>44</v>
      </c>
      <c r="J15" s="9" t="str">
        <f t="shared" ref="J15:N15" si="23">IF(P15="","",P15/$I15-1)</f>
        <v/>
      </c>
      <c r="K15" s="9">
        <f t="shared" si="23"/>
        <v>1.2727272727272729</v>
      </c>
      <c r="L15" s="9">
        <f t="shared" si="23"/>
        <v>1.0454545454545454</v>
      </c>
      <c r="M15" s="9">
        <f t="shared" si="23"/>
        <v>0.63636363636363646</v>
      </c>
      <c r="N15" s="177">
        <f t="shared" si="23"/>
        <v>0.54545454545454541</v>
      </c>
      <c r="O15" s="1130"/>
      <c r="P15" s="1129"/>
      <c r="Q15" s="1130">
        <v>100</v>
      </c>
      <c r="R15" s="124">
        <v>90</v>
      </c>
      <c r="S15" s="124">
        <v>72</v>
      </c>
      <c r="T15" s="124">
        <v>68</v>
      </c>
      <c r="U15" s="178">
        <v>65</v>
      </c>
      <c r="V15" s="1131"/>
      <c r="W15" s="1134"/>
      <c r="X15" s="1131">
        <f t="shared" ref="X15:AA15" si="24">IF(Q15="","",CEILING(Q15*1.02,1))</f>
        <v>102</v>
      </c>
      <c r="Y15" s="1131">
        <f t="shared" si="24"/>
        <v>92</v>
      </c>
      <c r="Z15" s="1131">
        <f t="shared" si="24"/>
        <v>74</v>
      </c>
      <c r="AA15" s="1131">
        <f t="shared" si="24"/>
        <v>70</v>
      </c>
      <c r="AB15" s="179"/>
      <c r="AC15" s="8">
        <v>62</v>
      </c>
    </row>
    <row r="16" spans="1:29" s="577" customFormat="1" ht="16" x14ac:dyDescent="0.2">
      <c r="A16" s="175" t="s">
        <v>47</v>
      </c>
      <c r="B16" s="10">
        <v>219</v>
      </c>
      <c r="C16" s="694" t="s">
        <v>50</v>
      </c>
      <c r="D16" s="694"/>
      <c r="E16" s="694" t="str">
        <f>VLOOKUP(C16,'Items in Tally'!$A$1:$D$14982,2,FALSE)</f>
        <v>1 PC</v>
      </c>
      <c r="F16" s="8"/>
      <c r="G16" s="176">
        <v>45467</v>
      </c>
      <c r="H16" s="1130">
        <v>6</v>
      </c>
      <c r="I16" s="1154">
        <v>74</v>
      </c>
      <c r="J16" s="9">
        <f t="shared" ref="J16:N16" si="25">IF(P16="","",P16/$I16-1)</f>
        <v>1.7027027027027026</v>
      </c>
      <c r="K16" s="9">
        <f t="shared" si="25"/>
        <v>1.4324324324324325</v>
      </c>
      <c r="L16" s="9">
        <f t="shared" si="25"/>
        <v>1.1621621621621623</v>
      </c>
      <c r="M16" s="9">
        <f t="shared" si="25"/>
        <v>1.0270270270270272</v>
      </c>
      <c r="N16" s="177" t="str">
        <f t="shared" si="25"/>
        <v/>
      </c>
      <c r="O16" s="1130"/>
      <c r="P16" s="1129">
        <v>200</v>
      </c>
      <c r="Q16" s="1130">
        <v>180</v>
      </c>
      <c r="R16" s="124">
        <v>160</v>
      </c>
      <c r="S16" s="124">
        <v>150</v>
      </c>
      <c r="T16" s="124"/>
      <c r="U16" s="178"/>
      <c r="V16" s="1131"/>
      <c r="W16" s="1134"/>
      <c r="X16" s="1131">
        <f t="shared" ref="X16:AA18" si="26">IF(Q16="","",CEILING(Q16*1.02,1))</f>
        <v>184</v>
      </c>
      <c r="Y16" s="1131">
        <f t="shared" si="26"/>
        <v>164</v>
      </c>
      <c r="Z16" s="1131">
        <f t="shared" si="26"/>
        <v>153</v>
      </c>
      <c r="AA16" s="1131" t="str">
        <f t="shared" si="26"/>
        <v/>
      </c>
      <c r="AB16" s="179"/>
      <c r="AC16" s="8"/>
    </row>
    <row r="17" spans="1:29" s="578" customFormat="1" ht="16" x14ac:dyDescent="0.2">
      <c r="A17" s="171" t="s">
        <v>47</v>
      </c>
      <c r="B17" s="40" t="s">
        <v>51</v>
      </c>
      <c r="C17" s="701" t="s">
        <v>52</v>
      </c>
      <c r="D17" s="701"/>
      <c r="E17" s="701" t="str">
        <f>VLOOKUP(C17,'Items in Tally'!$A$1:$D$14982,2,FALSE)</f>
        <v> </v>
      </c>
      <c r="F17" s="5"/>
      <c r="G17" s="702">
        <v>45650</v>
      </c>
      <c r="H17" s="1150">
        <v>4</v>
      </c>
      <c r="I17" s="1045">
        <v>50</v>
      </c>
      <c r="J17" s="6"/>
      <c r="K17" s="6"/>
      <c r="L17" s="6"/>
      <c r="M17" s="6"/>
      <c r="N17" s="172"/>
      <c r="O17" s="1150"/>
      <c r="P17" s="1122"/>
      <c r="Q17" s="1150">
        <v>100</v>
      </c>
      <c r="R17" s="7">
        <v>95</v>
      </c>
      <c r="S17" s="7">
        <v>80</v>
      </c>
      <c r="T17" s="7">
        <v>75</v>
      </c>
      <c r="U17" s="173">
        <v>70</v>
      </c>
      <c r="V17" s="1148"/>
      <c r="W17" s="1152"/>
      <c r="X17" s="1135">
        <f t="shared" si="26"/>
        <v>102</v>
      </c>
      <c r="Y17" s="1135">
        <f t="shared" si="26"/>
        <v>97</v>
      </c>
      <c r="Z17" s="1135">
        <f t="shared" si="26"/>
        <v>82</v>
      </c>
      <c r="AA17" s="1135">
        <f t="shared" si="26"/>
        <v>77</v>
      </c>
      <c r="AB17" s="174"/>
      <c r="AC17" s="5"/>
    </row>
    <row r="18" spans="1:29" s="577" customFormat="1" ht="16" x14ac:dyDescent="0.2">
      <c r="A18" s="175" t="s">
        <v>53</v>
      </c>
      <c r="B18" s="10" t="s">
        <v>54</v>
      </c>
      <c r="C18" s="10" t="s">
        <v>55</v>
      </c>
      <c r="D18" s="10"/>
      <c r="E18" s="694" t="str">
        <f>VLOOKUP(C18,'Items in Tally'!$A$1:$D$14982,2,FALSE)</f>
        <v> </v>
      </c>
      <c r="F18" s="8"/>
      <c r="G18" s="176">
        <v>45467</v>
      </c>
      <c r="H18" s="1130">
        <v>10</v>
      </c>
      <c r="I18" s="1154">
        <v>122</v>
      </c>
      <c r="J18" s="9"/>
      <c r="K18" s="9"/>
      <c r="L18" s="9"/>
      <c r="M18" s="9"/>
      <c r="N18" s="177"/>
      <c r="O18" s="1130"/>
      <c r="P18" s="1129">
        <v>250</v>
      </c>
      <c r="Q18" s="1130">
        <v>225</v>
      </c>
      <c r="R18" s="124">
        <v>200</v>
      </c>
      <c r="S18" s="124">
        <v>175</v>
      </c>
      <c r="T18" s="124">
        <v>160</v>
      </c>
      <c r="U18" s="178"/>
      <c r="V18" s="1131"/>
      <c r="W18" s="1134">
        <f t="shared" ref="W18" si="27">IF(P18="","",CEILING(P18*1.02,1))</f>
        <v>255</v>
      </c>
      <c r="X18" s="1131">
        <f t="shared" si="26"/>
        <v>230</v>
      </c>
      <c r="Y18" s="1131">
        <f t="shared" si="26"/>
        <v>204</v>
      </c>
      <c r="Z18" s="1131">
        <f t="shared" si="26"/>
        <v>179</v>
      </c>
      <c r="AA18" s="1131">
        <f t="shared" si="26"/>
        <v>164</v>
      </c>
      <c r="AB18" s="179"/>
      <c r="AC18" s="8"/>
    </row>
    <row r="19" spans="1:29" ht="16" x14ac:dyDescent="0.2">
      <c r="A19" s="181"/>
      <c r="B19" s="182" t="s">
        <v>56</v>
      </c>
      <c r="C19" s="182"/>
      <c r="D19" s="182"/>
      <c r="E19" s="701" t="e">
        <f>VLOOKUP(C19,'Items in Tally'!$A$1:$D$14982,2,FALSE)</f>
        <v>#N/A</v>
      </c>
      <c r="F19" s="183"/>
      <c r="G19" s="184"/>
      <c r="H19" s="183"/>
      <c r="I19" s="184"/>
      <c r="J19" s="183"/>
      <c r="K19" s="185"/>
      <c r="L19" s="185"/>
      <c r="M19" s="185"/>
      <c r="N19" s="186"/>
      <c r="O19" s="187"/>
      <c r="P19" s="188"/>
      <c r="Q19" s="185"/>
      <c r="R19" s="185"/>
      <c r="S19" s="185"/>
      <c r="T19" s="185"/>
      <c r="U19" s="189"/>
      <c r="V19" s="187"/>
      <c r="W19" s="188"/>
      <c r="X19" s="185"/>
      <c r="Y19" s="185"/>
      <c r="Z19" s="185"/>
      <c r="AA19" s="185"/>
      <c r="AB19" s="189"/>
      <c r="AC19" s="190"/>
    </row>
    <row r="20" spans="1:29" s="578" customFormat="1" ht="16" x14ac:dyDescent="0.2">
      <c r="A20" s="171" t="s">
        <v>20</v>
      </c>
      <c r="B20" s="5" t="s">
        <v>57</v>
      </c>
      <c r="C20" s="701" t="s">
        <v>58</v>
      </c>
      <c r="D20" s="701"/>
      <c r="E20" s="701" t="str">
        <f>VLOOKUP(C20,'Items in Tally'!$A$1:$D$14982,2,FALSE)</f>
        <v> </v>
      </c>
      <c r="F20" s="5" t="s">
        <v>59</v>
      </c>
      <c r="G20" s="702">
        <v>45713</v>
      </c>
      <c r="H20" s="5">
        <v>70</v>
      </c>
      <c r="I20" s="174">
        <v>860</v>
      </c>
      <c r="J20" s="6">
        <f t="shared" ref="J20:N20" si="28">IF(P20="","",P20/$I20-1)</f>
        <v>0.56976744186046502</v>
      </c>
      <c r="K20" s="6">
        <f t="shared" si="28"/>
        <v>0.51162790697674421</v>
      </c>
      <c r="L20" s="6" t="str">
        <f t="shared" si="28"/>
        <v/>
      </c>
      <c r="M20" s="6" t="str">
        <f t="shared" si="28"/>
        <v/>
      </c>
      <c r="N20" s="172" t="str">
        <f t="shared" si="28"/>
        <v/>
      </c>
      <c r="O20" s="1150"/>
      <c r="P20" s="1122">
        <v>1350</v>
      </c>
      <c r="Q20" s="1150">
        <v>1300</v>
      </c>
      <c r="R20" s="7"/>
      <c r="S20" s="7"/>
      <c r="T20" s="7"/>
      <c r="U20" s="173"/>
      <c r="V20" s="1148"/>
      <c r="W20" s="1152">
        <f t="shared" ref="W20:AB20" si="29">IF(P20="","",CEILING(P20*1.02,1))</f>
        <v>1377</v>
      </c>
      <c r="X20" s="1148">
        <f t="shared" si="29"/>
        <v>1326</v>
      </c>
      <c r="Y20" s="1148" t="str">
        <f t="shared" si="29"/>
        <v/>
      </c>
      <c r="Z20" s="1148" t="str">
        <f t="shared" si="29"/>
        <v/>
      </c>
      <c r="AA20" s="1148" t="str">
        <f t="shared" si="29"/>
        <v/>
      </c>
      <c r="AB20" s="173" t="str">
        <f t="shared" si="29"/>
        <v/>
      </c>
      <c r="AC20" s="5"/>
    </row>
    <row r="21" spans="1:29" s="578" customFormat="1" ht="16" x14ac:dyDescent="0.2">
      <c r="A21" s="171" t="s">
        <v>20</v>
      </c>
      <c r="B21" s="5" t="s">
        <v>60</v>
      </c>
      <c r="C21" s="701" t="s">
        <v>61</v>
      </c>
      <c r="D21" s="701"/>
      <c r="E21" s="701" t="str">
        <f>VLOOKUP(C21,'Items in Tally'!$A$1:$D$14982,2,FALSE)</f>
        <v> </v>
      </c>
      <c r="F21" s="5" t="s">
        <v>62</v>
      </c>
      <c r="G21" s="702">
        <v>45682</v>
      </c>
      <c r="H21" s="5">
        <v>150</v>
      </c>
      <c r="I21" s="174">
        <v>1850</v>
      </c>
      <c r="J21" s="6">
        <f t="shared" ref="J21:N21" si="30">IF(P21="","",P21/$I21-1)</f>
        <v>0.17567567567567566</v>
      </c>
      <c r="K21" s="6">
        <f t="shared" si="30"/>
        <v>0.14864864864864868</v>
      </c>
      <c r="L21" s="6" t="str">
        <f t="shared" si="30"/>
        <v/>
      </c>
      <c r="M21" s="6" t="str">
        <f t="shared" si="30"/>
        <v/>
      </c>
      <c r="N21" s="172" t="str">
        <f t="shared" si="30"/>
        <v/>
      </c>
      <c r="O21" s="1150"/>
      <c r="P21" s="1122">
        <v>2175</v>
      </c>
      <c r="Q21" s="1150">
        <v>2125</v>
      </c>
      <c r="R21" s="7"/>
      <c r="S21" s="7"/>
      <c r="T21" s="7"/>
      <c r="U21" s="173"/>
      <c r="V21" s="1148"/>
      <c r="W21" s="1152">
        <f t="shared" ref="W21:AB21" si="31">IF(P21="","",CEILING(P21*1.02,1))</f>
        <v>2219</v>
      </c>
      <c r="X21" s="1148">
        <f t="shared" si="31"/>
        <v>2168</v>
      </c>
      <c r="Y21" s="1148" t="str">
        <f t="shared" si="31"/>
        <v/>
      </c>
      <c r="Z21" s="1148" t="str">
        <f t="shared" si="31"/>
        <v/>
      </c>
      <c r="AA21" s="1148" t="str">
        <f t="shared" si="31"/>
        <v/>
      </c>
      <c r="AB21" s="173" t="str">
        <f t="shared" si="31"/>
        <v/>
      </c>
      <c r="AC21" s="5"/>
    </row>
    <row r="22" spans="1:29" s="577" customFormat="1" ht="16" x14ac:dyDescent="0.2">
      <c r="A22" s="175" t="s">
        <v>20</v>
      </c>
      <c r="B22" s="8" t="s">
        <v>63</v>
      </c>
      <c r="C22" s="779" t="s">
        <v>64</v>
      </c>
      <c r="D22" s="779"/>
      <c r="E22" s="694" t="str">
        <f>VLOOKUP(C22,'Items in Tally'!$A$1:$D$14982,2,FALSE)</f>
        <v>3 PC</v>
      </c>
      <c r="F22" s="8" t="s">
        <v>65</v>
      </c>
      <c r="G22" s="176">
        <v>45772</v>
      </c>
      <c r="H22" s="8">
        <v>170</v>
      </c>
      <c r="I22" s="179">
        <v>2100</v>
      </c>
      <c r="J22" s="9">
        <f t="shared" ref="J22:N22" si="32">IF(P22="","",P22/$I22-1)</f>
        <v>0.33333333333333326</v>
      </c>
      <c r="K22" s="9" t="str">
        <f t="shared" si="32"/>
        <v/>
      </c>
      <c r="L22" s="9" t="str">
        <f t="shared" si="32"/>
        <v/>
      </c>
      <c r="M22" s="9" t="str">
        <f t="shared" si="32"/>
        <v/>
      </c>
      <c r="N22" s="177" t="str">
        <f t="shared" si="32"/>
        <v/>
      </c>
      <c r="O22" s="1130"/>
      <c r="P22" s="1129">
        <v>2800</v>
      </c>
      <c r="Q22" s="1130"/>
      <c r="R22" s="124"/>
      <c r="S22" s="124"/>
      <c r="T22" s="124"/>
      <c r="U22" s="178"/>
      <c r="V22" s="1131"/>
      <c r="W22" s="1134">
        <f t="shared" ref="W22:AB22" si="33">IF(P22="","",CEILING(P22*1.02,1))</f>
        <v>2856</v>
      </c>
      <c r="X22" s="1131" t="str">
        <f t="shared" si="33"/>
        <v/>
      </c>
      <c r="Y22" s="1131" t="str">
        <f t="shared" si="33"/>
        <v/>
      </c>
      <c r="Z22" s="1131" t="str">
        <f t="shared" si="33"/>
        <v/>
      </c>
      <c r="AA22" s="1131" t="str">
        <f t="shared" si="33"/>
        <v/>
      </c>
      <c r="AB22" s="178" t="str">
        <f t="shared" si="33"/>
        <v/>
      </c>
      <c r="AC22" s="8"/>
    </row>
    <row r="23" spans="1:29" s="577" customFormat="1" ht="16" x14ac:dyDescent="0.2">
      <c r="A23" s="175" t="s">
        <v>20</v>
      </c>
      <c r="B23" s="8" t="s">
        <v>66</v>
      </c>
      <c r="C23" s="694" t="s">
        <v>67</v>
      </c>
      <c r="D23" s="694"/>
      <c r="E23" s="694" t="str">
        <f>VLOOKUP(C23,'Items in Tally'!$A$1:$D$14982,2,FALSE)</f>
        <v>2 PC</v>
      </c>
      <c r="F23" s="8" t="s">
        <v>68</v>
      </c>
      <c r="G23" s="176">
        <v>45772</v>
      </c>
      <c r="H23" s="8">
        <v>180</v>
      </c>
      <c r="I23" s="179">
        <v>2200</v>
      </c>
      <c r="J23" s="9">
        <f t="shared" ref="J23:N23" si="34">IF(P23="","",P23/$I23-1)</f>
        <v>0.29545454545454541</v>
      </c>
      <c r="K23" s="9" t="str">
        <f t="shared" si="34"/>
        <v/>
      </c>
      <c r="L23" s="9" t="str">
        <f t="shared" si="34"/>
        <v/>
      </c>
      <c r="M23" s="9" t="str">
        <f t="shared" si="34"/>
        <v/>
      </c>
      <c r="N23" s="177" t="str">
        <f t="shared" si="34"/>
        <v/>
      </c>
      <c r="O23" s="1130"/>
      <c r="P23" s="1129">
        <v>2850</v>
      </c>
      <c r="Q23" s="1130"/>
      <c r="R23" s="124"/>
      <c r="S23" s="124"/>
      <c r="T23" s="124"/>
      <c r="U23" s="178"/>
      <c r="V23" s="1131"/>
      <c r="W23" s="1134">
        <f t="shared" ref="W23:AB23" si="35">IF(P23="","",CEILING(P23*1.02,1))</f>
        <v>2907</v>
      </c>
      <c r="X23" s="1131" t="str">
        <f t="shared" si="35"/>
        <v/>
      </c>
      <c r="Y23" s="1131" t="str">
        <f t="shared" si="35"/>
        <v/>
      </c>
      <c r="Z23" s="1131" t="str">
        <f t="shared" si="35"/>
        <v/>
      </c>
      <c r="AA23" s="1131" t="str">
        <f t="shared" si="35"/>
        <v/>
      </c>
      <c r="AB23" s="178" t="str">
        <f t="shared" si="35"/>
        <v/>
      </c>
      <c r="AC23" s="8"/>
    </row>
    <row r="24" spans="1:29" s="578" customFormat="1" ht="15.75" customHeight="1" x14ac:dyDescent="0.2">
      <c r="A24" s="171" t="s">
        <v>20</v>
      </c>
      <c r="B24" s="5" t="s">
        <v>69</v>
      </c>
      <c r="C24" s="701" t="s">
        <v>70</v>
      </c>
      <c r="D24" s="701"/>
      <c r="E24" s="701" t="str">
        <f>VLOOKUP(C24,'Items in Tally'!$A$1:$D$14982,2,FALSE)</f>
        <v> </v>
      </c>
      <c r="F24" s="5"/>
      <c r="G24" s="702">
        <v>45772</v>
      </c>
      <c r="H24" s="5">
        <v>170</v>
      </c>
      <c r="I24" s="174">
        <v>2100</v>
      </c>
      <c r="J24" s="6">
        <f t="shared" ref="J24:N24" si="36">IF(P24="","",P24/$I24-1)</f>
        <v>0.28571428571428581</v>
      </c>
      <c r="K24" s="6" t="str">
        <f t="shared" si="36"/>
        <v/>
      </c>
      <c r="L24" s="6" t="str">
        <f t="shared" si="36"/>
        <v/>
      </c>
      <c r="M24" s="6" t="str">
        <f t="shared" si="36"/>
        <v/>
      </c>
      <c r="N24" s="172" t="str">
        <f t="shared" si="36"/>
        <v/>
      </c>
      <c r="O24" s="1150"/>
      <c r="P24" s="1122">
        <v>2700</v>
      </c>
      <c r="Q24" s="1150"/>
      <c r="R24" s="7"/>
      <c r="S24" s="7"/>
      <c r="T24" s="7"/>
      <c r="U24" s="173"/>
      <c r="V24" s="1148"/>
      <c r="W24" s="1152">
        <f t="shared" ref="W24:AB24" si="37">IF(P24="","",CEILING(P24*1.02,1))</f>
        <v>2754</v>
      </c>
      <c r="X24" s="1148" t="str">
        <f t="shared" si="37"/>
        <v/>
      </c>
      <c r="Y24" s="1148" t="str">
        <f t="shared" si="37"/>
        <v/>
      </c>
      <c r="Z24" s="1148" t="str">
        <f t="shared" si="37"/>
        <v/>
      </c>
      <c r="AA24" s="1148" t="str">
        <f t="shared" si="37"/>
        <v/>
      </c>
      <c r="AB24" s="173" t="str">
        <f t="shared" si="37"/>
        <v/>
      </c>
      <c r="AC24" s="5"/>
    </row>
    <row r="25" spans="1:29" s="577" customFormat="1" ht="15.75" customHeight="1" x14ac:dyDescent="0.2">
      <c r="A25" s="175" t="s">
        <v>20</v>
      </c>
      <c r="B25" s="8" t="s">
        <v>71</v>
      </c>
      <c r="C25" s="694" t="s">
        <v>72</v>
      </c>
      <c r="D25" s="694"/>
      <c r="E25" s="694" t="str">
        <f>VLOOKUP(C25,'Items in Tally'!$A$1:$D$14982,2,FALSE)</f>
        <v> </v>
      </c>
      <c r="F25" s="8"/>
      <c r="G25" s="179"/>
      <c r="H25" s="8"/>
      <c r="I25" s="179"/>
      <c r="J25" s="9" t="str">
        <f t="shared" ref="J25:N25" si="38">IF(P25="","",P25/$I25-1)</f>
        <v/>
      </c>
      <c r="K25" s="9" t="str">
        <f t="shared" si="38"/>
        <v/>
      </c>
      <c r="L25" s="9" t="str">
        <f t="shared" si="38"/>
        <v/>
      </c>
      <c r="M25" s="9" t="str">
        <f t="shared" si="38"/>
        <v/>
      </c>
      <c r="N25" s="177" t="str">
        <f t="shared" si="38"/>
        <v/>
      </c>
      <c r="O25" s="1130"/>
      <c r="P25" s="1048"/>
      <c r="Q25" s="1130"/>
      <c r="R25" s="124"/>
      <c r="S25" s="124"/>
      <c r="T25" s="124"/>
      <c r="U25" s="178"/>
      <c r="V25" s="1131"/>
      <c r="W25" s="1134" t="str">
        <f t="shared" ref="W25:AB25" si="39">IF(P25="","",CEILING(P25*1.02,1))</f>
        <v/>
      </c>
      <c r="X25" s="1131" t="str">
        <f t="shared" si="39"/>
        <v/>
      </c>
      <c r="Y25" s="1131" t="str">
        <f t="shared" si="39"/>
        <v/>
      </c>
      <c r="Z25" s="1131" t="str">
        <f t="shared" si="39"/>
        <v/>
      </c>
      <c r="AA25" s="1131" t="str">
        <f t="shared" si="39"/>
        <v/>
      </c>
      <c r="AB25" s="178" t="str">
        <f t="shared" si="39"/>
        <v/>
      </c>
      <c r="AC25" s="8"/>
    </row>
    <row r="26" spans="1:29" s="847" customFormat="1" ht="15.75" customHeight="1" x14ac:dyDescent="0.2">
      <c r="A26" s="838"/>
      <c r="B26" s="863">
        <v>329</v>
      </c>
      <c r="C26" s="864"/>
      <c r="D26" s="864"/>
      <c r="E26" s="701" t="e">
        <f>VLOOKUP(C26,'Items in Tally'!$A$1:$D$14982,2,FALSE)</f>
        <v>#N/A</v>
      </c>
      <c r="F26" s="846"/>
      <c r="G26" s="865"/>
      <c r="H26" s="846"/>
      <c r="I26" s="865"/>
      <c r="J26" s="840"/>
      <c r="K26" s="840"/>
      <c r="L26" s="840"/>
      <c r="M26" s="840"/>
      <c r="N26" s="841"/>
      <c r="O26" s="839"/>
      <c r="P26" s="866"/>
      <c r="Q26" s="839"/>
      <c r="R26" s="842"/>
      <c r="S26" s="842"/>
      <c r="T26" s="842"/>
      <c r="U26" s="845"/>
      <c r="V26" s="843"/>
      <c r="W26" s="844"/>
      <c r="X26" s="843"/>
      <c r="Y26" s="843"/>
      <c r="Z26" s="843"/>
      <c r="AA26" s="843"/>
      <c r="AB26" s="845"/>
      <c r="AC26" s="846"/>
    </row>
    <row r="27" spans="1:29" s="578" customFormat="1" ht="15.75" customHeight="1" x14ac:dyDescent="0.2">
      <c r="A27" s="171" t="s">
        <v>20</v>
      </c>
      <c r="B27" s="5" t="s">
        <v>36</v>
      </c>
      <c r="C27" s="701" t="s">
        <v>73</v>
      </c>
      <c r="D27" s="701"/>
      <c r="E27" s="701" t="str">
        <f>VLOOKUP(C27,'Items in Tally'!$A$1:$D$14982,2,FALSE)</f>
        <v> </v>
      </c>
      <c r="F27" s="5" t="s">
        <v>74</v>
      </c>
      <c r="G27" s="679">
        <v>45467</v>
      </c>
      <c r="H27" s="5">
        <v>260</v>
      </c>
      <c r="I27" s="174">
        <v>3175</v>
      </c>
      <c r="J27" s="6">
        <f t="shared" ref="J27:N27" si="40">IF(P27="","",P27/$I27-1)</f>
        <v>0.21259842519685046</v>
      </c>
      <c r="K27" s="6">
        <f t="shared" si="40"/>
        <v>0.18897637795275601</v>
      </c>
      <c r="L27" s="6" t="str">
        <f t="shared" si="40"/>
        <v/>
      </c>
      <c r="M27" s="6" t="str">
        <f t="shared" si="40"/>
        <v/>
      </c>
      <c r="N27" s="172" t="str">
        <f t="shared" si="40"/>
        <v/>
      </c>
      <c r="O27" s="1150"/>
      <c r="P27" s="1122">
        <v>3850</v>
      </c>
      <c r="Q27" s="1150">
        <v>3775</v>
      </c>
      <c r="R27" s="7"/>
      <c r="S27" s="7"/>
      <c r="T27" s="7"/>
      <c r="U27" s="173"/>
      <c r="V27" s="1148"/>
      <c r="W27" s="1152">
        <f t="shared" ref="W27:AB27" si="41">IF(P27="","",CEILING(P27*1.02,1))</f>
        <v>3927</v>
      </c>
      <c r="X27" s="1148">
        <f t="shared" si="41"/>
        <v>3851</v>
      </c>
      <c r="Y27" s="1148" t="str">
        <f t="shared" si="41"/>
        <v/>
      </c>
      <c r="Z27" s="1148" t="str">
        <f t="shared" si="41"/>
        <v/>
      </c>
      <c r="AA27" s="1148" t="str">
        <f t="shared" si="41"/>
        <v/>
      </c>
      <c r="AB27" s="173" t="str">
        <f t="shared" si="41"/>
        <v/>
      </c>
      <c r="AC27" s="5"/>
    </row>
    <row r="28" spans="1:29" s="578" customFormat="1" ht="15.75" customHeight="1" x14ac:dyDescent="0.2">
      <c r="A28" s="171"/>
      <c r="B28" s="5" t="s">
        <v>75</v>
      </c>
      <c r="C28" s="694"/>
      <c r="D28" s="694"/>
      <c r="E28" s="701" t="e">
        <f>VLOOKUP(C28,'Items in Tally'!$A$1:$D$14982,2,FALSE)</f>
        <v>#N/A</v>
      </c>
      <c r="F28" s="5"/>
      <c r="G28" s="679"/>
      <c r="H28" s="5"/>
      <c r="I28" s="174"/>
      <c r="J28" s="6"/>
      <c r="K28" s="6"/>
      <c r="L28" s="6"/>
      <c r="M28" s="6"/>
      <c r="N28" s="172"/>
      <c r="O28" s="1150"/>
      <c r="P28" s="1122"/>
      <c r="Q28" s="1150"/>
      <c r="R28" s="7"/>
      <c r="S28" s="7"/>
      <c r="T28" s="7"/>
      <c r="U28" s="173"/>
      <c r="V28" s="1148"/>
      <c r="W28" s="1152"/>
      <c r="X28" s="1148"/>
      <c r="Y28" s="1148"/>
      <c r="Z28" s="1148"/>
      <c r="AA28" s="1148"/>
      <c r="AB28" s="173"/>
      <c r="AC28" s="5"/>
    </row>
    <row r="29" spans="1:29" s="578" customFormat="1" ht="15.75" customHeight="1" x14ac:dyDescent="0.2">
      <c r="A29" s="319" t="s">
        <v>20</v>
      </c>
      <c r="B29" s="362" t="s">
        <v>76</v>
      </c>
      <c r="C29" s="701" t="s">
        <v>77</v>
      </c>
      <c r="D29" s="701"/>
      <c r="E29" s="701" t="str">
        <f>VLOOKUP(C29,'Items in Tally'!$A$1:$D$14982,2,FALSE)</f>
        <v> </v>
      </c>
      <c r="F29" s="362"/>
      <c r="G29" s="364"/>
      <c r="H29" s="362"/>
      <c r="I29" s="364"/>
      <c r="J29" s="362"/>
      <c r="K29" s="325" t="str">
        <f t="shared" ref="K29:N29" si="42">IF(Q29="","",Q29/$I29-1)</f>
        <v/>
      </c>
      <c r="L29" s="325" t="str">
        <f t="shared" si="42"/>
        <v/>
      </c>
      <c r="M29" s="325" t="str">
        <f t="shared" si="42"/>
        <v/>
      </c>
      <c r="N29" s="326" t="str">
        <f t="shared" si="42"/>
        <v/>
      </c>
      <c r="O29" s="1150"/>
      <c r="P29" s="327"/>
      <c r="Q29" s="320"/>
      <c r="R29" s="530"/>
      <c r="S29" s="530"/>
      <c r="T29" s="530"/>
      <c r="U29" s="531"/>
      <c r="V29" s="1148"/>
      <c r="W29" s="502"/>
      <c r="X29" s="503" t="str">
        <f t="shared" ref="X29:AB29" si="43">IF(Q29="","",CEILING(Q29*1.02,1))</f>
        <v/>
      </c>
      <c r="Y29" s="503" t="str">
        <f t="shared" si="43"/>
        <v/>
      </c>
      <c r="Z29" s="503" t="str">
        <f t="shared" si="43"/>
        <v/>
      </c>
      <c r="AA29" s="503" t="str">
        <f t="shared" si="43"/>
        <v/>
      </c>
      <c r="AB29" s="531" t="str">
        <f t="shared" si="43"/>
        <v/>
      </c>
      <c r="AC29" s="5"/>
    </row>
    <row r="30" spans="1:29" s="577" customFormat="1" ht="15.75" customHeight="1" x14ac:dyDescent="0.2">
      <c r="A30" s="8"/>
      <c r="B30" s="8" t="s">
        <v>78</v>
      </c>
      <c r="C30" s="694" t="s">
        <v>79</v>
      </c>
      <c r="D30" s="694"/>
      <c r="E30" s="694" t="str">
        <f>VLOOKUP(C30,'Items in Tally'!$A$1:$D$14982,2,FALSE)</f>
        <v>1 PC</v>
      </c>
      <c r="F30" s="8"/>
      <c r="G30" s="1044">
        <v>45772</v>
      </c>
      <c r="H30" s="1130">
        <v>135</v>
      </c>
      <c r="I30" s="1130">
        <v>1650</v>
      </c>
      <c r="J30" s="1130"/>
      <c r="K30" s="9" t="str">
        <f t="shared" ref="K30:N30" si="44">IF(Q30="","",Q30/$I30-1)</f>
        <v/>
      </c>
      <c r="L30" s="9" t="str">
        <f t="shared" si="44"/>
        <v/>
      </c>
      <c r="M30" s="9" t="str">
        <f t="shared" si="44"/>
        <v/>
      </c>
      <c r="N30" s="9" t="str">
        <f t="shared" si="44"/>
        <v/>
      </c>
      <c r="O30" s="1130"/>
      <c r="P30" s="1130">
        <v>2000</v>
      </c>
      <c r="Q30" s="1130"/>
      <c r="R30" s="124"/>
      <c r="S30" s="124"/>
      <c r="T30" s="124"/>
      <c r="U30" s="1131"/>
      <c r="V30" s="1131"/>
      <c r="W30" s="1131"/>
      <c r="X30" s="1131" t="str">
        <f t="shared" ref="X30:AB30" si="45">IF(Q30="","",CEILING(Q30*1.02,1))</f>
        <v/>
      </c>
      <c r="Y30" s="1131" t="str">
        <f t="shared" si="45"/>
        <v/>
      </c>
      <c r="Z30" s="1131" t="str">
        <f t="shared" si="45"/>
        <v/>
      </c>
      <c r="AA30" s="1131" t="str">
        <f t="shared" si="45"/>
        <v/>
      </c>
      <c r="AB30" s="1131" t="str">
        <f t="shared" si="45"/>
        <v/>
      </c>
      <c r="AC30" s="8"/>
    </row>
    <row r="31" spans="1:29" ht="15.75" customHeight="1" x14ac:dyDescent="0.2">
      <c r="A31" s="1"/>
      <c r="B31" s="4"/>
      <c r="C31" s="4"/>
      <c r="D31" s="4"/>
      <c r="E31" s="4"/>
      <c r="F31" s="4"/>
      <c r="G31" s="11"/>
      <c r="H31" s="1"/>
      <c r="I31" s="1"/>
      <c r="J31" s="1"/>
      <c r="K31" s="3"/>
      <c r="L31" s="3"/>
      <c r="M31" s="3"/>
      <c r="N31" s="3"/>
      <c r="O31" s="1133"/>
      <c r="P31" s="1133"/>
      <c r="Q31" s="1133"/>
      <c r="R31" s="1131"/>
      <c r="S31" s="1131"/>
      <c r="T31" s="1131"/>
      <c r="U31" s="1135"/>
      <c r="V31" s="1135"/>
      <c r="W31" s="1135"/>
      <c r="X31" s="1135"/>
      <c r="Y31" s="1135" t="str">
        <f t="shared" ref="Y31:Z31" si="46">IF(R31="","",CEILING(R31*1.02,5))</f>
        <v/>
      </c>
      <c r="Z31" s="1135" t="str">
        <f t="shared" si="46"/>
        <v/>
      </c>
      <c r="AA31" s="1135"/>
      <c r="AB31" s="1"/>
      <c r="AC31" s="1"/>
    </row>
    <row r="32" spans="1:29" ht="15.75" customHeight="1" x14ac:dyDescent="0.2">
      <c r="A32" s="1"/>
      <c r="B32" s="4"/>
      <c r="C32" s="4"/>
      <c r="D32" s="4"/>
      <c r="E32" s="4"/>
      <c r="F32" s="4"/>
      <c r="G32" s="11"/>
      <c r="H32" s="1"/>
      <c r="I32" s="1"/>
      <c r="J32" s="1"/>
      <c r="K32" s="3"/>
      <c r="L32" s="3"/>
      <c r="M32" s="3"/>
      <c r="N32" s="3"/>
      <c r="O32" s="1133"/>
      <c r="P32" s="1133"/>
      <c r="Q32" s="1133"/>
      <c r="R32" s="124"/>
      <c r="S32" s="124"/>
      <c r="T32" s="124"/>
      <c r="U32" s="1135"/>
      <c r="V32" s="1135"/>
      <c r="W32" s="1135"/>
      <c r="X32" s="1135"/>
      <c r="Y32" s="1135" t="str">
        <f t="shared" ref="Y32:Z32" si="47">IF(R32="","",CEILING(R32*1.02,5))</f>
        <v/>
      </c>
      <c r="Z32" s="1135" t="str">
        <f t="shared" si="47"/>
        <v/>
      </c>
      <c r="AA32" s="1135"/>
      <c r="AB32" s="1"/>
      <c r="AC32" s="1"/>
    </row>
    <row r="33" spans="1:29" ht="15.75" customHeight="1" x14ac:dyDescent="0.2">
      <c r="A33" s="1"/>
      <c r="B33" s="4"/>
      <c r="C33" s="4"/>
      <c r="D33" s="4"/>
      <c r="E33" s="4"/>
      <c r="F33" s="4"/>
      <c r="G33" s="11"/>
      <c r="H33" s="1"/>
      <c r="I33" s="1"/>
      <c r="J33" s="1"/>
      <c r="K33" s="3"/>
      <c r="L33" s="3"/>
      <c r="M33" s="3"/>
      <c r="N33" s="3"/>
      <c r="O33" s="1133"/>
      <c r="P33" s="1133"/>
      <c r="Q33" s="1133"/>
      <c r="R33" s="124"/>
      <c r="S33" s="124"/>
      <c r="T33" s="124"/>
      <c r="U33" s="1135"/>
      <c r="V33" s="1135"/>
      <c r="W33" s="1135"/>
      <c r="X33" s="1135"/>
      <c r="Y33" s="1135" t="str">
        <f t="shared" ref="Y33:Z33" si="48">IF(R33="","",CEILING(R33*1.02,5))</f>
        <v/>
      </c>
      <c r="Z33" s="1135" t="str">
        <f t="shared" si="48"/>
        <v/>
      </c>
      <c r="AA33" s="1135"/>
      <c r="AB33" s="1"/>
      <c r="AC33" s="1"/>
    </row>
    <row r="34" spans="1:29" ht="15.75" customHeight="1" x14ac:dyDescent="0.2">
      <c r="A34" s="1"/>
      <c r="B34" s="4"/>
      <c r="C34" s="4"/>
      <c r="D34" s="4"/>
      <c r="E34" s="4"/>
      <c r="F34" s="4"/>
      <c r="G34" s="11"/>
      <c r="H34" s="1"/>
      <c r="I34" s="1"/>
      <c r="J34" s="1"/>
      <c r="K34" s="202"/>
      <c r="L34" s="202"/>
      <c r="M34" s="202"/>
      <c r="N34" s="3"/>
      <c r="O34" s="203"/>
      <c r="P34" s="203"/>
      <c r="Q34" s="203"/>
      <c r="R34" s="204"/>
      <c r="S34" s="204"/>
      <c r="T34" s="204"/>
      <c r="U34" s="205"/>
      <c r="V34" s="205"/>
      <c r="W34" s="205"/>
      <c r="X34" s="205"/>
      <c r="Y34" s="205" t="str">
        <f t="shared" ref="Y34:Z34" si="49">IF(R34="","",CEILING(R34*1.02,5))</f>
        <v/>
      </c>
      <c r="Z34" s="205" t="str">
        <f t="shared" si="49"/>
        <v/>
      </c>
      <c r="AA34" s="205"/>
      <c r="AB34" s="206"/>
      <c r="AC34" s="206"/>
    </row>
    <row r="35" spans="1:29" ht="15.75" customHeight="1" x14ac:dyDescent="0.2">
      <c r="A35" s="1"/>
      <c r="B35" s="4"/>
      <c r="C35" s="4"/>
      <c r="D35" s="4"/>
      <c r="E35" s="4"/>
      <c r="F35" s="4"/>
      <c r="G35" s="11"/>
      <c r="H35" s="1"/>
      <c r="I35" s="1"/>
      <c r="J35" s="1"/>
      <c r="K35" s="3"/>
      <c r="L35" s="3"/>
      <c r="M35" s="3"/>
      <c r="N35" s="3"/>
      <c r="O35" s="1133"/>
      <c r="P35" s="1133"/>
      <c r="Q35" s="1133"/>
      <c r="R35" s="124"/>
      <c r="S35" s="124"/>
      <c r="T35" s="124"/>
      <c r="U35" s="1135"/>
      <c r="V35" s="1135"/>
      <c r="W35" s="1135"/>
      <c r="X35" s="1135"/>
      <c r="Y35" s="1135" t="str">
        <f t="shared" ref="Y35:Z35" si="50">IF(R35="","",CEILING(R35*1.02,0.5))</f>
        <v/>
      </c>
      <c r="Z35" s="1135" t="str">
        <f t="shared" si="50"/>
        <v/>
      </c>
      <c r="AA35" s="1135"/>
      <c r="AB35" s="1"/>
      <c r="AC35" s="1"/>
    </row>
    <row r="36" spans="1:29" ht="15.75" customHeight="1" x14ac:dyDescent="0.2">
      <c r="A36" s="1"/>
      <c r="B36" s="4"/>
      <c r="C36" s="4"/>
      <c r="D36" s="4"/>
      <c r="E36" s="4"/>
      <c r="F36" s="4"/>
      <c r="G36" s="11"/>
      <c r="H36" s="1"/>
      <c r="I36" s="1"/>
      <c r="J36" s="1"/>
      <c r="K36" s="3"/>
      <c r="L36" s="3"/>
      <c r="M36" s="3"/>
      <c r="N36" s="3"/>
      <c r="O36" s="1133"/>
      <c r="P36" s="1133"/>
      <c r="Q36" s="1133"/>
      <c r="R36" s="124"/>
      <c r="S36" s="124"/>
      <c r="T36" s="124"/>
      <c r="U36" s="1135"/>
      <c r="V36" s="1135"/>
      <c r="W36" s="1135"/>
      <c r="X36" s="1135"/>
      <c r="Y36" s="1135" t="str">
        <f t="shared" ref="Y36:Z36" si="51">IF(R36="","",CEILING(R36*1.02,5))</f>
        <v/>
      </c>
      <c r="Z36" s="1135" t="str">
        <f t="shared" si="51"/>
        <v/>
      </c>
      <c r="AA36" s="1135"/>
      <c r="AB36" s="1"/>
      <c r="AC36" s="1"/>
    </row>
    <row r="37" spans="1:29" ht="15.75" customHeight="1" x14ac:dyDescent="0.2">
      <c r="A37" s="1"/>
      <c r="B37" s="4"/>
      <c r="C37" s="4"/>
      <c r="D37" s="4"/>
      <c r="E37" s="4"/>
      <c r="F37" s="4"/>
      <c r="G37" s="11"/>
      <c r="H37" s="1"/>
      <c r="I37" s="1"/>
      <c r="J37" s="1"/>
      <c r="K37" s="3"/>
      <c r="L37" s="3"/>
      <c r="M37" s="3"/>
      <c r="N37" s="3"/>
      <c r="O37" s="1133"/>
      <c r="P37" s="1133"/>
      <c r="Q37" s="1133"/>
      <c r="R37" s="124"/>
      <c r="S37" s="124"/>
      <c r="T37" s="124"/>
      <c r="U37" s="1135"/>
      <c r="V37" s="1135"/>
      <c r="W37" s="1135"/>
      <c r="X37" s="1135"/>
      <c r="Y37" s="1135" t="str">
        <f t="shared" ref="Y37:Z37" si="52">IF(R37="","",CEILING(R37*1.02,0.5))</f>
        <v/>
      </c>
      <c r="Z37" s="1135" t="str">
        <f t="shared" si="52"/>
        <v/>
      </c>
      <c r="AA37" s="1135"/>
      <c r="AB37" s="1"/>
      <c r="AC37" s="1"/>
    </row>
    <row r="38" spans="1:29" ht="15.75" customHeight="1" x14ac:dyDescent="0.2">
      <c r="A38" s="1"/>
      <c r="B38" s="1127"/>
      <c r="C38" s="1127"/>
      <c r="D38" s="1127"/>
      <c r="E38" s="1127"/>
      <c r="F38" s="1127"/>
      <c r="G38" s="11"/>
      <c r="H38" s="1"/>
      <c r="I38" s="1"/>
      <c r="J38" s="1"/>
      <c r="K38" s="3"/>
      <c r="L38" s="3"/>
      <c r="M38" s="3"/>
      <c r="N38" s="3"/>
      <c r="O38" s="1133"/>
      <c r="P38" s="1133"/>
      <c r="Q38" s="1133"/>
      <c r="R38" s="124"/>
      <c r="S38" s="124"/>
      <c r="T38" s="124"/>
      <c r="U38" s="1135"/>
      <c r="V38" s="1135"/>
      <c r="W38" s="1135"/>
      <c r="X38" s="1135"/>
      <c r="Y38" s="1135" t="str">
        <f t="shared" ref="Y38:Z38" si="53">IF(R38="","",CEILING(R38*1.02,0.5))</f>
        <v/>
      </c>
      <c r="Z38" s="1135" t="str">
        <f t="shared" si="53"/>
        <v/>
      </c>
      <c r="AA38" s="1135"/>
      <c r="AB38" s="1"/>
      <c r="AC38" s="1"/>
    </row>
    <row r="39" spans="1:29" ht="15.75" customHeight="1" x14ac:dyDescent="0.2">
      <c r="A39" s="1"/>
      <c r="B39" s="1127"/>
      <c r="C39" s="1127"/>
      <c r="D39" s="1127"/>
      <c r="E39" s="1127"/>
      <c r="F39" s="1127"/>
      <c r="G39" s="11"/>
      <c r="H39" s="1"/>
      <c r="I39" s="1"/>
      <c r="J39" s="1"/>
      <c r="K39" s="3"/>
      <c r="L39" s="3"/>
      <c r="M39" s="3"/>
      <c r="N39" s="3"/>
      <c r="O39" s="1133"/>
      <c r="P39" s="1133"/>
      <c r="Q39" s="1133"/>
      <c r="R39" s="124"/>
      <c r="S39" s="124"/>
      <c r="T39" s="124"/>
      <c r="U39" s="1135"/>
      <c r="V39" s="1135"/>
      <c r="W39" s="1135"/>
      <c r="X39" s="1135"/>
      <c r="Y39" s="1135" t="str">
        <f t="shared" ref="Y39:Z39" si="54">IF(R39="","",CEILING(R39*1.02,0.5))</f>
        <v/>
      </c>
      <c r="Z39" s="1135" t="str">
        <f t="shared" si="54"/>
        <v/>
      </c>
      <c r="AA39" s="1135"/>
      <c r="AB39" s="1"/>
      <c r="AC39" s="1"/>
    </row>
    <row r="40" spans="1:29" ht="15.75" customHeight="1" x14ac:dyDescent="0.2">
      <c r="A40" s="1"/>
      <c r="B40" s="4"/>
      <c r="C40" s="4"/>
      <c r="D40" s="4"/>
      <c r="E40" s="4"/>
      <c r="F40" s="4"/>
      <c r="G40" s="11"/>
      <c r="H40" s="1"/>
      <c r="I40" s="1"/>
      <c r="J40" s="1"/>
      <c r="K40" s="202"/>
      <c r="L40" s="202"/>
      <c r="M40" s="202"/>
      <c r="N40" s="202"/>
      <c r="O40" s="203"/>
      <c r="P40" s="203"/>
      <c r="Q40" s="203"/>
      <c r="R40" s="204"/>
      <c r="S40" s="204"/>
      <c r="T40" s="204"/>
      <c r="U40" s="205"/>
      <c r="V40" s="205"/>
      <c r="W40" s="205"/>
      <c r="X40" s="205"/>
      <c r="Y40" s="205" t="str">
        <f t="shared" ref="Y40:Z40" si="55">IF(R40="","",CEILING(R40*1.02,0.5))</f>
        <v/>
      </c>
      <c r="Z40" s="205" t="str">
        <f t="shared" si="55"/>
        <v/>
      </c>
      <c r="AA40" s="205"/>
      <c r="AB40" s="206"/>
      <c r="AC40" s="206"/>
    </row>
    <row r="41" spans="1:29" ht="15.75" customHeight="1" x14ac:dyDescent="0.2">
      <c r="A41" s="1"/>
      <c r="B41" s="4"/>
      <c r="C41" s="4"/>
      <c r="D41" s="4"/>
      <c r="E41" s="4"/>
      <c r="F41" s="4"/>
      <c r="G41" s="11"/>
      <c r="H41" s="1"/>
      <c r="I41" s="1"/>
      <c r="J41" s="1"/>
      <c r="K41" s="3"/>
      <c r="L41" s="3"/>
      <c r="M41" s="3"/>
      <c r="N41" s="3"/>
      <c r="O41" s="1133"/>
      <c r="P41" s="1133"/>
      <c r="Q41" s="1133"/>
      <c r="R41" s="124"/>
      <c r="S41" s="124"/>
      <c r="T41" s="124"/>
      <c r="U41" s="1135"/>
      <c r="V41" s="1135"/>
      <c r="W41" s="1135"/>
      <c r="X41" s="1135"/>
      <c r="Y41" s="1135" t="str">
        <f t="shared" ref="Y41:Z41" si="56">IF(R41="","",CEILING(R41*1.02,0.5))</f>
        <v/>
      </c>
      <c r="Z41" s="1135" t="str">
        <f t="shared" si="56"/>
        <v/>
      </c>
      <c r="AA41" s="1135"/>
      <c r="AB41" s="1"/>
      <c r="AC41" s="1"/>
    </row>
    <row r="42" spans="1:29" ht="15.75" customHeight="1" x14ac:dyDescent="0.2">
      <c r="A42" s="1"/>
      <c r="B42" s="1127"/>
      <c r="C42" s="1127"/>
      <c r="D42" s="1127"/>
      <c r="E42" s="1127"/>
      <c r="F42" s="1"/>
      <c r="G42" s="11"/>
      <c r="H42" s="1"/>
      <c r="I42" s="1"/>
      <c r="J42" s="1"/>
      <c r="K42" s="3"/>
      <c r="L42" s="3"/>
      <c r="M42" s="3"/>
      <c r="N42" s="3"/>
      <c r="O42" s="1133"/>
      <c r="P42" s="1133"/>
      <c r="Q42" s="1133"/>
      <c r="R42" s="124"/>
      <c r="S42" s="124"/>
      <c r="T42" s="124"/>
      <c r="U42" s="1135"/>
      <c r="V42" s="1135"/>
      <c r="W42" s="1135"/>
      <c r="X42" s="1135"/>
      <c r="Y42" s="1135" t="str">
        <f t="shared" ref="Y42:Z42" si="57">IF(R42="","",CEILING(R42*1.02,0.5))</f>
        <v/>
      </c>
      <c r="Z42" s="1135" t="str">
        <f t="shared" si="57"/>
        <v/>
      </c>
      <c r="AA42" s="1135"/>
      <c r="AB42" s="1"/>
      <c r="AC42" s="1"/>
    </row>
    <row r="43" spans="1:29" ht="15.75" customHeight="1" x14ac:dyDescent="0.2">
      <c r="A43" s="1"/>
      <c r="B43" s="1"/>
      <c r="C43" s="1"/>
      <c r="D43" s="1"/>
      <c r="E43" s="1"/>
      <c r="F43" s="1"/>
      <c r="G43" s="11"/>
      <c r="H43" s="1"/>
      <c r="I43" s="1"/>
      <c r="J43" s="1"/>
      <c r="K43" s="3"/>
      <c r="L43" s="3"/>
      <c r="M43" s="3"/>
      <c r="N43" s="3"/>
      <c r="O43" s="1133"/>
      <c r="P43" s="1133"/>
      <c r="Q43" s="1133"/>
      <c r="R43" s="124"/>
      <c r="S43" s="124"/>
      <c r="T43" s="124"/>
      <c r="U43" s="1135"/>
      <c r="V43" s="1135"/>
      <c r="W43" s="1135"/>
      <c r="X43" s="1135"/>
      <c r="Y43" s="1135" t="str">
        <f t="shared" ref="Y43:Z43" si="58">IF(R43="","",CEILING(R43*1.02,0.5))</f>
        <v/>
      </c>
      <c r="Z43" s="1135" t="str">
        <f t="shared" si="58"/>
        <v/>
      </c>
      <c r="AA43" s="1135"/>
      <c r="AB43" s="1"/>
      <c r="AC43" s="1"/>
    </row>
    <row r="44" spans="1:29" ht="15.75" customHeight="1" x14ac:dyDescent="0.2">
      <c r="A44" s="1"/>
      <c r="B44" s="4"/>
      <c r="C44" s="4"/>
      <c r="D44" s="4"/>
      <c r="E44" s="4"/>
      <c r="F44" s="1"/>
      <c r="G44" s="11"/>
      <c r="H44" s="1"/>
      <c r="I44" s="1"/>
      <c r="J44" s="1"/>
      <c r="K44" s="3"/>
      <c r="L44" s="3"/>
      <c r="M44" s="3"/>
      <c r="N44" s="3"/>
      <c r="O44" s="1133"/>
      <c r="P44" s="1133"/>
      <c r="Q44" s="1133"/>
      <c r="R44" s="124"/>
      <c r="S44" s="124"/>
      <c r="T44" s="124"/>
      <c r="U44" s="1135"/>
      <c r="V44" s="1135"/>
      <c r="W44" s="1135"/>
      <c r="X44" s="1135"/>
      <c r="Y44" s="1135" t="str">
        <f t="shared" ref="Y44:Z44" si="59">IF(R44="","",CEILING(R44*1.02,0.5))</f>
        <v/>
      </c>
      <c r="Z44" s="1135" t="str">
        <f t="shared" si="59"/>
        <v/>
      </c>
      <c r="AA44" s="1135"/>
      <c r="AB44" s="1"/>
      <c r="AC44" s="1"/>
    </row>
    <row r="45" spans="1:29" ht="15.75" customHeight="1" x14ac:dyDescent="0.2">
      <c r="A45" s="1"/>
      <c r="B45" s="4"/>
      <c r="C45" s="4"/>
      <c r="D45" s="4"/>
      <c r="E45" s="4"/>
      <c r="F45" s="1"/>
      <c r="G45" s="11"/>
      <c r="H45" s="1"/>
      <c r="I45" s="1"/>
      <c r="J45" s="1"/>
      <c r="K45" s="3"/>
      <c r="L45" s="3"/>
      <c r="M45" s="3"/>
      <c r="N45" s="3"/>
      <c r="O45" s="1133"/>
      <c r="P45" s="1133"/>
      <c r="Q45" s="1133"/>
      <c r="R45" s="124"/>
      <c r="S45" s="124"/>
      <c r="T45" s="124"/>
      <c r="U45" s="1135"/>
      <c r="V45" s="1135"/>
      <c r="W45" s="1135"/>
      <c r="X45" s="1135"/>
      <c r="Y45" s="1135" t="str">
        <f t="shared" ref="Y45:Z45" si="60">IF(R45="","",CEILING(R45*1.02,0.5))</f>
        <v/>
      </c>
      <c r="Z45" s="1135" t="str">
        <f t="shared" si="60"/>
        <v/>
      </c>
      <c r="AA45" s="1135"/>
      <c r="AB45" s="1"/>
      <c r="AC45" s="1"/>
    </row>
    <row r="46" spans="1:29" ht="15.75" customHeight="1" x14ac:dyDescent="0.2">
      <c r="A46" s="1"/>
      <c r="B46" s="1"/>
      <c r="C46" s="1"/>
      <c r="D46" s="1"/>
      <c r="E46" s="1"/>
      <c r="F46" s="12"/>
      <c r="G46" s="13"/>
      <c r="H46" s="1133"/>
      <c r="I46" s="14"/>
      <c r="J46" s="14"/>
      <c r="K46" s="3"/>
      <c r="L46" s="3"/>
      <c r="M46" s="3"/>
      <c r="N46" s="3"/>
      <c r="O46" s="1133"/>
      <c r="P46" s="1133"/>
      <c r="Q46" s="1133"/>
      <c r="R46" s="124"/>
      <c r="S46" s="124"/>
      <c r="T46" s="124"/>
      <c r="U46" s="1135"/>
      <c r="V46" s="1135"/>
      <c r="W46" s="1135"/>
      <c r="X46" s="1135"/>
      <c r="Y46" s="1135" t="str">
        <f t="shared" ref="Y46:Z46" si="61">IF(R46="","",CEILING(R46*1.02,0.5))</f>
        <v/>
      </c>
      <c r="Z46" s="1135" t="str">
        <f t="shared" si="61"/>
        <v/>
      </c>
      <c r="AA46" s="1135"/>
      <c r="AB46" s="1"/>
      <c r="AC46" s="1"/>
    </row>
    <row r="47" spans="1:29" ht="15.75" customHeight="1" x14ac:dyDescent="0.2">
      <c r="A47" s="1"/>
      <c r="B47" s="1"/>
      <c r="C47" s="1"/>
      <c r="D47" s="1"/>
      <c r="E47" s="1"/>
      <c r="F47" s="12"/>
      <c r="G47" s="13"/>
      <c r="H47" s="1133"/>
      <c r="I47" s="14"/>
      <c r="J47" s="14"/>
      <c r="K47" s="3"/>
      <c r="L47" s="3"/>
      <c r="M47" s="3"/>
      <c r="N47" s="3"/>
      <c r="O47" s="1133"/>
      <c r="P47" s="1133"/>
      <c r="Q47" s="1133"/>
      <c r="R47" s="124"/>
      <c r="S47" s="124"/>
      <c r="T47" s="124"/>
      <c r="U47" s="1135"/>
      <c r="V47" s="1135"/>
      <c r="W47" s="1135"/>
      <c r="X47" s="1135"/>
      <c r="Y47" s="1135" t="str">
        <f t="shared" ref="Y47:Z47" si="62">IF(R47="","",CEILING(R47*1.02,0.5))</f>
        <v/>
      </c>
      <c r="Z47" s="1135" t="str">
        <f t="shared" si="62"/>
        <v/>
      </c>
      <c r="AA47" s="1135"/>
      <c r="AB47" s="1"/>
      <c r="AC47" s="1"/>
    </row>
    <row r="48" spans="1:29" ht="15.75" customHeight="1" x14ac:dyDescent="0.2">
      <c r="A48" s="1"/>
      <c r="B48" s="1"/>
      <c r="C48" s="1"/>
      <c r="D48" s="1"/>
      <c r="E48" s="1"/>
      <c r="F48" s="1133"/>
      <c r="G48" s="13"/>
      <c r="H48" s="1133"/>
      <c r="I48" s="14"/>
      <c r="J48" s="14"/>
      <c r="K48" s="3"/>
      <c r="L48" s="3"/>
      <c r="M48" s="3"/>
      <c r="N48" s="3"/>
      <c r="O48" s="1133"/>
      <c r="P48" s="1133"/>
      <c r="Q48" s="1133"/>
      <c r="R48" s="124"/>
      <c r="S48" s="124"/>
      <c r="T48" s="124"/>
      <c r="U48" s="1135"/>
      <c r="V48" s="1135"/>
      <c r="W48" s="1135"/>
      <c r="X48" s="1135"/>
      <c r="Y48" s="1135" t="str">
        <f t="shared" ref="Y48:Z48" si="63">IF(R48="","",CEILING(R48*1.02,0.5))</f>
        <v/>
      </c>
      <c r="Z48" s="1135" t="str">
        <f t="shared" si="63"/>
        <v/>
      </c>
      <c r="AA48" s="1135"/>
      <c r="AB48" s="1"/>
      <c r="AC48" s="1"/>
    </row>
    <row r="49" spans="1:29" ht="15.75" customHeight="1" x14ac:dyDescent="0.2">
      <c r="A49" s="1"/>
      <c r="B49" s="1"/>
      <c r="C49" s="1"/>
      <c r="D49" s="1"/>
      <c r="E49" s="1"/>
      <c r="F49" s="1133"/>
      <c r="G49" s="13"/>
      <c r="H49" s="1133"/>
      <c r="I49" s="14"/>
      <c r="J49" s="14"/>
      <c r="K49" s="15"/>
      <c r="L49" s="15"/>
      <c r="M49" s="15"/>
      <c r="N49" s="15"/>
      <c r="O49" s="1133"/>
      <c r="P49" s="1133"/>
      <c r="Q49" s="1133"/>
      <c r="R49" s="16"/>
      <c r="S49" s="17"/>
      <c r="T49" s="17"/>
      <c r="U49" s="18"/>
      <c r="V49" s="18"/>
      <c r="W49" s="18"/>
      <c r="X49" s="18"/>
      <c r="Y49" s="1133" t="str">
        <f t="shared" ref="Y49:Z49" si="64">IF(R49="","",CEILING(R49*1.02,0.5))</f>
        <v/>
      </c>
      <c r="Z49" s="1133" t="str">
        <f t="shared" si="64"/>
        <v/>
      </c>
      <c r="AA49" s="1133"/>
      <c r="AB49" s="1"/>
      <c r="AC49" s="1"/>
    </row>
    <row r="50" spans="1:29" ht="15.75" customHeight="1" x14ac:dyDescent="0.2">
      <c r="A50" s="1"/>
      <c r="B50" s="1"/>
      <c r="C50" s="1"/>
      <c r="D50" s="1"/>
      <c r="E50" s="1"/>
      <c r="F50" s="1133"/>
      <c r="G50" s="13"/>
      <c r="H50" s="1133"/>
      <c r="I50" s="14"/>
      <c r="J50" s="14"/>
      <c r="K50" s="15"/>
      <c r="L50" s="15"/>
      <c r="M50" s="15"/>
      <c r="N50" s="15"/>
      <c r="O50" s="1133"/>
      <c r="P50" s="1133"/>
      <c r="Q50" s="1133"/>
      <c r="R50" s="16"/>
      <c r="S50" s="17"/>
      <c r="T50" s="17"/>
      <c r="U50" s="18"/>
      <c r="V50" s="18"/>
      <c r="W50" s="18"/>
      <c r="X50" s="18"/>
      <c r="Y50" s="1133" t="str">
        <f t="shared" ref="Y50:Z50" si="65">IF(R50="","",CEILING(R50*1.02,0.5))</f>
        <v/>
      </c>
      <c r="Z50" s="1133" t="str">
        <f t="shared" si="65"/>
        <v/>
      </c>
      <c r="AA50" s="1133"/>
      <c r="AB50" s="1"/>
      <c r="AC50" s="1"/>
    </row>
    <row r="51" spans="1:29" ht="15.75" customHeight="1" x14ac:dyDescent="0.2">
      <c r="A51" s="1"/>
      <c r="B51" s="1"/>
      <c r="C51" s="1"/>
      <c r="D51" s="1"/>
      <c r="E51" s="1"/>
      <c r="F51" s="1133"/>
      <c r="G51" s="13"/>
      <c r="H51" s="1133"/>
      <c r="I51" s="14"/>
      <c r="J51" s="14"/>
      <c r="K51" s="15"/>
      <c r="L51" s="15"/>
      <c r="M51" s="15"/>
      <c r="N51" s="15"/>
      <c r="O51" s="1133"/>
      <c r="P51" s="1133"/>
      <c r="Q51" s="1133"/>
      <c r="R51" s="16"/>
      <c r="S51" s="17"/>
      <c r="T51" s="17"/>
      <c r="U51" s="18"/>
      <c r="V51" s="18"/>
      <c r="W51" s="18"/>
      <c r="X51" s="18"/>
      <c r="Y51" s="1133" t="str">
        <f t="shared" ref="Y51:Z51" si="66">IF(R51="","",CEILING(R51*1.02,0.5))</f>
        <v/>
      </c>
      <c r="Z51" s="1133" t="str">
        <f t="shared" si="66"/>
        <v/>
      </c>
      <c r="AA51" s="1133"/>
      <c r="AB51" s="1"/>
      <c r="AC51" s="1"/>
    </row>
    <row r="52" spans="1:29" ht="15.75" customHeight="1" x14ac:dyDescent="0.2">
      <c r="A52" s="1"/>
      <c r="B52" s="1"/>
      <c r="C52" s="1"/>
      <c r="D52" s="1"/>
      <c r="E52" s="1"/>
      <c r="F52" s="1133"/>
      <c r="G52" s="13"/>
      <c r="H52" s="1133"/>
      <c r="I52" s="14"/>
      <c r="J52" s="14"/>
      <c r="K52" s="15"/>
      <c r="L52" s="15"/>
      <c r="M52" s="15"/>
      <c r="N52" s="15"/>
      <c r="O52" s="1133"/>
      <c r="P52" s="1133"/>
      <c r="Q52" s="1133"/>
      <c r="R52" s="16"/>
      <c r="S52" s="17"/>
      <c r="T52" s="17"/>
      <c r="U52" s="18"/>
      <c r="V52" s="18"/>
      <c r="W52" s="18"/>
      <c r="X52" s="18"/>
      <c r="Y52" s="1133" t="str">
        <f t="shared" ref="Y52:Z52" si="67">IF(R52="","",CEILING(R52*1.02,0.5))</f>
        <v/>
      </c>
      <c r="Z52" s="1133" t="str">
        <f t="shared" si="67"/>
        <v/>
      </c>
      <c r="AA52" s="1133"/>
      <c r="AB52" s="1"/>
      <c r="AC52" s="1"/>
    </row>
    <row r="53" spans="1:29" ht="15.75" customHeight="1" x14ac:dyDescent="0.2">
      <c r="A53" s="1"/>
      <c r="B53" s="1"/>
      <c r="C53" s="1"/>
      <c r="D53" s="1"/>
      <c r="E53" s="1"/>
      <c r="F53" s="1133"/>
      <c r="G53" s="13"/>
      <c r="H53" s="1133"/>
      <c r="I53" s="14"/>
      <c r="J53" s="14"/>
      <c r="K53" s="15"/>
      <c r="L53" s="15"/>
      <c r="M53" s="15"/>
      <c r="N53" s="15"/>
      <c r="O53" s="1133"/>
      <c r="P53" s="1133"/>
      <c r="Q53" s="1133"/>
      <c r="R53" s="16"/>
      <c r="S53" s="17"/>
      <c r="T53" s="17"/>
      <c r="U53" s="18"/>
      <c r="V53" s="18"/>
      <c r="W53" s="18"/>
      <c r="X53" s="18"/>
      <c r="Y53" s="1133" t="str">
        <f t="shared" ref="Y53:Z53" si="68">IF(R53="","",CEILING(R53*1.02,0.5))</f>
        <v/>
      </c>
      <c r="Z53" s="1133" t="str">
        <f t="shared" si="68"/>
        <v/>
      </c>
      <c r="AA53" s="1133"/>
      <c r="AB53" s="1"/>
      <c r="AC53" s="1"/>
    </row>
    <row r="54" spans="1:29" ht="15.75" customHeight="1" x14ac:dyDescent="0.2">
      <c r="A54" s="1"/>
      <c r="B54" s="1"/>
      <c r="C54" s="1"/>
      <c r="D54" s="1"/>
      <c r="E54" s="1"/>
      <c r="F54" s="1133"/>
      <c r="G54" s="13"/>
      <c r="H54" s="1133"/>
      <c r="I54" s="14"/>
      <c r="J54" s="14"/>
      <c r="K54" s="15"/>
      <c r="L54" s="15"/>
      <c r="M54" s="15"/>
      <c r="N54" s="15"/>
      <c r="O54" s="1133"/>
      <c r="P54" s="1133"/>
      <c r="Q54" s="1133"/>
      <c r="R54" s="16"/>
      <c r="S54" s="17"/>
      <c r="T54" s="17"/>
      <c r="U54" s="18"/>
      <c r="V54" s="18"/>
      <c r="W54" s="18"/>
      <c r="X54" s="18"/>
      <c r="Y54" s="1133" t="str">
        <f t="shared" ref="Y54:Z54" si="69">IF(R54="","",CEILING(R54*1.02,0.5))</f>
        <v/>
      </c>
      <c r="Z54" s="1133" t="str">
        <f t="shared" si="69"/>
        <v/>
      </c>
      <c r="AA54" s="1133"/>
      <c r="AB54" s="1"/>
      <c r="AC54" s="1"/>
    </row>
    <row r="55" spans="1:29" ht="15.75" customHeight="1" x14ac:dyDescent="0.2">
      <c r="A55" s="1"/>
      <c r="B55" s="1"/>
      <c r="C55" s="1"/>
      <c r="D55" s="1"/>
      <c r="E55" s="1"/>
      <c r="F55" s="1133"/>
      <c r="G55" s="13"/>
      <c r="H55" s="14"/>
      <c r="I55" s="14"/>
      <c r="J55" s="14"/>
      <c r="K55" s="15"/>
      <c r="L55" s="15"/>
      <c r="M55" s="15"/>
      <c r="N55" s="15"/>
      <c r="O55" s="1133"/>
      <c r="P55" s="1133"/>
      <c r="Q55" s="1133"/>
      <c r="R55" s="16"/>
      <c r="S55" s="17"/>
      <c r="T55" s="17"/>
      <c r="U55" s="18"/>
      <c r="V55" s="18"/>
      <c r="W55" s="18"/>
      <c r="X55" s="18"/>
      <c r="Y55" s="1133" t="str">
        <f t="shared" ref="Y55:Z55" si="70">IF(R55="","",CEILING(R55*1.02,0.5))</f>
        <v/>
      </c>
      <c r="Z55" s="1133" t="str">
        <f t="shared" si="70"/>
        <v/>
      </c>
      <c r="AA55" s="1133"/>
      <c r="AB55" s="1"/>
      <c r="AC55" s="1"/>
    </row>
    <row r="56" spans="1:29" ht="15.75" customHeight="1" x14ac:dyDescent="0.2">
      <c r="A56" s="1"/>
      <c r="B56" s="1"/>
      <c r="C56" s="1"/>
      <c r="D56" s="1"/>
      <c r="E56" s="1"/>
      <c r="F56" s="1133"/>
      <c r="G56" s="13"/>
      <c r="H56" s="1133"/>
      <c r="I56" s="14"/>
      <c r="J56" s="14"/>
      <c r="K56" s="15"/>
      <c r="L56" s="15"/>
      <c r="M56" s="15"/>
      <c r="N56" s="15"/>
      <c r="O56" s="1133"/>
      <c r="P56" s="1133"/>
      <c r="Q56" s="1133"/>
      <c r="R56" s="16"/>
      <c r="S56" s="17"/>
      <c r="T56" s="17"/>
      <c r="U56" s="18"/>
      <c r="V56" s="18"/>
      <c r="W56" s="18"/>
      <c r="X56" s="18"/>
      <c r="Y56" s="1133" t="str">
        <f t="shared" ref="Y56:Z56" si="71">IF(R56="","",CEILING(R56*1.02,0.5))</f>
        <v/>
      </c>
      <c r="Z56" s="1133" t="str">
        <f t="shared" si="71"/>
        <v/>
      </c>
      <c r="AA56" s="1133"/>
      <c r="AB56" s="1"/>
      <c r="AC56" s="1"/>
    </row>
    <row r="57" spans="1:29" ht="15.75" customHeight="1" x14ac:dyDescent="0.2">
      <c r="A57" s="1"/>
      <c r="B57" s="1"/>
      <c r="C57" s="1"/>
      <c r="D57" s="1"/>
      <c r="E57" s="1"/>
      <c r="F57" s="1133"/>
      <c r="G57" s="13"/>
      <c r="H57" s="1133"/>
      <c r="I57" s="14"/>
      <c r="J57" s="14"/>
      <c r="K57" s="15"/>
      <c r="L57" s="15"/>
      <c r="M57" s="15"/>
      <c r="N57" s="15"/>
      <c r="O57" s="1133"/>
      <c r="P57" s="1133"/>
      <c r="Q57" s="1133"/>
      <c r="R57" s="16"/>
      <c r="S57" s="17"/>
      <c r="T57" s="17"/>
      <c r="U57" s="18"/>
      <c r="V57" s="18"/>
      <c r="W57" s="18"/>
      <c r="X57" s="18"/>
      <c r="Y57" s="1133" t="str">
        <f t="shared" ref="Y57:Z57" si="72">IF(R57="","",CEILING(R57*1.02,0.5))</f>
        <v/>
      </c>
      <c r="Z57" s="1133" t="str">
        <f t="shared" si="72"/>
        <v/>
      </c>
      <c r="AA57" s="1133"/>
      <c r="AB57" s="1"/>
      <c r="AC57" s="1"/>
    </row>
    <row r="58" spans="1:29" ht="15.75" customHeight="1" x14ac:dyDescent="0.2">
      <c r="A58" s="1"/>
      <c r="B58" s="1"/>
      <c r="C58" s="1"/>
      <c r="D58" s="1"/>
      <c r="E58" s="1"/>
      <c r="F58" s="1133"/>
      <c r="G58" s="13"/>
      <c r="H58" s="1133"/>
      <c r="I58" s="14"/>
      <c r="J58" s="14"/>
      <c r="K58" s="15"/>
      <c r="L58" s="15"/>
      <c r="M58" s="15"/>
      <c r="N58" s="15"/>
      <c r="O58" s="1133"/>
      <c r="P58" s="1133"/>
      <c r="Q58" s="1133"/>
      <c r="R58" s="16"/>
      <c r="S58" s="17"/>
      <c r="T58" s="17"/>
      <c r="U58" s="18"/>
      <c r="V58" s="18"/>
      <c r="W58" s="18"/>
      <c r="X58" s="18"/>
      <c r="Y58" s="1133" t="str">
        <f t="shared" ref="Y58:Z58" si="73">IF(R58="","",CEILING(R58*1.02,0.5))</f>
        <v/>
      </c>
      <c r="Z58" s="1133" t="str">
        <f t="shared" si="73"/>
        <v/>
      </c>
      <c r="AA58" s="1133"/>
      <c r="AB58" s="1"/>
      <c r="AC58" s="1"/>
    </row>
    <row r="59" spans="1:29" ht="15.75" customHeight="1" x14ac:dyDescent="0.2">
      <c r="A59" s="1"/>
      <c r="B59" s="1"/>
      <c r="C59" s="1"/>
      <c r="D59" s="1"/>
      <c r="E59" s="1"/>
      <c r="F59" s="1133"/>
      <c r="G59" s="13"/>
      <c r="H59" s="1133"/>
      <c r="I59" s="14"/>
      <c r="J59" s="14"/>
      <c r="K59" s="15"/>
      <c r="L59" s="15"/>
      <c r="M59" s="15"/>
      <c r="N59" s="15"/>
      <c r="O59" s="1133"/>
      <c r="P59" s="1133"/>
      <c r="Q59" s="1133"/>
      <c r="R59" s="16"/>
      <c r="S59" s="17"/>
      <c r="T59" s="17"/>
      <c r="U59" s="18"/>
      <c r="V59" s="18"/>
      <c r="W59" s="18"/>
      <c r="X59" s="18"/>
      <c r="Y59" s="1133" t="str">
        <f t="shared" ref="Y59:Z59" si="74">IF(R59="","",CEILING(R59*1.02,0.5))</f>
        <v/>
      </c>
      <c r="Z59" s="1133" t="str">
        <f t="shared" si="74"/>
        <v/>
      </c>
      <c r="AA59" s="1133"/>
      <c r="AB59" s="1"/>
      <c r="AC59" s="1"/>
    </row>
    <row r="60" spans="1:29" ht="15.75" customHeight="1" x14ac:dyDescent="0.2">
      <c r="A60" s="1"/>
      <c r="B60" s="1"/>
      <c r="C60" s="1"/>
      <c r="D60" s="1"/>
      <c r="E60" s="1"/>
      <c r="F60" s="1133"/>
      <c r="G60" s="13"/>
      <c r="H60" s="1133"/>
      <c r="I60" s="14"/>
      <c r="J60" s="14"/>
      <c r="K60" s="15"/>
      <c r="L60" s="15"/>
      <c r="M60" s="15"/>
      <c r="N60" s="15"/>
      <c r="O60" s="1133"/>
      <c r="P60" s="1133"/>
      <c r="Q60" s="1133"/>
      <c r="R60" s="16"/>
      <c r="S60" s="17"/>
      <c r="T60" s="17"/>
      <c r="U60" s="18"/>
      <c r="V60" s="18"/>
      <c r="W60" s="18"/>
      <c r="X60" s="18"/>
      <c r="Y60" s="1133" t="str">
        <f t="shared" ref="Y60:Z60" si="75">IF(R60="","",CEILING(R60*1.02,0.5))</f>
        <v/>
      </c>
      <c r="Z60" s="1133" t="str">
        <f t="shared" si="75"/>
        <v/>
      </c>
      <c r="AA60" s="1133"/>
      <c r="AB60" s="1"/>
      <c r="AC60" s="1"/>
    </row>
    <row r="61" spans="1:29" ht="15.75" customHeight="1" x14ac:dyDescent="0.2">
      <c r="A61" s="1"/>
      <c r="B61" s="1"/>
      <c r="C61" s="1"/>
      <c r="D61" s="1"/>
      <c r="E61" s="1"/>
      <c r="F61" s="1133"/>
      <c r="G61" s="13"/>
      <c r="H61" s="1133"/>
      <c r="I61" s="14"/>
      <c r="J61" s="14"/>
      <c r="K61" s="15"/>
      <c r="L61" s="15"/>
      <c r="M61" s="15"/>
      <c r="N61" s="15"/>
      <c r="O61" s="1133"/>
      <c r="P61" s="1133"/>
      <c r="Q61" s="1133"/>
      <c r="R61" s="16"/>
      <c r="S61" s="17"/>
      <c r="T61" s="17"/>
      <c r="U61" s="18"/>
      <c r="V61" s="18"/>
      <c r="W61" s="18"/>
      <c r="X61" s="18"/>
      <c r="Y61" s="1133" t="str">
        <f t="shared" ref="Y61:Z61" si="76">IF(R61="","",CEILING(R61*1.02,0.5))</f>
        <v/>
      </c>
      <c r="Z61" s="1133" t="str">
        <f t="shared" si="76"/>
        <v/>
      </c>
      <c r="AA61" s="1133"/>
      <c r="AB61" s="1"/>
      <c r="AC61" s="1"/>
    </row>
    <row r="62" spans="1:29" ht="15.75" customHeight="1" x14ac:dyDescent="0.2">
      <c r="A62" s="1"/>
      <c r="B62" s="1"/>
      <c r="C62" s="1"/>
      <c r="D62" s="1"/>
      <c r="E62" s="1"/>
      <c r="F62" s="1133"/>
      <c r="G62" s="13"/>
      <c r="H62" s="1133"/>
      <c r="I62" s="14"/>
      <c r="J62" s="14"/>
      <c r="K62" s="15"/>
      <c r="L62" s="15"/>
      <c r="M62" s="15"/>
      <c r="N62" s="15"/>
      <c r="O62" s="1133"/>
      <c r="P62" s="1133"/>
      <c r="Q62" s="1133"/>
      <c r="R62" s="16"/>
      <c r="S62" s="17"/>
      <c r="T62" s="17"/>
      <c r="U62" s="18"/>
      <c r="V62" s="18"/>
      <c r="W62" s="18"/>
      <c r="X62" s="18"/>
      <c r="Y62" s="1133" t="str">
        <f t="shared" ref="Y62:Z62" si="77">IF(R62="","",CEILING(R62*1.02,0.5))</f>
        <v/>
      </c>
      <c r="Z62" s="1133" t="str">
        <f t="shared" si="77"/>
        <v/>
      </c>
      <c r="AA62" s="1133"/>
      <c r="AB62" s="1"/>
      <c r="AC62" s="1"/>
    </row>
    <row r="63" spans="1:29" ht="15.75" customHeight="1" x14ac:dyDescent="0.2">
      <c r="A63" s="1"/>
      <c r="B63" s="1"/>
      <c r="C63" s="1"/>
      <c r="D63" s="1"/>
      <c r="E63" s="1"/>
      <c r="F63" s="1133"/>
      <c r="G63" s="13"/>
      <c r="H63" s="1133"/>
      <c r="I63" s="14"/>
      <c r="J63" s="14"/>
      <c r="K63" s="15"/>
      <c r="L63" s="15"/>
      <c r="M63" s="15"/>
      <c r="N63" s="15"/>
      <c r="O63" s="1133"/>
      <c r="P63" s="1133"/>
      <c r="Q63" s="1133"/>
      <c r="R63" s="16"/>
      <c r="S63" s="17"/>
      <c r="T63" s="17"/>
      <c r="U63" s="18"/>
      <c r="V63" s="18"/>
      <c r="W63" s="18"/>
      <c r="X63" s="18"/>
      <c r="Y63" s="1133" t="str">
        <f t="shared" ref="Y63:Z63" si="78">IF(R63="","",CEILING(R63*1.02,0.5))</f>
        <v/>
      </c>
      <c r="Z63" s="1133" t="str">
        <f t="shared" si="78"/>
        <v/>
      </c>
      <c r="AA63" s="1133"/>
      <c r="AB63" s="1"/>
      <c r="AC63" s="1"/>
    </row>
    <row r="64" spans="1:29" ht="15.75" customHeight="1" x14ac:dyDescent="0.2">
      <c r="A64" s="1"/>
      <c r="B64" s="1"/>
      <c r="C64" s="1"/>
      <c r="D64" s="1"/>
      <c r="E64" s="1"/>
      <c r="F64" s="1133"/>
      <c r="G64" s="13"/>
      <c r="H64" s="1133"/>
      <c r="I64" s="14"/>
      <c r="J64" s="14"/>
      <c r="K64" s="15"/>
      <c r="L64" s="15"/>
      <c r="M64" s="15"/>
      <c r="N64" s="15"/>
      <c r="O64" s="1133"/>
      <c r="P64" s="1133"/>
      <c r="Q64" s="1133"/>
      <c r="R64" s="16"/>
      <c r="S64" s="17"/>
      <c r="T64" s="17"/>
      <c r="U64" s="18"/>
      <c r="V64" s="18"/>
      <c r="W64" s="18"/>
      <c r="X64" s="18"/>
      <c r="Y64" s="1133" t="str">
        <f t="shared" ref="Y64:Z64" si="79">IF(R64="","",CEILING(R64*1.02,0.5))</f>
        <v/>
      </c>
      <c r="Z64" s="1133" t="str">
        <f t="shared" si="79"/>
        <v/>
      </c>
      <c r="AA64" s="1133"/>
      <c r="AB64" s="1"/>
      <c r="AC64" s="1"/>
    </row>
    <row r="65" spans="1:29" ht="15.75" customHeight="1" x14ac:dyDescent="0.2">
      <c r="A65" s="1"/>
      <c r="B65" s="1"/>
      <c r="C65" s="1"/>
      <c r="D65" s="1"/>
      <c r="E65" s="1"/>
      <c r="F65" s="1133"/>
      <c r="G65" s="13"/>
      <c r="H65" s="1133"/>
      <c r="I65" s="14"/>
      <c r="J65" s="14"/>
      <c r="K65" s="15"/>
      <c r="L65" s="15"/>
      <c r="M65" s="15"/>
      <c r="N65" s="15"/>
      <c r="O65" s="1133"/>
      <c r="P65" s="1133"/>
      <c r="Q65" s="1133"/>
      <c r="R65" s="19"/>
      <c r="S65" s="1130"/>
      <c r="T65" s="1130"/>
      <c r="U65" s="18"/>
      <c r="V65" s="18"/>
      <c r="W65" s="18"/>
      <c r="X65" s="18"/>
      <c r="Y65" s="1133" t="str">
        <f t="shared" ref="Y65:Z65" si="80">IF(R65="","",CEILING(R65*1.02,0.5))</f>
        <v/>
      </c>
      <c r="Z65" s="1133" t="str">
        <f t="shared" si="80"/>
        <v/>
      </c>
      <c r="AA65" s="1133"/>
      <c r="AB65" s="1"/>
      <c r="AC65" s="1"/>
    </row>
    <row r="66" spans="1:29" ht="15.75" customHeight="1" x14ac:dyDescent="0.2">
      <c r="A66" s="1"/>
      <c r="B66" s="20"/>
      <c r="C66" s="20"/>
      <c r="D66" s="20"/>
      <c r="E66" s="20"/>
      <c r="F66" s="1133"/>
      <c r="G66" s="13"/>
      <c r="H66" s="1133"/>
      <c r="I66" s="14"/>
      <c r="J66" s="14"/>
      <c r="K66" s="15"/>
      <c r="L66" s="15"/>
      <c r="M66" s="15"/>
      <c r="N66" s="15"/>
      <c r="O66" s="1133"/>
      <c r="P66" s="1133"/>
      <c r="Q66" s="1133"/>
      <c r="R66" s="19"/>
      <c r="S66" s="1130"/>
      <c r="T66" s="1130"/>
      <c r="U66" s="18"/>
      <c r="V66" s="18"/>
      <c r="W66" s="18"/>
      <c r="X66" s="18"/>
      <c r="Y66" s="1133" t="str">
        <f t="shared" ref="Y66:Z66" si="81">IF(R66="","",CEILING(R66*1.02,0.5))</f>
        <v/>
      </c>
      <c r="Z66" s="1133" t="str">
        <f t="shared" si="81"/>
        <v/>
      </c>
      <c r="AA66" s="1133"/>
      <c r="AB66" s="1"/>
      <c r="AC66" s="1"/>
    </row>
    <row r="67" spans="1:29" ht="15.75" customHeight="1" x14ac:dyDescent="0.2">
      <c r="A67" s="1"/>
      <c r="B67" s="1"/>
      <c r="C67" s="1"/>
      <c r="D67" s="1"/>
      <c r="E67" s="1"/>
      <c r="F67" s="1133"/>
      <c r="G67" s="13"/>
      <c r="H67" s="1133"/>
      <c r="I67" s="14"/>
      <c r="J67" s="14"/>
      <c r="K67" s="15"/>
      <c r="L67" s="15"/>
      <c r="M67" s="15"/>
      <c r="N67" s="15"/>
      <c r="O67" s="1133"/>
      <c r="P67" s="1133"/>
      <c r="Q67" s="1133"/>
      <c r="R67" s="19"/>
      <c r="S67" s="1130"/>
      <c r="T67" s="1130"/>
      <c r="U67" s="18"/>
      <c r="V67" s="18"/>
      <c r="W67" s="18"/>
      <c r="X67" s="18"/>
      <c r="Y67" s="1133" t="str">
        <f t="shared" ref="Y67:Z67" si="82">IF(R67="","",CEILING(R67*1.02,0.5))</f>
        <v/>
      </c>
      <c r="Z67" s="1133" t="str">
        <f t="shared" si="82"/>
        <v/>
      </c>
      <c r="AA67" s="1133"/>
      <c r="AB67" s="1"/>
      <c r="AC67" s="1"/>
    </row>
    <row r="68" spans="1:29" ht="15.75" customHeight="1" x14ac:dyDescent="0.2">
      <c r="A68" s="1"/>
      <c r="B68" s="1"/>
      <c r="C68" s="1"/>
      <c r="D68" s="1"/>
      <c r="E68" s="1"/>
      <c r="F68" s="1133"/>
      <c r="G68" s="13"/>
      <c r="H68" s="1133"/>
      <c r="I68" s="14"/>
      <c r="J68" s="14"/>
      <c r="K68" s="15"/>
      <c r="L68" s="15"/>
      <c r="M68" s="15"/>
      <c r="N68" s="15"/>
      <c r="O68" s="1133"/>
      <c r="P68" s="1133"/>
      <c r="Q68" s="1133"/>
      <c r="R68" s="16"/>
      <c r="S68" s="1130"/>
      <c r="T68" s="1130"/>
      <c r="U68" s="18"/>
      <c r="V68" s="18"/>
      <c r="W68" s="18"/>
      <c r="X68" s="18"/>
      <c r="Y68" s="1133" t="str">
        <f t="shared" ref="Y68:Z68" si="83">IF(R68="","",CEILING(R68*1.02,0.5))</f>
        <v/>
      </c>
      <c r="Z68" s="1133" t="str">
        <f t="shared" si="83"/>
        <v/>
      </c>
      <c r="AA68" s="1133"/>
      <c r="AB68" s="1"/>
      <c r="AC68" s="1"/>
    </row>
    <row r="69" spans="1:29" ht="15.75" customHeight="1" x14ac:dyDescent="0.2">
      <c r="A69" s="1"/>
      <c r="B69" s="1"/>
      <c r="C69" s="1"/>
      <c r="D69" s="1"/>
      <c r="E69" s="1"/>
      <c r="F69" s="1133"/>
      <c r="G69" s="13"/>
      <c r="H69" s="1133"/>
      <c r="I69" s="14"/>
      <c r="J69" s="14"/>
      <c r="K69" s="15"/>
      <c r="L69" s="15"/>
      <c r="M69" s="15"/>
      <c r="N69" s="15"/>
      <c r="O69" s="1133"/>
      <c r="P69" s="1133"/>
      <c r="Q69" s="1133"/>
      <c r="R69" s="16"/>
      <c r="S69" s="1130"/>
      <c r="T69" s="1130"/>
      <c r="U69" s="18"/>
      <c r="V69" s="18"/>
      <c r="W69" s="18"/>
      <c r="X69" s="18"/>
      <c r="Y69" s="1133" t="str">
        <f t="shared" ref="Y69:Z69" si="84">IF(R69="","",CEILING(R69*1.02,0.5))</f>
        <v/>
      </c>
      <c r="Z69" s="1133" t="str">
        <f t="shared" si="84"/>
        <v/>
      </c>
      <c r="AA69" s="1133"/>
      <c r="AB69" s="1"/>
      <c r="AC69" s="1"/>
    </row>
    <row r="70" spans="1:29" ht="15.75" customHeight="1" x14ac:dyDescent="0.2">
      <c r="A70" s="1"/>
      <c r="B70" s="1"/>
      <c r="C70" s="1"/>
      <c r="D70" s="1"/>
      <c r="E70" s="1"/>
      <c r="F70" s="1133"/>
      <c r="G70" s="13"/>
      <c r="H70" s="1133"/>
      <c r="I70" s="14"/>
      <c r="J70" s="14"/>
      <c r="K70" s="15"/>
      <c r="L70" s="15"/>
      <c r="M70" s="15"/>
      <c r="N70" s="15"/>
      <c r="O70" s="1133"/>
      <c r="P70" s="1133"/>
      <c r="Q70" s="1133"/>
      <c r="R70" s="16"/>
      <c r="S70" s="1130"/>
      <c r="T70" s="1130"/>
      <c r="U70" s="18"/>
      <c r="V70" s="18"/>
      <c r="W70" s="18"/>
      <c r="X70" s="18"/>
      <c r="Y70" s="1133" t="str">
        <f t="shared" ref="Y70:Z70" si="85">IF(R70="","",CEILING(R70*1.02,0.5))</f>
        <v/>
      </c>
      <c r="Z70" s="1133" t="str">
        <f t="shared" si="85"/>
        <v/>
      </c>
      <c r="AA70" s="1133"/>
      <c r="AB70" s="1"/>
      <c r="AC70" s="1"/>
    </row>
    <row r="71" spans="1:29" ht="15.75" customHeight="1" x14ac:dyDescent="0.2">
      <c r="A71" s="1"/>
      <c r="B71" s="1"/>
      <c r="C71" s="1"/>
      <c r="D71" s="1"/>
      <c r="E71" s="1"/>
      <c r="F71" s="1133"/>
      <c r="G71" s="13"/>
      <c r="H71" s="1133"/>
      <c r="I71" s="14"/>
      <c r="J71" s="14"/>
      <c r="K71" s="15"/>
      <c r="L71" s="15"/>
      <c r="M71" s="15"/>
      <c r="N71" s="15"/>
      <c r="O71" s="1133"/>
      <c r="P71" s="1133"/>
      <c r="Q71" s="1133"/>
      <c r="R71" s="16"/>
      <c r="S71" s="1130"/>
      <c r="T71" s="1130"/>
      <c r="U71" s="18"/>
      <c r="V71" s="18"/>
      <c r="W71" s="18"/>
      <c r="X71" s="18"/>
      <c r="Y71" s="1133" t="str">
        <f t="shared" ref="Y71:Z71" si="86">IF(R71="","",CEILING(R71*1.02,0.5))</f>
        <v/>
      </c>
      <c r="Z71" s="1133" t="str">
        <f t="shared" si="86"/>
        <v/>
      </c>
      <c r="AA71" s="1133"/>
      <c r="AB71" s="1"/>
      <c r="AC71" s="1"/>
    </row>
    <row r="72" spans="1:29" ht="15.75" customHeight="1" x14ac:dyDescent="0.2">
      <c r="A72" s="1"/>
      <c r="B72" s="1"/>
      <c r="C72" s="1"/>
      <c r="D72" s="1"/>
      <c r="E72" s="1"/>
      <c r="F72" s="1133"/>
      <c r="G72" s="13"/>
      <c r="H72" s="14"/>
      <c r="I72" s="14"/>
      <c r="J72" s="14"/>
      <c r="K72" s="15"/>
      <c r="L72" s="15"/>
      <c r="M72" s="15"/>
      <c r="N72" s="15"/>
      <c r="O72" s="1133"/>
      <c r="P72" s="1133"/>
      <c r="Q72" s="1133"/>
      <c r="R72" s="21"/>
      <c r="S72" s="8"/>
      <c r="T72" s="8"/>
      <c r="U72" s="18"/>
      <c r="V72" s="18"/>
      <c r="W72" s="18"/>
      <c r="X72" s="18"/>
      <c r="Y72" s="1133" t="str">
        <f t="shared" ref="Y72:Z72" si="87">IF(R72="","",CEILING(R72*1.02,0.5))</f>
        <v/>
      </c>
      <c r="Z72" s="1133" t="str">
        <f t="shared" si="87"/>
        <v/>
      </c>
      <c r="AA72" s="1133"/>
      <c r="AB72" s="1"/>
      <c r="AC72" s="1"/>
    </row>
    <row r="73" spans="1:29" ht="15.75" customHeight="1" x14ac:dyDescent="0.2">
      <c r="A73" s="1"/>
      <c r="B73" s="1"/>
      <c r="C73" s="1"/>
      <c r="D73" s="1"/>
      <c r="E73" s="1"/>
      <c r="F73" s="1133"/>
      <c r="G73" s="13"/>
      <c r="H73" s="14"/>
      <c r="I73" s="14"/>
      <c r="J73" s="14"/>
      <c r="K73" s="15"/>
      <c r="L73" s="15"/>
      <c r="M73" s="15"/>
      <c r="N73" s="15"/>
      <c r="O73" s="1133"/>
      <c r="P73" s="1133"/>
      <c r="Q73" s="1133"/>
      <c r="R73" s="1133"/>
      <c r="S73" s="1133"/>
      <c r="T73" s="1133"/>
      <c r="U73" s="18"/>
      <c r="V73" s="18"/>
      <c r="W73" s="18"/>
      <c r="X73" s="18"/>
      <c r="Y73" s="1133" t="str">
        <f t="shared" ref="Y73:Z73" si="88">IF(R73="","",CEILING(R73*1.02,0.5))</f>
        <v/>
      </c>
      <c r="Z73" s="1133" t="str">
        <f t="shared" si="88"/>
        <v/>
      </c>
      <c r="AA73" s="1133"/>
      <c r="AB73" s="1"/>
      <c r="AC73" s="1"/>
    </row>
    <row r="74" spans="1:29" ht="15.75" customHeight="1" x14ac:dyDescent="0.2">
      <c r="A74" s="1"/>
      <c r="B74" s="1"/>
      <c r="C74" s="1"/>
      <c r="D74" s="1"/>
      <c r="E74" s="1"/>
      <c r="F74" s="1133"/>
      <c r="G74" s="13"/>
      <c r="H74" s="14"/>
      <c r="I74" s="14"/>
      <c r="J74" s="14"/>
      <c r="K74" s="15"/>
      <c r="L74" s="15"/>
      <c r="M74" s="15"/>
      <c r="N74" s="15"/>
      <c r="O74" s="1133"/>
      <c r="P74" s="1133"/>
      <c r="Q74" s="1133"/>
      <c r="R74" s="1133"/>
      <c r="S74" s="1133"/>
      <c r="T74" s="1133"/>
      <c r="U74" s="18"/>
      <c r="V74" s="18"/>
      <c r="W74" s="18"/>
      <c r="X74" s="18"/>
      <c r="Y74" s="1133" t="str">
        <f t="shared" ref="Y74:Z74" si="89">IF(R74="","",CEILING(R74*1.02,0.5))</f>
        <v/>
      </c>
      <c r="Z74" s="1133" t="str">
        <f t="shared" si="89"/>
        <v/>
      </c>
      <c r="AA74" s="1133"/>
      <c r="AB74" s="1"/>
      <c r="AC74" s="1"/>
    </row>
    <row r="75" spans="1:29" ht="15.75" customHeight="1" x14ac:dyDescent="0.2">
      <c r="A75" s="1"/>
      <c r="B75" s="1"/>
      <c r="C75" s="1"/>
      <c r="D75" s="1"/>
      <c r="E75" s="1"/>
      <c r="F75" s="1133"/>
      <c r="G75" s="13"/>
      <c r="H75" s="1133"/>
      <c r="I75" s="14"/>
      <c r="J75" s="14"/>
      <c r="K75" s="15"/>
      <c r="L75" s="15"/>
      <c r="M75" s="15"/>
      <c r="N75" s="15"/>
      <c r="O75" s="1133"/>
      <c r="P75" s="1133"/>
      <c r="Q75" s="1133"/>
      <c r="R75" s="1133"/>
      <c r="S75" s="1133"/>
      <c r="T75" s="1133"/>
      <c r="U75" s="18"/>
      <c r="V75" s="18"/>
      <c r="W75" s="18"/>
      <c r="X75" s="18"/>
      <c r="Y75" s="1133" t="str">
        <f t="shared" ref="Y75:Z75" si="90">IF(R75="","",CEILING(R75*1.02,0.5))</f>
        <v/>
      </c>
      <c r="Z75" s="1133" t="str">
        <f t="shared" si="90"/>
        <v/>
      </c>
      <c r="AA75" s="1133"/>
      <c r="AB75" s="1"/>
      <c r="AC75" s="1"/>
    </row>
    <row r="76" spans="1:29" ht="15.75" customHeight="1" x14ac:dyDescent="0.2">
      <c r="A76" s="1"/>
      <c r="B76" s="1"/>
      <c r="C76" s="1"/>
      <c r="D76" s="1"/>
      <c r="E76" s="1"/>
      <c r="F76" s="1133"/>
      <c r="G76" s="13"/>
      <c r="H76" s="1133"/>
      <c r="I76" s="1133"/>
      <c r="J76" s="1133"/>
      <c r="K76" s="15"/>
      <c r="L76" s="15"/>
      <c r="M76" s="15"/>
      <c r="N76" s="15"/>
      <c r="O76" s="1133"/>
      <c r="P76" s="1133"/>
      <c r="Q76" s="1133"/>
      <c r="R76" s="1133"/>
      <c r="S76" s="1133"/>
      <c r="T76" s="1133"/>
      <c r="U76" s="18"/>
      <c r="V76" s="18"/>
      <c r="W76" s="18"/>
      <c r="X76" s="18"/>
      <c r="Y76" s="1133" t="str">
        <f t="shared" ref="Y76:Z76" si="91">IF(R76="","",CEILING(R76*1.02,0.5))</f>
        <v/>
      </c>
      <c r="Z76" s="1133" t="str">
        <f t="shared" si="91"/>
        <v/>
      </c>
      <c r="AA76" s="1133"/>
      <c r="AB76" s="1"/>
      <c r="AC76" s="1"/>
    </row>
    <row r="77" spans="1:29" ht="15.75" customHeight="1" x14ac:dyDescent="0.2">
      <c r="A77" s="1"/>
      <c r="B77" s="20"/>
      <c r="C77" s="20"/>
      <c r="D77" s="20"/>
      <c r="E77" s="20"/>
      <c r="F77" s="1133"/>
      <c r="G77" s="13"/>
      <c r="H77" s="1133"/>
      <c r="I77" s="14"/>
      <c r="J77" s="14"/>
      <c r="K77" s="15"/>
      <c r="L77" s="15"/>
      <c r="M77" s="15"/>
      <c r="N77" s="15"/>
      <c r="O77" s="1133"/>
      <c r="P77" s="1133"/>
      <c r="Q77" s="1133"/>
      <c r="R77" s="1133"/>
      <c r="S77" s="1133"/>
      <c r="T77" s="1133"/>
      <c r="U77" s="18"/>
      <c r="V77" s="18"/>
      <c r="W77" s="18"/>
      <c r="X77" s="18"/>
      <c r="Y77" s="1133" t="str">
        <f t="shared" ref="Y77:Z77" si="92">IF(R77="","",CEILING(R77*1.02,0.5))</f>
        <v/>
      </c>
      <c r="Z77" s="1133" t="str">
        <f t="shared" si="92"/>
        <v/>
      </c>
      <c r="AA77" s="1133"/>
      <c r="AB77" s="1"/>
      <c r="AC77" s="1"/>
    </row>
    <row r="78" spans="1:29" ht="15.75" customHeight="1" x14ac:dyDescent="0.2">
      <c r="A78" s="1"/>
      <c r="B78" s="1"/>
      <c r="C78" s="1"/>
      <c r="D78" s="1"/>
      <c r="E78" s="1"/>
      <c r="F78" s="1133"/>
      <c r="G78" s="13"/>
      <c r="H78" s="1133"/>
      <c r="I78" s="14"/>
      <c r="J78" s="14"/>
      <c r="K78" s="15"/>
      <c r="L78" s="15"/>
      <c r="M78" s="15"/>
      <c r="N78" s="15"/>
      <c r="O78" s="1133"/>
      <c r="P78" s="1133"/>
      <c r="Q78" s="1133"/>
      <c r="R78" s="1133"/>
      <c r="S78" s="1133"/>
      <c r="T78" s="1133"/>
      <c r="U78" s="18"/>
      <c r="V78" s="18"/>
      <c r="W78" s="18"/>
      <c r="X78" s="18"/>
      <c r="Y78" s="1133"/>
      <c r="Z78" s="1133"/>
      <c r="AA78" s="1133"/>
      <c r="AB78" s="1"/>
      <c r="AC78" s="1"/>
    </row>
    <row r="79" spans="1:29" ht="15.75" customHeight="1" x14ac:dyDescent="0.2">
      <c r="A79" s="1"/>
      <c r="B79" s="1"/>
      <c r="C79" s="1"/>
      <c r="D79" s="1"/>
      <c r="E79" s="1"/>
      <c r="F79" s="1133"/>
      <c r="G79" s="13"/>
      <c r="H79" s="1133"/>
      <c r="I79" s="14"/>
      <c r="J79" s="14"/>
      <c r="K79" s="15"/>
      <c r="L79" s="15"/>
      <c r="M79" s="15"/>
      <c r="N79" s="15"/>
      <c r="O79" s="1133"/>
      <c r="P79" s="1133"/>
      <c r="Q79" s="1133"/>
      <c r="R79" s="1133"/>
      <c r="S79" s="1133"/>
      <c r="T79" s="1133"/>
      <c r="U79" s="18"/>
      <c r="V79" s="18"/>
      <c r="W79" s="18"/>
      <c r="X79" s="18"/>
      <c r="Y79" s="1133"/>
      <c r="Z79" s="1133"/>
      <c r="AA79" s="1133"/>
      <c r="AB79" s="1"/>
      <c r="AC79" s="1"/>
    </row>
    <row r="80" spans="1:29" ht="15.75" customHeight="1" x14ac:dyDescent="0.2">
      <c r="A80" s="1"/>
      <c r="B80" s="1"/>
      <c r="C80" s="1"/>
      <c r="D80" s="1"/>
      <c r="E80" s="1"/>
      <c r="F80" s="1133"/>
      <c r="G80" s="13"/>
      <c r="H80" s="1133"/>
      <c r="I80" s="14"/>
      <c r="J80" s="14"/>
      <c r="K80" s="15"/>
      <c r="L80" s="15"/>
      <c r="M80" s="15"/>
      <c r="N80" s="15"/>
      <c r="O80" s="1133"/>
      <c r="P80" s="1133"/>
      <c r="Q80" s="1133"/>
      <c r="R80" s="1133"/>
      <c r="S80" s="1133"/>
      <c r="T80" s="1133"/>
      <c r="U80" s="18"/>
      <c r="V80" s="18"/>
      <c r="W80" s="18"/>
      <c r="X80" s="18"/>
      <c r="Y80" s="1133"/>
      <c r="Z80" s="1133"/>
      <c r="AA80" s="1133"/>
      <c r="AB80" s="1"/>
      <c r="AC80" s="1"/>
    </row>
    <row r="81" spans="1:29" ht="15.75" customHeight="1" x14ac:dyDescent="0.2">
      <c r="A81" s="1"/>
      <c r="B81" s="1"/>
      <c r="C81" s="1"/>
      <c r="D81" s="1"/>
      <c r="E81" s="1"/>
      <c r="F81" s="1133"/>
      <c r="G81" s="13"/>
      <c r="H81" s="1133"/>
      <c r="I81" s="14"/>
      <c r="J81" s="14"/>
      <c r="K81" s="15"/>
      <c r="L81" s="15"/>
      <c r="M81" s="15"/>
      <c r="N81" s="15"/>
      <c r="O81" s="1133"/>
      <c r="P81" s="1133"/>
      <c r="Q81" s="1133"/>
      <c r="R81" s="1133"/>
      <c r="S81" s="1133"/>
      <c r="T81" s="1133"/>
      <c r="U81" s="18"/>
      <c r="V81" s="18"/>
      <c r="W81" s="18"/>
      <c r="X81" s="18"/>
      <c r="Y81" s="1133"/>
      <c r="Z81" s="1133"/>
      <c r="AA81" s="1133"/>
      <c r="AB81" s="1"/>
      <c r="AC81" s="1"/>
    </row>
    <row r="82" spans="1:29" ht="15.75" customHeight="1" x14ac:dyDescent="0.2">
      <c r="A82" s="1"/>
      <c r="B82" s="1"/>
      <c r="C82" s="1"/>
      <c r="D82" s="1"/>
      <c r="E82" s="1"/>
      <c r="F82" s="1133"/>
      <c r="G82" s="13"/>
      <c r="H82" s="1133"/>
      <c r="I82" s="14"/>
      <c r="J82" s="14"/>
      <c r="K82" s="15"/>
      <c r="L82" s="15"/>
      <c r="M82" s="15"/>
      <c r="N82" s="15"/>
      <c r="O82" s="1133"/>
      <c r="P82" s="1133"/>
      <c r="Q82" s="1133"/>
      <c r="R82" s="1133"/>
      <c r="S82" s="1133"/>
      <c r="T82" s="1133"/>
      <c r="U82" s="18"/>
      <c r="V82" s="18"/>
      <c r="W82" s="18"/>
      <c r="X82" s="18"/>
      <c r="Y82" s="1133"/>
      <c r="Z82" s="1133"/>
      <c r="AA82" s="1133"/>
      <c r="AB82" s="1"/>
      <c r="AC82" s="1"/>
    </row>
    <row r="83" spans="1:29" ht="15.75" customHeight="1" x14ac:dyDescent="0.2">
      <c r="A83" s="1"/>
      <c r="B83" s="1"/>
      <c r="C83" s="1"/>
      <c r="D83" s="1"/>
      <c r="E83" s="1"/>
      <c r="F83" s="1133"/>
      <c r="G83" s="13"/>
      <c r="H83" s="1133"/>
      <c r="I83" s="14"/>
      <c r="J83" s="14"/>
      <c r="K83" s="15"/>
      <c r="L83" s="15"/>
      <c r="M83" s="15"/>
      <c r="N83" s="15"/>
      <c r="O83" s="1133"/>
      <c r="P83" s="1133"/>
      <c r="Q83" s="1133"/>
      <c r="R83" s="1133"/>
      <c r="S83" s="1133"/>
      <c r="T83" s="1133"/>
      <c r="U83" s="18"/>
      <c r="V83" s="18"/>
      <c r="W83" s="18"/>
      <c r="X83" s="18"/>
      <c r="Y83" s="1133" t="str">
        <f t="shared" ref="Y83:Z83" si="93">IF(R83="","",CEILING(R83*1.02,0.5))</f>
        <v/>
      </c>
      <c r="Z83" s="1133" t="str">
        <f t="shared" si="93"/>
        <v/>
      </c>
      <c r="AA83" s="1133"/>
      <c r="AB83" s="1"/>
      <c r="AC83" s="1"/>
    </row>
    <row r="84" spans="1:29" ht="15.75" customHeight="1" x14ac:dyDescent="0.2">
      <c r="A84" s="1"/>
      <c r="B84" s="1"/>
      <c r="C84" s="1"/>
      <c r="D84" s="1"/>
      <c r="E84" s="1"/>
      <c r="F84" s="1133"/>
      <c r="G84" s="13"/>
      <c r="H84" s="1133"/>
      <c r="I84" s="14"/>
      <c r="J84" s="14"/>
      <c r="K84" s="15"/>
      <c r="L84" s="15"/>
      <c r="M84" s="15"/>
      <c r="N84" s="15"/>
      <c r="O84" s="1133"/>
      <c r="P84" s="1133"/>
      <c r="Q84" s="1133"/>
      <c r="R84" s="1133"/>
      <c r="S84" s="1133"/>
      <c r="T84" s="1133"/>
      <c r="U84" s="18"/>
      <c r="V84" s="18"/>
      <c r="W84" s="18"/>
      <c r="X84" s="18"/>
      <c r="Y84" s="1133" t="str">
        <f t="shared" ref="Y84:Z84" si="94">IF(R84="","",ROUND(R84*1.02,2))</f>
        <v/>
      </c>
      <c r="Z84" s="1133" t="str">
        <f t="shared" si="94"/>
        <v/>
      </c>
      <c r="AA84" s="1133"/>
      <c r="AB84" s="1"/>
      <c r="AC84" s="1"/>
    </row>
    <row r="85" spans="1:29" ht="15.75" customHeight="1" x14ac:dyDescent="0.2">
      <c r="A85" s="1"/>
      <c r="B85" s="1"/>
      <c r="C85" s="1"/>
      <c r="D85" s="1"/>
      <c r="E85" s="1"/>
      <c r="F85" s="1133"/>
      <c r="G85" s="13"/>
      <c r="H85" s="1133"/>
      <c r="I85" s="14"/>
      <c r="J85" s="14"/>
      <c r="K85" s="3" t="str">
        <f t="shared" ref="K85:K86" si="95">IF(S85="","",S85/$I85-1)</f>
        <v/>
      </c>
      <c r="L85" s="3" t="e">
        <f t="shared" ref="L85:L86" si="96">IF(#REF!="","",#REF!/$I85-1)</f>
        <v>#REF!</v>
      </c>
      <c r="M85" s="3"/>
      <c r="N85" s="3" t="e">
        <f t="shared" ref="N85:N86" si="97">IF(#REF!="","",#REF!/$I85-1)</f>
        <v>#REF!</v>
      </c>
      <c r="O85" s="1133"/>
      <c r="P85" s="1133"/>
      <c r="Q85" s="1133"/>
      <c r="R85" s="124"/>
      <c r="S85" s="124"/>
      <c r="T85" s="124"/>
      <c r="U85" s="1135"/>
      <c r="V85" s="1135"/>
      <c r="W85" s="1135"/>
      <c r="X85" s="1135"/>
      <c r="Y85" s="1135" t="str">
        <f t="shared" ref="Y85:Z85" si="98">IF(R85="","",CEILING(R85*1.02,5))</f>
        <v/>
      </c>
      <c r="Z85" s="1135" t="str">
        <f t="shared" si="98"/>
        <v/>
      </c>
      <c r="AA85" s="1135"/>
      <c r="AB85" s="1"/>
      <c r="AC85" s="1"/>
    </row>
    <row r="86" spans="1:29" ht="15.75" customHeight="1" x14ac:dyDescent="0.2">
      <c r="A86" s="1"/>
      <c r="B86" s="1"/>
      <c r="C86" s="1"/>
      <c r="D86" s="1"/>
      <c r="E86" s="1"/>
      <c r="F86" s="1133"/>
      <c r="G86" s="13"/>
      <c r="H86" s="1133"/>
      <c r="I86" s="14"/>
      <c r="J86" s="14"/>
      <c r="K86" s="3" t="str">
        <f t="shared" si="95"/>
        <v/>
      </c>
      <c r="L86" s="3" t="e">
        <f t="shared" si="96"/>
        <v>#REF!</v>
      </c>
      <c r="M86" s="3"/>
      <c r="N86" s="3" t="e">
        <f t="shared" si="97"/>
        <v>#REF!</v>
      </c>
      <c r="O86" s="1133"/>
      <c r="P86" s="1133"/>
      <c r="Q86" s="1133"/>
      <c r="R86" s="124"/>
      <c r="S86" s="124"/>
      <c r="T86" s="124"/>
      <c r="U86" s="1135"/>
      <c r="V86" s="1135"/>
      <c r="W86" s="1135"/>
      <c r="X86" s="1135"/>
      <c r="Y86" s="1135" t="str">
        <f t="shared" ref="Y86:Z86" si="99">IF(R86="","",CEILING(R86*1.02,5))</f>
        <v/>
      </c>
      <c r="Z86" s="1135" t="str">
        <f t="shared" si="99"/>
        <v/>
      </c>
      <c r="AA86" s="1135"/>
      <c r="AB86" s="1"/>
      <c r="AC86" s="1"/>
    </row>
    <row r="87" spans="1:29" ht="15.75" customHeight="1" x14ac:dyDescent="0.2">
      <c r="A87" s="1"/>
      <c r="B87" s="1"/>
      <c r="C87" s="1"/>
      <c r="D87" s="1"/>
      <c r="E87" s="1"/>
      <c r="F87" s="1133"/>
      <c r="G87" s="13"/>
      <c r="H87" s="1133"/>
      <c r="I87" s="14"/>
      <c r="J87" s="14"/>
      <c r="K87" s="1133"/>
      <c r="L87" s="1133"/>
      <c r="M87" s="1133"/>
      <c r="N87" s="1133"/>
      <c r="O87" s="1133"/>
      <c r="P87" s="1133"/>
      <c r="Q87" s="1133"/>
      <c r="R87" s="124"/>
      <c r="S87" s="124"/>
      <c r="T87" s="124"/>
      <c r="U87" s="22"/>
      <c r="V87" s="22"/>
      <c r="W87" s="22"/>
      <c r="X87" s="22"/>
      <c r="Y87" s="1133"/>
      <c r="Z87" s="1133"/>
      <c r="AA87" s="1133"/>
      <c r="AB87" s="1"/>
      <c r="AC87" s="1"/>
    </row>
    <row r="88" spans="1:29" ht="15.75" customHeight="1" x14ac:dyDescent="0.2">
      <c r="A88" s="1"/>
      <c r="B88" s="1"/>
      <c r="C88" s="1"/>
      <c r="D88" s="1"/>
      <c r="E88" s="1"/>
      <c r="F88" s="1133"/>
      <c r="G88" s="13"/>
      <c r="H88" s="1133"/>
      <c r="I88" s="14"/>
      <c r="J88" s="14"/>
      <c r="K88" s="1133"/>
      <c r="L88" s="1133"/>
      <c r="M88" s="1133"/>
      <c r="N88" s="1133"/>
      <c r="O88" s="1133"/>
      <c r="P88" s="1133"/>
      <c r="Q88" s="1133"/>
      <c r="R88" s="124"/>
      <c r="S88" s="124"/>
      <c r="T88" s="124"/>
      <c r="U88" s="22"/>
      <c r="V88" s="22"/>
      <c r="W88" s="22"/>
      <c r="X88" s="22"/>
      <c r="Y88" s="1133"/>
      <c r="Z88" s="1133"/>
      <c r="AA88" s="1133"/>
      <c r="AB88" s="1"/>
      <c r="AC88" s="1"/>
    </row>
    <row r="89" spans="1:29" ht="15.75" customHeight="1" x14ac:dyDescent="0.2">
      <c r="A89" s="1"/>
      <c r="B89" s="1"/>
      <c r="C89" s="1"/>
      <c r="D89" s="1"/>
      <c r="E89" s="1"/>
      <c r="F89" s="1133"/>
      <c r="G89" s="13"/>
      <c r="H89" s="1133"/>
      <c r="I89" s="14"/>
      <c r="J89" s="14"/>
      <c r="K89" s="1133"/>
      <c r="L89" s="1133"/>
      <c r="M89" s="1133"/>
      <c r="N89" s="1133"/>
      <c r="O89" s="1133"/>
      <c r="P89" s="1133"/>
      <c r="Q89" s="1133"/>
      <c r="R89" s="1133"/>
      <c r="S89" s="1133"/>
      <c r="T89" s="1133"/>
      <c r="U89" s="22"/>
      <c r="V89" s="22"/>
      <c r="W89" s="22"/>
      <c r="X89" s="22"/>
      <c r="Y89" s="1133"/>
      <c r="Z89" s="1133"/>
      <c r="AA89" s="1133"/>
      <c r="AB89" s="1"/>
      <c r="AC89" s="1"/>
    </row>
    <row r="90" spans="1:29" ht="15.75" customHeight="1" x14ac:dyDescent="0.2">
      <c r="A90" s="1"/>
      <c r="B90" s="1"/>
      <c r="C90" s="1"/>
      <c r="D90" s="1"/>
      <c r="E90" s="1"/>
      <c r="F90" s="1133"/>
      <c r="G90" s="1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22"/>
      <c r="V90" s="22"/>
      <c r="W90" s="22"/>
      <c r="X90" s="22"/>
      <c r="Y90" s="1133"/>
      <c r="Z90" s="1133"/>
      <c r="AA90" s="1133"/>
      <c r="AB90" s="1"/>
      <c r="AC90" s="1"/>
    </row>
    <row r="91" spans="1:29" ht="15.75" customHeight="1" x14ac:dyDescent="0.2">
      <c r="A91" s="1"/>
      <c r="B91" s="1"/>
      <c r="C91" s="1"/>
      <c r="D91" s="1"/>
      <c r="E91" s="1"/>
      <c r="F91" s="23"/>
      <c r="G91" s="13"/>
      <c r="H91" s="1133"/>
      <c r="I91" s="14"/>
      <c r="J91" s="14"/>
      <c r="K91" s="1133"/>
      <c r="L91" s="1133"/>
      <c r="M91" s="1133"/>
      <c r="N91" s="1133"/>
      <c r="O91" s="1133"/>
      <c r="P91" s="1133"/>
      <c r="Q91" s="1133"/>
      <c r="R91" s="1133"/>
      <c r="S91" s="1133"/>
      <c r="T91" s="1133"/>
      <c r="U91" s="22"/>
      <c r="V91" s="22"/>
      <c r="W91" s="22"/>
      <c r="X91" s="22"/>
      <c r="Y91" s="1133"/>
      <c r="Z91" s="1133"/>
      <c r="AA91" s="1133"/>
      <c r="AB91" s="1"/>
      <c r="AC91" s="1"/>
    </row>
    <row r="92" spans="1:29" ht="15.75" customHeight="1" x14ac:dyDescent="0.2">
      <c r="A92" s="1"/>
      <c r="B92" s="1"/>
      <c r="C92" s="1"/>
      <c r="D92" s="1"/>
      <c r="E92" s="1"/>
      <c r="F92" s="1133"/>
      <c r="G92" s="13"/>
      <c r="H92" s="1133"/>
      <c r="I92" s="14"/>
      <c r="J92" s="14"/>
      <c r="K92" s="1133"/>
      <c r="L92" s="1133"/>
      <c r="M92" s="1133"/>
      <c r="N92" s="1133"/>
      <c r="O92" s="1133"/>
      <c r="P92" s="1133"/>
      <c r="Q92" s="1133"/>
      <c r="R92" s="1133"/>
      <c r="S92" s="1133"/>
      <c r="T92" s="1133"/>
      <c r="U92" s="22"/>
      <c r="V92" s="22"/>
      <c r="W92" s="22"/>
      <c r="X92" s="22"/>
      <c r="Y92" s="1133"/>
      <c r="Z92" s="1133"/>
      <c r="AA92" s="1133"/>
      <c r="AB92" s="1"/>
      <c r="AC92" s="1"/>
    </row>
    <row r="93" spans="1:29" ht="15.75" customHeight="1" x14ac:dyDescent="0.2">
      <c r="A93" s="1"/>
      <c r="B93" s="1"/>
      <c r="C93" s="1"/>
      <c r="D93" s="1"/>
      <c r="E93" s="1"/>
      <c r="F93" s="24"/>
      <c r="G93" s="13"/>
      <c r="H93" s="1133"/>
      <c r="I93" s="14"/>
      <c r="J93" s="14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22"/>
      <c r="V93" s="22"/>
      <c r="W93" s="22"/>
      <c r="X93" s="22"/>
      <c r="Y93" s="1133"/>
      <c r="Z93" s="1133"/>
      <c r="AA93" s="1133"/>
      <c r="AB93" s="1"/>
      <c r="AC93" s="1"/>
    </row>
    <row r="94" spans="1:29" ht="15.75" customHeight="1" x14ac:dyDescent="0.2">
      <c r="A94" s="1"/>
      <c r="B94" s="1"/>
      <c r="C94" s="1"/>
      <c r="D94" s="1"/>
      <c r="E94" s="1"/>
      <c r="F94" s="24"/>
      <c r="G94" s="13"/>
      <c r="H94" s="1133"/>
      <c r="I94" s="14"/>
      <c r="J94" s="14"/>
      <c r="K94" s="1133"/>
      <c r="L94" s="1133"/>
      <c r="M94" s="1133"/>
      <c r="N94" s="1133"/>
      <c r="O94" s="1133"/>
      <c r="P94" s="1133"/>
      <c r="Q94" s="1133"/>
      <c r="R94" s="1133"/>
      <c r="S94" s="1133"/>
      <c r="T94" s="1133"/>
      <c r="U94" s="22"/>
      <c r="V94" s="22"/>
      <c r="W94" s="22"/>
      <c r="X94" s="22"/>
      <c r="Y94" s="1133"/>
      <c r="Z94" s="1133"/>
      <c r="AA94" s="1133"/>
      <c r="AB94" s="1"/>
      <c r="AC94" s="1"/>
    </row>
    <row r="95" spans="1:29" ht="15.75" customHeight="1" x14ac:dyDescent="0.2">
      <c r="A95" s="1"/>
      <c r="B95" s="1"/>
      <c r="C95" s="1"/>
      <c r="D95" s="1"/>
      <c r="E95" s="1"/>
      <c r="F95" s="24"/>
      <c r="G95" s="13"/>
      <c r="H95" s="1133"/>
      <c r="I95" s="14"/>
      <c r="J95" s="14"/>
      <c r="K95" s="1133"/>
      <c r="L95" s="1133"/>
      <c r="M95" s="1133"/>
      <c r="N95" s="1133"/>
      <c r="O95" s="1133"/>
      <c r="P95" s="1133"/>
      <c r="Q95" s="1133"/>
      <c r="R95" s="1133"/>
      <c r="S95" s="1133"/>
      <c r="T95" s="1133"/>
      <c r="U95" s="22"/>
      <c r="V95" s="22"/>
      <c r="W95" s="22"/>
      <c r="X95" s="22"/>
      <c r="Y95" s="1133"/>
      <c r="Z95" s="1133"/>
      <c r="AA95" s="1133"/>
      <c r="AB95" s="1"/>
      <c r="AC95" s="1"/>
    </row>
    <row r="96" spans="1:29" ht="15.75" customHeight="1" x14ac:dyDescent="0.2">
      <c r="A96" s="1"/>
      <c r="B96" s="1"/>
      <c r="C96" s="1"/>
      <c r="D96" s="1"/>
      <c r="E96" s="1"/>
      <c r="F96" s="24"/>
      <c r="G96" s="13"/>
      <c r="H96" s="1133"/>
      <c r="I96" s="14"/>
      <c r="J96" s="14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22"/>
      <c r="V96" s="22"/>
      <c r="W96" s="22"/>
      <c r="X96" s="22"/>
      <c r="Y96" s="1133"/>
      <c r="Z96" s="1133"/>
      <c r="AA96" s="1133"/>
      <c r="AB96" s="1"/>
      <c r="AC96" s="1"/>
    </row>
    <row r="97" spans="1:29" ht="15.75" customHeight="1" x14ac:dyDescent="0.2">
      <c r="A97" s="1"/>
      <c r="B97" s="1"/>
      <c r="C97" s="1"/>
      <c r="D97" s="1"/>
      <c r="E97" s="1"/>
      <c r="F97" s="24"/>
      <c r="G97" s="13"/>
      <c r="H97" s="1133"/>
      <c r="I97" s="14"/>
      <c r="J97" s="14"/>
      <c r="K97" s="1133"/>
      <c r="L97" s="1133"/>
      <c r="M97" s="1133"/>
      <c r="N97" s="1133"/>
      <c r="O97" s="1133"/>
      <c r="P97" s="1133"/>
      <c r="Q97" s="1133"/>
      <c r="R97" s="1"/>
      <c r="S97" s="1"/>
      <c r="T97" s="1"/>
      <c r="U97" s="22"/>
      <c r="V97" s="22"/>
      <c r="W97" s="22"/>
      <c r="X97" s="22"/>
      <c r="Y97" s="1"/>
      <c r="Z97" s="1"/>
      <c r="AA97" s="1"/>
      <c r="AB97" s="1"/>
      <c r="AC97" s="1"/>
    </row>
    <row r="98" spans="1:29" ht="15.75" customHeight="1" x14ac:dyDescent="0.2">
      <c r="A98" s="1"/>
      <c r="B98" s="20"/>
      <c r="C98" s="20"/>
      <c r="D98" s="20"/>
      <c r="E98" s="20"/>
      <c r="F98" s="1133"/>
      <c r="G98" s="13"/>
      <c r="H98" s="1133"/>
      <c r="I98" s="1133"/>
      <c r="J98" s="1133"/>
      <c r="K98" s="1133"/>
      <c r="L98" s="1133"/>
      <c r="M98" s="1133"/>
      <c r="N98" s="1133"/>
      <c r="O98" s="1133"/>
      <c r="P98" s="1133"/>
      <c r="Q98" s="1133"/>
      <c r="R98" s="1"/>
      <c r="S98" s="1"/>
      <c r="T98" s="1"/>
      <c r="U98" s="25"/>
      <c r="V98" s="25"/>
      <c r="W98" s="25"/>
      <c r="X98" s="25"/>
      <c r="Y98" s="1"/>
      <c r="Z98" s="1"/>
      <c r="AA98" s="1"/>
      <c r="AB98" s="1"/>
      <c r="AC98" s="1"/>
    </row>
    <row r="99" spans="1:29" ht="15.75" customHeight="1" x14ac:dyDescent="0.2">
      <c r="A99" s="1"/>
      <c r="B99" s="1"/>
      <c r="C99" s="1"/>
      <c r="D99" s="1"/>
      <c r="E99" s="1"/>
      <c r="F99" s="26"/>
      <c r="G99" s="13"/>
      <c r="H99" s="14"/>
      <c r="I99" s="1133"/>
      <c r="J99" s="1133"/>
      <c r="K99" s="1"/>
      <c r="L99" s="1"/>
      <c r="M99" s="1"/>
      <c r="N99" s="1"/>
      <c r="O99" s="1"/>
      <c r="P99" s="1"/>
      <c r="Q99" s="1"/>
      <c r="R99" s="1"/>
      <c r="S99" s="1"/>
      <c r="T99" s="1"/>
      <c r="U99" s="25"/>
      <c r="V99" s="25"/>
      <c r="W99" s="25"/>
      <c r="X99" s="25"/>
      <c r="Y99" s="1"/>
      <c r="Z99" s="1"/>
      <c r="AA99" s="1"/>
      <c r="AB99" s="1"/>
      <c r="AC99" s="1"/>
    </row>
    <row r="100" spans="1:29" ht="15.75" customHeight="1" x14ac:dyDescent="0.2">
      <c r="A100" s="1"/>
      <c r="B100" s="1"/>
      <c r="C100" s="1"/>
      <c r="D100" s="1"/>
      <c r="E100" s="1"/>
      <c r="F100" s="26"/>
      <c r="G100" s="13"/>
      <c r="H100" s="14"/>
      <c r="I100" s="1133"/>
      <c r="J100" s="1133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25"/>
      <c r="V100" s="25"/>
      <c r="W100" s="25"/>
      <c r="X100" s="25"/>
      <c r="Y100" s="1"/>
      <c r="Z100" s="1"/>
      <c r="AA100" s="1"/>
      <c r="AB100" s="1"/>
      <c r="AC100" s="1"/>
    </row>
    <row r="101" spans="1:29" ht="15.75" customHeight="1" x14ac:dyDescent="0.2">
      <c r="A101" s="1"/>
      <c r="B101" s="1"/>
      <c r="C101" s="1"/>
      <c r="D101" s="1"/>
      <c r="E101" s="1"/>
      <c r="F101" s="26"/>
      <c r="G101" s="13"/>
      <c r="H101" s="14"/>
      <c r="I101" s="1133"/>
      <c r="J101" s="1133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25"/>
      <c r="V101" s="25"/>
      <c r="W101" s="25"/>
      <c r="X101" s="25"/>
      <c r="Y101" s="1"/>
      <c r="Z101" s="1"/>
      <c r="AA101" s="1"/>
      <c r="AB101" s="1"/>
      <c r="AC101" s="1"/>
    </row>
    <row r="102" spans="1:29" ht="15.75" customHeight="1" x14ac:dyDescent="0.2">
      <c r="A102" s="1"/>
      <c r="B102" s="1"/>
      <c r="C102" s="1"/>
      <c r="D102" s="1"/>
      <c r="E102" s="1"/>
      <c r="F102" s="1133"/>
      <c r="G102" s="13"/>
      <c r="H102" s="14"/>
      <c r="I102" s="1133"/>
      <c r="J102" s="1133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25"/>
      <c r="V102" s="25"/>
      <c r="W102" s="25"/>
      <c r="X102" s="25"/>
      <c r="Y102" s="1"/>
      <c r="Z102" s="1"/>
      <c r="AA102" s="1"/>
      <c r="AB102" s="1"/>
      <c r="AC102" s="1"/>
    </row>
    <row r="103" spans="1:29" ht="15.75" customHeight="1" x14ac:dyDescent="0.2">
      <c r="A103" s="1"/>
      <c r="B103" s="1"/>
      <c r="C103" s="1"/>
      <c r="D103" s="1"/>
      <c r="E103" s="1"/>
      <c r="F103" s="1133"/>
      <c r="G103" s="13"/>
      <c r="H103" s="14"/>
      <c r="I103" s="1133"/>
      <c r="J103" s="1133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5.75" customHeight="1" x14ac:dyDescent="0.2">
      <c r="A104" s="1"/>
      <c r="B104" s="1"/>
      <c r="C104" s="1"/>
      <c r="D104" s="1"/>
      <c r="E104" s="1"/>
      <c r="F104" s="1133"/>
      <c r="G104" s="13"/>
      <c r="H104" s="14"/>
      <c r="I104" s="1133"/>
      <c r="J104" s="1133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5.75" customHeight="1" x14ac:dyDescent="0.2">
      <c r="A105" s="1"/>
      <c r="B105" s="1"/>
      <c r="C105" s="1"/>
      <c r="D105" s="1"/>
      <c r="E105" s="1"/>
      <c r="F105" s="27"/>
      <c r="G105" s="13"/>
      <c r="H105" s="14"/>
      <c r="I105" s="1133"/>
      <c r="J105" s="1133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5.75" customHeight="1" x14ac:dyDescent="0.2">
      <c r="A106" s="1"/>
      <c r="B106" s="1"/>
      <c r="C106" s="1"/>
      <c r="D106" s="1"/>
      <c r="E106" s="1"/>
      <c r="F106" s="27"/>
      <c r="G106" s="13"/>
      <c r="H106" s="14"/>
      <c r="I106" s="1133"/>
      <c r="J106" s="1133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5.75" customHeight="1" x14ac:dyDescent="0.2">
      <c r="A107" s="1"/>
      <c r="B107" s="1"/>
      <c r="C107" s="1"/>
      <c r="D107" s="1"/>
      <c r="E107" s="1"/>
      <c r="F107" s="27"/>
      <c r="G107" s="13"/>
      <c r="H107" s="14"/>
      <c r="I107" s="1133"/>
      <c r="J107" s="1133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5.75" customHeight="1" x14ac:dyDescent="0.2">
      <c r="A108" s="1"/>
      <c r="B108" s="1"/>
      <c r="C108" s="1"/>
      <c r="D108" s="1"/>
      <c r="E108" s="1"/>
      <c r="F108" s="27"/>
      <c r="G108" s="13"/>
      <c r="H108" s="14"/>
      <c r="I108" s="1133"/>
      <c r="J108" s="1133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5.75" customHeight="1" x14ac:dyDescent="0.2">
      <c r="A109" s="1"/>
      <c r="B109" s="1"/>
      <c r="C109" s="1"/>
      <c r="D109" s="1"/>
      <c r="E109" s="1"/>
      <c r="F109" s="27"/>
      <c r="G109" s="13"/>
      <c r="H109" s="14"/>
      <c r="I109" s="1133"/>
      <c r="J109" s="1133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5.75" customHeight="1" x14ac:dyDescent="0.2">
      <c r="A110" s="1"/>
      <c r="B110" s="1"/>
      <c r="C110" s="1"/>
      <c r="D110" s="1"/>
      <c r="E110" s="1"/>
      <c r="F110" s="27"/>
      <c r="G110" s="13"/>
      <c r="H110" s="14"/>
      <c r="I110" s="1133"/>
      <c r="J110" s="1133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5.75" customHeight="1" x14ac:dyDescent="0.2">
      <c r="A111" s="1"/>
      <c r="B111" s="1"/>
      <c r="C111" s="1"/>
      <c r="D111" s="1"/>
      <c r="E111" s="1"/>
      <c r="F111" s="1133"/>
      <c r="G111" s="13"/>
      <c r="H111" s="14"/>
      <c r="I111" s="1133"/>
      <c r="J111" s="1133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5.75" customHeight="1" x14ac:dyDescent="0.2">
      <c r="A112" s="1"/>
      <c r="B112" s="1"/>
      <c r="C112" s="1"/>
      <c r="D112" s="1"/>
      <c r="E112" s="1"/>
      <c r="F112" s="1133"/>
      <c r="G112" s="13"/>
      <c r="H112" s="14"/>
      <c r="I112" s="1133"/>
      <c r="J112" s="1133"/>
      <c r="K112" s="1133"/>
      <c r="L112" s="1133"/>
      <c r="M112" s="1133"/>
      <c r="N112" s="1133"/>
      <c r="O112" s="1133"/>
      <c r="P112" s="1133"/>
      <c r="Q112" s="1133"/>
      <c r="R112" s="1133"/>
      <c r="S112" s="1133"/>
      <c r="T112" s="1133"/>
      <c r="U112" s="1"/>
      <c r="V112" s="1"/>
      <c r="W112" s="1"/>
      <c r="X112" s="1"/>
      <c r="Y112" s="1187"/>
      <c r="Z112" s="1188"/>
      <c r="AA112" s="1188"/>
      <c r="AB112" s="1"/>
      <c r="AC112" s="1"/>
    </row>
    <row r="113" spans="1:29" ht="15.75" customHeight="1" x14ac:dyDescent="0.2">
      <c r="A113" s="1"/>
      <c r="B113" s="1"/>
      <c r="C113" s="1"/>
      <c r="D113" s="1"/>
      <c r="E113" s="1"/>
      <c r="F113" s="1133"/>
      <c r="G113" s="13"/>
      <c r="H113" s="14"/>
      <c r="I113" s="1133"/>
      <c r="J113" s="1133"/>
      <c r="K113" s="1133"/>
      <c r="L113" s="1133"/>
      <c r="M113" s="1133"/>
      <c r="N113" s="1133"/>
      <c r="O113" s="1133"/>
      <c r="P113" s="1133"/>
      <c r="Q113" s="1133"/>
      <c r="R113" s="1133"/>
      <c r="S113" s="1133"/>
      <c r="T113" s="1133"/>
      <c r="U113" s="1"/>
      <c r="V113" s="1"/>
      <c r="W113" s="1"/>
      <c r="X113" s="1"/>
      <c r="Y113" s="1133"/>
      <c r="Z113" s="1133"/>
      <c r="AA113" s="1133"/>
      <c r="AB113" s="1"/>
      <c r="AC113" s="1"/>
    </row>
    <row r="114" spans="1:29" ht="15.75" customHeight="1" x14ac:dyDescent="0.2">
      <c r="A114" s="1"/>
      <c r="B114" s="1"/>
      <c r="C114" s="1"/>
      <c r="D114" s="1"/>
      <c r="E114" s="1"/>
      <c r="F114" s="1133"/>
      <c r="G114" s="13"/>
      <c r="H114" s="14"/>
      <c r="I114" s="1133"/>
      <c r="J114" s="1133"/>
      <c r="K114" s="1133"/>
      <c r="L114" s="1133"/>
      <c r="M114" s="1133"/>
      <c r="N114" s="1133"/>
      <c r="O114" s="1133"/>
      <c r="P114" s="1133"/>
      <c r="Q114" s="1133"/>
      <c r="R114" s="1133"/>
      <c r="S114" s="1133"/>
      <c r="T114" s="1133"/>
      <c r="U114" s="22"/>
      <c r="V114" s="22"/>
      <c r="W114" s="22"/>
      <c r="X114" s="22"/>
      <c r="Y114" s="1133"/>
      <c r="Z114" s="1133"/>
      <c r="AA114" s="1133"/>
      <c r="AB114" s="1"/>
      <c r="AC114" s="1"/>
    </row>
    <row r="115" spans="1:29" ht="15.75" customHeight="1" x14ac:dyDescent="0.2">
      <c r="A115" s="1"/>
      <c r="B115" s="1"/>
      <c r="C115" s="1"/>
      <c r="D115" s="1"/>
      <c r="E115" s="1"/>
      <c r="F115" s="1133"/>
      <c r="G115" s="13"/>
      <c r="H115" s="14"/>
      <c r="I115" s="1133"/>
      <c r="J115" s="1133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5.75" customHeight="1" x14ac:dyDescent="0.2">
      <c r="A116" s="1"/>
      <c r="B116" s="1"/>
      <c r="C116" s="1"/>
      <c r="D116" s="1"/>
      <c r="E116" s="1"/>
      <c r="F116" s="1133"/>
      <c r="G116" s="11"/>
      <c r="H116" s="28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5.75" customHeight="1" x14ac:dyDescent="0.2">
      <c r="A117" s="1"/>
      <c r="B117" s="1"/>
      <c r="C117" s="1"/>
      <c r="D117" s="1"/>
      <c r="E117" s="1"/>
      <c r="F117" s="1133"/>
      <c r="G117" s="11"/>
      <c r="H117" s="28"/>
      <c r="I117" s="1133"/>
      <c r="J117" s="1133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5.75" customHeight="1" x14ac:dyDescent="0.2">
      <c r="A118" s="1"/>
      <c r="B118" s="1"/>
      <c r="C118" s="1"/>
      <c r="D118" s="1"/>
      <c r="E118" s="1"/>
      <c r="F118" s="1133"/>
      <c r="G118" s="11"/>
      <c r="H118" s="28"/>
      <c r="I118" s="1133"/>
      <c r="J118" s="1133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5.75" customHeight="1" x14ac:dyDescent="0.2">
      <c r="A119" s="1"/>
      <c r="B119" s="1"/>
      <c r="C119" s="1"/>
      <c r="D119" s="1"/>
      <c r="E119" s="1"/>
      <c r="F119" s="1133"/>
      <c r="G119" s="11"/>
      <c r="H119" s="28"/>
      <c r="I119" s="1133"/>
      <c r="J119" s="1133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5.75" customHeight="1" x14ac:dyDescent="0.2">
      <c r="A120" s="1"/>
      <c r="B120" s="1"/>
      <c r="C120" s="1"/>
      <c r="D120" s="1"/>
      <c r="E120" s="1"/>
      <c r="F120" s="1133"/>
      <c r="G120" s="11"/>
      <c r="H120" s="28"/>
      <c r="I120" s="1133"/>
      <c r="J120" s="1133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5.75" customHeight="1" x14ac:dyDescent="0.2">
      <c r="A121" s="1"/>
      <c r="B121" s="1"/>
      <c r="C121" s="1"/>
      <c r="D121" s="1"/>
      <c r="E121" s="1"/>
      <c r="F121" s="1133"/>
      <c r="G121" s="11"/>
      <c r="H121" s="28"/>
      <c r="I121" s="1133"/>
      <c r="J121" s="1133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5.75" customHeight="1" x14ac:dyDescent="0.2">
      <c r="A122" s="1"/>
      <c r="B122" s="1"/>
      <c r="C122" s="1"/>
      <c r="D122" s="1"/>
      <c r="E122" s="1"/>
      <c r="F122" s="1"/>
      <c r="G122" s="11"/>
      <c r="H122" s="28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5.75" customHeight="1" x14ac:dyDescent="0.2">
      <c r="A123" s="1"/>
      <c r="B123" s="25"/>
      <c r="C123" s="25"/>
      <c r="D123" s="25"/>
      <c r="E123" s="25"/>
      <c r="F123" s="1"/>
      <c r="G123" s="11"/>
      <c r="H123" s="28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5.75" customHeight="1" x14ac:dyDescent="0.2">
      <c r="A124" s="1"/>
      <c r="B124" s="1"/>
      <c r="C124" s="1"/>
      <c r="D124" s="1"/>
      <c r="E124" s="1"/>
      <c r="F124" s="1"/>
      <c r="G124" s="11"/>
      <c r="H124" s="28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5.75" customHeight="1" x14ac:dyDescent="0.2">
      <c r="A125" s="1"/>
      <c r="B125" s="25"/>
      <c r="C125" s="25"/>
      <c r="D125" s="25"/>
      <c r="E125" s="25"/>
      <c r="F125" s="1"/>
      <c r="G125" s="11"/>
      <c r="H125" s="28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5.75" customHeight="1" x14ac:dyDescent="0.2">
      <c r="A126" s="1"/>
      <c r="B126" s="1"/>
      <c r="C126" s="1"/>
      <c r="D126" s="1"/>
      <c r="E126" s="1"/>
      <c r="F126" s="1"/>
      <c r="G126" s="1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5.75" customHeight="1" x14ac:dyDescent="0.2">
      <c r="A127" s="1"/>
      <c r="B127" s="25"/>
      <c r="C127" s="25"/>
      <c r="D127" s="25"/>
      <c r="E127" s="25"/>
      <c r="F127" s="1"/>
      <c r="G127" s="11"/>
      <c r="H127" s="28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5.75" customHeight="1" x14ac:dyDescent="0.2">
      <c r="A128" s="1"/>
      <c r="B128" s="1"/>
      <c r="C128" s="1"/>
      <c r="D128" s="1"/>
      <c r="E128" s="1"/>
      <c r="F128" s="1"/>
      <c r="G128" s="11"/>
      <c r="H128" s="28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5.75" customHeight="1" x14ac:dyDescent="0.2">
      <c r="A129" s="1"/>
      <c r="B129" s="1"/>
      <c r="C129" s="1"/>
      <c r="D129" s="1"/>
      <c r="E129" s="1"/>
      <c r="F129" s="1"/>
      <c r="G129" s="2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5.75" customHeight="1" x14ac:dyDescent="0.2">
      <c r="A130" s="1"/>
      <c r="B130" s="1"/>
      <c r="C130" s="1"/>
      <c r="D130" s="1"/>
      <c r="E130" s="1"/>
      <c r="F130" s="1"/>
      <c r="G130" s="30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5.75" customHeight="1" x14ac:dyDescent="0.2">
      <c r="A131" s="1"/>
      <c r="B131" s="1"/>
      <c r="C131" s="1"/>
      <c r="D131" s="1"/>
      <c r="E131" s="1"/>
      <c r="F131" s="1"/>
      <c r="G131" s="30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5.75" customHeight="1" x14ac:dyDescent="0.2">
      <c r="A132" s="1"/>
      <c r="B132" s="1"/>
      <c r="C132" s="1"/>
      <c r="D132" s="1"/>
      <c r="E132" s="1"/>
      <c r="F132" s="1"/>
      <c r="G132" s="30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5.75" customHeight="1" x14ac:dyDescent="0.2">
      <c r="A133" s="1"/>
      <c r="B133" s="1"/>
      <c r="C133" s="1"/>
      <c r="D133" s="1"/>
      <c r="E133" s="1"/>
      <c r="F133" s="1"/>
      <c r="G133" s="30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5.75" customHeight="1" x14ac:dyDescent="0.2">
      <c r="A135" s="1"/>
      <c r="B135" s="1"/>
      <c r="C135" s="1"/>
      <c r="D135" s="1"/>
      <c r="E135" s="1"/>
      <c r="F135" s="1"/>
      <c r="G135" s="30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5.75" customHeight="1" x14ac:dyDescent="0.2">
      <c r="A137" s="1"/>
      <c r="B137" s="1"/>
      <c r="C137" s="1"/>
      <c r="D137" s="1"/>
      <c r="E137" s="1"/>
      <c r="F137" s="1"/>
      <c r="G137" s="30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5.75" customHeight="1" x14ac:dyDescent="0.2">
      <c r="A140" s="1"/>
      <c r="B140" s="1"/>
      <c r="C140" s="1"/>
      <c r="D140" s="1"/>
      <c r="E140" s="1"/>
      <c r="F140" s="1"/>
      <c r="G140" s="30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5.75" customHeight="1" x14ac:dyDescent="0.2">
      <c r="A141" s="1"/>
      <c r="B141" s="1"/>
      <c r="C141" s="1"/>
      <c r="D141" s="1"/>
      <c r="E141" s="1"/>
      <c r="F141" s="1"/>
      <c r="G141" s="30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5.75" customHeight="1" x14ac:dyDescent="0.2">
      <c r="A142" s="1"/>
      <c r="B142" s="1"/>
      <c r="C142" s="1"/>
      <c r="D142" s="1"/>
      <c r="E142" s="1"/>
      <c r="F142" s="1"/>
      <c r="G142" s="30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5.75" customHeight="1" x14ac:dyDescent="0.2">
      <c r="A143" s="1"/>
      <c r="B143" s="1"/>
      <c r="C143" s="1"/>
      <c r="D143" s="1"/>
      <c r="E143" s="1"/>
      <c r="F143" s="1"/>
      <c r="G143" s="30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5.75" customHeight="1" x14ac:dyDescent="0.2">
      <c r="A144" s="1"/>
      <c r="B144" s="1"/>
      <c r="C144" s="1"/>
      <c r="D144" s="1"/>
      <c r="E144" s="1"/>
      <c r="F144" s="1"/>
      <c r="G144" s="30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5.75" customHeight="1" x14ac:dyDescent="0.2">
      <c r="A145" s="1"/>
      <c r="B145" s="1"/>
      <c r="C145" s="1"/>
      <c r="D145" s="1"/>
      <c r="E145" s="1"/>
      <c r="F145" s="1"/>
      <c r="G145" s="30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5.75" customHeight="1" x14ac:dyDescent="0.2">
      <c r="A146" s="1"/>
      <c r="B146" s="1"/>
      <c r="C146" s="1"/>
      <c r="D146" s="1"/>
      <c r="E146" s="1"/>
      <c r="F146" s="1"/>
      <c r="G146" s="30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 spans="1:29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 spans="1:29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 spans="1:29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</sheetData>
  <mergeCells count="4">
    <mergeCell ref="K1:N1"/>
    <mergeCell ref="R1:T1"/>
    <mergeCell ref="Y1:AA1"/>
    <mergeCell ref="Y112:AA112"/>
  </mergeCells>
  <pageMargins left="0.08" right="0.11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000"/>
  <sheetViews>
    <sheetView workbookViewId="0">
      <pane ySplit="2" topLeftCell="A3" activePane="bottomLeft" state="frozen"/>
      <selection pane="bottomLeft" activeCell="N4" sqref="N4"/>
    </sheetView>
  </sheetViews>
  <sheetFormatPr baseColWidth="10" defaultColWidth="14.5" defaultRowHeight="15" customHeight="1" x14ac:dyDescent="0.2"/>
  <cols>
    <col min="1" max="1" width="9.1640625" customWidth="1"/>
    <col min="2" max="2" width="31" bestFit="1" customWidth="1"/>
    <col min="3" max="3" width="45.33203125" hidden="1" customWidth="1"/>
    <col min="4" max="4" width="8.6640625" bestFit="1" customWidth="1"/>
    <col min="5" max="5" width="9.6640625" customWidth="1"/>
    <col min="6" max="6" width="14.33203125" customWidth="1"/>
    <col min="7" max="7" width="12.5" customWidth="1"/>
    <col min="8" max="10" width="7.5" hidden="1" customWidth="1"/>
    <col min="11" max="11" width="4.6640625" customWidth="1"/>
    <col min="12" max="16" width="7.5" customWidth="1"/>
    <col min="17" max="17" width="5.5" customWidth="1"/>
    <col min="18" max="20" width="7.5" customWidth="1"/>
    <col min="21" max="23" width="9.1640625" customWidth="1"/>
    <col min="24" max="30" width="8.6640625" customWidth="1"/>
  </cols>
  <sheetData>
    <row r="1" spans="1:30" hidden="1" x14ac:dyDescent="0.2">
      <c r="A1" s="153"/>
      <c r="B1" s="154"/>
      <c r="C1" s="154"/>
      <c r="D1" s="154"/>
      <c r="E1" s="155"/>
      <c r="F1" s="154"/>
      <c r="G1" s="154"/>
      <c r="H1" s="1189" t="s">
        <v>0</v>
      </c>
      <c r="I1" s="1185"/>
      <c r="J1" s="1186"/>
      <c r="K1" s="156"/>
      <c r="L1" s="1189" t="s">
        <v>1</v>
      </c>
      <c r="M1" s="1185"/>
      <c r="N1" s="1185"/>
      <c r="O1" s="207"/>
      <c r="P1" s="1136"/>
      <c r="Q1" s="156"/>
      <c r="R1" s="1189" t="s">
        <v>2</v>
      </c>
      <c r="S1" s="1185"/>
      <c r="T1" s="1185"/>
      <c r="U1" s="207"/>
      <c r="V1" s="1136"/>
      <c r="W1" s="1"/>
      <c r="X1" s="1"/>
      <c r="Y1" s="1"/>
      <c r="Z1" s="1"/>
      <c r="AA1" s="1"/>
      <c r="AB1" s="1"/>
      <c r="AC1" s="1"/>
      <c r="AD1" s="1"/>
    </row>
    <row r="2" spans="1:30" x14ac:dyDescent="0.2">
      <c r="A2" s="158" t="s">
        <v>4</v>
      </c>
      <c r="B2" s="159" t="s">
        <v>5</v>
      </c>
      <c r="C2" s="159" t="s">
        <v>6</v>
      </c>
      <c r="D2" s="159" t="s">
        <v>8</v>
      </c>
      <c r="E2" s="160" t="s">
        <v>80</v>
      </c>
      <c r="F2" s="159" t="s">
        <v>11</v>
      </c>
      <c r="G2" s="159" t="s">
        <v>12</v>
      </c>
      <c r="H2" s="208" t="s">
        <v>13</v>
      </c>
      <c r="I2" s="161" t="s">
        <v>14</v>
      </c>
      <c r="J2" s="162" t="s">
        <v>15</v>
      </c>
      <c r="K2" s="159"/>
      <c r="L2" s="208" t="s">
        <v>15</v>
      </c>
      <c r="M2" s="161" t="s">
        <v>16</v>
      </c>
      <c r="N2" s="161" t="s">
        <v>17</v>
      </c>
      <c r="O2" s="162" t="s">
        <v>81</v>
      </c>
      <c r="P2" s="161" t="s">
        <v>82</v>
      </c>
      <c r="Q2" s="156"/>
      <c r="R2" s="208" t="s">
        <v>15</v>
      </c>
      <c r="S2" s="161" t="s">
        <v>16</v>
      </c>
      <c r="T2" s="161" t="s">
        <v>17</v>
      </c>
      <c r="U2" s="162" t="s">
        <v>81</v>
      </c>
      <c r="V2" s="161"/>
      <c r="W2" s="1" t="s">
        <v>83</v>
      </c>
      <c r="X2" s="1"/>
      <c r="Y2" s="1"/>
      <c r="Z2" s="1"/>
      <c r="AA2" s="1"/>
      <c r="AB2" s="1"/>
      <c r="AC2" s="1"/>
      <c r="AD2" s="1"/>
    </row>
    <row r="3" spans="1:30" s="577" customFormat="1" ht="16" x14ac:dyDescent="0.2">
      <c r="A3" s="175" t="s">
        <v>20</v>
      </c>
      <c r="B3" s="8" t="s">
        <v>84</v>
      </c>
      <c r="C3" s="695" t="s">
        <v>85</v>
      </c>
      <c r="D3" s="695" t="str">
        <f>VLOOKUP(C3,'Items in Tally'!$A$2:$D$4982,2,FALSE)</f>
        <v>3575 PC</v>
      </c>
      <c r="E3" s="209">
        <v>45772</v>
      </c>
      <c r="F3" s="125">
        <v>0.35</v>
      </c>
      <c r="G3" s="1130">
        <v>4.3</v>
      </c>
      <c r="H3" s="213">
        <f t="shared" ref="H3:J3" si="0">IF(L3="","",L3/$G3-1)</f>
        <v>3.6511627906976747</v>
      </c>
      <c r="I3" s="9">
        <f t="shared" si="0"/>
        <v>2.2558139534883721</v>
      </c>
      <c r="J3" s="177">
        <f t="shared" si="0"/>
        <v>1.7906976744186047</v>
      </c>
      <c r="K3" s="1130"/>
      <c r="L3" s="211">
        <v>20</v>
      </c>
      <c r="M3" s="124">
        <v>14</v>
      </c>
      <c r="N3" s="124">
        <v>12</v>
      </c>
      <c r="O3" s="212">
        <v>10</v>
      </c>
      <c r="P3" s="645">
        <v>9</v>
      </c>
      <c r="Q3" s="1131"/>
      <c r="R3" s="1134">
        <f t="shared" ref="R3:U3" si="1">IF(L3="","",CEILING(L3*1.02,1))</f>
        <v>21</v>
      </c>
      <c r="S3" s="1131">
        <f t="shared" si="1"/>
        <v>15</v>
      </c>
      <c r="T3" s="1131">
        <f t="shared" si="1"/>
        <v>13</v>
      </c>
      <c r="U3" s="178">
        <f t="shared" si="1"/>
        <v>11</v>
      </c>
      <c r="V3" s="641"/>
      <c r="W3" s="32">
        <v>8</v>
      </c>
      <c r="X3" s="8"/>
      <c r="Y3" s="8"/>
      <c r="Z3" s="8"/>
      <c r="AA3" s="8"/>
      <c r="AB3" s="8"/>
      <c r="AC3" s="8"/>
      <c r="AD3" s="8"/>
    </row>
    <row r="4" spans="1:30" s="577" customFormat="1" ht="16" x14ac:dyDescent="0.2">
      <c r="A4" s="175" t="s">
        <v>20</v>
      </c>
      <c r="B4" s="8" t="s">
        <v>86</v>
      </c>
      <c r="C4" s="695" t="s">
        <v>87</v>
      </c>
      <c r="D4" s="695" t="str">
        <f>VLOOKUP(C4,'Items in Tally'!$A$2:$D$4982,2,FALSE)</f>
        <v>5658 PC</v>
      </c>
      <c r="E4" s="209">
        <v>45772</v>
      </c>
      <c r="F4" s="125">
        <v>0.35</v>
      </c>
      <c r="G4" s="1130">
        <v>4.3</v>
      </c>
      <c r="H4" s="213">
        <f t="shared" ref="H4:J4" si="2">IF(L4="","",L4/$G4-1)</f>
        <v>3.6511627906976747</v>
      </c>
      <c r="I4" s="9">
        <f t="shared" si="2"/>
        <v>2.2558139534883721</v>
      </c>
      <c r="J4" s="177">
        <f t="shared" si="2"/>
        <v>1.7906976744186047</v>
      </c>
      <c r="K4" s="1130"/>
      <c r="L4" s="211">
        <v>20</v>
      </c>
      <c r="M4" s="124">
        <v>14</v>
      </c>
      <c r="N4" s="124">
        <v>12</v>
      </c>
      <c r="O4" s="212">
        <v>10</v>
      </c>
      <c r="P4" s="645">
        <v>9</v>
      </c>
      <c r="Q4" s="1131"/>
      <c r="R4" s="1134">
        <f t="shared" ref="R4:U4" si="3">IF(L4="","",CEILING(L4*1.02,1))</f>
        <v>21</v>
      </c>
      <c r="S4" s="1131">
        <f t="shared" si="3"/>
        <v>15</v>
      </c>
      <c r="T4" s="1131">
        <f t="shared" si="3"/>
        <v>13</v>
      </c>
      <c r="U4" s="178">
        <f t="shared" si="3"/>
        <v>11</v>
      </c>
      <c r="V4" s="641"/>
      <c r="W4" s="32">
        <v>8</v>
      </c>
      <c r="X4" s="8"/>
      <c r="Y4" s="8"/>
      <c r="Z4" s="8"/>
      <c r="AA4" s="8"/>
      <c r="AB4" s="8"/>
      <c r="AC4" s="8"/>
      <c r="AD4" s="8"/>
    </row>
    <row r="5" spans="1:30" s="578" customFormat="1" ht="16" x14ac:dyDescent="0.2">
      <c r="A5" s="171" t="s">
        <v>20</v>
      </c>
      <c r="B5" s="5" t="s">
        <v>88</v>
      </c>
      <c r="C5" s="705" t="s">
        <v>89</v>
      </c>
      <c r="D5" s="695" t="e">
        <f>VLOOKUP(C5,'Items in Tally'!$A$2:$D$4982,2,FALSE)</f>
        <v>#N/A</v>
      </c>
      <c r="E5" s="215">
        <v>45436</v>
      </c>
      <c r="F5" s="133">
        <v>2.5</v>
      </c>
      <c r="G5" s="1148">
        <v>30</v>
      </c>
      <c r="H5" s="216">
        <f t="shared" ref="H5:J5" si="4">IF(L5="","",L5/$G5-1)</f>
        <v>0.83333333333333326</v>
      </c>
      <c r="I5" s="6">
        <f t="shared" si="4"/>
        <v>0.66666666666666674</v>
      </c>
      <c r="J5" s="172" t="str">
        <f t="shared" si="4"/>
        <v/>
      </c>
      <c r="K5" s="1150"/>
      <c r="L5" s="217">
        <v>55</v>
      </c>
      <c r="M5" s="7">
        <v>50</v>
      </c>
      <c r="N5" s="7"/>
      <c r="O5" s="218"/>
      <c r="P5" s="646"/>
      <c r="Q5" s="1148"/>
      <c r="R5" s="1152">
        <f t="shared" ref="R5:U5" si="5">IF(L5="","",CEILING(L5*1.02,1))</f>
        <v>57</v>
      </c>
      <c r="S5" s="1148">
        <f t="shared" si="5"/>
        <v>51</v>
      </c>
      <c r="T5" s="1148" t="str">
        <f t="shared" si="5"/>
        <v/>
      </c>
      <c r="U5" s="173" t="str">
        <f t="shared" si="5"/>
        <v/>
      </c>
      <c r="V5" s="642"/>
      <c r="W5" s="33"/>
      <c r="X5" s="5"/>
      <c r="Y5" s="5"/>
      <c r="Z5" s="5"/>
      <c r="AA5" s="5"/>
      <c r="AB5" s="5"/>
      <c r="AC5" s="5"/>
      <c r="AD5" s="5"/>
    </row>
    <row r="6" spans="1:30" ht="16" x14ac:dyDescent="0.2">
      <c r="A6" s="165" t="s">
        <v>20</v>
      </c>
      <c r="B6" s="1" t="s">
        <v>90</v>
      </c>
      <c r="C6" s="695" t="s">
        <v>91</v>
      </c>
      <c r="D6" s="695" t="str">
        <f>VLOOKUP(C6,'Items in Tally'!$A$2:$D$4982,2,FALSE)</f>
        <v>143 PC</v>
      </c>
      <c r="E6" s="214">
        <v>44105</v>
      </c>
      <c r="F6" s="14">
        <v>0.6</v>
      </c>
      <c r="G6" s="1133">
        <v>7</v>
      </c>
      <c r="H6" s="210">
        <f t="shared" ref="H6:J6" si="6">IF(L6="","",L6/$G6-1)</f>
        <v>3.2857142857142856</v>
      </c>
      <c r="I6" s="3">
        <f t="shared" si="6"/>
        <v>3.2857142857142856</v>
      </c>
      <c r="J6" s="167" t="str">
        <f t="shared" si="6"/>
        <v/>
      </c>
      <c r="K6" s="1133"/>
      <c r="L6" s="211">
        <v>30</v>
      </c>
      <c r="M6" s="124">
        <v>30</v>
      </c>
      <c r="N6" s="124"/>
      <c r="O6" s="212"/>
      <c r="P6" s="645"/>
      <c r="Q6" s="1135"/>
      <c r="R6" s="169">
        <f t="shared" ref="R6:U6" si="7">IF(L6="","",CEILING(L6*1.02,1))</f>
        <v>31</v>
      </c>
      <c r="S6" s="1135">
        <f t="shared" si="7"/>
        <v>31</v>
      </c>
      <c r="T6" s="1135" t="str">
        <f t="shared" si="7"/>
        <v/>
      </c>
      <c r="U6" s="168" t="str">
        <f t="shared" si="7"/>
        <v/>
      </c>
      <c r="V6" s="727"/>
      <c r="W6" s="31"/>
      <c r="X6" s="1"/>
      <c r="Y6" s="1"/>
      <c r="Z6" s="1"/>
      <c r="AA6" s="1"/>
      <c r="AB6" s="1"/>
      <c r="AC6" s="1"/>
      <c r="AD6" s="1"/>
    </row>
    <row r="7" spans="1:30" ht="16" x14ac:dyDescent="0.2">
      <c r="A7" s="171" t="s">
        <v>20</v>
      </c>
      <c r="B7" s="5" t="s">
        <v>92</v>
      </c>
      <c r="D7" s="695" t="e">
        <f>VLOOKUP(C7,'Items in Tally'!$A$2:$D$4982,2,FALSE)</f>
        <v>#N/A</v>
      </c>
      <c r="E7" s="215"/>
      <c r="F7" s="133"/>
      <c r="G7" s="1150"/>
      <c r="H7" s="216" t="str">
        <f t="shared" ref="H7:J7" si="8">IF(L7="","",L7/$G7-1)</f>
        <v/>
      </c>
      <c r="I7" s="6" t="str">
        <f t="shared" si="8"/>
        <v/>
      </c>
      <c r="J7" s="172" t="str">
        <f t="shared" si="8"/>
        <v/>
      </c>
      <c r="K7" s="1150"/>
      <c r="L7" s="217"/>
      <c r="M7" s="7"/>
      <c r="N7" s="7"/>
      <c r="O7" s="218"/>
      <c r="P7" s="646"/>
      <c r="Q7" s="1148"/>
      <c r="R7" s="169" t="str">
        <f t="shared" ref="R7:U7" si="9">IF(L7="","",CEILING(L7*1.02,1))</f>
        <v/>
      </c>
      <c r="S7" s="1135" t="str">
        <f t="shared" si="9"/>
        <v/>
      </c>
      <c r="T7" s="1135" t="str">
        <f t="shared" si="9"/>
        <v/>
      </c>
      <c r="U7" s="168" t="str">
        <f t="shared" si="9"/>
        <v/>
      </c>
      <c r="V7" s="727"/>
      <c r="W7" s="33"/>
      <c r="X7" s="5"/>
      <c r="Y7" s="5"/>
      <c r="Z7" s="5"/>
      <c r="AA7" s="5"/>
      <c r="AB7" s="5"/>
      <c r="AC7" s="5"/>
      <c r="AD7" s="5"/>
    </row>
    <row r="8" spans="1:30" ht="16" x14ac:dyDescent="0.2">
      <c r="A8" s="175" t="s">
        <v>20</v>
      </c>
      <c r="B8" s="8" t="s">
        <v>93</v>
      </c>
      <c r="C8" s="707" t="s">
        <v>94</v>
      </c>
      <c r="D8" s="695" t="str">
        <f>VLOOKUP(C8,'Items in Tally'!$A$2:$D$4982,2,FALSE)</f>
        <v>1400 PC</v>
      </c>
      <c r="E8" s="209">
        <v>45772</v>
      </c>
      <c r="F8" s="125">
        <v>0.35</v>
      </c>
      <c r="G8" s="1130">
        <v>4.25</v>
      </c>
      <c r="H8" s="213">
        <f t="shared" ref="H8:J8" si="10">IF(L8="","",L8/$G8-1)</f>
        <v>3.7058823529411766</v>
      </c>
      <c r="I8" s="9">
        <f t="shared" si="10"/>
        <v>2.2941176470588234</v>
      </c>
      <c r="J8" s="177">
        <f t="shared" si="10"/>
        <v>1.8235294117647061</v>
      </c>
      <c r="K8" s="1130"/>
      <c r="L8" s="592">
        <v>20</v>
      </c>
      <c r="M8" s="18">
        <v>14</v>
      </c>
      <c r="N8" s="18">
        <v>12</v>
      </c>
      <c r="O8" s="593">
        <v>10</v>
      </c>
      <c r="P8" s="693">
        <v>9</v>
      </c>
      <c r="Q8" s="1131"/>
      <c r="R8" s="169">
        <f t="shared" ref="R8:U8" si="11">IF(L8="","",CEILING(L8*1.02,1))</f>
        <v>21</v>
      </c>
      <c r="S8" s="1135">
        <f t="shared" si="11"/>
        <v>15</v>
      </c>
      <c r="T8" s="1135">
        <f t="shared" si="11"/>
        <v>13</v>
      </c>
      <c r="U8" s="168">
        <f t="shared" si="11"/>
        <v>11</v>
      </c>
      <c r="V8" s="727"/>
      <c r="W8" s="32">
        <v>8</v>
      </c>
      <c r="X8" s="8"/>
      <c r="Y8" s="8"/>
      <c r="Z8" s="8"/>
      <c r="AA8" s="8"/>
      <c r="AB8" s="8"/>
      <c r="AC8" s="8"/>
      <c r="AD8" s="8"/>
    </row>
    <row r="9" spans="1:30" s="577" customFormat="1" ht="16" x14ac:dyDescent="0.2">
      <c r="A9" s="175" t="s">
        <v>20</v>
      </c>
      <c r="B9" s="8" t="s">
        <v>95</v>
      </c>
      <c r="C9" s="707" t="s">
        <v>96</v>
      </c>
      <c r="D9" s="695" t="str">
        <f>VLOOKUP(C9,'Items in Tally'!$A$2:$D$4982,2,FALSE)</f>
        <v>74 PC</v>
      </c>
      <c r="E9" s="209">
        <v>45436</v>
      </c>
      <c r="F9" s="125">
        <v>3</v>
      </c>
      <c r="G9" s="1131">
        <v>36</v>
      </c>
      <c r="H9" s="213">
        <f t="shared" ref="H9:J9" si="12">IF(L9="","",L9/$G9-1)</f>
        <v>1.2222222222222223</v>
      </c>
      <c r="I9" s="9">
        <f t="shared" si="12"/>
        <v>1.0833333333333335</v>
      </c>
      <c r="J9" s="177" t="str">
        <f t="shared" si="12"/>
        <v/>
      </c>
      <c r="K9" s="1130"/>
      <c r="L9" s="211">
        <v>80</v>
      </c>
      <c r="M9" s="124">
        <v>75</v>
      </c>
      <c r="N9" s="124"/>
      <c r="O9" s="212"/>
      <c r="P9" s="645"/>
      <c r="Q9" s="1131"/>
      <c r="R9" s="1134">
        <f t="shared" ref="R9:U9" si="13">IF(L9="","",CEILING(L9*1.02,1))</f>
        <v>82</v>
      </c>
      <c r="S9" s="1131">
        <f t="shared" si="13"/>
        <v>77</v>
      </c>
      <c r="T9" s="1131" t="str">
        <f t="shared" si="13"/>
        <v/>
      </c>
      <c r="U9" s="178" t="str">
        <f t="shared" si="13"/>
        <v/>
      </c>
      <c r="V9" s="641"/>
      <c r="W9" s="32"/>
      <c r="X9" s="8"/>
      <c r="Y9" s="8"/>
      <c r="Z9" s="8"/>
      <c r="AA9" s="8"/>
      <c r="AB9" s="8"/>
      <c r="AC9" s="8"/>
      <c r="AD9" s="8"/>
    </row>
    <row r="10" spans="1:30" ht="16" x14ac:dyDescent="0.2">
      <c r="A10" s="171" t="s">
        <v>20</v>
      </c>
      <c r="B10" s="5" t="s">
        <v>97</v>
      </c>
      <c r="C10" s="695" t="s">
        <v>98</v>
      </c>
      <c r="D10" s="695" t="str">
        <f>VLOOKUP(C10,'Items in Tally'!$A$2:$D$4982,2,FALSE)</f>
        <v>1 PC</v>
      </c>
      <c r="E10" s="215">
        <v>43574</v>
      </c>
      <c r="F10" s="133">
        <v>0.8</v>
      </c>
      <c r="G10" s="133">
        <v>9</v>
      </c>
      <c r="H10" s="216" t="str">
        <f t="shared" ref="H10:J10" si="14">IF(L10="","",L10/$G10-1)</f>
        <v/>
      </c>
      <c r="I10" s="6" t="str">
        <f t="shared" si="14"/>
        <v/>
      </c>
      <c r="J10" s="172" t="str">
        <f t="shared" si="14"/>
        <v/>
      </c>
      <c r="K10" s="1150"/>
      <c r="L10" s="217"/>
      <c r="M10" s="7"/>
      <c r="N10" s="7"/>
      <c r="O10" s="218"/>
      <c r="P10" s="646"/>
      <c r="Q10" s="1148"/>
      <c r="R10" s="169" t="str">
        <f t="shared" ref="R10:U10" si="15">IF(L10="","",CEILING(L10*1.02,1))</f>
        <v/>
      </c>
      <c r="S10" s="1135" t="str">
        <f t="shared" si="15"/>
        <v/>
      </c>
      <c r="T10" s="1135" t="str">
        <f t="shared" si="15"/>
        <v/>
      </c>
      <c r="U10" s="168" t="str">
        <f t="shared" si="15"/>
        <v/>
      </c>
      <c r="V10" s="727"/>
      <c r="W10" s="33"/>
      <c r="X10" s="5"/>
      <c r="Y10" s="5"/>
      <c r="Z10" s="5"/>
      <c r="AA10" s="5"/>
      <c r="AB10" s="5"/>
      <c r="AC10" s="5"/>
      <c r="AD10" s="5"/>
    </row>
    <row r="11" spans="1:30" ht="16" x14ac:dyDescent="0.2">
      <c r="A11" s="171" t="s">
        <v>20</v>
      </c>
      <c r="B11" s="5" t="s">
        <v>99</v>
      </c>
      <c r="C11" s="695" t="s">
        <v>100</v>
      </c>
      <c r="D11" s="695" t="e">
        <f>VLOOKUP(C11,'Items in Tally'!$A$2:$D$4982,2,FALSE)</f>
        <v>#N/A</v>
      </c>
      <c r="E11" s="215">
        <v>43422</v>
      </c>
      <c r="F11" s="133">
        <v>5</v>
      </c>
      <c r="G11" s="133">
        <v>55</v>
      </c>
      <c r="H11" s="216" t="str">
        <f t="shared" ref="H11:J11" si="16">IF(L11="","",L11/$G11-1)</f>
        <v/>
      </c>
      <c r="I11" s="6" t="str">
        <f t="shared" si="16"/>
        <v/>
      </c>
      <c r="J11" s="172" t="str">
        <f t="shared" si="16"/>
        <v/>
      </c>
      <c r="K11" s="1150"/>
      <c r="L11" s="217"/>
      <c r="M11" s="7"/>
      <c r="N11" s="7"/>
      <c r="O11" s="218"/>
      <c r="P11" s="646"/>
      <c r="Q11" s="1148"/>
      <c r="R11" s="169" t="str">
        <f t="shared" ref="R11:U11" si="17">IF(L11="","",CEILING(L11*1.02,1))</f>
        <v/>
      </c>
      <c r="S11" s="1135" t="str">
        <f t="shared" si="17"/>
        <v/>
      </c>
      <c r="T11" s="1135" t="str">
        <f t="shared" si="17"/>
        <v/>
      </c>
      <c r="U11" s="168" t="str">
        <f t="shared" si="17"/>
        <v/>
      </c>
      <c r="V11" s="727"/>
      <c r="W11" s="33"/>
      <c r="X11" s="5"/>
      <c r="Y11" s="5"/>
      <c r="Z11" s="5"/>
      <c r="AA11" s="5"/>
      <c r="AB11" s="5"/>
      <c r="AC11" s="5"/>
      <c r="AD11" s="5"/>
    </row>
    <row r="12" spans="1:30" ht="16" x14ac:dyDescent="0.2">
      <c r="A12" s="171" t="s">
        <v>20</v>
      </c>
      <c r="B12" s="5" t="s">
        <v>101</v>
      </c>
      <c r="C12" s="695" t="s">
        <v>102</v>
      </c>
      <c r="D12" s="695" t="str">
        <f>VLOOKUP(C12,'Items in Tally'!$A$2:$D$4982,2,FALSE)</f>
        <v> </v>
      </c>
      <c r="E12" s="215"/>
      <c r="F12" s="133"/>
      <c r="G12" s="1150"/>
      <c r="H12" s="216" t="str">
        <f t="shared" ref="H12:J12" si="18">IF(L12="","",L12/$G12-1)</f>
        <v/>
      </c>
      <c r="I12" s="6" t="str">
        <f t="shared" si="18"/>
        <v/>
      </c>
      <c r="J12" s="172" t="str">
        <f t="shared" si="18"/>
        <v/>
      </c>
      <c r="K12" s="1150"/>
      <c r="L12" s="217"/>
      <c r="M12" s="7"/>
      <c r="N12" s="7"/>
      <c r="O12" s="218"/>
      <c r="P12" s="646"/>
      <c r="Q12" s="1148"/>
      <c r="R12" s="169" t="str">
        <f t="shared" ref="R12:U12" si="19">IF(L12="","",CEILING(L12*1.02,1))</f>
        <v/>
      </c>
      <c r="S12" s="1135" t="str">
        <f t="shared" si="19"/>
        <v/>
      </c>
      <c r="T12" s="1135" t="str">
        <f t="shared" si="19"/>
        <v/>
      </c>
      <c r="U12" s="168" t="str">
        <f t="shared" si="19"/>
        <v/>
      </c>
      <c r="V12" s="727"/>
      <c r="W12" s="33"/>
      <c r="X12" s="5"/>
      <c r="Y12" s="5"/>
      <c r="Z12" s="5"/>
      <c r="AA12" s="5"/>
      <c r="AB12" s="5"/>
      <c r="AC12" s="5"/>
      <c r="AD12" s="5"/>
    </row>
    <row r="13" spans="1:30" ht="16" x14ac:dyDescent="0.2">
      <c r="A13" s="171" t="s">
        <v>20</v>
      </c>
      <c r="B13" s="5" t="s">
        <v>103</v>
      </c>
      <c r="C13" s="695" t="s">
        <v>104</v>
      </c>
      <c r="D13" s="695" t="str">
        <f>VLOOKUP(C13,'Items in Tally'!$A$2:$D$4982,2,FALSE)</f>
        <v>19 PC</v>
      </c>
      <c r="E13" s="215">
        <v>43739</v>
      </c>
      <c r="F13" s="133">
        <v>0.8</v>
      </c>
      <c r="G13" s="133">
        <v>9</v>
      </c>
      <c r="H13" s="216" t="str">
        <f t="shared" ref="H13:J13" si="20">IF(L13="","",L13/$G13-1)</f>
        <v/>
      </c>
      <c r="I13" s="6" t="str">
        <f t="shared" si="20"/>
        <v/>
      </c>
      <c r="J13" s="172" t="str">
        <f t="shared" si="20"/>
        <v/>
      </c>
      <c r="K13" s="1150"/>
      <c r="L13" s="217"/>
      <c r="M13" s="7"/>
      <c r="N13" s="7"/>
      <c r="O13" s="218"/>
      <c r="P13" s="646"/>
      <c r="Q13" s="1148"/>
      <c r="R13" s="169" t="str">
        <f t="shared" ref="R13:U13" si="21">IF(L13="","",CEILING(L13*1.02,1))</f>
        <v/>
      </c>
      <c r="S13" s="1135" t="str">
        <f t="shared" si="21"/>
        <v/>
      </c>
      <c r="T13" s="1135" t="str">
        <f t="shared" si="21"/>
        <v/>
      </c>
      <c r="U13" s="168" t="str">
        <f t="shared" si="21"/>
        <v/>
      </c>
      <c r="V13" s="727"/>
      <c r="W13" s="33"/>
      <c r="X13" s="5"/>
      <c r="Y13" s="5"/>
      <c r="Z13" s="5"/>
      <c r="AA13" s="5"/>
      <c r="AB13" s="5"/>
      <c r="AC13" s="5"/>
      <c r="AD13" s="5"/>
    </row>
    <row r="14" spans="1:30" ht="16" x14ac:dyDescent="0.2">
      <c r="A14" s="171" t="s">
        <v>20</v>
      </c>
      <c r="B14" s="5" t="s">
        <v>105</v>
      </c>
      <c r="C14" s="695" t="s">
        <v>106</v>
      </c>
      <c r="D14" s="695" t="e">
        <f>VLOOKUP(C14,'Items in Tally'!$A$2:$D$4982,2,FALSE)</f>
        <v>#N/A</v>
      </c>
      <c r="E14" s="215">
        <v>43635</v>
      </c>
      <c r="F14" s="133">
        <v>4</v>
      </c>
      <c r="G14" s="133">
        <v>44</v>
      </c>
      <c r="H14" s="216" t="str">
        <f t="shared" ref="H14:J14" si="22">IF(L14="","",L14/$G14-1)</f>
        <v/>
      </c>
      <c r="I14" s="6" t="str">
        <f t="shared" si="22"/>
        <v/>
      </c>
      <c r="J14" s="172" t="str">
        <f t="shared" si="22"/>
        <v/>
      </c>
      <c r="K14" s="1150"/>
      <c r="L14" s="217"/>
      <c r="M14" s="7"/>
      <c r="N14" s="7"/>
      <c r="O14" s="218"/>
      <c r="P14" s="646"/>
      <c r="Q14" s="1148"/>
      <c r="R14" s="169" t="str">
        <f t="shared" ref="R14:U14" si="23">IF(L14="","",CEILING(L14*1.02,1))</f>
        <v/>
      </c>
      <c r="S14" s="1135" t="str">
        <f t="shared" si="23"/>
        <v/>
      </c>
      <c r="T14" s="1135" t="str">
        <f t="shared" si="23"/>
        <v/>
      </c>
      <c r="U14" s="168" t="str">
        <f t="shared" si="23"/>
        <v/>
      </c>
      <c r="V14" s="727"/>
      <c r="W14" s="33"/>
      <c r="X14" s="5"/>
      <c r="Y14" s="5"/>
      <c r="Z14" s="5"/>
      <c r="AA14" s="5"/>
      <c r="AB14" s="5"/>
      <c r="AC14" s="5"/>
      <c r="AD14" s="5"/>
    </row>
    <row r="15" spans="1:30" ht="16" x14ac:dyDescent="0.2">
      <c r="A15" s="175" t="s">
        <v>20</v>
      </c>
      <c r="B15" s="8" t="s">
        <v>107</v>
      </c>
      <c r="C15" s="695" t="s">
        <v>108</v>
      </c>
      <c r="D15" s="695" t="str">
        <f>VLOOKUP(C15,'Items in Tally'!$A$2:$D$4982,2,FALSE)</f>
        <v>36 PC</v>
      </c>
      <c r="E15" s="209"/>
      <c r="F15" s="125"/>
      <c r="G15" s="1130"/>
      <c r="H15" s="213" t="e">
        <f t="shared" ref="H15:J15" si="24">IF(L15="","",L15/$G15-1)</f>
        <v>#DIV/0!</v>
      </c>
      <c r="I15" s="9" t="str">
        <f t="shared" si="24"/>
        <v/>
      </c>
      <c r="J15" s="177" t="str">
        <f t="shared" si="24"/>
        <v/>
      </c>
      <c r="K15" s="1130"/>
      <c r="L15" s="211">
        <v>40</v>
      </c>
      <c r="M15" s="124"/>
      <c r="N15" s="124"/>
      <c r="O15" s="212"/>
      <c r="P15" s="645"/>
      <c r="Q15" s="1131"/>
      <c r="R15" s="169">
        <f t="shared" ref="R15:U15" si="25">IF(L15="","",CEILING(L15*1.02,1))</f>
        <v>41</v>
      </c>
      <c r="S15" s="1135" t="str">
        <f t="shared" si="25"/>
        <v/>
      </c>
      <c r="T15" s="1135" t="str">
        <f t="shared" si="25"/>
        <v/>
      </c>
      <c r="U15" s="168" t="str">
        <f t="shared" si="25"/>
        <v/>
      </c>
      <c r="V15" s="727"/>
      <c r="W15" s="32"/>
      <c r="X15" s="8"/>
      <c r="Y15" s="8"/>
      <c r="Z15" s="8"/>
      <c r="AA15" s="8"/>
      <c r="AB15" s="8"/>
      <c r="AC15" s="8"/>
      <c r="AD15" s="8"/>
    </row>
    <row r="16" spans="1:30" ht="16" x14ac:dyDescent="0.2">
      <c r="A16" s="171" t="s">
        <v>20</v>
      </c>
      <c r="B16" s="5" t="s">
        <v>109</v>
      </c>
      <c r="C16" s="695" t="s">
        <v>110</v>
      </c>
      <c r="D16" s="695" t="str">
        <f>VLOOKUP(C16,'Items in Tally'!$A$2:$D$4982,2,FALSE)</f>
        <v>6 PC</v>
      </c>
      <c r="E16" s="215"/>
      <c r="F16" s="133"/>
      <c r="G16" s="1150"/>
      <c r="H16" s="216" t="str">
        <f t="shared" ref="H16:J16" si="26">IF(L16="","",L16/$G16-1)</f>
        <v/>
      </c>
      <c r="I16" s="6" t="str">
        <f t="shared" si="26"/>
        <v/>
      </c>
      <c r="J16" s="172" t="str">
        <f t="shared" si="26"/>
        <v/>
      </c>
      <c r="K16" s="1150"/>
      <c r="L16" s="217"/>
      <c r="M16" s="7"/>
      <c r="N16" s="7"/>
      <c r="O16" s="218"/>
      <c r="P16" s="646"/>
      <c r="Q16" s="1148"/>
      <c r="R16" s="169" t="str">
        <f t="shared" ref="R16:U16" si="27">IF(L16="","",CEILING(L16*1.02,1))</f>
        <v/>
      </c>
      <c r="S16" s="1135" t="str">
        <f t="shared" si="27"/>
        <v/>
      </c>
      <c r="T16" s="1135" t="str">
        <f t="shared" si="27"/>
        <v/>
      </c>
      <c r="U16" s="168" t="str">
        <f t="shared" si="27"/>
        <v/>
      </c>
      <c r="V16" s="727"/>
      <c r="W16" s="33"/>
      <c r="X16" s="5"/>
      <c r="Y16" s="5"/>
      <c r="Z16" s="5"/>
      <c r="AA16" s="5"/>
      <c r="AB16" s="5"/>
      <c r="AC16" s="5"/>
      <c r="AD16" s="5"/>
    </row>
    <row r="17" spans="1:30" s="577" customFormat="1" ht="16" x14ac:dyDescent="0.2">
      <c r="A17" s="175" t="s">
        <v>20</v>
      </c>
      <c r="B17" s="8" t="s">
        <v>111</v>
      </c>
      <c r="C17" s="695" t="s">
        <v>112</v>
      </c>
      <c r="D17" s="695" t="str">
        <f>VLOOKUP(C17,'Items in Tally'!$A$2:$D$4982,2,FALSE)</f>
        <v>50 PC</v>
      </c>
      <c r="E17" s="209">
        <v>45436</v>
      </c>
      <c r="F17" s="125">
        <v>3</v>
      </c>
      <c r="G17" s="1130">
        <v>36</v>
      </c>
      <c r="H17" s="213"/>
      <c r="I17" s="9"/>
      <c r="J17" s="177"/>
      <c r="K17" s="1130"/>
      <c r="L17" s="211"/>
      <c r="M17" s="124"/>
      <c r="N17" s="124"/>
      <c r="O17" s="212"/>
      <c r="P17" s="645"/>
      <c r="Q17" s="1131"/>
      <c r="R17" s="1134" t="str">
        <f t="shared" ref="R17:U17" si="28">IF(L17="","",CEILING(L17*1.02,1))</f>
        <v/>
      </c>
      <c r="S17" s="1131" t="str">
        <f t="shared" si="28"/>
        <v/>
      </c>
      <c r="T17" s="1131" t="str">
        <f t="shared" si="28"/>
        <v/>
      </c>
      <c r="U17" s="178" t="str">
        <f t="shared" si="28"/>
        <v/>
      </c>
      <c r="V17" s="641"/>
      <c r="W17" s="32"/>
      <c r="X17" s="8"/>
      <c r="Y17" s="8"/>
      <c r="Z17" s="8"/>
      <c r="AA17" s="8"/>
      <c r="AB17" s="8"/>
      <c r="AC17" s="8"/>
      <c r="AD17" s="8"/>
    </row>
    <row r="18" spans="1:30" ht="16" x14ac:dyDescent="0.2">
      <c r="A18" s="165" t="s">
        <v>20</v>
      </c>
      <c r="B18" s="1" t="s">
        <v>113</v>
      </c>
      <c r="C18" s="695" t="s">
        <v>114</v>
      </c>
      <c r="D18" s="695" t="str">
        <f>VLOOKUP(C18,'Items in Tally'!$A$2:$D$4982,2,FALSE)</f>
        <v>2 PC</v>
      </c>
      <c r="E18" s="214">
        <v>43850</v>
      </c>
      <c r="F18" s="14">
        <v>1.8</v>
      </c>
      <c r="G18" s="1133">
        <v>20</v>
      </c>
      <c r="H18" s="210">
        <f t="shared" ref="H18:J18" si="29">IF(L18="","",L18/$G18-1)</f>
        <v>2</v>
      </c>
      <c r="I18" s="3" t="str">
        <f t="shared" si="29"/>
        <v/>
      </c>
      <c r="J18" s="167" t="str">
        <f t="shared" si="29"/>
        <v/>
      </c>
      <c r="K18" s="1133"/>
      <c r="L18" s="211">
        <v>60</v>
      </c>
      <c r="M18" s="124"/>
      <c r="N18" s="124"/>
      <c r="O18" s="212"/>
      <c r="P18" s="645"/>
      <c r="Q18" s="1135"/>
      <c r="R18" s="169">
        <f t="shared" ref="R18:U18" si="30">IF(L18="","",CEILING(L18*1.02,1))</f>
        <v>62</v>
      </c>
      <c r="S18" s="1135" t="str">
        <f t="shared" si="30"/>
        <v/>
      </c>
      <c r="T18" s="1135" t="str">
        <f t="shared" si="30"/>
        <v/>
      </c>
      <c r="U18" s="168" t="str">
        <f t="shared" si="30"/>
        <v/>
      </c>
      <c r="V18" s="727"/>
      <c r="W18" s="31"/>
      <c r="X18" s="1"/>
      <c r="Y18" s="1"/>
      <c r="Z18" s="1"/>
      <c r="AA18" s="1"/>
      <c r="AB18" s="1"/>
      <c r="AC18" s="1"/>
      <c r="AD18" s="1"/>
    </row>
    <row r="19" spans="1:30" ht="16" x14ac:dyDescent="0.2">
      <c r="A19" s="171" t="s">
        <v>20</v>
      </c>
      <c r="B19" s="5" t="s">
        <v>115</v>
      </c>
      <c r="C19" s="695" t="s">
        <v>116</v>
      </c>
      <c r="D19" s="695" t="str">
        <f>VLOOKUP(C19,'Items in Tally'!$A$2:$D$4982,2,FALSE)</f>
        <v>41 PC</v>
      </c>
      <c r="E19" s="215"/>
      <c r="F19" s="133"/>
      <c r="G19" s="1150"/>
      <c r="H19" s="216" t="str">
        <f t="shared" ref="H19:J19" si="31">IF(L19="","",L19/$G19-1)</f>
        <v/>
      </c>
      <c r="I19" s="6" t="str">
        <f t="shared" si="31"/>
        <v/>
      </c>
      <c r="J19" s="172" t="str">
        <f t="shared" si="31"/>
        <v/>
      </c>
      <c r="K19" s="1150"/>
      <c r="L19" s="217"/>
      <c r="M19" s="7"/>
      <c r="N19" s="7"/>
      <c r="O19" s="218"/>
      <c r="P19" s="646"/>
      <c r="Q19" s="1148"/>
      <c r="R19" s="169" t="str">
        <f t="shared" ref="R19:U19" si="32">IF(L19="","",CEILING(L19*1.02,1))</f>
        <v/>
      </c>
      <c r="S19" s="1135" t="str">
        <f t="shared" si="32"/>
        <v/>
      </c>
      <c r="T19" s="1135" t="str">
        <f t="shared" si="32"/>
        <v/>
      </c>
      <c r="U19" s="168" t="str">
        <f t="shared" si="32"/>
        <v/>
      </c>
      <c r="V19" s="727"/>
      <c r="W19" s="33"/>
      <c r="X19" s="5"/>
      <c r="Y19" s="5"/>
      <c r="Z19" s="5"/>
      <c r="AA19" s="5"/>
      <c r="AB19" s="5"/>
      <c r="AC19" s="5"/>
      <c r="AD19" s="5"/>
    </row>
    <row r="20" spans="1:30" ht="16" x14ac:dyDescent="0.2">
      <c r="A20" s="171" t="s">
        <v>20</v>
      </c>
      <c r="B20" s="5" t="s">
        <v>117</v>
      </c>
      <c r="C20" s="695" t="s">
        <v>118</v>
      </c>
      <c r="D20" s="695" t="str">
        <f>VLOOKUP(C20,'Items in Tally'!$A$2:$D$4982,2,FALSE)</f>
        <v>25 PC</v>
      </c>
      <c r="E20" s="215">
        <v>43818</v>
      </c>
      <c r="F20" s="133">
        <v>4</v>
      </c>
      <c r="G20" s="1150">
        <v>43</v>
      </c>
      <c r="H20" s="216" t="str">
        <f t="shared" ref="H20:J20" si="33">IF(L20="","",L20/$G20-1)</f>
        <v/>
      </c>
      <c r="I20" s="6" t="str">
        <f t="shared" si="33"/>
        <v/>
      </c>
      <c r="J20" s="172" t="str">
        <f t="shared" si="33"/>
        <v/>
      </c>
      <c r="K20" s="1150"/>
      <c r="L20" s="217"/>
      <c r="M20" s="7"/>
      <c r="N20" s="7"/>
      <c r="O20" s="218"/>
      <c r="P20" s="646"/>
      <c r="Q20" s="1148"/>
      <c r="R20" s="169" t="str">
        <f t="shared" ref="R20:U20" si="34">IF(L20="","",CEILING(L20*1.02,1))</f>
        <v/>
      </c>
      <c r="S20" s="1135" t="str">
        <f t="shared" si="34"/>
        <v/>
      </c>
      <c r="T20" s="1135" t="str">
        <f t="shared" si="34"/>
        <v/>
      </c>
      <c r="U20" s="168" t="str">
        <f t="shared" si="34"/>
        <v/>
      </c>
      <c r="V20" s="727"/>
      <c r="W20" s="33"/>
      <c r="X20" s="5"/>
      <c r="Y20" s="5"/>
      <c r="Z20" s="5"/>
      <c r="AA20" s="5"/>
      <c r="AB20" s="5"/>
      <c r="AC20" s="5"/>
      <c r="AD20" s="5"/>
    </row>
    <row r="21" spans="1:30" ht="15.75" customHeight="1" x14ac:dyDescent="0.2">
      <c r="A21" s="171" t="s">
        <v>20</v>
      </c>
      <c r="B21" s="5" t="s">
        <v>119</v>
      </c>
      <c r="C21" s="695" t="s">
        <v>120</v>
      </c>
      <c r="D21" s="695" t="str">
        <f>VLOOKUP(C21,'Items in Tally'!$A$2:$D$4982,2,FALSE)</f>
        <v>25 PC</v>
      </c>
      <c r="E21" s="215">
        <v>43818</v>
      </c>
      <c r="F21" s="133">
        <v>4</v>
      </c>
      <c r="G21" s="1150">
        <v>43</v>
      </c>
      <c r="H21" s="216" t="str">
        <f t="shared" ref="H21:J21" si="35">IF(L21="","",L21/$G21-1)</f>
        <v/>
      </c>
      <c r="I21" s="6" t="str">
        <f t="shared" si="35"/>
        <v/>
      </c>
      <c r="J21" s="172" t="str">
        <f t="shared" si="35"/>
        <v/>
      </c>
      <c r="K21" s="1150"/>
      <c r="L21" s="217"/>
      <c r="M21" s="7"/>
      <c r="N21" s="7"/>
      <c r="O21" s="218"/>
      <c r="P21" s="646"/>
      <c r="Q21" s="1148"/>
      <c r="R21" s="169" t="str">
        <f t="shared" ref="R21:U21" si="36">IF(L21="","",CEILING(L21*1.02,1))</f>
        <v/>
      </c>
      <c r="S21" s="1135" t="str">
        <f t="shared" si="36"/>
        <v/>
      </c>
      <c r="T21" s="1135" t="str">
        <f t="shared" si="36"/>
        <v/>
      </c>
      <c r="U21" s="168" t="str">
        <f t="shared" si="36"/>
        <v/>
      </c>
      <c r="V21" s="727"/>
      <c r="W21" s="33"/>
      <c r="X21" s="5"/>
      <c r="Y21" s="5"/>
      <c r="Z21" s="5"/>
      <c r="AA21" s="5"/>
      <c r="AB21" s="5"/>
      <c r="AC21" s="5"/>
      <c r="AD21" s="5"/>
    </row>
    <row r="22" spans="1:30" ht="15.75" customHeight="1" x14ac:dyDescent="0.2">
      <c r="A22" s="165"/>
      <c r="B22" s="1"/>
      <c r="C22" s="1"/>
      <c r="D22" s="695" t="e">
        <f>VLOOKUP(C22,'Items in Tally'!$A$2:$D$4982,2,FALSE)</f>
        <v>#N/A</v>
      </c>
      <c r="E22" s="214"/>
      <c r="F22" s="14"/>
      <c r="G22" s="1133"/>
      <c r="H22" s="210"/>
      <c r="I22" s="3"/>
      <c r="J22" s="167"/>
      <c r="K22" s="1133"/>
      <c r="L22" s="211"/>
      <c r="M22" s="124"/>
      <c r="N22" s="124"/>
      <c r="O22" s="212"/>
      <c r="P22" s="645"/>
      <c r="Q22" s="1135"/>
      <c r="R22" s="169" t="str">
        <f t="shared" ref="R22:U22" si="37">IF(L22="","",CEILING(L22*1.02,1))</f>
        <v/>
      </c>
      <c r="S22" s="1135" t="str">
        <f t="shared" si="37"/>
        <v/>
      </c>
      <c r="T22" s="1135" t="str">
        <f t="shared" si="37"/>
        <v/>
      </c>
      <c r="U22" s="168" t="str">
        <f t="shared" si="37"/>
        <v/>
      </c>
      <c r="V22" s="727"/>
      <c r="W22" s="31"/>
      <c r="X22" s="1"/>
      <c r="Y22" s="1"/>
      <c r="Z22" s="1"/>
      <c r="AA22" s="1"/>
      <c r="AB22" s="1"/>
      <c r="AC22" s="1"/>
      <c r="AD22" s="1"/>
    </row>
    <row r="23" spans="1:30" ht="15.75" customHeight="1" x14ac:dyDescent="0.2">
      <c r="A23" s="219"/>
      <c r="B23" s="220" t="s">
        <v>121</v>
      </c>
      <c r="C23" s="220"/>
      <c r="D23" s="695" t="e">
        <f>VLOOKUP(C23,'Items in Tally'!$A$2:$D$4982,2,FALSE)</f>
        <v>#N/A</v>
      </c>
      <c r="E23" s="221"/>
      <c r="F23" s="222"/>
      <c r="G23" s="223"/>
      <c r="H23" s="224"/>
      <c r="I23" s="225"/>
      <c r="J23" s="226"/>
      <c r="K23" s="227"/>
      <c r="L23" s="228"/>
      <c r="M23" s="229"/>
      <c r="N23" s="229"/>
      <c r="O23" s="230"/>
      <c r="P23" s="229"/>
      <c r="Q23" s="231"/>
      <c r="R23" s="232"/>
      <c r="S23" s="231"/>
      <c r="T23" s="231"/>
      <c r="U23" s="233"/>
      <c r="V23" s="231"/>
      <c r="W23" s="234"/>
      <c r="X23" s="235"/>
      <c r="Y23" s="235"/>
      <c r="Z23" s="235"/>
      <c r="AA23" s="235"/>
      <c r="AB23" s="235"/>
      <c r="AC23" s="235"/>
      <c r="AD23" s="235"/>
    </row>
    <row r="24" spans="1:30" ht="15.75" customHeight="1" x14ac:dyDescent="0.2">
      <c r="A24" s="171" t="s">
        <v>44</v>
      </c>
      <c r="B24" s="5" t="s">
        <v>122</v>
      </c>
      <c r="C24" s="5" t="s">
        <v>123</v>
      </c>
      <c r="D24" s="695" t="str">
        <f>VLOOKUP(C24,'Items in Tally'!$A$2:$D$4982,2,FALSE)</f>
        <v>3 PC</v>
      </c>
      <c r="E24" s="215">
        <v>43574</v>
      </c>
      <c r="F24" s="133" t="s">
        <v>124</v>
      </c>
      <c r="G24" s="133">
        <v>17</v>
      </c>
      <c r="H24" s="216" t="str">
        <f t="shared" ref="H24:J24" si="38">IF(L24="","",L24/$G24-1)</f>
        <v/>
      </c>
      <c r="I24" s="6" t="str">
        <f t="shared" si="38"/>
        <v/>
      </c>
      <c r="J24" s="172" t="str">
        <f t="shared" si="38"/>
        <v/>
      </c>
      <c r="K24" s="1150"/>
      <c r="L24" s="217"/>
      <c r="M24" s="7"/>
      <c r="N24" s="7"/>
      <c r="O24" s="218"/>
      <c r="P24" s="646"/>
      <c r="Q24" s="1148"/>
      <c r="R24" s="1152" t="str">
        <f t="shared" ref="R24:U24" si="39">IF(L24="","",CEILING(L24*1.02,5))</f>
        <v/>
      </c>
      <c r="S24" s="1148" t="str">
        <f t="shared" si="39"/>
        <v/>
      </c>
      <c r="T24" s="1148" t="str">
        <f t="shared" si="39"/>
        <v/>
      </c>
      <c r="U24" s="173" t="str">
        <f t="shared" si="39"/>
        <v/>
      </c>
      <c r="V24" s="642"/>
      <c r="W24" s="33"/>
      <c r="X24" s="5"/>
      <c r="Y24" s="5"/>
      <c r="Z24" s="5"/>
      <c r="AA24" s="5"/>
      <c r="AB24" s="5"/>
      <c r="AC24" s="5"/>
      <c r="AD24" s="5"/>
    </row>
    <row r="25" spans="1:30" ht="15.75" customHeight="1" x14ac:dyDescent="0.2">
      <c r="A25" s="171" t="s">
        <v>44</v>
      </c>
      <c r="B25" s="5" t="s">
        <v>125</v>
      </c>
      <c r="C25" s="5" t="s">
        <v>126</v>
      </c>
      <c r="D25" s="695" t="str">
        <f>VLOOKUP(C25,'Items in Tally'!$A$2:$D$4982,2,FALSE)</f>
        <v>35 PC</v>
      </c>
      <c r="E25" s="215"/>
      <c r="F25" s="133"/>
      <c r="G25" s="1150"/>
      <c r="H25" s="34"/>
      <c r="I25" s="34"/>
      <c r="J25" s="34"/>
      <c r="K25" s="1150"/>
      <c r="L25" s="236"/>
      <c r="M25" s="35"/>
      <c r="N25" s="35"/>
      <c r="O25" s="237"/>
      <c r="P25" s="647"/>
      <c r="Q25" s="7"/>
      <c r="R25" s="1122" t="str">
        <f t="shared" ref="R25:T25" si="40">IF(L25="","",CEILING(L25*1.02,0.5))</f>
        <v/>
      </c>
      <c r="S25" s="1150" t="str">
        <f t="shared" si="40"/>
        <v/>
      </c>
      <c r="T25" s="1150" t="str">
        <f t="shared" si="40"/>
        <v/>
      </c>
      <c r="U25" s="238"/>
      <c r="V25" s="816"/>
      <c r="W25" s="5"/>
      <c r="X25" s="5"/>
      <c r="Y25" s="5"/>
      <c r="Z25" s="5"/>
      <c r="AA25" s="5"/>
      <c r="AB25" s="5"/>
      <c r="AC25" s="5"/>
      <c r="AD25" s="5"/>
    </row>
    <row r="26" spans="1:30" s="578" customFormat="1" ht="15.75" customHeight="1" x14ac:dyDescent="0.2">
      <c r="A26" s="171" t="s">
        <v>44</v>
      </c>
      <c r="B26" s="5" t="s">
        <v>127</v>
      </c>
      <c r="C26" s="5" t="s">
        <v>128</v>
      </c>
      <c r="D26" s="695" t="str">
        <f>VLOOKUP(C26,'Items in Tally'!$A$2:$D$4982,2,FALSE)</f>
        <v>445 PC</v>
      </c>
      <c r="E26" s="215">
        <v>45041</v>
      </c>
      <c r="F26" s="133">
        <v>1.5</v>
      </c>
      <c r="G26" s="1150">
        <v>19</v>
      </c>
      <c r="H26" s="34"/>
      <c r="I26" s="34"/>
      <c r="J26" s="34"/>
      <c r="K26" s="1150"/>
      <c r="L26" s="236" t="s">
        <v>129</v>
      </c>
      <c r="M26" s="35">
        <v>55</v>
      </c>
      <c r="N26" s="35"/>
      <c r="O26" s="237"/>
      <c r="P26" s="647"/>
      <c r="Q26" s="7"/>
      <c r="R26" s="1122">
        <f t="shared" ref="R26:T26" si="41">IF(L26="","",CEILING(L26*1.02,0.5))</f>
        <v>66.5</v>
      </c>
      <c r="S26" s="1150">
        <f t="shared" si="41"/>
        <v>56.5</v>
      </c>
      <c r="T26" s="1150" t="str">
        <f t="shared" si="41"/>
        <v/>
      </c>
      <c r="U26" s="238"/>
      <c r="V26" s="816"/>
      <c r="W26" s="5"/>
      <c r="X26" s="5"/>
      <c r="Y26" s="5"/>
      <c r="Z26" s="5"/>
      <c r="AA26" s="5"/>
      <c r="AB26" s="5"/>
      <c r="AC26" s="5"/>
      <c r="AD26" s="5"/>
    </row>
    <row r="27" spans="1:30" ht="15.75" customHeight="1" x14ac:dyDescent="0.2">
      <c r="A27" s="175" t="s">
        <v>44</v>
      </c>
      <c r="B27" s="8" t="s">
        <v>130</v>
      </c>
      <c r="C27" s="8" t="s">
        <v>131</v>
      </c>
      <c r="D27" s="695" t="str">
        <f>VLOOKUP(C27,'Items in Tally'!$A$2:$D$4982,2,FALSE)</f>
        <v>60 PC</v>
      </c>
      <c r="E27" s="209">
        <v>44703</v>
      </c>
      <c r="F27" s="125">
        <v>1.5</v>
      </c>
      <c r="G27" s="1130">
        <v>20</v>
      </c>
      <c r="H27" s="36"/>
      <c r="I27" s="36"/>
      <c r="J27" s="36"/>
      <c r="K27" s="1130"/>
      <c r="L27" s="239" t="s">
        <v>129</v>
      </c>
      <c r="M27" s="17">
        <v>55</v>
      </c>
      <c r="N27" s="17"/>
      <c r="O27" s="240"/>
      <c r="P27" s="648"/>
      <c r="Q27" s="124"/>
      <c r="R27" s="1129">
        <f t="shared" ref="R27:T27" si="42">IF(L27="","",CEILING(L27*1.02,0.5))</f>
        <v>66.5</v>
      </c>
      <c r="S27" s="1130">
        <f t="shared" si="42"/>
        <v>56.5</v>
      </c>
      <c r="T27" s="1130" t="str">
        <f t="shared" si="42"/>
        <v/>
      </c>
      <c r="U27" s="241"/>
      <c r="V27" s="817"/>
      <c r="W27" s="8"/>
      <c r="X27" s="8"/>
      <c r="Y27" s="8"/>
      <c r="Z27" s="8"/>
      <c r="AA27" s="8"/>
      <c r="AB27" s="8"/>
      <c r="AC27" s="8"/>
      <c r="AD27" s="8"/>
    </row>
    <row r="28" spans="1:30" ht="15.75" customHeight="1" x14ac:dyDescent="0.2">
      <c r="A28" s="171"/>
      <c r="B28" s="5"/>
      <c r="C28" s="5"/>
      <c r="D28" s="695" t="e">
        <f>VLOOKUP(C28,'Items in Tally'!$A$2:$D$4982,2,FALSE)</f>
        <v>#N/A</v>
      </c>
      <c r="E28" s="215"/>
      <c r="F28" s="133"/>
      <c r="G28" s="1150"/>
      <c r="H28" s="34"/>
      <c r="I28" s="34"/>
      <c r="J28" s="34"/>
      <c r="K28" s="1150"/>
      <c r="L28" s="236"/>
      <c r="M28" s="35"/>
      <c r="N28" s="35"/>
      <c r="O28" s="237"/>
      <c r="P28" s="647"/>
      <c r="Q28" s="7"/>
      <c r="R28" s="1122" t="str">
        <f t="shared" ref="R28:T28" si="43">IF(L28="","",CEILING(L28*1.02,0.5))</f>
        <v/>
      </c>
      <c r="S28" s="1150" t="str">
        <f t="shared" si="43"/>
        <v/>
      </c>
      <c r="T28" s="1150" t="str">
        <f t="shared" si="43"/>
        <v/>
      </c>
      <c r="U28" s="238"/>
      <c r="V28" s="816"/>
      <c r="W28" s="5"/>
      <c r="X28" s="5"/>
      <c r="Y28" s="5"/>
      <c r="Z28" s="5"/>
      <c r="AA28" s="5"/>
      <c r="AB28" s="5"/>
      <c r="AC28" s="5"/>
      <c r="AD28" s="5"/>
    </row>
    <row r="29" spans="1:30" ht="15.75" customHeight="1" x14ac:dyDescent="0.2">
      <c r="A29" s="171" t="s">
        <v>132</v>
      </c>
      <c r="B29" s="5" t="s">
        <v>133</v>
      </c>
      <c r="C29" s="5" t="s">
        <v>134</v>
      </c>
      <c r="D29" s="695" t="str">
        <f>VLOOKUP(C29,'Items in Tally'!$A$2:$D$4982,2,FALSE)</f>
        <v> </v>
      </c>
      <c r="E29" s="215"/>
      <c r="F29" s="133"/>
      <c r="G29" s="1150"/>
      <c r="H29" s="34"/>
      <c r="I29" s="34"/>
      <c r="J29" s="34"/>
      <c r="K29" s="1150"/>
      <c r="L29" s="242"/>
      <c r="M29" s="1150"/>
      <c r="N29" s="1150"/>
      <c r="O29" s="1045"/>
      <c r="P29" s="609"/>
      <c r="Q29" s="7"/>
      <c r="R29" s="1122" t="str">
        <f t="shared" ref="R29:T29" si="44">IF(L29="","",CEILING(L29*1.02,0.5))</f>
        <v/>
      </c>
      <c r="S29" s="1150" t="str">
        <f t="shared" si="44"/>
        <v/>
      </c>
      <c r="T29" s="1150" t="str">
        <f t="shared" si="44"/>
        <v/>
      </c>
      <c r="U29" s="238"/>
      <c r="V29" s="816"/>
      <c r="W29" s="5"/>
      <c r="X29" s="5"/>
      <c r="Y29" s="5"/>
      <c r="Z29" s="5"/>
      <c r="AA29" s="5"/>
      <c r="AB29" s="5"/>
      <c r="AC29" s="5"/>
      <c r="AD29" s="5"/>
    </row>
    <row r="30" spans="1:30" ht="15.75" customHeight="1" x14ac:dyDescent="0.2">
      <c r="A30" s="191" t="s">
        <v>132</v>
      </c>
      <c r="B30" s="192" t="s">
        <v>135</v>
      </c>
      <c r="C30" s="192" t="s">
        <v>136</v>
      </c>
      <c r="D30" s="695" t="str">
        <f>VLOOKUP(C30,'Items in Tally'!$A$2:$D$4982,2,FALSE)</f>
        <v>100 PC</v>
      </c>
      <c r="E30" s="193"/>
      <c r="F30" s="1133"/>
      <c r="G30" s="1133"/>
      <c r="H30" s="15"/>
      <c r="I30" s="15"/>
      <c r="J30" s="15"/>
      <c r="K30" s="1133"/>
      <c r="L30" s="243" t="s">
        <v>137</v>
      </c>
      <c r="M30" s="244">
        <v>65</v>
      </c>
      <c r="N30" s="244">
        <v>55</v>
      </c>
      <c r="O30" s="245"/>
      <c r="P30" s="643"/>
      <c r="Q30" s="18"/>
      <c r="R30" s="196">
        <f t="shared" ref="R30:T30" si="45">IF(L30="","",CEILING(L30*1.02,0.5))</f>
        <v>76.5</v>
      </c>
      <c r="S30" s="197">
        <f t="shared" si="45"/>
        <v>66.5</v>
      </c>
      <c r="T30" s="197">
        <f t="shared" si="45"/>
        <v>56.5</v>
      </c>
      <c r="U30" s="246"/>
      <c r="V30" s="818"/>
      <c r="W30" s="1"/>
      <c r="X30" s="1"/>
      <c r="Y30" s="1"/>
      <c r="Z30" s="1"/>
      <c r="AA30" s="1"/>
      <c r="AB30" s="1"/>
      <c r="AC30" s="1"/>
      <c r="AD30" s="1"/>
    </row>
    <row r="31" spans="1:30" ht="15.75" customHeight="1" x14ac:dyDescent="0.2">
      <c r="A31" s="1"/>
      <c r="B31" s="1"/>
      <c r="C31" s="1"/>
      <c r="D31" s="695" t="e">
        <f>VLOOKUP(C31,'Items in Tally'!$A$2:$D$4982,2,FALSE)</f>
        <v>#N/A</v>
      </c>
      <c r="E31" s="1"/>
      <c r="F31" s="1133"/>
      <c r="G31" s="1133"/>
      <c r="H31" s="15"/>
      <c r="I31" s="15"/>
      <c r="J31" s="15"/>
      <c r="K31" s="1133"/>
      <c r="L31" s="19"/>
      <c r="M31" s="1130"/>
      <c r="N31" s="1130"/>
      <c r="O31" s="1130"/>
      <c r="P31" s="1130"/>
      <c r="Q31" s="18"/>
      <c r="R31" s="1133" t="str">
        <f t="shared" ref="R31:T31" si="46">IF(L31="","",CEILING(L31*1.02,0.5))</f>
        <v/>
      </c>
      <c r="S31" s="1133" t="str">
        <f t="shared" si="46"/>
        <v/>
      </c>
      <c r="T31" s="1133" t="str">
        <f t="shared" si="46"/>
        <v/>
      </c>
      <c r="U31" s="22"/>
      <c r="V31" s="22"/>
      <c r="W31" s="1"/>
      <c r="X31" s="1"/>
      <c r="Y31" s="1"/>
      <c r="Z31" s="1"/>
      <c r="AA31" s="1"/>
      <c r="AB31" s="1"/>
      <c r="AC31" s="1"/>
      <c r="AD31" s="1"/>
    </row>
    <row r="32" spans="1:30" ht="15.75" customHeight="1" x14ac:dyDescent="0.2">
      <c r="A32" s="1"/>
      <c r="B32" s="1"/>
      <c r="C32" s="1"/>
      <c r="D32" s="695" t="e">
        <f>VLOOKUP(C32,'Items in Tally'!$A$2:$D$4982,2,FALSE)</f>
        <v>#N/A</v>
      </c>
      <c r="E32" s="1"/>
      <c r="F32" s="1127"/>
      <c r="G32" s="37"/>
      <c r="H32" s="15"/>
      <c r="I32" s="15"/>
      <c r="J32" s="15"/>
      <c r="K32" s="1133"/>
      <c r="L32" s="16"/>
      <c r="M32" s="1130"/>
      <c r="N32" s="1130"/>
      <c r="O32" s="1130"/>
      <c r="P32" s="1130"/>
      <c r="Q32" s="18"/>
      <c r="R32" s="1133" t="str">
        <f t="shared" ref="R32:T32" si="47">IF(L32="","",CEILING(L32*1.02,0.5))</f>
        <v/>
      </c>
      <c r="S32" s="1133" t="str">
        <f t="shared" si="47"/>
        <v/>
      </c>
      <c r="T32" s="1133" t="str">
        <f t="shared" si="47"/>
        <v/>
      </c>
      <c r="U32" s="22"/>
      <c r="V32" s="22"/>
      <c r="W32" s="1"/>
      <c r="X32" s="1"/>
      <c r="Y32" s="1"/>
      <c r="Z32" s="1"/>
      <c r="AA32" s="1"/>
      <c r="AB32" s="1"/>
      <c r="AC32" s="1"/>
      <c r="AD32" s="1"/>
    </row>
    <row r="33" spans="1:30" ht="15.75" customHeight="1" x14ac:dyDescent="0.2">
      <c r="A33" s="1"/>
      <c r="B33" s="1"/>
      <c r="C33" s="1"/>
      <c r="D33" s="1"/>
      <c r="E33" s="1"/>
      <c r="F33" s="1127"/>
      <c r="G33" s="37"/>
      <c r="H33" s="15"/>
      <c r="I33" s="15"/>
      <c r="J33" s="15"/>
      <c r="K33" s="1133"/>
      <c r="L33" s="16"/>
      <c r="M33" s="1130"/>
      <c r="N33" s="1130"/>
      <c r="O33" s="1130"/>
      <c r="P33" s="1130"/>
      <c r="Q33" s="18"/>
      <c r="R33" s="1133" t="str">
        <f t="shared" ref="R33:T33" si="48">IF(L33="","",CEILING(L33*1.02,0.5))</f>
        <v/>
      </c>
      <c r="S33" s="1133" t="str">
        <f t="shared" si="48"/>
        <v/>
      </c>
      <c r="T33" s="1133" t="str">
        <f t="shared" si="48"/>
        <v/>
      </c>
      <c r="U33" s="22"/>
      <c r="V33" s="22"/>
      <c r="W33" s="1"/>
      <c r="X33" s="1"/>
      <c r="Y33" s="1"/>
      <c r="Z33" s="1"/>
      <c r="AA33" s="1"/>
      <c r="AB33" s="1"/>
      <c r="AC33" s="1"/>
      <c r="AD33" s="1"/>
    </row>
    <row r="34" spans="1:30" ht="15.75" customHeight="1" x14ac:dyDescent="0.2">
      <c r="A34" s="1"/>
      <c r="B34" s="1"/>
      <c r="C34" s="1"/>
      <c r="D34" s="1"/>
      <c r="E34" s="1"/>
      <c r="F34" s="1127"/>
      <c r="G34" s="1127"/>
      <c r="H34" s="15"/>
      <c r="I34" s="15"/>
      <c r="J34" s="15"/>
      <c r="K34" s="1133"/>
      <c r="L34" s="16"/>
      <c r="M34" s="1130"/>
      <c r="N34" s="1130"/>
      <c r="O34" s="1130"/>
      <c r="P34" s="1130"/>
      <c r="Q34" s="18"/>
      <c r="R34" s="1133" t="str">
        <f t="shared" ref="R34:T34" si="49">IF(L34="","",CEILING(L34*1.02,0.5))</f>
        <v/>
      </c>
      <c r="S34" s="1133" t="str">
        <f t="shared" si="49"/>
        <v/>
      </c>
      <c r="T34" s="1133" t="str">
        <f t="shared" si="49"/>
        <v/>
      </c>
      <c r="U34" s="22"/>
      <c r="V34" s="22"/>
      <c r="W34" s="1"/>
      <c r="X34" s="1"/>
      <c r="Y34" s="1"/>
      <c r="Z34" s="1"/>
      <c r="AA34" s="1"/>
      <c r="AB34" s="1"/>
      <c r="AC34" s="1"/>
      <c r="AD34" s="1"/>
    </row>
    <row r="35" spans="1:30" ht="15.75" customHeight="1" x14ac:dyDescent="0.2">
      <c r="A35" s="1"/>
      <c r="B35" s="1"/>
      <c r="C35" s="1"/>
      <c r="D35" s="1"/>
      <c r="E35" s="1"/>
      <c r="F35" s="37"/>
      <c r="G35" s="38"/>
      <c r="H35" s="15"/>
      <c r="I35" s="15"/>
      <c r="J35" s="15"/>
      <c r="K35" s="1133"/>
      <c r="L35" s="16"/>
      <c r="M35" s="1130"/>
      <c r="N35" s="1130"/>
      <c r="O35" s="1130"/>
      <c r="P35" s="1130"/>
      <c r="Q35" s="18"/>
      <c r="R35" s="1133" t="str">
        <f t="shared" ref="R35:T35" si="50">IF(L35="","",CEILING(L35*1.02,0.5))</f>
        <v/>
      </c>
      <c r="S35" s="1133" t="str">
        <f t="shared" si="50"/>
        <v/>
      </c>
      <c r="T35" s="1133" t="str">
        <f t="shared" si="50"/>
        <v/>
      </c>
      <c r="U35" s="22"/>
      <c r="V35" s="22"/>
      <c r="W35" s="1"/>
      <c r="X35" s="1"/>
      <c r="Y35" s="1"/>
      <c r="Z35" s="1"/>
      <c r="AA35" s="1"/>
      <c r="AB35" s="1"/>
      <c r="AC35" s="1"/>
      <c r="AD35" s="1"/>
    </row>
    <row r="36" spans="1:30" ht="15.75" customHeight="1" x14ac:dyDescent="0.2">
      <c r="A36" s="1"/>
      <c r="B36" s="1"/>
      <c r="C36" s="1"/>
      <c r="D36" s="1"/>
      <c r="E36" s="1"/>
      <c r="F36" s="37"/>
      <c r="G36" s="37"/>
      <c r="H36" s="15"/>
      <c r="I36" s="15"/>
      <c r="J36" s="15"/>
      <c r="K36" s="1133"/>
      <c r="L36" s="21"/>
      <c r="M36" s="8"/>
      <c r="N36" s="1130"/>
      <c r="O36" s="1130"/>
      <c r="P36" s="1130"/>
      <c r="Q36" s="18"/>
      <c r="R36" s="1133" t="str">
        <f t="shared" ref="R36:T36" si="51">IF(L36="","",CEILING(L36*1.02,0.5))</f>
        <v/>
      </c>
      <c r="S36" s="1133" t="str">
        <f t="shared" si="51"/>
        <v/>
      </c>
      <c r="T36" s="1133" t="str">
        <f t="shared" si="51"/>
        <v/>
      </c>
      <c r="U36" s="22"/>
      <c r="V36" s="22"/>
      <c r="W36" s="1"/>
      <c r="X36" s="1"/>
      <c r="Y36" s="1"/>
      <c r="Z36" s="1"/>
      <c r="AA36" s="1"/>
      <c r="AB36" s="1"/>
      <c r="AC36" s="1"/>
      <c r="AD36" s="1"/>
    </row>
    <row r="37" spans="1:30" ht="15.75" customHeight="1" x14ac:dyDescent="0.2">
      <c r="A37" s="1"/>
      <c r="B37" s="1"/>
      <c r="C37" s="1"/>
      <c r="D37" s="1"/>
      <c r="E37" s="1"/>
      <c r="F37" s="39"/>
      <c r="G37" s="14"/>
      <c r="H37" s="15"/>
      <c r="I37" s="15"/>
      <c r="J37" s="15"/>
      <c r="K37" s="1133"/>
      <c r="L37" s="1133"/>
      <c r="M37" s="1133"/>
      <c r="N37" s="1133"/>
      <c r="O37" s="1133"/>
      <c r="P37" s="1133"/>
      <c r="Q37" s="18"/>
      <c r="R37" s="1133" t="str">
        <f t="shared" ref="R37:T37" si="52">IF(L37="","",CEILING(L37*1.02,0.5))</f>
        <v/>
      </c>
      <c r="S37" s="1133" t="str">
        <f t="shared" si="52"/>
        <v/>
      </c>
      <c r="T37" s="1133" t="str">
        <f t="shared" si="52"/>
        <v/>
      </c>
      <c r="U37" s="22"/>
      <c r="V37" s="22"/>
      <c r="W37" s="1"/>
      <c r="X37" s="1"/>
      <c r="Y37" s="1"/>
      <c r="Z37" s="1"/>
      <c r="AA37" s="1"/>
      <c r="AB37" s="1"/>
      <c r="AC37" s="1"/>
      <c r="AD37" s="1"/>
    </row>
    <row r="38" spans="1:30" ht="15.75" customHeight="1" x14ac:dyDescent="0.2">
      <c r="A38" s="1"/>
      <c r="B38" s="1"/>
      <c r="C38" s="1"/>
      <c r="D38" s="1"/>
      <c r="E38" s="1"/>
      <c r="F38" s="39"/>
      <c r="G38" s="14"/>
      <c r="H38" s="15"/>
      <c r="I38" s="15"/>
      <c r="J38" s="15"/>
      <c r="K38" s="1133"/>
      <c r="L38" s="1133"/>
      <c r="M38" s="1133"/>
      <c r="N38" s="1133"/>
      <c r="O38" s="1133"/>
      <c r="P38" s="1133"/>
      <c r="Q38" s="18"/>
      <c r="R38" s="1133" t="str">
        <f t="shared" ref="R38:T38" si="53">IF(L38="","",CEILING(L38*1.02,0.5))</f>
        <v/>
      </c>
      <c r="S38" s="1133" t="str">
        <f t="shared" si="53"/>
        <v/>
      </c>
      <c r="T38" s="1133" t="str">
        <f t="shared" si="53"/>
        <v/>
      </c>
      <c r="U38" s="22"/>
      <c r="V38" s="22"/>
      <c r="W38" s="1"/>
      <c r="X38" s="1"/>
      <c r="Y38" s="1"/>
      <c r="Z38" s="1"/>
      <c r="AA38" s="1"/>
      <c r="AB38" s="1"/>
      <c r="AC38" s="1"/>
      <c r="AD38" s="1"/>
    </row>
    <row r="39" spans="1:30" ht="15.75" customHeight="1" x14ac:dyDescent="0.2">
      <c r="A39" s="1"/>
      <c r="B39" s="1"/>
      <c r="C39" s="1"/>
      <c r="D39" s="1"/>
      <c r="E39" s="1"/>
      <c r="F39" s="39"/>
      <c r="G39" s="14"/>
      <c r="H39" s="15"/>
      <c r="I39" s="15"/>
      <c r="J39" s="15"/>
      <c r="K39" s="1133"/>
      <c r="L39" s="1133"/>
      <c r="M39" s="1133"/>
      <c r="N39" s="1133"/>
      <c r="O39" s="1133"/>
      <c r="P39" s="1133"/>
      <c r="Q39" s="18"/>
      <c r="R39" s="1133" t="str">
        <f t="shared" ref="R39:T39" si="54">IF(L39="","",CEILING(L39*1.02,0.5))</f>
        <v/>
      </c>
      <c r="S39" s="1133" t="str">
        <f t="shared" si="54"/>
        <v/>
      </c>
      <c r="T39" s="1133" t="str">
        <f t="shared" si="54"/>
        <v/>
      </c>
      <c r="U39" s="22"/>
      <c r="V39" s="22"/>
      <c r="W39" s="1"/>
      <c r="X39" s="1"/>
      <c r="Y39" s="1"/>
      <c r="Z39" s="1"/>
      <c r="AA39" s="1"/>
      <c r="AB39" s="1"/>
      <c r="AC39" s="1"/>
      <c r="AD39" s="1"/>
    </row>
    <row r="40" spans="1:30" ht="15.75" customHeight="1" x14ac:dyDescent="0.2">
      <c r="A40" s="1"/>
      <c r="B40" s="1"/>
      <c r="C40" s="1"/>
      <c r="D40" s="1"/>
      <c r="E40" s="1"/>
      <c r="F40" s="39"/>
      <c r="G40" s="14"/>
      <c r="H40" s="15"/>
      <c r="I40" s="15"/>
      <c r="J40" s="15"/>
      <c r="K40" s="1133"/>
      <c r="L40" s="1133"/>
      <c r="M40" s="1133"/>
      <c r="N40" s="1133"/>
      <c r="O40" s="1133"/>
      <c r="P40" s="1133"/>
      <c r="Q40" s="18"/>
      <c r="R40" s="1133" t="str">
        <f t="shared" ref="R40:T40" si="55">IF(L40="","",CEILING(L40*1.02,0.5))</f>
        <v/>
      </c>
      <c r="S40" s="1133" t="str">
        <f t="shared" si="55"/>
        <v/>
      </c>
      <c r="T40" s="1133" t="str">
        <f t="shared" si="55"/>
        <v/>
      </c>
      <c r="U40" s="22"/>
      <c r="V40" s="22"/>
      <c r="W40" s="1"/>
      <c r="X40" s="1"/>
      <c r="Y40" s="1"/>
      <c r="Z40" s="1"/>
      <c r="AA40" s="1"/>
      <c r="AB40" s="1"/>
      <c r="AC40" s="1"/>
      <c r="AD40" s="1"/>
    </row>
    <row r="41" spans="1:30" ht="15.75" customHeight="1" x14ac:dyDescent="0.2">
      <c r="A41" s="1"/>
      <c r="B41" s="1"/>
      <c r="C41" s="1"/>
      <c r="D41" s="1"/>
      <c r="E41" s="1"/>
      <c r="F41" s="39"/>
      <c r="G41" s="14"/>
      <c r="H41" s="15"/>
      <c r="I41" s="15"/>
      <c r="J41" s="15"/>
      <c r="K41" s="1133"/>
      <c r="L41" s="1133"/>
      <c r="M41" s="1133"/>
      <c r="N41" s="1133"/>
      <c r="O41" s="1133"/>
      <c r="P41" s="1133"/>
      <c r="Q41" s="18"/>
      <c r="R41" s="1133" t="str">
        <f t="shared" ref="R41:T41" si="56">IF(L41="","",CEILING(L41*1.02,0.5))</f>
        <v/>
      </c>
      <c r="S41" s="1133" t="str">
        <f t="shared" si="56"/>
        <v/>
      </c>
      <c r="T41" s="1133" t="str">
        <f t="shared" si="56"/>
        <v/>
      </c>
      <c r="U41" s="22"/>
      <c r="V41" s="22"/>
      <c r="W41" s="1"/>
      <c r="X41" s="1"/>
      <c r="Y41" s="1"/>
      <c r="Z41" s="1"/>
      <c r="AA41" s="1"/>
      <c r="AB41" s="1"/>
      <c r="AC41" s="1"/>
      <c r="AD41" s="1"/>
    </row>
    <row r="42" spans="1:30" ht="15.75" customHeight="1" x14ac:dyDescent="0.2">
      <c r="A42" s="1"/>
      <c r="B42" s="1"/>
      <c r="C42" s="1"/>
      <c r="D42" s="1"/>
      <c r="E42" s="1"/>
      <c r="F42" s="39"/>
      <c r="G42" s="14"/>
      <c r="H42" s="15"/>
      <c r="I42" s="15"/>
      <c r="J42" s="15"/>
      <c r="K42" s="1133"/>
      <c r="L42" s="1133"/>
      <c r="M42" s="1133"/>
      <c r="N42" s="1133"/>
      <c r="O42" s="1133"/>
      <c r="P42" s="1133"/>
      <c r="Q42" s="18"/>
      <c r="R42" s="1133" t="str">
        <f t="shared" ref="R42:T42" si="57">IF(L42="","",CEILING(L42*1.02,0.5))</f>
        <v/>
      </c>
      <c r="S42" s="1133" t="str">
        <f t="shared" si="57"/>
        <v/>
      </c>
      <c r="T42" s="1133" t="str">
        <f t="shared" si="57"/>
        <v/>
      </c>
      <c r="U42" s="22"/>
      <c r="V42" s="22"/>
      <c r="W42" s="1"/>
      <c r="X42" s="1"/>
      <c r="Y42" s="1"/>
      <c r="Z42" s="1"/>
      <c r="AA42" s="1"/>
      <c r="AB42" s="1"/>
      <c r="AC42" s="1"/>
      <c r="AD42" s="1"/>
    </row>
    <row r="43" spans="1:30" ht="15.75" customHeight="1" x14ac:dyDescent="0.2">
      <c r="A43" s="1"/>
      <c r="B43" s="1"/>
      <c r="C43" s="1"/>
      <c r="D43" s="1"/>
      <c r="E43" s="1"/>
      <c r="F43" s="39"/>
      <c r="G43" s="14"/>
      <c r="H43" s="15"/>
      <c r="I43" s="15"/>
      <c r="J43" s="15"/>
      <c r="K43" s="1133"/>
      <c r="L43" s="1133"/>
      <c r="M43" s="1133"/>
      <c r="N43" s="1133"/>
      <c r="O43" s="1133"/>
      <c r="P43" s="1133"/>
      <c r="Q43" s="18"/>
      <c r="R43" s="1133" t="str">
        <f t="shared" ref="R43:T43" si="58">IF(L43="","",CEILING(L43*1.02,0.5))</f>
        <v/>
      </c>
      <c r="S43" s="1133" t="str">
        <f t="shared" si="58"/>
        <v/>
      </c>
      <c r="T43" s="1133" t="str">
        <f t="shared" si="58"/>
        <v/>
      </c>
      <c r="U43" s="22"/>
      <c r="V43" s="22"/>
      <c r="W43" s="1"/>
      <c r="X43" s="1"/>
      <c r="Y43" s="1"/>
      <c r="Z43" s="1"/>
      <c r="AA43" s="1"/>
      <c r="AB43" s="1"/>
      <c r="AC43" s="1"/>
      <c r="AD43" s="1"/>
    </row>
    <row r="44" spans="1:30" ht="15.75" customHeight="1" x14ac:dyDescent="0.2">
      <c r="A44" s="1"/>
      <c r="B44" s="1"/>
      <c r="C44" s="1"/>
      <c r="D44" s="1"/>
      <c r="E44" s="1"/>
      <c r="F44" s="39"/>
      <c r="G44" s="14"/>
      <c r="H44" s="15"/>
      <c r="I44" s="15"/>
      <c r="J44" s="15"/>
      <c r="K44" s="1133"/>
      <c r="L44" s="1133"/>
      <c r="M44" s="1133"/>
      <c r="N44" s="1133"/>
      <c r="O44" s="1133"/>
      <c r="P44" s="1133"/>
      <c r="Q44" s="18"/>
      <c r="R44" s="1133" t="str">
        <f t="shared" ref="R44:T44" si="59">IF(L44="","",CEILING(L44*1.02,0.5))</f>
        <v/>
      </c>
      <c r="S44" s="1133" t="str">
        <f t="shared" si="59"/>
        <v/>
      </c>
      <c r="T44" s="1133" t="str">
        <f t="shared" si="59"/>
        <v/>
      </c>
      <c r="U44" s="22"/>
      <c r="V44" s="22"/>
      <c r="W44" s="1"/>
      <c r="X44" s="1"/>
      <c r="Y44" s="1"/>
      <c r="Z44" s="1"/>
      <c r="AA44" s="1"/>
      <c r="AB44" s="1"/>
      <c r="AC44" s="1"/>
      <c r="AD44" s="1"/>
    </row>
    <row r="45" spans="1:30" ht="15.75" customHeight="1" x14ac:dyDescent="0.2">
      <c r="A45" s="1"/>
      <c r="B45" s="1"/>
      <c r="C45" s="1"/>
      <c r="D45" s="1"/>
      <c r="E45" s="1"/>
      <c r="F45" s="39"/>
      <c r="G45" s="14"/>
      <c r="H45" s="15"/>
      <c r="I45" s="15"/>
      <c r="J45" s="15"/>
      <c r="K45" s="1133"/>
      <c r="L45" s="1133"/>
      <c r="M45" s="1133"/>
      <c r="N45" s="1133"/>
      <c r="O45" s="1133"/>
      <c r="P45" s="1133"/>
      <c r="Q45" s="18"/>
      <c r="R45" s="1133" t="str">
        <f t="shared" ref="R45:T45" si="60">IF(L45="","",CEILING(L45*1.02,0.5))</f>
        <v/>
      </c>
      <c r="S45" s="1133" t="str">
        <f t="shared" si="60"/>
        <v/>
      </c>
      <c r="T45" s="1133" t="str">
        <f t="shared" si="60"/>
        <v/>
      </c>
      <c r="U45" s="22"/>
      <c r="V45" s="22"/>
      <c r="W45" s="1"/>
      <c r="X45" s="1"/>
      <c r="Y45" s="1"/>
      <c r="Z45" s="1"/>
      <c r="AA45" s="1"/>
      <c r="AB45" s="1"/>
      <c r="AC45" s="1"/>
      <c r="AD45" s="1"/>
    </row>
    <row r="46" spans="1:30" ht="15.75" customHeight="1" x14ac:dyDescent="0.2">
      <c r="A46" s="1"/>
      <c r="B46" s="1"/>
      <c r="C46" s="1"/>
      <c r="D46" s="1"/>
      <c r="E46" s="1"/>
      <c r="F46" s="39"/>
      <c r="G46" s="14"/>
      <c r="H46" s="15"/>
      <c r="I46" s="15"/>
      <c r="J46" s="15"/>
      <c r="K46" s="1133"/>
      <c r="L46" s="1133"/>
      <c r="M46" s="1133"/>
      <c r="N46" s="1133"/>
      <c r="O46" s="1133"/>
      <c r="P46" s="1133"/>
      <c r="Q46" s="18"/>
      <c r="R46" s="1133" t="str">
        <f t="shared" ref="R46:T46" si="61">IF(L46="","",CEILING(L46*1.02,0.5))</f>
        <v/>
      </c>
      <c r="S46" s="1133" t="str">
        <f t="shared" si="61"/>
        <v/>
      </c>
      <c r="T46" s="1133" t="str">
        <f t="shared" si="61"/>
        <v/>
      </c>
      <c r="U46" s="22"/>
      <c r="V46" s="22"/>
      <c r="W46" s="1"/>
      <c r="X46" s="1"/>
      <c r="Y46" s="1"/>
      <c r="Z46" s="1"/>
      <c r="AA46" s="1"/>
      <c r="AB46" s="1"/>
      <c r="AC46" s="1"/>
      <c r="AD46" s="1"/>
    </row>
    <row r="47" spans="1:30" ht="15.75" customHeight="1" x14ac:dyDescent="0.2">
      <c r="A47" s="1"/>
      <c r="B47" s="1"/>
      <c r="C47" s="1"/>
      <c r="D47" s="1"/>
      <c r="E47" s="1"/>
      <c r="F47" s="39"/>
      <c r="G47" s="14"/>
      <c r="H47" s="15"/>
      <c r="I47" s="15"/>
      <c r="J47" s="15"/>
      <c r="K47" s="1133"/>
      <c r="L47" s="1133"/>
      <c r="M47" s="1133"/>
      <c r="N47" s="1133"/>
      <c r="O47" s="1133"/>
      <c r="P47" s="1133"/>
      <c r="Q47" s="18"/>
      <c r="R47" s="1133" t="str">
        <f t="shared" ref="R47:T47" si="62">IF(L47="","",CEILING(L47*1.02,0.5))</f>
        <v/>
      </c>
      <c r="S47" s="1133" t="str">
        <f t="shared" si="62"/>
        <v/>
      </c>
      <c r="T47" s="1133" t="str">
        <f t="shared" si="62"/>
        <v/>
      </c>
      <c r="U47" s="22"/>
      <c r="V47" s="22"/>
      <c r="W47" s="1"/>
      <c r="X47" s="1"/>
      <c r="Y47" s="1"/>
      <c r="Z47" s="1"/>
      <c r="AA47" s="1"/>
      <c r="AB47" s="1"/>
      <c r="AC47" s="1"/>
      <c r="AD47" s="1"/>
    </row>
    <row r="48" spans="1:30" ht="15.75" customHeight="1" x14ac:dyDescent="0.2">
      <c r="A48" s="1"/>
      <c r="B48" s="1"/>
      <c r="C48" s="1"/>
      <c r="D48" s="1"/>
      <c r="E48" s="1"/>
      <c r="F48" s="39"/>
      <c r="G48" s="14"/>
      <c r="H48" s="15"/>
      <c r="I48" s="15"/>
      <c r="J48" s="15"/>
      <c r="K48" s="1133"/>
      <c r="L48" s="1133"/>
      <c r="M48" s="1133"/>
      <c r="N48" s="1133"/>
      <c r="O48" s="1133"/>
      <c r="P48" s="1133"/>
      <c r="Q48" s="18"/>
      <c r="R48" s="1133"/>
      <c r="S48" s="1133"/>
      <c r="T48" s="1133"/>
      <c r="U48" s="22"/>
      <c r="V48" s="22"/>
      <c r="W48" s="1"/>
      <c r="X48" s="1"/>
      <c r="Y48" s="1"/>
      <c r="Z48" s="1"/>
      <c r="AA48" s="1"/>
      <c r="AB48" s="1"/>
      <c r="AC48" s="1"/>
      <c r="AD48" s="1"/>
    </row>
    <row r="49" spans="1:30" ht="15.75" customHeight="1" x14ac:dyDescent="0.2">
      <c r="A49" s="1"/>
      <c r="B49" s="1"/>
      <c r="C49" s="1"/>
      <c r="D49" s="1"/>
      <c r="E49" s="1"/>
      <c r="F49" s="39"/>
      <c r="G49" s="14"/>
      <c r="H49" s="15"/>
      <c r="I49" s="15"/>
      <c r="J49" s="15"/>
      <c r="K49" s="1133"/>
      <c r="L49" s="1133"/>
      <c r="M49" s="1133"/>
      <c r="N49" s="1133"/>
      <c r="O49" s="1133"/>
      <c r="P49" s="1133"/>
      <c r="Q49" s="18"/>
      <c r="R49" s="1133"/>
      <c r="S49" s="1133"/>
      <c r="T49" s="1133"/>
      <c r="U49" s="22"/>
      <c r="V49" s="22"/>
      <c r="W49" s="1"/>
      <c r="X49" s="1"/>
      <c r="Y49" s="1"/>
      <c r="Z49" s="1"/>
      <c r="AA49" s="1"/>
      <c r="AB49" s="1"/>
      <c r="AC49" s="1"/>
      <c r="AD49" s="1"/>
    </row>
    <row r="50" spans="1:30" ht="15.75" customHeight="1" x14ac:dyDescent="0.2">
      <c r="A50" s="1"/>
      <c r="B50" s="1"/>
      <c r="C50" s="1"/>
      <c r="D50" s="1"/>
      <c r="E50" s="1"/>
      <c r="F50" s="39"/>
      <c r="G50" s="14"/>
      <c r="H50" s="15"/>
      <c r="I50" s="15"/>
      <c r="J50" s="15"/>
      <c r="K50" s="1133"/>
      <c r="L50" s="1133"/>
      <c r="M50" s="1133"/>
      <c r="N50" s="1133"/>
      <c r="O50" s="1133"/>
      <c r="P50" s="1133"/>
      <c r="Q50" s="18"/>
      <c r="R50" s="1133"/>
      <c r="S50" s="1133"/>
      <c r="T50" s="1133"/>
      <c r="U50" s="22"/>
      <c r="V50" s="22"/>
      <c r="W50" s="1"/>
      <c r="X50" s="1"/>
      <c r="Y50" s="1"/>
      <c r="Z50" s="1"/>
      <c r="AA50" s="1"/>
      <c r="AB50" s="1"/>
      <c r="AC50" s="1"/>
      <c r="AD50" s="1"/>
    </row>
    <row r="51" spans="1:30" ht="15.75" customHeight="1" x14ac:dyDescent="0.2">
      <c r="A51" s="1"/>
      <c r="B51" s="1"/>
      <c r="C51" s="1"/>
      <c r="D51" s="1"/>
      <c r="E51" s="1"/>
      <c r="F51" s="39"/>
      <c r="G51" s="14"/>
      <c r="H51" s="15"/>
      <c r="I51" s="15"/>
      <c r="J51" s="15"/>
      <c r="K51" s="1133"/>
      <c r="L51" s="1133"/>
      <c r="M51" s="1133"/>
      <c r="N51" s="1133"/>
      <c r="O51" s="1133"/>
      <c r="P51" s="1133"/>
      <c r="Q51" s="18"/>
      <c r="R51" s="1133"/>
      <c r="S51" s="1133"/>
      <c r="T51" s="1133"/>
      <c r="U51" s="22"/>
      <c r="V51" s="22"/>
      <c r="W51" s="1"/>
      <c r="X51" s="1"/>
      <c r="Y51" s="1"/>
      <c r="Z51" s="1"/>
      <c r="AA51" s="1"/>
      <c r="AB51" s="1"/>
      <c r="AC51" s="1"/>
      <c r="AD51" s="1"/>
    </row>
    <row r="52" spans="1:30" ht="15.75" customHeight="1" x14ac:dyDescent="0.2">
      <c r="A52" s="1"/>
      <c r="B52" s="1"/>
      <c r="C52" s="1"/>
      <c r="D52" s="1"/>
      <c r="E52" s="1"/>
      <c r="F52" s="39"/>
      <c r="G52" s="14"/>
      <c r="H52" s="15"/>
      <c r="I52" s="15"/>
      <c r="J52" s="15"/>
      <c r="K52" s="1133"/>
      <c r="L52" s="1133"/>
      <c r="M52" s="1133"/>
      <c r="N52" s="1133"/>
      <c r="O52" s="1133"/>
      <c r="P52" s="1133"/>
      <c r="Q52" s="18"/>
      <c r="R52" s="1133"/>
      <c r="S52" s="1133"/>
      <c r="T52" s="1133"/>
      <c r="U52" s="22"/>
      <c r="V52" s="22"/>
      <c r="W52" s="1"/>
      <c r="X52" s="1"/>
      <c r="Y52" s="1"/>
      <c r="Z52" s="1"/>
      <c r="AA52" s="1"/>
      <c r="AB52" s="1"/>
      <c r="AC52" s="1"/>
      <c r="AD52" s="1"/>
    </row>
    <row r="53" spans="1:30" ht="15.75" customHeight="1" x14ac:dyDescent="0.2">
      <c r="A53" s="1"/>
      <c r="B53" s="1"/>
      <c r="C53" s="1"/>
      <c r="D53" s="1"/>
      <c r="E53" s="1"/>
      <c r="F53" s="39"/>
      <c r="G53" s="14"/>
      <c r="H53" s="15"/>
      <c r="I53" s="15"/>
      <c r="J53" s="15"/>
      <c r="K53" s="1133"/>
      <c r="L53" s="1133"/>
      <c r="M53" s="1133"/>
      <c r="N53" s="1133"/>
      <c r="O53" s="1133"/>
      <c r="P53" s="1133"/>
      <c r="Q53" s="18"/>
      <c r="R53" s="1133"/>
      <c r="S53" s="1133"/>
      <c r="T53" s="1133"/>
      <c r="U53" s="22"/>
      <c r="V53" s="22"/>
      <c r="W53" s="1"/>
      <c r="X53" s="1"/>
      <c r="Y53" s="1"/>
      <c r="Z53" s="1"/>
      <c r="AA53" s="1"/>
      <c r="AB53" s="1"/>
      <c r="AC53" s="1"/>
      <c r="AD53" s="1"/>
    </row>
    <row r="54" spans="1:30" ht="15.75" customHeight="1" x14ac:dyDescent="0.2">
      <c r="A54" s="1"/>
      <c r="B54" s="1"/>
      <c r="C54" s="1"/>
      <c r="D54" s="1"/>
      <c r="E54" s="1"/>
      <c r="F54" s="39"/>
      <c r="G54" s="14"/>
      <c r="H54" s="15"/>
      <c r="I54" s="15"/>
      <c r="J54" s="15"/>
      <c r="K54" s="1133"/>
      <c r="L54" s="1133"/>
      <c r="M54" s="1133"/>
      <c r="N54" s="1133"/>
      <c r="O54" s="1133"/>
      <c r="P54" s="1133"/>
      <c r="Q54" s="18"/>
      <c r="R54" s="1133"/>
      <c r="S54" s="1133"/>
      <c r="T54" s="1133"/>
      <c r="U54" s="22"/>
      <c r="V54" s="22"/>
      <c r="W54" s="1"/>
      <c r="X54" s="1"/>
      <c r="Y54" s="1"/>
      <c r="Z54" s="1"/>
      <c r="AA54" s="1"/>
      <c r="AB54" s="1"/>
      <c r="AC54" s="1"/>
      <c r="AD54" s="1"/>
    </row>
    <row r="55" spans="1:30" ht="15.75" customHeight="1" x14ac:dyDescent="0.2">
      <c r="A55" s="1"/>
      <c r="B55" s="1"/>
      <c r="C55" s="1"/>
      <c r="D55" s="1"/>
      <c r="E55" s="1"/>
      <c r="F55" s="39"/>
      <c r="G55" s="14"/>
      <c r="H55" s="15"/>
      <c r="I55" s="15"/>
      <c r="J55" s="15"/>
      <c r="K55" s="1133"/>
      <c r="L55" s="1133"/>
      <c r="M55" s="1133"/>
      <c r="N55" s="1133"/>
      <c r="O55" s="1133"/>
      <c r="P55" s="1133"/>
      <c r="Q55" s="18"/>
      <c r="R55" s="1133"/>
      <c r="S55" s="1133"/>
      <c r="T55" s="1133"/>
      <c r="U55" s="22"/>
      <c r="V55" s="22"/>
      <c r="W55" s="1"/>
      <c r="X55" s="1"/>
      <c r="Y55" s="1"/>
      <c r="Z55" s="1"/>
      <c r="AA55" s="1"/>
      <c r="AB55" s="1"/>
      <c r="AC55" s="1"/>
      <c r="AD55" s="1"/>
    </row>
    <row r="56" spans="1:30" ht="15.75" customHeight="1" x14ac:dyDescent="0.2">
      <c r="A56" s="1"/>
      <c r="B56" s="1"/>
      <c r="C56" s="1"/>
      <c r="D56" s="1"/>
      <c r="E56" s="1"/>
      <c r="F56" s="39"/>
      <c r="G56" s="14"/>
      <c r="H56" s="15"/>
      <c r="I56" s="15"/>
      <c r="J56" s="15"/>
      <c r="K56" s="1133"/>
      <c r="L56" s="1133"/>
      <c r="M56" s="1133"/>
      <c r="N56" s="1133"/>
      <c r="O56" s="1133"/>
      <c r="P56" s="1133"/>
      <c r="Q56" s="18"/>
      <c r="R56" s="1133"/>
      <c r="S56" s="1133"/>
      <c r="T56" s="1133"/>
      <c r="U56" s="22"/>
      <c r="V56" s="22"/>
      <c r="W56" s="1"/>
      <c r="X56" s="1"/>
      <c r="Y56" s="1"/>
      <c r="Z56" s="1"/>
      <c r="AA56" s="1"/>
      <c r="AB56" s="1"/>
      <c r="AC56" s="1"/>
      <c r="AD56" s="1"/>
    </row>
    <row r="57" spans="1:30" ht="15.75" customHeight="1" x14ac:dyDescent="0.2">
      <c r="A57" s="1"/>
      <c r="B57" s="1"/>
      <c r="C57" s="1"/>
      <c r="D57" s="1"/>
      <c r="E57" s="1"/>
      <c r="F57" s="39"/>
      <c r="G57" s="14"/>
      <c r="H57" s="15"/>
      <c r="I57" s="15"/>
      <c r="J57" s="15"/>
      <c r="K57" s="1133"/>
      <c r="L57" s="1133"/>
      <c r="M57" s="1133"/>
      <c r="N57" s="1133"/>
      <c r="O57" s="1133"/>
      <c r="P57" s="1133"/>
      <c r="Q57" s="18"/>
      <c r="R57" s="1133"/>
      <c r="S57" s="1133"/>
      <c r="T57" s="1133"/>
      <c r="U57" s="22"/>
      <c r="V57" s="22"/>
      <c r="W57" s="1"/>
      <c r="X57" s="1"/>
      <c r="Y57" s="1"/>
      <c r="Z57" s="1"/>
      <c r="AA57" s="1"/>
      <c r="AB57" s="1"/>
      <c r="AC57" s="1"/>
      <c r="AD57" s="1"/>
    </row>
    <row r="58" spans="1:30" ht="15.75" customHeight="1" x14ac:dyDescent="0.2">
      <c r="A58" s="1"/>
      <c r="B58" s="1"/>
      <c r="C58" s="1"/>
      <c r="D58" s="1"/>
      <c r="E58" s="1"/>
      <c r="F58" s="1133"/>
      <c r="G58" s="14"/>
      <c r="H58" s="15"/>
      <c r="I58" s="15"/>
      <c r="J58" s="15"/>
      <c r="K58" s="1133"/>
      <c r="L58" s="1133"/>
      <c r="M58" s="1133"/>
      <c r="N58" s="1133"/>
      <c r="O58" s="1133"/>
      <c r="P58" s="1133"/>
      <c r="Q58" s="18"/>
      <c r="R58" s="1133" t="str">
        <f t="shared" ref="R58:T58" si="63">IF(L58="","",CEILING(L58*1.02,0.5))</f>
        <v/>
      </c>
      <c r="S58" s="1133" t="str">
        <f t="shared" si="63"/>
        <v/>
      </c>
      <c r="T58" s="1133" t="str">
        <f t="shared" si="63"/>
        <v/>
      </c>
      <c r="U58" s="22"/>
      <c r="V58" s="22"/>
      <c r="W58" s="1"/>
      <c r="X58" s="1"/>
      <c r="Y58" s="1"/>
      <c r="Z58" s="1"/>
      <c r="AA58" s="1"/>
      <c r="AB58" s="1"/>
      <c r="AC58" s="1"/>
      <c r="AD58" s="1"/>
    </row>
    <row r="59" spans="1:30" ht="15.75" customHeight="1" x14ac:dyDescent="0.2">
      <c r="A59" s="1"/>
      <c r="B59" s="1"/>
      <c r="C59" s="1"/>
      <c r="D59" s="1"/>
      <c r="E59" s="1"/>
      <c r="F59" s="1133"/>
      <c r="G59" s="14"/>
      <c r="H59" s="15"/>
      <c r="I59" s="15"/>
      <c r="J59" s="15"/>
      <c r="K59" s="1133"/>
      <c r="L59" s="1133"/>
      <c r="M59" s="1133"/>
      <c r="N59" s="1133"/>
      <c r="O59" s="1133"/>
      <c r="P59" s="1133"/>
      <c r="Q59" s="18"/>
      <c r="R59" s="1133" t="str">
        <f t="shared" ref="R59:T59" si="64">IF(L59="","",ROUND(L59*1.02,2))</f>
        <v/>
      </c>
      <c r="S59" s="1133" t="str">
        <f t="shared" si="64"/>
        <v/>
      </c>
      <c r="T59" s="1133" t="str">
        <f t="shared" si="64"/>
        <v/>
      </c>
      <c r="U59" s="22"/>
      <c r="V59" s="22"/>
      <c r="W59" s="1"/>
      <c r="X59" s="1"/>
      <c r="Y59" s="1"/>
      <c r="Z59" s="1"/>
      <c r="AA59" s="1"/>
      <c r="AB59" s="1"/>
      <c r="AC59" s="1"/>
      <c r="AD59" s="1"/>
    </row>
    <row r="60" spans="1:30" ht="15.75" customHeight="1" x14ac:dyDescent="0.2">
      <c r="A60" s="1"/>
      <c r="B60" s="1"/>
      <c r="C60" s="1"/>
      <c r="D60" s="1"/>
      <c r="E60" s="1"/>
      <c r="F60" s="1133"/>
      <c r="G60" s="1133"/>
      <c r="H60" s="1133"/>
      <c r="I60" s="1133"/>
      <c r="J60" s="1133"/>
      <c r="K60" s="1133"/>
      <c r="L60" s="1133"/>
      <c r="M60" s="1133"/>
      <c r="N60" s="1133"/>
      <c r="O60" s="1133"/>
      <c r="P60" s="1133"/>
      <c r="Q60" s="1"/>
      <c r="R60" s="1133"/>
      <c r="S60" s="1133"/>
      <c r="T60" s="1133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5.75" customHeight="1" x14ac:dyDescent="0.2">
      <c r="A61" s="1"/>
      <c r="B61" s="1"/>
      <c r="C61" s="1"/>
      <c r="D61" s="1"/>
      <c r="E61" s="1"/>
      <c r="F61" s="1133"/>
      <c r="G61" s="1133"/>
      <c r="H61" s="1133"/>
      <c r="I61" s="1133"/>
      <c r="J61" s="1133"/>
      <c r="K61" s="1133"/>
      <c r="L61" s="1133"/>
      <c r="M61" s="1133"/>
      <c r="N61" s="1133"/>
      <c r="O61" s="1133"/>
      <c r="P61" s="1133"/>
      <c r="Q61" s="1"/>
      <c r="R61" s="1133"/>
      <c r="S61" s="1133"/>
      <c r="T61" s="1133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5.75" customHeight="1" x14ac:dyDescent="0.2">
      <c r="A62" s="1"/>
      <c r="B62" s="1"/>
      <c r="C62" s="1"/>
      <c r="D62" s="1"/>
      <c r="E62" s="1"/>
      <c r="F62" s="1133"/>
      <c r="G62" s="1133"/>
      <c r="H62" s="1133"/>
      <c r="I62" s="1133"/>
      <c r="J62" s="1133"/>
      <c r="K62" s="1133"/>
      <c r="L62" s="1187"/>
      <c r="M62" s="1188"/>
      <c r="N62" s="1188"/>
      <c r="O62" s="1127"/>
      <c r="P62" s="1127"/>
      <c r="Q62" s="1"/>
      <c r="R62" s="1187"/>
      <c r="S62" s="1188"/>
      <c r="T62" s="1188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5.75" customHeight="1" x14ac:dyDescent="0.2">
      <c r="A63" s="1"/>
      <c r="B63" s="1"/>
      <c r="C63" s="1"/>
      <c r="D63" s="1"/>
      <c r="E63" s="1"/>
      <c r="F63" s="1133"/>
      <c r="G63" s="1133"/>
      <c r="H63" s="1133"/>
      <c r="I63" s="1133"/>
      <c r="J63" s="1133"/>
      <c r="K63" s="1133"/>
      <c r="L63" s="1133"/>
      <c r="M63" s="1133"/>
      <c r="N63" s="1127"/>
      <c r="O63" s="1127"/>
      <c r="P63" s="1127"/>
      <c r="Q63" s="1"/>
      <c r="R63" s="1133"/>
      <c r="S63" s="1133"/>
      <c r="T63" s="1127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5.75" customHeight="1" x14ac:dyDescent="0.2">
      <c r="A64" s="1"/>
      <c r="B64" s="1"/>
      <c r="C64" s="1"/>
      <c r="D64" s="1"/>
      <c r="E64" s="1"/>
      <c r="F64" s="1133"/>
      <c r="G64" s="1133"/>
      <c r="H64" s="1133"/>
      <c r="I64" s="1133"/>
      <c r="J64" s="1133"/>
      <c r="K64" s="1133"/>
      <c r="L64" s="1133"/>
      <c r="M64" s="1133"/>
      <c r="N64" s="1133"/>
      <c r="O64" s="1133"/>
      <c r="P64" s="1133"/>
      <c r="Q64" s="22"/>
      <c r="R64" s="1133"/>
      <c r="S64" s="1133"/>
      <c r="T64" s="1133"/>
      <c r="U64" s="22"/>
      <c r="V64" s="22"/>
      <c r="W64" s="1"/>
      <c r="X64" s="1"/>
      <c r="Y64" s="1"/>
      <c r="Z64" s="1"/>
      <c r="AA64" s="1"/>
      <c r="AB64" s="1"/>
      <c r="AC64" s="1"/>
      <c r="AD64" s="1"/>
    </row>
    <row r="65" spans="1:30" ht="15.75" customHeight="1" x14ac:dyDescent="0.2">
      <c r="A65" s="1"/>
      <c r="B65" s="1"/>
      <c r="C65" s="1"/>
      <c r="D65" s="1"/>
      <c r="E65" s="1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22"/>
      <c r="R65" s="1133"/>
      <c r="S65" s="1133"/>
      <c r="T65" s="1133"/>
      <c r="U65" s="22"/>
      <c r="V65" s="22"/>
      <c r="W65" s="1"/>
      <c r="X65" s="1"/>
      <c r="Y65" s="1"/>
      <c r="Z65" s="1"/>
      <c r="AA65" s="1"/>
      <c r="AB65" s="1"/>
      <c r="AC65" s="1"/>
      <c r="AD65" s="1"/>
    </row>
    <row r="66" spans="1:30" ht="15.75" customHeight="1" x14ac:dyDescent="0.2">
      <c r="A66" s="1"/>
      <c r="B66" s="1"/>
      <c r="C66" s="1"/>
      <c r="D66" s="1"/>
      <c r="E66" s="1"/>
      <c r="F66" s="1133"/>
      <c r="G66" s="1133"/>
      <c r="H66" s="1133"/>
      <c r="I66" s="1133"/>
      <c r="J66" s="1133"/>
      <c r="K66" s="1133"/>
      <c r="L66" s="1133"/>
      <c r="M66" s="1133"/>
      <c r="N66" s="1133"/>
      <c r="O66" s="1133"/>
      <c r="P66" s="1133"/>
      <c r="Q66" s="22"/>
      <c r="R66" s="1133"/>
      <c r="S66" s="1133"/>
      <c r="T66" s="1133"/>
      <c r="U66" s="22"/>
      <c r="V66" s="22"/>
      <c r="W66" s="1"/>
      <c r="X66" s="1"/>
      <c r="Y66" s="1"/>
      <c r="Z66" s="1"/>
      <c r="AA66" s="1"/>
      <c r="AB66" s="1"/>
      <c r="AC66" s="1"/>
      <c r="AD66" s="1"/>
    </row>
    <row r="67" spans="1:30" ht="15.75" customHeight="1" x14ac:dyDescent="0.2">
      <c r="A67" s="1"/>
      <c r="B67" s="1"/>
      <c r="C67" s="1"/>
      <c r="D67" s="1"/>
      <c r="E67" s="1"/>
      <c r="F67" s="1133"/>
      <c r="G67" s="1133"/>
      <c r="H67" s="1133"/>
      <c r="I67" s="1133"/>
      <c r="J67" s="1133"/>
      <c r="K67" s="1133"/>
      <c r="L67" s="1133"/>
      <c r="M67" s="1133"/>
      <c r="N67" s="1133"/>
      <c r="O67" s="1133"/>
      <c r="P67" s="1133"/>
      <c r="Q67" s="22"/>
      <c r="R67" s="1133"/>
      <c r="S67" s="1133"/>
      <c r="T67" s="1133"/>
      <c r="U67" s="22"/>
      <c r="V67" s="22"/>
      <c r="W67" s="1"/>
      <c r="X67" s="1"/>
      <c r="Y67" s="1"/>
      <c r="Z67" s="1"/>
      <c r="AA67" s="1"/>
      <c r="AB67" s="1"/>
      <c r="AC67" s="1"/>
      <c r="AD67" s="1"/>
    </row>
    <row r="68" spans="1:30" ht="15.75" customHeight="1" x14ac:dyDescent="0.2">
      <c r="A68" s="1"/>
      <c r="B68" s="1"/>
      <c r="C68" s="1"/>
      <c r="D68" s="1"/>
      <c r="E68" s="1"/>
      <c r="F68" s="1133"/>
      <c r="G68" s="1133"/>
      <c r="H68" s="1133"/>
      <c r="I68" s="1133"/>
      <c r="J68" s="1133"/>
      <c r="K68" s="1133"/>
      <c r="L68" s="1133"/>
      <c r="M68" s="1133"/>
      <c r="N68" s="1133"/>
      <c r="O68" s="1133"/>
      <c r="P68" s="1133"/>
      <c r="Q68" s="22"/>
      <c r="R68" s="1133"/>
      <c r="S68" s="1133"/>
      <c r="T68" s="1133"/>
      <c r="U68" s="22"/>
      <c r="V68" s="22"/>
      <c r="W68" s="1"/>
      <c r="X68" s="1"/>
      <c r="Y68" s="1"/>
      <c r="Z68" s="1"/>
      <c r="AA68" s="1"/>
      <c r="AB68" s="1"/>
      <c r="AC68" s="1"/>
      <c r="AD68" s="1"/>
    </row>
    <row r="69" spans="1:30" ht="15.75" customHeight="1" x14ac:dyDescent="0.2">
      <c r="A69" s="1"/>
      <c r="B69" s="1"/>
      <c r="C69" s="1"/>
      <c r="D69" s="1"/>
      <c r="E69" s="1"/>
      <c r="F69" s="1133"/>
      <c r="G69" s="1133"/>
      <c r="H69" s="1133"/>
      <c r="I69" s="1133"/>
      <c r="J69" s="1133"/>
      <c r="K69" s="1133"/>
      <c r="L69" s="1133"/>
      <c r="M69" s="1133"/>
      <c r="N69" s="1133"/>
      <c r="O69" s="1133"/>
      <c r="P69" s="1133"/>
      <c r="Q69" s="22"/>
      <c r="R69" s="1133"/>
      <c r="S69" s="1133"/>
      <c r="T69" s="1133"/>
      <c r="U69" s="22"/>
      <c r="V69" s="22"/>
      <c r="W69" s="1"/>
      <c r="X69" s="1"/>
      <c r="Y69" s="1"/>
      <c r="Z69" s="1"/>
      <c r="AA69" s="1"/>
      <c r="AB69" s="1"/>
      <c r="AC69" s="1"/>
      <c r="AD69" s="1"/>
    </row>
    <row r="70" spans="1:30" ht="15.75" customHeight="1" x14ac:dyDescent="0.2">
      <c r="A70" s="1"/>
      <c r="B70" s="1"/>
      <c r="C70" s="1"/>
      <c r="D70" s="1"/>
      <c r="E70" s="1"/>
      <c r="F70" s="1133"/>
      <c r="G70" s="1133"/>
      <c r="H70" s="1133"/>
      <c r="I70" s="1133"/>
      <c r="J70" s="1133"/>
      <c r="K70" s="1133"/>
      <c r="L70" s="1133"/>
      <c r="M70" s="1133"/>
      <c r="N70" s="1133"/>
      <c r="O70" s="1133"/>
      <c r="P70" s="1133"/>
      <c r="Q70" s="22"/>
      <c r="R70" s="1133"/>
      <c r="S70" s="1133"/>
      <c r="T70" s="1133"/>
      <c r="U70" s="22"/>
      <c r="V70" s="22"/>
      <c r="W70" s="1"/>
      <c r="X70" s="1"/>
      <c r="Y70" s="1"/>
      <c r="Z70" s="1"/>
      <c r="AA70" s="1"/>
      <c r="AB70" s="1"/>
      <c r="AC70" s="1"/>
      <c r="AD70" s="1"/>
    </row>
    <row r="71" spans="1:30" ht="15.75" customHeight="1" x14ac:dyDescent="0.2">
      <c r="A71" s="1"/>
      <c r="B71" s="1"/>
      <c r="C71" s="1"/>
      <c r="D71" s="1"/>
      <c r="E71" s="1"/>
      <c r="F71" s="1133"/>
      <c r="G71" s="1133"/>
      <c r="H71" s="1133"/>
      <c r="I71" s="1133"/>
      <c r="J71" s="1133"/>
      <c r="K71" s="1133"/>
      <c r="L71" s="1133"/>
      <c r="M71" s="1133"/>
      <c r="N71" s="1133"/>
      <c r="O71" s="1133"/>
      <c r="P71" s="1133"/>
      <c r="Q71" s="22"/>
      <c r="R71" s="1133"/>
      <c r="S71" s="1133"/>
      <c r="T71" s="1133"/>
      <c r="U71" s="22"/>
      <c r="V71" s="22"/>
      <c r="W71" s="1"/>
      <c r="X71" s="1"/>
      <c r="Y71" s="1"/>
      <c r="Z71" s="1"/>
      <c r="AA71" s="1"/>
      <c r="AB71" s="1"/>
      <c r="AC71" s="1"/>
      <c r="AD71" s="1"/>
    </row>
    <row r="72" spans="1:30" ht="15.75" customHeight="1" x14ac:dyDescent="0.2">
      <c r="A72" s="1"/>
      <c r="B72" s="1"/>
      <c r="C72" s="1"/>
      <c r="D72" s="1"/>
      <c r="E72" s="1"/>
      <c r="F72" s="1133"/>
      <c r="G72" s="1133"/>
      <c r="H72" s="1133"/>
      <c r="I72" s="1133"/>
      <c r="J72" s="1133"/>
      <c r="K72" s="1133"/>
      <c r="L72" s="1133"/>
      <c r="M72" s="1133"/>
      <c r="N72" s="1133"/>
      <c r="O72" s="1133"/>
      <c r="P72" s="1133"/>
      <c r="Q72" s="22"/>
      <c r="R72" s="1133"/>
      <c r="S72" s="1133"/>
      <c r="T72" s="1133"/>
      <c r="U72" s="22"/>
      <c r="V72" s="22"/>
      <c r="W72" s="1"/>
      <c r="X72" s="1"/>
      <c r="Y72" s="1"/>
      <c r="Z72" s="1"/>
      <c r="AA72" s="1"/>
      <c r="AB72" s="1"/>
      <c r="AC72" s="1"/>
      <c r="AD72" s="1"/>
    </row>
    <row r="73" spans="1:30" ht="15.75" customHeight="1" x14ac:dyDescent="0.2">
      <c r="A73" s="1"/>
      <c r="B73" s="1"/>
      <c r="C73" s="1"/>
      <c r="D73" s="1"/>
      <c r="E73" s="1"/>
      <c r="F73" s="1133"/>
      <c r="G73" s="1133"/>
      <c r="H73" s="1133"/>
      <c r="I73" s="1133"/>
      <c r="J73" s="1133"/>
      <c r="K73" s="1133"/>
      <c r="L73" s="1133"/>
      <c r="M73" s="1133"/>
      <c r="N73" s="1133"/>
      <c r="O73" s="1133"/>
      <c r="P73" s="1133"/>
      <c r="Q73" s="22"/>
      <c r="R73" s="1133"/>
      <c r="S73" s="1133"/>
      <c r="T73" s="1133"/>
      <c r="U73" s="22"/>
      <c r="V73" s="22"/>
      <c r="W73" s="1"/>
      <c r="X73" s="1"/>
      <c r="Y73" s="1"/>
      <c r="Z73" s="1"/>
      <c r="AA73" s="1"/>
      <c r="AB73" s="1"/>
      <c r="AC73" s="1"/>
      <c r="AD73" s="1"/>
    </row>
    <row r="74" spans="1:30" ht="15.75" customHeight="1" x14ac:dyDescent="0.2">
      <c r="A74" s="1"/>
      <c r="B74" s="1"/>
      <c r="C74" s="1"/>
      <c r="D74" s="1"/>
      <c r="E74" s="1"/>
      <c r="F74" s="1133"/>
      <c r="G74" s="1133"/>
      <c r="H74" s="1133"/>
      <c r="I74" s="1133"/>
      <c r="J74" s="1133"/>
      <c r="K74" s="1133"/>
      <c r="L74" s="1133"/>
      <c r="M74" s="1133"/>
      <c r="N74" s="1133"/>
      <c r="O74" s="1133"/>
      <c r="P74" s="1133"/>
      <c r="Q74" s="22"/>
      <c r="R74" s="1133"/>
      <c r="S74" s="1133"/>
      <c r="T74" s="1133"/>
      <c r="U74" s="22"/>
      <c r="V74" s="22"/>
      <c r="W74" s="1"/>
      <c r="X74" s="1"/>
      <c r="Y74" s="1"/>
      <c r="Z74" s="1"/>
      <c r="AA74" s="1"/>
      <c r="AB74" s="1"/>
      <c r="AC74" s="1"/>
      <c r="AD74" s="1"/>
    </row>
    <row r="75" spans="1:30" ht="15.75" customHeight="1" x14ac:dyDescent="0.2">
      <c r="A75" s="1"/>
      <c r="B75" s="1"/>
      <c r="C75" s="1"/>
      <c r="D75" s="1"/>
      <c r="E75" s="1"/>
      <c r="F75" s="1133"/>
      <c r="G75" s="1133"/>
      <c r="H75" s="1133"/>
      <c r="I75" s="1133"/>
      <c r="J75" s="1133"/>
      <c r="K75" s="1133"/>
      <c r="L75" s="1133"/>
      <c r="M75" s="1133"/>
      <c r="N75" s="1133"/>
      <c r="O75" s="1133"/>
      <c r="P75" s="1133"/>
      <c r="Q75" s="22"/>
      <c r="R75" s="1133"/>
      <c r="S75" s="1133"/>
      <c r="T75" s="1133"/>
      <c r="U75" s="22"/>
      <c r="V75" s="22"/>
      <c r="W75" s="1"/>
      <c r="X75" s="1"/>
      <c r="Y75" s="1"/>
      <c r="Z75" s="1"/>
      <c r="AA75" s="1"/>
      <c r="AB75" s="1"/>
      <c r="AC75" s="1"/>
      <c r="AD75" s="1"/>
    </row>
    <row r="76" spans="1:30" ht="15.75" customHeight="1" x14ac:dyDescent="0.2">
      <c r="A76" s="1"/>
      <c r="B76" s="1"/>
      <c r="C76" s="1"/>
      <c r="D76" s="1"/>
      <c r="E76" s="1"/>
      <c r="F76" s="1133"/>
      <c r="G76" s="1133"/>
      <c r="H76" s="1133"/>
      <c r="I76" s="1133"/>
      <c r="J76" s="1133"/>
      <c r="K76" s="1133"/>
      <c r="L76" s="1133"/>
      <c r="M76" s="1133"/>
      <c r="N76" s="1133"/>
      <c r="O76" s="1133"/>
      <c r="P76" s="1133"/>
      <c r="Q76" s="22"/>
      <c r="R76" s="1133"/>
      <c r="S76" s="1133"/>
      <c r="T76" s="1133"/>
      <c r="U76" s="22"/>
      <c r="V76" s="22"/>
      <c r="W76" s="1"/>
      <c r="X76" s="1"/>
      <c r="Y76" s="1"/>
      <c r="Z76" s="1"/>
      <c r="AA76" s="1"/>
      <c r="AB76" s="1"/>
      <c r="AC76" s="1"/>
      <c r="AD76" s="1"/>
    </row>
    <row r="77" spans="1:30" ht="15.75" customHeight="1" x14ac:dyDescent="0.2">
      <c r="A77" s="1"/>
      <c r="B77" s="1"/>
      <c r="C77" s="1"/>
      <c r="D77" s="1"/>
      <c r="E77" s="1"/>
      <c r="F77" s="1133"/>
      <c r="G77" s="1133"/>
      <c r="H77" s="1133"/>
      <c r="I77" s="1133"/>
      <c r="J77" s="1133"/>
      <c r="K77" s="1133"/>
      <c r="L77" s="1133"/>
      <c r="M77" s="1133"/>
      <c r="N77" s="1133"/>
      <c r="O77" s="1133"/>
      <c r="P77" s="1133"/>
      <c r="Q77" s="22"/>
      <c r="R77" s="1133"/>
      <c r="S77" s="1133"/>
      <c r="T77" s="1133"/>
      <c r="U77" s="22"/>
      <c r="V77" s="22"/>
      <c r="W77" s="1"/>
      <c r="X77" s="1"/>
      <c r="Y77" s="1"/>
      <c r="Z77" s="1"/>
      <c r="AA77" s="1"/>
      <c r="AB77" s="1"/>
      <c r="AC77" s="1"/>
      <c r="AD77" s="1"/>
    </row>
    <row r="78" spans="1:30" ht="15.75" customHeight="1" x14ac:dyDescent="0.2">
      <c r="A78" s="1"/>
      <c r="B78" s="1"/>
      <c r="C78" s="1"/>
      <c r="D78" s="1"/>
      <c r="E78" s="1"/>
      <c r="F78" s="1133"/>
      <c r="G78" s="1133"/>
      <c r="H78" s="1133"/>
      <c r="I78" s="1133"/>
      <c r="J78" s="1133"/>
      <c r="K78" s="1133"/>
      <c r="L78" s="1133"/>
      <c r="M78" s="1133"/>
      <c r="N78" s="1133"/>
      <c r="O78" s="1133"/>
      <c r="P78" s="1133"/>
      <c r="Q78" s="22"/>
      <c r="R78" s="1133"/>
      <c r="S78" s="1133"/>
      <c r="T78" s="1133"/>
      <c r="U78" s="22"/>
      <c r="V78" s="22"/>
      <c r="W78" s="1"/>
      <c r="X78" s="1"/>
      <c r="Y78" s="1"/>
      <c r="Z78" s="1"/>
      <c r="AA78" s="1"/>
      <c r="AB78" s="1"/>
      <c r="AC78" s="1"/>
      <c r="AD78" s="1"/>
    </row>
    <row r="79" spans="1:30" ht="15.75" customHeight="1" x14ac:dyDescent="0.2">
      <c r="A79" s="1"/>
      <c r="B79" s="1"/>
      <c r="C79" s="1"/>
      <c r="D79" s="1"/>
      <c r="E79" s="1"/>
      <c r="F79" s="1133"/>
      <c r="G79" s="1133"/>
      <c r="H79" s="1133"/>
      <c r="I79" s="1133"/>
      <c r="J79" s="1133"/>
      <c r="K79" s="1133"/>
      <c r="L79" s="1133"/>
      <c r="M79" s="1133"/>
      <c r="N79" s="1133"/>
      <c r="O79" s="1133"/>
      <c r="P79" s="1133"/>
      <c r="Q79" s="22"/>
      <c r="R79" s="1133"/>
      <c r="S79" s="1133"/>
      <c r="T79" s="1133"/>
      <c r="U79" s="22"/>
      <c r="V79" s="22"/>
      <c r="W79" s="1"/>
      <c r="X79" s="1"/>
      <c r="Y79" s="1"/>
      <c r="Z79" s="1"/>
      <c r="AA79" s="1"/>
      <c r="AB79" s="1"/>
      <c r="AC79" s="1"/>
      <c r="AD79" s="1"/>
    </row>
    <row r="80" spans="1:30" ht="15.75" customHeight="1" x14ac:dyDescent="0.2">
      <c r="A80" s="1"/>
      <c r="B80" s="1"/>
      <c r="C80" s="1"/>
      <c r="D80" s="1"/>
      <c r="E80" s="1"/>
      <c r="F80" s="1133"/>
      <c r="G80" s="1133"/>
      <c r="H80" s="1133"/>
      <c r="I80" s="1133"/>
      <c r="J80" s="1133"/>
      <c r="K80" s="1133"/>
      <c r="L80" s="1"/>
      <c r="M80" s="1"/>
      <c r="N80" s="1"/>
      <c r="O80" s="1"/>
      <c r="P80" s="1"/>
      <c r="Q80" s="22"/>
      <c r="R80" s="1"/>
      <c r="S80" s="1"/>
      <c r="T80" s="1"/>
      <c r="U80" s="22"/>
      <c r="V80" s="22"/>
      <c r="W80" s="1"/>
      <c r="X80" s="1"/>
      <c r="Y80" s="1"/>
      <c r="Z80" s="1"/>
      <c r="AA80" s="1"/>
      <c r="AB80" s="1"/>
      <c r="AC80" s="1"/>
      <c r="AD80" s="1"/>
    </row>
    <row r="81" spans="1:30" ht="15.75" customHeight="1" x14ac:dyDescent="0.2">
      <c r="A81" s="1"/>
      <c r="B81" s="1"/>
      <c r="C81" s="1"/>
      <c r="D81" s="1"/>
      <c r="E81" s="1"/>
      <c r="F81" s="1133"/>
      <c r="G81" s="1133"/>
      <c r="H81" s="1133"/>
      <c r="I81" s="1133"/>
      <c r="J81" s="1133"/>
      <c r="K81" s="1133"/>
      <c r="L81" s="1"/>
      <c r="M81" s="1"/>
      <c r="N81" s="1"/>
      <c r="O81" s="1"/>
      <c r="P81" s="1"/>
      <c r="Q81" s="22"/>
      <c r="R81" s="1"/>
      <c r="S81" s="1"/>
      <c r="T81" s="1"/>
      <c r="U81" s="22"/>
      <c r="V81" s="22"/>
      <c r="W81" s="1"/>
      <c r="X81" s="1"/>
      <c r="Y81" s="1"/>
      <c r="Z81" s="1"/>
      <c r="AA81" s="1"/>
      <c r="AB81" s="1"/>
      <c r="AC81" s="1"/>
      <c r="AD81" s="1"/>
    </row>
    <row r="82" spans="1:30" ht="15.75" customHeight="1" x14ac:dyDescent="0.2">
      <c r="A82" s="1"/>
      <c r="B82" s="1"/>
      <c r="C82" s="1"/>
      <c r="D82" s="1"/>
      <c r="E82" s="1"/>
      <c r="F82" s="1133"/>
      <c r="G82" s="1133"/>
      <c r="H82" s="1133"/>
      <c r="I82" s="1133"/>
      <c r="J82" s="1133"/>
      <c r="K82" s="1133"/>
      <c r="L82" s="1"/>
      <c r="M82" s="1"/>
      <c r="N82" s="1"/>
      <c r="O82" s="1"/>
      <c r="P82" s="1"/>
      <c r="Q82" s="22"/>
      <c r="R82" s="1"/>
      <c r="S82" s="1"/>
      <c r="T82" s="1"/>
      <c r="U82" s="22"/>
      <c r="V82" s="22"/>
      <c r="W82" s="1"/>
      <c r="X82" s="1"/>
      <c r="Y82" s="1"/>
      <c r="Z82" s="1"/>
      <c r="AA82" s="1"/>
      <c r="AB82" s="1"/>
      <c r="AC82" s="1"/>
      <c r="AD82" s="1"/>
    </row>
    <row r="83" spans="1:30" ht="15.75" customHeight="1" x14ac:dyDescent="0.2">
      <c r="A83" s="1"/>
      <c r="B83" s="1"/>
      <c r="C83" s="1"/>
      <c r="D83" s="1"/>
      <c r="E83" s="1"/>
      <c r="F83" s="1133"/>
      <c r="G83" s="1133"/>
      <c r="H83" s="1133"/>
      <c r="I83" s="1133"/>
      <c r="J83" s="1133"/>
      <c r="K83" s="1133"/>
      <c r="L83" s="1"/>
      <c r="M83" s="1"/>
      <c r="N83" s="1"/>
      <c r="O83" s="1"/>
      <c r="P83" s="1"/>
      <c r="Q83" s="25"/>
      <c r="R83" s="1"/>
      <c r="S83" s="1"/>
      <c r="T83" s="1"/>
      <c r="U83" s="25"/>
      <c r="V83" s="25"/>
      <c r="W83" s="1"/>
      <c r="X83" s="1"/>
      <c r="Y83" s="1"/>
      <c r="Z83" s="1"/>
      <c r="AA83" s="1"/>
      <c r="AB83" s="1"/>
      <c r="AC83" s="1"/>
      <c r="AD83" s="1"/>
    </row>
    <row r="84" spans="1:30" ht="15.75" customHeight="1" x14ac:dyDescent="0.2">
      <c r="A84" s="1"/>
      <c r="B84" s="1"/>
      <c r="C84" s="1"/>
      <c r="D84" s="1"/>
      <c r="E84" s="1"/>
      <c r="F84" s="1133"/>
      <c r="G84" s="1133"/>
      <c r="H84" s="1133"/>
      <c r="I84" s="1133"/>
      <c r="J84" s="1133"/>
      <c r="K84" s="1133"/>
      <c r="L84" s="1"/>
      <c r="M84" s="1"/>
      <c r="N84" s="1"/>
      <c r="O84" s="1"/>
      <c r="P84" s="1"/>
      <c r="Q84" s="25"/>
      <c r="R84" s="1"/>
      <c r="S84" s="1"/>
      <c r="T84" s="1"/>
      <c r="U84" s="25"/>
      <c r="V84" s="25"/>
      <c r="W84" s="1"/>
      <c r="X84" s="1"/>
      <c r="Y84" s="1"/>
      <c r="Z84" s="1"/>
      <c r="AA84" s="1"/>
      <c r="AB84" s="1"/>
      <c r="AC84" s="1"/>
      <c r="AD84" s="1"/>
    </row>
    <row r="85" spans="1:30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25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25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25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25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25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spans="1:30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</sheetData>
  <mergeCells count="5">
    <mergeCell ref="H1:J1"/>
    <mergeCell ref="L1:N1"/>
    <mergeCell ref="R1:T1"/>
    <mergeCell ref="L62:N62"/>
    <mergeCell ref="R62:T62"/>
  </mergeCells>
  <pageMargins left="0.08" right="0.11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000"/>
  <sheetViews>
    <sheetView workbookViewId="0">
      <pane ySplit="2" topLeftCell="A5" activePane="bottomLeft" state="frozen"/>
      <selection pane="bottomLeft" activeCell="I5" sqref="I5"/>
    </sheetView>
  </sheetViews>
  <sheetFormatPr baseColWidth="10" defaultColWidth="14.5" defaultRowHeight="15" customHeight="1" x14ac:dyDescent="0.2"/>
  <cols>
    <col min="1" max="1" width="10.83203125" customWidth="1"/>
    <col min="2" max="2" width="39.6640625" bestFit="1" customWidth="1"/>
    <col min="3" max="3" width="53.5" hidden="1" customWidth="1"/>
    <col min="4" max="4" width="8.33203125" bestFit="1" customWidth="1"/>
    <col min="5" max="5" width="37.1640625" bestFit="1" customWidth="1"/>
    <col min="6" max="6" width="10.83203125" customWidth="1"/>
    <col min="7" max="7" width="9.5" customWidth="1"/>
    <col min="8" max="8" width="11.5" customWidth="1"/>
    <col min="9" max="9" width="10.33203125" customWidth="1"/>
    <col min="10" max="14" width="7.5" hidden="1" customWidth="1"/>
    <col min="15" max="15" width="4.6640625" customWidth="1"/>
    <col min="16" max="17" width="7.1640625" customWidth="1"/>
    <col min="18" max="20" width="7.5" customWidth="1"/>
    <col min="21" max="21" width="5.5" customWidth="1"/>
    <col min="22" max="23" width="6.83203125" customWidth="1"/>
    <col min="24" max="26" width="7.5" customWidth="1"/>
    <col min="27" max="29" width="9.1640625" customWidth="1"/>
  </cols>
  <sheetData>
    <row r="1" spans="1:29" hidden="1" x14ac:dyDescent="0.2">
      <c r="A1" s="153"/>
      <c r="B1" s="154"/>
      <c r="C1" s="154"/>
      <c r="D1" s="154"/>
      <c r="E1" s="154"/>
      <c r="F1" s="154"/>
      <c r="G1" s="155"/>
      <c r="H1" s="156"/>
      <c r="I1" s="156"/>
      <c r="J1" s="1200" t="s">
        <v>0</v>
      </c>
      <c r="K1" s="1201"/>
      <c r="L1" s="1201"/>
      <c r="M1" s="1201"/>
      <c r="N1" s="1201"/>
      <c r="O1" s="156"/>
      <c r="P1" s="153"/>
      <c r="Q1" s="154"/>
      <c r="R1" s="1184" t="s">
        <v>1</v>
      </c>
      <c r="S1" s="1185"/>
      <c r="T1" s="1186"/>
      <c r="U1" s="156"/>
      <c r="V1" s="153"/>
      <c r="W1" s="154"/>
      <c r="X1" s="1184" t="s">
        <v>2</v>
      </c>
      <c r="Y1" s="1185"/>
      <c r="Z1" s="1186"/>
      <c r="AA1" s="1"/>
      <c r="AB1" s="1"/>
      <c r="AC1" s="1"/>
    </row>
    <row r="2" spans="1:29" x14ac:dyDescent="0.2">
      <c r="A2" s="247" t="s">
        <v>4</v>
      </c>
      <c r="B2" s="248" t="s">
        <v>5</v>
      </c>
      <c r="C2" s="248" t="s">
        <v>138</v>
      </c>
      <c r="D2" s="248" t="s">
        <v>8</v>
      </c>
      <c r="E2" s="248" t="s">
        <v>9</v>
      </c>
      <c r="F2" s="248" t="s">
        <v>8</v>
      </c>
      <c r="G2" s="249" t="s">
        <v>10</v>
      </c>
      <c r="H2" s="159" t="s">
        <v>11</v>
      </c>
      <c r="I2" s="159" t="s">
        <v>12</v>
      </c>
      <c r="J2" s="161" t="s">
        <v>15</v>
      </c>
      <c r="K2" s="161" t="s">
        <v>18</v>
      </c>
      <c r="L2" s="161" t="s">
        <v>16</v>
      </c>
      <c r="M2" s="161" t="s">
        <v>17</v>
      </c>
      <c r="N2" s="161" t="s">
        <v>82</v>
      </c>
      <c r="O2" s="159"/>
      <c r="P2" s="250" t="s">
        <v>15</v>
      </c>
      <c r="Q2" s="251" t="s">
        <v>18</v>
      </c>
      <c r="R2" s="251" t="s">
        <v>16</v>
      </c>
      <c r="S2" s="251" t="s">
        <v>17</v>
      </c>
      <c r="T2" s="252" t="s">
        <v>82</v>
      </c>
      <c r="U2" s="156"/>
      <c r="V2" s="250" t="s">
        <v>15</v>
      </c>
      <c r="W2" s="251" t="s">
        <v>18</v>
      </c>
      <c r="X2" s="251" t="s">
        <v>16</v>
      </c>
      <c r="Y2" s="251" t="s">
        <v>17</v>
      </c>
      <c r="Z2" s="252" t="s">
        <v>82</v>
      </c>
      <c r="AA2" s="1"/>
      <c r="AB2" s="1"/>
      <c r="AC2" s="1"/>
    </row>
    <row r="3" spans="1:29" ht="16" x14ac:dyDescent="0.2">
      <c r="A3" s="253"/>
      <c r="B3" s="254" t="s">
        <v>139</v>
      </c>
      <c r="C3" s="254"/>
      <c r="D3" s="254"/>
      <c r="E3" s="254"/>
      <c r="F3" s="254"/>
      <c r="G3" s="255"/>
      <c r="H3" s="254"/>
      <c r="I3" s="254"/>
      <c r="J3" s="256" t="str">
        <f t="shared" ref="J3:J6" si="0">IF(P3="","",P3/$I3-1)</f>
        <v/>
      </c>
      <c r="K3" s="256"/>
      <c r="L3" s="256" t="str">
        <f t="shared" ref="L3:N3" si="1">IF(R3="","",R3/$I3-1)</f>
        <v/>
      </c>
      <c r="M3" s="256" t="str">
        <f t="shared" si="1"/>
        <v/>
      </c>
      <c r="N3" s="256" t="str">
        <f t="shared" si="1"/>
        <v/>
      </c>
      <c r="O3" s="257"/>
      <c r="P3" s="258"/>
      <c r="Q3" s="257"/>
      <c r="R3" s="259"/>
      <c r="S3" s="259"/>
      <c r="T3" s="260"/>
      <c r="U3" s="261"/>
      <c r="V3" s="262" t="str">
        <f t="shared" ref="V3:V10" si="2">IF(P3="","",CEILING(P3*1.02,1))</f>
        <v/>
      </c>
      <c r="W3" s="261"/>
      <c r="X3" s="261" t="str">
        <f t="shared" ref="X3:Z3" si="3">IF(R3="","",CEILING(R3*1.02,1))</f>
        <v/>
      </c>
      <c r="Y3" s="261" t="str">
        <f t="shared" si="3"/>
        <v/>
      </c>
      <c r="Z3" s="263" t="str">
        <f t="shared" si="3"/>
        <v/>
      </c>
      <c r="AA3" s="264"/>
      <c r="AB3" s="264"/>
      <c r="AC3" s="264"/>
    </row>
    <row r="4" spans="1:29" s="578" customFormat="1" x14ac:dyDescent="0.2">
      <c r="A4" s="171" t="s">
        <v>20</v>
      </c>
      <c r="B4" s="40" t="s">
        <v>140</v>
      </c>
      <c r="C4" s="40" t="s">
        <v>141</v>
      </c>
      <c r="D4" s="40" t="str">
        <f>VLOOKUP(C4,'Items in Tally'!$A$2:$D$4982,2,FALSE)</f>
        <v>19 PC</v>
      </c>
      <c r="E4" s="40"/>
      <c r="F4" s="40" t="s">
        <v>142</v>
      </c>
      <c r="G4" s="215">
        <v>45682</v>
      </c>
      <c r="H4" s="1150">
        <v>1</v>
      </c>
      <c r="I4" s="133">
        <v>13</v>
      </c>
      <c r="J4" s="6">
        <f t="shared" si="0"/>
        <v>0.92307692307692313</v>
      </c>
      <c r="K4" s="6"/>
      <c r="L4" s="6">
        <f t="shared" ref="L4:N4" si="4">IF(R4="","",R4/$I4-1)</f>
        <v>0.38461538461538458</v>
      </c>
      <c r="M4" s="6">
        <f t="shared" si="4"/>
        <v>0.23076923076923084</v>
      </c>
      <c r="N4" s="6">
        <f t="shared" si="4"/>
        <v>0.15384615384615374</v>
      </c>
      <c r="O4" s="1150"/>
      <c r="P4" s="1122">
        <v>25</v>
      </c>
      <c r="Q4" s="1150">
        <v>20</v>
      </c>
      <c r="R4" s="1148">
        <v>18</v>
      </c>
      <c r="S4" s="1148">
        <v>16</v>
      </c>
      <c r="T4" s="173">
        <v>15</v>
      </c>
      <c r="U4" s="1148"/>
      <c r="V4" s="1152">
        <f t="shared" si="2"/>
        <v>26</v>
      </c>
      <c r="W4" s="1148">
        <f t="shared" ref="W4:Z4" si="5">IF(Q4="","",CEILING(Q4*1.02,1))</f>
        <v>21</v>
      </c>
      <c r="X4" s="1148">
        <f t="shared" si="5"/>
        <v>19</v>
      </c>
      <c r="Y4" s="1148">
        <f t="shared" si="5"/>
        <v>17</v>
      </c>
      <c r="Z4" s="173">
        <f t="shared" si="5"/>
        <v>16</v>
      </c>
      <c r="AA4" s="5"/>
      <c r="AB4" s="5"/>
      <c r="AC4" s="5"/>
    </row>
    <row r="5" spans="1:29" s="577" customFormat="1" x14ac:dyDescent="0.2">
      <c r="A5" s="175" t="s">
        <v>20</v>
      </c>
      <c r="B5" s="10" t="s">
        <v>143</v>
      </c>
      <c r="C5" s="10" t="s">
        <v>144</v>
      </c>
      <c r="D5" s="10" t="str">
        <f>VLOOKUP(C5,'Items in Tally'!$A$2:$D$4982,2,FALSE)</f>
        <v>3544 PC</v>
      </c>
      <c r="E5" s="10" t="s">
        <v>145</v>
      </c>
      <c r="F5" s="10" t="s">
        <v>146</v>
      </c>
      <c r="G5" s="209">
        <v>45713</v>
      </c>
      <c r="H5" s="1130">
        <v>0.32</v>
      </c>
      <c r="I5" s="125">
        <v>4.25</v>
      </c>
      <c r="J5" s="9">
        <f t="shared" si="0"/>
        <v>1.8235294117647061</v>
      </c>
      <c r="K5" s="9"/>
      <c r="L5" s="9">
        <f t="shared" ref="L5:N5" si="6">IF(R5="","",R5/$I5-1)</f>
        <v>1.1176470588235294</v>
      </c>
      <c r="M5" s="9">
        <f t="shared" si="6"/>
        <v>0.88235294117647056</v>
      </c>
      <c r="N5" s="9">
        <f t="shared" si="6"/>
        <v>0.64705882352941169</v>
      </c>
      <c r="O5" s="1130"/>
      <c r="P5" s="1129">
        <v>12</v>
      </c>
      <c r="Q5" s="1130">
        <v>10</v>
      </c>
      <c r="R5" s="1131">
        <v>9</v>
      </c>
      <c r="S5" s="1131">
        <v>8</v>
      </c>
      <c r="T5" s="178">
        <v>7</v>
      </c>
      <c r="U5" s="1131"/>
      <c r="V5" s="1134">
        <f t="shared" si="2"/>
        <v>13</v>
      </c>
      <c r="W5" s="1131">
        <f t="shared" ref="W5:Z5" si="7">IF(Q5="","",CEILING(Q5*1.02,1))</f>
        <v>11</v>
      </c>
      <c r="X5" s="1131">
        <f t="shared" si="7"/>
        <v>10</v>
      </c>
      <c r="Y5" s="1131">
        <f t="shared" si="7"/>
        <v>9</v>
      </c>
      <c r="Z5" s="178">
        <f t="shared" si="7"/>
        <v>8</v>
      </c>
      <c r="AA5" s="8"/>
      <c r="AB5" s="8"/>
      <c r="AC5" s="8"/>
    </row>
    <row r="6" spans="1:29" s="577" customFormat="1" x14ac:dyDescent="0.2">
      <c r="A6" s="175" t="s">
        <v>20</v>
      </c>
      <c r="B6" s="10" t="s">
        <v>147</v>
      </c>
      <c r="C6" s="10" t="s">
        <v>148</v>
      </c>
      <c r="D6" s="40" t="str">
        <f>VLOOKUP(C6,'Items in Tally'!$A$2:$D$4982,2,FALSE)</f>
        <v>12 PC</v>
      </c>
      <c r="E6" s="10"/>
      <c r="F6" s="10" t="s">
        <v>149</v>
      </c>
      <c r="G6" s="209">
        <v>45650</v>
      </c>
      <c r="H6" s="1130">
        <v>1.2</v>
      </c>
      <c r="I6" s="125">
        <v>15</v>
      </c>
      <c r="J6" s="9">
        <f t="shared" si="0"/>
        <v>1.3333333333333335</v>
      </c>
      <c r="K6" s="9"/>
      <c r="L6" s="9">
        <f t="shared" ref="L6:N6" si="8">IF(R6="","",R6/$I6-1)</f>
        <v>0.73333333333333339</v>
      </c>
      <c r="M6" s="9">
        <f t="shared" si="8"/>
        <v>0.53333333333333344</v>
      </c>
      <c r="N6" s="9" t="str">
        <f t="shared" si="8"/>
        <v/>
      </c>
      <c r="O6" s="1130"/>
      <c r="P6" s="1129">
        <v>35</v>
      </c>
      <c r="Q6" s="1130">
        <v>28</v>
      </c>
      <c r="R6" s="1131">
        <v>26</v>
      </c>
      <c r="S6" s="1131">
        <v>23</v>
      </c>
      <c r="T6" s="178"/>
      <c r="U6" s="1131"/>
      <c r="V6" s="1134">
        <f t="shared" si="2"/>
        <v>36</v>
      </c>
      <c r="W6" s="1131">
        <f t="shared" ref="W6:Z6" si="9">IF(Q6="","",CEILING(Q6*1.02,1))</f>
        <v>29</v>
      </c>
      <c r="X6" s="1131">
        <f t="shared" si="9"/>
        <v>27</v>
      </c>
      <c r="Y6" s="1131">
        <f t="shared" si="9"/>
        <v>24</v>
      </c>
      <c r="Z6" s="178" t="str">
        <f t="shared" si="9"/>
        <v/>
      </c>
      <c r="AA6" s="8"/>
      <c r="AB6" s="8"/>
      <c r="AC6" s="8"/>
    </row>
    <row r="7" spans="1:29" x14ac:dyDescent="0.2">
      <c r="A7" s="171" t="s">
        <v>20</v>
      </c>
      <c r="B7" s="40" t="s">
        <v>150</v>
      </c>
      <c r="C7" s="40"/>
      <c r="D7" s="40" t="e">
        <f>VLOOKUP(C7,'Items in Tally'!$A$2:$D$4982,2,FALSE)</f>
        <v>#N/A</v>
      </c>
      <c r="E7" s="40" t="s">
        <v>151</v>
      </c>
      <c r="F7" s="40"/>
      <c r="G7" s="215"/>
      <c r="H7" s="1150"/>
      <c r="I7" s="133"/>
      <c r="J7" s="6"/>
      <c r="K7" s="6"/>
      <c r="L7" s="6"/>
      <c r="M7" s="6"/>
      <c r="N7" s="6"/>
      <c r="O7" s="1150"/>
      <c r="P7" s="1122"/>
      <c r="Q7" s="1150"/>
      <c r="R7" s="1148"/>
      <c r="S7" s="1148"/>
      <c r="T7" s="173"/>
      <c r="U7" s="1148"/>
      <c r="V7" s="1134" t="str">
        <f t="shared" si="2"/>
        <v/>
      </c>
      <c r="W7" s="1131" t="str">
        <f t="shared" ref="W7:Y7" si="10">IF(Q7="","",CEILING(Q7*1.02,1))</f>
        <v/>
      </c>
      <c r="X7" s="1131" t="str">
        <f t="shared" si="10"/>
        <v/>
      </c>
      <c r="Y7" s="1131" t="str">
        <f t="shared" si="10"/>
        <v/>
      </c>
      <c r="Z7" s="173"/>
      <c r="AA7" s="5"/>
      <c r="AB7" s="5"/>
      <c r="AC7" s="5"/>
    </row>
    <row r="8" spans="1:29" x14ac:dyDescent="0.2">
      <c r="A8" s="175" t="s">
        <v>20</v>
      </c>
      <c r="B8" s="4" t="s">
        <v>152</v>
      </c>
      <c r="C8" s="4"/>
      <c r="D8" s="40" t="e">
        <f>VLOOKUP(C8,'Items in Tally'!$A$2:$D$4982,2,FALSE)</f>
        <v>#N/A</v>
      </c>
      <c r="E8" s="4"/>
      <c r="F8" s="4"/>
      <c r="G8" s="214">
        <v>44470</v>
      </c>
      <c r="H8" s="1133">
        <v>10</v>
      </c>
      <c r="I8" s="14">
        <v>14</v>
      </c>
      <c r="J8" s="9">
        <f>IF(P8="","",P8/$I8-1)</f>
        <v>1.5</v>
      </c>
      <c r="K8" s="9"/>
      <c r="L8" s="9">
        <f t="shared" ref="L8:N8" si="11">IF(R8="","",R8/$I8-1)</f>
        <v>0.78571428571428581</v>
      </c>
      <c r="M8" s="9" t="str">
        <f t="shared" si="11"/>
        <v/>
      </c>
      <c r="N8" s="9" t="str">
        <f t="shared" si="11"/>
        <v/>
      </c>
      <c r="O8" s="1130"/>
      <c r="P8" s="1129">
        <v>35</v>
      </c>
      <c r="Q8" s="1130">
        <v>30</v>
      </c>
      <c r="R8" s="1131">
        <v>25</v>
      </c>
      <c r="S8" s="1131"/>
      <c r="T8" s="178"/>
      <c r="U8" s="1131"/>
      <c r="V8" s="1134">
        <f t="shared" si="2"/>
        <v>36</v>
      </c>
      <c r="W8" s="1131">
        <f t="shared" ref="W8:Z8" si="12">IF(Q8="","",CEILING(Q8*1.02,1))</f>
        <v>31</v>
      </c>
      <c r="X8" s="1131">
        <f t="shared" si="12"/>
        <v>26</v>
      </c>
      <c r="Y8" s="1131" t="str">
        <f t="shared" si="12"/>
        <v/>
      </c>
      <c r="Z8" s="178" t="str">
        <f t="shared" si="12"/>
        <v/>
      </c>
      <c r="AA8" s="8"/>
      <c r="AB8" s="8"/>
      <c r="AC8" s="8"/>
    </row>
    <row r="9" spans="1:29" x14ac:dyDescent="0.2">
      <c r="A9" s="175" t="s">
        <v>20</v>
      </c>
      <c r="B9" s="4" t="s">
        <v>153</v>
      </c>
      <c r="C9" s="4" t="s">
        <v>154</v>
      </c>
      <c r="D9" s="40" t="str">
        <f>VLOOKUP(C9,'Items in Tally'!$A$2:$D$4982,2,FALSE)</f>
        <v>25 PC</v>
      </c>
      <c r="E9" s="4" t="s">
        <v>155</v>
      </c>
      <c r="F9" s="4"/>
      <c r="G9" s="214">
        <v>44136</v>
      </c>
      <c r="H9" s="1133">
        <v>1.1499999999999999</v>
      </c>
      <c r="I9" s="14">
        <v>14</v>
      </c>
      <c r="J9" s="9"/>
      <c r="K9" s="9"/>
      <c r="L9" s="9"/>
      <c r="M9" s="9"/>
      <c r="N9" s="9"/>
      <c r="O9" s="1130"/>
      <c r="P9" s="1129">
        <v>55</v>
      </c>
      <c r="Q9" s="1130">
        <v>50</v>
      </c>
      <c r="R9" s="1131">
        <v>40</v>
      </c>
      <c r="S9" s="1131"/>
      <c r="T9" s="178"/>
      <c r="U9" s="1131"/>
      <c r="V9" s="1134">
        <f t="shared" si="2"/>
        <v>57</v>
      </c>
      <c r="W9" s="1131">
        <f t="shared" ref="W9:Y9" si="13">IF(Q9="","",CEILING(Q9*1.02,1))</f>
        <v>51</v>
      </c>
      <c r="X9" s="1131">
        <f t="shared" si="13"/>
        <v>41</v>
      </c>
      <c r="Y9" s="1131" t="str">
        <f t="shared" si="13"/>
        <v/>
      </c>
      <c r="Z9" s="178"/>
      <c r="AA9" s="8"/>
      <c r="AB9" s="8"/>
      <c r="AC9" s="8"/>
    </row>
    <row r="10" spans="1:29" x14ac:dyDescent="0.2">
      <c r="A10" s="171" t="s">
        <v>20</v>
      </c>
      <c r="B10" s="40" t="s">
        <v>156</v>
      </c>
      <c r="C10" s="40"/>
      <c r="D10" s="40" t="e">
        <f>VLOOKUP(C10,'Items in Tally'!$A$2:$D$4982,2,FALSE)</f>
        <v>#N/A</v>
      </c>
      <c r="E10" s="40"/>
      <c r="F10" s="40"/>
      <c r="G10" s="215">
        <v>43647</v>
      </c>
      <c r="H10" s="1150">
        <v>0.28999999999999998</v>
      </c>
      <c r="I10" s="133">
        <v>24</v>
      </c>
      <c r="J10" s="6"/>
      <c r="K10" s="6"/>
      <c r="L10" s="6"/>
      <c r="M10" s="6"/>
      <c r="N10" s="6"/>
      <c r="O10" s="1150"/>
      <c r="P10" s="1122"/>
      <c r="Q10" s="1150"/>
      <c r="R10" s="1148"/>
      <c r="S10" s="1148"/>
      <c r="T10" s="173"/>
      <c r="U10" s="1148"/>
      <c r="V10" s="1134" t="str">
        <f t="shared" si="2"/>
        <v/>
      </c>
      <c r="W10" s="1131" t="str">
        <f t="shared" ref="W10:Y10" si="14">IF(Q10="","",CEILING(Q10*1.02,1))</f>
        <v/>
      </c>
      <c r="X10" s="1131" t="str">
        <f t="shared" si="14"/>
        <v/>
      </c>
      <c r="Y10" s="1131" t="str">
        <f t="shared" si="14"/>
        <v/>
      </c>
      <c r="Z10" s="173"/>
      <c r="AA10" s="5"/>
      <c r="AB10" s="5"/>
      <c r="AC10" s="5"/>
    </row>
    <row r="11" spans="1:29" x14ac:dyDescent="0.2">
      <c r="A11" s="165"/>
      <c r="B11" s="1"/>
      <c r="C11" s="1"/>
      <c r="D11" s="40" t="e">
        <f>VLOOKUP(C11,'Items in Tally'!$A$2:$D$4982,2,FALSE)</f>
        <v>#N/A</v>
      </c>
      <c r="E11" s="1"/>
      <c r="F11" s="1"/>
      <c r="G11" s="170"/>
      <c r="H11" s="1"/>
      <c r="I11" s="1"/>
      <c r="J11" s="1"/>
      <c r="K11" s="1"/>
      <c r="L11" s="1"/>
      <c r="M11" s="1"/>
      <c r="N11" s="1"/>
      <c r="O11" s="1"/>
      <c r="P11" s="165"/>
      <c r="Q11" s="1"/>
      <c r="R11" s="1"/>
      <c r="S11" s="1"/>
      <c r="T11" s="170"/>
      <c r="U11" s="1"/>
      <c r="V11" s="165"/>
      <c r="W11" s="1"/>
      <c r="X11" s="1"/>
      <c r="Y11" s="1"/>
      <c r="Z11" s="170"/>
      <c r="AA11" s="1"/>
      <c r="AB11" s="1"/>
      <c r="AC11" s="1"/>
    </row>
    <row r="12" spans="1:29" s="577" customFormat="1" x14ac:dyDescent="0.2">
      <c r="A12" s="175" t="s">
        <v>157</v>
      </c>
      <c r="B12" s="10" t="s">
        <v>158</v>
      </c>
      <c r="C12" s="10" t="s">
        <v>159</v>
      </c>
      <c r="D12" s="40" t="str">
        <f>VLOOKUP(C12,'Items in Tally'!$A$2:$D$4982,2,FALSE)</f>
        <v>902 PC</v>
      </c>
      <c r="E12" s="10" t="s">
        <v>160</v>
      </c>
      <c r="F12" s="10" t="s">
        <v>161</v>
      </c>
      <c r="G12" s="209">
        <v>45192</v>
      </c>
      <c r="H12" s="1130">
        <v>0.7</v>
      </c>
      <c r="I12" s="125">
        <v>9</v>
      </c>
      <c r="J12" s="9">
        <f t="shared" ref="J12:J13" si="15">IF(P12="","",P12/$I12-1)</f>
        <v>2.3333333333333335</v>
      </c>
      <c r="K12" s="9"/>
      <c r="L12" s="9">
        <f t="shared" ref="L12:N12" si="16">IF(R12="","",R12/$I12-1)</f>
        <v>1</v>
      </c>
      <c r="M12" s="9">
        <f t="shared" si="16"/>
        <v>0.66666666666666674</v>
      </c>
      <c r="N12" s="9" t="str">
        <f t="shared" si="16"/>
        <v/>
      </c>
      <c r="O12" s="1130"/>
      <c r="P12" s="1129">
        <v>30</v>
      </c>
      <c r="Q12" s="1130">
        <v>23</v>
      </c>
      <c r="R12" s="1131">
        <v>18</v>
      </c>
      <c r="S12" s="1131">
        <v>15</v>
      </c>
      <c r="T12" s="178"/>
      <c r="U12" s="1131"/>
      <c r="V12" s="1134">
        <f t="shared" ref="V12:Z12" si="17">IF(P12="","",CEILING(P12*1.02,1))</f>
        <v>31</v>
      </c>
      <c r="W12" s="1131">
        <f t="shared" si="17"/>
        <v>24</v>
      </c>
      <c r="X12" s="1131">
        <f t="shared" si="17"/>
        <v>19</v>
      </c>
      <c r="Y12" s="1131">
        <f t="shared" si="17"/>
        <v>16</v>
      </c>
      <c r="Z12" s="178" t="str">
        <f t="shared" si="17"/>
        <v/>
      </c>
      <c r="AA12" s="8"/>
      <c r="AB12" s="8"/>
      <c r="AC12" s="8"/>
    </row>
    <row r="13" spans="1:29" x14ac:dyDescent="0.2">
      <c r="A13" s="175" t="s">
        <v>157</v>
      </c>
      <c r="B13" s="4" t="s">
        <v>162</v>
      </c>
      <c r="C13" s="4" t="s">
        <v>163</v>
      </c>
      <c r="D13" s="40" t="str">
        <f>VLOOKUP(C13,'Items in Tally'!$A$2:$D$4982,2,FALSE)</f>
        <v>361 PC</v>
      </c>
      <c r="E13" s="4"/>
      <c r="F13" s="4" t="s">
        <v>81</v>
      </c>
      <c r="G13" s="214">
        <v>45192</v>
      </c>
      <c r="H13" s="1133">
        <v>2.2999999999999998</v>
      </c>
      <c r="I13" s="14">
        <v>31</v>
      </c>
      <c r="J13" s="9">
        <f t="shared" si="15"/>
        <v>0.77419354838709675</v>
      </c>
      <c r="K13" s="9"/>
      <c r="L13" s="9">
        <f t="shared" ref="L13:N13" si="18">IF(R13="","",R13/$I13-1)</f>
        <v>0.61290322580645151</v>
      </c>
      <c r="M13" s="9">
        <f t="shared" si="18"/>
        <v>0.54838709677419351</v>
      </c>
      <c r="N13" s="9" t="str">
        <f t="shared" si="18"/>
        <v/>
      </c>
      <c r="O13" s="1130"/>
      <c r="P13" s="1129">
        <v>55</v>
      </c>
      <c r="Q13" s="1130">
        <v>52</v>
      </c>
      <c r="R13" s="1131">
        <v>50</v>
      </c>
      <c r="S13" s="1131">
        <v>48</v>
      </c>
      <c r="T13" s="178"/>
      <c r="U13" s="1131"/>
      <c r="V13" s="1134">
        <f t="shared" ref="V13:Z13" si="19">IF(P13="","",CEILING(P13*1.02,1))</f>
        <v>57</v>
      </c>
      <c r="W13" s="1131">
        <f t="shared" si="19"/>
        <v>54</v>
      </c>
      <c r="X13" s="1131">
        <f t="shared" si="19"/>
        <v>51</v>
      </c>
      <c r="Y13" s="1131">
        <f t="shared" si="19"/>
        <v>49</v>
      </c>
      <c r="Z13" s="178" t="str">
        <f t="shared" si="19"/>
        <v/>
      </c>
      <c r="AA13" s="8"/>
      <c r="AB13" s="8"/>
      <c r="AC13" s="8"/>
    </row>
    <row r="14" spans="1:29" x14ac:dyDescent="0.2">
      <c r="A14" s="175"/>
      <c r="B14" s="4"/>
      <c r="C14" s="4"/>
      <c r="D14" s="40" t="e">
        <f>VLOOKUP(C14,'Items in Tally'!$A$2:$D$4982,2,FALSE)</f>
        <v>#N/A</v>
      </c>
      <c r="E14" s="4"/>
      <c r="F14" s="4"/>
      <c r="G14" s="214"/>
      <c r="H14" s="1133"/>
      <c r="I14" s="14"/>
      <c r="J14" s="9"/>
      <c r="K14" s="9"/>
      <c r="L14" s="9"/>
      <c r="M14" s="9"/>
      <c r="N14" s="9"/>
      <c r="O14" s="1130"/>
      <c r="P14" s="1129"/>
      <c r="Q14" s="1130"/>
      <c r="R14" s="1131"/>
      <c r="S14" s="1131"/>
      <c r="T14" s="178"/>
      <c r="U14" s="1131"/>
      <c r="V14" s="1134"/>
      <c r="W14" s="1131"/>
      <c r="X14" s="1131"/>
      <c r="Y14" s="1131"/>
      <c r="Z14" s="178"/>
      <c r="AA14" s="8"/>
      <c r="AB14" s="8"/>
      <c r="AC14" s="8"/>
    </row>
    <row r="15" spans="1:29" s="577" customFormat="1" x14ac:dyDescent="0.2">
      <c r="A15" s="175" t="s">
        <v>164</v>
      </c>
      <c r="B15" s="10" t="s">
        <v>165</v>
      </c>
      <c r="C15" s="10" t="s">
        <v>166</v>
      </c>
      <c r="D15" s="10" t="str">
        <f>VLOOKUP(C15,'Items in Tally'!$A$2:$D$4982,2,FALSE)</f>
        <v>299 PC</v>
      </c>
      <c r="E15" s="10"/>
      <c r="F15" s="10" t="s">
        <v>167</v>
      </c>
      <c r="G15" s="209">
        <v>45589</v>
      </c>
      <c r="H15" s="1130">
        <v>1.8</v>
      </c>
      <c r="I15" s="125">
        <v>24</v>
      </c>
      <c r="J15" s="9">
        <f t="shared" ref="J15:J17" si="20">IF(P15="","",P15/$I15-1)</f>
        <v>1.2916666666666665</v>
      </c>
      <c r="K15" s="9"/>
      <c r="L15" s="9">
        <f t="shared" ref="L15:N15" si="21">IF(R15="","",R15/$I15-1)</f>
        <v>1</v>
      </c>
      <c r="M15" s="9">
        <f t="shared" si="21"/>
        <v>0.875</v>
      </c>
      <c r="N15" s="9" t="str">
        <f t="shared" si="21"/>
        <v/>
      </c>
      <c r="O15" s="1130"/>
      <c r="P15" s="1129">
        <v>55</v>
      </c>
      <c r="Q15" s="1130">
        <v>50</v>
      </c>
      <c r="R15" s="1131">
        <v>48</v>
      </c>
      <c r="S15" s="1131">
        <v>45</v>
      </c>
      <c r="T15" s="178"/>
      <c r="U15" s="1131"/>
      <c r="V15" s="1134">
        <f t="shared" ref="V15:Z15" si="22">IF(P15="","",CEILING(P15*1.02,1))</f>
        <v>57</v>
      </c>
      <c r="W15" s="1131">
        <f t="shared" si="22"/>
        <v>51</v>
      </c>
      <c r="X15" s="1131">
        <f t="shared" si="22"/>
        <v>49</v>
      </c>
      <c r="Y15" s="1131">
        <f t="shared" si="22"/>
        <v>46</v>
      </c>
      <c r="Z15" s="178" t="str">
        <f t="shared" si="22"/>
        <v/>
      </c>
      <c r="AA15" s="8"/>
      <c r="AB15" s="8"/>
      <c r="AC15" s="8"/>
    </row>
    <row r="16" spans="1:29" s="578" customFormat="1" x14ac:dyDescent="0.2">
      <c r="A16" s="171" t="s">
        <v>164</v>
      </c>
      <c r="B16" s="40" t="s">
        <v>168</v>
      </c>
      <c r="C16" s="40" t="s">
        <v>169</v>
      </c>
      <c r="D16" s="40" t="str">
        <f>VLOOKUP(C16,'Items in Tally'!$A$2:$D$4982,2,FALSE)</f>
        <v>46 PC</v>
      </c>
      <c r="E16" s="40" t="s">
        <v>170</v>
      </c>
      <c r="F16" s="40"/>
      <c r="G16" s="215">
        <v>44531</v>
      </c>
      <c r="H16" s="1150">
        <v>1.5</v>
      </c>
      <c r="I16" s="133">
        <v>20</v>
      </c>
      <c r="J16" s="6">
        <f t="shared" si="20"/>
        <v>1.75</v>
      </c>
      <c r="K16" s="6"/>
      <c r="L16" s="6"/>
      <c r="M16" s="6">
        <f t="shared" ref="M16:N16" si="23">IF(S16="","",S16/$I16-1)</f>
        <v>0.75</v>
      </c>
      <c r="N16" s="6" t="str">
        <f t="shared" si="23"/>
        <v/>
      </c>
      <c r="O16" s="1150"/>
      <c r="P16" s="1122">
        <v>55</v>
      </c>
      <c r="Q16" s="1150">
        <v>50</v>
      </c>
      <c r="R16" s="1148">
        <v>40</v>
      </c>
      <c r="S16" s="1148">
        <v>35</v>
      </c>
      <c r="T16" s="173"/>
      <c r="U16" s="1148"/>
      <c r="V16" s="1152">
        <f t="shared" ref="V16:Z16" si="24">IF(P16="","",CEILING(P16*1.02,1))</f>
        <v>57</v>
      </c>
      <c r="W16" s="1148">
        <f t="shared" si="24"/>
        <v>51</v>
      </c>
      <c r="X16" s="1148">
        <f t="shared" si="24"/>
        <v>41</v>
      </c>
      <c r="Y16" s="1148">
        <f t="shared" si="24"/>
        <v>36</v>
      </c>
      <c r="Z16" s="173" t="str">
        <f t="shared" si="24"/>
        <v/>
      </c>
      <c r="AA16" s="5"/>
      <c r="AB16" s="5"/>
      <c r="AC16" s="5"/>
    </row>
    <row r="17" spans="1:29" x14ac:dyDescent="0.2">
      <c r="A17" s="171" t="s">
        <v>164</v>
      </c>
      <c r="B17" s="40" t="s">
        <v>171</v>
      </c>
      <c r="C17" s="40"/>
      <c r="D17" s="40" t="e">
        <f>VLOOKUP(C17,'Items in Tally'!$A$2:$D$4982,2,FALSE)</f>
        <v>#N/A</v>
      </c>
      <c r="E17" s="40"/>
      <c r="F17" s="40"/>
      <c r="G17" s="215">
        <v>43709</v>
      </c>
      <c r="H17" s="133">
        <v>3</v>
      </c>
      <c r="I17" s="133">
        <v>35</v>
      </c>
      <c r="J17" s="6" t="str">
        <f t="shared" si="20"/>
        <v/>
      </c>
      <c r="K17" s="6"/>
      <c r="L17" s="6" t="str">
        <f t="shared" ref="L17:N17" si="25">IF(R17="","",R17/$I17-1)</f>
        <v/>
      </c>
      <c r="M17" s="6" t="str">
        <f t="shared" si="25"/>
        <v/>
      </c>
      <c r="N17" s="6" t="str">
        <f t="shared" si="25"/>
        <v/>
      </c>
      <c r="O17" s="1150"/>
      <c r="P17" s="1122"/>
      <c r="Q17" s="1150"/>
      <c r="R17" s="1148"/>
      <c r="S17" s="1148"/>
      <c r="T17" s="173"/>
      <c r="U17" s="1148"/>
      <c r="V17" s="1134" t="str">
        <f t="shared" ref="V17:Z17" si="26">IF(P17="","",CEILING(P17*1.02,1))</f>
        <v/>
      </c>
      <c r="W17" s="1131" t="str">
        <f t="shared" si="26"/>
        <v/>
      </c>
      <c r="X17" s="1131" t="str">
        <f t="shared" si="26"/>
        <v/>
      </c>
      <c r="Y17" s="1131" t="str">
        <f t="shared" si="26"/>
        <v/>
      </c>
      <c r="Z17" s="173" t="str">
        <f t="shared" si="26"/>
        <v/>
      </c>
      <c r="AA17" s="5"/>
      <c r="AB17" s="5"/>
      <c r="AC17" s="5"/>
    </row>
    <row r="18" spans="1:29" s="577" customFormat="1" x14ac:dyDescent="0.2">
      <c r="A18" s="175" t="s">
        <v>164</v>
      </c>
      <c r="B18" s="10" t="s">
        <v>172</v>
      </c>
      <c r="C18" s="10" t="s">
        <v>173</v>
      </c>
      <c r="D18" s="40" t="str">
        <f>VLOOKUP(C18,'Items in Tally'!$A$2:$D$4982,2,FALSE)</f>
        <v>-17 PC</v>
      </c>
      <c r="E18" s="10"/>
      <c r="F18" s="10"/>
      <c r="G18" s="209">
        <v>44917</v>
      </c>
      <c r="H18" s="1130">
        <v>2.2000000000000002</v>
      </c>
      <c r="I18" s="125">
        <v>29</v>
      </c>
      <c r="J18" s="9"/>
      <c r="K18" s="9"/>
      <c r="L18" s="9"/>
      <c r="M18" s="9"/>
      <c r="N18" s="9"/>
      <c r="O18" s="1130"/>
      <c r="P18" s="1129">
        <v>55</v>
      </c>
      <c r="Q18" s="1130">
        <v>50</v>
      </c>
      <c r="R18" s="1131">
        <v>45</v>
      </c>
      <c r="S18" s="1131"/>
      <c r="T18" s="178"/>
      <c r="U18" s="1131"/>
      <c r="V18" s="1134">
        <f t="shared" ref="V18:Y18" si="27">IF(P18="","",CEILING(P18*1.02,1))</f>
        <v>57</v>
      </c>
      <c r="W18" s="1131">
        <f t="shared" si="27"/>
        <v>51</v>
      </c>
      <c r="X18" s="1131">
        <f t="shared" si="27"/>
        <v>46</v>
      </c>
      <c r="Y18" s="1131" t="str">
        <f t="shared" si="27"/>
        <v/>
      </c>
      <c r="Z18" s="178"/>
      <c r="AA18" s="8"/>
      <c r="AB18" s="8"/>
      <c r="AC18" s="8"/>
    </row>
    <row r="19" spans="1:29" x14ac:dyDescent="0.2">
      <c r="A19" s="165"/>
      <c r="B19" s="1"/>
      <c r="C19" s="1"/>
      <c r="D19" s="40" t="e">
        <f>VLOOKUP(C19,'Items in Tally'!$A$2:$D$4982,2,FALSE)</f>
        <v>#N/A</v>
      </c>
      <c r="E19" s="1"/>
      <c r="F19" s="1"/>
      <c r="G19" s="170"/>
      <c r="H19" s="1"/>
      <c r="I19" s="1"/>
      <c r="J19" s="1"/>
      <c r="K19" s="1"/>
      <c r="L19" s="1"/>
      <c r="M19" s="1"/>
      <c r="N19" s="1"/>
      <c r="O19" s="1"/>
      <c r="P19" s="165"/>
      <c r="Q19" s="1"/>
      <c r="R19" s="1"/>
      <c r="S19" s="1"/>
      <c r="T19" s="170"/>
      <c r="U19" s="1"/>
      <c r="V19" s="165"/>
      <c r="W19" s="1"/>
      <c r="X19" s="1"/>
      <c r="Y19" s="1"/>
      <c r="Z19" s="170"/>
      <c r="AA19" s="1"/>
      <c r="AB19" s="1"/>
      <c r="AC19" s="1"/>
    </row>
    <row r="20" spans="1:29" x14ac:dyDescent="0.2">
      <c r="A20" s="165"/>
      <c r="B20" s="1"/>
      <c r="C20" s="1"/>
      <c r="D20" s="40" t="e">
        <f>VLOOKUP(C20,'Items in Tally'!$A$2:$D$4982,2,FALSE)</f>
        <v>#N/A</v>
      </c>
      <c r="E20" s="1"/>
      <c r="F20" s="1"/>
      <c r="G20" s="170"/>
      <c r="H20" s="1"/>
      <c r="I20" s="1"/>
      <c r="J20" s="1"/>
      <c r="K20" s="1"/>
      <c r="L20" s="1"/>
      <c r="M20" s="1"/>
      <c r="N20" s="1"/>
      <c r="O20" s="1"/>
      <c r="P20" s="165"/>
      <c r="Q20" s="1"/>
      <c r="R20" s="1"/>
      <c r="S20" s="1"/>
      <c r="T20" s="170"/>
      <c r="U20" s="1"/>
      <c r="V20" s="165"/>
      <c r="W20" s="1"/>
      <c r="X20" s="1"/>
      <c r="Y20" s="1"/>
      <c r="Z20" s="170"/>
      <c r="AA20" s="1"/>
      <c r="AB20" s="1"/>
      <c r="AC20" s="1"/>
    </row>
    <row r="21" spans="1:29" ht="15.75" customHeight="1" x14ac:dyDescent="0.2">
      <c r="A21" s="165"/>
      <c r="B21" s="1"/>
      <c r="C21" s="1"/>
      <c r="D21" s="40" t="e">
        <f>VLOOKUP(C21,'Items in Tally'!$A$2:$D$4982,2,FALSE)</f>
        <v>#N/A</v>
      </c>
      <c r="E21" s="1"/>
      <c r="F21" s="1"/>
      <c r="G21" s="170"/>
      <c r="H21" s="1"/>
      <c r="I21" s="1"/>
      <c r="J21" s="1"/>
      <c r="K21" s="1"/>
      <c r="L21" s="1"/>
      <c r="M21" s="1"/>
      <c r="N21" s="1"/>
      <c r="O21" s="1"/>
      <c r="P21" s="165"/>
      <c r="Q21" s="1"/>
      <c r="R21" s="1"/>
      <c r="S21" s="1"/>
      <c r="T21" s="170"/>
      <c r="U21" s="1"/>
      <c r="V21" s="165"/>
      <c r="W21" s="1"/>
      <c r="X21" s="1"/>
      <c r="Y21" s="1"/>
      <c r="Z21" s="170"/>
      <c r="AA21" s="1"/>
      <c r="AB21" s="1"/>
      <c r="AC21" s="1"/>
    </row>
    <row r="22" spans="1:29" ht="15.75" customHeight="1" x14ac:dyDescent="0.2">
      <c r="A22" s="165"/>
      <c r="B22" s="1"/>
      <c r="C22" s="1"/>
      <c r="D22" s="40" t="e">
        <f>VLOOKUP(C22,'Items in Tally'!$A$2:$D$4982,2,FALSE)</f>
        <v>#N/A</v>
      </c>
      <c r="E22" s="1"/>
      <c r="F22" s="1"/>
      <c r="G22" s="170"/>
      <c r="H22" s="1"/>
      <c r="I22" s="1"/>
      <c r="J22" s="1"/>
      <c r="K22" s="1"/>
      <c r="L22" s="1"/>
      <c r="M22" s="1"/>
      <c r="N22" s="1"/>
      <c r="O22" s="1"/>
      <c r="P22" s="165"/>
      <c r="Q22" s="1"/>
      <c r="R22" s="1"/>
      <c r="S22" s="1"/>
      <c r="T22" s="170"/>
      <c r="U22" s="1"/>
      <c r="V22" s="165"/>
      <c r="W22" s="1"/>
      <c r="X22" s="1"/>
      <c r="Y22" s="1"/>
      <c r="Z22" s="170"/>
      <c r="AA22" s="1"/>
      <c r="AB22" s="1"/>
      <c r="AC22" s="1"/>
    </row>
    <row r="23" spans="1:29" ht="15.75" customHeight="1" x14ac:dyDescent="0.2">
      <c r="A23" s="171"/>
      <c r="B23" s="40"/>
      <c r="C23" s="40"/>
      <c r="D23" s="40" t="e">
        <f>VLOOKUP(C23,'Items in Tally'!$A$2:$D$4982,2,FALSE)</f>
        <v>#N/A</v>
      </c>
      <c r="E23" s="40"/>
      <c r="F23" s="40"/>
      <c r="G23" s="215"/>
      <c r="H23" s="1150"/>
      <c r="I23" s="133"/>
      <c r="J23" s="265"/>
      <c r="K23" s="265"/>
      <c r="L23" s="265"/>
      <c r="M23" s="265"/>
      <c r="N23" s="6"/>
      <c r="O23" s="266"/>
      <c r="P23" s="267"/>
      <c r="Q23" s="266"/>
      <c r="R23" s="268"/>
      <c r="S23" s="268"/>
      <c r="T23" s="269"/>
      <c r="U23" s="268"/>
      <c r="V23" s="1134" t="str">
        <f t="shared" ref="V23:Y23" si="28">IF(P23="","",CEILING(P23*1.02,1))</f>
        <v/>
      </c>
      <c r="W23" s="1131" t="str">
        <f t="shared" si="28"/>
        <v/>
      </c>
      <c r="X23" s="1131" t="str">
        <f t="shared" si="28"/>
        <v/>
      </c>
      <c r="Y23" s="1131" t="str">
        <f t="shared" si="28"/>
        <v/>
      </c>
      <c r="Z23" s="269"/>
      <c r="AA23" s="270"/>
      <c r="AB23" s="270"/>
      <c r="AC23" s="270"/>
    </row>
    <row r="24" spans="1:29" s="578" customFormat="1" ht="15.75" customHeight="1" x14ac:dyDescent="0.2">
      <c r="A24" s="171" t="s">
        <v>20</v>
      </c>
      <c r="B24" s="40" t="s">
        <v>174</v>
      </c>
      <c r="C24" s="40" t="s">
        <v>175</v>
      </c>
      <c r="D24" s="40" t="str">
        <f>VLOOKUP(C24,'Items in Tally'!$A$2:$D$4982,2,FALSE)</f>
        <v> </v>
      </c>
      <c r="E24" s="40" t="s">
        <v>176</v>
      </c>
      <c r="F24" s="40"/>
      <c r="G24" s="215">
        <v>44764</v>
      </c>
      <c r="H24" s="1150">
        <v>0.45</v>
      </c>
      <c r="I24" s="133">
        <v>6.25</v>
      </c>
      <c r="J24" s="6"/>
      <c r="K24" s="6"/>
      <c r="L24" s="6"/>
      <c r="M24" s="6"/>
      <c r="N24" s="6"/>
      <c r="O24" s="1150"/>
      <c r="P24" s="1122">
        <v>20</v>
      </c>
      <c r="Q24" s="1150">
        <v>15</v>
      </c>
      <c r="R24" s="1148">
        <v>13</v>
      </c>
      <c r="S24" s="1148">
        <v>11</v>
      </c>
      <c r="T24" s="173"/>
      <c r="U24" s="1148"/>
      <c r="V24" s="1152">
        <f t="shared" ref="V24:Y24" si="29">IF(P24="","",CEILING(P24*1.02,1))</f>
        <v>21</v>
      </c>
      <c r="W24" s="1148">
        <f t="shared" si="29"/>
        <v>16</v>
      </c>
      <c r="X24" s="1148">
        <f t="shared" si="29"/>
        <v>14</v>
      </c>
      <c r="Y24" s="1148">
        <f t="shared" si="29"/>
        <v>12</v>
      </c>
      <c r="Z24" s="173"/>
      <c r="AA24" s="5"/>
      <c r="AB24" s="5"/>
      <c r="AC24" s="5"/>
    </row>
    <row r="25" spans="1:29" s="577" customFormat="1" ht="16.5" customHeight="1" x14ac:dyDescent="0.2">
      <c r="A25" s="175" t="s">
        <v>20</v>
      </c>
      <c r="B25" s="10" t="s">
        <v>177</v>
      </c>
      <c r="C25" s="10" t="s">
        <v>178</v>
      </c>
      <c r="D25" s="10" t="str">
        <f>VLOOKUP(C25,'Items in Tally'!$A$2:$D$4982,2,FALSE)</f>
        <v>162 PC</v>
      </c>
      <c r="E25" s="10" t="s">
        <v>179</v>
      </c>
      <c r="F25" s="10"/>
      <c r="G25" s="209">
        <v>44764</v>
      </c>
      <c r="H25" s="1130">
        <v>0.5</v>
      </c>
      <c r="I25" s="125">
        <v>6.75</v>
      </c>
      <c r="J25" s="9"/>
      <c r="K25" s="9"/>
      <c r="L25" s="9"/>
      <c r="M25" s="9"/>
      <c r="N25" s="9"/>
      <c r="O25" s="1130"/>
      <c r="P25" s="1190">
        <v>50</v>
      </c>
      <c r="Q25" s="1192">
        <v>45</v>
      </c>
      <c r="R25" s="1194">
        <v>40</v>
      </c>
      <c r="S25" s="1194">
        <v>35</v>
      </c>
      <c r="T25" s="178"/>
      <c r="U25" s="1131"/>
      <c r="V25" s="1134">
        <f t="shared" ref="V25:Y25" si="30">IF(P25="","",CEILING(P25*1.02,1))</f>
        <v>51</v>
      </c>
      <c r="W25" s="1131">
        <f t="shared" si="30"/>
        <v>46</v>
      </c>
      <c r="X25" s="1131">
        <f t="shared" si="30"/>
        <v>41</v>
      </c>
      <c r="Y25" s="1131">
        <f t="shared" si="30"/>
        <v>36</v>
      </c>
      <c r="Z25" s="178"/>
      <c r="AA25" s="8"/>
      <c r="AB25" s="8"/>
      <c r="AC25" s="8"/>
    </row>
    <row r="26" spans="1:29" s="577" customFormat="1" ht="15.75" customHeight="1" x14ac:dyDescent="0.2">
      <c r="A26" s="175" t="s">
        <v>20</v>
      </c>
      <c r="B26" s="10" t="s">
        <v>180</v>
      </c>
      <c r="C26" s="10" t="s">
        <v>181</v>
      </c>
      <c r="D26" s="10" t="str">
        <f>VLOOKUP(C26,'Items in Tally'!$A$2:$D$4982,2,FALSE)</f>
        <v>25 PC</v>
      </c>
      <c r="E26" s="10" t="s">
        <v>182</v>
      </c>
      <c r="F26" s="10"/>
      <c r="G26" s="209">
        <v>44764</v>
      </c>
      <c r="H26" s="1130">
        <v>0.4</v>
      </c>
      <c r="I26" s="125">
        <v>5.5</v>
      </c>
      <c r="J26" s="9"/>
      <c r="K26" s="9"/>
      <c r="L26" s="9"/>
      <c r="M26" s="9"/>
      <c r="N26" s="9"/>
      <c r="O26" s="1130"/>
      <c r="P26" s="1191"/>
      <c r="Q26" s="1193"/>
      <c r="R26" s="1193"/>
      <c r="S26" s="1193"/>
      <c r="T26" s="178"/>
      <c r="U26" s="1131"/>
      <c r="V26" s="1134" t="str">
        <f t="shared" ref="V26:Y26" si="31">IF(P26="","",CEILING(P26*1.02,1))</f>
        <v/>
      </c>
      <c r="W26" s="1131" t="str">
        <f t="shared" si="31"/>
        <v/>
      </c>
      <c r="X26" s="1131" t="str">
        <f t="shared" si="31"/>
        <v/>
      </c>
      <c r="Y26" s="1131" t="str">
        <f t="shared" si="31"/>
        <v/>
      </c>
      <c r="Z26" s="178"/>
      <c r="AA26" s="8"/>
      <c r="AB26" s="8"/>
      <c r="AC26" s="8"/>
    </row>
    <row r="27" spans="1:29" s="577" customFormat="1" ht="15.75" customHeight="1" x14ac:dyDescent="0.2">
      <c r="A27" s="175" t="s">
        <v>20</v>
      </c>
      <c r="B27" s="10" t="s">
        <v>183</v>
      </c>
      <c r="C27" s="10" t="s">
        <v>184</v>
      </c>
      <c r="D27" s="10" t="str">
        <f>VLOOKUP(C27,'Items in Tally'!$A$2:$D$4982,2,FALSE)</f>
        <v>38 PC</v>
      </c>
      <c r="E27" s="10" t="s">
        <v>185</v>
      </c>
      <c r="F27" s="10"/>
      <c r="G27" s="209">
        <v>44764</v>
      </c>
      <c r="H27" s="1130">
        <v>0.55000000000000004</v>
      </c>
      <c r="I27" s="125">
        <v>7.5</v>
      </c>
      <c r="J27" s="9"/>
      <c r="K27" s="9"/>
      <c r="L27" s="9"/>
      <c r="M27" s="9"/>
      <c r="N27" s="9"/>
      <c r="O27" s="1130"/>
      <c r="P27" s="1190">
        <v>50</v>
      </c>
      <c r="Q27" s="1192">
        <v>45</v>
      </c>
      <c r="R27" s="1194">
        <v>40</v>
      </c>
      <c r="S27" s="1194">
        <v>35</v>
      </c>
      <c r="T27" s="178"/>
      <c r="U27" s="1131"/>
      <c r="V27" s="1134">
        <f t="shared" ref="V27:Y27" si="32">IF(P27="","",CEILING(P27*1.02,1))</f>
        <v>51</v>
      </c>
      <c r="W27" s="1131">
        <f t="shared" si="32"/>
        <v>46</v>
      </c>
      <c r="X27" s="1131">
        <f t="shared" si="32"/>
        <v>41</v>
      </c>
      <c r="Y27" s="1131">
        <f t="shared" si="32"/>
        <v>36</v>
      </c>
      <c r="Z27" s="178"/>
      <c r="AA27" s="8"/>
      <c r="AB27" s="8"/>
      <c r="AC27" s="8"/>
    </row>
    <row r="28" spans="1:29" s="578" customFormat="1" ht="15.75" customHeight="1" x14ac:dyDescent="0.2">
      <c r="A28" s="171" t="s">
        <v>20</v>
      </c>
      <c r="B28" s="40" t="s">
        <v>186</v>
      </c>
      <c r="C28" s="40" t="s">
        <v>187</v>
      </c>
      <c r="D28" s="40" t="str">
        <f>VLOOKUP(C28,'Items in Tally'!$A$2:$D$4982,2,FALSE)</f>
        <v> </v>
      </c>
      <c r="E28" s="40" t="s">
        <v>188</v>
      </c>
      <c r="F28" s="40"/>
      <c r="G28" s="215">
        <v>44764</v>
      </c>
      <c r="H28" s="1150">
        <v>0.5</v>
      </c>
      <c r="I28" s="133">
        <v>6.75</v>
      </c>
      <c r="J28" s="6"/>
      <c r="K28" s="6"/>
      <c r="L28" s="6"/>
      <c r="M28" s="6"/>
      <c r="N28" s="6"/>
      <c r="O28" s="1150"/>
      <c r="P28" s="1191"/>
      <c r="Q28" s="1193"/>
      <c r="R28" s="1193"/>
      <c r="S28" s="1193"/>
      <c r="T28" s="173"/>
      <c r="U28" s="1148"/>
      <c r="V28" s="1152" t="str">
        <f t="shared" ref="V28:Y28" si="33">IF(P28="","",CEILING(P28*1.02,1))</f>
        <v/>
      </c>
      <c r="W28" s="1148" t="str">
        <f t="shared" si="33"/>
        <v/>
      </c>
      <c r="X28" s="1148" t="str">
        <f t="shared" si="33"/>
        <v/>
      </c>
      <c r="Y28" s="1148" t="str">
        <f t="shared" si="33"/>
        <v/>
      </c>
      <c r="Z28" s="173"/>
      <c r="AA28" s="5"/>
      <c r="AB28" s="5"/>
      <c r="AC28" s="5"/>
    </row>
    <row r="29" spans="1:29" s="577" customFormat="1" ht="15.75" customHeight="1" x14ac:dyDescent="0.2">
      <c r="A29" s="175" t="s">
        <v>20</v>
      </c>
      <c r="B29" s="10" t="s">
        <v>189</v>
      </c>
      <c r="C29" s="10" t="s">
        <v>190</v>
      </c>
      <c r="D29" s="10" t="str">
        <f>VLOOKUP(C29,'Items in Tally'!$A$2:$D$4982,2,FALSE)</f>
        <v>330 PC</v>
      </c>
      <c r="E29" s="10" t="s">
        <v>191</v>
      </c>
      <c r="F29" s="10"/>
      <c r="G29" s="209">
        <v>44764</v>
      </c>
      <c r="H29" s="1130">
        <v>0.7</v>
      </c>
      <c r="I29" s="125">
        <v>9.5</v>
      </c>
      <c r="J29" s="271"/>
      <c r="K29" s="271"/>
      <c r="L29" s="271"/>
      <c r="M29" s="271"/>
      <c r="N29" s="271"/>
      <c r="O29" s="272"/>
      <c r="P29" s="273">
        <v>25</v>
      </c>
      <c r="Q29" s="272">
        <v>22</v>
      </c>
      <c r="R29" s="274">
        <v>20</v>
      </c>
      <c r="S29" s="274">
        <v>18</v>
      </c>
      <c r="T29" s="275"/>
      <c r="U29" s="274"/>
      <c r="V29" s="1134">
        <f t="shared" ref="V29:Y29" si="34">IF(P29="","",CEILING(P29*1.02,1))</f>
        <v>26</v>
      </c>
      <c r="W29" s="1131">
        <f t="shared" si="34"/>
        <v>23</v>
      </c>
      <c r="X29" s="1131">
        <f t="shared" si="34"/>
        <v>21</v>
      </c>
      <c r="Y29" s="1131">
        <f t="shared" si="34"/>
        <v>19</v>
      </c>
      <c r="Z29" s="275"/>
      <c r="AA29" s="276"/>
      <c r="AB29" s="276"/>
      <c r="AC29" s="276"/>
    </row>
    <row r="30" spans="1:29" ht="15.75" customHeight="1" x14ac:dyDescent="0.2">
      <c r="A30" s="165"/>
      <c r="B30" s="4"/>
      <c r="C30" s="4"/>
      <c r="D30" s="40" t="e">
        <f>VLOOKUP(C30,'Items in Tally'!$A$2:$D$4982,2,FALSE)</f>
        <v>#N/A</v>
      </c>
      <c r="E30" s="4"/>
      <c r="F30" s="4"/>
      <c r="G30" s="214"/>
      <c r="H30" s="1133"/>
      <c r="I30" s="14"/>
      <c r="J30" s="3"/>
      <c r="K30" s="3"/>
      <c r="L30" s="3"/>
      <c r="M30" s="3"/>
      <c r="N30" s="3"/>
      <c r="O30" s="1133"/>
      <c r="P30" s="1132"/>
      <c r="Q30" s="1133"/>
      <c r="R30" s="1131"/>
      <c r="S30" s="1131"/>
      <c r="T30" s="178"/>
      <c r="U30" s="1135"/>
      <c r="V30" s="1134" t="str">
        <f t="shared" ref="V30:Y30" si="35">IF(P30="","",CEILING(P30*1.02,1))</f>
        <v/>
      </c>
      <c r="W30" s="1131" t="str">
        <f t="shared" si="35"/>
        <v/>
      </c>
      <c r="X30" s="1131" t="str">
        <f t="shared" si="35"/>
        <v/>
      </c>
      <c r="Y30" s="1131" t="str">
        <f t="shared" si="35"/>
        <v/>
      </c>
      <c r="Z30" s="168"/>
      <c r="AA30" s="1"/>
      <c r="AB30" s="1"/>
      <c r="AC30" s="1"/>
    </row>
    <row r="31" spans="1:29" ht="15.75" customHeight="1" x14ac:dyDescent="0.2">
      <c r="A31" s="277"/>
      <c r="B31" s="278" t="s">
        <v>192</v>
      </c>
      <c r="C31" s="278"/>
      <c r="D31" s="40" t="e">
        <f>VLOOKUP(C31,'Items in Tally'!$A$2:$D$4982,2,FALSE)</f>
        <v>#N/A</v>
      </c>
      <c r="E31" s="278"/>
      <c r="F31" s="278"/>
      <c r="G31" s="221"/>
      <c r="H31" s="223"/>
      <c r="I31" s="222"/>
      <c r="J31" s="279"/>
      <c r="K31" s="279"/>
      <c r="L31" s="279"/>
      <c r="M31" s="279"/>
      <c r="N31" s="279"/>
      <c r="O31" s="223"/>
      <c r="P31" s="280"/>
      <c r="Q31" s="223"/>
      <c r="R31" s="261"/>
      <c r="S31" s="261"/>
      <c r="T31" s="263"/>
      <c r="U31" s="281"/>
      <c r="V31" s="282"/>
      <c r="W31" s="281"/>
      <c r="X31" s="281" t="str">
        <f t="shared" ref="X31:Y31" si="36">IF(R31="","",CEILING(R31*1.02,0.5))</f>
        <v/>
      </c>
      <c r="Y31" s="281" t="str">
        <f t="shared" si="36"/>
        <v/>
      </c>
      <c r="Z31" s="283"/>
      <c r="AA31" s="190"/>
      <c r="AB31" s="190"/>
      <c r="AC31" s="190"/>
    </row>
    <row r="32" spans="1:29" ht="15.75" customHeight="1" x14ac:dyDescent="0.2">
      <c r="A32" s="165" t="s">
        <v>20</v>
      </c>
      <c r="B32" s="4" t="s">
        <v>193</v>
      </c>
      <c r="C32" s="4"/>
      <c r="D32" s="40" t="e">
        <f>VLOOKUP(C32,'Items in Tally'!$A$2:$D$4982,2,FALSE)</f>
        <v>#N/A</v>
      </c>
      <c r="E32" s="4"/>
      <c r="F32" s="4"/>
      <c r="G32" s="214">
        <v>44593</v>
      </c>
      <c r="H32" s="1133">
        <v>0.8</v>
      </c>
      <c r="I32" s="14">
        <v>11</v>
      </c>
      <c r="J32" s="3"/>
      <c r="K32" s="3"/>
      <c r="L32" s="3"/>
      <c r="M32" s="3"/>
      <c r="N32" s="3"/>
      <c r="O32" s="1133"/>
      <c r="P32" s="1132">
        <v>30</v>
      </c>
      <c r="Q32" s="1133">
        <v>28</v>
      </c>
      <c r="R32" s="1131">
        <v>25</v>
      </c>
      <c r="S32" s="1131"/>
      <c r="T32" s="178"/>
      <c r="U32" s="1135"/>
      <c r="V32" s="1134">
        <f t="shared" ref="V32:V34" si="37">IF(P32="","",CEILING(P32*1.02,1))</f>
        <v>31</v>
      </c>
      <c r="W32" s="1135">
        <f t="shared" ref="W32:Y32" si="38">IF(Q32="","",CEILING(Q32*1.02,0.5))</f>
        <v>29</v>
      </c>
      <c r="X32" s="1135">
        <f t="shared" si="38"/>
        <v>25.5</v>
      </c>
      <c r="Y32" s="1135" t="str">
        <f t="shared" si="38"/>
        <v/>
      </c>
      <c r="Z32" s="168"/>
      <c r="AA32" s="1"/>
      <c r="AB32" s="1"/>
      <c r="AC32" s="1"/>
    </row>
    <row r="33" spans="1:29" s="578" customFormat="1" ht="15.75" customHeight="1" x14ac:dyDescent="0.2">
      <c r="A33" s="171" t="s">
        <v>20</v>
      </c>
      <c r="B33" s="40" t="s">
        <v>194</v>
      </c>
      <c r="C33" s="40"/>
      <c r="D33" s="40" t="e">
        <f>VLOOKUP(C33,'Items in Tally'!$A$2:$D$4982,2,FALSE)</f>
        <v>#N/A</v>
      </c>
      <c r="E33" s="686" t="s">
        <v>195</v>
      </c>
      <c r="F33" s="836"/>
      <c r="G33" s="215">
        <v>44593</v>
      </c>
      <c r="H33" s="1150">
        <v>1</v>
      </c>
      <c r="I33" s="133">
        <v>13</v>
      </c>
      <c r="J33" s="6"/>
      <c r="K33" s="6"/>
      <c r="L33" s="6"/>
      <c r="M33" s="6"/>
      <c r="N33" s="6"/>
      <c r="O33" s="1150"/>
      <c r="P33" s="1122">
        <v>40</v>
      </c>
      <c r="Q33" s="1150">
        <v>36</v>
      </c>
      <c r="R33" s="1148">
        <v>32</v>
      </c>
      <c r="S33" s="1148"/>
      <c r="T33" s="173"/>
      <c r="U33" s="1148"/>
      <c r="V33" s="1152">
        <f t="shared" si="37"/>
        <v>41</v>
      </c>
      <c r="W33" s="1148">
        <f t="shared" ref="W33:Y33" si="39">IF(Q33="","",CEILING(Q33*1.02,0.5))</f>
        <v>37</v>
      </c>
      <c r="X33" s="1148">
        <f t="shared" si="39"/>
        <v>33</v>
      </c>
      <c r="Y33" s="1148" t="str">
        <f t="shared" si="39"/>
        <v/>
      </c>
      <c r="Z33" s="173"/>
      <c r="AA33" s="5"/>
      <c r="AB33" s="5"/>
      <c r="AC33" s="5"/>
    </row>
    <row r="34" spans="1:29" ht="15.75" customHeight="1" x14ac:dyDescent="0.2">
      <c r="A34" s="165" t="s">
        <v>20</v>
      </c>
      <c r="B34" s="4" t="s">
        <v>196</v>
      </c>
      <c r="C34" s="4"/>
      <c r="D34" s="40" t="e">
        <f>VLOOKUP(C34,'Items in Tally'!$A$2:$D$4982,2,FALSE)</f>
        <v>#N/A</v>
      </c>
      <c r="E34" s="4" t="s">
        <v>197</v>
      </c>
      <c r="F34" s="4"/>
      <c r="G34" s="214">
        <v>44593</v>
      </c>
      <c r="H34" s="1133">
        <v>1.6</v>
      </c>
      <c r="I34" s="14">
        <v>21</v>
      </c>
      <c r="J34" s="3"/>
      <c r="K34" s="3"/>
      <c r="L34" s="3"/>
      <c r="M34" s="3"/>
      <c r="N34" s="3"/>
      <c r="O34" s="1133"/>
      <c r="P34" s="1132">
        <v>50</v>
      </c>
      <c r="Q34" s="1133">
        <v>45</v>
      </c>
      <c r="R34" s="1131">
        <v>40</v>
      </c>
      <c r="S34" s="1131"/>
      <c r="T34" s="178"/>
      <c r="U34" s="1135"/>
      <c r="V34" s="1134">
        <f t="shared" si="37"/>
        <v>51</v>
      </c>
      <c r="W34" s="1135">
        <f t="shared" ref="W34:Y34" si="40">IF(Q34="","",CEILING(Q34*1.02,0.5))</f>
        <v>46</v>
      </c>
      <c r="X34" s="1135">
        <f t="shared" si="40"/>
        <v>41</v>
      </c>
      <c r="Y34" s="1135" t="str">
        <f t="shared" si="40"/>
        <v/>
      </c>
      <c r="Z34" s="168"/>
      <c r="AA34" s="1"/>
      <c r="AB34" s="1"/>
      <c r="AC34" s="1"/>
    </row>
    <row r="35" spans="1:29" ht="15.75" customHeight="1" x14ac:dyDescent="0.2">
      <c r="A35" s="165"/>
      <c r="B35" s="4"/>
      <c r="C35" s="4"/>
      <c r="D35" s="40" t="e">
        <f>VLOOKUP(C35,'Items in Tally'!$A$2:$D$4982,2,FALSE)</f>
        <v>#N/A</v>
      </c>
      <c r="E35" s="4"/>
      <c r="F35" s="4"/>
      <c r="G35" s="214"/>
      <c r="H35" s="1133"/>
      <c r="I35" s="14"/>
      <c r="J35" s="3"/>
      <c r="K35" s="3"/>
      <c r="L35" s="3"/>
      <c r="M35" s="3"/>
      <c r="N35" s="3"/>
      <c r="O35" s="1133"/>
      <c r="P35" s="1132"/>
      <c r="Q35" s="1133"/>
      <c r="R35" s="1131"/>
      <c r="S35" s="1131"/>
      <c r="T35" s="178"/>
      <c r="U35" s="1135"/>
      <c r="V35" s="169"/>
      <c r="W35" s="1135"/>
      <c r="X35" s="1135" t="str">
        <f t="shared" ref="X35:Y35" si="41">IF(R35="","",CEILING(R35*1.02,0.5))</f>
        <v/>
      </c>
      <c r="Y35" s="1135" t="str">
        <f t="shared" si="41"/>
        <v/>
      </c>
      <c r="Z35" s="168"/>
      <c r="AA35" s="1"/>
      <c r="AB35" s="1"/>
      <c r="AC35" s="1"/>
    </row>
    <row r="36" spans="1:29" ht="15.75" customHeight="1" x14ac:dyDescent="0.2">
      <c r="A36" s="277"/>
      <c r="B36" s="278" t="s">
        <v>198</v>
      </c>
      <c r="C36" s="278"/>
      <c r="D36" s="40" t="e">
        <f>VLOOKUP(C36,'Items in Tally'!$A$2:$D$4982,2,FALSE)</f>
        <v>#N/A</v>
      </c>
      <c r="E36" s="278"/>
      <c r="F36" s="278"/>
      <c r="G36" s="221"/>
      <c r="H36" s="223"/>
      <c r="I36" s="222"/>
      <c r="J36" s="284"/>
      <c r="K36" s="284"/>
      <c r="L36" s="284"/>
      <c r="M36" s="284"/>
      <c r="N36" s="284"/>
      <c r="O36" s="223"/>
      <c r="P36" s="280"/>
      <c r="Q36" s="223"/>
      <c r="R36" s="285"/>
      <c r="S36" s="257"/>
      <c r="T36" s="286"/>
      <c r="U36" s="281"/>
      <c r="V36" s="282"/>
      <c r="W36" s="281"/>
      <c r="X36" s="223" t="str">
        <f t="shared" ref="X36:Y36" si="42">IF(R36="","",CEILING(R36*1.02,0.5))</f>
        <v/>
      </c>
      <c r="Y36" s="223" t="str">
        <f t="shared" si="42"/>
        <v/>
      </c>
      <c r="Z36" s="287"/>
      <c r="AA36" s="190"/>
      <c r="AB36" s="190"/>
      <c r="AC36" s="190"/>
    </row>
    <row r="37" spans="1:29" s="578" customFormat="1" ht="15.75" customHeight="1" x14ac:dyDescent="0.2">
      <c r="A37" s="171" t="s">
        <v>199</v>
      </c>
      <c r="B37" s="40" t="s">
        <v>200</v>
      </c>
      <c r="C37" s="40"/>
      <c r="D37" s="40" t="e">
        <f>VLOOKUP(C37,'Items in Tally'!$A$2:$D$4982,2,FALSE)</f>
        <v>#N/A</v>
      </c>
      <c r="E37" s="40"/>
      <c r="F37" s="40"/>
      <c r="G37" s="215">
        <v>44470</v>
      </c>
      <c r="H37" s="1150">
        <v>1</v>
      </c>
      <c r="I37" s="133">
        <v>14</v>
      </c>
      <c r="J37" s="34"/>
      <c r="K37" s="34"/>
      <c r="L37" s="34"/>
      <c r="M37" s="34"/>
      <c r="N37" s="34"/>
      <c r="O37" s="1150"/>
      <c r="P37" s="1122">
        <v>30</v>
      </c>
      <c r="Q37" s="1150">
        <v>25</v>
      </c>
      <c r="R37" s="45"/>
      <c r="S37" s="1150"/>
      <c r="T37" s="1045"/>
      <c r="U37" s="1148"/>
      <c r="V37" s="1152">
        <f t="shared" ref="V37:V45" si="43">IF(P37="","",CEILING(P37*1.02,1))</f>
        <v>31</v>
      </c>
      <c r="W37" s="1148">
        <f t="shared" ref="W37:Y37" si="44">IF(Q37="","",CEILING(Q37*1.02,0.5))</f>
        <v>25.5</v>
      </c>
      <c r="X37" s="1148" t="str">
        <f t="shared" si="44"/>
        <v/>
      </c>
      <c r="Y37" s="1150" t="str">
        <f t="shared" si="44"/>
        <v/>
      </c>
      <c r="Z37" s="1045"/>
      <c r="AA37" s="5"/>
      <c r="AB37" s="5"/>
      <c r="AC37" s="5"/>
    </row>
    <row r="38" spans="1:29" ht="15.75" customHeight="1" x14ac:dyDescent="0.2">
      <c r="A38" s="165" t="s">
        <v>199</v>
      </c>
      <c r="B38" s="4" t="s">
        <v>201</v>
      </c>
      <c r="C38" s="4"/>
      <c r="D38" s="40" t="e">
        <f>VLOOKUP(C38,'Items in Tally'!$A$2:$D$4982,2,FALSE)</f>
        <v>#N/A</v>
      </c>
      <c r="E38" s="4" t="s">
        <v>202</v>
      </c>
      <c r="F38" s="4"/>
      <c r="G38" s="214">
        <v>44032</v>
      </c>
      <c r="H38" s="1133">
        <v>1.1000000000000001</v>
      </c>
      <c r="I38" s="14">
        <v>13</v>
      </c>
      <c r="J38" s="15"/>
      <c r="K38" s="15"/>
      <c r="L38" s="15"/>
      <c r="M38" s="15"/>
      <c r="N38" s="15"/>
      <c r="O38" s="1133"/>
      <c r="P38" s="1132">
        <v>30</v>
      </c>
      <c r="Q38" s="1133">
        <v>25</v>
      </c>
      <c r="R38" s="19"/>
      <c r="S38" s="1130"/>
      <c r="T38" s="1154"/>
      <c r="U38" s="1135"/>
      <c r="V38" s="1134">
        <f t="shared" si="43"/>
        <v>31</v>
      </c>
      <c r="W38" s="1135">
        <f t="shared" ref="W38:Y38" si="45">IF(Q38="","",CEILING(Q38*1.02,0.5))</f>
        <v>25.5</v>
      </c>
      <c r="X38" s="1135" t="str">
        <f t="shared" si="45"/>
        <v/>
      </c>
      <c r="Y38" s="1133" t="str">
        <f t="shared" si="45"/>
        <v/>
      </c>
      <c r="Z38" s="166"/>
      <c r="AA38" s="1"/>
      <c r="AB38" s="1"/>
      <c r="AC38" s="1"/>
    </row>
    <row r="39" spans="1:29" ht="15.75" customHeight="1" x14ac:dyDescent="0.2">
      <c r="A39" s="165" t="s">
        <v>199</v>
      </c>
      <c r="B39" s="4" t="s">
        <v>203</v>
      </c>
      <c r="C39" s="4"/>
      <c r="D39" s="40" t="e">
        <f>VLOOKUP(C39,'Items in Tally'!$A$2:$D$4982,2,FALSE)</f>
        <v>#N/A</v>
      </c>
      <c r="E39" s="41" t="s">
        <v>204</v>
      </c>
      <c r="F39" s="837"/>
      <c r="G39" s="214">
        <v>44228</v>
      </c>
      <c r="H39" s="1133">
        <v>3.2</v>
      </c>
      <c r="I39" s="14">
        <v>42</v>
      </c>
      <c r="J39" s="15"/>
      <c r="K39" s="15"/>
      <c r="L39" s="15"/>
      <c r="M39" s="15"/>
      <c r="N39" s="15"/>
      <c r="O39" s="1133"/>
      <c r="P39" s="1195">
        <v>80</v>
      </c>
      <c r="Q39" s="1197">
        <v>70</v>
      </c>
      <c r="R39" s="19"/>
      <c r="S39" s="1130"/>
      <c r="T39" s="1154"/>
      <c r="U39" s="1135"/>
      <c r="V39" s="1134">
        <f t="shared" si="43"/>
        <v>82</v>
      </c>
      <c r="W39" s="1135">
        <f t="shared" ref="W39:Y39" si="46">IF(Q39="","",CEILING(Q39*1.02,0.5))</f>
        <v>71.5</v>
      </c>
      <c r="X39" s="1135" t="str">
        <f t="shared" si="46"/>
        <v/>
      </c>
      <c r="Y39" s="1133" t="str">
        <f t="shared" si="46"/>
        <v/>
      </c>
      <c r="Z39" s="166"/>
      <c r="AA39" s="1"/>
      <c r="AB39" s="1"/>
      <c r="AC39" s="1"/>
    </row>
    <row r="40" spans="1:29" ht="15.75" customHeight="1" x14ac:dyDescent="0.2">
      <c r="A40" s="165"/>
      <c r="B40" s="4"/>
      <c r="C40" s="4"/>
      <c r="D40" s="40" t="e">
        <f>VLOOKUP(C40,'Items in Tally'!$A$2:$D$4982,2,FALSE)</f>
        <v>#N/A</v>
      </c>
      <c r="E40" s="41" t="s">
        <v>205</v>
      </c>
      <c r="F40" s="837"/>
      <c r="G40" s="214"/>
      <c r="H40" s="1133"/>
      <c r="I40" s="14"/>
      <c r="J40" s="15"/>
      <c r="K40" s="15"/>
      <c r="L40" s="15"/>
      <c r="M40" s="15"/>
      <c r="N40" s="15"/>
      <c r="O40" s="1133"/>
      <c r="P40" s="1196"/>
      <c r="Q40" s="1188"/>
      <c r="R40" s="19"/>
      <c r="S40" s="1130"/>
      <c r="T40" s="1154"/>
      <c r="U40" s="1135"/>
      <c r="V40" s="1134" t="str">
        <f t="shared" si="43"/>
        <v/>
      </c>
      <c r="W40" s="1135" t="str">
        <f t="shared" ref="W40:Y40" si="47">IF(Q40="","",CEILING(Q40*1.02,0.5))</f>
        <v/>
      </c>
      <c r="X40" s="1135" t="str">
        <f t="shared" si="47"/>
        <v/>
      </c>
      <c r="Y40" s="1133" t="str">
        <f t="shared" si="47"/>
        <v/>
      </c>
      <c r="Z40" s="166"/>
      <c r="AA40" s="1"/>
      <c r="AB40" s="1"/>
      <c r="AC40" s="1"/>
    </row>
    <row r="41" spans="1:29" ht="15.75" customHeight="1" x14ac:dyDescent="0.2">
      <c r="A41" s="165" t="s">
        <v>199</v>
      </c>
      <c r="B41" s="4" t="s">
        <v>206</v>
      </c>
      <c r="C41" s="4"/>
      <c r="D41" s="40" t="e">
        <f>VLOOKUP(C41,'Items in Tally'!$A$2:$D$4982,2,FALSE)</f>
        <v>#N/A</v>
      </c>
      <c r="E41" s="41" t="s">
        <v>207</v>
      </c>
      <c r="F41" s="837"/>
      <c r="G41" s="214">
        <v>43850</v>
      </c>
      <c r="H41" s="1133" t="s">
        <v>208</v>
      </c>
      <c r="I41" s="14">
        <v>50</v>
      </c>
      <c r="J41" s="15"/>
      <c r="K41" s="15"/>
      <c r="L41" s="15"/>
      <c r="M41" s="15"/>
      <c r="N41" s="15"/>
      <c r="O41" s="1133"/>
      <c r="P41" s="1195">
        <v>100</v>
      </c>
      <c r="Q41" s="1197">
        <v>80</v>
      </c>
      <c r="R41" s="19"/>
      <c r="S41" s="1130"/>
      <c r="T41" s="1154"/>
      <c r="U41" s="1135"/>
      <c r="V41" s="1134">
        <f t="shared" si="43"/>
        <v>102</v>
      </c>
      <c r="W41" s="1135">
        <f t="shared" ref="W41:Y41" si="48">IF(Q41="","",CEILING(Q41*1.02,0.5))</f>
        <v>82</v>
      </c>
      <c r="X41" s="1135" t="str">
        <f t="shared" si="48"/>
        <v/>
      </c>
      <c r="Y41" s="1133" t="str">
        <f t="shared" si="48"/>
        <v/>
      </c>
      <c r="Z41" s="166"/>
      <c r="AA41" s="1"/>
      <c r="AB41" s="1"/>
      <c r="AC41" s="1"/>
    </row>
    <row r="42" spans="1:29" ht="15.75" customHeight="1" x14ac:dyDescent="0.2">
      <c r="A42" s="165"/>
      <c r="B42" s="4"/>
      <c r="C42" s="4"/>
      <c r="D42" s="40" t="e">
        <f>VLOOKUP(C42,'Items in Tally'!$A$2:$D$4982,2,FALSE)</f>
        <v>#N/A</v>
      </c>
      <c r="E42" s="41" t="s">
        <v>209</v>
      </c>
      <c r="F42" s="837"/>
      <c r="G42" s="214"/>
      <c r="H42" s="1133"/>
      <c r="I42" s="14"/>
      <c r="J42" s="15"/>
      <c r="K42" s="15"/>
      <c r="L42" s="15"/>
      <c r="M42" s="15"/>
      <c r="N42" s="15"/>
      <c r="O42" s="1133"/>
      <c r="P42" s="1196"/>
      <c r="Q42" s="1188"/>
      <c r="R42" s="19"/>
      <c r="S42" s="1130"/>
      <c r="T42" s="1154"/>
      <c r="U42" s="1135"/>
      <c r="V42" s="1134" t="str">
        <f t="shared" si="43"/>
        <v/>
      </c>
      <c r="W42" s="1135" t="str">
        <f t="shared" ref="W42:Y42" si="49">IF(Q42="","",CEILING(Q42*1.02,0.5))</f>
        <v/>
      </c>
      <c r="X42" s="1135" t="str">
        <f t="shared" si="49"/>
        <v/>
      </c>
      <c r="Y42" s="1133" t="str">
        <f t="shared" si="49"/>
        <v/>
      </c>
      <c r="Z42" s="166"/>
      <c r="AA42" s="1"/>
      <c r="AB42" s="1"/>
      <c r="AC42" s="1"/>
    </row>
    <row r="43" spans="1:29" ht="15.75" customHeight="1" x14ac:dyDescent="0.2">
      <c r="A43" s="165" t="s">
        <v>199</v>
      </c>
      <c r="B43" s="4" t="s">
        <v>210</v>
      </c>
      <c r="C43" s="4"/>
      <c r="D43" s="40" t="e">
        <f>VLOOKUP(C43,'Items in Tally'!$A$2:$D$4982,2,FALSE)</f>
        <v>#N/A</v>
      </c>
      <c r="E43" s="4"/>
      <c r="F43" s="4"/>
      <c r="G43" s="214">
        <v>43361</v>
      </c>
      <c r="H43" s="1133">
        <v>0.22</v>
      </c>
      <c r="I43" s="14">
        <v>19</v>
      </c>
      <c r="J43" s="15"/>
      <c r="K43" s="15"/>
      <c r="L43" s="15"/>
      <c r="M43" s="15"/>
      <c r="N43" s="15"/>
      <c r="O43" s="1133"/>
      <c r="P43" s="1132">
        <v>30</v>
      </c>
      <c r="Q43" s="1133"/>
      <c r="R43" s="19"/>
      <c r="S43" s="1130"/>
      <c r="T43" s="1154"/>
      <c r="U43" s="1135"/>
      <c r="V43" s="1134">
        <f t="shared" si="43"/>
        <v>31</v>
      </c>
      <c r="W43" s="1135" t="str">
        <f t="shared" ref="W43:Y43" si="50">IF(Q43="","",CEILING(Q43*1.02,0.5))</f>
        <v/>
      </c>
      <c r="X43" s="1135" t="str">
        <f t="shared" si="50"/>
        <v/>
      </c>
      <c r="Y43" s="1133" t="str">
        <f t="shared" si="50"/>
        <v/>
      </c>
      <c r="Z43" s="166"/>
      <c r="AA43" s="1"/>
      <c r="AB43" s="1"/>
      <c r="AC43" s="1"/>
    </row>
    <row r="44" spans="1:29" s="578" customFormat="1" ht="15.75" customHeight="1" x14ac:dyDescent="0.2">
      <c r="A44" s="171" t="s">
        <v>199</v>
      </c>
      <c r="B44" s="40" t="s">
        <v>211</v>
      </c>
      <c r="C44" s="40"/>
      <c r="D44" s="40" t="e">
        <f>VLOOKUP(C44,'Items in Tally'!$A$2:$D$4982,2,FALSE)</f>
        <v>#N/A</v>
      </c>
      <c r="E44" s="40"/>
      <c r="F44" s="40"/>
      <c r="G44" s="215">
        <v>43983</v>
      </c>
      <c r="H44" s="1150">
        <v>1.5</v>
      </c>
      <c r="I44" s="133">
        <v>18</v>
      </c>
      <c r="J44" s="34"/>
      <c r="K44" s="34"/>
      <c r="L44" s="34"/>
      <c r="M44" s="34"/>
      <c r="N44" s="34"/>
      <c r="O44" s="1150"/>
      <c r="P44" s="1122">
        <v>30</v>
      </c>
      <c r="Q44" s="1150"/>
      <c r="R44" s="45"/>
      <c r="S44" s="1150"/>
      <c r="T44" s="1045"/>
      <c r="U44" s="1148"/>
      <c r="V44" s="1152">
        <f t="shared" si="43"/>
        <v>31</v>
      </c>
      <c r="W44" s="1148" t="str">
        <f t="shared" ref="W44:Y44" si="51">IF(Q44="","",CEILING(Q44*1.02,0.5))</f>
        <v/>
      </c>
      <c r="X44" s="1148" t="str">
        <f t="shared" si="51"/>
        <v/>
      </c>
      <c r="Y44" s="1150" t="str">
        <f t="shared" si="51"/>
        <v/>
      </c>
      <c r="Z44" s="1045"/>
      <c r="AA44" s="5"/>
      <c r="AB44" s="5"/>
      <c r="AC44" s="5"/>
    </row>
    <row r="45" spans="1:29" ht="15.75" customHeight="1" x14ac:dyDescent="0.2">
      <c r="A45" s="165" t="s">
        <v>199</v>
      </c>
      <c r="B45" s="4" t="s">
        <v>212</v>
      </c>
      <c r="C45" s="4"/>
      <c r="D45" s="40" t="e">
        <f>VLOOKUP(C45,'Items in Tally'!$A$2:$D$4982,2,FALSE)</f>
        <v>#N/A</v>
      </c>
      <c r="E45" s="41" t="s">
        <v>213</v>
      </c>
      <c r="F45" s="837"/>
      <c r="G45" s="214">
        <v>44136</v>
      </c>
      <c r="H45" s="1133" t="s">
        <v>214</v>
      </c>
      <c r="I45" s="14">
        <v>23</v>
      </c>
      <c r="J45" s="15"/>
      <c r="K45" s="15"/>
      <c r="L45" s="15"/>
      <c r="M45" s="15"/>
      <c r="N45" s="15"/>
      <c r="O45" s="1133"/>
      <c r="P45" s="1195">
        <v>70</v>
      </c>
      <c r="Q45" s="1197">
        <v>65</v>
      </c>
      <c r="R45" s="19"/>
      <c r="S45" s="1130"/>
      <c r="T45" s="1154"/>
      <c r="U45" s="1135"/>
      <c r="V45" s="1198">
        <f t="shared" si="43"/>
        <v>72</v>
      </c>
      <c r="W45" s="1199">
        <f t="shared" ref="W45:Y45" si="52">IF(Q45="","",CEILING(Q45*1.02,0.5))</f>
        <v>66.5</v>
      </c>
      <c r="X45" s="1135" t="str">
        <f t="shared" si="52"/>
        <v/>
      </c>
      <c r="Y45" s="1133" t="str">
        <f t="shared" si="52"/>
        <v/>
      </c>
      <c r="Z45" s="166"/>
      <c r="AA45" s="1"/>
      <c r="AB45" s="1"/>
      <c r="AC45" s="1"/>
    </row>
    <row r="46" spans="1:29" ht="15.75" customHeight="1" x14ac:dyDescent="0.2">
      <c r="A46" s="165" t="s">
        <v>199</v>
      </c>
      <c r="B46" s="4" t="s">
        <v>215</v>
      </c>
      <c r="C46" s="4"/>
      <c r="D46" s="40" t="e">
        <f>VLOOKUP(C46,'Items in Tally'!$A$2:$D$4982,2,FALSE)</f>
        <v>#N/A</v>
      </c>
      <c r="E46" s="4"/>
      <c r="F46" s="4"/>
      <c r="G46" s="214">
        <v>44470</v>
      </c>
      <c r="H46" s="1133">
        <v>1</v>
      </c>
      <c r="I46" s="14">
        <v>14</v>
      </c>
      <c r="J46" s="15"/>
      <c r="K46" s="15"/>
      <c r="L46" s="15"/>
      <c r="M46" s="15"/>
      <c r="N46" s="15"/>
      <c r="O46" s="1133"/>
      <c r="P46" s="1196"/>
      <c r="Q46" s="1188"/>
      <c r="R46" s="19"/>
      <c r="S46" s="1130"/>
      <c r="T46" s="1154"/>
      <c r="U46" s="1135"/>
      <c r="V46" s="1196"/>
      <c r="W46" s="1188"/>
      <c r="X46" s="1135" t="str">
        <f t="shared" ref="X46:Y46" si="53">IF(R46="","",CEILING(R46*1.02,0.5))</f>
        <v/>
      </c>
      <c r="Y46" s="1133" t="str">
        <f t="shared" si="53"/>
        <v/>
      </c>
      <c r="Z46" s="166"/>
      <c r="AA46" s="1"/>
      <c r="AB46" s="1"/>
      <c r="AC46" s="1"/>
    </row>
    <row r="47" spans="1:29" ht="15.75" customHeight="1" x14ac:dyDescent="0.2">
      <c r="A47" s="288" t="s">
        <v>199</v>
      </c>
      <c r="B47" s="289" t="s">
        <v>216</v>
      </c>
      <c r="C47" s="289"/>
      <c r="D47" s="40" t="e">
        <f>VLOOKUP(C47,'Items in Tally'!$A$2:$D$4982,2,FALSE)</f>
        <v>#N/A</v>
      </c>
      <c r="E47" s="289"/>
      <c r="F47" s="289"/>
      <c r="G47" s="290">
        <v>44764</v>
      </c>
      <c r="H47" s="1130">
        <v>2.2000000000000002</v>
      </c>
      <c r="I47" s="125">
        <v>30</v>
      </c>
      <c r="J47" s="36"/>
      <c r="K47" s="36"/>
      <c r="L47" s="36"/>
      <c r="M47" s="36"/>
      <c r="N47" s="36"/>
      <c r="O47" s="1130"/>
      <c r="P47" s="291">
        <v>70</v>
      </c>
      <c r="Q47" s="244">
        <v>65</v>
      </c>
      <c r="R47" s="292" t="s">
        <v>217</v>
      </c>
      <c r="S47" s="244"/>
      <c r="T47" s="245"/>
      <c r="U47" s="1131"/>
      <c r="V47" s="293"/>
      <c r="W47" s="294"/>
      <c r="X47" s="244">
        <f t="shared" ref="X47:Y47" si="54">IF(R47="","",CEILING(R47*1.02,0.5))</f>
        <v>61.5</v>
      </c>
      <c r="Y47" s="244" t="str">
        <f t="shared" si="54"/>
        <v/>
      </c>
      <c r="Z47" s="245"/>
      <c r="AA47" s="8"/>
      <c r="AB47" s="8"/>
      <c r="AC47" s="8"/>
    </row>
    <row r="48" spans="1:29" ht="15.75" customHeight="1" x14ac:dyDescent="0.2">
      <c r="A48" s="1"/>
      <c r="B48" s="1"/>
      <c r="C48" s="1"/>
      <c r="D48" s="1"/>
      <c r="E48" s="1133"/>
      <c r="F48" s="1133"/>
      <c r="G48" s="13"/>
      <c r="H48" s="14"/>
      <c r="I48" s="14"/>
      <c r="J48" s="15"/>
      <c r="K48" s="15"/>
      <c r="L48" s="15"/>
      <c r="M48" s="15"/>
      <c r="N48" s="15"/>
      <c r="O48" s="1133"/>
      <c r="P48" s="1133"/>
      <c r="Q48" s="1133"/>
      <c r="R48" s="21"/>
      <c r="S48" s="8"/>
      <c r="T48" s="8"/>
      <c r="U48" s="18"/>
      <c r="V48" s="18"/>
      <c r="W48" s="18"/>
      <c r="X48" s="1133" t="str">
        <f t="shared" ref="X48:Y48" si="55">IF(R48="","",CEILING(R48*1.02,0.5))</f>
        <v/>
      </c>
      <c r="Y48" s="1133" t="str">
        <f t="shared" si="55"/>
        <v/>
      </c>
      <c r="Z48" s="1133"/>
      <c r="AA48" s="1"/>
      <c r="AB48" s="1"/>
      <c r="AC48" s="1"/>
    </row>
    <row r="49" spans="1:29" ht="15.75" customHeight="1" x14ac:dyDescent="0.2">
      <c r="A49" s="1"/>
      <c r="B49" s="1"/>
      <c r="C49" s="1"/>
      <c r="D49" s="1"/>
      <c r="E49" s="1133"/>
      <c r="F49" s="1133"/>
      <c r="G49" s="13"/>
      <c r="H49" s="14"/>
      <c r="I49" s="14"/>
      <c r="J49" s="15"/>
      <c r="K49" s="15"/>
      <c r="L49" s="15"/>
      <c r="M49" s="15"/>
      <c r="N49" s="15"/>
      <c r="O49" s="1133"/>
      <c r="P49" s="1133"/>
      <c r="Q49" s="1133"/>
      <c r="R49" s="1133"/>
      <c r="S49" s="1133"/>
      <c r="T49" s="1133"/>
      <c r="U49" s="18"/>
      <c r="V49" s="18"/>
      <c r="W49" s="18"/>
      <c r="X49" s="1133" t="str">
        <f t="shared" ref="X49:Y49" si="56">IF(R49="","",CEILING(R49*1.02,0.5))</f>
        <v/>
      </c>
      <c r="Y49" s="1133" t="str">
        <f t="shared" si="56"/>
        <v/>
      </c>
      <c r="Z49" s="1133"/>
      <c r="AA49" s="1"/>
      <c r="AB49" s="1"/>
      <c r="AC49" s="1"/>
    </row>
    <row r="50" spans="1:29" ht="15.75" customHeight="1" x14ac:dyDescent="0.2">
      <c r="A50" s="1"/>
      <c r="B50" s="1"/>
      <c r="C50" s="1"/>
      <c r="D50" s="1"/>
      <c r="E50" s="1133"/>
      <c r="F50" s="1133"/>
      <c r="G50" s="13"/>
      <c r="H50" s="14"/>
      <c r="I50" s="14"/>
      <c r="J50" s="15"/>
      <c r="K50" s="15"/>
      <c r="L50" s="15"/>
      <c r="M50" s="15"/>
      <c r="N50" s="15"/>
      <c r="O50" s="1133"/>
      <c r="P50" s="1133"/>
      <c r="Q50" s="1133"/>
      <c r="R50" s="1133"/>
      <c r="S50" s="1133"/>
      <c r="T50" s="1133"/>
      <c r="U50" s="18"/>
      <c r="V50" s="18"/>
      <c r="W50" s="18"/>
      <c r="X50" s="1133" t="str">
        <f t="shared" ref="X50:Y50" si="57">IF(R50="","",CEILING(R50*1.02,0.5))</f>
        <v/>
      </c>
      <c r="Y50" s="1133" t="str">
        <f t="shared" si="57"/>
        <v/>
      </c>
      <c r="Z50" s="1133"/>
      <c r="AA50" s="1"/>
      <c r="AB50" s="1"/>
      <c r="AC50" s="1"/>
    </row>
    <row r="51" spans="1:29" ht="15.75" customHeight="1" x14ac:dyDescent="0.2">
      <c r="A51" s="1"/>
      <c r="B51" s="1"/>
      <c r="C51" s="1"/>
      <c r="D51" s="1"/>
      <c r="E51" s="1133"/>
      <c r="F51" s="1133"/>
      <c r="G51" s="13"/>
      <c r="H51" s="1133"/>
      <c r="I51" s="14"/>
      <c r="J51" s="15"/>
      <c r="K51" s="15"/>
      <c r="L51" s="15"/>
      <c r="M51" s="15"/>
      <c r="N51" s="15"/>
      <c r="O51" s="1133"/>
      <c r="P51" s="1133"/>
      <c r="Q51" s="1133"/>
      <c r="R51" s="1133"/>
      <c r="S51" s="1133"/>
      <c r="T51" s="1133"/>
      <c r="U51" s="18"/>
      <c r="V51" s="18"/>
      <c r="W51" s="18"/>
      <c r="X51" s="1133" t="str">
        <f t="shared" ref="X51:Y51" si="58">IF(R51="","",CEILING(R51*1.02,0.5))</f>
        <v/>
      </c>
      <c r="Y51" s="1133" t="str">
        <f t="shared" si="58"/>
        <v/>
      </c>
      <c r="Z51" s="1133"/>
      <c r="AA51" s="1"/>
      <c r="AB51" s="1"/>
      <c r="AC51" s="1"/>
    </row>
    <row r="52" spans="1:29" ht="15.75" customHeight="1" x14ac:dyDescent="0.2">
      <c r="A52" s="1"/>
      <c r="B52" s="1"/>
      <c r="C52" s="1"/>
      <c r="D52" s="1"/>
      <c r="E52" s="1133"/>
      <c r="F52" s="1133"/>
      <c r="G52" s="13"/>
      <c r="H52" s="1133"/>
      <c r="I52" s="1133"/>
      <c r="J52" s="15"/>
      <c r="K52" s="15"/>
      <c r="L52" s="15"/>
      <c r="M52" s="15"/>
      <c r="N52" s="15"/>
      <c r="O52" s="1133"/>
      <c r="P52" s="1133"/>
      <c r="Q52" s="1133"/>
      <c r="R52" s="1133"/>
      <c r="S52" s="1133"/>
      <c r="T52" s="1133"/>
      <c r="U52" s="18"/>
      <c r="V52" s="18"/>
      <c r="W52" s="18"/>
      <c r="X52" s="1133" t="str">
        <f t="shared" ref="X52:Y52" si="59">IF(R52="","",CEILING(R52*1.02,0.5))</f>
        <v/>
      </c>
      <c r="Y52" s="1133" t="str">
        <f t="shared" si="59"/>
        <v/>
      </c>
      <c r="Z52" s="1133"/>
      <c r="AA52" s="1"/>
      <c r="AB52" s="1"/>
      <c r="AC52" s="1"/>
    </row>
    <row r="53" spans="1:29" ht="15.75" customHeight="1" x14ac:dyDescent="0.2">
      <c r="A53" s="1"/>
      <c r="B53" s="20"/>
      <c r="C53" s="20"/>
      <c r="D53" s="20"/>
      <c r="E53" s="1133"/>
      <c r="F53" s="1133"/>
      <c r="G53" s="13"/>
      <c r="H53" s="1133"/>
      <c r="I53" s="14"/>
      <c r="J53" s="15"/>
      <c r="K53" s="15"/>
      <c r="L53" s="15"/>
      <c r="M53" s="15"/>
      <c r="N53" s="15"/>
      <c r="O53" s="1133"/>
      <c r="P53" s="1133"/>
      <c r="Q53" s="1133"/>
      <c r="R53" s="1133"/>
      <c r="S53" s="1133"/>
      <c r="T53" s="1133"/>
      <c r="U53" s="18"/>
      <c r="V53" s="18"/>
      <c r="W53" s="18"/>
      <c r="X53" s="1133" t="str">
        <f t="shared" ref="X53:Y53" si="60">IF(R53="","",CEILING(R53*1.02,0.5))</f>
        <v/>
      </c>
      <c r="Y53" s="1133" t="str">
        <f t="shared" si="60"/>
        <v/>
      </c>
      <c r="Z53" s="1133"/>
      <c r="AA53" s="1"/>
      <c r="AB53" s="1"/>
      <c r="AC53" s="1"/>
    </row>
    <row r="54" spans="1:29" ht="15.75" customHeight="1" x14ac:dyDescent="0.2">
      <c r="A54" s="1"/>
      <c r="B54" s="1"/>
      <c r="C54" s="1"/>
      <c r="D54" s="1"/>
      <c r="E54" s="1133"/>
      <c r="F54" s="1133"/>
      <c r="G54" s="13"/>
      <c r="H54" s="1133"/>
      <c r="I54" s="14"/>
      <c r="J54" s="15"/>
      <c r="K54" s="15"/>
      <c r="L54" s="15"/>
      <c r="M54" s="15"/>
      <c r="N54" s="15"/>
      <c r="O54" s="1133"/>
      <c r="P54" s="1133"/>
      <c r="Q54" s="1133"/>
      <c r="R54" s="1133"/>
      <c r="S54" s="1133"/>
      <c r="T54" s="1133"/>
      <c r="U54" s="18"/>
      <c r="V54" s="18"/>
      <c r="W54" s="18"/>
      <c r="X54" s="1133"/>
      <c r="Y54" s="1133"/>
      <c r="Z54" s="1133"/>
      <c r="AA54" s="1"/>
      <c r="AB54" s="1"/>
      <c r="AC54" s="1"/>
    </row>
    <row r="55" spans="1:29" ht="15.75" customHeight="1" x14ac:dyDescent="0.2">
      <c r="A55" s="1"/>
      <c r="B55" s="1"/>
      <c r="C55" s="1"/>
      <c r="D55" s="1"/>
      <c r="E55" s="1133"/>
      <c r="F55" s="1133"/>
      <c r="G55" s="13"/>
      <c r="H55" s="1133"/>
      <c r="I55" s="14"/>
      <c r="J55" s="15"/>
      <c r="K55" s="15"/>
      <c r="L55" s="15"/>
      <c r="M55" s="15"/>
      <c r="N55" s="15"/>
      <c r="O55" s="1133"/>
      <c r="P55" s="1133"/>
      <c r="Q55" s="1133"/>
      <c r="R55" s="1133"/>
      <c r="S55" s="1133"/>
      <c r="T55" s="1133"/>
      <c r="U55" s="18"/>
      <c r="V55" s="18"/>
      <c r="W55" s="18"/>
      <c r="X55" s="1133"/>
      <c r="Y55" s="1133"/>
      <c r="Z55" s="1133"/>
      <c r="AA55" s="1"/>
      <c r="AB55" s="1"/>
      <c r="AC55" s="1"/>
    </row>
    <row r="56" spans="1:29" ht="15.75" customHeight="1" x14ac:dyDescent="0.2">
      <c r="A56" s="1"/>
      <c r="B56" s="1"/>
      <c r="C56" s="1"/>
      <c r="D56" s="1"/>
      <c r="E56" s="1133"/>
      <c r="F56" s="1133"/>
      <c r="G56" s="13"/>
      <c r="H56" s="1133"/>
      <c r="I56" s="14"/>
      <c r="J56" s="15"/>
      <c r="K56" s="15"/>
      <c r="L56" s="15"/>
      <c r="M56" s="15"/>
      <c r="N56" s="15"/>
      <c r="O56" s="1133"/>
      <c r="P56" s="1133"/>
      <c r="Q56" s="1133"/>
      <c r="R56" s="1133"/>
      <c r="S56" s="1133"/>
      <c r="T56" s="1133"/>
      <c r="U56" s="18"/>
      <c r="V56" s="18"/>
      <c r="W56" s="18"/>
      <c r="X56" s="1133"/>
      <c r="Y56" s="1133"/>
      <c r="Z56" s="1133"/>
      <c r="AA56" s="1"/>
      <c r="AB56" s="1"/>
      <c r="AC56" s="1"/>
    </row>
    <row r="57" spans="1:29" ht="15.75" customHeight="1" x14ac:dyDescent="0.2">
      <c r="A57" s="1"/>
      <c r="B57" s="1"/>
      <c r="C57" s="1"/>
      <c r="D57" s="1"/>
      <c r="E57" s="1133"/>
      <c r="F57" s="1133"/>
      <c r="G57" s="13"/>
      <c r="H57" s="1133"/>
      <c r="I57" s="14"/>
      <c r="J57" s="15"/>
      <c r="K57" s="15"/>
      <c r="L57" s="15"/>
      <c r="M57" s="15"/>
      <c r="N57" s="15"/>
      <c r="O57" s="1133"/>
      <c r="P57" s="1133"/>
      <c r="Q57" s="1133"/>
      <c r="R57" s="1133"/>
      <c r="S57" s="1133"/>
      <c r="T57" s="1133"/>
      <c r="U57" s="18"/>
      <c r="V57" s="18"/>
      <c r="W57" s="18"/>
      <c r="X57" s="1133"/>
      <c r="Y57" s="1133"/>
      <c r="Z57" s="1133"/>
      <c r="AA57" s="1"/>
      <c r="AB57" s="1"/>
      <c r="AC57" s="1"/>
    </row>
    <row r="58" spans="1:29" ht="15.75" customHeight="1" x14ac:dyDescent="0.2">
      <c r="A58" s="1"/>
      <c r="B58" s="1"/>
      <c r="C58" s="1"/>
      <c r="D58" s="1"/>
      <c r="E58" s="1133"/>
      <c r="F58" s="1133"/>
      <c r="G58" s="13"/>
      <c r="H58" s="1133"/>
      <c r="I58" s="14"/>
      <c r="J58" s="15"/>
      <c r="K58" s="15"/>
      <c r="L58" s="15"/>
      <c r="M58" s="15"/>
      <c r="N58" s="15"/>
      <c r="O58" s="1133"/>
      <c r="P58" s="1133"/>
      <c r="Q58" s="1133"/>
      <c r="R58" s="1133"/>
      <c r="S58" s="1133"/>
      <c r="T58" s="1133"/>
      <c r="U58" s="18"/>
      <c r="V58" s="18"/>
      <c r="W58" s="18"/>
      <c r="X58" s="1133"/>
      <c r="Y58" s="1133"/>
      <c r="Z58" s="1133"/>
      <c r="AA58" s="1"/>
      <c r="AB58" s="1"/>
      <c r="AC58" s="1"/>
    </row>
    <row r="59" spans="1:29" ht="15.75" customHeight="1" x14ac:dyDescent="0.2">
      <c r="A59" s="1"/>
      <c r="B59" s="1"/>
      <c r="C59" s="1"/>
      <c r="D59" s="1"/>
      <c r="E59" s="1133"/>
      <c r="F59" s="1133"/>
      <c r="G59" s="13"/>
      <c r="H59" s="1133"/>
      <c r="I59" s="14"/>
      <c r="J59" s="15"/>
      <c r="K59" s="15"/>
      <c r="L59" s="15"/>
      <c r="M59" s="15"/>
      <c r="N59" s="15"/>
      <c r="O59" s="1133"/>
      <c r="P59" s="1133"/>
      <c r="Q59" s="1133"/>
      <c r="R59" s="1133"/>
      <c r="S59" s="1133"/>
      <c r="T59" s="1133"/>
      <c r="U59" s="18"/>
      <c r="V59" s="18"/>
      <c r="W59" s="18"/>
      <c r="X59" s="1133" t="str">
        <f t="shared" ref="X59:Y59" si="61">IF(R59="","",CEILING(R59*1.02,0.5))</f>
        <v/>
      </c>
      <c r="Y59" s="1133" t="str">
        <f t="shared" si="61"/>
        <v/>
      </c>
      <c r="Z59" s="1133"/>
      <c r="AA59" s="1"/>
      <c r="AB59" s="1"/>
      <c r="AC59" s="1"/>
    </row>
    <row r="60" spans="1:29" ht="15.75" customHeight="1" x14ac:dyDescent="0.2">
      <c r="A60" s="1"/>
      <c r="B60" s="1"/>
      <c r="C60" s="1"/>
      <c r="D60" s="1"/>
      <c r="E60" s="1133"/>
      <c r="F60" s="1133"/>
      <c r="G60" s="13"/>
      <c r="H60" s="1133"/>
      <c r="I60" s="14"/>
      <c r="J60" s="15"/>
      <c r="K60" s="15"/>
      <c r="L60" s="15"/>
      <c r="M60" s="15"/>
      <c r="N60" s="15"/>
      <c r="O60" s="1133"/>
      <c r="P60" s="1133"/>
      <c r="Q60" s="1133"/>
      <c r="R60" s="1133"/>
      <c r="S60" s="1133"/>
      <c r="T60" s="1133"/>
      <c r="U60" s="18"/>
      <c r="V60" s="18"/>
      <c r="W60" s="18"/>
      <c r="X60" s="1133" t="str">
        <f t="shared" ref="X60:Y60" si="62">IF(R60="","",ROUND(R60*1.02,2))</f>
        <v/>
      </c>
      <c r="Y60" s="1133" t="str">
        <f t="shared" si="62"/>
        <v/>
      </c>
      <c r="Z60" s="1133"/>
      <c r="AA60" s="1"/>
      <c r="AB60" s="1"/>
      <c r="AC60" s="1"/>
    </row>
    <row r="61" spans="1:29" ht="15.75" customHeight="1" x14ac:dyDescent="0.2">
      <c r="A61" s="1"/>
      <c r="B61" s="1"/>
      <c r="C61" s="1"/>
      <c r="D61" s="1"/>
      <c r="E61" s="1133"/>
      <c r="F61" s="1133"/>
      <c r="G61" s="13"/>
      <c r="H61" s="1133"/>
      <c r="I61" s="14"/>
      <c r="J61" s="3" t="str">
        <f t="shared" ref="J61:J62" si="63">IF(S61="","",S61/$I61-1)</f>
        <v/>
      </c>
      <c r="K61" s="3"/>
      <c r="L61" s="3"/>
      <c r="M61" s="3"/>
      <c r="N61" s="3"/>
      <c r="O61" s="1133"/>
      <c r="P61" s="1133"/>
      <c r="Q61" s="1133"/>
      <c r="R61" s="124"/>
      <c r="S61" s="124"/>
      <c r="T61" s="124"/>
      <c r="U61" s="1135"/>
      <c r="V61" s="1135"/>
      <c r="W61" s="1135"/>
      <c r="X61" s="1135" t="str">
        <f t="shared" ref="X61:Y61" si="64">IF(R61="","",CEILING(R61*1.02,5))</f>
        <v/>
      </c>
      <c r="Y61" s="1135" t="str">
        <f t="shared" si="64"/>
        <v/>
      </c>
      <c r="Z61" s="1135"/>
      <c r="AA61" s="1"/>
      <c r="AB61" s="1"/>
      <c r="AC61" s="1"/>
    </row>
    <row r="62" spans="1:29" ht="15.75" customHeight="1" x14ac:dyDescent="0.2">
      <c r="A62" s="1"/>
      <c r="B62" s="1"/>
      <c r="C62" s="1"/>
      <c r="D62" s="1"/>
      <c r="E62" s="1133"/>
      <c r="F62" s="1133"/>
      <c r="G62" s="13"/>
      <c r="H62" s="1133"/>
      <c r="I62" s="14"/>
      <c r="J62" s="3" t="str">
        <f t="shared" si="63"/>
        <v/>
      </c>
      <c r="K62" s="3"/>
      <c r="L62" s="3"/>
      <c r="M62" s="3"/>
      <c r="N62" s="3"/>
      <c r="O62" s="1133"/>
      <c r="P62" s="1133"/>
      <c r="Q62" s="1133"/>
      <c r="R62" s="124"/>
      <c r="S62" s="124"/>
      <c r="T62" s="124"/>
      <c r="U62" s="1135"/>
      <c r="V62" s="1135"/>
      <c r="W62" s="1135"/>
      <c r="X62" s="1135" t="str">
        <f t="shared" ref="X62:Y62" si="65">IF(R62="","",CEILING(R62*1.02,5))</f>
        <v/>
      </c>
      <c r="Y62" s="1135" t="str">
        <f t="shared" si="65"/>
        <v/>
      </c>
      <c r="Z62" s="1135"/>
      <c r="AA62" s="1"/>
      <c r="AB62" s="1"/>
      <c r="AC62" s="1"/>
    </row>
    <row r="63" spans="1:29" ht="15.75" customHeight="1" x14ac:dyDescent="0.2">
      <c r="A63" s="1"/>
      <c r="B63" s="1"/>
      <c r="C63" s="1"/>
      <c r="D63" s="1"/>
      <c r="E63" s="1133"/>
      <c r="F63" s="1133"/>
      <c r="G63" s="13"/>
      <c r="H63" s="1133"/>
      <c r="I63" s="14"/>
      <c r="J63" s="1133"/>
      <c r="K63" s="1133"/>
      <c r="L63" s="1133"/>
      <c r="M63" s="1133"/>
      <c r="N63" s="1133"/>
      <c r="O63" s="1133"/>
      <c r="P63" s="1133"/>
      <c r="Q63" s="1133"/>
      <c r="R63" s="124"/>
      <c r="S63" s="124"/>
      <c r="T63" s="124"/>
      <c r="U63" s="22"/>
      <c r="V63" s="22"/>
      <c r="W63" s="22"/>
      <c r="X63" s="1133"/>
      <c r="Y63" s="1133"/>
      <c r="Z63" s="1133"/>
      <c r="AA63" s="1"/>
      <c r="AB63" s="1"/>
      <c r="AC63" s="1"/>
    </row>
    <row r="64" spans="1:29" ht="15.75" customHeight="1" x14ac:dyDescent="0.2">
      <c r="A64" s="1"/>
      <c r="B64" s="1"/>
      <c r="C64" s="1"/>
      <c r="D64" s="1"/>
      <c r="E64" s="1133"/>
      <c r="F64" s="1133"/>
      <c r="G64" s="13"/>
      <c r="H64" s="1133"/>
      <c r="I64" s="14"/>
      <c r="J64" s="1133"/>
      <c r="K64" s="1133"/>
      <c r="L64" s="1133"/>
      <c r="M64" s="1133"/>
      <c r="N64" s="1133"/>
      <c r="O64" s="1133"/>
      <c r="P64" s="1133"/>
      <c r="Q64" s="1133"/>
      <c r="R64" s="124"/>
      <c r="S64" s="124"/>
      <c r="T64" s="124"/>
      <c r="U64" s="22"/>
      <c r="V64" s="22"/>
      <c r="W64" s="22"/>
      <c r="X64" s="1133"/>
      <c r="Y64" s="1133"/>
      <c r="Z64" s="1133"/>
      <c r="AA64" s="1"/>
      <c r="AB64" s="1"/>
      <c r="AC64" s="1"/>
    </row>
    <row r="65" spans="1:29" ht="15.75" customHeight="1" x14ac:dyDescent="0.2">
      <c r="A65" s="1"/>
      <c r="B65" s="1"/>
      <c r="C65" s="1"/>
      <c r="D65" s="1"/>
      <c r="E65" s="1133"/>
      <c r="F65" s="1133"/>
      <c r="G65" s="13"/>
      <c r="H65" s="1133"/>
      <c r="I65" s="14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22"/>
      <c r="V65" s="22"/>
      <c r="W65" s="22"/>
      <c r="X65" s="1133"/>
      <c r="Y65" s="1133"/>
      <c r="Z65" s="1133"/>
      <c r="AA65" s="1"/>
      <c r="AB65" s="1"/>
      <c r="AC65" s="1"/>
    </row>
    <row r="66" spans="1:29" ht="15.75" customHeight="1" x14ac:dyDescent="0.2">
      <c r="A66" s="1"/>
      <c r="B66" s="1"/>
      <c r="C66" s="1"/>
      <c r="D66" s="1"/>
      <c r="E66" s="1133"/>
      <c r="F66" s="1133"/>
      <c r="G66" s="13"/>
      <c r="H66" s="1133"/>
      <c r="I66" s="1133"/>
      <c r="J66" s="1133"/>
      <c r="K66" s="1133"/>
      <c r="L66" s="1133"/>
      <c r="M66" s="1133"/>
      <c r="N66" s="1133"/>
      <c r="O66" s="1133"/>
      <c r="P66" s="1133"/>
      <c r="Q66" s="1133"/>
      <c r="R66" s="1133"/>
      <c r="S66" s="1133"/>
      <c r="T66" s="1133"/>
      <c r="U66" s="22"/>
      <c r="V66" s="22"/>
      <c r="W66" s="22"/>
      <c r="X66" s="1133"/>
      <c r="Y66" s="1133"/>
      <c r="Z66" s="1133"/>
      <c r="AA66" s="1"/>
      <c r="AB66" s="1"/>
      <c r="AC66" s="1"/>
    </row>
    <row r="67" spans="1:29" ht="15.75" customHeight="1" x14ac:dyDescent="0.2">
      <c r="A67" s="1"/>
      <c r="B67" s="1"/>
      <c r="C67" s="1"/>
      <c r="D67" s="1"/>
      <c r="E67" s="23"/>
      <c r="F67" s="23"/>
      <c r="G67" s="13"/>
      <c r="H67" s="1133"/>
      <c r="I67" s="14"/>
      <c r="J67" s="1133"/>
      <c r="K67" s="1133"/>
      <c r="L67" s="1133"/>
      <c r="M67" s="1133"/>
      <c r="N67" s="1133"/>
      <c r="O67" s="1133"/>
      <c r="P67" s="1133"/>
      <c r="Q67" s="1133"/>
      <c r="R67" s="1133"/>
      <c r="S67" s="1133"/>
      <c r="T67" s="1133"/>
      <c r="U67" s="22"/>
      <c r="V67" s="22"/>
      <c r="W67" s="22"/>
      <c r="X67" s="1133"/>
      <c r="Y67" s="1133"/>
      <c r="Z67" s="1133"/>
      <c r="AA67" s="1"/>
      <c r="AB67" s="1"/>
      <c r="AC67" s="1"/>
    </row>
    <row r="68" spans="1:29" ht="15.75" customHeight="1" x14ac:dyDescent="0.2">
      <c r="A68" s="1"/>
      <c r="B68" s="1"/>
      <c r="C68" s="1"/>
      <c r="D68" s="1"/>
      <c r="E68" s="1133"/>
      <c r="F68" s="1133"/>
      <c r="G68" s="13"/>
      <c r="H68" s="1133"/>
      <c r="I68" s="14"/>
      <c r="J68" s="1133"/>
      <c r="K68" s="1133"/>
      <c r="L68" s="1133"/>
      <c r="M68" s="1133"/>
      <c r="N68" s="1133"/>
      <c r="O68" s="1133"/>
      <c r="P68" s="1133"/>
      <c r="Q68" s="1133"/>
      <c r="R68" s="1133"/>
      <c r="S68" s="1133"/>
      <c r="T68" s="1133"/>
      <c r="U68" s="22"/>
      <c r="V68" s="22"/>
      <c r="W68" s="22"/>
      <c r="X68" s="1133"/>
      <c r="Y68" s="1133"/>
      <c r="Z68" s="1133"/>
      <c r="AA68" s="1"/>
      <c r="AB68" s="1"/>
      <c r="AC68" s="1"/>
    </row>
    <row r="69" spans="1:29" ht="15.75" customHeight="1" x14ac:dyDescent="0.2">
      <c r="A69" s="1"/>
      <c r="B69" s="1"/>
      <c r="C69" s="1"/>
      <c r="D69" s="1"/>
      <c r="E69" s="24"/>
      <c r="F69" s="24"/>
      <c r="G69" s="13"/>
      <c r="H69" s="1133"/>
      <c r="I69" s="14"/>
      <c r="J69" s="1133"/>
      <c r="K69" s="1133"/>
      <c r="L69" s="1133"/>
      <c r="M69" s="1133"/>
      <c r="N69" s="1133"/>
      <c r="O69" s="1133"/>
      <c r="P69" s="1133"/>
      <c r="Q69" s="1133"/>
      <c r="R69" s="1133"/>
      <c r="S69" s="1133"/>
      <c r="T69" s="1133"/>
      <c r="U69" s="22"/>
      <c r="V69" s="22"/>
      <c r="W69" s="22"/>
      <c r="X69" s="1133"/>
      <c r="Y69" s="1133"/>
      <c r="Z69" s="1133"/>
      <c r="AA69" s="1"/>
      <c r="AB69" s="1"/>
      <c r="AC69" s="1"/>
    </row>
    <row r="70" spans="1:29" ht="15.75" customHeight="1" x14ac:dyDescent="0.2">
      <c r="A70" s="1"/>
      <c r="B70" s="1"/>
      <c r="C70" s="1"/>
      <c r="D70" s="1"/>
      <c r="E70" s="24"/>
      <c r="F70" s="24"/>
      <c r="G70" s="13"/>
      <c r="H70" s="1133"/>
      <c r="I70" s="14"/>
      <c r="J70" s="1133"/>
      <c r="K70" s="1133"/>
      <c r="L70" s="1133"/>
      <c r="M70" s="1133"/>
      <c r="N70" s="1133"/>
      <c r="O70" s="1133"/>
      <c r="P70" s="1133"/>
      <c r="Q70" s="1133"/>
      <c r="R70" s="1133"/>
      <c r="S70" s="1133"/>
      <c r="T70" s="1133"/>
      <c r="U70" s="22"/>
      <c r="V70" s="22"/>
      <c r="W70" s="22"/>
      <c r="X70" s="1133"/>
      <c r="Y70" s="1133"/>
      <c r="Z70" s="1133"/>
      <c r="AA70" s="1"/>
      <c r="AB70" s="1"/>
      <c r="AC70" s="1"/>
    </row>
    <row r="71" spans="1:29" ht="15.75" customHeight="1" x14ac:dyDescent="0.2">
      <c r="A71" s="1"/>
      <c r="B71" s="1"/>
      <c r="C71" s="1"/>
      <c r="D71" s="1"/>
      <c r="E71" s="24"/>
      <c r="F71" s="24"/>
      <c r="G71" s="13"/>
      <c r="H71" s="1133"/>
      <c r="I71" s="14"/>
      <c r="J71" s="1133"/>
      <c r="K71" s="1133"/>
      <c r="L71" s="1133"/>
      <c r="M71" s="1133"/>
      <c r="N71" s="1133"/>
      <c r="O71" s="1133"/>
      <c r="P71" s="1133"/>
      <c r="Q71" s="1133"/>
      <c r="R71" s="1133"/>
      <c r="S71" s="1133"/>
      <c r="T71" s="1133"/>
      <c r="U71" s="22"/>
      <c r="V71" s="22"/>
      <c r="W71" s="22"/>
      <c r="X71" s="1133"/>
      <c r="Y71" s="1133"/>
      <c r="Z71" s="1133"/>
      <c r="AA71" s="1"/>
      <c r="AB71" s="1"/>
      <c r="AC71" s="1"/>
    </row>
    <row r="72" spans="1:29" ht="15.75" customHeight="1" x14ac:dyDescent="0.2">
      <c r="A72" s="1"/>
      <c r="B72" s="1"/>
      <c r="C72" s="1"/>
      <c r="D72" s="1"/>
      <c r="E72" s="24"/>
      <c r="F72" s="24"/>
      <c r="G72" s="13"/>
      <c r="H72" s="1133"/>
      <c r="I72" s="14"/>
      <c r="J72" s="1133"/>
      <c r="K72" s="1133"/>
      <c r="L72" s="1133"/>
      <c r="M72" s="1133"/>
      <c r="N72" s="1133"/>
      <c r="O72" s="1133"/>
      <c r="P72" s="1133"/>
      <c r="Q72" s="1133"/>
      <c r="R72" s="1133"/>
      <c r="S72" s="1133"/>
      <c r="T72" s="1133"/>
      <c r="U72" s="22"/>
      <c r="V72" s="22"/>
      <c r="W72" s="22"/>
      <c r="X72" s="1133"/>
      <c r="Y72" s="1133"/>
      <c r="Z72" s="1133"/>
      <c r="AA72" s="1"/>
      <c r="AB72" s="1"/>
      <c r="AC72" s="1"/>
    </row>
    <row r="73" spans="1:29" ht="15.75" customHeight="1" x14ac:dyDescent="0.2">
      <c r="A73" s="1"/>
      <c r="B73" s="1"/>
      <c r="C73" s="1"/>
      <c r="D73" s="1"/>
      <c r="E73" s="24"/>
      <c r="F73" s="24"/>
      <c r="G73" s="13"/>
      <c r="H73" s="1133"/>
      <c r="I73" s="14"/>
      <c r="J73" s="1133"/>
      <c r="K73" s="1133"/>
      <c r="L73" s="1133"/>
      <c r="M73" s="1133"/>
      <c r="N73" s="1133"/>
      <c r="O73" s="1133"/>
      <c r="P73" s="1133"/>
      <c r="Q73" s="1133"/>
      <c r="R73" s="1"/>
      <c r="S73" s="1"/>
      <c r="T73" s="1"/>
      <c r="U73" s="22"/>
      <c r="V73" s="22"/>
      <c r="W73" s="22"/>
      <c r="X73" s="1"/>
      <c r="Y73" s="1"/>
      <c r="Z73" s="1"/>
      <c r="AA73" s="1"/>
      <c r="AB73" s="1"/>
      <c r="AC73" s="1"/>
    </row>
    <row r="74" spans="1:29" ht="15.75" customHeight="1" x14ac:dyDescent="0.2">
      <c r="A74" s="1"/>
      <c r="B74" s="20"/>
      <c r="C74" s="20"/>
      <c r="D74" s="20"/>
      <c r="E74" s="1133"/>
      <c r="F74" s="1133"/>
      <c r="G74" s="13"/>
      <c r="H74" s="1133"/>
      <c r="I74" s="1133"/>
      <c r="J74" s="1133"/>
      <c r="K74" s="1133"/>
      <c r="L74" s="1133"/>
      <c r="M74" s="1133"/>
      <c r="N74" s="1133"/>
      <c r="O74" s="1133"/>
      <c r="P74" s="1133"/>
      <c r="Q74" s="1133"/>
      <c r="R74" s="1"/>
      <c r="S74" s="1"/>
      <c r="T74" s="1"/>
      <c r="U74" s="25"/>
      <c r="V74" s="25"/>
      <c r="W74" s="25"/>
      <c r="X74" s="1"/>
      <c r="Y74" s="1"/>
      <c r="Z74" s="1"/>
      <c r="AA74" s="1"/>
      <c r="AB74" s="1"/>
      <c r="AC74" s="1"/>
    </row>
    <row r="75" spans="1:29" ht="15.75" customHeight="1" x14ac:dyDescent="0.2">
      <c r="A75" s="1"/>
      <c r="B75" s="1"/>
      <c r="C75" s="1"/>
      <c r="D75" s="1"/>
      <c r="E75" s="26"/>
      <c r="F75" s="26"/>
      <c r="G75" s="13"/>
      <c r="H75" s="14"/>
      <c r="I75" s="1133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25"/>
      <c r="V75" s="25"/>
      <c r="W75" s="25"/>
      <c r="X75" s="1"/>
      <c r="Y75" s="1"/>
      <c r="Z75" s="1"/>
      <c r="AA75" s="1"/>
      <c r="AB75" s="1"/>
      <c r="AC75" s="1"/>
    </row>
    <row r="76" spans="1:29" ht="15.75" customHeight="1" x14ac:dyDescent="0.2">
      <c r="A76" s="1"/>
      <c r="B76" s="1"/>
      <c r="C76" s="1"/>
      <c r="D76" s="1"/>
      <c r="E76" s="26"/>
      <c r="F76" s="26"/>
      <c r="G76" s="13"/>
      <c r="H76" s="14"/>
      <c r="I76" s="1133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25"/>
      <c r="V76" s="25"/>
      <c r="W76" s="25"/>
      <c r="X76" s="1"/>
      <c r="Y76" s="1"/>
      <c r="Z76" s="1"/>
      <c r="AA76" s="1"/>
      <c r="AB76" s="1"/>
      <c r="AC76" s="1"/>
    </row>
    <row r="77" spans="1:29" ht="15.75" customHeight="1" x14ac:dyDescent="0.2">
      <c r="A77" s="1"/>
      <c r="B77" s="1"/>
      <c r="C77" s="1"/>
      <c r="D77" s="1"/>
      <c r="E77" s="26"/>
      <c r="F77" s="26"/>
      <c r="G77" s="13"/>
      <c r="H77" s="14"/>
      <c r="I77" s="1133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25"/>
      <c r="V77" s="25"/>
      <c r="W77" s="25"/>
      <c r="X77" s="1"/>
      <c r="Y77" s="1"/>
      <c r="Z77" s="1"/>
      <c r="AA77" s="1"/>
      <c r="AB77" s="1"/>
      <c r="AC77" s="1"/>
    </row>
    <row r="78" spans="1:29" ht="15.75" customHeight="1" x14ac:dyDescent="0.2">
      <c r="A78" s="1"/>
      <c r="B78" s="1"/>
      <c r="C78" s="1"/>
      <c r="D78" s="1"/>
      <c r="E78" s="1133"/>
      <c r="F78" s="1133"/>
      <c r="G78" s="13"/>
      <c r="H78" s="14"/>
      <c r="I78" s="1133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25"/>
      <c r="V78" s="25"/>
      <c r="W78" s="25"/>
      <c r="X78" s="1"/>
      <c r="Y78" s="1"/>
      <c r="Z78" s="1"/>
      <c r="AA78" s="1"/>
      <c r="AB78" s="1"/>
      <c r="AC78" s="1"/>
    </row>
    <row r="79" spans="1:29" ht="15.75" customHeight="1" x14ac:dyDescent="0.2">
      <c r="A79" s="1"/>
      <c r="B79" s="1"/>
      <c r="C79" s="1"/>
      <c r="D79" s="1"/>
      <c r="E79" s="1133"/>
      <c r="F79" s="1133"/>
      <c r="G79" s="13"/>
      <c r="H79" s="14"/>
      <c r="I79" s="1133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5.75" customHeight="1" x14ac:dyDescent="0.2">
      <c r="A80" s="1"/>
      <c r="B80" s="1"/>
      <c r="C80" s="1"/>
      <c r="D80" s="1"/>
      <c r="E80" s="1133"/>
      <c r="F80" s="1133"/>
      <c r="G80" s="13"/>
      <c r="H80" s="14"/>
      <c r="I80" s="1133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5.75" customHeight="1" x14ac:dyDescent="0.2">
      <c r="A81" s="1"/>
      <c r="B81" s="1"/>
      <c r="C81" s="1"/>
      <c r="D81" s="1"/>
      <c r="E81" s="27"/>
      <c r="F81" s="27"/>
      <c r="G81" s="13"/>
      <c r="H81" s="14"/>
      <c r="I81" s="1133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5.75" customHeight="1" x14ac:dyDescent="0.2">
      <c r="A82" s="1"/>
      <c r="B82" s="1"/>
      <c r="C82" s="1"/>
      <c r="D82" s="1"/>
      <c r="E82" s="27"/>
      <c r="F82" s="27"/>
      <c r="G82" s="13"/>
      <c r="H82" s="14"/>
      <c r="I82" s="1133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5.75" customHeight="1" x14ac:dyDescent="0.2">
      <c r="A83" s="1"/>
      <c r="B83" s="1"/>
      <c r="C83" s="1"/>
      <c r="D83" s="1"/>
      <c r="E83" s="27"/>
      <c r="F83" s="27"/>
      <c r="G83" s="13"/>
      <c r="H83" s="14"/>
      <c r="I83" s="1133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5.75" customHeight="1" x14ac:dyDescent="0.2">
      <c r="A84" s="1"/>
      <c r="B84" s="1"/>
      <c r="C84" s="1"/>
      <c r="D84" s="1"/>
      <c r="E84" s="27"/>
      <c r="F84" s="27"/>
      <c r="G84" s="13"/>
      <c r="H84" s="14"/>
      <c r="I84" s="1133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5.75" customHeight="1" x14ac:dyDescent="0.2">
      <c r="A85" s="1"/>
      <c r="B85" s="1"/>
      <c r="C85" s="1"/>
      <c r="D85" s="1"/>
      <c r="E85" s="27"/>
      <c r="F85" s="27"/>
      <c r="G85" s="13"/>
      <c r="H85" s="14"/>
      <c r="I85" s="1133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5.75" customHeight="1" x14ac:dyDescent="0.2">
      <c r="A86" s="1"/>
      <c r="B86" s="1"/>
      <c r="C86" s="1"/>
      <c r="D86" s="1"/>
      <c r="E86" s="27"/>
      <c r="F86" s="27"/>
      <c r="G86" s="13"/>
      <c r="H86" s="14"/>
      <c r="I86" s="1133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5.75" customHeight="1" x14ac:dyDescent="0.2">
      <c r="A87" s="1"/>
      <c r="B87" s="1"/>
      <c r="C87" s="1"/>
      <c r="D87" s="1"/>
      <c r="E87" s="1133"/>
      <c r="F87" s="1133"/>
      <c r="G87" s="13"/>
      <c r="H87" s="14"/>
      <c r="I87" s="1133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5.75" customHeight="1" x14ac:dyDescent="0.2">
      <c r="A88" s="1"/>
      <c r="B88" s="1"/>
      <c r="C88" s="1"/>
      <c r="D88" s="1"/>
      <c r="E88" s="1133"/>
      <c r="F88" s="1133"/>
      <c r="G88" s="13"/>
      <c r="H88" s="14"/>
      <c r="I88" s="1133"/>
      <c r="J88" s="1133"/>
      <c r="K88" s="1133"/>
      <c r="L88" s="1133"/>
      <c r="M88" s="1133"/>
      <c r="N88" s="1133"/>
      <c r="O88" s="1133"/>
      <c r="P88" s="1133"/>
      <c r="Q88" s="1133"/>
      <c r="R88" s="1133"/>
      <c r="S88" s="1133"/>
      <c r="T88" s="1133"/>
      <c r="U88" s="1"/>
      <c r="V88" s="1"/>
      <c r="W88" s="1"/>
      <c r="X88" s="1187"/>
      <c r="Y88" s="1188"/>
      <c r="Z88" s="1188"/>
      <c r="AA88" s="1"/>
      <c r="AB88" s="1"/>
      <c r="AC88" s="1"/>
    </row>
    <row r="89" spans="1:29" ht="15.75" customHeight="1" x14ac:dyDescent="0.2">
      <c r="A89" s="1"/>
      <c r="B89" s="1"/>
      <c r="C89" s="1"/>
      <c r="D89" s="1"/>
      <c r="E89" s="1133"/>
      <c r="F89" s="1133"/>
      <c r="G89" s="13"/>
      <c r="H89" s="14"/>
      <c r="I89" s="1133"/>
      <c r="J89" s="1133"/>
      <c r="K89" s="1133"/>
      <c r="L89" s="1133"/>
      <c r="M89" s="1133"/>
      <c r="N89" s="1133"/>
      <c r="O89" s="1133"/>
      <c r="P89" s="1133"/>
      <c r="Q89" s="1133"/>
      <c r="R89" s="1133"/>
      <c r="S89" s="1133"/>
      <c r="T89" s="1133"/>
      <c r="U89" s="1"/>
      <c r="V89" s="1"/>
      <c r="W89" s="1"/>
      <c r="X89" s="1133"/>
      <c r="Y89" s="1133"/>
      <c r="Z89" s="1133"/>
      <c r="AA89" s="1"/>
      <c r="AB89" s="1"/>
      <c r="AC89" s="1"/>
    </row>
    <row r="90" spans="1:29" ht="15.75" customHeight="1" x14ac:dyDescent="0.2">
      <c r="A90" s="1"/>
      <c r="B90" s="1"/>
      <c r="C90" s="1"/>
      <c r="D90" s="1"/>
      <c r="E90" s="1133"/>
      <c r="F90" s="1133"/>
      <c r="G90" s="13"/>
      <c r="H90" s="14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22"/>
      <c r="V90" s="22"/>
      <c r="W90" s="22"/>
      <c r="X90" s="1133"/>
      <c r="Y90" s="1133"/>
      <c r="Z90" s="1133"/>
      <c r="AA90" s="1"/>
      <c r="AB90" s="1"/>
      <c r="AC90" s="1"/>
    </row>
    <row r="91" spans="1:29" ht="15.75" customHeight="1" x14ac:dyDescent="0.2">
      <c r="A91" s="1"/>
      <c r="B91" s="1"/>
      <c r="C91" s="1"/>
      <c r="D91" s="1"/>
      <c r="E91" s="1133"/>
      <c r="F91" s="1133"/>
      <c r="G91" s="13"/>
      <c r="H91" s="14"/>
      <c r="I91" s="1133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5.75" customHeight="1" x14ac:dyDescent="0.2">
      <c r="A92" s="1"/>
      <c r="B92" s="1"/>
      <c r="C92" s="1"/>
      <c r="D92" s="1"/>
      <c r="E92" s="1133"/>
      <c r="F92" s="1133"/>
      <c r="G92" s="11"/>
      <c r="H92" s="28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5.75" customHeight="1" x14ac:dyDescent="0.2">
      <c r="A93" s="1"/>
      <c r="B93" s="1"/>
      <c r="C93" s="1"/>
      <c r="D93" s="1"/>
      <c r="E93" s="1133"/>
      <c r="F93" s="1133"/>
      <c r="G93" s="11"/>
      <c r="H93" s="28"/>
      <c r="I93" s="1133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5.75" customHeight="1" x14ac:dyDescent="0.2">
      <c r="A94" s="1"/>
      <c r="B94" s="1"/>
      <c r="C94" s="1"/>
      <c r="D94" s="1"/>
      <c r="E94" s="1133"/>
      <c r="F94" s="1133"/>
      <c r="G94" s="11"/>
      <c r="H94" s="28"/>
      <c r="I94" s="1133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5.75" customHeight="1" x14ac:dyDescent="0.2">
      <c r="A95" s="1"/>
      <c r="B95" s="1"/>
      <c r="C95" s="1"/>
      <c r="D95" s="1"/>
      <c r="E95" s="1133"/>
      <c r="F95" s="1133"/>
      <c r="G95" s="11"/>
      <c r="H95" s="28"/>
      <c r="I95" s="1133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5.75" customHeight="1" x14ac:dyDescent="0.2">
      <c r="A96" s="1"/>
      <c r="B96" s="1"/>
      <c r="C96" s="1"/>
      <c r="D96" s="1"/>
      <c r="E96" s="1133"/>
      <c r="F96" s="1133"/>
      <c r="G96" s="11"/>
      <c r="H96" s="28"/>
      <c r="I96" s="1133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5.75" customHeight="1" x14ac:dyDescent="0.2">
      <c r="A97" s="1"/>
      <c r="B97" s="1"/>
      <c r="C97" s="1"/>
      <c r="D97" s="1"/>
      <c r="E97" s="1133"/>
      <c r="F97" s="1133"/>
      <c r="G97" s="11"/>
      <c r="H97" s="28"/>
      <c r="I97" s="1133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5.75" customHeight="1" x14ac:dyDescent="0.2">
      <c r="A98" s="1"/>
      <c r="B98" s="1"/>
      <c r="C98" s="1"/>
      <c r="D98" s="1"/>
      <c r="E98" s="1"/>
      <c r="F98" s="1"/>
      <c r="G98" s="11"/>
      <c r="H98" s="28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5.75" customHeight="1" x14ac:dyDescent="0.2">
      <c r="A99" s="1"/>
      <c r="B99" s="25"/>
      <c r="C99" s="25"/>
      <c r="D99" s="25"/>
      <c r="E99" s="1"/>
      <c r="F99" s="1"/>
      <c r="G99" s="11"/>
      <c r="H99" s="28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5.75" customHeight="1" x14ac:dyDescent="0.2">
      <c r="A100" s="1"/>
      <c r="B100" s="1"/>
      <c r="C100" s="1"/>
      <c r="D100" s="1"/>
      <c r="E100" s="1"/>
      <c r="F100" s="1"/>
      <c r="G100" s="11"/>
      <c r="H100" s="28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5.75" customHeight="1" x14ac:dyDescent="0.2">
      <c r="A101" s="1"/>
      <c r="B101" s="25"/>
      <c r="C101" s="25"/>
      <c r="D101" s="25"/>
      <c r="E101" s="1"/>
      <c r="F101" s="1"/>
      <c r="G101" s="11"/>
      <c r="H101" s="28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5.75" customHeight="1" x14ac:dyDescent="0.2">
      <c r="A102" s="1"/>
      <c r="B102" s="1"/>
      <c r="C102" s="1"/>
      <c r="D102" s="1"/>
      <c r="E102" s="1"/>
      <c r="F102" s="1"/>
      <c r="G102" s="1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5.75" customHeight="1" x14ac:dyDescent="0.2">
      <c r="A103" s="1"/>
      <c r="B103" s="25"/>
      <c r="C103" s="25"/>
      <c r="D103" s="25"/>
      <c r="E103" s="1"/>
      <c r="F103" s="1"/>
      <c r="G103" s="11"/>
      <c r="H103" s="28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5.75" customHeight="1" x14ac:dyDescent="0.2">
      <c r="A104" s="1"/>
      <c r="B104" s="1"/>
      <c r="C104" s="1"/>
      <c r="D104" s="1"/>
      <c r="E104" s="1"/>
      <c r="F104" s="1"/>
      <c r="G104" s="11"/>
      <c r="H104" s="28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5.75" customHeight="1" x14ac:dyDescent="0.2">
      <c r="A105" s="1"/>
      <c r="B105" s="1"/>
      <c r="C105" s="1"/>
      <c r="D105" s="1"/>
      <c r="E105" s="1"/>
      <c r="F105" s="1"/>
      <c r="G105" s="2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5.75" customHeight="1" x14ac:dyDescent="0.2">
      <c r="A106" s="1"/>
      <c r="B106" s="1"/>
      <c r="C106" s="1"/>
      <c r="D106" s="1"/>
      <c r="E106" s="1"/>
      <c r="F106" s="1"/>
      <c r="G106" s="30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5.75" customHeight="1" x14ac:dyDescent="0.2">
      <c r="A107" s="1"/>
      <c r="B107" s="1"/>
      <c r="C107" s="1"/>
      <c r="D107" s="1"/>
      <c r="E107" s="1"/>
      <c r="F107" s="1"/>
      <c r="G107" s="30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5.75" customHeight="1" x14ac:dyDescent="0.2">
      <c r="A108" s="1"/>
      <c r="B108" s="1"/>
      <c r="C108" s="1"/>
      <c r="D108" s="1"/>
      <c r="E108" s="1"/>
      <c r="F108" s="1"/>
      <c r="G108" s="30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5.75" customHeight="1" x14ac:dyDescent="0.2">
      <c r="A109" s="1"/>
      <c r="B109" s="1"/>
      <c r="C109" s="1"/>
      <c r="D109" s="1"/>
      <c r="E109" s="1"/>
      <c r="F109" s="1"/>
      <c r="G109" s="30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5.75" customHeight="1" x14ac:dyDescent="0.2">
      <c r="A111" s="1"/>
      <c r="B111" s="1"/>
      <c r="C111" s="1"/>
      <c r="D111" s="1"/>
      <c r="E111" s="1"/>
      <c r="F111" s="1"/>
      <c r="G111" s="30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5.75" customHeight="1" x14ac:dyDescent="0.2">
      <c r="A113" s="1"/>
      <c r="B113" s="1"/>
      <c r="C113" s="1"/>
      <c r="D113" s="1"/>
      <c r="E113" s="1"/>
      <c r="F113" s="1"/>
      <c r="G113" s="30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5.75" customHeight="1" x14ac:dyDescent="0.2">
      <c r="A116" s="1"/>
      <c r="B116" s="1"/>
      <c r="C116" s="1"/>
      <c r="D116" s="1"/>
      <c r="E116" s="1"/>
      <c r="F116" s="1"/>
      <c r="G116" s="30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5.75" customHeight="1" x14ac:dyDescent="0.2">
      <c r="A117" s="1"/>
      <c r="B117" s="1"/>
      <c r="C117" s="1"/>
      <c r="D117" s="1"/>
      <c r="E117" s="1"/>
      <c r="F117" s="1"/>
      <c r="G117" s="30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5.75" customHeight="1" x14ac:dyDescent="0.2">
      <c r="A118" s="1"/>
      <c r="B118" s="1"/>
      <c r="C118" s="1"/>
      <c r="D118" s="1"/>
      <c r="E118" s="1"/>
      <c r="F118" s="1"/>
      <c r="G118" s="30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5.75" customHeight="1" x14ac:dyDescent="0.2">
      <c r="A119" s="1"/>
      <c r="B119" s="1"/>
      <c r="C119" s="1"/>
      <c r="D119" s="1"/>
      <c r="E119" s="1"/>
      <c r="F119" s="1"/>
      <c r="G119" s="30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5.75" customHeight="1" x14ac:dyDescent="0.2">
      <c r="A120" s="1"/>
      <c r="B120" s="1"/>
      <c r="C120" s="1"/>
      <c r="D120" s="1"/>
      <c r="E120" s="1"/>
      <c r="F120" s="1"/>
      <c r="G120" s="30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5.75" customHeight="1" x14ac:dyDescent="0.2">
      <c r="A121" s="1"/>
      <c r="B121" s="1"/>
      <c r="C121" s="1"/>
      <c r="D121" s="1"/>
      <c r="E121" s="1"/>
      <c r="F121" s="1"/>
      <c r="G121" s="30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5.75" customHeight="1" x14ac:dyDescent="0.2">
      <c r="A122" s="1"/>
      <c r="B122" s="1"/>
      <c r="C122" s="1"/>
      <c r="D122" s="1"/>
      <c r="E122" s="1"/>
      <c r="F122" s="1"/>
      <c r="G122" s="30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20">
    <mergeCell ref="J1:N1"/>
    <mergeCell ref="R1:T1"/>
    <mergeCell ref="X1:Z1"/>
    <mergeCell ref="P25:P26"/>
    <mergeCell ref="Q25:Q26"/>
    <mergeCell ref="R25:R26"/>
    <mergeCell ref="S25:S26"/>
    <mergeCell ref="X88:Z88"/>
    <mergeCell ref="P27:P28"/>
    <mergeCell ref="Q27:Q28"/>
    <mergeCell ref="R27:R28"/>
    <mergeCell ref="S27:S28"/>
    <mergeCell ref="P39:P40"/>
    <mergeCell ref="Q39:Q40"/>
    <mergeCell ref="Q41:Q42"/>
    <mergeCell ref="P41:P42"/>
    <mergeCell ref="P45:P46"/>
    <mergeCell ref="Q45:Q46"/>
    <mergeCell ref="V45:V46"/>
    <mergeCell ref="W45:W46"/>
  </mergeCells>
  <pageMargins left="0.08" right="0.11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1018"/>
  <sheetViews>
    <sheetView workbookViewId="0">
      <pane ySplit="2" topLeftCell="A32" activePane="bottomLeft" state="frozen"/>
      <selection pane="bottomLeft" activeCell="B55" sqref="B55"/>
    </sheetView>
  </sheetViews>
  <sheetFormatPr baseColWidth="10" defaultColWidth="14.5" defaultRowHeight="15" customHeight="1" x14ac:dyDescent="0.2"/>
  <cols>
    <col min="1" max="1" width="13.5" customWidth="1"/>
    <col min="2" max="2" width="27.1640625" bestFit="1" customWidth="1"/>
    <col min="3" max="3" width="39.1640625" hidden="1" customWidth="1"/>
    <col min="4" max="4" width="8.1640625" bestFit="1" customWidth="1"/>
    <col min="5" max="5" width="7" bestFit="1" customWidth="1"/>
    <col min="7" max="7" width="9.5" customWidth="1"/>
    <col min="8" max="8" width="11.5" customWidth="1"/>
    <col min="9" max="9" width="10.33203125" customWidth="1"/>
    <col min="10" max="14" width="7.5" hidden="1" customWidth="1"/>
    <col min="15" max="15" width="4.6640625" customWidth="1"/>
    <col min="16" max="17" width="7.1640625" customWidth="1"/>
    <col min="18" max="22" width="7.5" customWidth="1"/>
    <col min="23" max="23" width="5.5" customWidth="1"/>
    <col min="24" max="25" width="6.83203125" customWidth="1"/>
    <col min="26" max="29" width="7.5" customWidth="1"/>
    <col min="30" max="31" width="9.1640625" customWidth="1"/>
    <col min="32" max="32" width="8.6640625" customWidth="1"/>
  </cols>
  <sheetData>
    <row r="1" spans="1:32" hidden="1" x14ac:dyDescent="0.2">
      <c r="A1" s="153"/>
      <c r="B1" s="154"/>
      <c r="C1" s="154"/>
      <c r="D1" s="154"/>
      <c r="E1" s="154"/>
      <c r="F1" s="154"/>
      <c r="G1" s="155"/>
      <c r="H1" s="154"/>
      <c r="I1" s="155"/>
      <c r="J1" s="1184" t="s">
        <v>0</v>
      </c>
      <c r="K1" s="1185"/>
      <c r="L1" s="1185"/>
      <c r="M1" s="1124"/>
      <c r="N1" s="207"/>
      <c r="O1" s="161"/>
      <c r="P1" s="250"/>
      <c r="Q1" s="251"/>
      <c r="R1" s="1184" t="s">
        <v>1</v>
      </c>
      <c r="S1" s="1185"/>
      <c r="T1" s="1185"/>
      <c r="U1" s="1186"/>
      <c r="V1" s="583"/>
      <c r="W1" s="161"/>
      <c r="X1" s="250"/>
      <c r="Y1" s="1124" t="s">
        <v>2</v>
      </c>
      <c r="Z1" s="1184" t="s">
        <v>2</v>
      </c>
      <c r="AA1" s="1185"/>
      <c r="AB1" s="1185"/>
      <c r="AC1" s="1186"/>
      <c r="AD1" s="1"/>
      <c r="AE1" s="1"/>
      <c r="AF1" s="1"/>
    </row>
    <row r="2" spans="1:32" x14ac:dyDescent="0.2">
      <c r="A2" s="158" t="s">
        <v>4</v>
      </c>
      <c r="B2" s="159" t="s">
        <v>5</v>
      </c>
      <c r="C2" s="159" t="s">
        <v>218</v>
      </c>
      <c r="D2" s="159" t="s">
        <v>7</v>
      </c>
      <c r="E2" s="159" t="s">
        <v>8</v>
      </c>
      <c r="F2" s="159" t="s">
        <v>9</v>
      </c>
      <c r="G2" s="160" t="s">
        <v>10</v>
      </c>
      <c r="H2" s="159" t="s">
        <v>11</v>
      </c>
      <c r="I2" s="160" t="s">
        <v>12</v>
      </c>
      <c r="J2" s="161" t="s">
        <v>13</v>
      </c>
      <c r="K2" s="161" t="s">
        <v>14</v>
      </c>
      <c r="L2" s="161" t="s">
        <v>15</v>
      </c>
      <c r="M2" s="161" t="s">
        <v>18</v>
      </c>
      <c r="N2" s="162" t="s">
        <v>16</v>
      </c>
      <c r="O2" s="159"/>
      <c r="P2" s="208" t="s">
        <v>13</v>
      </c>
      <c r="Q2" s="161" t="s">
        <v>219</v>
      </c>
      <c r="R2" s="161" t="s">
        <v>14</v>
      </c>
      <c r="S2" s="161" t="s">
        <v>15</v>
      </c>
      <c r="T2" s="161" t="s">
        <v>18</v>
      </c>
      <c r="U2" s="162" t="s">
        <v>16</v>
      </c>
      <c r="V2" s="161" t="s">
        <v>17</v>
      </c>
      <c r="W2" s="161"/>
      <c r="X2" s="208" t="s">
        <v>13</v>
      </c>
      <c r="Y2" s="161" t="s">
        <v>219</v>
      </c>
      <c r="Z2" s="161" t="s">
        <v>14</v>
      </c>
      <c r="AA2" s="161" t="s">
        <v>15</v>
      </c>
      <c r="AB2" s="161" t="s">
        <v>18</v>
      </c>
      <c r="AC2" s="162" t="s">
        <v>16</v>
      </c>
      <c r="AD2" s="1"/>
      <c r="AE2" s="1"/>
      <c r="AF2" s="1"/>
    </row>
    <row r="3" spans="1:32" s="577" customFormat="1" ht="16" x14ac:dyDescent="0.2">
      <c r="A3" s="175" t="s">
        <v>20</v>
      </c>
      <c r="B3" s="10" t="s">
        <v>220</v>
      </c>
      <c r="C3" s="694" t="s">
        <v>221</v>
      </c>
      <c r="D3" s="694" t="s">
        <v>222</v>
      </c>
      <c r="E3" s="694" t="str">
        <f>VLOOKUP(C3,'Items in Tally'!$A$2:$D$4982,2,FALSE)</f>
        <v>831 PC</v>
      </c>
      <c r="F3" s="10" t="s">
        <v>223</v>
      </c>
      <c r="G3" s="295">
        <v>45772</v>
      </c>
      <c r="H3" s="8">
        <v>31.22</v>
      </c>
      <c r="I3" s="179">
        <v>381</v>
      </c>
      <c r="J3" s="9">
        <f t="shared" ref="J3" si="0">IF(P3="","",P3/$I3-1)</f>
        <v>0.44356955380577423</v>
      </c>
      <c r="K3" s="9">
        <f t="shared" ref="K3:K11" si="1">IF(R3="","",R3/$I3-1)</f>
        <v>0.28608923884514437</v>
      </c>
      <c r="L3" s="9">
        <f t="shared" ref="L3:L11" si="2">IF(S3="","",S3/$I3-1)</f>
        <v>0.24671916010498696</v>
      </c>
      <c r="M3" s="9">
        <f t="shared" ref="M3:M11" si="3">IF(T3="","",T3/$I3-1)</f>
        <v>0.20734908136482932</v>
      </c>
      <c r="N3" s="177">
        <f t="shared" ref="N3:N11" si="4">IF(U3="","",U3/$I3-1)</f>
        <v>0.18110236220472431</v>
      </c>
      <c r="O3" s="1130"/>
      <c r="P3" s="1129">
        <v>550</v>
      </c>
      <c r="Q3" s="643">
        <v>525</v>
      </c>
      <c r="R3" s="1131">
        <v>490</v>
      </c>
      <c r="S3" s="1131">
        <v>475</v>
      </c>
      <c r="T3" s="1131">
        <v>460</v>
      </c>
      <c r="U3" s="178">
        <v>450</v>
      </c>
      <c r="V3" s="1148"/>
      <c r="W3" s="1131"/>
      <c r="X3" s="1134">
        <f>IF(P3="","",CEILING(P3*1.015,5))</f>
        <v>560</v>
      </c>
      <c r="Y3" s="1131">
        <f>IF(Q3="","",CEILING(Q3*1.015,5))</f>
        <v>535</v>
      </c>
      <c r="Z3" s="1131">
        <f>IF(R3="","",CEILING(R3*1.015,5))</f>
        <v>500</v>
      </c>
      <c r="AA3" s="1131">
        <f>IF(S3="","",CEILING(S3*1.015,5))</f>
        <v>485</v>
      </c>
      <c r="AB3" s="1131">
        <f>IF(T3="","",CEILING(T3*1.015,5))</f>
        <v>470</v>
      </c>
      <c r="AC3" s="178">
        <f t="shared" ref="AC3" si="5">IF(U3="","",CEILING(U3*1.02,5))</f>
        <v>460</v>
      </c>
      <c r="AD3" s="1130"/>
      <c r="AE3" s="42"/>
      <c r="AF3" s="8"/>
    </row>
    <row r="4" spans="1:32" s="578" customFormat="1" ht="16" x14ac:dyDescent="0.2">
      <c r="A4" s="171" t="s">
        <v>20</v>
      </c>
      <c r="B4" s="40" t="s">
        <v>224</v>
      </c>
      <c r="C4" s="701" t="s">
        <v>225</v>
      </c>
      <c r="D4" s="701" t="s">
        <v>82</v>
      </c>
      <c r="E4" s="701" t="str">
        <f>VLOOKUP(C4,'Items in Tally'!$A$2:$D$4982,2,FALSE)</f>
        <v>-57 PC</v>
      </c>
      <c r="F4" s="40"/>
      <c r="G4" s="296">
        <v>45772</v>
      </c>
      <c r="H4" s="5">
        <v>2.6</v>
      </c>
      <c r="I4" s="174">
        <v>32</v>
      </c>
      <c r="J4" s="6" t="str">
        <f t="shared" ref="J4" si="6">IF(P4="","",P4/$I4-1)</f>
        <v/>
      </c>
      <c r="K4" s="6">
        <f t="shared" si="1"/>
        <v>1.1875</v>
      </c>
      <c r="L4" s="6">
        <f t="shared" si="2"/>
        <v>0.75</v>
      </c>
      <c r="M4" s="6">
        <f t="shared" si="3"/>
        <v>0.5625</v>
      </c>
      <c r="N4" s="172">
        <f t="shared" si="4"/>
        <v>0.5</v>
      </c>
      <c r="O4" s="1150"/>
      <c r="P4" s="1122"/>
      <c r="Q4" s="609"/>
      <c r="R4" s="1148">
        <v>70</v>
      </c>
      <c r="S4" s="1148">
        <v>56</v>
      </c>
      <c r="T4" s="1148">
        <v>50</v>
      </c>
      <c r="U4" s="173">
        <v>48</v>
      </c>
      <c r="V4" s="1148">
        <v>45</v>
      </c>
      <c r="W4" s="1148"/>
      <c r="X4" s="1152" t="str">
        <f>IF(P4="","",CEILING(P4*1.02,1))</f>
        <v/>
      </c>
      <c r="Y4" s="1148" t="str">
        <f t="shared" ref="Y4:AC4" si="7">IF(Q4="","",CEILING(Q4*1.02,1))</f>
        <v/>
      </c>
      <c r="Z4" s="1148">
        <f t="shared" si="7"/>
        <v>72</v>
      </c>
      <c r="AA4" s="1148">
        <f t="shared" si="7"/>
        <v>58</v>
      </c>
      <c r="AB4" s="1148">
        <f t="shared" si="7"/>
        <v>51</v>
      </c>
      <c r="AC4" s="173">
        <f t="shared" si="7"/>
        <v>49</v>
      </c>
      <c r="AD4" s="1150"/>
      <c r="AE4" s="61"/>
      <c r="AF4" s="5"/>
    </row>
    <row r="5" spans="1:32" s="578" customFormat="1" ht="16" x14ac:dyDescent="0.2">
      <c r="A5" s="171" t="s">
        <v>20</v>
      </c>
      <c r="B5" s="40" t="s">
        <v>226</v>
      </c>
      <c r="C5" s="701" t="s">
        <v>227</v>
      </c>
      <c r="D5" s="701"/>
      <c r="E5" s="694" t="str">
        <f>VLOOKUP(C5,'Items in Tally'!$A$2:$D$4982,2,FALSE)</f>
        <v> </v>
      </c>
      <c r="F5" s="40"/>
      <c r="G5" s="296">
        <v>43862</v>
      </c>
      <c r="H5" s="5">
        <v>1</v>
      </c>
      <c r="I5" s="174">
        <v>11</v>
      </c>
      <c r="J5" s="6" t="str">
        <f t="shared" ref="J5" si="8">IF(P5="","",P5/$I5-1)</f>
        <v/>
      </c>
      <c r="K5" s="6">
        <f t="shared" si="1"/>
        <v>0.81818181818181812</v>
      </c>
      <c r="L5" s="6">
        <f t="shared" si="2"/>
        <v>0.63636363636363646</v>
      </c>
      <c r="M5" s="6">
        <f t="shared" si="3"/>
        <v>0.27272727272727271</v>
      </c>
      <c r="N5" s="172">
        <f t="shared" si="4"/>
        <v>9.0909090909090828E-2</v>
      </c>
      <c r="O5" s="1150"/>
      <c r="P5" s="1122"/>
      <c r="Q5" s="609"/>
      <c r="R5" s="1148">
        <v>20</v>
      </c>
      <c r="S5" s="1148">
        <v>18</v>
      </c>
      <c r="T5" s="1148">
        <v>14</v>
      </c>
      <c r="U5" s="173">
        <v>12</v>
      </c>
      <c r="V5" s="1148"/>
      <c r="W5" s="1148"/>
      <c r="X5" s="1152" t="str">
        <f>IF(P5="","",CEILING(P5*1.02,1))</f>
        <v/>
      </c>
      <c r="Y5" s="1148" t="str">
        <f t="shared" ref="Y5:AC5" si="9">IF(Q5="","",CEILING(Q5*1.02,1))</f>
        <v/>
      </c>
      <c r="Z5" s="1148">
        <f t="shared" si="9"/>
        <v>21</v>
      </c>
      <c r="AA5" s="1148">
        <f t="shared" si="9"/>
        <v>19</v>
      </c>
      <c r="AB5" s="1148">
        <f t="shared" si="9"/>
        <v>15</v>
      </c>
      <c r="AC5" s="173">
        <f t="shared" si="9"/>
        <v>13</v>
      </c>
      <c r="AD5" s="1150"/>
      <c r="AE5" s="61"/>
      <c r="AF5" s="5"/>
    </row>
    <row r="6" spans="1:32" s="578" customFormat="1" ht="16" x14ac:dyDescent="0.2">
      <c r="A6" s="171" t="s">
        <v>20</v>
      </c>
      <c r="B6" s="40" t="s">
        <v>228</v>
      </c>
      <c r="C6" s="701" t="s">
        <v>229</v>
      </c>
      <c r="D6" s="701" t="s">
        <v>230</v>
      </c>
      <c r="E6" s="701" t="str">
        <f>VLOOKUP(C6,'Items in Tally'!$A$2:$D$4982,2,FALSE)</f>
        <v>12 PC</v>
      </c>
      <c r="F6" s="40"/>
      <c r="G6" s="296">
        <v>45772</v>
      </c>
      <c r="H6" s="5">
        <v>30</v>
      </c>
      <c r="I6" s="174">
        <v>383</v>
      </c>
      <c r="J6" s="6">
        <f t="shared" ref="J6" si="10">IF(P6="","",P6/$I6-1)</f>
        <v>0.82767624020887731</v>
      </c>
      <c r="K6" s="6">
        <f t="shared" si="1"/>
        <v>0.56657963446475201</v>
      </c>
      <c r="L6" s="6">
        <f t="shared" si="2"/>
        <v>0.50130548302872069</v>
      </c>
      <c r="M6" s="6" t="str">
        <f t="shared" si="3"/>
        <v/>
      </c>
      <c r="N6" s="172" t="str">
        <f t="shared" si="4"/>
        <v/>
      </c>
      <c r="O6" s="1150"/>
      <c r="P6" s="1122">
        <v>700</v>
      </c>
      <c r="Q6" s="609">
        <v>650</v>
      </c>
      <c r="R6" s="1148">
        <v>600</v>
      </c>
      <c r="S6" s="1148">
        <v>575</v>
      </c>
      <c r="T6" s="1148"/>
      <c r="U6" s="173"/>
      <c r="V6" s="1148"/>
      <c r="W6" s="1148"/>
      <c r="X6" s="1152">
        <f t="shared" ref="X6:X12" si="11">IF(P6="","",CEILING(P6*1.02,5))</f>
        <v>715</v>
      </c>
      <c r="Y6" s="1148">
        <f t="shared" ref="Y6:AC6" si="12">IF(Q6="","",CEILING(Q6*1.02,5))</f>
        <v>665</v>
      </c>
      <c r="Z6" s="1148">
        <f t="shared" si="12"/>
        <v>615</v>
      </c>
      <c r="AA6" s="1148">
        <f t="shared" si="12"/>
        <v>590</v>
      </c>
      <c r="AB6" s="1148" t="str">
        <f t="shared" si="12"/>
        <v/>
      </c>
      <c r="AC6" s="173" t="str">
        <f t="shared" si="12"/>
        <v/>
      </c>
      <c r="AD6" s="5"/>
      <c r="AE6" s="5"/>
      <c r="AF6" s="5"/>
    </row>
    <row r="7" spans="1:32" s="577" customFormat="1" ht="16" x14ac:dyDescent="0.2">
      <c r="A7" s="175" t="s">
        <v>20</v>
      </c>
      <c r="B7" s="10" t="s">
        <v>57</v>
      </c>
      <c r="C7" s="694" t="s">
        <v>231</v>
      </c>
      <c r="D7" s="694" t="s">
        <v>232</v>
      </c>
      <c r="E7" s="694" t="str">
        <f>VLOOKUP(C7,'Items in Tally'!$A$2:$D$4982,2,FALSE)</f>
        <v>8 PC</v>
      </c>
      <c r="F7" s="10" t="s">
        <v>233</v>
      </c>
      <c r="G7" s="295">
        <v>45713</v>
      </c>
      <c r="H7" s="8">
        <v>35</v>
      </c>
      <c r="I7" s="179">
        <v>430</v>
      </c>
      <c r="J7" s="9">
        <f t="shared" ref="J7" si="13">IF(P7="","",P7/$I7-1)</f>
        <v>0.7441860465116279</v>
      </c>
      <c r="K7" s="9">
        <f t="shared" si="1"/>
        <v>0.56976744186046502</v>
      </c>
      <c r="L7" s="9">
        <f t="shared" si="2"/>
        <v>0.45348837209302317</v>
      </c>
      <c r="M7" s="9">
        <f t="shared" si="3"/>
        <v>0.39534883720930236</v>
      </c>
      <c r="N7" s="177" t="str">
        <f t="shared" si="4"/>
        <v/>
      </c>
      <c r="O7" s="1130"/>
      <c r="P7" s="1129">
        <v>750</v>
      </c>
      <c r="Q7" s="643">
        <v>700</v>
      </c>
      <c r="R7" s="1131">
        <v>675</v>
      </c>
      <c r="S7" s="1131">
        <v>625</v>
      </c>
      <c r="T7" s="1131">
        <v>600</v>
      </c>
      <c r="U7" s="178"/>
      <c r="V7" s="1131"/>
      <c r="W7" s="1131"/>
      <c r="X7" s="1134">
        <f t="shared" si="11"/>
        <v>765</v>
      </c>
      <c r="Y7" s="1131">
        <f t="shared" ref="Y7:AC7" si="14">IF(Q7="","",CEILING(Q7*1.02,5))</f>
        <v>715</v>
      </c>
      <c r="Z7" s="1131">
        <f t="shared" si="14"/>
        <v>690</v>
      </c>
      <c r="AA7" s="1131">
        <f t="shared" si="14"/>
        <v>640</v>
      </c>
      <c r="AB7" s="1131">
        <f t="shared" si="14"/>
        <v>615</v>
      </c>
      <c r="AC7" s="178" t="str">
        <f t="shared" si="14"/>
        <v/>
      </c>
      <c r="AD7" s="8"/>
      <c r="AE7" s="8"/>
      <c r="AF7" s="8"/>
    </row>
    <row r="8" spans="1:32" s="652" customFormat="1" ht="16" x14ac:dyDescent="0.2">
      <c r="A8" s="649" t="s">
        <v>20</v>
      </c>
      <c r="B8" s="684" t="s">
        <v>234</v>
      </c>
      <c r="C8" s="790" t="s">
        <v>235</v>
      </c>
      <c r="D8" s="790"/>
      <c r="E8" s="694" t="str">
        <f>VLOOKUP(C8,'Items in Tally'!$A$2:$D$4982,2,FALSE)</f>
        <v>2 PC</v>
      </c>
      <c r="F8" s="684" t="s">
        <v>236</v>
      </c>
      <c r="G8" s="787">
        <v>45559</v>
      </c>
      <c r="H8" s="650">
        <v>45</v>
      </c>
      <c r="I8" s="766">
        <v>550</v>
      </c>
      <c r="J8" s="651">
        <f t="shared" ref="J8" si="15">IF(P8="","",P8/$I8-1)</f>
        <v>0.63636363636363646</v>
      </c>
      <c r="K8" s="651" t="str">
        <f t="shared" si="1"/>
        <v/>
      </c>
      <c r="L8" s="651" t="str">
        <f t="shared" si="2"/>
        <v/>
      </c>
      <c r="M8" s="651" t="str">
        <f t="shared" si="3"/>
        <v/>
      </c>
      <c r="N8" s="674" t="str">
        <f t="shared" si="4"/>
        <v/>
      </c>
      <c r="O8" s="823"/>
      <c r="P8" s="826">
        <v>900</v>
      </c>
      <c r="Q8" s="788"/>
      <c r="R8" s="827"/>
      <c r="S8" s="827"/>
      <c r="T8" s="827"/>
      <c r="U8" s="669"/>
      <c r="V8" s="827"/>
      <c r="W8" s="827"/>
      <c r="X8" s="825">
        <f t="shared" si="11"/>
        <v>920</v>
      </c>
      <c r="Y8" s="827" t="str">
        <f t="shared" ref="Y8:AC8" si="16">IF(Q8="","",CEILING(Q8*1.02,5))</f>
        <v/>
      </c>
      <c r="Z8" s="827" t="str">
        <f t="shared" si="16"/>
        <v/>
      </c>
      <c r="AA8" s="827" t="str">
        <f t="shared" si="16"/>
        <v/>
      </c>
      <c r="AB8" s="827" t="str">
        <f t="shared" si="16"/>
        <v/>
      </c>
      <c r="AC8" s="669" t="str">
        <f t="shared" si="16"/>
        <v/>
      </c>
      <c r="AD8" s="650"/>
      <c r="AE8" s="650"/>
      <c r="AF8" s="650"/>
    </row>
    <row r="9" spans="1:32" s="578" customFormat="1" ht="16" x14ac:dyDescent="0.2">
      <c r="A9" s="171" t="s">
        <v>20</v>
      </c>
      <c r="B9" s="40" t="s">
        <v>237</v>
      </c>
      <c r="C9" s="701" t="s">
        <v>238</v>
      </c>
      <c r="D9" s="701"/>
      <c r="E9" s="694" t="str">
        <f>VLOOKUP(C9,'Items in Tally'!$A$2:$D$4982,2,FALSE)</f>
        <v> </v>
      </c>
      <c r="F9" s="40"/>
      <c r="G9" s="296">
        <v>45713</v>
      </c>
      <c r="H9" s="5">
        <v>40</v>
      </c>
      <c r="I9" s="174">
        <v>510</v>
      </c>
      <c r="J9" s="6">
        <f t="shared" ref="J9" si="17">IF(P9="","",P9/$I9-1)</f>
        <v>0.76470588235294112</v>
      </c>
      <c r="K9" s="6" t="str">
        <f t="shared" si="1"/>
        <v/>
      </c>
      <c r="L9" s="6" t="str">
        <f t="shared" si="2"/>
        <v/>
      </c>
      <c r="M9" s="6" t="str">
        <f t="shared" si="3"/>
        <v/>
      </c>
      <c r="N9" s="172" t="str">
        <f t="shared" si="4"/>
        <v/>
      </c>
      <c r="O9" s="1150"/>
      <c r="P9" s="1122">
        <v>900</v>
      </c>
      <c r="Q9" s="609"/>
      <c r="R9" s="1148"/>
      <c r="S9" s="1148"/>
      <c r="T9" s="1148"/>
      <c r="U9" s="173"/>
      <c r="V9" s="1148"/>
      <c r="W9" s="1148"/>
      <c r="X9" s="1152">
        <f t="shared" si="11"/>
        <v>920</v>
      </c>
      <c r="Y9" s="1148" t="str">
        <f t="shared" ref="Y9:AC9" si="18">IF(Q9="","",CEILING(Q9*1.02,5))</f>
        <v/>
      </c>
      <c r="Z9" s="1148" t="str">
        <f t="shared" si="18"/>
        <v/>
      </c>
      <c r="AA9" s="1148" t="str">
        <f t="shared" si="18"/>
        <v/>
      </c>
      <c r="AB9" s="1148" t="str">
        <f t="shared" si="18"/>
        <v/>
      </c>
      <c r="AC9" s="173" t="str">
        <f t="shared" si="18"/>
        <v/>
      </c>
      <c r="AD9" s="5"/>
      <c r="AE9" s="5"/>
      <c r="AF9" s="5"/>
    </row>
    <row r="10" spans="1:32" s="577" customFormat="1" ht="16" x14ac:dyDescent="0.2">
      <c r="A10" s="175" t="s">
        <v>20</v>
      </c>
      <c r="B10" s="10" t="s">
        <v>239</v>
      </c>
      <c r="C10" s="694" t="s">
        <v>240</v>
      </c>
      <c r="D10" s="694" t="s">
        <v>241</v>
      </c>
      <c r="E10" s="694" t="str">
        <f>VLOOKUP(C10,'Items in Tally'!$A$2:$D$4982,2,FALSE)</f>
        <v> </v>
      </c>
      <c r="F10" s="10" t="s">
        <v>242</v>
      </c>
      <c r="G10" s="295">
        <v>45772</v>
      </c>
      <c r="H10" s="8">
        <v>105</v>
      </c>
      <c r="I10" s="179">
        <v>1280</v>
      </c>
      <c r="J10" s="9">
        <f t="shared" ref="J10" si="19">IF(P10="","",P10/$I10-1)</f>
        <v>0.2890625</v>
      </c>
      <c r="K10" s="9">
        <f t="shared" si="1"/>
        <v>0.23046875</v>
      </c>
      <c r="L10" s="9" t="str">
        <f t="shared" si="2"/>
        <v/>
      </c>
      <c r="M10" s="9" t="str">
        <f t="shared" si="3"/>
        <v/>
      </c>
      <c r="N10" s="177" t="str">
        <f t="shared" si="4"/>
        <v/>
      </c>
      <c r="O10" s="1130"/>
      <c r="P10" s="1129">
        <v>1650</v>
      </c>
      <c r="Q10" s="643">
        <v>1600</v>
      </c>
      <c r="R10" s="1131">
        <v>1575</v>
      </c>
      <c r="S10" s="1131"/>
      <c r="T10" s="1131"/>
      <c r="U10" s="178"/>
      <c r="V10" s="1131"/>
      <c r="W10" s="1131"/>
      <c r="X10" s="1134">
        <f t="shared" si="11"/>
        <v>1685</v>
      </c>
      <c r="Y10" s="1131">
        <f t="shared" ref="Y10:AC10" si="20">IF(Q10="","",CEILING(Q10*1.02,5))</f>
        <v>1635</v>
      </c>
      <c r="Z10" s="1131">
        <f t="shared" si="20"/>
        <v>1610</v>
      </c>
      <c r="AA10" s="1131" t="str">
        <f t="shared" si="20"/>
        <v/>
      </c>
      <c r="AB10" s="1131" t="str">
        <f t="shared" si="20"/>
        <v/>
      </c>
      <c r="AC10" s="178" t="str">
        <f t="shared" si="20"/>
        <v/>
      </c>
      <c r="AD10" s="8"/>
      <c r="AE10" s="8"/>
      <c r="AF10" s="8"/>
    </row>
    <row r="11" spans="1:32" s="577" customFormat="1" ht="16" x14ac:dyDescent="0.2">
      <c r="A11" s="175" t="s">
        <v>20</v>
      </c>
      <c r="B11" s="10" t="s">
        <v>243</v>
      </c>
      <c r="C11" s="694" t="s">
        <v>244</v>
      </c>
      <c r="D11" s="694"/>
      <c r="E11" s="694" t="str">
        <f>VLOOKUP(C11,'Items in Tally'!$A$2:$D$4982,2,FALSE)</f>
        <v>8 PC</v>
      </c>
      <c r="F11" s="10" t="s">
        <v>245</v>
      </c>
      <c r="G11" s="295">
        <v>45772</v>
      </c>
      <c r="H11" s="8">
        <v>48</v>
      </c>
      <c r="I11" s="179">
        <v>585</v>
      </c>
      <c r="J11" s="9">
        <f t="shared" ref="J11" si="21">IF(P11="","",P11/$I11-1)</f>
        <v>0.88034188034188032</v>
      </c>
      <c r="K11" s="9">
        <f t="shared" si="1"/>
        <v>0.70940170940170932</v>
      </c>
      <c r="L11" s="9" t="str">
        <f t="shared" si="2"/>
        <v/>
      </c>
      <c r="M11" s="9" t="str">
        <f t="shared" si="3"/>
        <v/>
      </c>
      <c r="N11" s="177" t="str">
        <f t="shared" si="4"/>
        <v/>
      </c>
      <c r="O11" s="1130"/>
      <c r="P11" s="1129">
        <v>1100</v>
      </c>
      <c r="Q11" s="643">
        <v>1050</v>
      </c>
      <c r="R11" s="1131">
        <v>1000</v>
      </c>
      <c r="S11" s="1131"/>
      <c r="T11" s="1131"/>
      <c r="U11" s="178"/>
      <c r="V11" s="1131"/>
      <c r="W11" s="1131"/>
      <c r="X11" s="1134">
        <f t="shared" si="11"/>
        <v>1125</v>
      </c>
      <c r="Y11" s="1131">
        <f t="shared" ref="Y11:AC11" si="22">IF(Q11="","",CEILING(Q11*1.02,5))</f>
        <v>1075</v>
      </c>
      <c r="Z11" s="1131">
        <f t="shared" si="22"/>
        <v>1020</v>
      </c>
      <c r="AA11" s="1131" t="str">
        <f t="shared" si="22"/>
        <v/>
      </c>
      <c r="AB11" s="1131" t="str">
        <f t="shared" si="22"/>
        <v/>
      </c>
      <c r="AC11" s="178" t="str">
        <f t="shared" si="22"/>
        <v/>
      </c>
      <c r="AD11" s="8"/>
      <c r="AE11" s="8"/>
      <c r="AF11" s="8"/>
    </row>
    <row r="12" spans="1:32" s="577" customFormat="1" ht="16" x14ac:dyDescent="0.2">
      <c r="A12" s="175" t="s">
        <v>20</v>
      </c>
      <c r="B12" s="10" t="s">
        <v>246</v>
      </c>
      <c r="C12" s="694" t="s">
        <v>247</v>
      </c>
      <c r="D12" s="694"/>
      <c r="E12" s="694" t="str">
        <f>VLOOKUP(C12,'Items in Tally'!$A$2:$D$4982,2,FALSE)</f>
        <v>1 PC</v>
      </c>
      <c r="F12" s="10"/>
      <c r="G12" s="295">
        <v>45713</v>
      </c>
      <c r="H12" s="8">
        <v>175</v>
      </c>
      <c r="I12" s="179">
        <v>2150</v>
      </c>
      <c r="J12" s="9">
        <f t="shared" ref="J12" si="23">IF(P12="","",P12/$I12-1)</f>
        <v>0.37209302325581395</v>
      </c>
      <c r="K12" s="9" t="str">
        <f>IF(R12="","",R12/$I12-1)</f>
        <v/>
      </c>
      <c r="L12" s="9" t="str">
        <f>IF(S12="","",S12/$I12-1)</f>
        <v/>
      </c>
      <c r="M12" s="9"/>
      <c r="N12" s="177" t="str">
        <f>IF(U12="","",U12/$I12-1)</f>
        <v/>
      </c>
      <c r="O12" s="1130"/>
      <c r="P12" s="1129">
        <v>2950</v>
      </c>
      <c r="Q12" s="643"/>
      <c r="R12" s="1131"/>
      <c r="S12" s="1131"/>
      <c r="T12" s="1131"/>
      <c r="U12" s="178"/>
      <c r="V12" s="1131"/>
      <c r="W12" s="1131"/>
      <c r="X12" s="1134">
        <f t="shared" si="11"/>
        <v>3010</v>
      </c>
      <c r="Y12" s="1131" t="str">
        <f t="shared" ref="Y12:AC14" si="24">IF(Q12="","",CEILING(Q12*1.02,5))</f>
        <v/>
      </c>
      <c r="Z12" s="1131" t="str">
        <f t="shared" si="24"/>
        <v/>
      </c>
      <c r="AA12" s="1131" t="str">
        <f t="shared" si="24"/>
        <v/>
      </c>
      <c r="AB12" s="1131" t="str">
        <f t="shared" si="24"/>
        <v/>
      </c>
      <c r="AC12" s="178" t="str">
        <f t="shared" si="24"/>
        <v/>
      </c>
      <c r="AD12" s="8"/>
      <c r="AE12" s="8"/>
      <c r="AF12" s="8"/>
    </row>
    <row r="13" spans="1:32" s="577" customFormat="1" ht="16" x14ac:dyDescent="0.2">
      <c r="A13" s="175" t="s">
        <v>20</v>
      </c>
      <c r="B13" s="10" t="s">
        <v>248</v>
      </c>
      <c r="C13" s="694" t="s">
        <v>249</v>
      </c>
      <c r="D13" s="694"/>
      <c r="E13" s="694" t="str">
        <f>VLOOKUP(C13,'Items in Tally'!$A$2:$D$4982,2,FALSE)</f>
        <v> </v>
      </c>
      <c r="F13" s="10"/>
      <c r="G13" s="295">
        <v>45772</v>
      </c>
      <c r="H13" s="8">
        <v>55</v>
      </c>
      <c r="I13" s="179">
        <v>675</v>
      </c>
      <c r="J13" s="9"/>
      <c r="K13" s="9"/>
      <c r="L13" s="9"/>
      <c r="M13" s="9"/>
      <c r="N13" s="177"/>
      <c r="O13" s="1130"/>
      <c r="P13" s="1129">
        <v>1150</v>
      </c>
      <c r="Q13" s="643">
        <v>1100</v>
      </c>
      <c r="R13" s="1131"/>
      <c r="S13" s="1131"/>
      <c r="T13" s="1131"/>
      <c r="U13" s="178"/>
      <c r="V13" s="1131"/>
      <c r="W13" s="1131"/>
      <c r="X13" s="1134"/>
      <c r="Y13" s="1131"/>
      <c r="Z13" s="1131"/>
      <c r="AA13" s="1131"/>
      <c r="AB13" s="1131"/>
      <c r="AC13" s="178"/>
      <c r="AD13" s="8"/>
      <c r="AE13" s="8"/>
      <c r="AF13" s="8"/>
    </row>
    <row r="14" spans="1:32" s="911" customFormat="1" ht="16" x14ac:dyDescent="0.2">
      <c r="A14" s="895" t="s">
        <v>20</v>
      </c>
      <c r="B14" s="912" t="s">
        <v>250</v>
      </c>
      <c r="C14" s="897" t="s">
        <v>251</v>
      </c>
      <c r="D14" s="897"/>
      <c r="E14" s="897" t="str">
        <f>VLOOKUP(C14,'Items in Tally'!$A$2:$D$4982,2,FALSE)</f>
        <v>24 PC</v>
      </c>
      <c r="F14" s="912"/>
      <c r="G14" s="913">
        <v>45650</v>
      </c>
      <c r="H14" s="910">
        <v>58</v>
      </c>
      <c r="I14" s="909">
        <v>720</v>
      </c>
      <c r="J14" s="902"/>
      <c r="K14" s="902"/>
      <c r="L14" s="902"/>
      <c r="M14" s="902"/>
      <c r="N14" s="903"/>
      <c r="O14" s="900"/>
      <c r="P14" s="904">
        <v>1100</v>
      </c>
      <c r="Q14" s="914">
        <v>1050</v>
      </c>
      <c r="R14" s="907">
        <v>1000</v>
      </c>
      <c r="S14" s="907">
        <v>950</v>
      </c>
      <c r="T14" s="907"/>
      <c r="U14" s="906"/>
      <c r="V14" s="907"/>
      <c r="W14" s="907"/>
      <c r="X14" s="908">
        <f t="shared" ref="X14:X25" si="25">IF(P14="","",CEILING(P14*1.02,5))</f>
        <v>1125</v>
      </c>
      <c r="Y14" s="907">
        <f t="shared" si="24"/>
        <v>1075</v>
      </c>
      <c r="Z14" s="907">
        <f t="shared" si="24"/>
        <v>1020</v>
      </c>
      <c r="AA14" s="907"/>
      <c r="AB14" s="907"/>
      <c r="AC14" s="906"/>
      <c r="AD14" s="910"/>
      <c r="AE14" s="910"/>
      <c r="AF14" s="910"/>
    </row>
    <row r="15" spans="1:32" s="578" customFormat="1" ht="16" x14ac:dyDescent="0.2">
      <c r="A15" s="171"/>
      <c r="B15" s="40" t="s">
        <v>252</v>
      </c>
      <c r="C15" s="701" t="s">
        <v>253</v>
      </c>
      <c r="D15" s="701"/>
      <c r="E15" s="694" t="str">
        <f>VLOOKUP(C15,'Items in Tally'!$A$2:$D$4982,2,FALSE)</f>
        <v>8 PC</v>
      </c>
      <c r="F15" s="40"/>
      <c r="G15" s="296">
        <v>45589</v>
      </c>
      <c r="H15" s="5">
        <v>40</v>
      </c>
      <c r="I15" s="174">
        <v>500</v>
      </c>
      <c r="J15" s="6"/>
      <c r="K15" s="6"/>
      <c r="L15" s="6"/>
      <c r="M15" s="6"/>
      <c r="N15" s="172"/>
      <c r="O15" s="1150"/>
      <c r="P15" s="1122">
        <v>900</v>
      </c>
      <c r="Q15" s="609"/>
      <c r="R15" s="1148"/>
      <c r="S15" s="1148"/>
      <c r="T15" s="1148"/>
      <c r="U15" s="173"/>
      <c r="V15" s="1148"/>
      <c r="W15" s="1148"/>
      <c r="X15" s="1152">
        <f t="shared" si="25"/>
        <v>920</v>
      </c>
      <c r="Y15" s="1148"/>
      <c r="Z15" s="1148"/>
      <c r="AA15" s="1148"/>
      <c r="AB15" s="1148"/>
      <c r="AC15" s="173"/>
      <c r="AD15" s="5"/>
      <c r="AE15" s="5"/>
      <c r="AF15" s="5"/>
    </row>
    <row r="16" spans="1:32" s="577" customFormat="1" ht="16" x14ac:dyDescent="0.2">
      <c r="A16" s="175" t="s">
        <v>20</v>
      </c>
      <c r="B16" s="10" t="s">
        <v>254</v>
      </c>
      <c r="C16" s="694" t="s">
        <v>253</v>
      </c>
      <c r="D16" s="694" t="s">
        <v>219</v>
      </c>
      <c r="E16" s="694" t="str">
        <f>VLOOKUP(C16,'Items in Tally'!$A$2:$D$4982,2,FALSE)</f>
        <v>8 PC</v>
      </c>
      <c r="F16" s="10"/>
      <c r="G16" s="295">
        <v>45772</v>
      </c>
      <c r="H16" s="8">
        <v>75</v>
      </c>
      <c r="I16" s="179">
        <v>915</v>
      </c>
      <c r="J16" s="9"/>
      <c r="K16" s="9"/>
      <c r="L16" s="9"/>
      <c r="M16" s="9"/>
      <c r="N16" s="177"/>
      <c r="O16" s="1130"/>
      <c r="P16" s="1129">
        <v>1400</v>
      </c>
      <c r="Q16" s="643">
        <v>1350</v>
      </c>
      <c r="R16" s="1131">
        <v>1300</v>
      </c>
      <c r="S16" s="1131"/>
      <c r="T16" s="1131"/>
      <c r="U16" s="178"/>
      <c r="V16" s="1131"/>
      <c r="W16" s="1131"/>
      <c r="X16" s="1134">
        <f t="shared" si="25"/>
        <v>1430</v>
      </c>
      <c r="Y16" s="1131"/>
      <c r="Z16" s="1131"/>
      <c r="AA16" s="1131"/>
      <c r="AB16" s="1131"/>
      <c r="AC16" s="178"/>
      <c r="AD16" s="8"/>
      <c r="AE16" s="8"/>
      <c r="AF16" s="8"/>
    </row>
    <row r="17" spans="1:32" s="578" customFormat="1" ht="16" x14ac:dyDescent="0.2">
      <c r="A17" s="171" t="s">
        <v>20</v>
      </c>
      <c r="B17" s="40" t="s">
        <v>63</v>
      </c>
      <c r="C17" s="701" t="s">
        <v>255</v>
      </c>
      <c r="D17" s="701"/>
      <c r="E17" s="701" t="str">
        <f>VLOOKUP(C17,'Items in Tally'!$A$2:$D$4982,2,FALSE)</f>
        <v> </v>
      </c>
      <c r="F17" s="40"/>
      <c r="G17" s="296">
        <v>45772</v>
      </c>
      <c r="H17" s="5">
        <v>30</v>
      </c>
      <c r="I17" s="174">
        <v>366</v>
      </c>
      <c r="J17" s="6">
        <f t="shared" ref="J17" si="26">IF(P17="","",P17/$I17-1)</f>
        <v>1.0491803278688523</v>
      </c>
      <c r="K17" s="6">
        <f t="shared" ref="K17:N20" si="27">IF(R17="","",R17/$I17-1)</f>
        <v>0.77595628415300544</v>
      </c>
      <c r="L17" s="6" t="str">
        <f t="shared" si="27"/>
        <v/>
      </c>
      <c r="M17" s="6" t="str">
        <f t="shared" si="27"/>
        <v/>
      </c>
      <c r="N17" s="172" t="str">
        <f t="shared" si="27"/>
        <v/>
      </c>
      <c r="O17" s="1150"/>
      <c r="P17" s="1122">
        <v>750</v>
      </c>
      <c r="Q17" s="609">
        <v>700</v>
      </c>
      <c r="R17" s="1148">
        <v>650</v>
      </c>
      <c r="S17" s="1148"/>
      <c r="T17" s="1148"/>
      <c r="U17" s="173"/>
      <c r="V17" s="1148"/>
      <c r="W17" s="1148"/>
      <c r="X17" s="1152">
        <f t="shared" si="25"/>
        <v>765</v>
      </c>
      <c r="Y17" s="1148">
        <f t="shared" ref="Y17:AC17" si="28">IF(Q17="","",CEILING(Q17*1.02,5))</f>
        <v>715</v>
      </c>
      <c r="Z17" s="1148">
        <f t="shared" si="28"/>
        <v>665</v>
      </c>
      <c r="AA17" s="1148" t="str">
        <f t="shared" si="28"/>
        <v/>
      </c>
      <c r="AB17" s="1148" t="str">
        <f t="shared" si="28"/>
        <v/>
      </c>
      <c r="AC17" s="173" t="str">
        <f t="shared" si="28"/>
        <v/>
      </c>
      <c r="AD17" s="5"/>
      <c r="AE17" s="5"/>
      <c r="AF17" s="5"/>
    </row>
    <row r="18" spans="1:32" ht="16" x14ac:dyDescent="0.2">
      <c r="A18" s="171" t="s">
        <v>20</v>
      </c>
      <c r="B18" s="40" t="s">
        <v>256</v>
      </c>
      <c r="C18" s="694" t="s">
        <v>257</v>
      </c>
      <c r="D18" s="694"/>
      <c r="E18" s="694" t="str">
        <f>VLOOKUP(C18,'Items in Tally'!$A$2:$D$4982,2,FALSE)</f>
        <v> </v>
      </c>
      <c r="F18" s="40"/>
      <c r="G18" s="296">
        <v>44317</v>
      </c>
      <c r="H18" s="5">
        <v>60</v>
      </c>
      <c r="I18" s="174">
        <v>750</v>
      </c>
      <c r="J18" s="6">
        <f t="shared" ref="J18" si="29">IF(P18="","",P18/$I18-1)</f>
        <v>1</v>
      </c>
      <c r="K18" s="6" t="str">
        <f t="shared" si="27"/>
        <v/>
      </c>
      <c r="L18" s="6" t="str">
        <f t="shared" si="27"/>
        <v/>
      </c>
      <c r="M18" s="6" t="str">
        <f t="shared" si="27"/>
        <v/>
      </c>
      <c r="N18" s="172" t="str">
        <f t="shared" si="27"/>
        <v/>
      </c>
      <c r="O18" s="1150"/>
      <c r="P18" s="1122">
        <v>1500</v>
      </c>
      <c r="Q18" s="609"/>
      <c r="R18" s="1148"/>
      <c r="S18" s="1148"/>
      <c r="T18" s="1148"/>
      <c r="U18" s="173"/>
      <c r="V18" s="1148"/>
      <c r="W18" s="1148"/>
      <c r="X18" s="1152">
        <f t="shared" si="25"/>
        <v>1530</v>
      </c>
      <c r="Y18" s="1148" t="str">
        <f t="shared" ref="Y18:AC18" si="30">IF(Q18="","",CEILING(Q18*1.02,5))</f>
        <v/>
      </c>
      <c r="Z18" s="1148" t="str">
        <f t="shared" si="30"/>
        <v/>
      </c>
      <c r="AA18" s="1148" t="str">
        <f t="shared" si="30"/>
        <v/>
      </c>
      <c r="AB18" s="1148" t="str">
        <f t="shared" si="30"/>
        <v/>
      </c>
      <c r="AC18" s="173" t="str">
        <f t="shared" si="30"/>
        <v/>
      </c>
      <c r="AD18" s="5"/>
      <c r="AE18" s="5"/>
      <c r="AF18" s="5"/>
    </row>
    <row r="19" spans="1:32" s="578" customFormat="1" ht="16" x14ac:dyDescent="0.2">
      <c r="A19" s="171" t="s">
        <v>20</v>
      </c>
      <c r="B19" s="40" t="s">
        <v>258</v>
      </c>
      <c r="C19" s="701" t="s">
        <v>259</v>
      </c>
      <c r="D19" s="701"/>
      <c r="E19" s="701" t="str">
        <f>VLOOKUP(C19,'Items in Tally'!$A$2:$D$4982,2,FALSE)</f>
        <v> </v>
      </c>
      <c r="F19" s="40"/>
      <c r="G19" s="296">
        <v>45772</v>
      </c>
      <c r="H19" s="5">
        <v>35</v>
      </c>
      <c r="I19" s="174">
        <v>427</v>
      </c>
      <c r="J19" s="6">
        <f t="shared" ref="J19" si="31">IF(P19="","",P19/$I19-1)</f>
        <v>1.5761124121779861</v>
      </c>
      <c r="K19" s="6">
        <f t="shared" si="27"/>
        <v>1.3419203747072599</v>
      </c>
      <c r="L19" s="6" t="str">
        <f t="shared" si="27"/>
        <v/>
      </c>
      <c r="M19" s="6" t="str">
        <f t="shared" si="27"/>
        <v/>
      </c>
      <c r="N19" s="172" t="str">
        <f t="shared" si="27"/>
        <v/>
      </c>
      <c r="O19" s="1150"/>
      <c r="P19" s="1122">
        <v>1100</v>
      </c>
      <c r="Q19" s="609">
        <v>1050</v>
      </c>
      <c r="R19" s="1148">
        <v>1000</v>
      </c>
      <c r="S19" s="1148"/>
      <c r="T19" s="1148"/>
      <c r="U19" s="173"/>
      <c r="V19" s="1148"/>
      <c r="W19" s="1148"/>
      <c r="X19" s="1152">
        <f t="shared" si="25"/>
        <v>1125</v>
      </c>
      <c r="Y19" s="1148">
        <f t="shared" ref="Y19:AC19" si="32">IF(Q19="","",CEILING(Q19*1.02,5))</f>
        <v>1075</v>
      </c>
      <c r="Z19" s="1148">
        <f t="shared" si="32"/>
        <v>1020</v>
      </c>
      <c r="AA19" s="1148" t="str">
        <f t="shared" si="32"/>
        <v/>
      </c>
      <c r="AB19" s="1148" t="str">
        <f t="shared" si="32"/>
        <v/>
      </c>
      <c r="AC19" s="173" t="str">
        <f t="shared" si="32"/>
        <v/>
      </c>
      <c r="AD19" s="5"/>
      <c r="AE19" s="5"/>
      <c r="AF19" s="5"/>
    </row>
    <row r="20" spans="1:32" ht="16" x14ac:dyDescent="0.2">
      <c r="A20" s="171" t="s">
        <v>20</v>
      </c>
      <c r="B20" s="40" t="s">
        <v>260</v>
      </c>
      <c r="C20" s="694" t="s">
        <v>261</v>
      </c>
      <c r="D20" s="694"/>
      <c r="E20" s="694" t="str">
        <f>VLOOKUP(C20,'Items in Tally'!$A$2:$D$4982,2,FALSE)</f>
        <v> </v>
      </c>
      <c r="F20" s="40"/>
      <c r="G20" s="296">
        <v>44317</v>
      </c>
      <c r="H20" s="5">
        <v>100</v>
      </c>
      <c r="I20" s="174">
        <v>1200</v>
      </c>
      <c r="J20" s="6">
        <f t="shared" ref="J20" si="33">IF(P20="","",P20/$I20-1)</f>
        <v>0.45833333333333326</v>
      </c>
      <c r="K20" s="6" t="str">
        <f t="shared" si="27"/>
        <v/>
      </c>
      <c r="L20" s="6" t="str">
        <f t="shared" si="27"/>
        <v/>
      </c>
      <c r="M20" s="6" t="str">
        <f t="shared" si="27"/>
        <v/>
      </c>
      <c r="N20" s="172" t="str">
        <f t="shared" si="27"/>
        <v/>
      </c>
      <c r="O20" s="1150"/>
      <c r="P20" s="1122">
        <v>1750</v>
      </c>
      <c r="Q20" s="609"/>
      <c r="R20" s="1148"/>
      <c r="S20" s="1148"/>
      <c r="T20" s="1148"/>
      <c r="U20" s="173"/>
      <c r="V20" s="1148"/>
      <c r="W20" s="1148"/>
      <c r="X20" s="1152">
        <f t="shared" si="25"/>
        <v>1785</v>
      </c>
      <c r="Y20" s="1148" t="str">
        <f t="shared" ref="Y20:AC20" si="34">IF(Q20="","",CEILING(Q20*1.02,5))</f>
        <v/>
      </c>
      <c r="Z20" s="1148" t="str">
        <f t="shared" si="34"/>
        <v/>
      </c>
      <c r="AA20" s="1148" t="str">
        <f t="shared" si="34"/>
        <v/>
      </c>
      <c r="AB20" s="1148" t="str">
        <f t="shared" si="34"/>
        <v/>
      </c>
      <c r="AC20" s="173" t="str">
        <f t="shared" si="34"/>
        <v/>
      </c>
      <c r="AD20" s="5"/>
      <c r="AE20" s="5"/>
      <c r="AF20" s="5"/>
    </row>
    <row r="21" spans="1:32" s="577" customFormat="1" ht="16" x14ac:dyDescent="0.2">
      <c r="A21" s="175" t="s">
        <v>20</v>
      </c>
      <c r="B21" s="10" t="s">
        <v>262</v>
      </c>
      <c r="C21" s="694" t="s">
        <v>263</v>
      </c>
      <c r="D21" s="694"/>
      <c r="E21" s="694" t="str">
        <f>VLOOKUP(C21,'Items in Tally'!$A$2:$D$4982,2,FALSE)</f>
        <v>6 PC</v>
      </c>
      <c r="F21" s="10"/>
      <c r="G21" s="295">
        <v>45772</v>
      </c>
      <c r="H21" s="8">
        <v>165</v>
      </c>
      <c r="I21" s="179">
        <v>2013</v>
      </c>
      <c r="J21" s="9">
        <f t="shared" ref="J21:J23" si="35">IF(P21="","",P21/$I21-1)</f>
        <v>0.44063586686537515</v>
      </c>
      <c r="K21" s="9"/>
      <c r="L21" s="9"/>
      <c r="M21" s="9"/>
      <c r="N21" s="177"/>
      <c r="O21" s="1130"/>
      <c r="P21" s="1129">
        <v>2900</v>
      </c>
      <c r="Q21" s="643"/>
      <c r="R21" s="1131"/>
      <c r="S21" s="1131"/>
      <c r="T21" s="1131"/>
      <c r="U21" s="178"/>
      <c r="V21" s="1131"/>
      <c r="W21" s="1131"/>
      <c r="X21" s="1134">
        <f t="shared" si="25"/>
        <v>2960</v>
      </c>
      <c r="Y21" s="1131"/>
      <c r="Z21" s="1131"/>
      <c r="AA21" s="1131"/>
      <c r="AB21" s="1131"/>
      <c r="AC21" s="178"/>
      <c r="AD21" s="8"/>
      <c r="AE21" s="8"/>
      <c r="AF21" s="8"/>
    </row>
    <row r="22" spans="1:32" s="577" customFormat="1" ht="16" x14ac:dyDescent="0.2">
      <c r="A22" s="175" t="s">
        <v>20</v>
      </c>
      <c r="B22" s="10" t="s">
        <v>264</v>
      </c>
      <c r="C22" s="694" t="s">
        <v>265</v>
      </c>
      <c r="D22" s="694"/>
      <c r="E22" s="694" t="str">
        <f>VLOOKUP(C22,'Items in Tally'!$A$2:$D$4982,2,FALSE)</f>
        <v>4 PC</v>
      </c>
      <c r="F22" s="10"/>
      <c r="G22" s="295">
        <v>45772</v>
      </c>
      <c r="H22" s="8">
        <v>28</v>
      </c>
      <c r="I22" s="179">
        <v>342</v>
      </c>
      <c r="J22" s="9"/>
      <c r="K22" s="9"/>
      <c r="L22" s="9"/>
      <c r="M22" s="9"/>
      <c r="N22" s="177"/>
      <c r="O22" s="1130"/>
      <c r="P22" s="1129">
        <v>800</v>
      </c>
      <c r="Q22" s="643">
        <v>750</v>
      </c>
      <c r="R22" s="1131">
        <v>700</v>
      </c>
      <c r="S22" s="1131"/>
      <c r="T22" s="1131"/>
      <c r="U22" s="178"/>
      <c r="V22" s="1131"/>
      <c r="W22" s="1131"/>
      <c r="X22" s="1134">
        <f t="shared" si="25"/>
        <v>820</v>
      </c>
      <c r="Y22" s="1131">
        <f t="shared" ref="Y22" si="36">IF(Q22="","",CEILING(Q22*1.02,5))</f>
        <v>765</v>
      </c>
      <c r="Z22" s="1131">
        <f t="shared" ref="Z22" si="37">IF(R22="","",CEILING(R22*1.02,5))</f>
        <v>715</v>
      </c>
      <c r="AA22" s="1131"/>
      <c r="AB22" s="1131"/>
      <c r="AC22" s="178"/>
      <c r="AD22" s="8"/>
      <c r="AE22" s="8"/>
      <c r="AF22" s="8"/>
    </row>
    <row r="23" spans="1:32" s="578" customFormat="1" ht="16" x14ac:dyDescent="0.2">
      <c r="A23" s="171" t="s">
        <v>20</v>
      </c>
      <c r="B23" s="40" t="s">
        <v>266</v>
      </c>
      <c r="C23" s="701" t="s">
        <v>267</v>
      </c>
      <c r="D23" s="701"/>
      <c r="E23" s="694" t="str">
        <f>VLOOKUP(C23,'Items in Tally'!$A$2:$D$4982,2,FALSE)</f>
        <v>1 PC</v>
      </c>
      <c r="F23" s="40"/>
      <c r="G23" s="296">
        <v>44764</v>
      </c>
      <c r="H23" s="5">
        <v>25</v>
      </c>
      <c r="I23" s="174">
        <v>310</v>
      </c>
      <c r="J23" s="6">
        <f t="shared" si="35"/>
        <v>1.4193548387096775</v>
      </c>
      <c r="K23" s="6">
        <f t="shared" ref="K23:N25" si="38">IF(R23="","",R23/$I23-1)</f>
        <v>1.2580645161290325</v>
      </c>
      <c r="L23" s="6" t="str">
        <f t="shared" si="38"/>
        <v/>
      </c>
      <c r="M23" s="6" t="str">
        <f t="shared" si="38"/>
        <v/>
      </c>
      <c r="N23" s="172" t="str">
        <f t="shared" si="38"/>
        <v/>
      </c>
      <c r="O23" s="1150"/>
      <c r="P23" s="1122">
        <v>750</v>
      </c>
      <c r="Q23" s="609">
        <v>725</v>
      </c>
      <c r="R23" s="1148">
        <v>700</v>
      </c>
      <c r="S23" s="1148"/>
      <c r="T23" s="1148"/>
      <c r="U23" s="173"/>
      <c r="V23" s="1148"/>
      <c r="W23" s="1148"/>
      <c r="X23" s="1152">
        <f t="shared" si="25"/>
        <v>765</v>
      </c>
      <c r="Y23" s="1148">
        <f t="shared" ref="Y23:AC23" si="39">IF(Q23="","",CEILING(Q23*1.02,5))</f>
        <v>740</v>
      </c>
      <c r="Z23" s="1148">
        <f t="shared" si="39"/>
        <v>715</v>
      </c>
      <c r="AA23" s="1148" t="str">
        <f t="shared" si="39"/>
        <v/>
      </c>
      <c r="AB23" s="1148" t="str">
        <f t="shared" si="39"/>
        <v/>
      </c>
      <c r="AC23" s="173" t="str">
        <f t="shared" si="39"/>
        <v/>
      </c>
      <c r="AD23" s="5"/>
      <c r="AE23" s="5"/>
      <c r="AF23" s="5"/>
    </row>
    <row r="24" spans="1:32" s="652" customFormat="1" ht="16" x14ac:dyDescent="0.2">
      <c r="A24" s="649" t="s">
        <v>268</v>
      </c>
      <c r="B24" s="684" t="s">
        <v>269</v>
      </c>
      <c r="C24" s="790" t="s">
        <v>270</v>
      </c>
      <c r="D24" s="790"/>
      <c r="E24" s="694" t="str">
        <f>VLOOKUP(C24,'Items in Tally'!$A$2:$D$4982,2,FALSE)</f>
        <v> </v>
      </c>
      <c r="F24" s="684"/>
      <c r="G24" s="787">
        <v>43983</v>
      </c>
      <c r="H24" s="650">
        <v>150</v>
      </c>
      <c r="I24" s="766">
        <v>1680</v>
      </c>
      <c r="J24" s="651">
        <f t="shared" ref="J24" si="40">IF(P24="","",P24/$I24-1)</f>
        <v>0.33928571428571419</v>
      </c>
      <c r="K24" s="651" t="str">
        <f t="shared" si="38"/>
        <v/>
      </c>
      <c r="L24" s="651" t="str">
        <f t="shared" si="38"/>
        <v/>
      </c>
      <c r="M24" s="651" t="str">
        <f t="shared" si="38"/>
        <v/>
      </c>
      <c r="N24" s="674" t="str">
        <f t="shared" si="38"/>
        <v/>
      </c>
      <c r="O24" s="823"/>
      <c r="P24" s="826">
        <v>2250</v>
      </c>
      <c r="Q24" s="788"/>
      <c r="R24" s="827"/>
      <c r="S24" s="827"/>
      <c r="T24" s="827"/>
      <c r="U24" s="669"/>
      <c r="V24" s="827"/>
      <c r="W24" s="827"/>
      <c r="X24" s="825">
        <f t="shared" si="25"/>
        <v>2295</v>
      </c>
      <c r="Y24" s="827" t="str">
        <f t="shared" ref="Y24:AC24" si="41">IF(Q24="","",CEILING(Q24*1.02,5))</f>
        <v/>
      </c>
      <c r="Z24" s="827" t="str">
        <f t="shared" si="41"/>
        <v/>
      </c>
      <c r="AA24" s="827" t="str">
        <f t="shared" si="41"/>
        <v/>
      </c>
      <c r="AB24" s="827" t="str">
        <f t="shared" si="41"/>
        <v/>
      </c>
      <c r="AC24" s="669" t="str">
        <f t="shared" si="41"/>
        <v/>
      </c>
      <c r="AD24" s="650"/>
      <c r="AE24" s="650"/>
      <c r="AF24" s="650"/>
    </row>
    <row r="25" spans="1:32" s="577" customFormat="1" ht="16" x14ac:dyDescent="0.2">
      <c r="A25" s="175" t="s">
        <v>20</v>
      </c>
      <c r="B25" s="10" t="s">
        <v>271</v>
      </c>
      <c r="C25" s="694" t="s">
        <v>272</v>
      </c>
      <c r="D25" s="694"/>
      <c r="E25" s="694" t="e">
        <f>VLOOKUP(C25,'Items in Tally'!$A$2:$D$4982,2,FALSE)</f>
        <v>#N/A</v>
      </c>
      <c r="F25" s="10"/>
      <c r="G25" s="295">
        <v>45713</v>
      </c>
      <c r="H25" s="8">
        <v>28</v>
      </c>
      <c r="I25" s="179">
        <v>346</v>
      </c>
      <c r="J25" s="9">
        <f t="shared" ref="J25" si="42">IF(P25="","",P25/$I25-1)</f>
        <v>1.3121387283236996</v>
      </c>
      <c r="K25" s="9" t="str">
        <f t="shared" si="38"/>
        <v/>
      </c>
      <c r="L25" s="9" t="str">
        <f t="shared" si="38"/>
        <v/>
      </c>
      <c r="M25" s="9" t="str">
        <f t="shared" si="38"/>
        <v/>
      </c>
      <c r="N25" s="177" t="str">
        <f t="shared" si="38"/>
        <v/>
      </c>
      <c r="O25" s="1130"/>
      <c r="P25" s="1129">
        <v>800</v>
      </c>
      <c r="Q25" s="643"/>
      <c r="R25" s="1131"/>
      <c r="S25" s="1131"/>
      <c r="T25" s="1131"/>
      <c r="U25" s="178"/>
      <c r="V25" s="1131"/>
      <c r="W25" s="1131"/>
      <c r="X25" s="1134">
        <f t="shared" si="25"/>
        <v>820</v>
      </c>
      <c r="Y25" s="1131" t="str">
        <f t="shared" ref="Y25:AC25" si="43">IF(Q25="","",CEILING(Q25*1.02,5))</f>
        <v/>
      </c>
      <c r="Z25" s="1131" t="str">
        <f t="shared" si="43"/>
        <v/>
      </c>
      <c r="AA25" s="1131" t="str">
        <f t="shared" si="43"/>
        <v/>
      </c>
      <c r="AB25" s="1131" t="str">
        <f t="shared" si="43"/>
        <v/>
      </c>
      <c r="AC25" s="178" t="str">
        <f t="shared" si="43"/>
        <v/>
      </c>
      <c r="AD25" s="8"/>
      <c r="AE25" s="8"/>
      <c r="AF25" s="8"/>
    </row>
    <row r="26" spans="1:32" s="578" customFormat="1" ht="16" x14ac:dyDescent="0.2">
      <c r="A26" s="171" t="s">
        <v>20</v>
      </c>
      <c r="B26" s="40" t="s">
        <v>273</v>
      </c>
      <c r="C26" s="694" t="s">
        <v>274</v>
      </c>
      <c r="D26" s="694"/>
      <c r="E26" s="694" t="e">
        <f>VLOOKUP(C26,'Items in Tally'!$A$2:$D$4982,2,FALSE)</f>
        <v>#N/A</v>
      </c>
      <c r="F26" s="40"/>
      <c r="G26" s="296">
        <v>45100</v>
      </c>
      <c r="H26" s="5">
        <v>50</v>
      </c>
      <c r="I26" s="174">
        <v>605</v>
      </c>
      <c r="J26" s="6">
        <f t="shared" ref="J26" si="44">IF(P26="","",P26/$I26-1)</f>
        <v>0.65289256198347112</v>
      </c>
      <c r="K26" s="6" t="str">
        <f t="shared" ref="K26" si="45">IF(R26="","",R26/$I26-1)</f>
        <v/>
      </c>
      <c r="L26" s="6" t="str">
        <f t="shared" ref="L26" si="46">IF(S26="","",S26/$I26-1)</f>
        <v/>
      </c>
      <c r="M26" s="6" t="str">
        <f t="shared" ref="M26" si="47">IF(T26="","",T26/$I26-1)</f>
        <v/>
      </c>
      <c r="N26" s="172" t="str">
        <f t="shared" ref="N26" si="48">IF(U26="","",U26/$I26-1)</f>
        <v/>
      </c>
      <c r="O26" s="1150"/>
      <c r="P26" s="1122">
        <v>1000</v>
      </c>
      <c r="Q26" s="609"/>
      <c r="R26" s="1148"/>
      <c r="S26" s="1148"/>
      <c r="T26" s="1148"/>
      <c r="U26" s="173"/>
      <c r="V26" s="1148"/>
      <c r="W26" s="1148"/>
      <c r="X26" s="1152">
        <f t="shared" ref="X26" si="49">IF(P26="","",CEILING(P26*1.02,5))</f>
        <v>1020</v>
      </c>
      <c r="Y26" s="1148" t="str">
        <f t="shared" ref="Y26:Z26" si="50">IF(Q26="","",CEILING(Q26*1.02,5))</f>
        <v/>
      </c>
      <c r="Z26" s="1148" t="str">
        <f t="shared" si="50"/>
        <v/>
      </c>
      <c r="AA26" s="1148" t="str">
        <f t="shared" ref="AA26" si="51">IF(S26="","",CEILING(S26*1.02,5))</f>
        <v/>
      </c>
      <c r="AB26" s="1148" t="str">
        <f t="shared" ref="AB26" si="52">IF(T26="","",CEILING(T26*1.02,5))</f>
        <v/>
      </c>
      <c r="AC26" s="173" t="str">
        <f t="shared" ref="AC26" si="53">IF(U26="","",CEILING(U26*1.02,5))</f>
        <v/>
      </c>
      <c r="AD26" s="5"/>
      <c r="AE26" s="5"/>
      <c r="AF26" s="5"/>
    </row>
    <row r="27" spans="1:32" s="578" customFormat="1" ht="16" x14ac:dyDescent="0.2">
      <c r="A27" s="171"/>
      <c r="B27" s="40" t="s">
        <v>275</v>
      </c>
      <c r="C27" s="694"/>
      <c r="D27" s="694"/>
      <c r="E27" s="694" t="e">
        <f>VLOOKUP(C27,'Items in Tally'!$A$2:$D$4982,2,FALSE)</f>
        <v>#N/A</v>
      </c>
      <c r="F27" s="40"/>
      <c r="G27" s="296"/>
      <c r="H27" s="5"/>
      <c r="I27" s="174"/>
      <c r="J27" s="6"/>
      <c r="K27" s="6"/>
      <c r="L27" s="6"/>
      <c r="M27" s="6"/>
      <c r="N27" s="172"/>
      <c r="O27" s="1150"/>
      <c r="P27" s="1122"/>
      <c r="Q27" s="609"/>
      <c r="R27" s="1148"/>
      <c r="S27" s="1148"/>
      <c r="T27" s="1148"/>
      <c r="U27" s="173"/>
      <c r="V27" s="1148"/>
      <c r="W27" s="1148"/>
      <c r="X27" s="1152"/>
      <c r="Y27" s="1148"/>
      <c r="Z27" s="1148"/>
      <c r="AA27" s="1148"/>
      <c r="AB27" s="1148"/>
      <c r="AC27" s="173"/>
      <c r="AD27" s="5"/>
      <c r="AE27" s="5"/>
      <c r="AF27" s="5"/>
    </row>
    <row r="28" spans="1:32" s="929" customFormat="1" ht="16" x14ac:dyDescent="0.2">
      <c r="A28" s="915" t="s">
        <v>20</v>
      </c>
      <c r="B28" s="916" t="s">
        <v>276</v>
      </c>
      <c r="C28" s="917" t="s">
        <v>277</v>
      </c>
      <c r="D28" s="917"/>
      <c r="E28" s="917" t="str">
        <f>VLOOKUP(C28,'Items in Tally'!$A$2:$D$4982,2,FALSE)</f>
        <v>1 PC</v>
      </c>
      <c r="F28" s="916"/>
      <c r="G28" s="918">
        <v>43983</v>
      </c>
      <c r="H28" s="919">
        <v>180</v>
      </c>
      <c r="I28" s="920">
        <v>2025</v>
      </c>
      <c r="J28" s="921">
        <f t="shared" ref="J28" si="54">IF(P28="","",P28/$I28-1)</f>
        <v>0.23456790123456783</v>
      </c>
      <c r="K28" s="921" t="str">
        <f t="shared" ref="K28:N29" si="55">IF(R28="","",R28/$I28-1)</f>
        <v/>
      </c>
      <c r="L28" s="921" t="str">
        <f t="shared" si="55"/>
        <v/>
      </c>
      <c r="M28" s="921" t="str">
        <f t="shared" si="55"/>
        <v/>
      </c>
      <c r="N28" s="922" t="str">
        <f t="shared" si="55"/>
        <v/>
      </c>
      <c r="O28" s="923"/>
      <c r="P28" s="924">
        <v>2500</v>
      </c>
      <c r="Q28" s="925"/>
      <c r="R28" s="926"/>
      <c r="S28" s="926"/>
      <c r="T28" s="926"/>
      <c r="U28" s="927"/>
      <c r="V28" s="926"/>
      <c r="W28" s="926"/>
      <c r="X28" s="928">
        <f>IF(P28="","",CEILING(P28*1.02,5))</f>
        <v>2550</v>
      </c>
      <c r="Y28" s="926" t="str">
        <f t="shared" ref="Y28:AC28" si="56">IF(Q28="","",CEILING(Q28*1.02,5))</f>
        <v/>
      </c>
      <c r="Z28" s="926" t="str">
        <f t="shared" si="56"/>
        <v/>
      </c>
      <c r="AA28" s="926" t="str">
        <f t="shared" si="56"/>
        <v/>
      </c>
      <c r="AB28" s="926" t="str">
        <f t="shared" si="56"/>
        <v/>
      </c>
      <c r="AC28" s="927" t="str">
        <f t="shared" si="56"/>
        <v/>
      </c>
      <c r="AD28" s="919"/>
      <c r="AE28" s="919"/>
      <c r="AF28" s="919"/>
    </row>
    <row r="29" spans="1:32" s="577" customFormat="1" ht="15.75" customHeight="1" x14ac:dyDescent="0.2">
      <c r="A29" s="175" t="s">
        <v>20</v>
      </c>
      <c r="B29" s="10" t="s">
        <v>278</v>
      </c>
      <c r="C29" s="694" t="s">
        <v>279</v>
      </c>
      <c r="D29" s="694"/>
      <c r="E29" s="694" t="str">
        <f>VLOOKUP(C29,'Items in Tally'!$A$2:$D$4982,2,FALSE)</f>
        <v>1 PC</v>
      </c>
      <c r="F29" s="10"/>
      <c r="G29" s="295">
        <v>45772</v>
      </c>
      <c r="H29" s="8">
        <v>140</v>
      </c>
      <c r="I29" s="179">
        <v>1700</v>
      </c>
      <c r="J29" s="9">
        <f t="shared" ref="J29" si="57">IF(P29="","",P29/$I29-1)</f>
        <v>0.58823529411764697</v>
      </c>
      <c r="K29" s="9" t="str">
        <f t="shared" si="55"/>
        <v/>
      </c>
      <c r="L29" s="9" t="str">
        <f t="shared" si="55"/>
        <v/>
      </c>
      <c r="M29" s="9" t="str">
        <f t="shared" si="55"/>
        <v/>
      </c>
      <c r="N29" s="177" t="str">
        <f t="shared" si="55"/>
        <v/>
      </c>
      <c r="O29" s="1130"/>
      <c r="P29" s="1129">
        <v>2700</v>
      </c>
      <c r="Q29" s="643"/>
      <c r="R29" s="1131"/>
      <c r="S29" s="1131"/>
      <c r="T29" s="1131"/>
      <c r="U29" s="178"/>
      <c r="V29" s="1131"/>
      <c r="W29" s="1131"/>
      <c r="X29" s="1134">
        <f>IF(P29="","",CEILING(P29*1.02,5))</f>
        <v>2755</v>
      </c>
      <c r="Y29" s="1131" t="str">
        <f t="shared" ref="Y29:AC29" si="58">IF(Q29="","",CEILING(Q29*1.02,5))</f>
        <v/>
      </c>
      <c r="Z29" s="1131" t="str">
        <f t="shared" si="58"/>
        <v/>
      </c>
      <c r="AA29" s="1131" t="str">
        <f t="shared" si="58"/>
        <v/>
      </c>
      <c r="AB29" s="1131" t="str">
        <f t="shared" si="58"/>
        <v/>
      </c>
      <c r="AC29" s="178" t="str">
        <f t="shared" si="58"/>
        <v/>
      </c>
      <c r="AD29" s="8"/>
      <c r="AE29" s="8"/>
      <c r="AF29" s="8"/>
    </row>
    <row r="30" spans="1:32" ht="15.75" customHeight="1" x14ac:dyDescent="0.2">
      <c r="A30" s="175" t="s">
        <v>20</v>
      </c>
      <c r="B30" s="10" t="s">
        <v>280</v>
      </c>
      <c r="C30" s="694" t="s">
        <v>281</v>
      </c>
      <c r="D30" s="694"/>
      <c r="E30" s="694" t="str">
        <f>VLOOKUP(C30,'Items in Tally'!$A$2:$D$4982,2,FALSE)</f>
        <v>2 PC</v>
      </c>
      <c r="F30" s="10"/>
      <c r="G30" s="295">
        <v>45772</v>
      </c>
      <c r="H30" s="8">
        <v>125</v>
      </c>
      <c r="I30" s="179">
        <v>1550</v>
      </c>
      <c r="J30" s="9"/>
      <c r="K30" s="9"/>
      <c r="L30" s="9"/>
      <c r="M30" s="9"/>
      <c r="N30" s="177"/>
      <c r="O30" s="1130"/>
      <c r="P30" s="1129">
        <v>2300</v>
      </c>
      <c r="Q30" s="643"/>
      <c r="R30" s="1131"/>
      <c r="S30" s="1131"/>
      <c r="T30" s="1131"/>
      <c r="U30" s="178"/>
      <c r="V30" s="1131"/>
      <c r="W30" s="1131"/>
      <c r="X30" s="1134">
        <f>IF(P30="","",CEILING(P30*1.02,5))</f>
        <v>2350</v>
      </c>
      <c r="Y30" s="1131"/>
      <c r="Z30" s="1131"/>
      <c r="AA30" s="1131"/>
      <c r="AB30" s="1131"/>
      <c r="AC30" s="178"/>
      <c r="AD30" s="8"/>
      <c r="AE30" s="8"/>
      <c r="AF30" s="8"/>
    </row>
    <row r="31" spans="1:32" s="624" customFormat="1" ht="15.75" customHeight="1" x14ac:dyDescent="0.2">
      <c r="A31" s="536" t="s">
        <v>20</v>
      </c>
      <c r="B31" s="596" t="s">
        <v>282</v>
      </c>
      <c r="C31" s="694" t="s">
        <v>283</v>
      </c>
      <c r="D31" s="694"/>
      <c r="E31" s="694" t="str">
        <f>VLOOKUP(C31,'Items in Tally'!$A$2:$D$4982,2,FALSE)</f>
        <v>4 PC</v>
      </c>
      <c r="F31" s="596"/>
      <c r="G31" s="601">
        <v>43665</v>
      </c>
      <c r="H31" s="119">
        <v>100</v>
      </c>
      <c r="I31" s="600">
        <v>1100</v>
      </c>
      <c r="J31" s="120">
        <f t="shared" ref="J31" si="59">IF(P31="","",P31/$I31-1)</f>
        <v>0.63636363636363646</v>
      </c>
      <c r="K31" s="120" t="str">
        <f>IF(R31="","",R31/$I31-1)</f>
        <v/>
      </c>
      <c r="L31" s="120" t="str">
        <f>IF(S31="","",S31/$I31-1)</f>
        <v/>
      </c>
      <c r="M31" s="120" t="str">
        <f>IF(T31="","",T31/$I31-1)</f>
        <v/>
      </c>
      <c r="N31" s="599" t="str">
        <f>IF(U31="","",U31/$I31-1)</f>
        <v/>
      </c>
      <c r="O31" s="631"/>
      <c r="P31" s="1163">
        <v>1800</v>
      </c>
      <c r="Q31" s="717"/>
      <c r="R31" s="1164"/>
      <c r="S31" s="1164"/>
      <c r="T31" s="1164"/>
      <c r="U31" s="589"/>
      <c r="V31" s="1164"/>
      <c r="W31" s="1164"/>
      <c r="X31" s="1163">
        <f>IF(P31="","",CEILING(P31*1.02,5))</f>
        <v>1840</v>
      </c>
      <c r="Y31" s="1164" t="str">
        <f t="shared" ref="Y31:AC31" si="60">IF(Q31="","",CEILING(Q31*1.02,5))</f>
        <v/>
      </c>
      <c r="Z31" s="1164" t="str">
        <f t="shared" si="60"/>
        <v/>
      </c>
      <c r="AA31" s="1164" t="str">
        <f t="shared" si="60"/>
        <v/>
      </c>
      <c r="AB31" s="1164" t="str">
        <f t="shared" si="60"/>
        <v/>
      </c>
      <c r="AC31" s="589" t="str">
        <f t="shared" si="60"/>
        <v/>
      </c>
      <c r="AD31" s="121"/>
      <c r="AE31" s="633"/>
      <c r="AF31" s="633"/>
    </row>
    <row r="32" spans="1:32" s="577" customFormat="1" ht="15.75" customHeight="1" x14ac:dyDescent="0.2">
      <c r="A32" s="175"/>
      <c r="B32" s="10" t="s">
        <v>284</v>
      </c>
      <c r="C32" s="694" t="s">
        <v>285</v>
      </c>
      <c r="D32" s="694"/>
      <c r="E32" s="694" t="str">
        <f>VLOOKUP(C32,'Items in Tally'!$A$2:$D$4982,2,FALSE)</f>
        <v> </v>
      </c>
      <c r="F32" s="10"/>
      <c r="G32" s="295"/>
      <c r="H32" s="8"/>
      <c r="I32" s="179"/>
      <c r="J32" s="9"/>
      <c r="K32" s="9"/>
      <c r="L32" s="9"/>
      <c r="M32" s="9"/>
      <c r="N32" s="177"/>
      <c r="O32" s="272"/>
      <c r="P32" s="1134">
        <v>2500</v>
      </c>
      <c r="Q32" s="641"/>
      <c r="R32" s="1131"/>
      <c r="S32" s="1131"/>
      <c r="T32" s="1131"/>
      <c r="U32" s="178"/>
      <c r="V32" s="1131"/>
      <c r="W32" s="1131"/>
      <c r="X32" s="1134"/>
      <c r="Y32" s="1131"/>
      <c r="Z32" s="1131"/>
      <c r="AA32" s="1131"/>
      <c r="AB32" s="1131"/>
      <c r="AC32" s="178"/>
      <c r="AD32" s="124"/>
      <c r="AE32" s="276"/>
      <c r="AF32" s="276"/>
    </row>
    <row r="33" spans="1:32" s="578" customFormat="1" ht="15.75" customHeight="1" x14ac:dyDescent="0.2">
      <c r="A33" s="171" t="s">
        <v>20</v>
      </c>
      <c r="B33" s="40" t="s">
        <v>286</v>
      </c>
      <c r="C33" s="701" t="s">
        <v>287</v>
      </c>
      <c r="D33" s="701"/>
      <c r="E33" s="694" t="str">
        <f>VLOOKUP(C33,'Items in Tally'!$A$2:$D$4982,2,FALSE)</f>
        <v> </v>
      </c>
      <c r="F33" s="40"/>
      <c r="G33" s="296">
        <v>44980</v>
      </c>
      <c r="H33" s="5">
        <v>240</v>
      </c>
      <c r="I33" s="174">
        <v>3000</v>
      </c>
      <c r="J33" s="6">
        <f t="shared" ref="J33" si="61">IF(P33="","",P33/$I33-1)</f>
        <v>0.16666666666666674</v>
      </c>
      <c r="K33" s="6" t="str">
        <f t="shared" ref="K33:N34" si="62">IF(R33="","",R33/$I33-1)</f>
        <v/>
      </c>
      <c r="L33" s="6" t="str">
        <f t="shared" si="62"/>
        <v/>
      </c>
      <c r="M33" s="6" t="str">
        <f t="shared" si="62"/>
        <v/>
      </c>
      <c r="N33" s="172" t="str">
        <f t="shared" si="62"/>
        <v/>
      </c>
      <c r="O33" s="1150"/>
      <c r="P33" s="1152">
        <v>3500</v>
      </c>
      <c r="Q33" s="642"/>
      <c r="R33" s="1148"/>
      <c r="S33" s="1148"/>
      <c r="T33" s="1148"/>
      <c r="U33" s="173"/>
      <c r="V33" s="1148"/>
      <c r="W33" s="1148"/>
      <c r="X33" s="1152">
        <f>IF(P33="","",CEILING(P33*1.02,5))</f>
        <v>3570</v>
      </c>
      <c r="Y33" s="1148" t="str">
        <f t="shared" ref="Y33:AC33" si="63">IF(Q33="","",CEILING(Q33*1.02,5))</f>
        <v/>
      </c>
      <c r="Z33" s="1148" t="str">
        <f t="shared" si="63"/>
        <v/>
      </c>
      <c r="AA33" s="1148" t="str">
        <f t="shared" si="63"/>
        <v/>
      </c>
      <c r="AB33" s="1148" t="str">
        <f t="shared" si="63"/>
        <v/>
      </c>
      <c r="AC33" s="173" t="str">
        <f t="shared" si="63"/>
        <v/>
      </c>
      <c r="AD33" s="7"/>
      <c r="AE33" s="5"/>
      <c r="AF33" s="5"/>
    </row>
    <row r="34" spans="1:32" s="624" customFormat="1" ht="15.75" customHeight="1" x14ac:dyDescent="0.2">
      <c r="A34" s="536" t="s">
        <v>268</v>
      </c>
      <c r="B34" s="596" t="s">
        <v>288</v>
      </c>
      <c r="C34" s="715" t="s">
        <v>289</v>
      </c>
      <c r="D34" s="715"/>
      <c r="E34" s="694" t="str">
        <f>VLOOKUP(C34,'Items in Tally'!$A$2:$D$4982,2,FALSE)</f>
        <v>9 PC</v>
      </c>
      <c r="F34" s="596"/>
      <c r="G34" s="601">
        <v>45528</v>
      </c>
      <c r="H34" s="119">
        <v>80</v>
      </c>
      <c r="I34" s="600">
        <v>968</v>
      </c>
      <c r="J34" s="120">
        <f t="shared" ref="J34" si="64">IF(P34="","",P34/$I34-1)</f>
        <v>0.65289256198347112</v>
      </c>
      <c r="K34" s="120">
        <f t="shared" si="62"/>
        <v>0.49793388429752072</v>
      </c>
      <c r="L34" s="120" t="str">
        <f t="shared" si="62"/>
        <v/>
      </c>
      <c r="M34" s="120" t="str">
        <f t="shared" si="62"/>
        <v/>
      </c>
      <c r="N34" s="599" t="str">
        <f t="shared" si="62"/>
        <v/>
      </c>
      <c r="O34" s="1157"/>
      <c r="P34" s="1163">
        <v>1600</v>
      </c>
      <c r="Q34" s="717">
        <v>1550</v>
      </c>
      <c r="R34" s="1164">
        <v>1450</v>
      </c>
      <c r="S34" s="1164"/>
      <c r="T34" s="1164"/>
      <c r="U34" s="589"/>
      <c r="V34" s="1164"/>
      <c r="W34" s="1164"/>
      <c r="X34" s="1163">
        <f>IF(P34="","",CEILING(P34*1.02,5))</f>
        <v>1635</v>
      </c>
      <c r="Y34" s="1164">
        <f t="shared" ref="Y34:AC34" si="65">IF(Q34="","",CEILING(Q34*1.02,5))</f>
        <v>1585</v>
      </c>
      <c r="Z34" s="1164">
        <f t="shared" si="65"/>
        <v>1480</v>
      </c>
      <c r="AA34" s="1164" t="str">
        <f t="shared" si="65"/>
        <v/>
      </c>
      <c r="AB34" s="1164" t="str">
        <f t="shared" si="65"/>
        <v/>
      </c>
      <c r="AC34" s="589" t="str">
        <f t="shared" si="65"/>
        <v/>
      </c>
      <c r="AD34" s="121"/>
      <c r="AE34" s="119"/>
      <c r="AF34" s="119"/>
    </row>
    <row r="35" spans="1:32" s="578" customFormat="1" ht="15.75" customHeight="1" x14ac:dyDescent="0.2">
      <c r="A35" s="171"/>
      <c r="B35" s="40" t="s">
        <v>290</v>
      </c>
      <c r="C35" s="701"/>
      <c r="D35" s="701"/>
      <c r="E35" s="694" t="e">
        <f>VLOOKUP(C35,'Items in Tally'!$A$2:$D$4982,2,FALSE)</f>
        <v>#N/A</v>
      </c>
      <c r="F35" s="40"/>
      <c r="G35" s="296"/>
      <c r="H35" s="5"/>
      <c r="I35" s="174"/>
      <c r="J35" s="6"/>
      <c r="K35" s="6"/>
      <c r="L35" s="6"/>
      <c r="M35" s="6"/>
      <c r="N35" s="172"/>
      <c r="O35" s="1150"/>
      <c r="P35" s="1152"/>
      <c r="Q35" s="642"/>
      <c r="R35" s="1148"/>
      <c r="S35" s="1148"/>
      <c r="T35" s="1148"/>
      <c r="U35" s="173"/>
      <c r="V35" s="1148"/>
      <c r="W35" s="1148"/>
      <c r="X35" s="1152"/>
      <c r="Y35" s="1148"/>
      <c r="Z35" s="1148"/>
      <c r="AA35" s="1148"/>
      <c r="AB35" s="1148"/>
      <c r="AC35" s="173"/>
      <c r="AD35" s="7"/>
      <c r="AE35" s="5"/>
      <c r="AF35" s="5"/>
    </row>
    <row r="36" spans="1:32" s="577" customFormat="1" ht="15.75" customHeight="1" x14ac:dyDescent="0.2">
      <c r="A36" s="175" t="s">
        <v>20</v>
      </c>
      <c r="B36" s="10" t="s">
        <v>291</v>
      </c>
      <c r="C36" s="694" t="s">
        <v>292</v>
      </c>
      <c r="D36" s="694"/>
      <c r="E36" s="694" t="str">
        <f>VLOOKUP(C36,'Items in Tally'!$A$2:$D$4982,2,FALSE)</f>
        <v> </v>
      </c>
      <c r="F36" s="10"/>
      <c r="G36" s="295">
        <v>45528</v>
      </c>
      <c r="H36" s="8">
        <v>180</v>
      </c>
      <c r="I36" s="179">
        <v>2178</v>
      </c>
      <c r="J36" s="9"/>
      <c r="K36" s="9"/>
      <c r="L36" s="9"/>
      <c r="M36" s="9"/>
      <c r="N36" s="177"/>
      <c r="O36" s="1130"/>
      <c r="P36" s="1134">
        <v>3000</v>
      </c>
      <c r="Q36" s="641"/>
      <c r="R36" s="1131"/>
      <c r="S36" s="1131"/>
      <c r="T36" s="1131"/>
      <c r="U36" s="178"/>
      <c r="V36" s="1131"/>
      <c r="W36" s="1131"/>
      <c r="X36" s="1134">
        <f>IF(P36="","",CEILING(P36*1.02,5))</f>
        <v>3060</v>
      </c>
      <c r="Y36" s="1131"/>
      <c r="Z36" s="1131"/>
      <c r="AA36" s="1131"/>
      <c r="AB36" s="1131"/>
      <c r="AC36" s="178"/>
      <c r="AD36" s="124"/>
      <c r="AE36" s="8"/>
      <c r="AF36" s="8"/>
    </row>
    <row r="37" spans="1:32" s="624" customFormat="1" ht="15.75" customHeight="1" x14ac:dyDescent="0.2">
      <c r="A37" s="536" t="s">
        <v>293</v>
      </c>
      <c r="B37" s="596" t="s">
        <v>294</v>
      </c>
      <c r="C37" s="694" t="s">
        <v>295</v>
      </c>
      <c r="D37" s="694"/>
      <c r="E37" s="694" t="str">
        <f>VLOOKUP(C37,'Items in Tally'!$A$2:$D$4982,2,FALSE)</f>
        <v>2 PC</v>
      </c>
      <c r="F37" s="596"/>
      <c r="G37" s="601">
        <v>45039</v>
      </c>
      <c r="H37" s="119">
        <v>480</v>
      </c>
      <c r="I37" s="600">
        <v>5900</v>
      </c>
      <c r="J37" s="120">
        <f t="shared" ref="J37" si="66">IF(P37="","",P37/$I37-1)</f>
        <v>0.18644067796610164</v>
      </c>
      <c r="K37" s="120" t="str">
        <f t="shared" ref="K37:N38" si="67">IF(R37="","",R37/$I37-1)</f>
        <v/>
      </c>
      <c r="L37" s="120" t="str">
        <f t="shared" si="67"/>
        <v/>
      </c>
      <c r="M37" s="120" t="str">
        <f t="shared" si="67"/>
        <v/>
      </c>
      <c r="N37" s="599" t="str">
        <f t="shared" si="67"/>
        <v/>
      </c>
      <c r="O37" s="1157"/>
      <c r="P37" s="1163">
        <v>7000</v>
      </c>
      <c r="Q37" s="717"/>
      <c r="R37" s="1164"/>
      <c r="S37" s="1164"/>
      <c r="T37" s="1164"/>
      <c r="U37" s="589"/>
      <c r="V37" s="1164"/>
      <c r="W37" s="1164"/>
      <c r="X37" s="1163">
        <f>IF(P37="","",CEILING(P37*1.02,5))</f>
        <v>7140</v>
      </c>
      <c r="Y37" s="1164" t="str">
        <f t="shared" ref="Y37:AC37" si="68">IF(Q37="","",CEILING(Q37*1.02,5))</f>
        <v/>
      </c>
      <c r="Z37" s="1164" t="str">
        <f t="shared" si="68"/>
        <v/>
      </c>
      <c r="AA37" s="1164" t="str">
        <f t="shared" si="68"/>
        <v/>
      </c>
      <c r="AB37" s="1164" t="str">
        <f t="shared" si="68"/>
        <v/>
      </c>
      <c r="AC37" s="589" t="str">
        <f t="shared" si="68"/>
        <v/>
      </c>
      <c r="AD37" s="121"/>
      <c r="AE37" s="119"/>
      <c r="AF37" s="119"/>
    </row>
    <row r="38" spans="1:32" ht="15.75" customHeight="1" x14ac:dyDescent="0.2">
      <c r="A38" s="171" t="s">
        <v>20</v>
      </c>
      <c r="B38" s="40" t="s">
        <v>296</v>
      </c>
      <c r="C38" s="694" t="s">
        <v>297</v>
      </c>
      <c r="D38" s="694"/>
      <c r="E38" s="694" t="str">
        <f>VLOOKUP(C38,'Items in Tally'!$A$2:$D$4982,2,FALSE)</f>
        <v> </v>
      </c>
      <c r="F38" s="40"/>
      <c r="G38" s="296">
        <v>43709</v>
      </c>
      <c r="H38" s="5">
        <v>230</v>
      </c>
      <c r="I38" s="174">
        <v>2415</v>
      </c>
      <c r="J38" s="6">
        <f t="shared" ref="J38" si="69">IF(P38="","",P38/$I38-1)</f>
        <v>0.34575569358178049</v>
      </c>
      <c r="K38" s="6" t="str">
        <f t="shared" si="67"/>
        <v/>
      </c>
      <c r="L38" s="6" t="str">
        <f t="shared" si="67"/>
        <v/>
      </c>
      <c r="M38" s="6" t="str">
        <f t="shared" si="67"/>
        <v/>
      </c>
      <c r="N38" s="172" t="str">
        <f t="shared" si="67"/>
        <v/>
      </c>
      <c r="O38" s="1150"/>
      <c r="P38" s="1122">
        <v>3250</v>
      </c>
      <c r="Q38" s="609"/>
      <c r="R38" s="1148"/>
      <c r="S38" s="1148"/>
      <c r="T38" s="1148"/>
      <c r="U38" s="173"/>
      <c r="V38" s="1148"/>
      <c r="W38" s="1148"/>
      <c r="X38" s="1152">
        <f>IF(P38="","",CEILING(P38*1.02,5))</f>
        <v>3315</v>
      </c>
      <c r="Y38" s="1148" t="str">
        <f t="shared" ref="Y38:AC38" si="70">IF(Q38="","",CEILING(Q38*1.02,5))</f>
        <v/>
      </c>
      <c r="Z38" s="1148" t="str">
        <f t="shared" si="70"/>
        <v/>
      </c>
      <c r="AA38" s="1148" t="str">
        <f t="shared" si="70"/>
        <v/>
      </c>
      <c r="AB38" s="1148" t="str">
        <f t="shared" si="70"/>
        <v/>
      </c>
      <c r="AC38" s="173" t="str">
        <f t="shared" si="70"/>
        <v/>
      </c>
      <c r="AD38" s="5"/>
      <c r="AE38" s="5"/>
      <c r="AF38" s="5"/>
    </row>
    <row r="39" spans="1:32" ht="15.75" customHeight="1" x14ac:dyDescent="0.2">
      <c r="A39" s="171"/>
      <c r="B39" s="40">
        <v>72625</v>
      </c>
      <c r="C39" s="694"/>
      <c r="D39" s="694"/>
      <c r="E39" s="694" t="e">
        <f>VLOOKUP(C39,'Items in Tally'!$A$2:$D$4982,2,FALSE)</f>
        <v>#N/A</v>
      </c>
      <c r="F39" s="40"/>
      <c r="G39" s="296"/>
      <c r="H39" s="5"/>
      <c r="I39" s="174"/>
      <c r="J39" s="6"/>
      <c r="K39" s="6"/>
      <c r="L39" s="6"/>
      <c r="M39" s="6"/>
      <c r="N39" s="172"/>
      <c r="O39" s="1150"/>
      <c r="P39" s="1122"/>
      <c r="Q39" s="609"/>
      <c r="R39" s="1148"/>
      <c r="S39" s="1148"/>
      <c r="T39" s="1148"/>
      <c r="U39" s="173"/>
      <c r="V39" s="1148"/>
      <c r="W39" s="1148"/>
      <c r="X39" s="1152"/>
      <c r="Y39" s="1148"/>
      <c r="Z39" s="1148"/>
      <c r="AA39" s="1148"/>
      <c r="AB39" s="1148"/>
      <c r="AC39" s="173"/>
      <c r="AD39" s="5"/>
      <c r="AE39" s="5"/>
      <c r="AF39" s="5"/>
    </row>
    <row r="40" spans="1:32" s="577" customFormat="1" ht="15.75" customHeight="1" x14ac:dyDescent="0.2">
      <c r="A40" s="175"/>
      <c r="B40" s="10">
        <v>9000</v>
      </c>
      <c r="C40" s="694"/>
      <c r="D40" s="694"/>
      <c r="E40" s="694" t="e">
        <f>VLOOKUP(C40,'Items in Tally'!$A$2:$D$4982,2,FALSE)</f>
        <v>#N/A</v>
      </c>
      <c r="F40" s="10"/>
      <c r="G40" s="295"/>
      <c r="H40" s="8"/>
      <c r="I40" s="179"/>
      <c r="J40" s="9"/>
      <c r="K40" s="9"/>
      <c r="L40" s="9"/>
      <c r="M40" s="9"/>
      <c r="N40" s="177"/>
      <c r="O40" s="1130"/>
      <c r="P40" s="1129">
        <v>3000</v>
      </c>
      <c r="Q40" s="643"/>
      <c r="R40" s="1131"/>
      <c r="S40" s="1131"/>
      <c r="T40" s="1131"/>
      <c r="U40" s="178"/>
      <c r="V40" s="1131"/>
      <c r="W40" s="1131"/>
      <c r="X40" s="1134"/>
      <c r="Y40" s="1131"/>
      <c r="Z40" s="1131"/>
      <c r="AA40" s="1131"/>
      <c r="AB40" s="1131"/>
      <c r="AC40" s="178"/>
      <c r="AD40" s="8"/>
      <c r="AE40" s="8"/>
      <c r="AF40" s="8"/>
    </row>
    <row r="41" spans="1:32" ht="15.75" customHeight="1" x14ac:dyDescent="0.2">
      <c r="A41" s="165"/>
      <c r="B41" s="65" t="s">
        <v>298</v>
      </c>
      <c r="C41" s="694" t="s">
        <v>299</v>
      </c>
      <c r="D41" s="694"/>
      <c r="E41" s="694" t="str">
        <f>VLOOKUP(C41,'Items in Tally'!$A$2:$D$4982,2,FALSE)</f>
        <v>9 PC</v>
      </c>
      <c r="F41" s="1127"/>
      <c r="G41" s="180"/>
      <c r="H41" s="1"/>
      <c r="I41" s="170"/>
      <c r="J41" s="3" t="e">
        <f t="shared" ref="J41" si="71">IF(P41="","",P41/$I41-1)</f>
        <v>#DIV/0!</v>
      </c>
      <c r="K41" s="3" t="str">
        <f t="shared" ref="K41:N42" si="72">IF(R41="","",R41/$I41-1)</f>
        <v/>
      </c>
      <c r="L41" s="3" t="str">
        <f t="shared" si="72"/>
        <v/>
      </c>
      <c r="M41" s="3" t="str">
        <f t="shared" si="72"/>
        <v/>
      </c>
      <c r="N41" s="167" t="str">
        <f t="shared" si="72"/>
        <v/>
      </c>
      <c r="O41" s="1133"/>
      <c r="P41" s="1132">
        <v>100</v>
      </c>
      <c r="Q41" s="644"/>
      <c r="R41" s="1131"/>
      <c r="S41" s="1131"/>
      <c r="T41" s="1131"/>
      <c r="U41" s="178"/>
      <c r="V41" s="1135"/>
      <c r="W41" s="1135"/>
      <c r="X41" s="169">
        <f>IF(P41="","",CEILING(P41*1.02,5))</f>
        <v>105</v>
      </c>
      <c r="Y41" s="1135" t="str">
        <f t="shared" ref="Y41:AC41" si="73">IF(Q41="","",CEILING(Q41*1.02,5))</f>
        <v/>
      </c>
      <c r="Z41" s="1135" t="str">
        <f t="shared" si="73"/>
        <v/>
      </c>
      <c r="AA41" s="1135" t="str">
        <f t="shared" si="73"/>
        <v/>
      </c>
      <c r="AB41" s="1135" t="str">
        <f t="shared" si="73"/>
        <v/>
      </c>
      <c r="AC41" s="168" t="str">
        <f t="shared" si="73"/>
        <v/>
      </c>
      <c r="AD41" s="1"/>
      <c r="AE41" s="1"/>
      <c r="AF41" s="1"/>
    </row>
    <row r="42" spans="1:32" s="577" customFormat="1" ht="15.75" customHeight="1" x14ac:dyDescent="0.2">
      <c r="A42" s="175" t="s">
        <v>47</v>
      </c>
      <c r="B42" s="10" t="s">
        <v>300</v>
      </c>
      <c r="C42" s="694" t="s">
        <v>301</v>
      </c>
      <c r="D42" s="694"/>
      <c r="E42" s="694" t="str">
        <f>VLOOKUP(C42,'Items in Tally'!$A$2:$D$4982,2,FALSE)</f>
        <v>6 PC</v>
      </c>
      <c r="F42" s="10"/>
      <c r="G42" s="295">
        <v>45650</v>
      </c>
      <c r="H42" s="8">
        <v>30</v>
      </c>
      <c r="I42" s="179">
        <v>371</v>
      </c>
      <c r="J42" s="9">
        <f t="shared" ref="J42" si="74">IF(P42="","",P42/$I42-1)</f>
        <v>1.0215633423180592</v>
      </c>
      <c r="K42" s="9">
        <f t="shared" si="72"/>
        <v>0.75202156334231796</v>
      </c>
      <c r="L42" s="9" t="str">
        <f t="shared" si="72"/>
        <v/>
      </c>
      <c r="M42" s="9" t="str">
        <f t="shared" si="72"/>
        <v/>
      </c>
      <c r="N42" s="177" t="str">
        <f t="shared" si="72"/>
        <v/>
      </c>
      <c r="O42" s="272"/>
      <c r="P42" s="273">
        <v>750</v>
      </c>
      <c r="Q42" s="272">
        <v>700</v>
      </c>
      <c r="R42" s="274">
        <v>650</v>
      </c>
      <c r="S42" s="274"/>
      <c r="T42" s="274"/>
      <c r="U42" s="275"/>
      <c r="V42" s="868"/>
      <c r="W42" s="274"/>
      <c r="X42" s="1134">
        <f>IF(P42="","",CEILING(P42*1.02,5))</f>
        <v>765</v>
      </c>
      <c r="Y42" s="1131">
        <f t="shared" ref="Y42:AC42" si="75">IF(Q42="","",CEILING(Q42*1.02,5))</f>
        <v>715</v>
      </c>
      <c r="Z42" s="1131">
        <f t="shared" si="75"/>
        <v>665</v>
      </c>
      <c r="AA42" s="1131" t="str">
        <f t="shared" si="75"/>
        <v/>
      </c>
      <c r="AB42" s="1131" t="str">
        <f t="shared" si="75"/>
        <v/>
      </c>
      <c r="AC42" s="178" t="str">
        <f t="shared" si="75"/>
        <v/>
      </c>
      <c r="AD42" s="276"/>
      <c r="AE42" s="276"/>
      <c r="AF42" s="276"/>
    </row>
    <row r="43" spans="1:32" s="578" customFormat="1" ht="15.75" customHeight="1" x14ac:dyDescent="0.2">
      <c r="A43" s="171"/>
      <c r="B43" s="40" t="s">
        <v>302</v>
      </c>
      <c r="C43" s="701"/>
      <c r="D43" s="701"/>
      <c r="E43" s="701"/>
      <c r="F43" s="40"/>
      <c r="G43" s="296"/>
      <c r="H43" s="5"/>
      <c r="I43" s="174"/>
      <c r="J43" s="6"/>
      <c r="K43" s="6"/>
      <c r="L43" s="6"/>
      <c r="M43" s="6"/>
      <c r="N43" s="172"/>
      <c r="O43" s="266"/>
      <c r="P43" s="267"/>
      <c r="Q43" s="266"/>
      <c r="R43" s="268"/>
      <c r="S43" s="268"/>
      <c r="T43" s="268"/>
      <c r="U43" s="269"/>
      <c r="V43" s="807"/>
      <c r="W43" s="268"/>
      <c r="X43" s="1152"/>
      <c r="Y43" s="1148"/>
      <c r="Z43" s="1148"/>
      <c r="AA43" s="1148"/>
      <c r="AB43" s="1148"/>
      <c r="AC43" s="173"/>
      <c r="AD43" s="270"/>
      <c r="AE43" s="270"/>
      <c r="AF43" s="270"/>
    </row>
    <row r="44" spans="1:32" s="578" customFormat="1" ht="15.75" customHeight="1" x14ac:dyDescent="0.2">
      <c r="A44" s="171"/>
      <c r="B44" s="40">
        <v>249</v>
      </c>
      <c r="E44" s="694" t="e">
        <f>VLOOKUP(C44,'Items in Tally'!$A$2:$D$4982,2,FALSE)</f>
        <v>#N/A</v>
      </c>
      <c r="F44" s="40"/>
      <c r="G44" s="296"/>
      <c r="H44" s="5"/>
      <c r="I44" s="174"/>
      <c r="J44" s="6"/>
      <c r="K44" s="6"/>
      <c r="L44" s="6"/>
      <c r="M44" s="6"/>
      <c r="N44" s="172"/>
      <c r="O44" s="266"/>
      <c r="P44" s="267"/>
      <c r="Q44" s="266"/>
      <c r="R44" s="268"/>
      <c r="S44" s="268"/>
      <c r="T44" s="268"/>
      <c r="U44" s="269"/>
      <c r="V44" s="807"/>
      <c r="W44" s="268"/>
      <c r="X44" s="1152"/>
      <c r="Y44" s="1148"/>
      <c r="Z44" s="1148"/>
      <c r="AA44" s="1148"/>
      <c r="AB44" s="1148"/>
      <c r="AC44" s="173"/>
      <c r="AD44" s="270"/>
      <c r="AE44" s="270"/>
      <c r="AF44" s="270"/>
    </row>
    <row r="45" spans="1:32" s="578" customFormat="1" ht="15.75" customHeight="1" x14ac:dyDescent="0.2">
      <c r="A45" s="171"/>
      <c r="B45" s="40" t="s">
        <v>303</v>
      </c>
      <c r="C45" s="694"/>
      <c r="D45" s="694"/>
      <c r="E45" s="694" t="e">
        <f>VLOOKUP(C45,'Items in Tally'!$A$2:$D$4982,2,FALSE)</f>
        <v>#N/A</v>
      </c>
      <c r="F45" s="40"/>
      <c r="G45" s="296"/>
      <c r="H45" s="5"/>
      <c r="I45" s="174"/>
      <c r="J45" s="6"/>
      <c r="K45" s="6"/>
      <c r="L45" s="6"/>
      <c r="M45" s="6"/>
      <c r="N45" s="172"/>
      <c r="O45" s="266"/>
      <c r="P45" s="267"/>
      <c r="Q45" s="266"/>
      <c r="R45" s="268"/>
      <c r="S45" s="268"/>
      <c r="T45" s="268"/>
      <c r="U45" s="269"/>
      <c r="V45" s="268"/>
      <c r="W45" s="268"/>
      <c r="X45" s="1152"/>
      <c r="Y45" s="1148"/>
      <c r="Z45" s="1148"/>
      <c r="AA45" s="1148"/>
      <c r="AB45" s="1148"/>
      <c r="AC45" s="173"/>
      <c r="AD45" s="270"/>
      <c r="AE45" s="270"/>
      <c r="AF45" s="270"/>
    </row>
    <row r="46" spans="1:32" ht="15.75" customHeight="1" x14ac:dyDescent="0.2">
      <c r="A46" s="165"/>
      <c r="B46" s="1"/>
      <c r="C46" s="1"/>
      <c r="D46" s="1"/>
      <c r="E46" s="694" t="e">
        <f>VLOOKUP(C46,'Items in Tally'!$A$2:$D$4982,2,FALSE)</f>
        <v>#N/A</v>
      </c>
      <c r="F46" s="1"/>
      <c r="G46" s="180"/>
      <c r="H46" s="1"/>
      <c r="I46" s="170"/>
      <c r="J46" s="3" t="str">
        <f t="shared" ref="J46" si="76">IF(P46="","",P46/$I46-1)</f>
        <v/>
      </c>
      <c r="K46" s="3" t="str">
        <f>IF(R46="","",R46/$I46-1)</f>
        <v/>
      </c>
      <c r="L46" s="3" t="str">
        <f>IF(S46="","",S46/$I46-1)</f>
        <v/>
      </c>
      <c r="M46" s="3" t="str">
        <f>IF(T46="","",T46/$I46-1)</f>
        <v/>
      </c>
      <c r="N46" s="167" t="str">
        <f>IF(U46="","",U46/$I46-1)</f>
        <v/>
      </c>
      <c r="O46" s="1133"/>
      <c r="P46" s="1132"/>
      <c r="Q46" s="644"/>
      <c r="R46" s="1131"/>
      <c r="S46" s="1131"/>
      <c r="T46" s="1131"/>
      <c r="U46" s="178"/>
      <c r="V46" s="1135"/>
      <c r="W46" s="1135"/>
      <c r="X46" s="169" t="str">
        <f>IF(P46="","",CEILING(P46*1.02,5))</f>
        <v/>
      </c>
      <c r="Y46" s="1135" t="str">
        <f t="shared" ref="Y46:AC46" si="77">IF(Q46="","",CEILING(Q46*1.02,5))</f>
        <v/>
      </c>
      <c r="Z46" s="1135" t="str">
        <f t="shared" si="77"/>
        <v/>
      </c>
      <c r="AA46" s="1135" t="str">
        <f t="shared" si="77"/>
        <v/>
      </c>
      <c r="AB46" s="1135" t="str">
        <f t="shared" si="77"/>
        <v/>
      </c>
      <c r="AC46" s="168" t="str">
        <f t="shared" si="77"/>
        <v/>
      </c>
      <c r="AD46" s="1"/>
      <c r="AE46" s="1"/>
      <c r="AF46" s="1"/>
    </row>
    <row r="47" spans="1:32" ht="15.75" customHeight="1" x14ac:dyDescent="0.2">
      <c r="A47" s="171" t="s">
        <v>44</v>
      </c>
      <c r="B47" s="40" t="s">
        <v>304</v>
      </c>
      <c r="C47" s="40"/>
      <c r="D47" s="40"/>
      <c r="E47" s="694" t="e">
        <f>VLOOKUP(C47,'Items in Tally'!$A$2:$D$4982,2,FALSE)</f>
        <v>#N/A</v>
      </c>
      <c r="F47" s="5"/>
      <c r="G47" s="296"/>
      <c r="H47" s="5"/>
      <c r="I47" s="174"/>
      <c r="J47" s="6" t="str">
        <f t="shared" ref="J47:J49" si="78">IF(P47="","",P47/$I47-1)</f>
        <v/>
      </c>
      <c r="K47" s="6"/>
      <c r="L47" s="6" t="str">
        <f>IF(S47="","",S47/$I47-1)</f>
        <v/>
      </c>
      <c r="M47" s="6" t="str">
        <f>IF(T47="","",T47/$I47-1)</f>
        <v/>
      </c>
      <c r="N47" s="172" t="str">
        <f>IF(U47="","",U47/$I47-1)</f>
        <v/>
      </c>
      <c r="O47" s="1150"/>
      <c r="P47" s="1122"/>
      <c r="Q47" s="609"/>
      <c r="R47" s="1148"/>
      <c r="S47" s="1148"/>
      <c r="T47" s="1148"/>
      <c r="U47" s="173"/>
      <c r="V47" s="1148"/>
      <c r="W47" s="1148"/>
      <c r="X47" s="1152" t="str">
        <f>IF(P47="","",CEILING(P47*1.02,5))</f>
        <v/>
      </c>
      <c r="Y47" s="1148" t="str">
        <f t="shared" ref="Y47:AC48" si="79">IF(Q47="","",CEILING(Q47*1.02,5))</f>
        <v/>
      </c>
      <c r="Z47" s="1148" t="str">
        <f t="shared" si="79"/>
        <v/>
      </c>
      <c r="AA47" s="1148" t="str">
        <f t="shared" si="79"/>
        <v/>
      </c>
      <c r="AB47" s="1148" t="str">
        <f t="shared" si="79"/>
        <v/>
      </c>
      <c r="AC47" s="173" t="str">
        <f t="shared" si="79"/>
        <v/>
      </c>
      <c r="AD47" s="5"/>
      <c r="AE47" s="5"/>
      <c r="AF47" s="5"/>
    </row>
    <row r="48" spans="1:32" s="578" customFormat="1" ht="15.75" customHeight="1" x14ac:dyDescent="0.2">
      <c r="A48" s="319" t="s">
        <v>44</v>
      </c>
      <c r="B48" s="40" t="s">
        <v>305</v>
      </c>
      <c r="C48" s="701" t="s">
        <v>306</v>
      </c>
      <c r="D48" s="701"/>
      <c r="E48" s="701" t="str">
        <f>VLOOKUP(C48,'Items in Tally'!$A$2:$D$4982,2,FALSE)</f>
        <v>-1 PC</v>
      </c>
      <c r="F48" s="5"/>
      <c r="G48" s="296">
        <v>45772</v>
      </c>
      <c r="H48" s="5">
        <v>43</v>
      </c>
      <c r="I48" s="174">
        <v>525</v>
      </c>
      <c r="J48" s="6">
        <f t="shared" si="78"/>
        <v>0.71428571428571419</v>
      </c>
      <c r="K48" s="6"/>
      <c r="L48" s="6"/>
      <c r="M48" s="6"/>
      <c r="N48" s="172"/>
      <c r="O48" s="1150"/>
      <c r="P48" s="1122">
        <v>900</v>
      </c>
      <c r="Q48" s="609">
        <v>875</v>
      </c>
      <c r="R48" s="1148">
        <v>850</v>
      </c>
      <c r="S48" s="1148"/>
      <c r="T48" s="1148"/>
      <c r="U48" s="173"/>
      <c r="V48" s="1148"/>
      <c r="W48" s="1148"/>
      <c r="X48" s="1152">
        <f>IF(P48="","",CEILING(P48*1.02,5))</f>
        <v>920</v>
      </c>
      <c r="Y48" s="1148">
        <f t="shared" si="79"/>
        <v>895</v>
      </c>
      <c r="Z48" s="1148">
        <f t="shared" si="79"/>
        <v>870</v>
      </c>
      <c r="AA48" s="1148"/>
      <c r="AB48" s="1148"/>
      <c r="AC48" s="173"/>
      <c r="AD48" s="5"/>
      <c r="AE48" s="5"/>
      <c r="AF48" s="5"/>
    </row>
    <row r="49" spans="1:32" s="577" customFormat="1" ht="15.75" customHeight="1" x14ac:dyDescent="0.2">
      <c r="A49" s="288" t="s">
        <v>44</v>
      </c>
      <c r="B49" s="289" t="s">
        <v>307</v>
      </c>
      <c r="C49" s="694" t="s">
        <v>306</v>
      </c>
      <c r="D49" s="289"/>
      <c r="E49" s="694" t="str">
        <f>VLOOKUP(C49,'Items in Tally'!$A$2:$D$4982,2,FALSE)</f>
        <v>-1 PC</v>
      </c>
      <c r="F49" s="408"/>
      <c r="G49" s="878"/>
      <c r="H49" s="408">
        <v>68</v>
      </c>
      <c r="I49" s="879">
        <v>816</v>
      </c>
      <c r="J49" s="343">
        <f t="shared" si="78"/>
        <v>0.10294117647058831</v>
      </c>
      <c r="K49" s="343" t="str">
        <f>IF(R49="","",R49/$I49-1)</f>
        <v/>
      </c>
      <c r="L49" s="343" t="str">
        <f>IF(S49="","",S49/$I49-1)</f>
        <v/>
      </c>
      <c r="M49" s="343" t="str">
        <f>IF(T49="","",T49/$I49-1)</f>
        <v/>
      </c>
      <c r="N49" s="344" t="str">
        <f>IF(U49="","",U49/$I49-1)</f>
        <v/>
      </c>
      <c r="O49" s="1130"/>
      <c r="P49" s="291">
        <v>900</v>
      </c>
      <c r="Q49" s="244"/>
      <c r="R49" s="294"/>
      <c r="S49" s="294"/>
      <c r="T49" s="294"/>
      <c r="U49" s="298"/>
      <c r="V49" s="1131"/>
      <c r="W49" s="1131"/>
      <c r="X49" s="293">
        <f>IF(P49="","",CEILING(P49*1.02,5))</f>
        <v>920</v>
      </c>
      <c r="Y49" s="294" t="str">
        <f t="shared" ref="Y49:AC49" si="80">IF(Q49="","",CEILING(Q49*1.02,5))</f>
        <v/>
      </c>
      <c r="Z49" s="294" t="str">
        <f t="shared" si="80"/>
        <v/>
      </c>
      <c r="AA49" s="294" t="str">
        <f t="shared" si="80"/>
        <v/>
      </c>
      <c r="AB49" s="294" t="str">
        <f t="shared" si="80"/>
        <v/>
      </c>
      <c r="AC49" s="298" t="str">
        <f t="shared" si="80"/>
        <v/>
      </c>
      <c r="AD49" s="8"/>
      <c r="AE49" s="8"/>
      <c r="AF49" s="8"/>
    </row>
    <row r="50" spans="1:32" ht="15.75" customHeight="1" x14ac:dyDescent="0.2">
      <c r="A50" s="1"/>
      <c r="B50" s="1"/>
      <c r="C50" s="1"/>
      <c r="D50" s="1"/>
      <c r="E50" s="1"/>
      <c r="F50" s="12"/>
      <c r="G50" s="13"/>
      <c r="H50" s="1133"/>
      <c r="I50" s="14"/>
      <c r="J50" s="3"/>
      <c r="K50" s="3"/>
      <c r="L50" s="3"/>
      <c r="M50" s="3"/>
      <c r="N50" s="3"/>
      <c r="O50" s="1133"/>
      <c r="P50" s="1133"/>
      <c r="Q50" s="1133"/>
      <c r="R50" s="124"/>
      <c r="S50" s="124"/>
      <c r="T50" s="124"/>
      <c r="U50" s="124"/>
      <c r="V50" s="1135"/>
      <c r="W50" s="1135"/>
      <c r="X50" s="1135"/>
      <c r="Y50" s="1135" t="str">
        <f t="shared" ref="Y50:AA50" si="81">IF(Q50="","",CEILING(Q50*1.02,0.5))</f>
        <v/>
      </c>
      <c r="Z50" s="1135" t="str">
        <f t="shared" si="81"/>
        <v/>
      </c>
      <c r="AA50" s="1135" t="str">
        <f t="shared" si="81"/>
        <v/>
      </c>
      <c r="AB50" s="1135"/>
      <c r="AC50" s="1135" t="str">
        <f t="shared" ref="AC50:AC81" si="82">IF(U50="","",CEILING(U50*1.02,0.5))</f>
        <v/>
      </c>
      <c r="AD50" s="1"/>
      <c r="AE50" s="1"/>
      <c r="AF50" s="1"/>
    </row>
    <row r="51" spans="1:32" ht="15.75" customHeight="1" x14ac:dyDescent="0.2">
      <c r="A51" s="1"/>
      <c r="B51" s="1"/>
      <c r="C51" s="1"/>
      <c r="D51" s="1"/>
      <c r="E51" s="1"/>
      <c r="F51" s="12"/>
      <c r="G51" s="13"/>
      <c r="H51" s="1133"/>
      <c r="I51" s="14"/>
      <c r="J51" s="3"/>
      <c r="K51" s="3"/>
      <c r="L51" s="3"/>
      <c r="M51" s="3"/>
      <c r="N51" s="3"/>
      <c r="O51" s="1133"/>
      <c r="P51" s="1133"/>
      <c r="Q51" s="1133"/>
      <c r="R51" s="124"/>
      <c r="S51" s="124"/>
      <c r="T51" s="124"/>
      <c r="U51" s="124"/>
      <c r="V51" s="1135"/>
      <c r="W51" s="1135"/>
      <c r="X51" s="1135"/>
      <c r="Y51" s="1135" t="str">
        <f t="shared" ref="Y51:AA51" si="83">IF(Q51="","",CEILING(Q51*1.02,0.5))</f>
        <v/>
      </c>
      <c r="Z51" s="1135" t="str">
        <f t="shared" si="83"/>
        <v/>
      </c>
      <c r="AA51" s="1135" t="str">
        <f t="shared" si="83"/>
        <v/>
      </c>
      <c r="AB51" s="1135"/>
      <c r="AC51" s="1135" t="str">
        <f t="shared" si="82"/>
        <v/>
      </c>
      <c r="AD51" s="1"/>
      <c r="AE51" s="1"/>
      <c r="AF51" s="1"/>
    </row>
    <row r="52" spans="1:32" ht="15.75" customHeight="1" x14ac:dyDescent="0.2">
      <c r="A52" s="1"/>
      <c r="B52" s="1"/>
      <c r="C52" s="1"/>
      <c r="D52" s="1"/>
      <c r="E52" s="1"/>
      <c r="F52" s="1133"/>
      <c r="G52" s="13"/>
      <c r="H52" s="1133"/>
      <c r="I52" s="14"/>
      <c r="J52" s="3"/>
      <c r="K52" s="3"/>
      <c r="L52" s="3"/>
      <c r="M52" s="3"/>
      <c r="N52" s="3"/>
      <c r="O52" s="1133"/>
      <c r="P52" s="1133"/>
      <c r="Q52" s="1133"/>
      <c r="R52" s="124"/>
      <c r="S52" s="124"/>
      <c r="T52" s="124"/>
      <c r="U52" s="124"/>
      <c r="V52" s="1135"/>
      <c r="W52" s="1135"/>
      <c r="X52" s="1135"/>
      <c r="Y52" s="1135" t="str">
        <f t="shared" ref="Y52:AA52" si="84">IF(Q52="","",CEILING(Q52*1.02,0.5))</f>
        <v/>
      </c>
      <c r="Z52" s="1135" t="str">
        <f t="shared" si="84"/>
        <v/>
      </c>
      <c r="AA52" s="1135" t="str">
        <f t="shared" si="84"/>
        <v/>
      </c>
      <c r="AB52" s="1135"/>
      <c r="AC52" s="1135" t="str">
        <f t="shared" si="82"/>
        <v/>
      </c>
      <c r="AD52" s="1"/>
      <c r="AE52" s="1"/>
      <c r="AF52" s="1"/>
    </row>
    <row r="53" spans="1:32" ht="15.75" customHeight="1" x14ac:dyDescent="0.2">
      <c r="A53" s="1"/>
      <c r="B53" s="1"/>
      <c r="C53" s="1"/>
      <c r="D53" s="1"/>
      <c r="E53" s="1"/>
      <c r="F53" s="1133"/>
      <c r="G53" s="13"/>
      <c r="H53" s="1133"/>
      <c r="I53" s="14"/>
      <c r="J53" s="15"/>
      <c r="K53" s="15"/>
      <c r="L53" s="15"/>
      <c r="M53" s="15"/>
      <c r="N53" s="15"/>
      <c r="O53" s="1133"/>
      <c r="P53" s="1133"/>
      <c r="Q53" s="1133"/>
      <c r="R53" s="16"/>
      <c r="S53" s="17"/>
      <c r="T53" s="17"/>
      <c r="U53" s="17"/>
      <c r="V53" s="18"/>
      <c r="W53" s="18"/>
      <c r="X53" s="18"/>
      <c r="Y53" s="1133" t="str">
        <f t="shared" ref="Y53:AA53" si="85">IF(Q53="","",CEILING(Q53*1.02,0.5))</f>
        <v/>
      </c>
      <c r="Z53" s="1133" t="str">
        <f t="shared" si="85"/>
        <v/>
      </c>
      <c r="AA53" s="1133" t="str">
        <f t="shared" si="85"/>
        <v/>
      </c>
      <c r="AB53" s="1133"/>
      <c r="AC53" s="1133" t="str">
        <f t="shared" si="82"/>
        <v/>
      </c>
      <c r="AD53" s="1"/>
      <c r="AE53" s="1"/>
      <c r="AF53" s="1"/>
    </row>
    <row r="54" spans="1:32" ht="15.75" customHeight="1" x14ac:dyDescent="0.2">
      <c r="A54" s="1"/>
      <c r="B54" s="1"/>
      <c r="C54" s="1"/>
      <c r="D54" s="1"/>
      <c r="E54" s="1"/>
      <c r="F54" s="1133"/>
      <c r="G54" s="13"/>
      <c r="H54" s="1133"/>
      <c r="I54" s="14"/>
      <c r="J54" s="15"/>
      <c r="K54" s="15"/>
      <c r="L54" s="15"/>
      <c r="M54" s="15"/>
      <c r="N54" s="15"/>
      <c r="O54" s="1133"/>
      <c r="P54" s="1133"/>
      <c r="Q54" s="1133"/>
      <c r="R54" s="16"/>
      <c r="S54" s="17"/>
      <c r="T54" s="17"/>
      <c r="U54" s="17"/>
      <c r="V54" s="18"/>
      <c r="W54" s="18"/>
      <c r="X54" s="18"/>
      <c r="Y54" s="1133" t="str">
        <f t="shared" ref="Y54:AA54" si="86">IF(Q54="","",CEILING(Q54*1.02,0.5))</f>
        <v/>
      </c>
      <c r="Z54" s="1133" t="str">
        <f t="shared" si="86"/>
        <v/>
      </c>
      <c r="AA54" s="1133" t="str">
        <f t="shared" si="86"/>
        <v/>
      </c>
      <c r="AB54" s="1133"/>
      <c r="AC54" s="1133" t="str">
        <f t="shared" si="82"/>
        <v/>
      </c>
      <c r="AD54" s="1"/>
      <c r="AE54" s="1"/>
      <c r="AF54" s="1"/>
    </row>
    <row r="55" spans="1:32" ht="15.75" customHeight="1" x14ac:dyDescent="0.2">
      <c r="A55" s="1"/>
      <c r="B55" s="1"/>
      <c r="C55" s="1"/>
      <c r="D55" s="1"/>
      <c r="E55" s="1"/>
      <c r="F55" s="1133"/>
      <c r="G55" s="13"/>
      <c r="H55" s="1133"/>
      <c r="I55" s="14"/>
      <c r="J55" s="15"/>
      <c r="K55" s="15"/>
      <c r="L55" s="15"/>
      <c r="M55" s="15"/>
      <c r="N55" s="15"/>
      <c r="O55" s="1133"/>
      <c r="P55" s="1133"/>
      <c r="Q55" s="1133"/>
      <c r="R55" s="16"/>
      <c r="S55" s="17"/>
      <c r="T55" s="17"/>
      <c r="U55" s="17"/>
      <c r="V55" s="18"/>
      <c r="W55" s="18"/>
      <c r="X55" s="18"/>
      <c r="Y55" s="1133" t="str">
        <f t="shared" ref="Y55:AA55" si="87">IF(Q55="","",CEILING(Q55*1.02,0.5))</f>
        <v/>
      </c>
      <c r="Z55" s="1133" t="str">
        <f t="shared" si="87"/>
        <v/>
      </c>
      <c r="AA55" s="1133" t="str">
        <f t="shared" si="87"/>
        <v/>
      </c>
      <c r="AB55" s="1133"/>
      <c r="AC55" s="1133" t="str">
        <f t="shared" si="82"/>
        <v/>
      </c>
      <c r="AD55" s="1"/>
      <c r="AE55" s="1"/>
      <c r="AF55" s="1"/>
    </row>
    <row r="56" spans="1:32" ht="15.75" customHeight="1" x14ac:dyDescent="0.2">
      <c r="A56" s="1"/>
      <c r="B56" s="1"/>
      <c r="C56" s="1"/>
      <c r="D56" s="1"/>
      <c r="E56" s="1"/>
      <c r="F56" s="1133"/>
      <c r="G56" s="13"/>
      <c r="H56" s="1133"/>
      <c r="I56" s="14"/>
      <c r="J56" s="15"/>
      <c r="K56" s="15"/>
      <c r="L56" s="15"/>
      <c r="M56" s="15"/>
      <c r="N56" s="15"/>
      <c r="O56" s="1133"/>
      <c r="P56" s="1133"/>
      <c r="Q56" s="1133"/>
      <c r="R56" s="16"/>
      <c r="S56" s="17"/>
      <c r="T56" s="17"/>
      <c r="U56" s="17"/>
      <c r="V56" s="18"/>
      <c r="W56" s="18"/>
      <c r="X56" s="18"/>
      <c r="Y56" s="1133" t="str">
        <f t="shared" ref="Y56:AA56" si="88">IF(Q56="","",CEILING(Q56*1.02,0.5))</f>
        <v/>
      </c>
      <c r="Z56" s="1133" t="str">
        <f t="shared" si="88"/>
        <v/>
      </c>
      <c r="AA56" s="1133" t="str">
        <f t="shared" si="88"/>
        <v/>
      </c>
      <c r="AB56" s="1133"/>
      <c r="AC56" s="1133" t="str">
        <f t="shared" si="82"/>
        <v/>
      </c>
      <c r="AD56" s="1"/>
      <c r="AE56" s="1"/>
      <c r="AF56" s="1"/>
    </row>
    <row r="57" spans="1:32" ht="15.75" customHeight="1" x14ac:dyDescent="0.2">
      <c r="A57" s="1"/>
      <c r="B57" s="1"/>
      <c r="C57" s="1"/>
      <c r="D57" s="1"/>
      <c r="E57" s="1"/>
      <c r="F57" s="1133"/>
      <c r="G57" s="13"/>
      <c r="H57" s="1133"/>
      <c r="I57" s="14"/>
      <c r="J57" s="15"/>
      <c r="K57" s="15"/>
      <c r="L57" s="15"/>
      <c r="M57" s="15"/>
      <c r="N57" s="15"/>
      <c r="O57" s="1133"/>
      <c r="P57" s="1133"/>
      <c r="Q57" s="1133"/>
      <c r="R57" s="16"/>
      <c r="S57" s="17"/>
      <c r="T57" s="17"/>
      <c r="U57" s="17"/>
      <c r="V57" s="18"/>
      <c r="W57" s="18"/>
      <c r="X57" s="18"/>
      <c r="Y57" s="1133" t="str">
        <f t="shared" ref="Y57:AA57" si="89">IF(Q57="","",CEILING(Q57*1.02,0.5))</f>
        <v/>
      </c>
      <c r="Z57" s="1133" t="str">
        <f t="shared" si="89"/>
        <v/>
      </c>
      <c r="AA57" s="1133" t="str">
        <f t="shared" si="89"/>
        <v/>
      </c>
      <c r="AB57" s="1133"/>
      <c r="AC57" s="1133" t="str">
        <f t="shared" si="82"/>
        <v/>
      </c>
      <c r="AD57" s="1"/>
      <c r="AE57" s="1"/>
      <c r="AF57" s="1"/>
    </row>
    <row r="58" spans="1:32" ht="15.75" customHeight="1" x14ac:dyDescent="0.2">
      <c r="A58" s="1"/>
      <c r="B58" s="1"/>
      <c r="C58" s="1"/>
      <c r="D58" s="1"/>
      <c r="E58" s="1"/>
      <c r="F58" s="1133"/>
      <c r="G58" s="13"/>
      <c r="H58" s="1133"/>
      <c r="I58" s="14"/>
      <c r="J58" s="15"/>
      <c r="K58" s="15"/>
      <c r="L58" s="15"/>
      <c r="M58" s="15"/>
      <c r="N58" s="15"/>
      <c r="O58" s="1133"/>
      <c r="P58" s="1133"/>
      <c r="Q58" s="1133"/>
      <c r="R58" s="16"/>
      <c r="S58" s="17"/>
      <c r="T58" s="17"/>
      <c r="U58" s="17"/>
      <c r="V58" s="18"/>
      <c r="W58" s="18"/>
      <c r="X58" s="18"/>
      <c r="Y58" s="1133" t="str">
        <f t="shared" ref="Y58:AA58" si="90">IF(Q58="","",CEILING(Q58*1.02,0.5))</f>
        <v/>
      </c>
      <c r="Z58" s="1133" t="str">
        <f t="shared" si="90"/>
        <v/>
      </c>
      <c r="AA58" s="1133" t="str">
        <f t="shared" si="90"/>
        <v/>
      </c>
      <c r="AB58" s="1133"/>
      <c r="AC58" s="1133" t="str">
        <f t="shared" si="82"/>
        <v/>
      </c>
      <c r="AD58" s="1"/>
      <c r="AE58" s="1"/>
      <c r="AF58" s="1"/>
    </row>
    <row r="59" spans="1:32" ht="15.75" customHeight="1" x14ac:dyDescent="0.2">
      <c r="A59" s="1"/>
      <c r="B59" s="1"/>
      <c r="C59" s="1"/>
      <c r="D59" s="1"/>
      <c r="E59" s="1"/>
      <c r="F59" s="1133"/>
      <c r="G59" s="13"/>
      <c r="H59" s="14"/>
      <c r="I59" s="14"/>
      <c r="J59" s="15"/>
      <c r="K59" s="15"/>
      <c r="L59" s="15"/>
      <c r="M59" s="15"/>
      <c r="N59" s="15"/>
      <c r="O59" s="1133"/>
      <c r="P59" s="1133"/>
      <c r="Q59" s="1133"/>
      <c r="R59" s="16"/>
      <c r="S59" s="17"/>
      <c r="T59" s="17"/>
      <c r="U59" s="17"/>
      <c r="V59" s="18"/>
      <c r="W59" s="18"/>
      <c r="X59" s="18"/>
      <c r="Y59" s="1133" t="str">
        <f t="shared" ref="Y59:AA59" si="91">IF(Q59="","",CEILING(Q59*1.02,0.5))</f>
        <v/>
      </c>
      <c r="Z59" s="1133" t="str">
        <f t="shared" si="91"/>
        <v/>
      </c>
      <c r="AA59" s="1133" t="str">
        <f t="shared" si="91"/>
        <v/>
      </c>
      <c r="AB59" s="1133"/>
      <c r="AC59" s="1133" t="str">
        <f t="shared" si="82"/>
        <v/>
      </c>
      <c r="AD59" s="1"/>
      <c r="AE59" s="1"/>
      <c r="AF59" s="1"/>
    </row>
    <row r="60" spans="1:32" ht="15.75" customHeight="1" x14ac:dyDescent="0.2">
      <c r="A60" s="1"/>
      <c r="B60" s="1"/>
      <c r="C60" s="1"/>
      <c r="D60" s="1"/>
      <c r="E60" s="1"/>
      <c r="F60" s="1133"/>
      <c r="G60" s="13"/>
      <c r="H60" s="1133"/>
      <c r="I60" s="14"/>
      <c r="J60" s="15"/>
      <c r="K60" s="15"/>
      <c r="L60" s="15"/>
      <c r="M60" s="15"/>
      <c r="N60" s="15"/>
      <c r="O60" s="1133"/>
      <c r="P60" s="1133"/>
      <c r="Q60" s="1133"/>
      <c r="R60" s="16"/>
      <c r="S60" s="17"/>
      <c r="T60" s="17"/>
      <c r="U60" s="17"/>
      <c r="V60" s="18"/>
      <c r="W60" s="18"/>
      <c r="X60" s="18"/>
      <c r="Y60" s="1133" t="str">
        <f t="shared" ref="Y60:AA60" si="92">IF(Q60="","",CEILING(Q60*1.02,0.5))</f>
        <v/>
      </c>
      <c r="Z60" s="1133" t="str">
        <f t="shared" si="92"/>
        <v/>
      </c>
      <c r="AA60" s="1133" t="str">
        <f t="shared" si="92"/>
        <v/>
      </c>
      <c r="AB60" s="1133"/>
      <c r="AC60" s="1133" t="str">
        <f t="shared" si="82"/>
        <v/>
      </c>
      <c r="AD60" s="1"/>
      <c r="AE60" s="1"/>
      <c r="AF60" s="1"/>
    </row>
    <row r="61" spans="1:32" ht="15.75" customHeight="1" x14ac:dyDescent="0.2">
      <c r="A61" s="1"/>
      <c r="B61" s="1"/>
      <c r="C61" s="1"/>
      <c r="D61" s="1"/>
      <c r="E61" s="1"/>
      <c r="F61" s="1133"/>
      <c r="G61" s="13"/>
      <c r="H61" s="1133"/>
      <c r="I61" s="14"/>
      <c r="J61" s="15"/>
      <c r="K61" s="15"/>
      <c r="L61" s="15"/>
      <c r="M61" s="15"/>
      <c r="N61" s="15"/>
      <c r="O61" s="1133"/>
      <c r="P61" s="1133"/>
      <c r="Q61" s="1133"/>
      <c r="R61" s="16"/>
      <c r="S61" s="17"/>
      <c r="T61" s="17"/>
      <c r="U61" s="17"/>
      <c r="V61" s="18"/>
      <c r="W61" s="18"/>
      <c r="X61" s="18"/>
      <c r="Y61" s="1133" t="str">
        <f t="shared" ref="Y61:AA61" si="93">IF(Q61="","",CEILING(Q61*1.02,0.5))</f>
        <v/>
      </c>
      <c r="Z61" s="1133" t="str">
        <f t="shared" si="93"/>
        <v/>
      </c>
      <c r="AA61" s="1133" t="str">
        <f t="shared" si="93"/>
        <v/>
      </c>
      <c r="AB61" s="1133"/>
      <c r="AC61" s="1133" t="str">
        <f t="shared" si="82"/>
        <v/>
      </c>
      <c r="AD61" s="1"/>
      <c r="AE61" s="1"/>
      <c r="AF61" s="1"/>
    </row>
    <row r="62" spans="1:32" ht="15.75" customHeight="1" x14ac:dyDescent="0.2">
      <c r="A62" s="1"/>
      <c r="B62" s="1"/>
      <c r="C62" s="1"/>
      <c r="D62" s="1"/>
      <c r="E62" s="1"/>
      <c r="F62" s="1133"/>
      <c r="G62" s="13"/>
      <c r="H62" s="1133"/>
      <c r="I62" s="14"/>
      <c r="J62" s="15"/>
      <c r="K62" s="15"/>
      <c r="L62" s="15"/>
      <c r="M62" s="15"/>
      <c r="N62" s="15"/>
      <c r="O62" s="1133"/>
      <c r="P62" s="1133"/>
      <c r="Q62" s="1133"/>
      <c r="R62" s="16"/>
      <c r="S62" s="17"/>
      <c r="T62" s="17"/>
      <c r="U62" s="17"/>
      <c r="V62" s="18"/>
      <c r="W62" s="18"/>
      <c r="X62" s="18"/>
      <c r="Y62" s="1133" t="str">
        <f t="shared" ref="Y62:AA62" si="94">IF(Q62="","",CEILING(Q62*1.02,0.5))</f>
        <v/>
      </c>
      <c r="Z62" s="1133" t="str">
        <f t="shared" si="94"/>
        <v/>
      </c>
      <c r="AA62" s="1133" t="str">
        <f t="shared" si="94"/>
        <v/>
      </c>
      <c r="AB62" s="1133"/>
      <c r="AC62" s="1133" t="str">
        <f t="shared" si="82"/>
        <v/>
      </c>
      <c r="AD62" s="1"/>
      <c r="AE62" s="1"/>
      <c r="AF62" s="1"/>
    </row>
    <row r="63" spans="1:32" ht="15.75" customHeight="1" x14ac:dyDescent="0.2">
      <c r="A63" s="1"/>
      <c r="B63" s="1"/>
      <c r="C63" s="1"/>
      <c r="D63" s="1"/>
      <c r="E63" s="1"/>
      <c r="F63" s="1133"/>
      <c r="G63" s="13"/>
      <c r="H63" s="1133"/>
      <c r="I63" s="14"/>
      <c r="J63" s="15"/>
      <c r="K63" s="15"/>
      <c r="L63" s="15"/>
      <c r="M63" s="15"/>
      <c r="N63" s="15"/>
      <c r="O63" s="1133"/>
      <c r="P63" s="1133"/>
      <c r="Q63" s="1133"/>
      <c r="R63" s="16"/>
      <c r="S63" s="17"/>
      <c r="T63" s="17"/>
      <c r="U63" s="17"/>
      <c r="V63" s="18"/>
      <c r="W63" s="18"/>
      <c r="X63" s="18"/>
      <c r="Y63" s="1133" t="str">
        <f t="shared" ref="Y63:AA63" si="95">IF(Q63="","",CEILING(Q63*1.02,0.5))</f>
        <v/>
      </c>
      <c r="Z63" s="1133" t="str">
        <f t="shared" si="95"/>
        <v/>
      </c>
      <c r="AA63" s="1133" t="str">
        <f t="shared" si="95"/>
        <v/>
      </c>
      <c r="AB63" s="1133"/>
      <c r="AC63" s="1133" t="str">
        <f t="shared" si="82"/>
        <v/>
      </c>
      <c r="AD63" s="1"/>
      <c r="AE63" s="1"/>
      <c r="AF63" s="1"/>
    </row>
    <row r="64" spans="1:32" ht="15.75" customHeight="1" x14ac:dyDescent="0.2">
      <c r="A64" s="1"/>
      <c r="B64" s="1"/>
      <c r="C64" s="1"/>
      <c r="D64" s="1"/>
      <c r="E64" s="1"/>
      <c r="F64" s="1133"/>
      <c r="G64" s="13"/>
      <c r="H64" s="1133"/>
      <c r="I64" s="14"/>
      <c r="J64" s="15"/>
      <c r="K64" s="15"/>
      <c r="L64" s="15"/>
      <c r="M64" s="15"/>
      <c r="N64" s="15"/>
      <c r="O64" s="1133"/>
      <c r="P64" s="1133"/>
      <c r="Q64" s="1133"/>
      <c r="R64" s="16"/>
      <c r="S64" s="17"/>
      <c r="T64" s="17"/>
      <c r="U64" s="17"/>
      <c r="V64" s="18"/>
      <c r="W64" s="18"/>
      <c r="X64" s="18"/>
      <c r="Y64" s="1133" t="str">
        <f t="shared" ref="Y64:AA64" si="96">IF(Q64="","",CEILING(Q64*1.02,0.5))</f>
        <v/>
      </c>
      <c r="Z64" s="1133" t="str">
        <f t="shared" si="96"/>
        <v/>
      </c>
      <c r="AA64" s="1133" t="str">
        <f t="shared" si="96"/>
        <v/>
      </c>
      <c r="AB64" s="1133"/>
      <c r="AC64" s="1133" t="str">
        <f t="shared" si="82"/>
        <v/>
      </c>
      <c r="AD64" s="1"/>
      <c r="AE64" s="1"/>
      <c r="AF64" s="1"/>
    </row>
    <row r="65" spans="1:32" ht="15.75" customHeight="1" x14ac:dyDescent="0.2">
      <c r="A65" s="1"/>
      <c r="B65" s="1"/>
      <c r="C65" s="1"/>
      <c r="D65" s="1"/>
      <c r="E65" s="1"/>
      <c r="F65" s="1133"/>
      <c r="G65" s="13"/>
      <c r="H65" s="1133"/>
      <c r="I65" s="14"/>
      <c r="J65" s="15"/>
      <c r="K65" s="15"/>
      <c r="L65" s="15"/>
      <c r="M65" s="15"/>
      <c r="N65" s="15"/>
      <c r="O65" s="1133"/>
      <c r="P65" s="1133"/>
      <c r="Q65" s="1133"/>
      <c r="R65" s="16"/>
      <c r="S65" s="17"/>
      <c r="T65" s="17"/>
      <c r="U65" s="17"/>
      <c r="V65" s="18"/>
      <c r="W65" s="18"/>
      <c r="X65" s="18"/>
      <c r="Y65" s="1133" t="str">
        <f t="shared" ref="Y65:AA65" si="97">IF(Q65="","",CEILING(Q65*1.02,0.5))</f>
        <v/>
      </c>
      <c r="Z65" s="1133" t="str">
        <f t="shared" si="97"/>
        <v/>
      </c>
      <c r="AA65" s="1133" t="str">
        <f t="shared" si="97"/>
        <v/>
      </c>
      <c r="AB65" s="1133"/>
      <c r="AC65" s="1133" t="str">
        <f t="shared" si="82"/>
        <v/>
      </c>
      <c r="AD65" s="1"/>
      <c r="AE65" s="1"/>
      <c r="AF65" s="1"/>
    </row>
    <row r="66" spans="1:32" ht="15.75" customHeight="1" x14ac:dyDescent="0.2">
      <c r="A66" s="1"/>
      <c r="B66" s="1"/>
      <c r="C66" s="1"/>
      <c r="D66" s="1"/>
      <c r="E66" s="1"/>
      <c r="F66" s="1133"/>
      <c r="G66" s="13"/>
      <c r="H66" s="1133"/>
      <c r="I66" s="14"/>
      <c r="J66" s="15"/>
      <c r="K66" s="15"/>
      <c r="L66" s="15"/>
      <c r="M66" s="15"/>
      <c r="N66" s="15"/>
      <c r="O66" s="1133"/>
      <c r="P66" s="1133"/>
      <c r="Q66" s="1133"/>
      <c r="R66" s="16"/>
      <c r="S66" s="17"/>
      <c r="T66" s="17"/>
      <c r="U66" s="17"/>
      <c r="V66" s="18"/>
      <c r="W66" s="18"/>
      <c r="X66" s="18"/>
      <c r="Y66" s="1133" t="str">
        <f t="shared" ref="Y66:AA66" si="98">IF(Q66="","",CEILING(Q66*1.02,0.5))</f>
        <v/>
      </c>
      <c r="Z66" s="1133" t="str">
        <f t="shared" si="98"/>
        <v/>
      </c>
      <c r="AA66" s="1133" t="str">
        <f t="shared" si="98"/>
        <v/>
      </c>
      <c r="AB66" s="1133"/>
      <c r="AC66" s="1133" t="str">
        <f t="shared" si="82"/>
        <v/>
      </c>
      <c r="AD66" s="1"/>
      <c r="AE66" s="1"/>
      <c r="AF66" s="1"/>
    </row>
    <row r="67" spans="1:32" ht="15.75" customHeight="1" x14ac:dyDescent="0.2">
      <c r="A67" s="1"/>
      <c r="B67" s="1"/>
      <c r="C67" s="1"/>
      <c r="D67" s="1"/>
      <c r="E67" s="1"/>
      <c r="F67" s="1133"/>
      <c r="G67" s="13"/>
      <c r="H67" s="1133"/>
      <c r="I67" s="14"/>
      <c r="J67" s="15"/>
      <c r="K67" s="15"/>
      <c r="L67" s="15"/>
      <c r="M67" s="15"/>
      <c r="N67" s="15"/>
      <c r="O67" s="1133"/>
      <c r="P67" s="1133"/>
      <c r="Q67" s="1133"/>
      <c r="R67" s="16"/>
      <c r="S67" s="17"/>
      <c r="T67" s="17"/>
      <c r="U67" s="17"/>
      <c r="V67" s="18"/>
      <c r="W67" s="18"/>
      <c r="X67" s="18"/>
      <c r="Y67" s="1133" t="str">
        <f t="shared" ref="Y67:AA67" si="99">IF(Q67="","",CEILING(Q67*1.02,0.5))</f>
        <v/>
      </c>
      <c r="Z67" s="1133" t="str">
        <f t="shared" si="99"/>
        <v/>
      </c>
      <c r="AA67" s="1133" t="str">
        <f t="shared" si="99"/>
        <v/>
      </c>
      <c r="AB67" s="1133"/>
      <c r="AC67" s="1133" t="str">
        <f t="shared" si="82"/>
        <v/>
      </c>
      <c r="AD67" s="1"/>
      <c r="AE67" s="1"/>
      <c r="AF67" s="1"/>
    </row>
    <row r="68" spans="1:32" ht="15.75" customHeight="1" x14ac:dyDescent="0.2">
      <c r="A68" s="1"/>
      <c r="B68" s="1"/>
      <c r="C68" s="1"/>
      <c r="D68" s="1"/>
      <c r="E68" s="1"/>
      <c r="F68" s="1133"/>
      <c r="G68" s="13"/>
      <c r="H68" s="1133"/>
      <c r="I68" s="14"/>
      <c r="J68" s="15"/>
      <c r="K68" s="15"/>
      <c r="L68" s="15"/>
      <c r="M68" s="15"/>
      <c r="N68" s="15"/>
      <c r="O68" s="1133"/>
      <c r="P68" s="1133"/>
      <c r="Q68" s="1133"/>
      <c r="R68" s="16"/>
      <c r="S68" s="17"/>
      <c r="T68" s="17"/>
      <c r="U68" s="17"/>
      <c r="V68" s="18"/>
      <c r="W68" s="18"/>
      <c r="X68" s="18"/>
      <c r="Y68" s="1133" t="str">
        <f t="shared" ref="Y68:AA68" si="100">IF(Q68="","",CEILING(Q68*1.02,0.5))</f>
        <v/>
      </c>
      <c r="Z68" s="1133" t="str">
        <f t="shared" si="100"/>
        <v/>
      </c>
      <c r="AA68" s="1133" t="str">
        <f t="shared" si="100"/>
        <v/>
      </c>
      <c r="AB68" s="1133"/>
      <c r="AC68" s="1133" t="str">
        <f t="shared" si="82"/>
        <v/>
      </c>
      <c r="AD68" s="1"/>
      <c r="AE68" s="1"/>
      <c r="AF68" s="1"/>
    </row>
    <row r="69" spans="1:32" ht="15.75" customHeight="1" x14ac:dyDescent="0.2">
      <c r="A69" s="1"/>
      <c r="B69" s="1"/>
      <c r="C69" s="1"/>
      <c r="D69" s="1"/>
      <c r="E69" s="1"/>
      <c r="F69" s="1133"/>
      <c r="G69" s="13"/>
      <c r="H69" s="1133"/>
      <c r="I69" s="14"/>
      <c r="J69" s="15"/>
      <c r="K69" s="15"/>
      <c r="L69" s="15"/>
      <c r="M69" s="15"/>
      <c r="N69" s="15"/>
      <c r="O69" s="1133"/>
      <c r="P69" s="1133"/>
      <c r="Q69" s="1133"/>
      <c r="R69" s="19"/>
      <c r="S69" s="1130"/>
      <c r="T69" s="1130"/>
      <c r="U69" s="1130"/>
      <c r="V69" s="18"/>
      <c r="W69" s="18"/>
      <c r="X69" s="18"/>
      <c r="Y69" s="1133" t="str">
        <f t="shared" ref="Y69:AA69" si="101">IF(Q69="","",CEILING(Q69*1.02,0.5))</f>
        <v/>
      </c>
      <c r="Z69" s="1133" t="str">
        <f t="shared" si="101"/>
        <v/>
      </c>
      <c r="AA69" s="1133" t="str">
        <f t="shared" si="101"/>
        <v/>
      </c>
      <c r="AB69" s="1133"/>
      <c r="AC69" s="1133" t="str">
        <f t="shared" si="82"/>
        <v/>
      </c>
      <c r="AD69" s="1"/>
      <c r="AE69" s="1"/>
      <c r="AF69" s="1"/>
    </row>
    <row r="70" spans="1:32" ht="15.75" customHeight="1" x14ac:dyDescent="0.2">
      <c r="A70" s="1"/>
      <c r="B70" s="20"/>
      <c r="C70" s="20"/>
      <c r="D70" s="20"/>
      <c r="E70" s="20"/>
      <c r="F70" s="1133"/>
      <c r="G70" s="13"/>
      <c r="H70" s="1133"/>
      <c r="I70" s="14"/>
      <c r="J70" s="15"/>
      <c r="K70" s="15"/>
      <c r="L70" s="15"/>
      <c r="M70" s="15"/>
      <c r="N70" s="15"/>
      <c r="O70" s="1133"/>
      <c r="P70" s="1133"/>
      <c r="Q70" s="1133"/>
      <c r="R70" s="19"/>
      <c r="S70" s="1130"/>
      <c r="T70" s="1130"/>
      <c r="U70" s="1130"/>
      <c r="V70" s="18"/>
      <c r="W70" s="18"/>
      <c r="X70" s="18"/>
      <c r="Y70" s="1133" t="str">
        <f t="shared" ref="Y70:AA70" si="102">IF(Q70="","",CEILING(Q70*1.02,0.5))</f>
        <v/>
      </c>
      <c r="Z70" s="1133" t="str">
        <f t="shared" si="102"/>
        <v/>
      </c>
      <c r="AA70" s="1133" t="str">
        <f t="shared" si="102"/>
        <v/>
      </c>
      <c r="AB70" s="1133"/>
      <c r="AC70" s="1133" t="str">
        <f t="shared" si="82"/>
        <v/>
      </c>
      <c r="AD70" s="1"/>
      <c r="AE70" s="1"/>
      <c r="AF70" s="1"/>
    </row>
    <row r="71" spans="1:32" ht="15.75" customHeight="1" x14ac:dyDescent="0.2">
      <c r="A71" s="1"/>
      <c r="B71" s="1"/>
      <c r="C71" s="1"/>
      <c r="D71" s="1"/>
      <c r="E71" s="1"/>
      <c r="F71" s="1133"/>
      <c r="G71" s="13"/>
      <c r="H71" s="1133"/>
      <c r="I71" s="14"/>
      <c r="J71" s="15"/>
      <c r="K71" s="15"/>
      <c r="L71" s="15"/>
      <c r="M71" s="15"/>
      <c r="N71" s="15"/>
      <c r="O71" s="1133"/>
      <c r="P71" s="1133"/>
      <c r="Q71" s="1133"/>
      <c r="R71" s="19"/>
      <c r="S71" s="1130"/>
      <c r="T71" s="1130"/>
      <c r="U71" s="1130"/>
      <c r="V71" s="18"/>
      <c r="W71" s="18"/>
      <c r="X71" s="18"/>
      <c r="Y71" s="1133" t="str">
        <f t="shared" ref="Y71:AA71" si="103">IF(Q71="","",CEILING(Q71*1.02,0.5))</f>
        <v/>
      </c>
      <c r="Z71" s="1133" t="str">
        <f t="shared" si="103"/>
        <v/>
      </c>
      <c r="AA71" s="1133" t="str">
        <f t="shared" si="103"/>
        <v/>
      </c>
      <c r="AB71" s="1133"/>
      <c r="AC71" s="1133" t="str">
        <f t="shared" si="82"/>
        <v/>
      </c>
      <c r="AD71" s="1"/>
      <c r="AE71" s="1"/>
      <c r="AF71" s="1"/>
    </row>
    <row r="72" spans="1:32" ht="15.75" customHeight="1" x14ac:dyDescent="0.2">
      <c r="A72" s="1"/>
      <c r="B72" s="1"/>
      <c r="C72" s="1"/>
      <c r="D72" s="1"/>
      <c r="E72" s="1"/>
      <c r="F72" s="1133"/>
      <c r="G72" s="13"/>
      <c r="H72" s="1133"/>
      <c r="I72" s="14"/>
      <c r="J72" s="15"/>
      <c r="K72" s="15"/>
      <c r="L72" s="15"/>
      <c r="M72" s="15"/>
      <c r="N72" s="15"/>
      <c r="O72" s="1133"/>
      <c r="P72" s="1133"/>
      <c r="Q72" s="1133"/>
      <c r="R72" s="16"/>
      <c r="S72" s="1130"/>
      <c r="T72" s="1130"/>
      <c r="U72" s="1130"/>
      <c r="V72" s="18"/>
      <c r="W72" s="18"/>
      <c r="X72" s="18"/>
      <c r="Y72" s="1133" t="str">
        <f t="shared" ref="Y72:AA72" si="104">IF(Q72="","",CEILING(Q72*1.02,0.5))</f>
        <v/>
      </c>
      <c r="Z72" s="1133" t="str">
        <f t="shared" si="104"/>
        <v/>
      </c>
      <c r="AA72" s="1133" t="str">
        <f t="shared" si="104"/>
        <v/>
      </c>
      <c r="AB72" s="1133"/>
      <c r="AC72" s="1133" t="str">
        <f t="shared" si="82"/>
        <v/>
      </c>
      <c r="AD72" s="1"/>
      <c r="AE72" s="1"/>
      <c r="AF72" s="1"/>
    </row>
    <row r="73" spans="1:32" ht="15.75" customHeight="1" x14ac:dyDescent="0.2">
      <c r="A73" s="1"/>
      <c r="B73" s="1"/>
      <c r="C73" s="1"/>
      <c r="D73" s="1"/>
      <c r="E73" s="1"/>
      <c r="F73" s="1133"/>
      <c r="G73" s="13"/>
      <c r="H73" s="1133"/>
      <c r="I73" s="14"/>
      <c r="J73" s="15"/>
      <c r="K73" s="15"/>
      <c r="L73" s="15"/>
      <c r="M73" s="15"/>
      <c r="N73" s="15"/>
      <c r="O73" s="1133"/>
      <c r="P73" s="1133"/>
      <c r="Q73" s="1133"/>
      <c r="R73" s="16"/>
      <c r="S73" s="1130"/>
      <c r="T73" s="1130"/>
      <c r="U73" s="1130"/>
      <c r="V73" s="18"/>
      <c r="W73" s="18"/>
      <c r="X73" s="18"/>
      <c r="Y73" s="1133" t="str">
        <f t="shared" ref="Y73:AA73" si="105">IF(Q73="","",CEILING(Q73*1.02,0.5))</f>
        <v/>
      </c>
      <c r="Z73" s="1133" t="str">
        <f t="shared" si="105"/>
        <v/>
      </c>
      <c r="AA73" s="1133" t="str">
        <f t="shared" si="105"/>
        <v/>
      </c>
      <c r="AB73" s="1133"/>
      <c r="AC73" s="1133" t="str">
        <f t="shared" si="82"/>
        <v/>
      </c>
      <c r="AD73" s="1"/>
      <c r="AE73" s="1"/>
      <c r="AF73" s="1"/>
    </row>
    <row r="74" spans="1:32" ht="15.75" customHeight="1" x14ac:dyDescent="0.2">
      <c r="A74" s="1"/>
      <c r="B74" s="1"/>
      <c r="C74" s="1"/>
      <c r="D74" s="1"/>
      <c r="E74" s="1"/>
      <c r="F74" s="1133"/>
      <c r="G74" s="13"/>
      <c r="H74" s="1133"/>
      <c r="I74" s="14"/>
      <c r="J74" s="15"/>
      <c r="K74" s="15"/>
      <c r="L74" s="15"/>
      <c r="M74" s="15"/>
      <c r="N74" s="15"/>
      <c r="O74" s="1133"/>
      <c r="P74" s="1133"/>
      <c r="Q74" s="1133"/>
      <c r="R74" s="16"/>
      <c r="S74" s="1130"/>
      <c r="T74" s="1130"/>
      <c r="U74" s="1130"/>
      <c r="V74" s="18"/>
      <c r="W74" s="18"/>
      <c r="X74" s="18"/>
      <c r="Y74" s="1133" t="str">
        <f t="shared" ref="Y74:AA74" si="106">IF(Q74="","",CEILING(Q74*1.02,0.5))</f>
        <v/>
      </c>
      <c r="Z74" s="1133" t="str">
        <f t="shared" si="106"/>
        <v/>
      </c>
      <c r="AA74" s="1133" t="str">
        <f t="shared" si="106"/>
        <v/>
      </c>
      <c r="AB74" s="1133"/>
      <c r="AC74" s="1133" t="str">
        <f t="shared" si="82"/>
        <v/>
      </c>
      <c r="AD74" s="1"/>
      <c r="AE74" s="1"/>
      <c r="AF74" s="1"/>
    </row>
    <row r="75" spans="1:32" ht="15.75" customHeight="1" x14ac:dyDescent="0.2">
      <c r="A75" s="1"/>
      <c r="B75" s="1"/>
      <c r="C75" s="1"/>
      <c r="D75" s="1"/>
      <c r="E75" s="1"/>
      <c r="F75" s="1133"/>
      <c r="G75" s="13"/>
      <c r="H75" s="1133"/>
      <c r="I75" s="14"/>
      <c r="J75" s="15"/>
      <c r="K75" s="15"/>
      <c r="L75" s="15"/>
      <c r="M75" s="15"/>
      <c r="N75" s="15"/>
      <c r="O75" s="1133"/>
      <c r="P75" s="1133"/>
      <c r="Q75" s="1133"/>
      <c r="R75" s="16"/>
      <c r="S75" s="1130"/>
      <c r="T75" s="1130"/>
      <c r="U75" s="1130"/>
      <c r="V75" s="18"/>
      <c r="W75" s="18"/>
      <c r="X75" s="18"/>
      <c r="Y75" s="1133" t="str">
        <f t="shared" ref="Y75:AA75" si="107">IF(Q75="","",CEILING(Q75*1.02,0.5))</f>
        <v/>
      </c>
      <c r="Z75" s="1133" t="str">
        <f t="shared" si="107"/>
        <v/>
      </c>
      <c r="AA75" s="1133" t="str">
        <f t="shared" si="107"/>
        <v/>
      </c>
      <c r="AB75" s="1133"/>
      <c r="AC75" s="1133" t="str">
        <f t="shared" si="82"/>
        <v/>
      </c>
      <c r="AD75" s="1"/>
      <c r="AE75" s="1"/>
      <c r="AF75" s="1"/>
    </row>
    <row r="76" spans="1:32" ht="15.75" customHeight="1" x14ac:dyDescent="0.2">
      <c r="A76" s="1"/>
      <c r="B76" s="1"/>
      <c r="C76" s="1"/>
      <c r="D76" s="1"/>
      <c r="E76" s="1"/>
      <c r="F76" s="1133"/>
      <c r="G76" s="13"/>
      <c r="H76" s="14"/>
      <c r="I76" s="14"/>
      <c r="J76" s="15"/>
      <c r="K76" s="15"/>
      <c r="L76" s="15"/>
      <c r="M76" s="15"/>
      <c r="N76" s="15"/>
      <c r="O76" s="1133"/>
      <c r="P76" s="1133"/>
      <c r="Q76" s="1133"/>
      <c r="R76" s="16"/>
      <c r="S76" s="1130"/>
      <c r="T76" s="1130"/>
      <c r="U76" s="1130"/>
      <c r="V76" s="18"/>
      <c r="W76" s="18"/>
      <c r="X76" s="18"/>
      <c r="Y76" s="1133" t="str">
        <f t="shared" ref="Y76:AA76" si="108">IF(Q76="","",CEILING(Q76*1.02,0.5))</f>
        <v/>
      </c>
      <c r="Z76" s="1133" t="str">
        <f t="shared" si="108"/>
        <v/>
      </c>
      <c r="AA76" s="1133" t="str">
        <f t="shared" si="108"/>
        <v/>
      </c>
      <c r="AB76" s="1133"/>
      <c r="AC76" s="1133" t="str">
        <f t="shared" si="82"/>
        <v/>
      </c>
      <c r="AD76" s="1"/>
      <c r="AE76" s="1"/>
      <c r="AF76" s="1"/>
    </row>
    <row r="77" spans="1:32" ht="15.75" customHeight="1" x14ac:dyDescent="0.2">
      <c r="A77" s="1"/>
      <c r="B77" s="1"/>
      <c r="C77" s="1"/>
      <c r="D77" s="1"/>
      <c r="E77" s="1"/>
      <c r="F77" s="1133"/>
      <c r="G77" s="13"/>
      <c r="H77" s="14"/>
      <c r="I77" s="14"/>
      <c r="J77" s="15"/>
      <c r="K77" s="15"/>
      <c r="L77" s="15"/>
      <c r="M77" s="15"/>
      <c r="N77" s="15"/>
      <c r="O77" s="1133"/>
      <c r="P77" s="1133"/>
      <c r="Q77" s="1133"/>
      <c r="R77" s="1133"/>
      <c r="S77" s="1133"/>
      <c r="T77" s="1133"/>
      <c r="U77" s="1133"/>
      <c r="V77" s="18"/>
      <c r="W77" s="18"/>
      <c r="X77" s="18"/>
      <c r="Y77" s="1133" t="str">
        <f t="shared" ref="Y77:AA77" si="109">IF(Q77="","",CEILING(Q77*1.02,0.5))</f>
        <v/>
      </c>
      <c r="Z77" s="1133" t="str">
        <f t="shared" si="109"/>
        <v/>
      </c>
      <c r="AA77" s="1133" t="str">
        <f t="shared" si="109"/>
        <v/>
      </c>
      <c r="AB77" s="1133"/>
      <c r="AC77" s="1133" t="str">
        <f t="shared" si="82"/>
        <v/>
      </c>
      <c r="AD77" s="1"/>
      <c r="AE77" s="1"/>
      <c r="AF77" s="1"/>
    </row>
    <row r="78" spans="1:32" ht="15.75" customHeight="1" x14ac:dyDescent="0.2">
      <c r="A78" s="1"/>
      <c r="B78" s="1"/>
      <c r="C78" s="1"/>
      <c r="D78" s="1"/>
      <c r="E78" s="1"/>
      <c r="F78" s="1133"/>
      <c r="G78" s="13"/>
      <c r="H78" s="14"/>
      <c r="I78" s="14"/>
      <c r="J78" s="15"/>
      <c r="K78" s="15"/>
      <c r="L78" s="15"/>
      <c r="M78" s="15"/>
      <c r="N78" s="15"/>
      <c r="O78" s="1133"/>
      <c r="P78" s="1133"/>
      <c r="Q78" s="1133"/>
      <c r="R78" s="1133"/>
      <c r="S78" s="1133"/>
      <c r="T78" s="1133"/>
      <c r="U78" s="1133"/>
      <c r="V78" s="18"/>
      <c r="W78" s="18"/>
      <c r="X78" s="18"/>
      <c r="Y78" s="1133" t="str">
        <f t="shared" ref="Y78:AA78" si="110">IF(Q78="","",CEILING(Q78*1.02,0.5))</f>
        <v/>
      </c>
      <c r="Z78" s="1133" t="str">
        <f t="shared" si="110"/>
        <v/>
      </c>
      <c r="AA78" s="1133" t="str">
        <f t="shared" si="110"/>
        <v/>
      </c>
      <c r="AB78" s="1133"/>
      <c r="AC78" s="1133" t="str">
        <f t="shared" si="82"/>
        <v/>
      </c>
      <c r="AD78" s="1"/>
      <c r="AE78" s="1"/>
      <c r="AF78" s="1"/>
    </row>
    <row r="79" spans="1:32" ht="15.75" customHeight="1" x14ac:dyDescent="0.2">
      <c r="A79" s="1"/>
      <c r="B79" s="1"/>
      <c r="C79" s="1"/>
      <c r="D79" s="1"/>
      <c r="E79" s="1"/>
      <c r="F79" s="1133"/>
      <c r="G79" s="13"/>
      <c r="H79" s="1133"/>
      <c r="I79" s="14"/>
      <c r="J79" s="15"/>
      <c r="K79" s="15"/>
      <c r="L79" s="15"/>
      <c r="M79" s="15"/>
      <c r="N79" s="15"/>
      <c r="O79" s="1133"/>
      <c r="P79" s="1133"/>
      <c r="Q79" s="1133"/>
      <c r="R79" s="1133"/>
      <c r="S79" s="1133"/>
      <c r="T79" s="1133"/>
      <c r="U79" s="1133"/>
      <c r="V79" s="18"/>
      <c r="W79" s="18"/>
      <c r="X79" s="18"/>
      <c r="Y79" s="1133" t="str">
        <f t="shared" ref="Y79:AA79" si="111">IF(Q79="","",CEILING(Q79*1.02,0.5))</f>
        <v/>
      </c>
      <c r="Z79" s="1133" t="str">
        <f t="shared" si="111"/>
        <v/>
      </c>
      <c r="AA79" s="1133" t="str">
        <f t="shared" si="111"/>
        <v/>
      </c>
      <c r="AB79" s="1133"/>
      <c r="AC79" s="1133" t="str">
        <f t="shared" si="82"/>
        <v/>
      </c>
      <c r="AD79" s="1"/>
      <c r="AE79" s="1"/>
      <c r="AF79" s="1"/>
    </row>
    <row r="80" spans="1:32" ht="15.75" customHeight="1" x14ac:dyDescent="0.2">
      <c r="A80" s="1"/>
      <c r="B80" s="1"/>
      <c r="C80" s="1"/>
      <c r="D80" s="1"/>
      <c r="E80" s="1"/>
      <c r="F80" s="1133"/>
      <c r="G80" s="13"/>
      <c r="H80" s="1133"/>
      <c r="I80" s="1133"/>
      <c r="J80" s="15"/>
      <c r="K80" s="15"/>
      <c r="L80" s="15"/>
      <c r="M80" s="15"/>
      <c r="N80" s="15"/>
      <c r="O80" s="1133"/>
      <c r="P80" s="1133"/>
      <c r="Q80" s="1133"/>
      <c r="R80" s="1133"/>
      <c r="S80" s="1133"/>
      <c r="T80" s="1133"/>
      <c r="U80" s="1133"/>
      <c r="V80" s="18"/>
      <c r="W80" s="18"/>
      <c r="X80" s="18"/>
      <c r="Y80" s="1133" t="str">
        <f t="shared" ref="Y80:AA80" si="112">IF(Q80="","",CEILING(Q80*1.02,0.5))</f>
        <v/>
      </c>
      <c r="Z80" s="1133" t="str">
        <f t="shared" si="112"/>
        <v/>
      </c>
      <c r="AA80" s="1133" t="str">
        <f t="shared" si="112"/>
        <v/>
      </c>
      <c r="AB80" s="1133"/>
      <c r="AC80" s="1133" t="str">
        <f t="shared" si="82"/>
        <v/>
      </c>
      <c r="AD80" s="1"/>
      <c r="AE80" s="1"/>
      <c r="AF80" s="1"/>
    </row>
    <row r="81" spans="1:32" ht="15.75" customHeight="1" x14ac:dyDescent="0.2">
      <c r="A81" s="1"/>
      <c r="B81" s="20"/>
      <c r="C81" s="20"/>
      <c r="D81" s="20"/>
      <c r="E81" s="20"/>
      <c r="F81" s="1133"/>
      <c r="G81" s="13"/>
      <c r="H81" s="1133"/>
      <c r="I81" s="14"/>
      <c r="J81" s="15"/>
      <c r="K81" s="15"/>
      <c r="L81" s="15"/>
      <c r="M81" s="15"/>
      <c r="N81" s="15"/>
      <c r="O81" s="1133"/>
      <c r="P81" s="1133"/>
      <c r="Q81" s="1133"/>
      <c r="R81" s="1133"/>
      <c r="S81" s="1133"/>
      <c r="T81" s="1133"/>
      <c r="U81" s="1133"/>
      <c r="V81" s="18"/>
      <c r="W81" s="18"/>
      <c r="X81" s="18"/>
      <c r="Y81" s="1133" t="str">
        <f t="shared" ref="Y81:AA81" si="113">IF(Q81="","",CEILING(Q81*1.02,0.5))</f>
        <v/>
      </c>
      <c r="Z81" s="1133" t="str">
        <f t="shared" si="113"/>
        <v/>
      </c>
      <c r="AA81" s="1133" t="str">
        <f t="shared" si="113"/>
        <v/>
      </c>
      <c r="AB81" s="1133"/>
      <c r="AC81" s="1133" t="str">
        <f t="shared" si="82"/>
        <v/>
      </c>
      <c r="AD81" s="1"/>
      <c r="AE81" s="1"/>
      <c r="AF81" s="1"/>
    </row>
    <row r="82" spans="1:32" ht="15.75" customHeight="1" x14ac:dyDescent="0.2">
      <c r="A82" s="1"/>
      <c r="B82" s="1"/>
      <c r="C82" s="1"/>
      <c r="D82" s="1"/>
      <c r="E82" s="1"/>
      <c r="F82" s="1133"/>
      <c r="G82" s="13"/>
      <c r="H82" s="1133"/>
      <c r="I82" s="14"/>
      <c r="J82" s="15"/>
      <c r="K82" s="15"/>
      <c r="L82" s="15"/>
      <c r="M82" s="15"/>
      <c r="N82" s="15"/>
      <c r="O82" s="1133"/>
      <c r="P82" s="1133"/>
      <c r="Q82" s="1133"/>
      <c r="R82" s="1133"/>
      <c r="S82" s="1133"/>
      <c r="T82" s="1133"/>
      <c r="U82" s="1133"/>
      <c r="V82" s="18"/>
      <c r="W82" s="18"/>
      <c r="X82" s="18"/>
      <c r="Y82" s="1133"/>
      <c r="Z82" s="1133"/>
      <c r="AA82" s="1133"/>
      <c r="AB82" s="1133"/>
      <c r="AC82" s="1133"/>
      <c r="AD82" s="1"/>
      <c r="AE82" s="1"/>
      <c r="AF82" s="1"/>
    </row>
    <row r="83" spans="1:32" ht="15.75" customHeight="1" x14ac:dyDescent="0.2">
      <c r="A83" s="1"/>
      <c r="B83" s="1"/>
      <c r="C83" s="1"/>
      <c r="D83" s="1"/>
      <c r="E83" s="1"/>
      <c r="F83" s="1133"/>
      <c r="G83" s="13"/>
      <c r="H83" s="1133"/>
      <c r="I83" s="14"/>
      <c r="J83" s="15"/>
      <c r="K83" s="15"/>
      <c r="L83" s="15"/>
      <c r="M83" s="15"/>
      <c r="N83" s="15"/>
      <c r="O83" s="1133"/>
      <c r="P83" s="1133"/>
      <c r="Q83" s="1133"/>
      <c r="R83" s="1133"/>
      <c r="S83" s="1133"/>
      <c r="T83" s="1133"/>
      <c r="U83" s="1133"/>
      <c r="V83" s="18"/>
      <c r="W83" s="18"/>
      <c r="X83" s="18"/>
      <c r="Y83" s="1133"/>
      <c r="Z83" s="1133"/>
      <c r="AA83" s="1133"/>
      <c r="AB83" s="1133"/>
      <c r="AC83" s="1133"/>
      <c r="AD83" s="1"/>
      <c r="AE83" s="1"/>
      <c r="AF83" s="1"/>
    </row>
    <row r="84" spans="1:32" ht="15.75" customHeight="1" x14ac:dyDescent="0.2">
      <c r="A84" s="1"/>
      <c r="B84" s="1"/>
      <c r="C84" s="1"/>
      <c r="D84" s="1"/>
      <c r="E84" s="1"/>
      <c r="F84" s="1133"/>
      <c r="G84" s="13"/>
      <c r="H84" s="1133"/>
      <c r="I84" s="14"/>
      <c r="J84" s="15"/>
      <c r="K84" s="15"/>
      <c r="L84" s="15"/>
      <c r="M84" s="15"/>
      <c r="N84" s="15"/>
      <c r="O84" s="1133"/>
      <c r="P84" s="1133"/>
      <c r="Q84" s="1133"/>
      <c r="R84" s="1133"/>
      <c r="S84" s="1133"/>
      <c r="T84" s="1133"/>
      <c r="U84" s="1133"/>
      <c r="V84" s="18"/>
      <c r="W84" s="18"/>
      <c r="X84" s="18"/>
      <c r="Y84" s="1133"/>
      <c r="Z84" s="1133"/>
      <c r="AA84" s="1133"/>
      <c r="AB84" s="1133"/>
      <c r="AC84" s="1133"/>
      <c r="AD84" s="1"/>
      <c r="AE84" s="1"/>
      <c r="AF84" s="1"/>
    </row>
    <row r="85" spans="1:32" ht="15.75" customHeight="1" x14ac:dyDescent="0.2">
      <c r="A85" s="1"/>
      <c r="B85" s="1"/>
      <c r="C85" s="1"/>
      <c r="D85" s="1"/>
      <c r="E85" s="1"/>
      <c r="F85" s="1133"/>
      <c r="G85" s="13"/>
      <c r="H85" s="1133"/>
      <c r="I85" s="14"/>
      <c r="J85" s="15"/>
      <c r="K85" s="15"/>
      <c r="L85" s="15"/>
      <c r="M85" s="15"/>
      <c r="N85" s="15"/>
      <c r="O85" s="1133"/>
      <c r="P85" s="1133"/>
      <c r="Q85" s="1133"/>
      <c r="R85" s="1133"/>
      <c r="S85" s="1133"/>
      <c r="T85" s="1133"/>
      <c r="U85" s="1133"/>
      <c r="V85" s="18"/>
      <c r="W85" s="18"/>
      <c r="X85" s="18"/>
      <c r="Y85" s="1133"/>
      <c r="Z85" s="1133"/>
      <c r="AA85" s="1133"/>
      <c r="AB85" s="1133"/>
      <c r="AC85" s="1133"/>
      <c r="AD85" s="1"/>
      <c r="AE85" s="1"/>
      <c r="AF85" s="1"/>
    </row>
    <row r="86" spans="1:32" ht="15.75" customHeight="1" x14ac:dyDescent="0.2">
      <c r="A86" s="1"/>
      <c r="B86" s="1"/>
      <c r="C86" s="1"/>
      <c r="D86" s="1"/>
      <c r="E86" s="1"/>
      <c r="F86" s="1133"/>
      <c r="G86" s="13"/>
      <c r="H86" s="1133"/>
      <c r="I86" s="14"/>
      <c r="J86" s="15"/>
      <c r="K86" s="15"/>
      <c r="L86" s="15"/>
      <c r="M86" s="15"/>
      <c r="N86" s="15"/>
      <c r="O86" s="1133"/>
      <c r="P86" s="1133"/>
      <c r="Q86" s="1133"/>
      <c r="R86" s="1133"/>
      <c r="S86" s="1133"/>
      <c r="T86" s="1133"/>
      <c r="U86" s="1133"/>
      <c r="V86" s="18"/>
      <c r="W86" s="18"/>
      <c r="X86" s="18"/>
      <c r="Y86" s="1133"/>
      <c r="Z86" s="1133"/>
      <c r="AA86" s="1133"/>
      <c r="AB86" s="1133"/>
      <c r="AC86" s="1133"/>
      <c r="AD86" s="1"/>
      <c r="AE86" s="1"/>
      <c r="AF86" s="1"/>
    </row>
    <row r="87" spans="1:32" ht="15.75" customHeight="1" x14ac:dyDescent="0.2">
      <c r="A87" s="1"/>
      <c r="B87" s="1"/>
      <c r="C87" s="1"/>
      <c r="D87" s="1"/>
      <c r="E87" s="1"/>
      <c r="F87" s="1133"/>
      <c r="G87" s="13"/>
      <c r="H87" s="1133"/>
      <c r="I87" s="14"/>
      <c r="J87" s="15"/>
      <c r="K87" s="15"/>
      <c r="L87" s="15"/>
      <c r="M87" s="15"/>
      <c r="N87" s="15"/>
      <c r="O87" s="1133"/>
      <c r="P87" s="1133"/>
      <c r="Q87" s="1133"/>
      <c r="R87" s="1133"/>
      <c r="S87" s="1133"/>
      <c r="T87" s="1133"/>
      <c r="U87" s="1133"/>
      <c r="V87" s="18"/>
      <c r="W87" s="18"/>
      <c r="X87" s="18"/>
      <c r="Y87" s="1133" t="str">
        <f t="shared" ref="Y87:AA87" si="114">IF(Q87="","",CEILING(Q87*1.02,0.5))</f>
        <v/>
      </c>
      <c r="Z87" s="1133" t="str">
        <f t="shared" si="114"/>
        <v/>
      </c>
      <c r="AA87" s="1133" t="str">
        <f t="shared" si="114"/>
        <v/>
      </c>
      <c r="AB87" s="1133"/>
      <c r="AC87" s="1133" t="str">
        <f>IF(U87="","",CEILING(U87*1.02,0.5))</f>
        <v/>
      </c>
      <c r="AD87" s="1"/>
      <c r="AE87" s="1"/>
      <c r="AF87" s="1"/>
    </row>
    <row r="88" spans="1:32" ht="15.75" customHeight="1" x14ac:dyDescent="0.2">
      <c r="A88" s="1"/>
      <c r="B88" s="1"/>
      <c r="C88" s="1"/>
      <c r="D88" s="1"/>
      <c r="E88" s="1"/>
      <c r="F88" s="1133"/>
      <c r="G88" s="13"/>
      <c r="H88" s="1133"/>
      <c r="I88" s="14"/>
      <c r="J88" s="15"/>
      <c r="K88" s="15"/>
      <c r="L88" s="15"/>
      <c r="M88" s="15"/>
      <c r="N88" s="15"/>
      <c r="O88" s="1133"/>
      <c r="P88" s="1133"/>
      <c r="Q88" s="1133"/>
      <c r="R88" s="1133"/>
      <c r="S88" s="1133"/>
      <c r="T88" s="1133"/>
      <c r="U88" s="1133"/>
      <c r="V88" s="18"/>
      <c r="W88" s="18"/>
      <c r="X88" s="18"/>
      <c r="Y88" s="1133" t="str">
        <f t="shared" ref="Y88:AA88" si="115">IF(Q88="","",ROUND(Q88*1.02,2))</f>
        <v/>
      </c>
      <c r="Z88" s="1133" t="str">
        <f t="shared" si="115"/>
        <v/>
      </c>
      <c r="AA88" s="1133" t="str">
        <f t="shared" si="115"/>
        <v/>
      </c>
      <c r="AB88" s="1133"/>
      <c r="AC88" s="1133" t="str">
        <f>IF(U88="","",ROUND(U88*1.02,2))</f>
        <v/>
      </c>
      <c r="AD88" s="1"/>
      <c r="AE88" s="1"/>
      <c r="AF88" s="1"/>
    </row>
    <row r="89" spans="1:32" ht="15.75" customHeight="1" x14ac:dyDescent="0.2">
      <c r="A89" s="1"/>
      <c r="B89" s="1"/>
      <c r="C89" s="1"/>
      <c r="D89" s="1"/>
      <c r="E89" s="1"/>
      <c r="F89" s="1133"/>
      <c r="G89" s="13"/>
      <c r="H89" s="1133"/>
      <c r="I89" s="14"/>
      <c r="J89" s="3" t="str">
        <f>IF(R89="","",R89/$I89-1)</f>
        <v/>
      </c>
      <c r="K89" s="3" t="str">
        <f>IF(S89="","",S89/$I89-1)</f>
        <v/>
      </c>
      <c r="L89" s="3" t="str">
        <f t="shared" ref="L89:L90" si="116">IF(U89="","",U89/$I89-1)</f>
        <v/>
      </c>
      <c r="M89" s="3"/>
      <c r="N89" s="3" t="e">
        <f t="shared" ref="N89:N90" si="117">IF(#REF!="","",#REF!/$I89-1)</f>
        <v>#REF!</v>
      </c>
      <c r="O89" s="1133"/>
      <c r="P89" s="1133"/>
      <c r="Q89" s="1133"/>
      <c r="R89" s="124"/>
      <c r="S89" s="124"/>
      <c r="T89" s="124"/>
      <c r="U89" s="124"/>
      <c r="V89" s="1135"/>
      <c r="W89" s="1135"/>
      <c r="X89" s="1135"/>
      <c r="Y89" s="1135" t="str">
        <f t="shared" ref="Y89:AA89" si="118">IF(Q89="","",CEILING(Q89*1.02,5))</f>
        <v/>
      </c>
      <c r="Z89" s="1135" t="str">
        <f t="shared" si="118"/>
        <v/>
      </c>
      <c r="AA89" s="1135" t="str">
        <f t="shared" si="118"/>
        <v/>
      </c>
      <c r="AB89" s="1135"/>
      <c r="AC89" s="1135" t="str">
        <f t="shared" ref="AC89:AC90" si="119">IF(U89="","",CEILING(U89*1.02,5))</f>
        <v/>
      </c>
      <c r="AD89" s="1"/>
      <c r="AE89" s="1"/>
      <c r="AF89" s="1"/>
    </row>
    <row r="90" spans="1:32" ht="15.75" customHeight="1" x14ac:dyDescent="0.2">
      <c r="A90" s="1"/>
      <c r="B90" s="1"/>
      <c r="C90" s="1"/>
      <c r="D90" s="1"/>
      <c r="E90" s="1"/>
      <c r="F90" s="1133"/>
      <c r="G90" s="13"/>
      <c r="H90" s="1133"/>
      <c r="I90" s="14"/>
      <c r="J90" s="3" t="str">
        <f>IF(R90="","",R90/$I90-1)</f>
        <v/>
      </c>
      <c r="K90" s="3" t="str">
        <f>IF(S90="","",S90/$I90-1)</f>
        <v/>
      </c>
      <c r="L90" s="3" t="str">
        <f t="shared" si="116"/>
        <v/>
      </c>
      <c r="M90" s="3"/>
      <c r="N90" s="3" t="e">
        <f t="shared" si="117"/>
        <v>#REF!</v>
      </c>
      <c r="O90" s="1133"/>
      <c r="P90" s="1133"/>
      <c r="Q90" s="1133"/>
      <c r="R90" s="124"/>
      <c r="S90" s="124"/>
      <c r="T90" s="124"/>
      <c r="U90" s="124"/>
      <c r="V90" s="1135"/>
      <c r="W90" s="1135"/>
      <c r="X90" s="1135"/>
      <c r="Y90" s="1135" t="str">
        <f t="shared" ref="Y90:AA90" si="120">IF(Q90="","",CEILING(Q90*1.02,5))</f>
        <v/>
      </c>
      <c r="Z90" s="1135" t="str">
        <f t="shared" si="120"/>
        <v/>
      </c>
      <c r="AA90" s="1135" t="str">
        <f t="shared" si="120"/>
        <v/>
      </c>
      <c r="AB90" s="1135"/>
      <c r="AC90" s="1135" t="str">
        <f t="shared" si="119"/>
        <v/>
      </c>
      <c r="AD90" s="1"/>
      <c r="AE90" s="1"/>
      <c r="AF90" s="1"/>
    </row>
    <row r="91" spans="1:32" ht="15.75" customHeight="1" x14ac:dyDescent="0.2">
      <c r="A91" s="1"/>
      <c r="B91" s="1"/>
      <c r="C91" s="1"/>
      <c r="D91" s="1"/>
      <c r="E91" s="1"/>
      <c r="F91" s="1133"/>
      <c r="G91" s="13"/>
      <c r="H91" s="1133"/>
      <c r="I91" s="14"/>
      <c r="J91" s="1133"/>
      <c r="K91" s="1133"/>
      <c r="L91" s="1133"/>
      <c r="M91" s="1133"/>
      <c r="N91" s="1133"/>
      <c r="O91" s="1133"/>
      <c r="P91" s="1133"/>
      <c r="Q91" s="1133"/>
      <c r="R91" s="124"/>
      <c r="S91" s="124"/>
      <c r="T91" s="124"/>
      <c r="U91" s="1133"/>
      <c r="V91" s="18"/>
      <c r="W91" s="18"/>
      <c r="X91" s="18"/>
      <c r="Y91" s="1133"/>
      <c r="Z91" s="1133"/>
      <c r="AA91" s="1133"/>
      <c r="AB91" s="1133"/>
      <c r="AC91" s="1133"/>
      <c r="AD91" s="1"/>
      <c r="AE91" s="1"/>
      <c r="AF91" s="1"/>
    </row>
    <row r="92" spans="1:32" ht="15.75" customHeight="1" x14ac:dyDescent="0.2">
      <c r="A92" s="1"/>
      <c r="B92" s="1"/>
      <c r="C92" s="1"/>
      <c r="D92" s="1"/>
      <c r="E92" s="1"/>
      <c r="F92" s="1133"/>
      <c r="G92" s="13"/>
      <c r="H92" s="1133"/>
      <c r="I92" s="14"/>
      <c r="J92" s="1133"/>
      <c r="K92" s="1133"/>
      <c r="L92" s="1133"/>
      <c r="M92" s="1133"/>
      <c r="N92" s="1133"/>
      <c r="O92" s="1133"/>
      <c r="P92" s="1133"/>
      <c r="Q92" s="1133"/>
      <c r="R92" s="124"/>
      <c r="S92" s="124"/>
      <c r="T92" s="124"/>
      <c r="U92" s="1133"/>
      <c r="V92" s="18"/>
      <c r="W92" s="18"/>
      <c r="X92" s="18"/>
      <c r="Y92" s="1133"/>
      <c r="Z92" s="1133"/>
      <c r="AA92" s="1133"/>
      <c r="AB92" s="1133"/>
      <c r="AC92" s="1133"/>
      <c r="AD92" s="1"/>
      <c r="AE92" s="1"/>
      <c r="AF92" s="1"/>
    </row>
    <row r="93" spans="1:32" ht="15.75" customHeight="1" x14ac:dyDescent="0.2">
      <c r="A93" s="1"/>
      <c r="B93" s="1"/>
      <c r="C93" s="1"/>
      <c r="D93" s="1"/>
      <c r="E93" s="1"/>
      <c r="F93" s="1133"/>
      <c r="G93" s="13"/>
      <c r="H93" s="1133"/>
      <c r="I93" s="14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8"/>
      <c r="W93" s="18"/>
      <c r="X93" s="18"/>
      <c r="Y93" s="1133"/>
      <c r="Z93" s="1133"/>
      <c r="AA93" s="1133"/>
      <c r="AB93" s="1133"/>
      <c r="AC93" s="1133"/>
      <c r="AD93" s="1"/>
      <c r="AE93" s="1"/>
      <c r="AF93" s="1"/>
    </row>
    <row r="94" spans="1:32" ht="15.75" customHeight="1" x14ac:dyDescent="0.2">
      <c r="A94" s="1"/>
      <c r="B94" s="1"/>
      <c r="C94" s="1"/>
      <c r="D94" s="1"/>
      <c r="E94" s="1"/>
      <c r="F94" s="1133"/>
      <c r="G94" s="13"/>
      <c r="H94" s="1133"/>
      <c r="I94" s="1133"/>
      <c r="J94" s="1133"/>
      <c r="K94" s="1133"/>
      <c r="L94" s="1133"/>
      <c r="M94" s="1133"/>
      <c r="N94" s="1133"/>
      <c r="O94" s="1133"/>
      <c r="P94" s="1133"/>
      <c r="Q94" s="1133"/>
      <c r="R94" s="1133"/>
      <c r="S94" s="1133"/>
      <c r="T94" s="1133"/>
      <c r="U94" s="1133"/>
      <c r="V94" s="18"/>
      <c r="W94" s="18"/>
      <c r="X94" s="18"/>
      <c r="Y94" s="1133"/>
      <c r="Z94" s="1133"/>
      <c r="AA94" s="1133"/>
      <c r="AB94" s="1133"/>
      <c r="AC94" s="1133"/>
      <c r="AD94" s="1"/>
      <c r="AE94" s="1"/>
      <c r="AF94" s="1"/>
    </row>
    <row r="95" spans="1:32" ht="15.75" customHeight="1" x14ac:dyDescent="0.2">
      <c r="A95" s="1"/>
      <c r="B95" s="1"/>
      <c r="C95" s="1"/>
      <c r="D95" s="1"/>
      <c r="E95" s="1"/>
      <c r="F95" s="23"/>
      <c r="G95" s="13"/>
      <c r="H95" s="1133"/>
      <c r="I95" s="14"/>
      <c r="J95" s="1133"/>
      <c r="K95" s="1133"/>
      <c r="L95" s="1133"/>
      <c r="M95" s="1133"/>
      <c r="N95" s="1133"/>
      <c r="O95" s="1133"/>
      <c r="P95" s="1133"/>
      <c r="Q95" s="1133"/>
      <c r="R95" s="1133"/>
      <c r="S95" s="1133"/>
      <c r="T95" s="1133"/>
      <c r="U95" s="1133"/>
      <c r="V95" s="18"/>
      <c r="W95" s="18"/>
      <c r="X95" s="18"/>
      <c r="Y95" s="1133"/>
      <c r="Z95" s="1133"/>
      <c r="AA95" s="1133"/>
      <c r="AB95" s="1133"/>
      <c r="AC95" s="1133"/>
      <c r="AD95" s="1"/>
      <c r="AE95" s="1"/>
      <c r="AF95" s="1"/>
    </row>
    <row r="96" spans="1:32" ht="15.75" customHeight="1" x14ac:dyDescent="0.2">
      <c r="A96" s="1"/>
      <c r="B96" s="1"/>
      <c r="C96" s="1"/>
      <c r="D96" s="1"/>
      <c r="E96" s="1"/>
      <c r="F96" s="1133"/>
      <c r="G96" s="13"/>
      <c r="H96" s="1133"/>
      <c r="I96" s="14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8"/>
      <c r="W96" s="18"/>
      <c r="X96" s="18"/>
      <c r="Y96" s="1133"/>
      <c r="Z96" s="1133"/>
      <c r="AA96" s="1133"/>
      <c r="AB96" s="1133"/>
      <c r="AC96" s="1133"/>
      <c r="AD96" s="1"/>
      <c r="AE96" s="1"/>
      <c r="AF96" s="1"/>
    </row>
    <row r="97" spans="1:32" ht="15.75" customHeight="1" x14ac:dyDescent="0.2">
      <c r="A97" s="1"/>
      <c r="B97" s="1"/>
      <c r="C97" s="1"/>
      <c r="D97" s="1"/>
      <c r="E97" s="1"/>
      <c r="F97" s="24"/>
      <c r="G97" s="13"/>
      <c r="H97" s="1133"/>
      <c r="I97" s="14"/>
      <c r="J97" s="1133"/>
      <c r="K97" s="1133"/>
      <c r="L97" s="1133"/>
      <c r="M97" s="1133"/>
      <c r="N97" s="1133"/>
      <c r="O97" s="1133"/>
      <c r="P97" s="1133"/>
      <c r="Q97" s="1133"/>
      <c r="R97" s="1133"/>
      <c r="S97" s="1133"/>
      <c r="T97" s="1133"/>
      <c r="U97" s="1133"/>
      <c r="V97" s="18"/>
      <c r="W97" s="18"/>
      <c r="X97" s="18"/>
      <c r="Y97" s="1133"/>
      <c r="Z97" s="1133"/>
      <c r="AA97" s="1133"/>
      <c r="AB97" s="1133"/>
      <c r="AC97" s="1133"/>
      <c r="AD97" s="1"/>
      <c r="AE97" s="1"/>
      <c r="AF97" s="1"/>
    </row>
    <row r="98" spans="1:32" ht="15.75" customHeight="1" x14ac:dyDescent="0.2">
      <c r="A98" s="1"/>
      <c r="B98" s="1"/>
      <c r="C98" s="1"/>
      <c r="D98" s="1"/>
      <c r="E98" s="1"/>
      <c r="F98" s="24"/>
      <c r="G98" s="13"/>
      <c r="H98" s="1133"/>
      <c r="I98" s="14"/>
      <c r="J98" s="1133"/>
      <c r="K98" s="1133"/>
      <c r="L98" s="1133"/>
      <c r="M98" s="1133"/>
      <c r="N98" s="1133"/>
      <c r="O98" s="1133"/>
      <c r="P98" s="1133"/>
      <c r="Q98" s="1133"/>
      <c r="R98" s="1133"/>
      <c r="S98" s="1133"/>
      <c r="T98" s="1133"/>
      <c r="U98" s="1133"/>
      <c r="V98" s="18"/>
      <c r="W98" s="18"/>
      <c r="X98" s="18"/>
      <c r="Y98" s="1133"/>
      <c r="Z98" s="1133"/>
      <c r="AA98" s="1133"/>
      <c r="AB98" s="1133"/>
      <c r="AC98" s="1133"/>
      <c r="AD98" s="1"/>
      <c r="AE98" s="1"/>
      <c r="AF98" s="1"/>
    </row>
    <row r="99" spans="1:32" ht="15.75" customHeight="1" x14ac:dyDescent="0.2">
      <c r="A99" s="1"/>
      <c r="B99" s="1"/>
      <c r="C99" s="1"/>
      <c r="D99" s="1"/>
      <c r="E99" s="1"/>
      <c r="F99" s="24"/>
      <c r="G99" s="13"/>
      <c r="H99" s="1133"/>
      <c r="I99" s="14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8"/>
      <c r="W99" s="18"/>
      <c r="X99" s="18"/>
      <c r="Y99" s="1133"/>
      <c r="Z99" s="1133"/>
      <c r="AA99" s="1133"/>
      <c r="AB99" s="1133"/>
      <c r="AC99" s="1133"/>
      <c r="AD99" s="1"/>
      <c r="AE99" s="1"/>
      <c r="AF99" s="1"/>
    </row>
    <row r="100" spans="1:32" ht="15.75" customHeight="1" x14ac:dyDescent="0.2">
      <c r="A100" s="1"/>
      <c r="B100" s="1"/>
      <c r="C100" s="1"/>
      <c r="D100" s="1"/>
      <c r="E100" s="1"/>
      <c r="F100" s="24"/>
      <c r="G100" s="13"/>
      <c r="H100" s="1133"/>
      <c r="I100" s="14"/>
      <c r="J100" s="1133"/>
      <c r="K100" s="1133"/>
      <c r="L100" s="1133"/>
      <c r="M100" s="1133"/>
      <c r="N100" s="1133"/>
      <c r="O100" s="1133"/>
      <c r="P100" s="1133"/>
      <c r="Q100" s="1133"/>
      <c r="R100" s="1133"/>
      <c r="S100" s="1133"/>
      <c r="T100" s="1133"/>
      <c r="U100" s="1133"/>
      <c r="V100" s="18"/>
      <c r="W100" s="18"/>
      <c r="X100" s="18"/>
      <c r="Y100" s="1133"/>
      <c r="Z100" s="1133"/>
      <c r="AA100" s="1133"/>
      <c r="AB100" s="1133"/>
      <c r="AC100" s="1133"/>
      <c r="AD100" s="1"/>
      <c r="AE100" s="1"/>
      <c r="AF100" s="1"/>
    </row>
    <row r="101" spans="1:32" ht="15.75" customHeight="1" x14ac:dyDescent="0.2">
      <c r="A101" s="1"/>
      <c r="B101" s="1"/>
      <c r="C101" s="1"/>
      <c r="D101" s="1"/>
      <c r="E101" s="1"/>
      <c r="F101" s="24"/>
      <c r="G101" s="13"/>
      <c r="H101" s="1133"/>
      <c r="I101" s="14"/>
      <c r="J101" s="1133"/>
      <c r="K101" s="1133"/>
      <c r="L101" s="1133"/>
      <c r="M101" s="1133"/>
      <c r="N101" s="1133"/>
      <c r="O101" s="1133"/>
      <c r="P101" s="1133"/>
      <c r="Q101" s="1133"/>
      <c r="R101" s="1133"/>
      <c r="S101" s="1133"/>
      <c r="T101" s="1133"/>
      <c r="U101" s="1133"/>
      <c r="V101" s="18"/>
      <c r="W101" s="18"/>
      <c r="X101" s="18"/>
      <c r="Y101" s="1133"/>
      <c r="Z101" s="1133"/>
      <c r="AA101" s="1133"/>
      <c r="AB101" s="1133"/>
      <c r="AC101" s="1133"/>
      <c r="AD101" s="1"/>
      <c r="AE101" s="1"/>
      <c r="AF101" s="1"/>
    </row>
    <row r="102" spans="1:32" ht="15.75" customHeight="1" x14ac:dyDescent="0.2">
      <c r="A102" s="1"/>
      <c r="B102" s="20"/>
      <c r="C102" s="20"/>
      <c r="D102" s="20"/>
      <c r="E102" s="20"/>
      <c r="F102" s="1133"/>
      <c r="G102" s="13"/>
      <c r="H102" s="1133"/>
      <c r="I102" s="1133"/>
      <c r="J102" s="1133"/>
      <c r="K102" s="1133"/>
      <c r="L102" s="1133"/>
      <c r="M102" s="1133"/>
      <c r="N102" s="1133"/>
      <c r="O102" s="1133"/>
      <c r="P102" s="1133"/>
      <c r="Q102" s="1133"/>
      <c r="R102" s="1133"/>
      <c r="S102" s="1133"/>
      <c r="T102" s="1133"/>
      <c r="U102" s="1133"/>
      <c r="V102" s="1127"/>
      <c r="W102" s="1127"/>
      <c r="X102" s="1127"/>
      <c r="Y102" s="1133"/>
      <c r="Z102" s="1133"/>
      <c r="AA102" s="1133"/>
      <c r="AB102" s="1133"/>
      <c r="AC102" s="1133"/>
      <c r="AD102" s="1"/>
      <c r="AE102" s="1"/>
      <c r="AF102" s="1"/>
    </row>
    <row r="103" spans="1:32" ht="15.75" customHeight="1" x14ac:dyDescent="0.2">
      <c r="A103" s="1"/>
      <c r="B103" s="1"/>
      <c r="C103" s="1"/>
      <c r="D103" s="1"/>
      <c r="E103" s="1"/>
      <c r="F103" s="26"/>
      <c r="G103" s="13"/>
      <c r="H103" s="14"/>
      <c r="I103" s="1133"/>
      <c r="J103" s="1133"/>
      <c r="K103" s="1133"/>
      <c r="L103" s="1133"/>
      <c r="M103" s="1133"/>
      <c r="N103" s="1133"/>
      <c r="O103" s="1133"/>
      <c r="P103" s="1133"/>
      <c r="Q103" s="1133"/>
      <c r="R103" s="1133"/>
      <c r="S103" s="1133"/>
      <c r="T103" s="1133"/>
      <c r="U103" s="1133"/>
      <c r="V103" s="1127"/>
      <c r="W103" s="1127"/>
      <c r="X103" s="1127"/>
      <c r="Y103" s="1133"/>
      <c r="Z103" s="1133"/>
      <c r="AA103" s="1133"/>
      <c r="AB103" s="1133"/>
      <c r="AC103" s="1133"/>
      <c r="AD103" s="1"/>
      <c r="AE103" s="1"/>
      <c r="AF103" s="1"/>
    </row>
    <row r="104" spans="1:32" ht="15.75" customHeight="1" x14ac:dyDescent="0.2">
      <c r="A104" s="1"/>
      <c r="B104" s="1"/>
      <c r="C104" s="1"/>
      <c r="D104" s="1"/>
      <c r="E104" s="1"/>
      <c r="F104" s="26"/>
      <c r="G104" s="13"/>
      <c r="H104" s="14"/>
      <c r="I104" s="1133"/>
      <c r="J104" s="1133"/>
      <c r="K104" s="1133"/>
      <c r="L104" s="1133"/>
      <c r="M104" s="1133"/>
      <c r="N104" s="1133"/>
      <c r="O104" s="1133"/>
      <c r="P104" s="1133"/>
      <c r="Q104" s="1133"/>
      <c r="R104" s="1133"/>
      <c r="S104" s="1133"/>
      <c r="T104" s="1133"/>
      <c r="U104" s="1133"/>
      <c r="V104" s="1127"/>
      <c r="W104" s="1127"/>
      <c r="X104" s="1127"/>
      <c r="Y104" s="1133"/>
      <c r="Z104" s="1133"/>
      <c r="AA104" s="1133"/>
      <c r="AB104" s="1133"/>
      <c r="AC104" s="1133"/>
      <c r="AD104" s="1"/>
      <c r="AE104" s="1"/>
      <c r="AF104" s="1"/>
    </row>
    <row r="105" spans="1:32" ht="15.75" customHeight="1" x14ac:dyDescent="0.2">
      <c r="A105" s="1"/>
      <c r="B105" s="1"/>
      <c r="C105" s="1"/>
      <c r="D105" s="1"/>
      <c r="E105" s="1"/>
      <c r="F105" s="26"/>
      <c r="G105" s="13"/>
      <c r="H105" s="14"/>
      <c r="I105" s="1133"/>
      <c r="J105" s="1133"/>
      <c r="K105" s="1133"/>
      <c r="L105" s="1133"/>
      <c r="M105" s="1133"/>
      <c r="N105" s="1133"/>
      <c r="O105" s="1133"/>
      <c r="P105" s="1133"/>
      <c r="Q105" s="1133"/>
      <c r="R105" s="1133"/>
      <c r="S105" s="1133"/>
      <c r="T105" s="1133"/>
      <c r="U105" s="1133"/>
      <c r="V105" s="1127"/>
      <c r="W105" s="1127"/>
      <c r="X105" s="1127"/>
      <c r="Y105" s="1133"/>
      <c r="Z105" s="1133"/>
      <c r="AA105" s="1133"/>
      <c r="AB105" s="1133"/>
      <c r="AC105" s="1133"/>
      <c r="AD105" s="1"/>
      <c r="AE105" s="1"/>
      <c r="AF105" s="1"/>
    </row>
    <row r="106" spans="1:32" ht="15.75" customHeight="1" x14ac:dyDescent="0.2">
      <c r="A106" s="1"/>
      <c r="B106" s="1"/>
      <c r="C106" s="1"/>
      <c r="D106" s="1"/>
      <c r="E106" s="1"/>
      <c r="F106" s="1133"/>
      <c r="G106" s="13"/>
      <c r="H106" s="14"/>
      <c r="I106" s="1133"/>
      <c r="J106" s="1133"/>
      <c r="K106" s="1133"/>
      <c r="L106" s="1133"/>
      <c r="M106" s="1133"/>
      <c r="N106" s="1133"/>
      <c r="O106" s="1133"/>
      <c r="P106" s="1133"/>
      <c r="Q106" s="1133"/>
      <c r="R106" s="1133"/>
      <c r="S106" s="1133"/>
      <c r="T106" s="1133"/>
      <c r="U106" s="1133"/>
      <c r="V106" s="1127"/>
      <c r="W106" s="1127"/>
      <c r="X106" s="1127"/>
      <c r="Y106" s="1133"/>
      <c r="Z106" s="1133"/>
      <c r="AA106" s="1133"/>
      <c r="AB106" s="1133"/>
      <c r="AC106" s="1133"/>
      <c r="AD106" s="1"/>
      <c r="AE106" s="1"/>
      <c r="AF106" s="1"/>
    </row>
    <row r="107" spans="1:32" ht="15.75" customHeight="1" x14ac:dyDescent="0.2">
      <c r="A107" s="1"/>
      <c r="B107" s="1"/>
      <c r="C107" s="1"/>
      <c r="D107" s="1"/>
      <c r="E107" s="1"/>
      <c r="F107" s="1133"/>
      <c r="G107" s="13"/>
      <c r="H107" s="14"/>
      <c r="I107" s="1133"/>
      <c r="J107" s="1133"/>
      <c r="K107" s="1133"/>
      <c r="L107" s="1133"/>
      <c r="M107" s="1133"/>
      <c r="N107" s="1133"/>
      <c r="O107" s="1133"/>
      <c r="P107" s="1133"/>
      <c r="Q107" s="1133"/>
      <c r="R107" s="1133"/>
      <c r="S107" s="1133"/>
      <c r="T107" s="1133"/>
      <c r="U107" s="1133"/>
      <c r="V107" s="1133"/>
      <c r="W107" s="1133"/>
      <c r="X107" s="1133"/>
      <c r="Y107" s="1133"/>
      <c r="Z107" s="1133"/>
      <c r="AA107" s="1133"/>
      <c r="AB107" s="1133"/>
      <c r="AC107" s="1133"/>
      <c r="AD107" s="1"/>
      <c r="AE107" s="1"/>
      <c r="AF107" s="1"/>
    </row>
    <row r="108" spans="1:32" ht="15.75" customHeight="1" x14ac:dyDescent="0.2">
      <c r="A108" s="1"/>
      <c r="B108" s="1"/>
      <c r="C108" s="1"/>
      <c r="D108" s="1"/>
      <c r="E108" s="1"/>
      <c r="F108" s="1133"/>
      <c r="G108" s="13"/>
      <c r="H108" s="14"/>
      <c r="I108" s="1133"/>
      <c r="J108" s="1133"/>
      <c r="K108" s="1133"/>
      <c r="L108" s="1133"/>
      <c r="M108" s="1133"/>
      <c r="N108" s="1133"/>
      <c r="O108" s="1133"/>
      <c r="P108" s="1133"/>
      <c r="Q108" s="1133"/>
      <c r="R108" s="1133"/>
      <c r="S108" s="1133"/>
      <c r="T108" s="1133"/>
      <c r="U108" s="1133"/>
      <c r="V108" s="1133"/>
      <c r="W108" s="1133"/>
      <c r="X108" s="1133"/>
      <c r="Y108" s="1133"/>
      <c r="Z108" s="1133"/>
      <c r="AA108" s="1133"/>
      <c r="AB108" s="1133"/>
      <c r="AC108" s="1133"/>
      <c r="AD108" s="1"/>
      <c r="AE108" s="1"/>
      <c r="AF108" s="1"/>
    </row>
    <row r="109" spans="1:32" ht="15.75" customHeight="1" x14ac:dyDescent="0.2">
      <c r="A109" s="1"/>
      <c r="B109" s="1"/>
      <c r="C109" s="1"/>
      <c r="D109" s="1"/>
      <c r="E109" s="1"/>
      <c r="F109" s="27"/>
      <c r="G109" s="13"/>
      <c r="H109" s="14"/>
      <c r="I109" s="1133"/>
      <c r="J109" s="1133"/>
      <c r="K109" s="1133"/>
      <c r="L109" s="1133"/>
      <c r="M109" s="1133"/>
      <c r="N109" s="1133"/>
      <c r="O109" s="1133"/>
      <c r="P109" s="1133"/>
      <c r="Q109" s="1133"/>
      <c r="R109" s="1133"/>
      <c r="S109" s="1133"/>
      <c r="T109" s="1133"/>
      <c r="U109" s="1133"/>
      <c r="V109" s="1133"/>
      <c r="W109" s="1133"/>
      <c r="X109" s="1133"/>
      <c r="Y109" s="1133"/>
      <c r="Z109" s="1133"/>
      <c r="AA109" s="1133"/>
      <c r="AB109" s="1133"/>
      <c r="AC109" s="1133"/>
      <c r="AD109" s="1"/>
      <c r="AE109" s="1"/>
      <c r="AF109" s="1"/>
    </row>
    <row r="110" spans="1:32" ht="15.75" customHeight="1" x14ac:dyDescent="0.2">
      <c r="A110" s="1"/>
      <c r="B110" s="1"/>
      <c r="C110" s="1"/>
      <c r="D110" s="1"/>
      <c r="E110" s="1"/>
      <c r="F110" s="27"/>
      <c r="G110" s="13"/>
      <c r="H110" s="14"/>
      <c r="I110" s="1133"/>
      <c r="J110" s="1133"/>
      <c r="K110" s="1133"/>
      <c r="L110" s="1133"/>
      <c r="M110" s="1133"/>
      <c r="N110" s="1133"/>
      <c r="O110" s="1133"/>
      <c r="P110" s="1133"/>
      <c r="Q110" s="1133"/>
      <c r="R110" s="1133"/>
      <c r="S110" s="1133"/>
      <c r="T110" s="1133"/>
      <c r="U110" s="1133"/>
      <c r="V110" s="1133"/>
      <c r="W110" s="1133"/>
      <c r="X110" s="1133"/>
      <c r="Y110" s="1133"/>
      <c r="Z110" s="1133"/>
      <c r="AA110" s="1133"/>
      <c r="AB110" s="1133"/>
      <c r="AC110" s="1133"/>
      <c r="AD110" s="1"/>
      <c r="AE110" s="1"/>
      <c r="AF110" s="1"/>
    </row>
    <row r="111" spans="1:32" ht="15.75" customHeight="1" x14ac:dyDescent="0.2">
      <c r="A111" s="1"/>
      <c r="B111" s="1"/>
      <c r="C111" s="1"/>
      <c r="D111" s="1"/>
      <c r="E111" s="1"/>
      <c r="F111" s="27"/>
      <c r="G111" s="13"/>
      <c r="H111" s="14"/>
      <c r="I111" s="1133"/>
      <c r="J111" s="1133"/>
      <c r="K111" s="1133"/>
      <c r="L111" s="1133"/>
      <c r="M111" s="1133"/>
      <c r="N111" s="1133"/>
      <c r="O111" s="1133"/>
      <c r="P111" s="1133"/>
      <c r="Q111" s="1133"/>
      <c r="R111" s="1133"/>
      <c r="S111" s="1133"/>
      <c r="T111" s="1133"/>
      <c r="U111" s="1133"/>
      <c r="V111" s="1133"/>
      <c r="W111" s="1133"/>
      <c r="X111" s="1133"/>
      <c r="Y111" s="1133"/>
      <c r="Z111" s="1133"/>
      <c r="AA111" s="1133"/>
      <c r="AB111" s="1133"/>
      <c r="AC111" s="1133"/>
      <c r="AD111" s="1"/>
      <c r="AE111" s="1"/>
      <c r="AF111" s="1"/>
    </row>
    <row r="112" spans="1:32" ht="15.75" customHeight="1" x14ac:dyDescent="0.2">
      <c r="A112" s="1"/>
      <c r="B112" s="1"/>
      <c r="C112" s="1"/>
      <c r="D112" s="1"/>
      <c r="E112" s="1"/>
      <c r="F112" s="27"/>
      <c r="G112" s="13"/>
      <c r="H112" s="14"/>
      <c r="I112" s="1133"/>
      <c r="J112" s="1133"/>
      <c r="K112" s="1133"/>
      <c r="L112" s="1133"/>
      <c r="M112" s="1133"/>
      <c r="N112" s="1133"/>
      <c r="O112" s="1133"/>
      <c r="P112" s="1133"/>
      <c r="Q112" s="1133"/>
      <c r="R112" s="1133"/>
      <c r="S112" s="1133"/>
      <c r="T112" s="1133"/>
      <c r="U112" s="1133"/>
      <c r="V112" s="1133"/>
      <c r="W112" s="1133"/>
      <c r="X112" s="1133"/>
      <c r="Y112" s="1133"/>
      <c r="Z112" s="1133"/>
      <c r="AA112" s="1133"/>
      <c r="AB112" s="1133"/>
      <c r="AC112" s="1133"/>
      <c r="AD112" s="1"/>
      <c r="AE112" s="1"/>
      <c r="AF112" s="1"/>
    </row>
    <row r="113" spans="1:32" ht="15.75" customHeight="1" x14ac:dyDescent="0.2">
      <c r="A113" s="1"/>
      <c r="B113" s="1"/>
      <c r="C113" s="1"/>
      <c r="D113" s="1"/>
      <c r="E113" s="1"/>
      <c r="F113" s="27"/>
      <c r="G113" s="13"/>
      <c r="H113" s="14"/>
      <c r="I113" s="1133"/>
      <c r="J113" s="1133"/>
      <c r="K113" s="1133"/>
      <c r="L113" s="1133"/>
      <c r="M113" s="1133"/>
      <c r="N113" s="1133"/>
      <c r="O113" s="1133"/>
      <c r="P113" s="1133"/>
      <c r="Q113" s="1133"/>
      <c r="R113" s="1133"/>
      <c r="S113" s="1133"/>
      <c r="T113" s="1133"/>
      <c r="U113" s="1133"/>
      <c r="V113" s="1133"/>
      <c r="W113" s="1133"/>
      <c r="X113" s="1133"/>
      <c r="Y113" s="1133"/>
      <c r="Z113" s="1133"/>
      <c r="AA113" s="1133"/>
      <c r="AB113" s="1133"/>
      <c r="AC113" s="1133"/>
      <c r="AD113" s="1"/>
      <c r="AE113" s="1"/>
      <c r="AF113" s="1"/>
    </row>
    <row r="114" spans="1:32" ht="15.75" customHeight="1" x14ac:dyDescent="0.2">
      <c r="A114" s="1"/>
      <c r="B114" s="1"/>
      <c r="C114" s="1"/>
      <c r="D114" s="1"/>
      <c r="E114" s="1"/>
      <c r="F114" s="27"/>
      <c r="G114" s="13"/>
      <c r="H114" s="14"/>
      <c r="I114" s="1133"/>
      <c r="J114" s="1133"/>
      <c r="K114" s="1133"/>
      <c r="L114" s="1133"/>
      <c r="M114" s="1133"/>
      <c r="N114" s="1133"/>
      <c r="O114" s="1133"/>
      <c r="P114" s="1133"/>
      <c r="Q114" s="1133"/>
      <c r="R114" s="1133"/>
      <c r="S114" s="1133"/>
      <c r="T114" s="1133"/>
      <c r="U114" s="1133"/>
      <c r="V114" s="1133"/>
      <c r="W114" s="1133"/>
      <c r="X114" s="1133"/>
      <c r="Y114" s="1133"/>
      <c r="Z114" s="1133"/>
      <c r="AA114" s="1133"/>
      <c r="AB114" s="1133"/>
      <c r="AC114" s="1133"/>
      <c r="AD114" s="1"/>
      <c r="AE114" s="1"/>
      <c r="AF114" s="1"/>
    </row>
    <row r="115" spans="1:32" ht="15.75" customHeight="1" x14ac:dyDescent="0.2">
      <c r="A115" s="1"/>
      <c r="B115" s="1"/>
      <c r="C115" s="1"/>
      <c r="D115" s="1"/>
      <c r="E115" s="1"/>
      <c r="F115" s="1133"/>
      <c r="G115" s="13"/>
      <c r="H115" s="14"/>
      <c r="I115" s="1133"/>
      <c r="J115" s="1133"/>
      <c r="K115" s="1133"/>
      <c r="L115" s="1133"/>
      <c r="M115" s="1133"/>
      <c r="N115" s="1133"/>
      <c r="O115" s="1133"/>
      <c r="P115" s="1133"/>
      <c r="Q115" s="1133"/>
      <c r="R115" s="1133"/>
      <c r="S115" s="1133"/>
      <c r="T115" s="1133"/>
      <c r="U115" s="1133"/>
      <c r="V115" s="1133"/>
      <c r="W115" s="1133"/>
      <c r="X115" s="1133"/>
      <c r="Y115" s="1133"/>
      <c r="Z115" s="1133"/>
      <c r="AA115" s="1133"/>
      <c r="AB115" s="1133"/>
      <c r="AC115" s="1133"/>
      <c r="AD115" s="1"/>
      <c r="AE115" s="1"/>
      <c r="AF115" s="1"/>
    </row>
    <row r="116" spans="1:32" ht="15.75" customHeight="1" x14ac:dyDescent="0.2">
      <c r="A116" s="1"/>
      <c r="B116" s="1"/>
      <c r="C116" s="1"/>
      <c r="D116" s="1"/>
      <c r="E116" s="1"/>
      <c r="F116" s="1133"/>
      <c r="G116" s="13"/>
      <c r="H116" s="14"/>
      <c r="I116" s="1133"/>
      <c r="J116" s="1133"/>
      <c r="K116" s="1133"/>
      <c r="L116" s="1133"/>
      <c r="M116" s="1133"/>
      <c r="N116" s="1133"/>
      <c r="O116" s="1133"/>
      <c r="P116" s="1133"/>
      <c r="Q116" s="1133"/>
      <c r="R116" s="1133"/>
      <c r="S116" s="1133"/>
      <c r="T116" s="1133"/>
      <c r="U116" s="1133"/>
      <c r="V116" s="1133"/>
      <c r="W116" s="1133"/>
      <c r="X116" s="1133"/>
      <c r="Y116" s="1127"/>
      <c r="Z116" s="1187"/>
      <c r="AA116" s="1188"/>
      <c r="AB116" s="1188"/>
      <c r="AC116" s="1188"/>
      <c r="AD116" s="1"/>
      <c r="AE116" s="1"/>
      <c r="AF116" s="1"/>
    </row>
    <row r="117" spans="1:32" ht="15.75" customHeight="1" x14ac:dyDescent="0.2">
      <c r="A117" s="1"/>
      <c r="B117" s="1"/>
      <c r="C117" s="1"/>
      <c r="D117" s="1"/>
      <c r="E117" s="1"/>
      <c r="F117" s="1133"/>
      <c r="G117" s="13"/>
      <c r="H117" s="14"/>
      <c r="I117" s="1133"/>
      <c r="J117" s="1133"/>
      <c r="K117" s="1133"/>
      <c r="L117" s="1133"/>
      <c r="M117" s="1133"/>
      <c r="N117" s="1133"/>
      <c r="O117" s="1133"/>
      <c r="P117" s="1133"/>
      <c r="Q117" s="1133"/>
      <c r="R117" s="1133"/>
      <c r="S117" s="1133"/>
      <c r="T117" s="1133"/>
      <c r="U117" s="1133"/>
      <c r="V117" s="1133"/>
      <c r="W117" s="1133"/>
      <c r="X117" s="1133"/>
      <c r="Y117" s="1133"/>
      <c r="Z117" s="1133"/>
      <c r="AA117" s="1133"/>
      <c r="AB117" s="1133"/>
      <c r="AC117" s="1127"/>
      <c r="AD117" s="1"/>
      <c r="AE117" s="1"/>
      <c r="AF117" s="1"/>
    </row>
    <row r="118" spans="1:32" ht="15.75" customHeight="1" x14ac:dyDescent="0.2">
      <c r="A118" s="1"/>
      <c r="B118" s="1"/>
      <c r="C118" s="1"/>
      <c r="D118" s="1"/>
      <c r="E118" s="1"/>
      <c r="F118" s="1133"/>
      <c r="G118" s="13"/>
      <c r="H118" s="14"/>
      <c r="I118" s="1133"/>
      <c r="J118" s="1133"/>
      <c r="K118" s="1133"/>
      <c r="L118" s="1133"/>
      <c r="M118" s="1133"/>
      <c r="N118" s="1133"/>
      <c r="O118" s="1133"/>
      <c r="P118" s="1133"/>
      <c r="Q118" s="1133"/>
      <c r="R118" s="1133"/>
      <c r="S118" s="1133"/>
      <c r="T118" s="1133"/>
      <c r="U118" s="1133"/>
      <c r="V118" s="18"/>
      <c r="W118" s="18"/>
      <c r="X118" s="18"/>
      <c r="Y118" s="1133"/>
      <c r="Z118" s="1133"/>
      <c r="AA118" s="1133"/>
      <c r="AB118" s="1133"/>
      <c r="AC118" s="1133"/>
      <c r="AD118" s="1"/>
      <c r="AE118" s="1"/>
      <c r="AF118" s="1"/>
    </row>
    <row r="119" spans="1:32" ht="15.75" customHeight="1" x14ac:dyDescent="0.2">
      <c r="A119" s="1"/>
      <c r="B119" s="1"/>
      <c r="C119" s="1"/>
      <c r="D119" s="1"/>
      <c r="E119" s="1"/>
      <c r="F119" s="1133"/>
      <c r="G119" s="13"/>
      <c r="H119" s="14"/>
      <c r="I119" s="1133"/>
      <c r="J119" s="1133"/>
      <c r="K119" s="1133"/>
      <c r="L119" s="1133"/>
      <c r="M119" s="1133"/>
      <c r="N119" s="1133"/>
      <c r="O119" s="1133"/>
      <c r="P119" s="1133"/>
      <c r="Q119" s="1133"/>
      <c r="R119" s="1133"/>
      <c r="S119" s="1133"/>
      <c r="T119" s="1133"/>
      <c r="U119" s="1133"/>
      <c r="V119" s="1133"/>
      <c r="W119" s="1133"/>
      <c r="X119" s="1133"/>
      <c r="Y119" s="1133"/>
      <c r="Z119" s="1133"/>
      <c r="AA119" s="1133"/>
      <c r="AB119" s="1133"/>
      <c r="AC119" s="1133"/>
      <c r="AD119" s="1"/>
      <c r="AE119" s="1"/>
      <c r="AF119" s="1"/>
    </row>
    <row r="120" spans="1:32" ht="15.75" customHeight="1" x14ac:dyDescent="0.2">
      <c r="A120" s="1"/>
      <c r="B120" s="1"/>
      <c r="C120" s="1"/>
      <c r="D120" s="1"/>
      <c r="E120" s="1"/>
      <c r="F120" s="1133"/>
      <c r="G120" s="11"/>
      <c r="H120" s="28"/>
      <c r="I120" s="1"/>
      <c r="J120" s="1133"/>
      <c r="K120" s="1133"/>
      <c r="L120" s="1133"/>
      <c r="M120" s="1133"/>
      <c r="N120" s="1133"/>
      <c r="O120" s="1133"/>
      <c r="P120" s="1133"/>
      <c r="Q120" s="1133"/>
      <c r="R120" s="1133"/>
      <c r="S120" s="1133"/>
      <c r="T120" s="1133"/>
      <c r="U120" s="1133"/>
      <c r="V120" s="1133"/>
      <c r="W120" s="1133"/>
      <c r="X120" s="1133"/>
      <c r="Y120" s="1133"/>
      <c r="Z120" s="1133"/>
      <c r="AA120" s="1133"/>
      <c r="AB120" s="1133"/>
      <c r="AC120" s="1133"/>
      <c r="AD120" s="1"/>
      <c r="AE120" s="1"/>
      <c r="AF120" s="1"/>
    </row>
    <row r="121" spans="1:32" ht="15.75" customHeight="1" x14ac:dyDescent="0.2">
      <c r="A121" s="1"/>
      <c r="B121" s="1"/>
      <c r="C121" s="1"/>
      <c r="D121" s="1"/>
      <c r="E121" s="1"/>
      <c r="F121" s="1133"/>
      <c r="G121" s="11"/>
      <c r="H121" s="28"/>
      <c r="I121" s="1133"/>
      <c r="J121" s="1133"/>
      <c r="K121" s="1133"/>
      <c r="L121" s="1133"/>
      <c r="M121" s="1133"/>
      <c r="N121" s="1133"/>
      <c r="O121" s="1133"/>
      <c r="P121" s="1133"/>
      <c r="Q121" s="1133"/>
      <c r="R121" s="1133"/>
      <c r="S121" s="1133"/>
      <c r="T121" s="1133"/>
      <c r="U121" s="1133"/>
      <c r="V121" s="1133"/>
      <c r="W121" s="1133"/>
      <c r="X121" s="1133"/>
      <c r="Y121" s="1133"/>
      <c r="Z121" s="1133"/>
      <c r="AA121" s="1133"/>
      <c r="AB121" s="1133"/>
      <c r="AC121" s="1133"/>
      <c r="AD121" s="1"/>
      <c r="AE121" s="1"/>
      <c r="AF121" s="1"/>
    </row>
    <row r="122" spans="1:32" ht="15.75" customHeight="1" x14ac:dyDescent="0.2">
      <c r="A122" s="1"/>
      <c r="B122" s="1"/>
      <c r="C122" s="1"/>
      <c r="D122" s="1"/>
      <c r="E122" s="1"/>
      <c r="F122" s="1133"/>
      <c r="G122" s="11"/>
      <c r="H122" s="28"/>
      <c r="I122" s="1133"/>
      <c r="J122" s="1133"/>
      <c r="K122" s="1133"/>
      <c r="L122" s="1133"/>
      <c r="M122" s="1133"/>
      <c r="N122" s="1133"/>
      <c r="O122" s="1133"/>
      <c r="P122" s="1133"/>
      <c r="Q122" s="1133"/>
      <c r="R122" s="1133"/>
      <c r="S122" s="1133"/>
      <c r="T122" s="1133"/>
      <c r="U122" s="1133"/>
      <c r="V122" s="1133"/>
      <c r="W122" s="1133"/>
      <c r="X122" s="1133"/>
      <c r="Y122" s="1133"/>
      <c r="Z122" s="1133"/>
      <c r="AA122" s="1133"/>
      <c r="AB122" s="1133"/>
      <c r="AC122" s="1133"/>
      <c r="AD122" s="1"/>
      <c r="AE122" s="1"/>
      <c r="AF122" s="1"/>
    </row>
    <row r="123" spans="1:32" ht="15.75" customHeight="1" x14ac:dyDescent="0.2">
      <c r="A123" s="1"/>
      <c r="B123" s="1"/>
      <c r="C123" s="1"/>
      <c r="D123" s="1"/>
      <c r="E123" s="1"/>
      <c r="F123" s="1133"/>
      <c r="G123" s="11"/>
      <c r="H123" s="28"/>
      <c r="I123" s="1133"/>
      <c r="J123" s="1133"/>
      <c r="K123" s="1133"/>
      <c r="L123" s="1133"/>
      <c r="M123" s="1133"/>
      <c r="N123" s="1133"/>
      <c r="O123" s="1133"/>
      <c r="P123" s="1133"/>
      <c r="Q123" s="1133"/>
      <c r="R123" s="1133"/>
      <c r="S123" s="1133"/>
      <c r="T123" s="1133"/>
      <c r="U123" s="1133"/>
      <c r="V123" s="1133"/>
      <c r="W123" s="1133"/>
      <c r="X123" s="1133"/>
      <c r="Y123" s="1133"/>
      <c r="Z123" s="1133"/>
      <c r="AA123" s="1133"/>
      <c r="AB123" s="1133"/>
      <c r="AC123" s="1133"/>
      <c r="AD123" s="1"/>
      <c r="AE123" s="1"/>
      <c r="AF123" s="1"/>
    </row>
    <row r="124" spans="1:32" ht="15.75" customHeight="1" x14ac:dyDescent="0.2">
      <c r="A124" s="1"/>
      <c r="B124" s="1"/>
      <c r="C124" s="1"/>
      <c r="D124" s="1"/>
      <c r="E124" s="1"/>
      <c r="F124" s="1133"/>
      <c r="G124" s="11"/>
      <c r="H124" s="28"/>
      <c r="I124" s="1133"/>
      <c r="J124" s="1133"/>
      <c r="K124" s="1133"/>
      <c r="L124" s="1133"/>
      <c r="M124" s="1133"/>
      <c r="N124" s="1133"/>
      <c r="O124" s="1133"/>
      <c r="P124" s="1133"/>
      <c r="Q124" s="1133"/>
      <c r="R124" s="1133"/>
      <c r="S124" s="1133"/>
      <c r="T124" s="1133"/>
      <c r="U124" s="1133"/>
      <c r="V124" s="1133"/>
      <c r="W124" s="1133"/>
      <c r="X124" s="1133"/>
      <c r="Y124" s="1133"/>
      <c r="Z124" s="1133"/>
      <c r="AA124" s="1133"/>
      <c r="AB124" s="1133"/>
      <c r="AC124" s="1133"/>
      <c r="AD124" s="1"/>
      <c r="AE124" s="1"/>
      <c r="AF124" s="1"/>
    </row>
    <row r="125" spans="1:32" ht="15.75" customHeight="1" x14ac:dyDescent="0.2">
      <c r="A125" s="1"/>
      <c r="B125" s="1"/>
      <c r="C125" s="1"/>
      <c r="D125" s="1"/>
      <c r="E125" s="1"/>
      <c r="F125" s="1133"/>
      <c r="G125" s="11"/>
      <c r="H125" s="28"/>
      <c r="I125" s="1133"/>
      <c r="J125" s="1133"/>
      <c r="K125" s="1133"/>
      <c r="L125" s="1133"/>
      <c r="M125" s="1133"/>
      <c r="N125" s="1133"/>
      <c r="O125" s="1133"/>
      <c r="P125" s="1133"/>
      <c r="Q125" s="1133"/>
      <c r="R125" s="1133"/>
      <c r="S125" s="1133"/>
      <c r="T125" s="1133"/>
      <c r="U125" s="1133"/>
      <c r="V125" s="1133"/>
      <c r="W125" s="1133"/>
      <c r="X125" s="1133"/>
      <c r="Y125" s="1133"/>
      <c r="Z125" s="1133"/>
      <c r="AA125" s="1133"/>
      <c r="AB125" s="1133"/>
      <c r="AC125" s="1133"/>
      <c r="AD125" s="1"/>
      <c r="AE125" s="1"/>
      <c r="AF125" s="1"/>
    </row>
    <row r="126" spans="1:32" ht="15.75" customHeight="1" x14ac:dyDescent="0.2">
      <c r="A126" s="1"/>
      <c r="B126" s="1"/>
      <c r="C126" s="1"/>
      <c r="D126" s="1"/>
      <c r="E126" s="1"/>
      <c r="F126" s="1"/>
      <c r="G126" s="11"/>
      <c r="H126" s="28"/>
      <c r="I126" s="1"/>
      <c r="J126" s="1133"/>
      <c r="K126" s="1133"/>
      <c r="L126" s="1133"/>
      <c r="M126" s="1133"/>
      <c r="N126" s="1133"/>
      <c r="O126" s="1133"/>
      <c r="P126" s="1133"/>
      <c r="Q126" s="1133"/>
      <c r="R126" s="1133"/>
      <c r="S126" s="1133"/>
      <c r="T126" s="1133"/>
      <c r="U126" s="1133"/>
      <c r="V126" s="1133"/>
      <c r="W126" s="1133"/>
      <c r="X126" s="1133"/>
      <c r="Y126" s="1133"/>
      <c r="Z126" s="1133"/>
      <c r="AA126" s="1133"/>
      <c r="AB126" s="1133"/>
      <c r="AC126" s="1133"/>
      <c r="AD126" s="1"/>
      <c r="AE126" s="1"/>
      <c r="AF126" s="1"/>
    </row>
    <row r="127" spans="1:32" ht="15.75" customHeight="1" x14ac:dyDescent="0.2">
      <c r="A127" s="1"/>
      <c r="B127" s="25"/>
      <c r="C127" s="25"/>
      <c r="D127" s="25"/>
      <c r="E127" s="25"/>
      <c r="F127" s="1"/>
      <c r="G127" s="11"/>
      <c r="H127" s="28"/>
      <c r="I127" s="1"/>
      <c r="J127" s="1133"/>
      <c r="K127" s="1133"/>
      <c r="L127" s="1133"/>
      <c r="M127" s="1133"/>
      <c r="N127" s="1133"/>
      <c r="O127" s="1133"/>
      <c r="P127" s="1133"/>
      <c r="Q127" s="1133"/>
      <c r="R127" s="1133"/>
      <c r="S127" s="1133"/>
      <c r="T127" s="1133"/>
      <c r="U127" s="1133"/>
      <c r="V127" s="1133"/>
      <c r="W127" s="1133"/>
      <c r="X127" s="1133"/>
      <c r="Y127" s="1133"/>
      <c r="Z127" s="1133"/>
      <c r="AA127" s="1133"/>
      <c r="AB127" s="1133"/>
      <c r="AC127" s="1133"/>
      <c r="AD127" s="1"/>
      <c r="AE127" s="1"/>
      <c r="AF127" s="1"/>
    </row>
    <row r="128" spans="1:32" ht="15.75" customHeight="1" x14ac:dyDescent="0.2">
      <c r="A128" s="1"/>
      <c r="B128" s="1"/>
      <c r="C128" s="1"/>
      <c r="D128" s="1"/>
      <c r="E128" s="1"/>
      <c r="F128" s="1"/>
      <c r="G128" s="11"/>
      <c r="H128" s="28"/>
      <c r="I128" s="1"/>
      <c r="J128" s="1133"/>
      <c r="K128" s="1133"/>
      <c r="L128" s="1133"/>
      <c r="M128" s="1133"/>
      <c r="N128" s="1133"/>
      <c r="O128" s="1133"/>
      <c r="P128" s="1133"/>
      <c r="Q128" s="1133"/>
      <c r="R128" s="1133"/>
      <c r="S128" s="1133"/>
      <c r="T128" s="1133"/>
      <c r="U128" s="1133"/>
      <c r="V128" s="1133"/>
      <c r="W128" s="1133"/>
      <c r="X128" s="1133"/>
      <c r="Y128" s="1133"/>
      <c r="Z128" s="1133"/>
      <c r="AA128" s="1133"/>
      <c r="AB128" s="1133"/>
      <c r="AC128" s="1133"/>
      <c r="AD128" s="1"/>
      <c r="AE128" s="1"/>
      <c r="AF128" s="1"/>
    </row>
    <row r="129" spans="1:32" ht="15.75" customHeight="1" x14ac:dyDescent="0.2">
      <c r="A129" s="1"/>
      <c r="B129" s="25"/>
      <c r="C129" s="25"/>
      <c r="D129" s="25"/>
      <c r="E129" s="25"/>
      <c r="F129" s="1"/>
      <c r="G129" s="11"/>
      <c r="H129" s="28"/>
      <c r="I129" s="1"/>
      <c r="J129" s="1133"/>
      <c r="K129" s="1133"/>
      <c r="L129" s="1133"/>
      <c r="M129" s="1133"/>
      <c r="N129" s="1133"/>
      <c r="O129" s="1133"/>
      <c r="P129" s="1133"/>
      <c r="Q129" s="1133"/>
      <c r="R129" s="1133"/>
      <c r="S129" s="1133"/>
      <c r="T129" s="1133"/>
      <c r="U129" s="1133"/>
      <c r="V129" s="1133"/>
      <c r="W129" s="1133"/>
      <c r="X129" s="1133"/>
      <c r="Y129" s="1133"/>
      <c r="Z129" s="1133"/>
      <c r="AA129" s="1133"/>
      <c r="AB129" s="1133"/>
      <c r="AC129" s="1133"/>
      <c r="AD129" s="1"/>
      <c r="AE129" s="1"/>
      <c r="AF129" s="1"/>
    </row>
    <row r="130" spans="1:32" ht="15.75" customHeight="1" x14ac:dyDescent="0.2">
      <c r="A130" s="1"/>
      <c r="B130" s="1"/>
      <c r="C130" s="1"/>
      <c r="D130" s="1"/>
      <c r="E130" s="1"/>
      <c r="F130" s="1"/>
      <c r="G130" s="11"/>
      <c r="H130" s="1"/>
      <c r="I130" s="1"/>
      <c r="J130" s="1133"/>
      <c r="K130" s="1133"/>
      <c r="L130" s="1133"/>
      <c r="M130" s="1133"/>
      <c r="N130" s="1133"/>
      <c r="O130" s="1133"/>
      <c r="P130" s="1133"/>
      <c r="Q130" s="1133"/>
      <c r="R130" s="1133"/>
      <c r="S130" s="1133"/>
      <c r="T130" s="1133"/>
      <c r="U130" s="1133"/>
      <c r="V130" s="1133"/>
      <c r="W130" s="1133"/>
      <c r="X130" s="1133"/>
      <c r="Y130" s="1133"/>
      <c r="Z130" s="1133"/>
      <c r="AA130" s="1133"/>
      <c r="AB130" s="1133"/>
      <c r="AC130" s="1133"/>
      <c r="AD130" s="1"/>
      <c r="AE130" s="1"/>
      <c r="AF130" s="1"/>
    </row>
    <row r="131" spans="1:32" ht="15.75" customHeight="1" x14ac:dyDescent="0.2">
      <c r="A131" s="1"/>
      <c r="B131" s="25"/>
      <c r="C131" s="25"/>
      <c r="D131" s="25"/>
      <c r="E131" s="25"/>
      <c r="F131" s="1"/>
      <c r="G131" s="11"/>
      <c r="H131" s="28"/>
      <c r="I131" s="1"/>
      <c r="J131" s="1133"/>
      <c r="K131" s="1133"/>
      <c r="L131" s="1133"/>
      <c r="M131" s="1133"/>
      <c r="N131" s="1133"/>
      <c r="O131" s="1133"/>
      <c r="P131" s="1133"/>
      <c r="Q131" s="1133"/>
      <c r="R131" s="1133"/>
      <c r="S131" s="1133"/>
      <c r="T131" s="1133"/>
      <c r="U131" s="1133"/>
      <c r="V131" s="1133"/>
      <c r="W131" s="1133"/>
      <c r="X131" s="1133"/>
      <c r="Y131" s="1133"/>
      <c r="Z131" s="1133"/>
      <c r="AA131" s="1133"/>
      <c r="AB131" s="1133"/>
      <c r="AC131" s="1133"/>
      <c r="AD131" s="1"/>
      <c r="AE131" s="1"/>
      <c r="AF131" s="1"/>
    </row>
    <row r="132" spans="1:32" ht="15.75" customHeight="1" x14ac:dyDescent="0.2">
      <c r="A132" s="1"/>
      <c r="B132" s="1"/>
      <c r="C132" s="1"/>
      <c r="D132" s="1"/>
      <c r="E132" s="1"/>
      <c r="F132" s="1"/>
      <c r="G132" s="11"/>
      <c r="H132" s="28"/>
      <c r="I132" s="1"/>
      <c r="J132" s="1133"/>
      <c r="K132" s="1133"/>
      <c r="L132" s="1133"/>
      <c r="M132" s="1133"/>
      <c r="N132" s="1133"/>
      <c r="O132" s="1133"/>
      <c r="P132" s="1133"/>
      <c r="Q132" s="1133"/>
      <c r="R132" s="1133"/>
      <c r="S132" s="1133"/>
      <c r="T132" s="1133"/>
      <c r="U132" s="1133"/>
      <c r="V132" s="1133"/>
      <c r="W132" s="1133"/>
      <c r="X132" s="1133"/>
      <c r="Y132" s="1133"/>
      <c r="Z132" s="1133"/>
      <c r="AA132" s="1133"/>
      <c r="AB132" s="1133"/>
      <c r="AC132" s="1133"/>
      <c r="AD132" s="1"/>
      <c r="AE132" s="1"/>
      <c r="AF132" s="1"/>
    </row>
    <row r="133" spans="1:32" ht="15.75" customHeight="1" x14ac:dyDescent="0.2">
      <c r="A133" s="1"/>
      <c r="B133" s="1"/>
      <c r="C133" s="1"/>
      <c r="D133" s="1"/>
      <c r="E133" s="1"/>
      <c r="F133" s="1"/>
      <c r="G133" s="29"/>
      <c r="H133" s="1"/>
      <c r="I133" s="1"/>
      <c r="J133" s="1133"/>
      <c r="K133" s="1133"/>
      <c r="L133" s="1133"/>
      <c r="M133" s="1133"/>
      <c r="N133" s="1133"/>
      <c r="O133" s="1133"/>
      <c r="P133" s="1133"/>
      <c r="Q133" s="1133"/>
      <c r="R133" s="1133"/>
      <c r="S133" s="1133"/>
      <c r="T133" s="1133"/>
      <c r="U133" s="1133"/>
      <c r="V133" s="1133"/>
      <c r="W133" s="1133"/>
      <c r="X133" s="1133"/>
      <c r="Y133" s="1133"/>
      <c r="Z133" s="1133"/>
      <c r="AA133" s="1133"/>
      <c r="AB133" s="1133"/>
      <c r="AC133" s="1133"/>
      <c r="AD133" s="1"/>
      <c r="AE133" s="1"/>
      <c r="AF133" s="1"/>
    </row>
    <row r="134" spans="1:32" ht="15.75" customHeight="1" x14ac:dyDescent="0.2">
      <c r="A134" s="1"/>
      <c r="B134" s="1"/>
      <c r="C134" s="1"/>
      <c r="D134" s="1"/>
      <c r="E134" s="1"/>
      <c r="F134" s="1"/>
      <c r="G134" s="30"/>
      <c r="H134" s="1"/>
      <c r="I134" s="1"/>
      <c r="J134" s="1133"/>
      <c r="K134" s="1133"/>
      <c r="L134" s="1133"/>
      <c r="M134" s="1133"/>
      <c r="N134" s="1133"/>
      <c r="O134" s="1133"/>
      <c r="P134" s="1133"/>
      <c r="Q134" s="1133"/>
      <c r="R134" s="1133"/>
      <c r="S134" s="1133"/>
      <c r="T134" s="1133"/>
      <c r="U134" s="1133"/>
      <c r="V134" s="1133"/>
      <c r="W134" s="1133"/>
      <c r="X134" s="1133"/>
      <c r="Y134" s="1133"/>
      <c r="Z134" s="1133"/>
      <c r="AA134" s="1133"/>
      <c r="AB134" s="1133"/>
      <c r="AC134" s="1133"/>
      <c r="AD134" s="1"/>
      <c r="AE134" s="1"/>
      <c r="AF134" s="1"/>
    </row>
    <row r="135" spans="1:32" ht="15.75" customHeight="1" x14ac:dyDescent="0.2">
      <c r="A135" s="1"/>
      <c r="B135" s="1"/>
      <c r="C135" s="1"/>
      <c r="D135" s="1"/>
      <c r="E135" s="1"/>
      <c r="F135" s="1"/>
      <c r="G135" s="30"/>
      <c r="H135" s="1"/>
      <c r="I135" s="1"/>
      <c r="J135" s="1133"/>
      <c r="K135" s="1133"/>
      <c r="L135" s="1133"/>
      <c r="M135" s="1133"/>
      <c r="N135" s="1133"/>
      <c r="O135" s="1133"/>
      <c r="P135" s="1133"/>
      <c r="Q135" s="1133"/>
      <c r="R135" s="1133"/>
      <c r="S135" s="1133"/>
      <c r="T135" s="1133"/>
      <c r="U135" s="1133"/>
      <c r="V135" s="1133"/>
      <c r="W135" s="1133"/>
      <c r="X135" s="1133"/>
      <c r="Y135" s="1133"/>
      <c r="Z135" s="1133"/>
      <c r="AA135" s="1133"/>
      <c r="AB135" s="1133"/>
      <c r="AC135" s="1133"/>
      <c r="AD135" s="1"/>
      <c r="AE135" s="1"/>
      <c r="AF135" s="1"/>
    </row>
    <row r="136" spans="1:32" ht="15.75" customHeight="1" x14ac:dyDescent="0.2">
      <c r="A136" s="1"/>
      <c r="B136" s="1"/>
      <c r="C136" s="1"/>
      <c r="D136" s="1"/>
      <c r="E136" s="1"/>
      <c r="F136" s="1"/>
      <c r="G136" s="30"/>
      <c r="H136" s="1"/>
      <c r="I136" s="1"/>
      <c r="J136" s="1133"/>
      <c r="K136" s="1133"/>
      <c r="L136" s="1133"/>
      <c r="M136" s="1133"/>
      <c r="N136" s="1133"/>
      <c r="O136" s="1133"/>
      <c r="P136" s="1133"/>
      <c r="Q136" s="1133"/>
      <c r="R136" s="1133"/>
      <c r="S136" s="1133"/>
      <c r="T136" s="1133"/>
      <c r="U136" s="1133"/>
      <c r="V136" s="1133"/>
      <c r="W136" s="1133"/>
      <c r="X136" s="1133"/>
      <c r="Y136" s="1133"/>
      <c r="Z136" s="1133"/>
      <c r="AA136" s="1133"/>
      <c r="AB136" s="1133"/>
      <c r="AC136" s="1133"/>
      <c r="AD136" s="1"/>
      <c r="AE136" s="1"/>
      <c r="AF136" s="1"/>
    </row>
    <row r="137" spans="1:32" ht="15.75" customHeight="1" x14ac:dyDescent="0.2">
      <c r="A137" s="1"/>
      <c r="B137" s="1"/>
      <c r="C137" s="1"/>
      <c r="D137" s="1"/>
      <c r="E137" s="1"/>
      <c r="F137" s="1"/>
      <c r="G137" s="30"/>
      <c r="H137" s="1"/>
      <c r="I137" s="1"/>
      <c r="J137" s="1133"/>
      <c r="K137" s="1133"/>
      <c r="L137" s="1133"/>
      <c r="M137" s="1133"/>
      <c r="N137" s="1133"/>
      <c r="O137" s="1133"/>
      <c r="P137" s="1133"/>
      <c r="Q137" s="1133"/>
      <c r="R137" s="1133"/>
      <c r="S137" s="1133"/>
      <c r="T137" s="1133"/>
      <c r="U137" s="1133"/>
      <c r="V137" s="1133"/>
      <c r="W137" s="1133"/>
      <c r="X137" s="1133"/>
      <c r="Y137" s="1133"/>
      <c r="Z137" s="1133"/>
      <c r="AA137" s="1133"/>
      <c r="AB137" s="1133"/>
      <c r="AC137" s="1133"/>
      <c r="AD137" s="1"/>
      <c r="AE137" s="1"/>
      <c r="AF137" s="1"/>
    </row>
    <row r="138" spans="1:32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133"/>
      <c r="K138" s="1133"/>
      <c r="L138" s="1133"/>
      <c r="M138" s="1133"/>
      <c r="N138" s="1133"/>
      <c r="O138" s="1133"/>
      <c r="P138" s="1133"/>
      <c r="Q138" s="1133"/>
      <c r="R138" s="1133"/>
      <c r="S138" s="1133"/>
      <c r="T138" s="1133"/>
      <c r="U138" s="1133"/>
      <c r="V138" s="1133"/>
      <c r="W138" s="1133"/>
      <c r="X138" s="1133"/>
      <c r="Y138" s="1133"/>
      <c r="Z138" s="1133"/>
      <c r="AA138" s="1133"/>
      <c r="AB138" s="1133"/>
      <c r="AC138" s="1133"/>
      <c r="AD138" s="1"/>
      <c r="AE138" s="1"/>
      <c r="AF138" s="1"/>
    </row>
    <row r="139" spans="1:32" ht="15.75" customHeight="1" x14ac:dyDescent="0.2">
      <c r="A139" s="1"/>
      <c r="B139" s="1"/>
      <c r="C139" s="1"/>
      <c r="D139" s="1"/>
      <c r="E139" s="1"/>
      <c r="F139" s="1"/>
      <c r="G139" s="30"/>
      <c r="H139" s="1"/>
      <c r="I139" s="1"/>
      <c r="J139" s="1133"/>
      <c r="K139" s="1133"/>
      <c r="L139" s="1133"/>
      <c r="M139" s="1133"/>
      <c r="N139" s="1133"/>
      <c r="O139" s="1133"/>
      <c r="P139" s="1133"/>
      <c r="Q139" s="1133"/>
      <c r="R139" s="1133"/>
      <c r="S139" s="1133"/>
      <c r="T139" s="1133"/>
      <c r="U139" s="1133"/>
      <c r="V139" s="1133"/>
      <c r="W139" s="1133"/>
      <c r="X139" s="1133"/>
      <c r="Y139" s="1133"/>
      <c r="Z139" s="1133"/>
      <c r="AA139" s="1133"/>
      <c r="AB139" s="1133"/>
      <c r="AC139" s="1133"/>
      <c r="AD139" s="1"/>
      <c r="AE139" s="1"/>
      <c r="AF139" s="1"/>
    </row>
    <row r="140" spans="1:32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133"/>
      <c r="K140" s="1133"/>
      <c r="L140" s="1133"/>
      <c r="M140" s="1133"/>
      <c r="N140" s="1133"/>
      <c r="O140" s="1133"/>
      <c r="P140" s="1133"/>
      <c r="Q140" s="1133"/>
      <c r="R140" s="1133"/>
      <c r="S140" s="1133"/>
      <c r="T140" s="1133"/>
      <c r="U140" s="1133"/>
      <c r="V140" s="1133"/>
      <c r="W140" s="1133"/>
      <c r="X140" s="1133"/>
      <c r="Y140" s="1133"/>
      <c r="Z140" s="1133"/>
      <c r="AA140" s="1133"/>
      <c r="AB140" s="1133"/>
      <c r="AC140" s="1133"/>
      <c r="AD140" s="1"/>
      <c r="AE140" s="1"/>
      <c r="AF140" s="1"/>
    </row>
    <row r="141" spans="1:32" ht="15.75" customHeight="1" x14ac:dyDescent="0.2">
      <c r="A141" s="1"/>
      <c r="B141" s="1"/>
      <c r="C141" s="1"/>
      <c r="D141" s="1"/>
      <c r="E141" s="1"/>
      <c r="F141" s="1"/>
      <c r="G141" s="30"/>
      <c r="H141" s="1"/>
      <c r="I141" s="1"/>
      <c r="J141" s="1133"/>
      <c r="K141" s="1133"/>
      <c r="L141" s="1133"/>
      <c r="M141" s="1133"/>
      <c r="N141" s="1133"/>
      <c r="O141" s="1133"/>
      <c r="P141" s="1133"/>
      <c r="Q141" s="1133"/>
      <c r="R141" s="1133"/>
      <c r="S141" s="1133"/>
      <c r="T141" s="1133"/>
      <c r="U141" s="1133"/>
      <c r="V141" s="1133"/>
      <c r="W141" s="1133"/>
      <c r="X141" s="1133"/>
      <c r="Y141" s="1133"/>
      <c r="Z141" s="1133"/>
      <c r="AA141" s="1133"/>
      <c r="AB141" s="1133"/>
      <c r="AC141" s="1133"/>
      <c r="AD141" s="1"/>
      <c r="AE141" s="1"/>
      <c r="AF141" s="1"/>
    </row>
    <row r="142" spans="1:32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133"/>
      <c r="K142" s="1133"/>
      <c r="L142" s="1133"/>
      <c r="M142" s="1133"/>
      <c r="N142" s="1133"/>
      <c r="O142" s="1133"/>
      <c r="P142" s="1133"/>
      <c r="Q142" s="1133"/>
      <c r="R142" s="1133"/>
      <c r="S142" s="1133"/>
      <c r="T142" s="1133"/>
      <c r="U142" s="1133"/>
      <c r="V142" s="1133"/>
      <c r="W142" s="1133"/>
      <c r="X142" s="1133"/>
      <c r="Y142" s="1133"/>
      <c r="Z142" s="1133"/>
      <c r="AA142" s="1133"/>
      <c r="AB142" s="1133"/>
      <c r="AC142" s="1133"/>
      <c r="AD142" s="1"/>
      <c r="AE142" s="1"/>
      <c r="AF142" s="1"/>
    </row>
    <row r="143" spans="1:32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133"/>
      <c r="K143" s="1133"/>
      <c r="L143" s="1133"/>
      <c r="M143" s="1133"/>
      <c r="N143" s="1133"/>
      <c r="O143" s="1133"/>
      <c r="P143" s="1133"/>
      <c r="Q143" s="1133"/>
      <c r="R143" s="1133"/>
      <c r="S143" s="1133"/>
      <c r="T143" s="1133"/>
      <c r="U143" s="1133"/>
      <c r="V143" s="1133"/>
      <c r="W143" s="1133"/>
      <c r="X143" s="1133"/>
      <c r="Y143" s="1133"/>
      <c r="Z143" s="1133"/>
      <c r="AA143" s="1133"/>
      <c r="AB143" s="1133"/>
      <c r="AC143" s="1133"/>
      <c r="AD143" s="1"/>
      <c r="AE143" s="1"/>
      <c r="AF143" s="1"/>
    </row>
    <row r="144" spans="1:32" ht="15.75" customHeight="1" x14ac:dyDescent="0.2">
      <c r="A144" s="1"/>
      <c r="B144" s="1"/>
      <c r="C144" s="1"/>
      <c r="D144" s="1"/>
      <c r="E144" s="1"/>
      <c r="F144" s="1"/>
      <c r="G144" s="30"/>
      <c r="H144" s="1"/>
      <c r="I144" s="1"/>
      <c r="J144" s="1133"/>
      <c r="K144" s="1133"/>
      <c r="L144" s="1133"/>
      <c r="M144" s="1133"/>
      <c r="N144" s="1133"/>
      <c r="O144" s="1133"/>
      <c r="P144" s="1133"/>
      <c r="Q144" s="1133"/>
      <c r="R144" s="1133"/>
      <c r="S144" s="1133"/>
      <c r="T144" s="1133"/>
      <c r="U144" s="1133"/>
      <c r="V144" s="1133"/>
      <c r="W144" s="1133"/>
      <c r="X144" s="1133"/>
      <c r="Y144" s="1133"/>
      <c r="Z144" s="1133"/>
      <c r="AA144" s="1133"/>
      <c r="AB144" s="1133"/>
      <c r="AC144" s="1133"/>
      <c r="AD144" s="1"/>
      <c r="AE144" s="1"/>
      <c r="AF144" s="1"/>
    </row>
    <row r="145" spans="1:32" ht="15.75" customHeight="1" x14ac:dyDescent="0.2">
      <c r="A145" s="1"/>
      <c r="B145" s="1"/>
      <c r="C145" s="1"/>
      <c r="D145" s="1"/>
      <c r="E145" s="1"/>
      <c r="F145" s="1"/>
      <c r="G145" s="30"/>
      <c r="H145" s="1"/>
      <c r="I145" s="1"/>
      <c r="J145" s="1133"/>
      <c r="K145" s="1133"/>
      <c r="L145" s="1133"/>
      <c r="M145" s="1133"/>
      <c r="N145" s="1133"/>
      <c r="O145" s="1133"/>
      <c r="P145" s="1133"/>
      <c r="Q145" s="1133"/>
      <c r="R145" s="1133"/>
      <c r="S145" s="1133"/>
      <c r="T145" s="1133"/>
      <c r="U145" s="1133"/>
      <c r="V145" s="1133"/>
      <c r="W145" s="1133"/>
      <c r="X145" s="1133"/>
      <c r="Y145" s="1133"/>
      <c r="Z145" s="1133"/>
      <c r="AA145" s="1133"/>
      <c r="AB145" s="1133"/>
      <c r="AC145" s="1133"/>
      <c r="AD145" s="1"/>
      <c r="AE145" s="1"/>
      <c r="AF145" s="1"/>
    </row>
    <row r="146" spans="1:32" ht="15.75" customHeight="1" x14ac:dyDescent="0.2">
      <c r="A146" s="1"/>
      <c r="B146" s="1"/>
      <c r="C146" s="1"/>
      <c r="D146" s="1"/>
      <c r="E146" s="1"/>
      <c r="F146" s="1"/>
      <c r="G146" s="30"/>
      <c r="H146" s="1"/>
      <c r="I146" s="1"/>
      <c r="J146" s="1133"/>
      <c r="K146" s="1133"/>
      <c r="L146" s="1133"/>
      <c r="M146" s="1133"/>
      <c r="N146" s="1133"/>
      <c r="O146" s="1133"/>
      <c r="P146" s="1133"/>
      <c r="Q146" s="1133"/>
      <c r="R146" s="1133"/>
      <c r="S146" s="1133"/>
      <c r="T146" s="1133"/>
      <c r="U146" s="1133"/>
      <c r="V146" s="1133"/>
      <c r="W146" s="1133"/>
      <c r="X146" s="1133"/>
      <c r="Y146" s="1133"/>
      <c r="Z146" s="1133"/>
      <c r="AA146" s="1133"/>
      <c r="AB146" s="1133"/>
      <c r="AC146" s="1133"/>
      <c r="AD146" s="1"/>
      <c r="AE146" s="1"/>
      <c r="AF146" s="1"/>
    </row>
    <row r="147" spans="1:32" ht="15.75" customHeight="1" x14ac:dyDescent="0.2">
      <c r="A147" s="1"/>
      <c r="B147" s="1"/>
      <c r="C147" s="1"/>
      <c r="D147" s="1"/>
      <c r="E147" s="1"/>
      <c r="F147" s="1"/>
      <c r="G147" s="30"/>
      <c r="H147" s="1"/>
      <c r="I147" s="1"/>
      <c r="J147" s="1133"/>
      <c r="K147" s="1133"/>
      <c r="L147" s="1133"/>
      <c r="M147" s="1133"/>
      <c r="N147" s="1133"/>
      <c r="O147" s="1133"/>
      <c r="P147" s="1133"/>
      <c r="Q147" s="1133"/>
      <c r="R147" s="1133"/>
      <c r="S147" s="1133"/>
      <c r="T147" s="1133"/>
      <c r="U147" s="1133"/>
      <c r="V147" s="1133"/>
      <c r="W147" s="1133"/>
      <c r="X147" s="1133"/>
      <c r="Y147" s="1133"/>
      <c r="Z147" s="1133"/>
      <c r="AA147" s="1133"/>
      <c r="AB147" s="1133"/>
      <c r="AC147" s="1133"/>
      <c r="AD147" s="1"/>
      <c r="AE147" s="1"/>
      <c r="AF147" s="1"/>
    </row>
    <row r="148" spans="1:32" ht="15.75" customHeight="1" x14ac:dyDescent="0.2">
      <c r="A148" s="1"/>
      <c r="B148" s="1"/>
      <c r="C148" s="1"/>
      <c r="D148" s="1"/>
      <c r="E148" s="1"/>
      <c r="F148" s="1"/>
      <c r="G148" s="30"/>
      <c r="H148" s="1"/>
      <c r="I148" s="1"/>
      <c r="J148" s="1133"/>
      <c r="K148" s="1133"/>
      <c r="L148" s="1133"/>
      <c r="M148" s="1133"/>
      <c r="N148" s="1133"/>
      <c r="O148" s="1133"/>
      <c r="P148" s="1133"/>
      <c r="Q148" s="1133"/>
      <c r="R148" s="1133"/>
      <c r="S148" s="1133"/>
      <c r="T148" s="1133"/>
      <c r="U148" s="1133"/>
      <c r="V148" s="1133"/>
      <c r="W148" s="1133"/>
      <c r="X148" s="1133"/>
      <c r="Y148" s="1133"/>
      <c r="Z148" s="1133"/>
      <c r="AA148" s="1133"/>
      <c r="AB148" s="1133"/>
      <c r="AC148" s="1133"/>
      <c r="AD148" s="1"/>
      <c r="AE148" s="1"/>
      <c r="AF148" s="1"/>
    </row>
    <row r="149" spans="1:32" ht="15.75" customHeight="1" x14ac:dyDescent="0.2">
      <c r="A149" s="1"/>
      <c r="B149" s="1"/>
      <c r="C149" s="1"/>
      <c r="D149" s="1"/>
      <c r="E149" s="1"/>
      <c r="F149" s="1"/>
      <c r="G149" s="30"/>
      <c r="H149" s="1"/>
      <c r="I149" s="1"/>
      <c r="J149" s="1133"/>
      <c r="K149" s="1133"/>
      <c r="L149" s="1133"/>
      <c r="M149" s="1133"/>
      <c r="N149" s="1133"/>
      <c r="O149" s="1133"/>
      <c r="P149" s="1133"/>
      <c r="Q149" s="1133"/>
      <c r="R149" s="1133"/>
      <c r="S149" s="1133"/>
      <c r="T149" s="1133"/>
      <c r="U149" s="1133"/>
      <c r="V149" s="1133"/>
      <c r="W149" s="1133"/>
      <c r="X149" s="1133"/>
      <c r="Y149" s="1133"/>
      <c r="Z149" s="1133"/>
      <c r="AA149" s="1133"/>
      <c r="AB149" s="1133"/>
      <c r="AC149" s="1133"/>
      <c r="AD149" s="1"/>
      <c r="AE149" s="1"/>
      <c r="AF149" s="1"/>
    </row>
    <row r="150" spans="1:32" ht="15.75" customHeight="1" x14ac:dyDescent="0.2">
      <c r="A150" s="1"/>
      <c r="B150" s="1"/>
      <c r="C150" s="1"/>
      <c r="D150" s="1"/>
      <c r="E150" s="1"/>
      <c r="F150" s="1"/>
      <c r="G150" s="30"/>
      <c r="H150" s="1"/>
      <c r="I150" s="1"/>
      <c r="J150" s="1133"/>
      <c r="K150" s="1133"/>
      <c r="L150" s="1133"/>
      <c r="M150" s="1133"/>
      <c r="N150" s="1133"/>
      <c r="O150" s="1133"/>
      <c r="P150" s="1133"/>
      <c r="Q150" s="1133"/>
      <c r="R150" s="1133"/>
      <c r="S150" s="1133"/>
      <c r="T150" s="1133"/>
      <c r="U150" s="1133"/>
      <c r="V150" s="1133"/>
      <c r="W150" s="1133"/>
      <c r="X150" s="1133"/>
      <c r="Y150" s="1133"/>
      <c r="Z150" s="1133"/>
      <c r="AA150" s="1133"/>
      <c r="AB150" s="1133"/>
      <c r="AC150" s="1133"/>
      <c r="AD150" s="1"/>
      <c r="AE150" s="1"/>
      <c r="AF150" s="1"/>
    </row>
    <row r="151" spans="1:32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133"/>
      <c r="K151" s="1133"/>
      <c r="L151" s="1133"/>
      <c r="M151" s="1133"/>
      <c r="N151" s="1133"/>
      <c r="O151" s="1133"/>
      <c r="P151" s="1133"/>
      <c r="Q151" s="1133"/>
      <c r="R151" s="1133"/>
      <c r="S151" s="1133"/>
      <c r="T151" s="1133"/>
      <c r="U151" s="1133"/>
      <c r="V151" s="1133"/>
      <c r="W151" s="1133"/>
      <c r="X151" s="1133"/>
      <c r="Y151" s="1133"/>
      <c r="Z151" s="1133"/>
      <c r="AA151" s="1133"/>
      <c r="AB151" s="1133"/>
      <c r="AC151" s="1133"/>
      <c r="AD151" s="1"/>
      <c r="AE151" s="1"/>
      <c r="AF151" s="1"/>
    </row>
    <row r="152" spans="1:32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133"/>
      <c r="K152" s="1133"/>
      <c r="L152" s="1133"/>
      <c r="M152" s="1133"/>
      <c r="N152" s="1133"/>
      <c r="O152" s="1133"/>
      <c r="P152" s="1133"/>
      <c r="Q152" s="1133"/>
      <c r="R152" s="1133"/>
      <c r="S152" s="1133"/>
      <c r="T152" s="1133"/>
      <c r="U152" s="1133"/>
      <c r="V152" s="1133"/>
      <c r="W152" s="1133"/>
      <c r="X152" s="1133"/>
      <c r="Y152" s="1133"/>
      <c r="Z152" s="1133"/>
      <c r="AA152" s="1133"/>
      <c r="AB152" s="1133"/>
      <c r="AC152" s="1133"/>
      <c r="AD152" s="1"/>
      <c r="AE152" s="1"/>
      <c r="AF152" s="1"/>
    </row>
    <row r="153" spans="1:32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133"/>
      <c r="K153" s="1133"/>
      <c r="L153" s="1133"/>
      <c r="M153" s="1133"/>
      <c r="N153" s="1133"/>
      <c r="O153" s="1133"/>
      <c r="P153" s="1133"/>
      <c r="Q153" s="1133"/>
      <c r="R153" s="1133"/>
      <c r="S153" s="1133"/>
      <c r="T153" s="1133"/>
      <c r="U153" s="1133"/>
      <c r="V153" s="1133"/>
      <c r="W153" s="1133"/>
      <c r="X153" s="1133"/>
      <c r="Y153" s="1133"/>
      <c r="Z153" s="1133"/>
      <c r="AA153" s="1133"/>
      <c r="AB153" s="1133"/>
      <c r="AC153" s="1133"/>
      <c r="AD153" s="1"/>
      <c r="AE153" s="1"/>
      <c r="AF153" s="1"/>
    </row>
    <row r="154" spans="1:32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133"/>
      <c r="K154" s="1133"/>
      <c r="L154" s="1133"/>
      <c r="M154" s="1133"/>
      <c r="N154" s="1133"/>
      <c r="O154" s="1133"/>
      <c r="P154" s="1133"/>
      <c r="Q154" s="1133"/>
      <c r="R154" s="1133"/>
      <c r="S154" s="1133"/>
      <c r="T154" s="1133"/>
      <c r="U154" s="1133"/>
      <c r="V154" s="1133"/>
      <c r="W154" s="1133"/>
      <c r="X154" s="1133"/>
      <c r="Y154" s="1133"/>
      <c r="Z154" s="1133"/>
      <c r="AA154" s="1133"/>
      <c r="AB154" s="1133"/>
      <c r="AC154" s="1133"/>
      <c r="AD154" s="1"/>
      <c r="AE154" s="1"/>
      <c r="AF154" s="1"/>
    </row>
    <row r="155" spans="1:32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133"/>
      <c r="K155" s="1133"/>
      <c r="L155" s="1133"/>
      <c r="M155" s="1133"/>
      <c r="N155" s="1133"/>
      <c r="O155" s="1133"/>
      <c r="P155" s="1133"/>
      <c r="Q155" s="1133"/>
      <c r="R155" s="1133"/>
      <c r="S155" s="1133"/>
      <c r="T155" s="1133"/>
      <c r="U155" s="1133"/>
      <c r="V155" s="1133"/>
      <c r="W155" s="1133"/>
      <c r="X155" s="1133"/>
      <c r="Y155" s="1133"/>
      <c r="Z155" s="1133"/>
      <c r="AA155" s="1133"/>
      <c r="AB155" s="1133"/>
      <c r="AC155" s="1133"/>
      <c r="AD155" s="1"/>
      <c r="AE155" s="1"/>
      <c r="AF155" s="1"/>
    </row>
    <row r="156" spans="1:32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133"/>
      <c r="K156" s="1133"/>
      <c r="L156" s="1133"/>
      <c r="M156" s="1133"/>
      <c r="N156" s="1133"/>
      <c r="O156" s="1133"/>
      <c r="P156" s="1133"/>
      <c r="Q156" s="1133"/>
      <c r="R156" s="1133"/>
      <c r="S156" s="1133"/>
      <c r="T156" s="1133"/>
      <c r="U156" s="1133"/>
      <c r="V156" s="1133"/>
      <c r="W156" s="1133"/>
      <c r="X156" s="1133"/>
      <c r="Y156" s="1133"/>
      <c r="Z156" s="1133"/>
      <c r="AA156" s="1133"/>
      <c r="AB156" s="1133"/>
      <c r="AC156" s="1133"/>
      <c r="AD156" s="1"/>
      <c r="AE156" s="1"/>
      <c r="AF156" s="1"/>
    </row>
    <row r="157" spans="1:32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133"/>
      <c r="K157" s="1133"/>
      <c r="L157" s="1133"/>
      <c r="M157" s="1133"/>
      <c r="N157" s="1133"/>
      <c r="O157" s="1133"/>
      <c r="P157" s="1133"/>
      <c r="Q157" s="1133"/>
      <c r="R157" s="1133"/>
      <c r="S157" s="1133"/>
      <c r="T157" s="1133"/>
      <c r="U157" s="1133"/>
      <c r="V157" s="1133"/>
      <c r="W157" s="1133"/>
      <c r="X157" s="1133"/>
      <c r="Y157" s="1133"/>
      <c r="Z157" s="1133"/>
      <c r="AA157" s="1133"/>
      <c r="AB157" s="1133"/>
      <c r="AC157" s="1133"/>
      <c r="AD157" s="1"/>
      <c r="AE157" s="1"/>
      <c r="AF157" s="1"/>
    </row>
    <row r="158" spans="1:32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133"/>
      <c r="K158" s="1133"/>
      <c r="L158" s="1133"/>
      <c r="M158" s="1133"/>
      <c r="N158" s="1133"/>
      <c r="O158" s="1133"/>
      <c r="P158" s="1133"/>
      <c r="Q158" s="1133"/>
      <c r="R158" s="1133"/>
      <c r="S158" s="1133"/>
      <c r="T158" s="1133"/>
      <c r="U158" s="1133"/>
      <c r="V158" s="1133"/>
      <c r="W158" s="1133"/>
      <c r="X158" s="1133"/>
      <c r="Y158" s="1133"/>
      <c r="Z158" s="1133"/>
      <c r="AA158" s="1133"/>
      <c r="AB158" s="1133"/>
      <c r="AC158" s="1133"/>
      <c r="AD158" s="1"/>
      <c r="AE158" s="1"/>
      <c r="AF158" s="1"/>
    </row>
    <row r="159" spans="1:32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133"/>
      <c r="K159" s="1133"/>
      <c r="L159" s="1133"/>
      <c r="M159" s="1133"/>
      <c r="N159" s="1133"/>
      <c r="O159" s="1133"/>
      <c r="P159" s="1133"/>
      <c r="Q159" s="1133"/>
      <c r="R159" s="1133"/>
      <c r="S159" s="1133"/>
      <c r="T159" s="1133"/>
      <c r="U159" s="1133"/>
      <c r="V159" s="1133"/>
      <c r="W159" s="1133"/>
      <c r="X159" s="1133"/>
      <c r="Y159" s="1133"/>
      <c r="Z159" s="1133"/>
      <c r="AA159" s="1133"/>
      <c r="AB159" s="1133"/>
      <c r="AC159" s="1133"/>
      <c r="AD159" s="1"/>
      <c r="AE159" s="1"/>
      <c r="AF159" s="1"/>
    </row>
    <row r="160" spans="1:32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133"/>
      <c r="K160" s="1133"/>
      <c r="L160" s="1133"/>
      <c r="M160" s="1133"/>
      <c r="N160" s="1133"/>
      <c r="O160" s="1133"/>
      <c r="P160" s="1133"/>
      <c r="Q160" s="1133"/>
      <c r="R160" s="1133"/>
      <c r="S160" s="1133"/>
      <c r="T160" s="1133"/>
      <c r="U160" s="1133"/>
      <c r="V160" s="1133"/>
      <c r="W160" s="1133"/>
      <c r="X160" s="1133"/>
      <c r="Y160" s="1133"/>
      <c r="Z160" s="1133"/>
      <c r="AA160" s="1133"/>
      <c r="AB160" s="1133"/>
      <c r="AC160" s="1133"/>
      <c r="AD160" s="1"/>
      <c r="AE160" s="1"/>
      <c r="AF160" s="1"/>
    </row>
    <row r="161" spans="1:32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133"/>
      <c r="K161" s="1133"/>
      <c r="L161" s="1133"/>
      <c r="M161" s="1133"/>
      <c r="N161" s="1133"/>
      <c r="O161" s="1133"/>
      <c r="P161" s="1133"/>
      <c r="Q161" s="1133"/>
      <c r="R161" s="1133"/>
      <c r="S161" s="1133"/>
      <c r="T161" s="1133"/>
      <c r="U161" s="1133"/>
      <c r="V161" s="1133"/>
      <c r="W161" s="1133"/>
      <c r="X161" s="1133"/>
      <c r="Y161" s="1133"/>
      <c r="Z161" s="1133"/>
      <c r="AA161" s="1133"/>
      <c r="AB161" s="1133"/>
      <c r="AC161" s="1133"/>
      <c r="AD161" s="1"/>
      <c r="AE161" s="1"/>
      <c r="AF161" s="1"/>
    </row>
    <row r="162" spans="1:32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133"/>
      <c r="K162" s="1133"/>
      <c r="L162" s="1133"/>
      <c r="M162" s="1133"/>
      <c r="N162" s="1133"/>
      <c r="O162" s="1133"/>
      <c r="P162" s="1133"/>
      <c r="Q162" s="1133"/>
      <c r="R162" s="1133"/>
      <c r="S162" s="1133"/>
      <c r="T162" s="1133"/>
      <c r="U162" s="1133"/>
      <c r="V162" s="1133"/>
      <c r="W162" s="1133"/>
      <c r="X162" s="1133"/>
      <c r="Y162" s="1133"/>
      <c r="Z162" s="1133"/>
      <c r="AA162" s="1133"/>
      <c r="AB162" s="1133"/>
      <c r="AC162" s="1133"/>
      <c r="AD162" s="1"/>
      <c r="AE162" s="1"/>
      <c r="AF162" s="1"/>
    </row>
    <row r="163" spans="1:32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133"/>
      <c r="K163" s="1133"/>
      <c r="L163" s="1133"/>
      <c r="M163" s="1133"/>
      <c r="N163" s="1133"/>
      <c r="O163" s="1133"/>
      <c r="P163" s="1133"/>
      <c r="Q163" s="1133"/>
      <c r="R163" s="1133"/>
      <c r="S163" s="1133"/>
      <c r="T163" s="1133"/>
      <c r="U163" s="1133"/>
      <c r="V163" s="1133"/>
      <c r="W163" s="1133"/>
      <c r="X163" s="1133"/>
      <c r="Y163" s="1133"/>
      <c r="Z163" s="1133"/>
      <c r="AA163" s="1133"/>
      <c r="AB163" s="1133"/>
      <c r="AC163" s="1133"/>
      <c r="AD163" s="1"/>
      <c r="AE163" s="1"/>
      <c r="AF163" s="1"/>
    </row>
    <row r="164" spans="1:32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133"/>
      <c r="K164" s="1133"/>
      <c r="L164" s="1133"/>
      <c r="M164" s="1133"/>
      <c r="N164" s="1133"/>
      <c r="O164" s="1133"/>
      <c r="P164" s="1133"/>
      <c r="Q164" s="1133"/>
      <c r="R164" s="1133"/>
      <c r="S164" s="1133"/>
      <c r="T164" s="1133"/>
      <c r="U164" s="1133"/>
      <c r="V164" s="1133"/>
      <c r="W164" s="1133"/>
      <c r="X164" s="1133"/>
      <c r="Y164" s="1133"/>
      <c r="Z164" s="1133"/>
      <c r="AA164" s="1133"/>
      <c r="AB164" s="1133"/>
      <c r="AC164" s="1133"/>
      <c r="AD164" s="1"/>
      <c r="AE164" s="1"/>
      <c r="AF164" s="1"/>
    </row>
    <row r="165" spans="1:32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133"/>
      <c r="K165" s="1133"/>
      <c r="L165" s="1133"/>
      <c r="M165" s="1133"/>
      <c r="N165" s="1133"/>
      <c r="O165" s="1133"/>
      <c r="P165" s="1133"/>
      <c r="Q165" s="1133"/>
      <c r="R165" s="1133"/>
      <c r="S165" s="1133"/>
      <c r="T165" s="1133"/>
      <c r="U165" s="1133"/>
      <c r="V165" s="1133"/>
      <c r="W165" s="1133"/>
      <c r="X165" s="1133"/>
      <c r="Y165" s="1133"/>
      <c r="Z165" s="1133"/>
      <c r="AA165" s="1133"/>
      <c r="AB165" s="1133"/>
      <c r="AC165" s="1133"/>
      <c r="AD165" s="1"/>
      <c r="AE165" s="1"/>
      <c r="AF165" s="1"/>
    </row>
    <row r="166" spans="1:32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133"/>
      <c r="K166" s="1133"/>
      <c r="L166" s="1133"/>
      <c r="M166" s="1133"/>
      <c r="N166" s="1133"/>
      <c r="O166" s="1133"/>
      <c r="P166" s="1133"/>
      <c r="Q166" s="1133"/>
      <c r="R166" s="1133"/>
      <c r="S166" s="1133"/>
      <c r="T166" s="1133"/>
      <c r="U166" s="1133"/>
      <c r="V166" s="1133"/>
      <c r="W166" s="1133"/>
      <c r="X166" s="1133"/>
      <c r="Y166" s="1133"/>
      <c r="Z166" s="1133"/>
      <c r="AA166" s="1133"/>
      <c r="AB166" s="1133"/>
      <c r="AC166" s="1133"/>
      <c r="AD166" s="1"/>
      <c r="AE166" s="1"/>
      <c r="AF166" s="1"/>
    </row>
    <row r="167" spans="1:32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133"/>
      <c r="K167" s="1133"/>
      <c r="L167" s="1133"/>
      <c r="M167" s="1133"/>
      <c r="N167" s="1133"/>
      <c r="O167" s="1133"/>
      <c r="P167" s="1133"/>
      <c r="Q167" s="1133"/>
      <c r="R167" s="1133"/>
      <c r="S167" s="1133"/>
      <c r="T167" s="1133"/>
      <c r="U167" s="1133"/>
      <c r="V167" s="1133"/>
      <c r="W167" s="1133"/>
      <c r="X167" s="1133"/>
      <c r="Y167" s="1133"/>
      <c r="Z167" s="1133"/>
      <c r="AA167" s="1133"/>
      <c r="AB167" s="1133"/>
      <c r="AC167" s="1133"/>
      <c r="AD167" s="1"/>
      <c r="AE167" s="1"/>
      <c r="AF167" s="1"/>
    </row>
    <row r="168" spans="1:32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133"/>
      <c r="K168" s="1133"/>
      <c r="L168" s="1133"/>
      <c r="M168" s="1133"/>
      <c r="N168" s="1133"/>
      <c r="O168" s="1133"/>
      <c r="P168" s="1133"/>
      <c r="Q168" s="1133"/>
      <c r="R168" s="1133"/>
      <c r="S168" s="1133"/>
      <c r="T168" s="1133"/>
      <c r="U168" s="1133"/>
      <c r="V168" s="1133"/>
      <c r="W168" s="1133"/>
      <c r="X168" s="1133"/>
      <c r="Y168" s="1133"/>
      <c r="Z168" s="1133"/>
      <c r="AA168" s="1133"/>
      <c r="AB168" s="1133"/>
      <c r="AC168" s="1133"/>
      <c r="AD168" s="1"/>
      <c r="AE168" s="1"/>
      <c r="AF168" s="1"/>
    </row>
    <row r="169" spans="1:32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133"/>
      <c r="K169" s="1133"/>
      <c r="L169" s="1133"/>
      <c r="M169" s="1133"/>
      <c r="N169" s="1133"/>
      <c r="O169" s="1133"/>
      <c r="P169" s="1133"/>
      <c r="Q169" s="1133"/>
      <c r="R169" s="1133"/>
      <c r="S169" s="1133"/>
      <c r="T169" s="1133"/>
      <c r="U169" s="1133"/>
      <c r="V169" s="1133"/>
      <c r="W169" s="1133"/>
      <c r="X169" s="1133"/>
      <c r="Y169" s="1133"/>
      <c r="Z169" s="1133"/>
      <c r="AA169" s="1133"/>
      <c r="AB169" s="1133"/>
      <c r="AC169" s="1133"/>
      <c r="AD169" s="1"/>
      <c r="AE169" s="1"/>
      <c r="AF169" s="1"/>
    </row>
    <row r="170" spans="1:32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133"/>
      <c r="K170" s="1133"/>
      <c r="L170" s="1133"/>
      <c r="M170" s="1133"/>
      <c r="N170" s="1133"/>
      <c r="O170" s="1133"/>
      <c r="P170" s="1133"/>
      <c r="Q170" s="1133"/>
      <c r="R170" s="1133"/>
      <c r="S170" s="1133"/>
      <c r="T170" s="1133"/>
      <c r="U170" s="1133"/>
      <c r="V170" s="1133"/>
      <c r="W170" s="1133"/>
      <c r="X170" s="1133"/>
      <c r="Y170" s="1133"/>
      <c r="Z170" s="1133"/>
      <c r="AA170" s="1133"/>
      <c r="AB170" s="1133"/>
      <c r="AC170" s="1133"/>
      <c r="AD170" s="1"/>
      <c r="AE170" s="1"/>
      <c r="AF170" s="1"/>
    </row>
    <row r="171" spans="1:32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133"/>
      <c r="K171" s="1133"/>
      <c r="L171" s="1133"/>
      <c r="M171" s="1133"/>
      <c r="N171" s="1133"/>
      <c r="O171" s="1133"/>
      <c r="P171" s="1133"/>
      <c r="Q171" s="1133"/>
      <c r="R171" s="1133"/>
      <c r="S171" s="1133"/>
      <c r="T171" s="1133"/>
      <c r="U171" s="1133"/>
      <c r="V171" s="1133"/>
      <c r="W171" s="1133"/>
      <c r="X171" s="1133"/>
      <c r="Y171" s="1133"/>
      <c r="Z171" s="1133"/>
      <c r="AA171" s="1133"/>
      <c r="AB171" s="1133"/>
      <c r="AC171" s="1133"/>
      <c r="AD171" s="1"/>
      <c r="AE171" s="1"/>
      <c r="AF171" s="1"/>
    </row>
    <row r="172" spans="1:32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133"/>
      <c r="K172" s="1133"/>
      <c r="L172" s="1133"/>
      <c r="M172" s="1133"/>
      <c r="N172" s="1133"/>
      <c r="O172" s="1133"/>
      <c r="P172" s="1133"/>
      <c r="Q172" s="1133"/>
      <c r="R172" s="1133"/>
      <c r="S172" s="1133"/>
      <c r="T172" s="1133"/>
      <c r="U172" s="1133"/>
      <c r="V172" s="1133"/>
      <c r="W172" s="1133"/>
      <c r="X172" s="1133"/>
      <c r="Y172" s="1133"/>
      <c r="Z172" s="1133"/>
      <c r="AA172" s="1133"/>
      <c r="AB172" s="1133"/>
      <c r="AC172" s="1133"/>
      <c r="AD172" s="1"/>
      <c r="AE172" s="1"/>
      <c r="AF172" s="1"/>
    </row>
    <row r="173" spans="1:32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133"/>
      <c r="K173" s="1133"/>
      <c r="L173" s="1133"/>
      <c r="M173" s="1133"/>
      <c r="N173" s="1133"/>
      <c r="O173" s="1133"/>
      <c r="P173" s="1133"/>
      <c r="Q173" s="1133"/>
      <c r="R173" s="1133"/>
      <c r="S173" s="1133"/>
      <c r="T173" s="1133"/>
      <c r="U173" s="1133"/>
      <c r="V173" s="1133"/>
      <c r="W173" s="1133"/>
      <c r="X173" s="1133"/>
      <c r="Y173" s="1133"/>
      <c r="Z173" s="1133"/>
      <c r="AA173" s="1133"/>
      <c r="AB173" s="1133"/>
      <c r="AC173" s="1133"/>
      <c r="AD173" s="1"/>
      <c r="AE173" s="1"/>
      <c r="AF173" s="1"/>
    </row>
    <row r="174" spans="1:32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133"/>
      <c r="K174" s="1133"/>
      <c r="L174" s="1133"/>
      <c r="M174" s="1133"/>
      <c r="N174" s="1133"/>
      <c r="O174" s="1133"/>
      <c r="P174" s="1133"/>
      <c r="Q174" s="1133"/>
      <c r="R174" s="1133"/>
      <c r="S174" s="1133"/>
      <c r="T174" s="1133"/>
      <c r="U174" s="1133"/>
      <c r="V174" s="1133"/>
      <c r="W174" s="1133"/>
      <c r="X174" s="1133"/>
      <c r="Y174" s="1133"/>
      <c r="Z174" s="1133"/>
      <c r="AA174" s="1133"/>
      <c r="AB174" s="1133"/>
      <c r="AC174" s="1133"/>
      <c r="AD174" s="1"/>
      <c r="AE174" s="1"/>
      <c r="AF174" s="1"/>
    </row>
    <row r="175" spans="1:32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133"/>
      <c r="K175" s="1133"/>
      <c r="L175" s="1133"/>
      <c r="M175" s="1133"/>
      <c r="N175" s="1133"/>
      <c r="O175" s="1133"/>
      <c r="P175" s="1133"/>
      <c r="Q175" s="1133"/>
      <c r="R175" s="1133"/>
      <c r="S175" s="1133"/>
      <c r="T175" s="1133"/>
      <c r="U175" s="1133"/>
      <c r="V175" s="1133"/>
      <c r="W175" s="1133"/>
      <c r="X175" s="1133"/>
      <c r="Y175" s="1133"/>
      <c r="Z175" s="1133"/>
      <c r="AA175" s="1133"/>
      <c r="AB175" s="1133"/>
      <c r="AC175" s="1133"/>
      <c r="AD175" s="1"/>
      <c r="AE175" s="1"/>
      <c r="AF175" s="1"/>
    </row>
    <row r="176" spans="1:32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133"/>
      <c r="K176" s="1133"/>
      <c r="L176" s="1133"/>
      <c r="M176" s="1133"/>
      <c r="N176" s="1133"/>
      <c r="O176" s="1133"/>
      <c r="P176" s="1133"/>
      <c r="Q176" s="1133"/>
      <c r="R176" s="1133"/>
      <c r="S176" s="1133"/>
      <c r="T176" s="1133"/>
      <c r="U176" s="1133"/>
      <c r="V176" s="1133"/>
      <c r="W176" s="1133"/>
      <c r="X176" s="1133"/>
      <c r="Y176" s="1133"/>
      <c r="Z176" s="1133"/>
      <c r="AA176" s="1133"/>
      <c r="AB176" s="1133"/>
      <c r="AC176" s="1133"/>
      <c r="AD176" s="1"/>
      <c r="AE176" s="1"/>
      <c r="AF176" s="1"/>
    </row>
    <row r="177" spans="1:32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133"/>
      <c r="K177" s="1133"/>
      <c r="L177" s="1133"/>
      <c r="M177" s="1133"/>
      <c r="N177" s="1133"/>
      <c r="O177" s="1133"/>
      <c r="P177" s="1133"/>
      <c r="Q177" s="1133"/>
      <c r="R177" s="1133"/>
      <c r="S177" s="1133"/>
      <c r="T177" s="1133"/>
      <c r="U177" s="1133"/>
      <c r="V177" s="1133"/>
      <c r="W177" s="1133"/>
      <c r="X177" s="1133"/>
      <c r="Y177" s="1133"/>
      <c r="Z177" s="1133"/>
      <c r="AA177" s="1133"/>
      <c r="AB177" s="1133"/>
      <c r="AC177" s="1133"/>
      <c r="AD177" s="1"/>
      <c r="AE177" s="1"/>
      <c r="AF177" s="1"/>
    </row>
    <row r="178" spans="1:32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133"/>
      <c r="K178" s="1133"/>
      <c r="L178" s="1133"/>
      <c r="M178" s="1133"/>
      <c r="N178" s="1133"/>
      <c r="O178" s="1133"/>
      <c r="P178" s="1133"/>
      <c r="Q178" s="1133"/>
      <c r="R178" s="1133"/>
      <c r="S178" s="1133"/>
      <c r="T178" s="1133"/>
      <c r="U178" s="1133"/>
      <c r="V178" s="1133"/>
      <c r="W178" s="1133"/>
      <c r="X178" s="1133"/>
      <c r="Y178" s="1133"/>
      <c r="Z178" s="1133"/>
      <c r="AA178" s="1133"/>
      <c r="AB178" s="1133"/>
      <c r="AC178" s="1133"/>
      <c r="AD178" s="1"/>
      <c r="AE178" s="1"/>
      <c r="AF178" s="1"/>
    </row>
    <row r="179" spans="1:32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133"/>
      <c r="K179" s="1133"/>
      <c r="L179" s="1133"/>
      <c r="M179" s="1133"/>
      <c r="N179" s="1133"/>
      <c r="O179" s="1133"/>
      <c r="P179" s="1133"/>
      <c r="Q179" s="1133"/>
      <c r="R179" s="1133"/>
      <c r="S179" s="1133"/>
      <c r="T179" s="1133"/>
      <c r="U179" s="1133"/>
      <c r="V179" s="1133"/>
      <c r="W179" s="1133"/>
      <c r="X179" s="1133"/>
      <c r="Y179" s="1133"/>
      <c r="Z179" s="1133"/>
      <c r="AA179" s="1133"/>
      <c r="AB179" s="1133"/>
      <c r="AC179" s="1133"/>
      <c r="AD179" s="1"/>
      <c r="AE179" s="1"/>
      <c r="AF179" s="1"/>
    </row>
    <row r="180" spans="1:32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133"/>
      <c r="K180" s="1133"/>
      <c r="L180" s="1133"/>
      <c r="M180" s="1133"/>
      <c r="N180" s="1133"/>
      <c r="O180" s="1133"/>
      <c r="P180" s="1133"/>
      <c r="Q180" s="1133"/>
      <c r="R180" s="1133"/>
      <c r="S180" s="1133"/>
      <c r="T180" s="1133"/>
      <c r="U180" s="1133"/>
      <c r="V180" s="1133"/>
      <c r="W180" s="1133"/>
      <c r="X180" s="1133"/>
      <c r="Y180" s="1133"/>
      <c r="Z180" s="1133"/>
      <c r="AA180" s="1133"/>
      <c r="AB180" s="1133"/>
      <c r="AC180" s="1133"/>
      <c r="AD180" s="1"/>
      <c r="AE180" s="1"/>
      <c r="AF180" s="1"/>
    </row>
    <row r="181" spans="1:32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133"/>
      <c r="K181" s="1133"/>
      <c r="L181" s="1133"/>
      <c r="M181" s="1133"/>
      <c r="N181" s="1133"/>
      <c r="O181" s="1133"/>
      <c r="P181" s="1133"/>
      <c r="Q181" s="1133"/>
      <c r="R181" s="1133"/>
      <c r="S181" s="1133"/>
      <c r="T181" s="1133"/>
      <c r="U181" s="1133"/>
      <c r="V181" s="1133"/>
      <c r="W181" s="1133"/>
      <c r="X181" s="1133"/>
      <c r="Y181" s="1133"/>
      <c r="Z181" s="1133"/>
      <c r="AA181" s="1133"/>
      <c r="AB181" s="1133"/>
      <c r="AC181" s="1133"/>
      <c r="AD181" s="1"/>
      <c r="AE181" s="1"/>
      <c r="AF181" s="1"/>
    </row>
    <row r="182" spans="1:32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133"/>
      <c r="K182" s="1133"/>
      <c r="L182" s="1133"/>
      <c r="M182" s="1133"/>
      <c r="N182" s="1133"/>
      <c r="O182" s="1133"/>
      <c r="P182" s="1133"/>
      <c r="Q182" s="1133"/>
      <c r="R182" s="1133"/>
      <c r="S182" s="1133"/>
      <c r="T182" s="1133"/>
      <c r="U182" s="1133"/>
      <c r="V182" s="1133"/>
      <c r="W182" s="1133"/>
      <c r="X182" s="1133"/>
      <c r="Y182" s="1133"/>
      <c r="Z182" s="1133"/>
      <c r="AA182" s="1133"/>
      <c r="AB182" s="1133"/>
      <c r="AC182" s="1133"/>
      <c r="AD182" s="1"/>
      <c r="AE182" s="1"/>
      <c r="AF182" s="1"/>
    </row>
    <row r="183" spans="1:32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133"/>
      <c r="K183" s="1133"/>
      <c r="L183" s="1133"/>
      <c r="M183" s="1133"/>
      <c r="N183" s="1133"/>
      <c r="O183" s="1133"/>
      <c r="P183" s="1133"/>
      <c r="Q183" s="1133"/>
      <c r="R183" s="1133"/>
      <c r="S183" s="1133"/>
      <c r="T183" s="1133"/>
      <c r="U183" s="1133"/>
      <c r="V183" s="1133"/>
      <c r="W183" s="1133"/>
      <c r="X183" s="1133"/>
      <c r="Y183" s="1133"/>
      <c r="Z183" s="1133"/>
      <c r="AA183" s="1133"/>
      <c r="AB183" s="1133"/>
      <c r="AC183" s="1133"/>
      <c r="AD183" s="1"/>
      <c r="AE183" s="1"/>
      <c r="AF183" s="1"/>
    </row>
    <row r="184" spans="1:32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133"/>
      <c r="K184" s="1133"/>
      <c r="L184" s="1133"/>
      <c r="M184" s="1133"/>
      <c r="N184" s="1133"/>
      <c r="O184" s="1133"/>
      <c r="P184" s="1133"/>
      <c r="Q184" s="1133"/>
      <c r="R184" s="1133"/>
      <c r="S184" s="1133"/>
      <c r="T184" s="1133"/>
      <c r="U184" s="1133"/>
      <c r="V184" s="1133"/>
      <c r="W184" s="1133"/>
      <c r="X184" s="1133"/>
      <c r="Y184" s="1133"/>
      <c r="Z184" s="1133"/>
      <c r="AA184" s="1133"/>
      <c r="AB184" s="1133"/>
      <c r="AC184" s="1133"/>
      <c r="AD184" s="1"/>
      <c r="AE184" s="1"/>
      <c r="AF184" s="1"/>
    </row>
    <row r="185" spans="1:32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133"/>
      <c r="K185" s="1133"/>
      <c r="L185" s="1133"/>
      <c r="M185" s="1133"/>
      <c r="N185" s="1133"/>
      <c r="O185" s="1133"/>
      <c r="P185" s="1133"/>
      <c r="Q185" s="1133"/>
      <c r="R185" s="1133"/>
      <c r="S185" s="1133"/>
      <c r="T185" s="1133"/>
      <c r="U185" s="1133"/>
      <c r="V185" s="1133"/>
      <c r="W185" s="1133"/>
      <c r="X185" s="1133"/>
      <c r="Y185" s="1133"/>
      <c r="Z185" s="1133"/>
      <c r="AA185" s="1133"/>
      <c r="AB185" s="1133"/>
      <c r="AC185" s="1133"/>
      <c r="AD185" s="1"/>
      <c r="AE185" s="1"/>
      <c r="AF185" s="1"/>
    </row>
    <row r="186" spans="1:32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133"/>
      <c r="K186" s="1133"/>
      <c r="L186" s="1133"/>
      <c r="M186" s="1133"/>
      <c r="N186" s="1133"/>
      <c r="O186" s="1133"/>
      <c r="P186" s="1133"/>
      <c r="Q186" s="1133"/>
      <c r="R186" s="1133"/>
      <c r="S186" s="1133"/>
      <c r="T186" s="1133"/>
      <c r="U186" s="1133"/>
      <c r="V186" s="1133"/>
      <c r="W186" s="1133"/>
      <c r="X186" s="1133"/>
      <c r="Y186" s="1133"/>
      <c r="Z186" s="1133"/>
      <c r="AA186" s="1133"/>
      <c r="AB186" s="1133"/>
      <c r="AC186" s="1133"/>
      <c r="AD186" s="1"/>
      <c r="AE186" s="1"/>
      <c r="AF186" s="1"/>
    </row>
    <row r="187" spans="1:32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133"/>
      <c r="K187" s="1133"/>
      <c r="L187" s="1133"/>
      <c r="M187" s="1133"/>
      <c r="N187" s="1133"/>
      <c r="O187" s="1133"/>
      <c r="P187" s="1133"/>
      <c r="Q187" s="1133"/>
      <c r="R187" s="1133"/>
      <c r="S187" s="1133"/>
      <c r="T187" s="1133"/>
      <c r="U187" s="1133"/>
      <c r="V187" s="1133"/>
      <c r="W187" s="1133"/>
      <c r="X187" s="1133"/>
      <c r="Y187" s="1133"/>
      <c r="Z187" s="1133"/>
      <c r="AA187" s="1133"/>
      <c r="AB187" s="1133"/>
      <c r="AC187" s="1133"/>
      <c r="AD187" s="1"/>
      <c r="AE187" s="1"/>
      <c r="AF187" s="1"/>
    </row>
    <row r="188" spans="1:32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133"/>
      <c r="K188" s="1133"/>
      <c r="L188" s="1133"/>
      <c r="M188" s="1133"/>
      <c r="N188" s="1133"/>
      <c r="O188" s="1133"/>
      <c r="P188" s="1133"/>
      <c r="Q188" s="1133"/>
      <c r="R188" s="1133"/>
      <c r="S188" s="1133"/>
      <c r="T188" s="1133"/>
      <c r="U188" s="1133"/>
      <c r="V188" s="1133"/>
      <c r="W188" s="1133"/>
      <c r="X188" s="1133"/>
      <c r="Y188" s="1133"/>
      <c r="Z188" s="1133"/>
      <c r="AA188" s="1133"/>
      <c r="AB188" s="1133"/>
      <c r="AC188" s="1133"/>
      <c r="AD188" s="1"/>
      <c r="AE188" s="1"/>
      <c r="AF188" s="1"/>
    </row>
    <row r="189" spans="1:32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133"/>
      <c r="K189" s="1133"/>
      <c r="L189" s="1133"/>
      <c r="M189" s="1133"/>
      <c r="N189" s="1133"/>
      <c r="O189" s="1133"/>
      <c r="P189" s="1133"/>
      <c r="Q189" s="1133"/>
      <c r="R189" s="1133"/>
      <c r="S189" s="1133"/>
      <c r="T189" s="1133"/>
      <c r="U189" s="1133"/>
      <c r="V189" s="1133"/>
      <c r="W189" s="1133"/>
      <c r="X189" s="1133"/>
      <c r="Y189" s="1133"/>
      <c r="Z189" s="1133"/>
      <c r="AA189" s="1133"/>
      <c r="AB189" s="1133"/>
      <c r="AC189" s="1133"/>
      <c r="AD189" s="1"/>
      <c r="AE189" s="1"/>
      <c r="AF189" s="1"/>
    </row>
    <row r="190" spans="1:32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133"/>
      <c r="K190" s="1133"/>
      <c r="L190" s="1133"/>
      <c r="M190" s="1133"/>
      <c r="N190" s="1133"/>
      <c r="O190" s="1133"/>
      <c r="P190" s="1133"/>
      <c r="Q190" s="1133"/>
      <c r="R190" s="1133"/>
      <c r="S190" s="1133"/>
      <c r="T190" s="1133"/>
      <c r="U190" s="1133"/>
      <c r="V190" s="1133"/>
      <c r="W190" s="1133"/>
      <c r="X190" s="1133"/>
      <c r="Y190" s="1133"/>
      <c r="Z190" s="1133"/>
      <c r="AA190" s="1133"/>
      <c r="AB190" s="1133"/>
      <c r="AC190" s="1133"/>
      <c r="AD190" s="1"/>
      <c r="AE190" s="1"/>
      <c r="AF190" s="1"/>
    </row>
    <row r="191" spans="1:32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133"/>
      <c r="K191" s="1133"/>
      <c r="L191" s="1133"/>
      <c r="M191" s="1133"/>
      <c r="N191" s="1133"/>
      <c r="O191" s="1133"/>
      <c r="P191" s="1133"/>
      <c r="Q191" s="1133"/>
      <c r="R191" s="1133"/>
      <c r="S191" s="1133"/>
      <c r="T191" s="1133"/>
      <c r="U191" s="1133"/>
      <c r="V191" s="1133"/>
      <c r="W191" s="1133"/>
      <c r="X191" s="1133"/>
      <c r="Y191" s="1133"/>
      <c r="Z191" s="1133"/>
      <c r="AA191" s="1133"/>
      <c r="AB191" s="1133"/>
      <c r="AC191" s="1133"/>
      <c r="AD191" s="1"/>
      <c r="AE191" s="1"/>
      <c r="AF191" s="1"/>
    </row>
    <row r="192" spans="1:32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133"/>
      <c r="K192" s="1133"/>
      <c r="L192" s="1133"/>
      <c r="M192" s="1133"/>
      <c r="N192" s="1133"/>
      <c r="O192" s="1133"/>
      <c r="P192" s="1133"/>
      <c r="Q192" s="1133"/>
      <c r="R192" s="1133"/>
      <c r="S192" s="1133"/>
      <c r="T192" s="1133"/>
      <c r="U192" s="1133"/>
      <c r="V192" s="1133"/>
      <c r="W192" s="1133"/>
      <c r="X192" s="1133"/>
      <c r="Y192" s="1133"/>
      <c r="Z192" s="1133"/>
      <c r="AA192" s="1133"/>
      <c r="AB192" s="1133"/>
      <c r="AC192" s="1133"/>
      <c r="AD192" s="1"/>
      <c r="AE192" s="1"/>
      <c r="AF192" s="1"/>
    </row>
    <row r="193" spans="1:32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133"/>
      <c r="K193" s="1133"/>
      <c r="L193" s="1133"/>
      <c r="M193" s="1133"/>
      <c r="N193" s="1133"/>
      <c r="O193" s="1133"/>
      <c r="P193" s="1133"/>
      <c r="Q193" s="1133"/>
      <c r="R193" s="1133"/>
      <c r="S193" s="1133"/>
      <c r="T193" s="1133"/>
      <c r="U193" s="1133"/>
      <c r="V193" s="1133"/>
      <c r="W193" s="1133"/>
      <c r="X193" s="1133"/>
      <c r="Y193" s="1133"/>
      <c r="Z193" s="1133"/>
      <c r="AA193" s="1133"/>
      <c r="AB193" s="1133"/>
      <c r="AC193" s="1133"/>
      <c r="AD193" s="1"/>
      <c r="AE193" s="1"/>
      <c r="AF193" s="1"/>
    </row>
    <row r="194" spans="1:32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133"/>
      <c r="K194" s="1133"/>
      <c r="L194" s="1133"/>
      <c r="M194" s="1133"/>
      <c r="N194" s="1133"/>
      <c r="O194" s="1133"/>
      <c r="P194" s="1133"/>
      <c r="Q194" s="1133"/>
      <c r="R194" s="1133"/>
      <c r="S194" s="1133"/>
      <c r="T194" s="1133"/>
      <c r="U194" s="1133"/>
      <c r="V194" s="1133"/>
      <c r="W194" s="1133"/>
      <c r="X194" s="1133"/>
      <c r="Y194" s="1133"/>
      <c r="Z194" s="1133"/>
      <c r="AA194" s="1133"/>
      <c r="AB194" s="1133"/>
      <c r="AC194" s="1133"/>
      <c r="AD194" s="1"/>
      <c r="AE194" s="1"/>
      <c r="AF194" s="1"/>
    </row>
    <row r="195" spans="1:32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133"/>
      <c r="K195" s="1133"/>
      <c r="L195" s="1133"/>
      <c r="M195" s="1133"/>
      <c r="N195" s="1133"/>
      <c r="O195" s="1133"/>
      <c r="P195" s="1133"/>
      <c r="Q195" s="1133"/>
      <c r="R195" s="1133"/>
      <c r="S195" s="1133"/>
      <c r="T195" s="1133"/>
      <c r="U195" s="1133"/>
      <c r="V195" s="1133"/>
      <c r="W195" s="1133"/>
      <c r="X195" s="1133"/>
      <c r="Y195" s="1133"/>
      <c r="Z195" s="1133"/>
      <c r="AA195" s="1133"/>
      <c r="AB195" s="1133"/>
      <c r="AC195" s="1133"/>
      <c r="AD195" s="1"/>
      <c r="AE195" s="1"/>
      <c r="AF195" s="1"/>
    </row>
    <row r="196" spans="1:32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133"/>
      <c r="K196" s="1133"/>
      <c r="L196" s="1133"/>
      <c r="M196" s="1133"/>
      <c r="N196" s="1133"/>
      <c r="O196" s="1133"/>
      <c r="P196" s="1133"/>
      <c r="Q196" s="1133"/>
      <c r="R196" s="1133"/>
      <c r="S196" s="1133"/>
      <c r="T196" s="1133"/>
      <c r="U196" s="1133"/>
      <c r="V196" s="1133"/>
      <c r="W196" s="1133"/>
      <c r="X196" s="1133"/>
      <c r="Y196" s="1133"/>
      <c r="Z196" s="1133"/>
      <c r="AA196" s="1133"/>
      <c r="AB196" s="1133"/>
      <c r="AC196" s="1133"/>
      <c r="AD196" s="1"/>
      <c r="AE196" s="1"/>
      <c r="AF196" s="1"/>
    </row>
    <row r="197" spans="1:32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133"/>
      <c r="K197" s="1133"/>
      <c r="L197" s="1133"/>
      <c r="M197" s="1133"/>
      <c r="N197" s="1133"/>
      <c r="O197" s="1133"/>
      <c r="P197" s="1133"/>
      <c r="Q197" s="1133"/>
      <c r="R197" s="1133"/>
      <c r="S197" s="1133"/>
      <c r="T197" s="1133"/>
      <c r="U197" s="1133"/>
      <c r="V197" s="1133"/>
      <c r="W197" s="1133"/>
      <c r="X197" s="1133"/>
      <c r="Y197" s="1133"/>
      <c r="Z197" s="1133"/>
      <c r="AA197" s="1133"/>
      <c r="AB197" s="1133"/>
      <c r="AC197" s="1133"/>
      <c r="AD197" s="1"/>
      <c r="AE197" s="1"/>
      <c r="AF197" s="1"/>
    </row>
    <row r="198" spans="1:32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133"/>
      <c r="K198" s="1133"/>
      <c r="L198" s="1133"/>
      <c r="M198" s="1133"/>
      <c r="N198" s="1133"/>
      <c r="O198" s="1133"/>
      <c r="P198" s="1133"/>
      <c r="Q198" s="1133"/>
      <c r="R198" s="1133"/>
      <c r="S198" s="1133"/>
      <c r="T198" s="1133"/>
      <c r="U198" s="1133"/>
      <c r="V198" s="1133"/>
      <c r="W198" s="1133"/>
      <c r="X198" s="1133"/>
      <c r="Y198" s="1133"/>
      <c r="Z198" s="1133"/>
      <c r="AA198" s="1133"/>
      <c r="AB198" s="1133"/>
      <c r="AC198" s="1133"/>
      <c r="AD198" s="1"/>
      <c r="AE198" s="1"/>
      <c r="AF198" s="1"/>
    </row>
    <row r="199" spans="1:32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133"/>
      <c r="K199" s="1133"/>
      <c r="L199" s="1133"/>
      <c r="M199" s="1133"/>
      <c r="N199" s="1133"/>
      <c r="O199" s="1133"/>
      <c r="P199" s="1133"/>
      <c r="Q199" s="1133"/>
      <c r="R199" s="1133"/>
      <c r="S199" s="1133"/>
      <c r="T199" s="1133"/>
      <c r="U199" s="1133"/>
      <c r="V199" s="1133"/>
      <c r="W199" s="1133"/>
      <c r="X199" s="1133"/>
      <c r="Y199" s="1133"/>
      <c r="Z199" s="1133"/>
      <c r="AA199" s="1133"/>
      <c r="AB199" s="1133"/>
      <c r="AC199" s="1133"/>
      <c r="AD199" s="1"/>
      <c r="AE199" s="1"/>
      <c r="AF199" s="1"/>
    </row>
    <row r="200" spans="1:32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133"/>
      <c r="K200" s="1133"/>
      <c r="L200" s="1133"/>
      <c r="M200" s="1133"/>
      <c r="N200" s="1133"/>
      <c r="O200" s="1133"/>
      <c r="P200" s="1133"/>
      <c r="Q200" s="1133"/>
      <c r="R200" s="1133"/>
      <c r="S200" s="1133"/>
      <c r="T200" s="1133"/>
      <c r="U200" s="1133"/>
      <c r="V200" s="1133"/>
      <c r="W200" s="1133"/>
      <c r="X200" s="1133"/>
      <c r="Y200" s="1133"/>
      <c r="Z200" s="1133"/>
      <c r="AA200" s="1133"/>
      <c r="AB200" s="1133"/>
      <c r="AC200" s="1133"/>
      <c r="AD200" s="1"/>
      <c r="AE200" s="1"/>
      <c r="AF200" s="1"/>
    </row>
    <row r="201" spans="1:32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133"/>
      <c r="K201" s="1133"/>
      <c r="L201" s="1133"/>
      <c r="M201" s="1133"/>
      <c r="N201" s="1133"/>
      <c r="O201" s="1133"/>
      <c r="P201" s="1133"/>
      <c r="Q201" s="1133"/>
      <c r="R201" s="1133"/>
      <c r="S201" s="1133"/>
      <c r="T201" s="1133"/>
      <c r="U201" s="1133"/>
      <c r="V201" s="1133"/>
      <c r="W201" s="1133"/>
      <c r="X201" s="1133"/>
      <c r="Y201" s="1133"/>
      <c r="Z201" s="1133"/>
      <c r="AA201" s="1133"/>
      <c r="AB201" s="1133"/>
      <c r="AC201" s="1133"/>
      <c r="AD201" s="1"/>
      <c r="AE201" s="1"/>
      <c r="AF201" s="1"/>
    </row>
    <row r="202" spans="1:32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133"/>
      <c r="K202" s="1133"/>
      <c r="L202" s="1133"/>
      <c r="M202" s="1133"/>
      <c r="N202" s="1133"/>
      <c r="O202" s="1133"/>
      <c r="P202" s="1133"/>
      <c r="Q202" s="1133"/>
      <c r="R202" s="1133"/>
      <c r="S202" s="1133"/>
      <c r="T202" s="1133"/>
      <c r="U202" s="1133"/>
      <c r="V202" s="1133"/>
      <c r="W202" s="1133"/>
      <c r="X202" s="1133"/>
      <c r="Y202" s="1133"/>
      <c r="Z202" s="1133"/>
      <c r="AA202" s="1133"/>
      <c r="AB202" s="1133"/>
      <c r="AC202" s="1133"/>
      <c r="AD202" s="1"/>
      <c r="AE202" s="1"/>
      <c r="AF202" s="1"/>
    </row>
    <row r="203" spans="1:32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133"/>
      <c r="K203" s="1133"/>
      <c r="L203" s="1133"/>
      <c r="M203" s="1133"/>
      <c r="N203" s="1133"/>
      <c r="O203" s="1133"/>
      <c r="P203" s="1133"/>
      <c r="Q203" s="1133"/>
      <c r="R203" s="1133"/>
      <c r="S203" s="1133"/>
      <c r="T203" s="1133"/>
      <c r="U203" s="1133"/>
      <c r="V203" s="1133"/>
      <c r="W203" s="1133"/>
      <c r="X203" s="1133"/>
      <c r="Y203" s="1133"/>
      <c r="Z203" s="1133"/>
      <c r="AA203" s="1133"/>
      <c r="AB203" s="1133"/>
      <c r="AC203" s="1133"/>
      <c r="AD203" s="1"/>
      <c r="AE203" s="1"/>
      <c r="AF203" s="1"/>
    </row>
    <row r="204" spans="1:32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133"/>
      <c r="K204" s="1133"/>
      <c r="L204" s="1133"/>
      <c r="M204" s="1133"/>
      <c r="N204" s="1133"/>
      <c r="O204" s="1133"/>
      <c r="P204" s="1133"/>
      <c r="Q204" s="1133"/>
      <c r="R204" s="1133"/>
      <c r="S204" s="1133"/>
      <c r="T204" s="1133"/>
      <c r="U204" s="1133"/>
      <c r="V204" s="1133"/>
      <c r="W204" s="1133"/>
      <c r="X204" s="1133"/>
      <c r="Y204" s="1133"/>
      <c r="Z204" s="1133"/>
      <c r="AA204" s="1133"/>
      <c r="AB204" s="1133"/>
      <c r="AC204" s="1133"/>
      <c r="AD204" s="1"/>
      <c r="AE204" s="1"/>
      <c r="AF204" s="1"/>
    </row>
    <row r="205" spans="1:32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133"/>
      <c r="K205" s="1133"/>
      <c r="L205" s="1133"/>
      <c r="M205" s="1133"/>
      <c r="N205" s="1133"/>
      <c r="O205" s="1133"/>
      <c r="P205" s="1133"/>
      <c r="Q205" s="1133"/>
      <c r="R205" s="1133"/>
      <c r="S205" s="1133"/>
      <c r="T205" s="1133"/>
      <c r="U205" s="1133"/>
      <c r="V205" s="1133"/>
      <c r="W205" s="1133"/>
      <c r="X205" s="1133"/>
      <c r="Y205" s="1133"/>
      <c r="Z205" s="1133"/>
      <c r="AA205" s="1133"/>
      <c r="AB205" s="1133"/>
      <c r="AC205" s="1133"/>
      <c r="AD205" s="1"/>
      <c r="AE205" s="1"/>
      <c r="AF205" s="1"/>
    </row>
    <row r="206" spans="1:32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133"/>
      <c r="K206" s="1133"/>
      <c r="L206" s="1133"/>
      <c r="M206" s="1133"/>
      <c r="N206" s="1133"/>
      <c r="O206" s="1133"/>
      <c r="P206" s="1133"/>
      <c r="Q206" s="1133"/>
      <c r="R206" s="1133"/>
      <c r="S206" s="1133"/>
      <c r="T206" s="1133"/>
      <c r="U206" s="1133"/>
      <c r="V206" s="1133"/>
      <c r="W206" s="1133"/>
      <c r="X206" s="1133"/>
      <c r="Y206" s="1133"/>
      <c r="Z206" s="1133"/>
      <c r="AA206" s="1133"/>
      <c r="AB206" s="1133"/>
      <c r="AC206" s="1133"/>
      <c r="AD206" s="1"/>
      <c r="AE206" s="1"/>
      <c r="AF206" s="1"/>
    </row>
    <row r="207" spans="1:32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133"/>
      <c r="K207" s="1133"/>
      <c r="L207" s="1133"/>
      <c r="M207" s="1133"/>
      <c r="N207" s="1133"/>
      <c r="O207" s="1133"/>
      <c r="P207" s="1133"/>
      <c r="Q207" s="1133"/>
      <c r="R207" s="1133"/>
      <c r="S207" s="1133"/>
      <c r="T207" s="1133"/>
      <c r="U207" s="1133"/>
      <c r="V207" s="1133"/>
      <c r="W207" s="1133"/>
      <c r="X207" s="1133"/>
      <c r="Y207" s="1133"/>
      <c r="Z207" s="1133"/>
      <c r="AA207" s="1133"/>
      <c r="AB207" s="1133"/>
      <c r="AC207" s="1133"/>
      <c r="AD207" s="1"/>
      <c r="AE207" s="1"/>
      <c r="AF207" s="1"/>
    </row>
    <row r="208" spans="1:32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133"/>
      <c r="K208" s="1133"/>
      <c r="L208" s="1133"/>
      <c r="M208" s="1133"/>
      <c r="N208" s="1133"/>
      <c r="O208" s="1133"/>
      <c r="P208" s="1133"/>
      <c r="Q208" s="1133"/>
      <c r="R208" s="1133"/>
      <c r="S208" s="1133"/>
      <c r="T208" s="1133"/>
      <c r="U208" s="1133"/>
      <c r="V208" s="1133"/>
      <c r="W208" s="1133"/>
      <c r="X208" s="1133"/>
      <c r="Y208" s="1133"/>
      <c r="Z208" s="1133"/>
      <c r="AA208" s="1133"/>
      <c r="AB208" s="1133"/>
      <c r="AC208" s="1133"/>
      <c r="AD208" s="1"/>
      <c r="AE208" s="1"/>
      <c r="AF208" s="1"/>
    </row>
    <row r="209" spans="1:32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133"/>
      <c r="K209" s="1133"/>
      <c r="L209" s="1133"/>
      <c r="M209" s="1133"/>
      <c r="N209" s="1133"/>
      <c r="O209" s="1133"/>
      <c r="P209" s="1133"/>
      <c r="Q209" s="1133"/>
      <c r="R209" s="1133"/>
      <c r="S209" s="1133"/>
      <c r="T209" s="1133"/>
      <c r="U209" s="1133"/>
      <c r="V209" s="1133"/>
      <c r="W209" s="1133"/>
      <c r="X209" s="1133"/>
      <c r="Y209" s="1133"/>
      <c r="Z209" s="1133"/>
      <c r="AA209" s="1133"/>
      <c r="AB209" s="1133"/>
      <c r="AC209" s="1133"/>
      <c r="AD209" s="1"/>
      <c r="AE209" s="1"/>
      <c r="AF209" s="1"/>
    </row>
    <row r="210" spans="1:32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133"/>
      <c r="K210" s="1133"/>
      <c r="L210" s="1133"/>
      <c r="M210" s="1133"/>
      <c r="N210" s="1133"/>
      <c r="O210" s="1133"/>
      <c r="P210" s="1133"/>
      <c r="Q210" s="1133"/>
      <c r="R210" s="1133"/>
      <c r="S210" s="1133"/>
      <c r="T210" s="1133"/>
      <c r="U210" s="1133"/>
      <c r="V210" s="1133"/>
      <c r="W210" s="1133"/>
      <c r="X210" s="1133"/>
      <c r="Y210" s="1133"/>
      <c r="Z210" s="1133"/>
      <c r="AA210" s="1133"/>
      <c r="AB210" s="1133"/>
      <c r="AC210" s="1133"/>
      <c r="AD210" s="1"/>
      <c r="AE210" s="1"/>
      <c r="AF210" s="1"/>
    </row>
    <row r="211" spans="1:32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133"/>
      <c r="K211" s="1133"/>
      <c r="L211" s="1133"/>
      <c r="M211" s="1133"/>
      <c r="N211" s="1133"/>
      <c r="O211" s="1133"/>
      <c r="P211" s="1133"/>
      <c r="Q211" s="1133"/>
      <c r="R211" s="1133"/>
      <c r="S211" s="1133"/>
      <c r="T211" s="1133"/>
      <c r="U211" s="1133"/>
      <c r="V211" s="1133"/>
      <c r="W211" s="1133"/>
      <c r="X211" s="1133"/>
      <c r="Y211" s="1133"/>
      <c r="Z211" s="1133"/>
      <c r="AA211" s="1133"/>
      <c r="AB211" s="1133"/>
      <c r="AC211" s="1133"/>
      <c r="AD211" s="1"/>
      <c r="AE211" s="1"/>
      <c r="AF211" s="1"/>
    </row>
    <row r="212" spans="1:32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133"/>
      <c r="K212" s="1133"/>
      <c r="L212" s="1133"/>
      <c r="M212" s="1133"/>
      <c r="N212" s="1133"/>
      <c r="O212" s="1133"/>
      <c r="P212" s="1133"/>
      <c r="Q212" s="1133"/>
      <c r="R212" s="1133"/>
      <c r="S212" s="1133"/>
      <c r="T212" s="1133"/>
      <c r="U212" s="1133"/>
      <c r="V212" s="1133"/>
      <c r="W212" s="1133"/>
      <c r="X212" s="1133"/>
      <c r="Y212" s="1133"/>
      <c r="Z212" s="1133"/>
      <c r="AA212" s="1133"/>
      <c r="AB212" s="1133"/>
      <c r="AC212" s="1133"/>
      <c r="AD212" s="1"/>
      <c r="AE212" s="1"/>
      <c r="AF212" s="1"/>
    </row>
    <row r="213" spans="1:32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133"/>
      <c r="K213" s="1133"/>
      <c r="L213" s="1133"/>
      <c r="M213" s="1133"/>
      <c r="N213" s="1133"/>
      <c r="O213" s="1133"/>
      <c r="P213" s="1133"/>
      <c r="Q213" s="1133"/>
      <c r="R213" s="1133"/>
      <c r="S213" s="1133"/>
      <c r="T213" s="1133"/>
      <c r="U213" s="1133"/>
      <c r="V213" s="1133"/>
      <c r="W213" s="1133"/>
      <c r="X213" s="1133"/>
      <c r="Y213" s="1133"/>
      <c r="Z213" s="1133"/>
      <c r="AA213" s="1133"/>
      <c r="AB213" s="1133"/>
      <c r="AC213" s="1133"/>
      <c r="AD213" s="1"/>
      <c r="AE213" s="1"/>
      <c r="AF213" s="1"/>
    </row>
    <row r="214" spans="1:32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133"/>
      <c r="K214" s="1133"/>
      <c r="L214" s="1133"/>
      <c r="M214" s="1133"/>
      <c r="N214" s="1133"/>
      <c r="O214" s="1133"/>
      <c r="P214" s="1133"/>
      <c r="Q214" s="1133"/>
      <c r="R214" s="1133"/>
      <c r="S214" s="1133"/>
      <c r="T214" s="1133"/>
      <c r="U214" s="1133"/>
      <c r="V214" s="1133"/>
      <c r="W214" s="1133"/>
      <c r="X214" s="1133"/>
      <c r="Y214" s="1133"/>
      <c r="Z214" s="1133"/>
      <c r="AA214" s="1133"/>
      <c r="AB214" s="1133"/>
      <c r="AC214" s="1133"/>
      <c r="AD214" s="1"/>
      <c r="AE214" s="1"/>
      <c r="AF214" s="1"/>
    </row>
    <row r="215" spans="1:32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133"/>
      <c r="K215" s="1133"/>
      <c r="L215" s="1133"/>
      <c r="M215" s="1133"/>
      <c r="N215" s="1133"/>
      <c r="O215" s="1133"/>
      <c r="P215" s="1133"/>
      <c r="Q215" s="1133"/>
      <c r="R215" s="1133"/>
      <c r="S215" s="1133"/>
      <c r="T215" s="1133"/>
      <c r="U215" s="1133"/>
      <c r="V215" s="1133"/>
      <c r="W215" s="1133"/>
      <c r="X215" s="1133"/>
      <c r="Y215" s="1133"/>
      <c r="Z215" s="1133"/>
      <c r="AA215" s="1133"/>
      <c r="AB215" s="1133"/>
      <c r="AC215" s="1133"/>
      <c r="AD215" s="1"/>
      <c r="AE215" s="1"/>
      <c r="AF215" s="1"/>
    </row>
    <row r="216" spans="1:32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133"/>
      <c r="K216" s="1133"/>
      <c r="L216" s="1133"/>
      <c r="M216" s="1133"/>
      <c r="N216" s="1133"/>
      <c r="O216" s="1133"/>
      <c r="P216" s="1133"/>
      <c r="Q216" s="1133"/>
      <c r="R216" s="1133"/>
      <c r="S216" s="1133"/>
      <c r="T216" s="1133"/>
      <c r="U216" s="1133"/>
      <c r="V216" s="1133"/>
      <c r="W216" s="1133"/>
      <c r="X216" s="1133"/>
      <c r="Y216" s="1133"/>
      <c r="Z216" s="1133"/>
      <c r="AA216" s="1133"/>
      <c r="AB216" s="1133"/>
      <c r="AC216" s="1133"/>
      <c r="AD216" s="1"/>
      <c r="AE216" s="1"/>
      <c r="AF216" s="1"/>
    </row>
    <row r="217" spans="1:32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133"/>
      <c r="K217" s="1133"/>
      <c r="L217" s="1133"/>
      <c r="M217" s="1133"/>
      <c r="N217" s="1133"/>
      <c r="O217" s="1133"/>
      <c r="P217" s="1133"/>
      <c r="Q217" s="1133"/>
      <c r="R217" s="1133"/>
      <c r="S217" s="1133"/>
      <c r="T217" s="1133"/>
      <c r="U217" s="1133"/>
      <c r="V217" s="1133"/>
      <c r="W217" s="1133"/>
      <c r="X217" s="1133"/>
      <c r="Y217" s="1133"/>
      <c r="Z217" s="1133"/>
      <c r="AA217" s="1133"/>
      <c r="AB217" s="1133"/>
      <c r="AC217" s="1133"/>
      <c r="AD217" s="1"/>
      <c r="AE217" s="1"/>
      <c r="AF217" s="1"/>
    </row>
    <row r="218" spans="1:32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133"/>
      <c r="K218" s="1133"/>
      <c r="L218" s="1133"/>
      <c r="M218" s="1133"/>
      <c r="N218" s="1133"/>
      <c r="O218" s="1133"/>
      <c r="P218" s="1133"/>
      <c r="Q218" s="1133"/>
      <c r="R218" s="1133"/>
      <c r="S218" s="1133"/>
      <c r="T218" s="1133"/>
      <c r="U218" s="1133"/>
      <c r="V218" s="1133"/>
      <c r="W218" s="1133"/>
      <c r="X218" s="1133"/>
      <c r="Y218" s="1133"/>
      <c r="Z218" s="1133"/>
      <c r="AA218" s="1133"/>
      <c r="AB218" s="1133"/>
      <c r="AC218" s="1133"/>
      <c r="AD218" s="1"/>
      <c r="AE218" s="1"/>
      <c r="AF218" s="1"/>
    </row>
    <row r="219" spans="1:32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133"/>
      <c r="K219" s="1133"/>
      <c r="L219" s="1133"/>
      <c r="M219" s="1133"/>
      <c r="N219" s="1133"/>
      <c r="O219" s="1133"/>
      <c r="P219" s="1133"/>
      <c r="Q219" s="1133"/>
      <c r="R219" s="1133"/>
      <c r="S219" s="1133"/>
      <c r="T219" s="1133"/>
      <c r="U219" s="1133"/>
      <c r="V219" s="1133"/>
      <c r="W219" s="1133"/>
      <c r="X219" s="1133"/>
      <c r="Y219" s="1133"/>
      <c r="Z219" s="1133"/>
      <c r="AA219" s="1133"/>
      <c r="AB219" s="1133"/>
      <c r="AC219" s="1133"/>
      <c r="AD219" s="1"/>
      <c r="AE219" s="1"/>
      <c r="AF219" s="1"/>
    </row>
    <row r="220" spans="1:32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133"/>
      <c r="K220" s="1133"/>
      <c r="L220" s="1133"/>
      <c r="M220" s="1133"/>
      <c r="N220" s="1133"/>
      <c r="O220" s="1133"/>
      <c r="P220" s="1133"/>
      <c r="Q220" s="1133"/>
      <c r="R220" s="1133"/>
      <c r="S220" s="1133"/>
      <c r="T220" s="1133"/>
      <c r="U220" s="1133"/>
      <c r="V220" s="1133"/>
      <c r="W220" s="1133"/>
      <c r="X220" s="1133"/>
      <c r="Y220" s="1133"/>
      <c r="Z220" s="1133"/>
      <c r="AA220" s="1133"/>
      <c r="AB220" s="1133"/>
      <c r="AC220" s="1133"/>
      <c r="AD220" s="1"/>
      <c r="AE220" s="1"/>
      <c r="AF220" s="1"/>
    </row>
    <row r="221" spans="1:32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133"/>
      <c r="K221" s="1133"/>
      <c r="L221" s="1133"/>
      <c r="M221" s="1133"/>
      <c r="N221" s="1133"/>
      <c r="O221" s="1133"/>
      <c r="P221" s="1133"/>
      <c r="Q221" s="1133"/>
      <c r="R221" s="1133"/>
      <c r="S221" s="1133"/>
      <c r="T221" s="1133"/>
      <c r="U221" s="1133"/>
      <c r="V221" s="1133"/>
      <c r="W221" s="1133"/>
      <c r="X221" s="1133"/>
      <c r="Y221" s="1133"/>
      <c r="Z221" s="1133"/>
      <c r="AA221" s="1133"/>
      <c r="AB221" s="1133"/>
      <c r="AC221" s="1133"/>
      <c r="AD221" s="1"/>
      <c r="AE221" s="1"/>
      <c r="AF221" s="1"/>
    </row>
    <row r="222" spans="1:32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133"/>
      <c r="K222" s="1133"/>
      <c r="L222" s="1133"/>
      <c r="M222" s="1133"/>
      <c r="N222" s="1133"/>
      <c r="O222" s="1133"/>
      <c r="P222" s="1133"/>
      <c r="Q222" s="1133"/>
      <c r="R222" s="1133"/>
      <c r="S222" s="1133"/>
      <c r="T222" s="1133"/>
      <c r="U222" s="1133"/>
      <c r="V222" s="1133"/>
      <c r="W222" s="1133"/>
      <c r="X222" s="1133"/>
      <c r="Y222" s="1133"/>
      <c r="Z222" s="1133"/>
      <c r="AA222" s="1133"/>
      <c r="AB222" s="1133"/>
      <c r="AC222" s="1133"/>
      <c r="AD222" s="1"/>
      <c r="AE222" s="1"/>
      <c r="AF222" s="1"/>
    </row>
    <row r="223" spans="1:32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133"/>
      <c r="K223" s="1133"/>
      <c r="L223" s="1133"/>
      <c r="M223" s="1133"/>
      <c r="N223" s="1133"/>
      <c r="O223" s="1133"/>
      <c r="P223" s="1133"/>
      <c r="Q223" s="1133"/>
      <c r="R223" s="1133"/>
      <c r="S223" s="1133"/>
      <c r="T223" s="1133"/>
      <c r="U223" s="1133"/>
      <c r="V223" s="1133"/>
      <c r="W223" s="1133"/>
      <c r="X223" s="1133"/>
      <c r="Y223" s="1133"/>
      <c r="Z223" s="1133"/>
      <c r="AA223" s="1133"/>
      <c r="AB223" s="1133"/>
      <c r="AC223" s="1133"/>
      <c r="AD223" s="1"/>
      <c r="AE223" s="1"/>
      <c r="AF223" s="1"/>
    </row>
    <row r="224" spans="1:32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133"/>
      <c r="K224" s="1133"/>
      <c r="L224" s="1133"/>
      <c r="M224" s="1133"/>
      <c r="N224" s="1133"/>
      <c r="O224" s="1133"/>
      <c r="P224" s="1133"/>
      <c r="Q224" s="1133"/>
      <c r="R224" s="1133"/>
      <c r="S224" s="1133"/>
      <c r="T224" s="1133"/>
      <c r="U224" s="1133"/>
      <c r="V224" s="1133"/>
      <c r="W224" s="1133"/>
      <c r="X224" s="1133"/>
      <c r="Y224" s="1133"/>
      <c r="Z224" s="1133"/>
      <c r="AA224" s="1133"/>
      <c r="AB224" s="1133"/>
      <c r="AC224" s="1133"/>
      <c r="AD224" s="1"/>
      <c r="AE224" s="1"/>
      <c r="AF224" s="1"/>
    </row>
    <row r="225" spans="1:32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133"/>
      <c r="K225" s="1133"/>
      <c r="L225" s="1133"/>
      <c r="M225" s="1133"/>
      <c r="N225" s="1133"/>
      <c r="O225" s="1133"/>
      <c r="P225" s="1133"/>
      <c r="Q225" s="1133"/>
      <c r="R225" s="1133"/>
      <c r="S225" s="1133"/>
      <c r="T225" s="1133"/>
      <c r="U225" s="1133"/>
      <c r="V225" s="1133"/>
      <c r="W225" s="1133"/>
      <c r="X225" s="1133"/>
      <c r="Y225" s="1133"/>
      <c r="Z225" s="1133"/>
      <c r="AA225" s="1133"/>
      <c r="AB225" s="1133"/>
      <c r="AC225" s="1133"/>
      <c r="AD225" s="1"/>
      <c r="AE225" s="1"/>
      <c r="AF225" s="1"/>
    </row>
    <row r="226" spans="1:32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133"/>
      <c r="K226" s="1133"/>
      <c r="L226" s="1133"/>
      <c r="M226" s="1133"/>
      <c r="N226" s="1133"/>
      <c r="O226" s="1133"/>
      <c r="P226" s="1133"/>
      <c r="Q226" s="1133"/>
      <c r="R226" s="1133"/>
      <c r="S226" s="1133"/>
      <c r="T226" s="1133"/>
      <c r="U226" s="1133"/>
      <c r="V226" s="1133"/>
      <c r="W226" s="1133"/>
      <c r="X226" s="1133"/>
      <c r="Y226" s="1133"/>
      <c r="Z226" s="1133"/>
      <c r="AA226" s="1133"/>
      <c r="AB226" s="1133"/>
      <c r="AC226" s="1133"/>
      <c r="AD226" s="1"/>
      <c r="AE226" s="1"/>
      <c r="AF226" s="1"/>
    </row>
    <row r="227" spans="1:32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133"/>
      <c r="K227" s="1133"/>
      <c r="L227" s="1133"/>
      <c r="M227" s="1133"/>
      <c r="N227" s="1133"/>
      <c r="O227" s="1133"/>
      <c r="P227" s="1133"/>
      <c r="Q227" s="1133"/>
      <c r="R227" s="1133"/>
      <c r="S227" s="1133"/>
      <c r="T227" s="1133"/>
      <c r="U227" s="1133"/>
      <c r="V227" s="1133"/>
      <c r="W227" s="1133"/>
      <c r="X227" s="1133"/>
      <c r="Y227" s="1133"/>
      <c r="Z227" s="1133"/>
      <c r="AA227" s="1133"/>
      <c r="AB227" s="1133"/>
      <c r="AC227" s="1133"/>
      <c r="AD227" s="1"/>
      <c r="AE227" s="1"/>
      <c r="AF227" s="1"/>
    </row>
    <row r="228" spans="1:32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133"/>
      <c r="K228" s="1133"/>
      <c r="L228" s="1133"/>
      <c r="M228" s="1133"/>
      <c r="N228" s="1133"/>
      <c r="O228" s="1133"/>
      <c r="P228" s="1133"/>
      <c r="Q228" s="1133"/>
      <c r="R228" s="1133"/>
      <c r="S228" s="1133"/>
      <c r="T228" s="1133"/>
      <c r="U228" s="1133"/>
      <c r="V228" s="1133"/>
      <c r="W228" s="1133"/>
      <c r="X228" s="1133"/>
      <c r="Y228" s="1133"/>
      <c r="Z228" s="1133"/>
      <c r="AA228" s="1133"/>
      <c r="AB228" s="1133"/>
      <c r="AC228" s="1133"/>
      <c r="AD228" s="1"/>
      <c r="AE228" s="1"/>
      <c r="AF228" s="1"/>
    </row>
    <row r="229" spans="1:32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133"/>
      <c r="K229" s="1133"/>
      <c r="L229" s="1133"/>
      <c r="M229" s="1133"/>
      <c r="N229" s="1133"/>
      <c r="O229" s="1133"/>
      <c r="P229" s="1133"/>
      <c r="Q229" s="1133"/>
      <c r="R229" s="1133"/>
      <c r="S229" s="1133"/>
      <c r="T229" s="1133"/>
      <c r="U229" s="1133"/>
      <c r="V229" s="1133"/>
      <c r="W229" s="1133"/>
      <c r="X229" s="1133"/>
      <c r="Y229" s="1133"/>
      <c r="Z229" s="1133"/>
      <c r="AA229" s="1133"/>
      <c r="AB229" s="1133"/>
      <c r="AC229" s="1133"/>
      <c r="AD229" s="1"/>
      <c r="AE229" s="1"/>
      <c r="AF229" s="1"/>
    </row>
    <row r="230" spans="1:32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133"/>
      <c r="K230" s="1133"/>
      <c r="L230" s="1133"/>
      <c r="M230" s="1133"/>
      <c r="N230" s="1133"/>
      <c r="O230" s="1133"/>
      <c r="P230" s="1133"/>
      <c r="Q230" s="1133"/>
      <c r="R230" s="1133"/>
      <c r="S230" s="1133"/>
      <c r="T230" s="1133"/>
      <c r="U230" s="1133"/>
      <c r="V230" s="1133"/>
      <c r="W230" s="1133"/>
      <c r="X230" s="1133"/>
      <c r="Y230" s="1133"/>
      <c r="Z230" s="1133"/>
      <c r="AA230" s="1133"/>
      <c r="AB230" s="1133"/>
      <c r="AC230" s="1133"/>
      <c r="AD230" s="1"/>
      <c r="AE230" s="1"/>
      <c r="AF230" s="1"/>
    </row>
    <row r="231" spans="1:32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133"/>
      <c r="K231" s="1133"/>
      <c r="L231" s="1133"/>
      <c r="M231" s="1133"/>
      <c r="N231" s="1133"/>
      <c r="O231" s="1133"/>
      <c r="P231" s="1133"/>
      <c r="Q231" s="1133"/>
      <c r="R231" s="1133"/>
      <c r="S231" s="1133"/>
      <c r="T231" s="1133"/>
      <c r="U231" s="1133"/>
      <c r="V231" s="1133"/>
      <c r="W231" s="1133"/>
      <c r="X231" s="1133"/>
      <c r="Y231" s="1133"/>
      <c r="Z231" s="1133"/>
      <c r="AA231" s="1133"/>
      <c r="AB231" s="1133"/>
      <c r="AC231" s="1133"/>
      <c r="AD231" s="1"/>
      <c r="AE231" s="1"/>
      <c r="AF231" s="1"/>
    </row>
    <row r="232" spans="1:32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133"/>
      <c r="K232" s="1133"/>
      <c r="L232" s="1133"/>
      <c r="M232" s="1133"/>
      <c r="N232" s="1133"/>
      <c r="O232" s="1133"/>
      <c r="P232" s="1133"/>
      <c r="Q232" s="1133"/>
      <c r="R232" s="1133"/>
      <c r="S232" s="1133"/>
      <c r="T232" s="1133"/>
      <c r="U232" s="1133"/>
      <c r="V232" s="1133"/>
      <c r="W232" s="1133"/>
      <c r="X232" s="1133"/>
      <c r="Y232" s="1133"/>
      <c r="Z232" s="1133"/>
      <c r="AA232" s="1133"/>
      <c r="AB232" s="1133"/>
      <c r="AC232" s="1133"/>
      <c r="AD232" s="1"/>
      <c r="AE232" s="1"/>
      <c r="AF232" s="1"/>
    </row>
    <row r="233" spans="1:32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133"/>
      <c r="K233" s="1133"/>
      <c r="L233" s="1133"/>
      <c r="M233" s="1133"/>
      <c r="N233" s="1133"/>
      <c r="O233" s="1133"/>
      <c r="P233" s="1133"/>
      <c r="Q233" s="1133"/>
      <c r="R233" s="1133"/>
      <c r="S233" s="1133"/>
      <c r="T233" s="1133"/>
      <c r="U233" s="1133"/>
      <c r="V233" s="1133"/>
      <c r="W233" s="1133"/>
      <c r="X233" s="1133"/>
      <c r="Y233" s="1133"/>
      <c r="Z233" s="1133"/>
      <c r="AA233" s="1133"/>
      <c r="AB233" s="1133"/>
      <c r="AC233" s="1133"/>
      <c r="AD233" s="1"/>
      <c r="AE233" s="1"/>
      <c r="AF233" s="1"/>
    </row>
    <row r="234" spans="1:32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133"/>
      <c r="K234" s="1133"/>
      <c r="L234" s="1133"/>
      <c r="M234" s="1133"/>
      <c r="N234" s="1133"/>
      <c r="O234" s="1133"/>
      <c r="P234" s="1133"/>
      <c r="Q234" s="1133"/>
      <c r="R234" s="1133"/>
      <c r="S234" s="1133"/>
      <c r="T234" s="1133"/>
      <c r="U234" s="1133"/>
      <c r="V234" s="1133"/>
      <c r="W234" s="1133"/>
      <c r="X234" s="1133"/>
      <c r="Y234" s="1133"/>
      <c r="Z234" s="1133"/>
      <c r="AA234" s="1133"/>
      <c r="AB234" s="1133"/>
      <c r="AC234" s="1133"/>
      <c r="AD234" s="1"/>
      <c r="AE234" s="1"/>
      <c r="AF234" s="1"/>
    </row>
    <row r="235" spans="1:32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133"/>
      <c r="K235" s="1133"/>
      <c r="L235" s="1133"/>
      <c r="M235" s="1133"/>
      <c r="N235" s="1133"/>
      <c r="O235" s="1133"/>
      <c r="P235" s="1133"/>
      <c r="Q235" s="1133"/>
      <c r="R235" s="1133"/>
      <c r="S235" s="1133"/>
      <c r="T235" s="1133"/>
      <c r="U235" s="1133"/>
      <c r="V235" s="1133"/>
      <c r="W235" s="1133"/>
      <c r="X235" s="1133"/>
      <c r="Y235" s="1133"/>
      <c r="Z235" s="1133"/>
      <c r="AA235" s="1133"/>
      <c r="AB235" s="1133"/>
      <c r="AC235" s="1133"/>
      <c r="AD235" s="1"/>
      <c r="AE235" s="1"/>
      <c r="AF235" s="1"/>
    </row>
    <row r="236" spans="1:32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133"/>
      <c r="K236" s="1133"/>
      <c r="L236" s="1133"/>
      <c r="M236" s="1133"/>
      <c r="N236" s="1133"/>
      <c r="O236" s="1133"/>
      <c r="P236" s="1133"/>
      <c r="Q236" s="1133"/>
      <c r="R236" s="1133"/>
      <c r="S236" s="1133"/>
      <c r="T236" s="1133"/>
      <c r="U236" s="1133"/>
      <c r="V236" s="1133"/>
      <c r="W236" s="1133"/>
      <c r="X236" s="1133"/>
      <c r="Y236" s="1133"/>
      <c r="Z236" s="1133"/>
      <c r="AA236" s="1133"/>
      <c r="AB236" s="1133"/>
      <c r="AC236" s="1133"/>
      <c r="AD236" s="1"/>
      <c r="AE236" s="1"/>
      <c r="AF236" s="1"/>
    </row>
    <row r="237" spans="1:32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133"/>
      <c r="K237" s="1133"/>
      <c r="L237" s="1133"/>
      <c r="M237" s="1133"/>
      <c r="N237" s="1133"/>
      <c r="O237" s="1133"/>
      <c r="P237" s="1133"/>
      <c r="Q237" s="1133"/>
      <c r="R237" s="1133"/>
      <c r="S237" s="1133"/>
      <c r="T237" s="1133"/>
      <c r="U237" s="1133"/>
      <c r="V237" s="1133"/>
      <c r="W237" s="1133"/>
      <c r="X237" s="1133"/>
      <c r="Y237" s="1133"/>
      <c r="Z237" s="1133"/>
      <c r="AA237" s="1133"/>
      <c r="AB237" s="1133"/>
      <c r="AC237" s="1133"/>
      <c r="AD237" s="1"/>
      <c r="AE237" s="1"/>
      <c r="AF237" s="1"/>
    </row>
    <row r="238" spans="1:32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133"/>
      <c r="K238" s="1133"/>
      <c r="L238" s="1133"/>
      <c r="M238" s="1133"/>
      <c r="N238" s="1133"/>
      <c r="O238" s="1133"/>
      <c r="P238" s="1133"/>
      <c r="Q238" s="1133"/>
      <c r="R238" s="1133"/>
      <c r="S238" s="1133"/>
      <c r="T238" s="1133"/>
      <c r="U238" s="1133"/>
      <c r="V238" s="1133"/>
      <c r="W238" s="1133"/>
      <c r="X238" s="1133"/>
      <c r="Y238" s="1133"/>
      <c r="Z238" s="1133"/>
      <c r="AA238" s="1133"/>
      <c r="AB238" s="1133"/>
      <c r="AC238" s="1133"/>
      <c r="AD238" s="1"/>
      <c r="AE238" s="1"/>
      <c r="AF238" s="1"/>
    </row>
    <row r="239" spans="1:32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133"/>
      <c r="K239" s="1133"/>
      <c r="L239" s="1133"/>
      <c r="M239" s="1133"/>
      <c r="N239" s="1133"/>
      <c r="O239" s="1133"/>
      <c r="P239" s="1133"/>
      <c r="Q239" s="1133"/>
      <c r="R239" s="1133"/>
      <c r="S239" s="1133"/>
      <c r="T239" s="1133"/>
      <c r="U239" s="1133"/>
      <c r="V239" s="1133"/>
      <c r="W239" s="1133"/>
      <c r="X239" s="1133"/>
      <c r="Y239" s="1133"/>
      <c r="Z239" s="1133"/>
      <c r="AA239" s="1133"/>
      <c r="AB239" s="1133"/>
      <c r="AC239" s="1133"/>
      <c r="AD239" s="1"/>
      <c r="AE239" s="1"/>
      <c r="AF239" s="1"/>
    </row>
    <row r="240" spans="1:32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133"/>
      <c r="K240" s="1133"/>
      <c r="L240" s="1133"/>
      <c r="M240" s="1133"/>
      <c r="N240" s="1133"/>
      <c r="O240" s="1133"/>
      <c r="P240" s="1133"/>
      <c r="Q240" s="1133"/>
      <c r="R240" s="1133"/>
      <c r="S240" s="1133"/>
      <c r="T240" s="1133"/>
      <c r="U240" s="1133"/>
      <c r="V240" s="1133"/>
      <c r="W240" s="1133"/>
      <c r="X240" s="1133"/>
      <c r="Y240" s="1133"/>
      <c r="Z240" s="1133"/>
      <c r="AA240" s="1133"/>
      <c r="AB240" s="1133"/>
      <c r="AC240" s="1133"/>
      <c r="AD240" s="1"/>
      <c r="AE240" s="1"/>
      <c r="AF240" s="1"/>
    </row>
    <row r="241" spans="1:32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133"/>
      <c r="K241" s="1133"/>
      <c r="L241" s="1133"/>
      <c r="M241" s="1133"/>
      <c r="N241" s="1133"/>
      <c r="O241" s="1133"/>
      <c r="P241" s="1133"/>
      <c r="Q241" s="1133"/>
      <c r="R241" s="1133"/>
      <c r="S241" s="1133"/>
      <c r="T241" s="1133"/>
      <c r="U241" s="1133"/>
      <c r="V241" s="1133"/>
      <c r="W241" s="1133"/>
      <c r="X241" s="1133"/>
      <c r="Y241" s="1133"/>
      <c r="Z241" s="1133"/>
      <c r="AA241" s="1133"/>
      <c r="AB241" s="1133"/>
      <c r="AC241" s="1133"/>
      <c r="AD241" s="1"/>
      <c r="AE241" s="1"/>
      <c r="AF241" s="1"/>
    </row>
    <row r="242" spans="1:32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133"/>
      <c r="K242" s="1133"/>
      <c r="L242" s="1133"/>
      <c r="M242" s="1133"/>
      <c r="N242" s="1133"/>
      <c r="O242" s="1133"/>
      <c r="P242" s="1133"/>
      <c r="Q242" s="1133"/>
      <c r="R242" s="1133"/>
      <c r="S242" s="1133"/>
      <c r="T242" s="1133"/>
      <c r="U242" s="1133"/>
      <c r="V242" s="1133"/>
      <c r="W242" s="1133"/>
      <c r="X242" s="1133"/>
      <c r="Y242" s="1133"/>
      <c r="Z242" s="1133"/>
      <c r="AA242" s="1133"/>
      <c r="AB242" s="1133"/>
      <c r="AC242" s="1133"/>
      <c r="AD242" s="1"/>
      <c r="AE242" s="1"/>
      <c r="AF242" s="1"/>
    </row>
    <row r="243" spans="1:32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133"/>
      <c r="K243" s="1133"/>
      <c r="L243" s="1133"/>
      <c r="M243" s="1133"/>
      <c r="N243" s="1133"/>
      <c r="O243" s="1133"/>
      <c r="P243" s="1133"/>
      <c r="Q243" s="1133"/>
      <c r="R243" s="1133"/>
      <c r="S243" s="1133"/>
      <c r="T243" s="1133"/>
      <c r="U243" s="1133"/>
      <c r="V243" s="1133"/>
      <c r="W243" s="1133"/>
      <c r="X243" s="1133"/>
      <c r="Y243" s="1133"/>
      <c r="Z243" s="1133"/>
      <c r="AA243" s="1133"/>
      <c r="AB243" s="1133"/>
      <c r="AC243" s="1133"/>
      <c r="AD243" s="1"/>
      <c r="AE243" s="1"/>
      <c r="AF243" s="1"/>
    </row>
    <row r="244" spans="1:32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133"/>
      <c r="K244" s="1133"/>
      <c r="L244" s="1133"/>
      <c r="M244" s="1133"/>
      <c r="N244" s="1133"/>
      <c r="O244" s="1133"/>
      <c r="P244" s="1133"/>
      <c r="Q244" s="1133"/>
      <c r="R244" s="1133"/>
      <c r="S244" s="1133"/>
      <c r="T244" s="1133"/>
      <c r="U244" s="1133"/>
      <c r="V244" s="1133"/>
      <c r="W244" s="1133"/>
      <c r="X244" s="1133"/>
      <c r="Y244" s="1133"/>
      <c r="Z244" s="1133"/>
      <c r="AA244" s="1133"/>
      <c r="AB244" s="1133"/>
      <c r="AC244" s="1133"/>
      <c r="AD244" s="1"/>
      <c r="AE244" s="1"/>
      <c r="AF244" s="1"/>
    </row>
    <row r="245" spans="1:32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133"/>
      <c r="K245" s="1133"/>
      <c r="L245" s="1133"/>
      <c r="M245" s="1133"/>
      <c r="N245" s="1133"/>
      <c r="O245" s="1133"/>
      <c r="P245" s="1133"/>
      <c r="Q245" s="1133"/>
      <c r="R245" s="1133"/>
      <c r="S245" s="1133"/>
      <c r="T245" s="1133"/>
      <c r="U245" s="1133"/>
      <c r="V245" s="1133"/>
      <c r="W245" s="1133"/>
      <c r="X245" s="1133"/>
      <c r="Y245" s="1133"/>
      <c r="Z245" s="1133"/>
      <c r="AA245" s="1133"/>
      <c r="AB245" s="1133"/>
      <c r="AC245" s="1133"/>
      <c r="AD245" s="1"/>
      <c r="AE245" s="1"/>
      <c r="AF245" s="1"/>
    </row>
    <row r="246" spans="1:32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133"/>
      <c r="K246" s="1133"/>
      <c r="L246" s="1133"/>
      <c r="M246" s="1133"/>
      <c r="N246" s="1133"/>
      <c r="O246" s="1133"/>
      <c r="P246" s="1133"/>
      <c r="Q246" s="1133"/>
      <c r="R246" s="1133"/>
      <c r="S246" s="1133"/>
      <c r="T246" s="1133"/>
      <c r="U246" s="1133"/>
      <c r="V246" s="1133"/>
      <c r="W246" s="1133"/>
      <c r="X246" s="1133"/>
      <c r="Y246" s="1133"/>
      <c r="Z246" s="1133"/>
      <c r="AA246" s="1133"/>
      <c r="AB246" s="1133"/>
      <c r="AC246" s="1133"/>
      <c r="AD246" s="1"/>
      <c r="AE246" s="1"/>
      <c r="AF246" s="1"/>
    </row>
    <row r="247" spans="1:32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133"/>
      <c r="K247" s="1133"/>
      <c r="L247" s="1133"/>
      <c r="M247" s="1133"/>
      <c r="N247" s="1133"/>
      <c r="O247" s="1133"/>
      <c r="P247" s="1133"/>
      <c r="Q247" s="1133"/>
      <c r="R247" s="1133"/>
      <c r="S247" s="1133"/>
      <c r="T247" s="1133"/>
      <c r="U247" s="1133"/>
      <c r="V247" s="1133"/>
      <c r="W247" s="1133"/>
      <c r="X247" s="1133"/>
      <c r="Y247" s="1133"/>
      <c r="Z247" s="1133"/>
      <c r="AA247" s="1133"/>
      <c r="AB247" s="1133"/>
      <c r="AC247" s="1133"/>
      <c r="AD247" s="1"/>
      <c r="AE247" s="1"/>
      <c r="AF247" s="1"/>
    </row>
    <row r="248" spans="1:32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133"/>
      <c r="K248" s="1133"/>
      <c r="L248" s="1133"/>
      <c r="M248" s="1133"/>
      <c r="N248" s="1133"/>
      <c r="O248" s="1133"/>
      <c r="P248" s="1133"/>
      <c r="Q248" s="1133"/>
      <c r="R248" s="1133"/>
      <c r="S248" s="1133"/>
      <c r="T248" s="1133"/>
      <c r="U248" s="1133"/>
      <c r="V248" s="1133"/>
      <c r="W248" s="1133"/>
      <c r="X248" s="1133"/>
      <c r="Y248" s="1133"/>
      <c r="Z248" s="1133"/>
      <c r="AA248" s="1133"/>
      <c r="AB248" s="1133"/>
      <c r="AC248" s="1133"/>
      <c r="AD248" s="1"/>
      <c r="AE248" s="1"/>
      <c r="AF248" s="1"/>
    </row>
    <row r="249" spans="1:32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133"/>
      <c r="K249" s="1133"/>
      <c r="L249" s="1133"/>
      <c r="M249" s="1133"/>
      <c r="N249" s="1133"/>
      <c r="O249" s="1133"/>
      <c r="P249" s="1133"/>
      <c r="Q249" s="1133"/>
      <c r="R249" s="1133"/>
      <c r="S249" s="1133"/>
      <c r="T249" s="1133"/>
      <c r="U249" s="1133"/>
      <c r="V249" s="1133"/>
      <c r="W249" s="1133"/>
      <c r="X249" s="1133"/>
      <c r="Y249" s="1133"/>
      <c r="Z249" s="1133"/>
      <c r="AA249" s="1133"/>
      <c r="AB249" s="1133"/>
      <c r="AC249" s="1133"/>
      <c r="AD249" s="1"/>
      <c r="AE249" s="1"/>
      <c r="AF249" s="1"/>
    </row>
    <row r="250" spans="1:32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133"/>
      <c r="K250" s="1133"/>
      <c r="L250" s="1133"/>
      <c r="M250" s="1133"/>
      <c r="N250" s="1133"/>
      <c r="O250" s="1133"/>
      <c r="P250" s="1133"/>
      <c r="Q250" s="1133"/>
      <c r="R250" s="1133"/>
      <c r="S250" s="1133"/>
      <c r="T250" s="1133"/>
      <c r="U250" s="1133"/>
      <c r="V250" s="1133"/>
      <c r="W250" s="1133"/>
      <c r="X250" s="1133"/>
      <c r="Y250" s="1133"/>
      <c r="Z250" s="1133"/>
      <c r="AA250" s="1133"/>
      <c r="AB250" s="1133"/>
      <c r="AC250" s="1133"/>
      <c r="AD250" s="1"/>
      <c r="AE250" s="1"/>
      <c r="AF250" s="1"/>
    </row>
    <row r="251" spans="1:32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133"/>
      <c r="K251" s="1133"/>
      <c r="L251" s="1133"/>
      <c r="M251" s="1133"/>
      <c r="N251" s="1133"/>
      <c r="O251" s="1133"/>
      <c r="P251" s="1133"/>
      <c r="Q251" s="1133"/>
      <c r="R251" s="1133"/>
      <c r="S251" s="1133"/>
      <c r="T251" s="1133"/>
      <c r="U251" s="1133"/>
      <c r="V251" s="1133"/>
      <c r="W251" s="1133"/>
      <c r="X251" s="1133"/>
      <c r="Y251" s="1133"/>
      <c r="Z251" s="1133"/>
      <c r="AA251" s="1133"/>
      <c r="AB251" s="1133"/>
      <c r="AC251" s="1133"/>
      <c r="AD251" s="1"/>
      <c r="AE251" s="1"/>
      <c r="AF251" s="1"/>
    </row>
    <row r="252" spans="1:32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133"/>
      <c r="K252" s="1133"/>
      <c r="L252" s="1133"/>
      <c r="M252" s="1133"/>
      <c r="N252" s="1133"/>
      <c r="O252" s="1133"/>
      <c r="P252" s="1133"/>
      <c r="Q252" s="1133"/>
      <c r="R252" s="1133"/>
      <c r="S252" s="1133"/>
      <c r="T252" s="1133"/>
      <c r="U252" s="1133"/>
      <c r="V252" s="1133"/>
      <c r="W252" s="1133"/>
      <c r="X252" s="1133"/>
      <c r="Y252" s="1133"/>
      <c r="Z252" s="1133"/>
      <c r="AA252" s="1133"/>
      <c r="AB252" s="1133"/>
      <c r="AC252" s="1133"/>
      <c r="AD252" s="1"/>
      <c r="AE252" s="1"/>
      <c r="AF252" s="1"/>
    </row>
    <row r="253" spans="1:32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133"/>
      <c r="K253" s="1133"/>
      <c r="L253" s="1133"/>
      <c r="M253" s="1133"/>
      <c r="N253" s="1133"/>
      <c r="O253" s="1133"/>
      <c r="P253" s="1133"/>
      <c r="Q253" s="1133"/>
      <c r="R253" s="1133"/>
      <c r="S253" s="1133"/>
      <c r="T253" s="1133"/>
      <c r="U253" s="1133"/>
      <c r="V253" s="1133"/>
      <c r="W253" s="1133"/>
      <c r="X253" s="1133"/>
      <c r="Y253" s="1133"/>
      <c r="Z253" s="1133"/>
      <c r="AA253" s="1133"/>
      <c r="AB253" s="1133"/>
      <c r="AC253" s="1133"/>
      <c r="AD253" s="1"/>
      <c r="AE253" s="1"/>
      <c r="AF253" s="1"/>
    </row>
    <row r="254" spans="1:32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133"/>
      <c r="K254" s="1133"/>
      <c r="L254" s="1133"/>
      <c r="M254" s="1133"/>
      <c r="N254" s="1133"/>
      <c r="O254" s="1133"/>
      <c r="P254" s="1133"/>
      <c r="Q254" s="1133"/>
      <c r="R254" s="1133"/>
      <c r="S254" s="1133"/>
      <c r="T254" s="1133"/>
      <c r="U254" s="1133"/>
      <c r="V254" s="1133"/>
      <c r="W254" s="1133"/>
      <c r="X254" s="1133"/>
      <c r="Y254" s="1133"/>
      <c r="Z254" s="1133"/>
      <c r="AA254" s="1133"/>
      <c r="AB254" s="1133"/>
      <c r="AC254" s="1133"/>
      <c r="AD254" s="1"/>
      <c r="AE254" s="1"/>
      <c r="AF254" s="1"/>
    </row>
    <row r="255" spans="1:32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133"/>
      <c r="K255" s="1133"/>
      <c r="L255" s="1133"/>
      <c r="M255" s="1133"/>
      <c r="N255" s="1133"/>
      <c r="O255" s="1133"/>
      <c r="P255" s="1133"/>
      <c r="Q255" s="1133"/>
      <c r="R255" s="1133"/>
      <c r="S255" s="1133"/>
      <c r="T255" s="1133"/>
      <c r="U255" s="1133"/>
      <c r="V255" s="1133"/>
      <c r="W255" s="1133"/>
      <c r="X255" s="1133"/>
      <c r="Y255" s="1133"/>
      <c r="Z255" s="1133"/>
      <c r="AA255" s="1133"/>
      <c r="AB255" s="1133"/>
      <c r="AC255" s="1133"/>
      <c r="AD255" s="1"/>
      <c r="AE255" s="1"/>
      <c r="AF255" s="1"/>
    </row>
    <row r="256" spans="1:32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133"/>
      <c r="K256" s="1133"/>
      <c r="L256" s="1133"/>
      <c r="M256" s="1133"/>
      <c r="N256" s="1133"/>
      <c r="O256" s="1133"/>
      <c r="P256" s="1133"/>
      <c r="Q256" s="1133"/>
      <c r="R256" s="1133"/>
      <c r="S256" s="1133"/>
      <c r="T256" s="1133"/>
      <c r="U256" s="1133"/>
      <c r="V256" s="1133"/>
      <c r="W256" s="1133"/>
      <c r="X256" s="1133"/>
      <c r="Y256" s="1133"/>
      <c r="Z256" s="1133"/>
      <c r="AA256" s="1133"/>
      <c r="AB256" s="1133"/>
      <c r="AC256" s="1133"/>
      <c r="AD256" s="1"/>
      <c r="AE256" s="1"/>
      <c r="AF256" s="1"/>
    </row>
    <row r="257" spans="1:32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133"/>
      <c r="K257" s="1133"/>
      <c r="L257" s="1133"/>
      <c r="M257" s="1133"/>
      <c r="N257" s="1133"/>
      <c r="O257" s="1133"/>
      <c r="P257" s="1133"/>
      <c r="Q257" s="1133"/>
      <c r="R257" s="1133"/>
      <c r="S257" s="1133"/>
      <c r="T257" s="1133"/>
      <c r="U257" s="1133"/>
      <c r="V257" s="1133"/>
      <c r="W257" s="1133"/>
      <c r="X257" s="1133"/>
      <c r="Y257" s="1133"/>
      <c r="Z257" s="1133"/>
      <c r="AA257" s="1133"/>
      <c r="AB257" s="1133"/>
      <c r="AC257" s="1133"/>
      <c r="AD257" s="1"/>
      <c r="AE257" s="1"/>
      <c r="AF257" s="1"/>
    </row>
    <row r="258" spans="1:32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133"/>
      <c r="K258" s="1133"/>
      <c r="L258" s="1133"/>
      <c r="M258" s="1133"/>
      <c r="N258" s="1133"/>
      <c r="O258" s="1133"/>
      <c r="P258" s="1133"/>
      <c r="Q258" s="1133"/>
      <c r="R258" s="1133"/>
      <c r="S258" s="1133"/>
      <c r="T258" s="1133"/>
      <c r="U258" s="1133"/>
      <c r="V258" s="1133"/>
      <c r="W258" s="1133"/>
      <c r="X258" s="1133"/>
      <c r="Y258" s="1133"/>
      <c r="Z258" s="1133"/>
      <c r="AA258" s="1133"/>
      <c r="AB258" s="1133"/>
      <c r="AC258" s="1133"/>
      <c r="AD258" s="1"/>
      <c r="AE258" s="1"/>
      <c r="AF258" s="1"/>
    </row>
    <row r="259" spans="1:32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133"/>
      <c r="K259" s="1133"/>
      <c r="L259" s="1133"/>
      <c r="M259" s="1133"/>
      <c r="N259" s="1133"/>
      <c r="O259" s="1133"/>
      <c r="P259" s="1133"/>
      <c r="Q259" s="1133"/>
      <c r="R259" s="1133"/>
      <c r="S259" s="1133"/>
      <c r="T259" s="1133"/>
      <c r="U259" s="1133"/>
      <c r="V259" s="1133"/>
      <c r="W259" s="1133"/>
      <c r="X259" s="1133"/>
      <c r="Y259" s="1133"/>
      <c r="Z259" s="1133"/>
      <c r="AA259" s="1133"/>
      <c r="AB259" s="1133"/>
      <c r="AC259" s="1133"/>
      <c r="AD259" s="1"/>
      <c r="AE259" s="1"/>
      <c r="AF259" s="1"/>
    </row>
    <row r="260" spans="1:32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133"/>
      <c r="K260" s="1133"/>
      <c r="L260" s="1133"/>
      <c r="M260" s="1133"/>
      <c r="N260" s="1133"/>
      <c r="O260" s="1133"/>
      <c r="P260" s="1133"/>
      <c r="Q260" s="1133"/>
      <c r="R260" s="1133"/>
      <c r="S260" s="1133"/>
      <c r="T260" s="1133"/>
      <c r="U260" s="1133"/>
      <c r="V260" s="1133"/>
      <c r="W260" s="1133"/>
      <c r="X260" s="1133"/>
      <c r="Y260" s="1133"/>
      <c r="Z260" s="1133"/>
      <c r="AA260" s="1133"/>
      <c r="AB260" s="1133"/>
      <c r="AC260" s="1133"/>
      <c r="AD260" s="1"/>
      <c r="AE260" s="1"/>
      <c r="AF260" s="1"/>
    </row>
    <row r="261" spans="1:32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133"/>
      <c r="K261" s="1133"/>
      <c r="L261" s="1133"/>
      <c r="M261" s="1133"/>
      <c r="N261" s="1133"/>
      <c r="O261" s="1133"/>
      <c r="P261" s="1133"/>
      <c r="Q261" s="1133"/>
      <c r="R261" s="1133"/>
      <c r="S261" s="1133"/>
      <c r="T261" s="1133"/>
      <c r="U261" s="1133"/>
      <c r="V261" s="1133"/>
      <c r="W261" s="1133"/>
      <c r="X261" s="1133"/>
      <c r="Y261" s="1133"/>
      <c r="Z261" s="1133"/>
      <c r="AA261" s="1133"/>
      <c r="AB261" s="1133"/>
      <c r="AC261" s="1133"/>
      <c r="AD261" s="1"/>
      <c r="AE261" s="1"/>
      <c r="AF261" s="1"/>
    </row>
    <row r="262" spans="1:32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133"/>
      <c r="K262" s="1133"/>
      <c r="L262" s="1133"/>
      <c r="M262" s="1133"/>
      <c r="N262" s="1133"/>
      <c r="O262" s="1133"/>
      <c r="P262" s="1133"/>
      <c r="Q262" s="1133"/>
      <c r="R262" s="1133"/>
      <c r="S262" s="1133"/>
      <c r="T262" s="1133"/>
      <c r="U262" s="1133"/>
      <c r="V262" s="1133"/>
      <c r="W262" s="1133"/>
      <c r="X262" s="1133"/>
      <c r="Y262" s="1133"/>
      <c r="Z262" s="1133"/>
      <c r="AA262" s="1133"/>
      <c r="AB262" s="1133"/>
      <c r="AC262" s="1133"/>
      <c r="AD262" s="1"/>
      <c r="AE262" s="1"/>
      <c r="AF262" s="1"/>
    </row>
    <row r="263" spans="1:32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133"/>
      <c r="K263" s="1133"/>
      <c r="L263" s="1133"/>
      <c r="M263" s="1133"/>
      <c r="N263" s="1133"/>
      <c r="O263" s="1133"/>
      <c r="P263" s="1133"/>
      <c r="Q263" s="1133"/>
      <c r="R263" s="1133"/>
      <c r="S263" s="1133"/>
      <c r="T263" s="1133"/>
      <c r="U263" s="1133"/>
      <c r="V263" s="1133"/>
      <c r="W263" s="1133"/>
      <c r="X263" s="1133"/>
      <c r="Y263" s="1133"/>
      <c r="Z263" s="1133"/>
      <c r="AA263" s="1133"/>
      <c r="AB263" s="1133"/>
      <c r="AC263" s="1133"/>
      <c r="AD263" s="1"/>
      <c r="AE263" s="1"/>
      <c r="AF263" s="1"/>
    </row>
    <row r="264" spans="1:32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133"/>
      <c r="K264" s="1133"/>
      <c r="L264" s="1133"/>
      <c r="M264" s="1133"/>
      <c r="N264" s="1133"/>
      <c r="O264" s="1133"/>
      <c r="P264" s="1133"/>
      <c r="Q264" s="1133"/>
      <c r="R264" s="1133"/>
      <c r="S264" s="1133"/>
      <c r="T264" s="1133"/>
      <c r="U264" s="1133"/>
      <c r="V264" s="1133"/>
      <c r="W264" s="1133"/>
      <c r="X264" s="1133"/>
      <c r="Y264" s="1133"/>
      <c r="Z264" s="1133"/>
      <c r="AA264" s="1133"/>
      <c r="AB264" s="1133"/>
      <c r="AC264" s="1133"/>
      <c r="AD264" s="1"/>
      <c r="AE264" s="1"/>
      <c r="AF264" s="1"/>
    </row>
    <row r="265" spans="1:32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133"/>
      <c r="K265" s="1133"/>
      <c r="L265" s="1133"/>
      <c r="M265" s="1133"/>
      <c r="N265" s="1133"/>
      <c r="O265" s="1133"/>
      <c r="P265" s="1133"/>
      <c r="Q265" s="1133"/>
      <c r="R265" s="1133"/>
      <c r="S265" s="1133"/>
      <c r="T265" s="1133"/>
      <c r="U265" s="1133"/>
      <c r="V265" s="1133"/>
      <c r="W265" s="1133"/>
      <c r="X265" s="1133"/>
      <c r="Y265" s="1133"/>
      <c r="Z265" s="1133"/>
      <c r="AA265" s="1133"/>
      <c r="AB265" s="1133"/>
      <c r="AC265" s="1133"/>
      <c r="AD265" s="1"/>
      <c r="AE265" s="1"/>
      <c r="AF265" s="1"/>
    </row>
    <row r="266" spans="1:32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133"/>
      <c r="K266" s="1133"/>
      <c r="L266" s="1133"/>
      <c r="M266" s="1133"/>
      <c r="N266" s="1133"/>
      <c r="O266" s="1133"/>
      <c r="P266" s="1133"/>
      <c r="Q266" s="1133"/>
      <c r="R266" s="1133"/>
      <c r="S266" s="1133"/>
      <c r="T266" s="1133"/>
      <c r="U266" s="1133"/>
      <c r="V266" s="1133"/>
      <c r="W266" s="1133"/>
      <c r="X266" s="1133"/>
      <c r="Y266" s="1133"/>
      <c r="Z266" s="1133"/>
      <c r="AA266" s="1133"/>
      <c r="AB266" s="1133"/>
      <c r="AC266" s="1133"/>
      <c r="AD266" s="1"/>
      <c r="AE266" s="1"/>
      <c r="AF266" s="1"/>
    </row>
    <row r="267" spans="1:32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133"/>
      <c r="K267" s="1133"/>
      <c r="L267" s="1133"/>
      <c r="M267" s="1133"/>
      <c r="N267" s="1133"/>
      <c r="O267" s="1133"/>
      <c r="P267" s="1133"/>
      <c r="Q267" s="1133"/>
      <c r="R267" s="1133"/>
      <c r="S267" s="1133"/>
      <c r="T267" s="1133"/>
      <c r="U267" s="1133"/>
      <c r="V267" s="1133"/>
      <c r="W267" s="1133"/>
      <c r="X267" s="1133"/>
      <c r="Y267" s="1133"/>
      <c r="Z267" s="1133"/>
      <c r="AA267" s="1133"/>
      <c r="AB267" s="1133"/>
      <c r="AC267" s="1133"/>
      <c r="AD267" s="1"/>
      <c r="AE267" s="1"/>
      <c r="AF267" s="1"/>
    </row>
    <row r="268" spans="1:32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133"/>
      <c r="K268" s="1133"/>
      <c r="L268" s="1133"/>
      <c r="M268" s="1133"/>
      <c r="N268" s="1133"/>
      <c r="O268" s="1133"/>
      <c r="P268" s="1133"/>
      <c r="Q268" s="1133"/>
      <c r="R268" s="1133"/>
      <c r="S268" s="1133"/>
      <c r="T268" s="1133"/>
      <c r="U268" s="1133"/>
      <c r="V268" s="1133"/>
      <c r="W268" s="1133"/>
      <c r="X268" s="1133"/>
      <c r="Y268" s="1133"/>
      <c r="Z268" s="1133"/>
      <c r="AA268" s="1133"/>
      <c r="AB268" s="1133"/>
      <c r="AC268" s="1133"/>
      <c r="AD268" s="1"/>
      <c r="AE268" s="1"/>
      <c r="AF268" s="1"/>
    </row>
    <row r="269" spans="1:32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133"/>
      <c r="K269" s="1133"/>
      <c r="L269" s="1133"/>
      <c r="M269" s="1133"/>
      <c r="N269" s="1133"/>
      <c r="O269" s="1133"/>
      <c r="P269" s="1133"/>
      <c r="Q269" s="1133"/>
      <c r="R269" s="1133"/>
      <c r="S269" s="1133"/>
      <c r="T269" s="1133"/>
      <c r="U269" s="1133"/>
      <c r="V269" s="1133"/>
      <c r="W269" s="1133"/>
      <c r="X269" s="1133"/>
      <c r="Y269" s="1133"/>
      <c r="Z269" s="1133"/>
      <c r="AA269" s="1133"/>
      <c r="AB269" s="1133"/>
      <c r="AC269" s="1133"/>
      <c r="AD269" s="1"/>
      <c r="AE269" s="1"/>
      <c r="AF269" s="1"/>
    </row>
    <row r="270" spans="1:32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133"/>
      <c r="K270" s="1133"/>
      <c r="L270" s="1133"/>
      <c r="M270" s="1133"/>
      <c r="N270" s="1133"/>
      <c r="O270" s="1133"/>
      <c r="P270" s="1133"/>
      <c r="Q270" s="1133"/>
      <c r="R270" s="1133"/>
      <c r="S270" s="1133"/>
      <c r="T270" s="1133"/>
      <c r="U270" s="1133"/>
      <c r="V270" s="1133"/>
      <c r="W270" s="1133"/>
      <c r="X270" s="1133"/>
      <c r="Y270" s="1133"/>
      <c r="Z270" s="1133"/>
      <c r="AA270" s="1133"/>
      <c r="AB270" s="1133"/>
      <c r="AC270" s="1133"/>
      <c r="AD270" s="1"/>
      <c r="AE270" s="1"/>
      <c r="AF270" s="1"/>
    </row>
    <row r="271" spans="1:32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133"/>
      <c r="K271" s="1133"/>
      <c r="L271" s="1133"/>
      <c r="M271" s="1133"/>
      <c r="N271" s="1133"/>
      <c r="O271" s="1133"/>
      <c r="P271" s="1133"/>
      <c r="Q271" s="1133"/>
      <c r="R271" s="1133"/>
      <c r="S271" s="1133"/>
      <c r="T271" s="1133"/>
      <c r="U271" s="1133"/>
      <c r="V271" s="1133"/>
      <c r="W271" s="1133"/>
      <c r="X271" s="1133"/>
      <c r="Y271" s="1133"/>
      <c r="Z271" s="1133"/>
      <c r="AA271" s="1133"/>
      <c r="AB271" s="1133"/>
      <c r="AC271" s="1133"/>
      <c r="AD271" s="1"/>
      <c r="AE271" s="1"/>
      <c r="AF271" s="1"/>
    </row>
    <row r="272" spans="1:32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133"/>
      <c r="K272" s="1133"/>
      <c r="L272" s="1133"/>
      <c r="M272" s="1133"/>
      <c r="N272" s="1133"/>
      <c r="O272" s="1133"/>
      <c r="P272" s="1133"/>
      <c r="Q272" s="1133"/>
      <c r="R272" s="1133"/>
      <c r="S272" s="1133"/>
      <c r="T272" s="1133"/>
      <c r="U272" s="1133"/>
      <c r="V272" s="1133"/>
      <c r="W272" s="1133"/>
      <c r="X272" s="1133"/>
      <c r="Y272" s="1133"/>
      <c r="Z272" s="1133"/>
      <c r="AA272" s="1133"/>
      <c r="AB272" s="1133"/>
      <c r="AC272" s="1133"/>
      <c r="AD272" s="1"/>
      <c r="AE272" s="1"/>
      <c r="AF272" s="1"/>
    </row>
    <row r="273" spans="1:32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133"/>
      <c r="K273" s="1133"/>
      <c r="L273" s="1133"/>
      <c r="M273" s="1133"/>
      <c r="N273" s="1133"/>
      <c r="O273" s="1133"/>
      <c r="P273" s="1133"/>
      <c r="Q273" s="1133"/>
      <c r="R273" s="1133"/>
      <c r="S273" s="1133"/>
      <c r="T273" s="1133"/>
      <c r="U273" s="1133"/>
      <c r="V273" s="1133"/>
      <c r="W273" s="1133"/>
      <c r="X273" s="1133"/>
      <c r="Y273" s="1133"/>
      <c r="Z273" s="1133"/>
      <c r="AA273" s="1133"/>
      <c r="AB273" s="1133"/>
      <c r="AC273" s="1133"/>
      <c r="AD273" s="1"/>
      <c r="AE273" s="1"/>
      <c r="AF273" s="1"/>
    </row>
    <row r="274" spans="1:32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133"/>
      <c r="K274" s="1133"/>
      <c r="L274" s="1133"/>
      <c r="M274" s="1133"/>
      <c r="N274" s="1133"/>
      <c r="O274" s="1133"/>
      <c r="P274" s="1133"/>
      <c r="Q274" s="1133"/>
      <c r="R274" s="1133"/>
      <c r="S274" s="1133"/>
      <c r="T274" s="1133"/>
      <c r="U274" s="1133"/>
      <c r="V274" s="1133"/>
      <c r="W274" s="1133"/>
      <c r="X274" s="1133"/>
      <c r="Y274" s="1133"/>
      <c r="Z274" s="1133"/>
      <c r="AA274" s="1133"/>
      <c r="AB274" s="1133"/>
      <c r="AC274" s="1133"/>
      <c r="AD274" s="1"/>
      <c r="AE274" s="1"/>
      <c r="AF274" s="1"/>
    </row>
    <row r="275" spans="1:32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133"/>
      <c r="K275" s="1133"/>
      <c r="L275" s="1133"/>
      <c r="M275" s="1133"/>
      <c r="N275" s="1133"/>
      <c r="O275" s="1133"/>
      <c r="P275" s="1133"/>
      <c r="Q275" s="1133"/>
      <c r="R275" s="1133"/>
      <c r="S275" s="1133"/>
      <c r="T275" s="1133"/>
      <c r="U275" s="1133"/>
      <c r="V275" s="1133"/>
      <c r="W275" s="1133"/>
      <c r="X275" s="1133"/>
      <c r="Y275" s="1133"/>
      <c r="Z275" s="1133"/>
      <c r="AA275" s="1133"/>
      <c r="AB275" s="1133"/>
      <c r="AC275" s="1133"/>
      <c r="AD275" s="1"/>
      <c r="AE275" s="1"/>
      <c r="AF275" s="1"/>
    </row>
    <row r="276" spans="1:32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133"/>
      <c r="K276" s="1133"/>
      <c r="L276" s="1133"/>
      <c r="M276" s="1133"/>
      <c r="N276" s="1133"/>
      <c r="O276" s="1133"/>
      <c r="P276" s="1133"/>
      <c r="Q276" s="1133"/>
      <c r="R276" s="1133"/>
      <c r="S276" s="1133"/>
      <c r="T276" s="1133"/>
      <c r="U276" s="1133"/>
      <c r="V276" s="1133"/>
      <c r="W276" s="1133"/>
      <c r="X276" s="1133"/>
      <c r="Y276" s="1133"/>
      <c r="Z276" s="1133"/>
      <c r="AA276" s="1133"/>
      <c r="AB276" s="1133"/>
      <c r="AC276" s="1133"/>
      <c r="AD276" s="1"/>
      <c r="AE276" s="1"/>
      <c r="AF276" s="1"/>
    </row>
    <row r="277" spans="1:32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133"/>
      <c r="K277" s="1133"/>
      <c r="L277" s="1133"/>
      <c r="M277" s="1133"/>
      <c r="N277" s="1133"/>
      <c r="O277" s="1133"/>
      <c r="P277" s="1133"/>
      <c r="Q277" s="1133"/>
      <c r="R277" s="1133"/>
      <c r="S277" s="1133"/>
      <c r="T277" s="1133"/>
      <c r="U277" s="1133"/>
      <c r="V277" s="1133"/>
      <c r="W277" s="1133"/>
      <c r="X277" s="1133"/>
      <c r="Y277" s="1133"/>
      <c r="Z277" s="1133"/>
      <c r="AA277" s="1133"/>
      <c r="AB277" s="1133"/>
      <c r="AC277" s="1133"/>
      <c r="AD277" s="1"/>
      <c r="AE277" s="1"/>
      <c r="AF277" s="1"/>
    </row>
    <row r="278" spans="1:32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133"/>
      <c r="K278" s="1133"/>
      <c r="L278" s="1133"/>
      <c r="M278" s="1133"/>
      <c r="N278" s="1133"/>
      <c r="O278" s="1133"/>
      <c r="P278" s="1133"/>
      <c r="Q278" s="1133"/>
      <c r="R278" s="1133"/>
      <c r="S278" s="1133"/>
      <c r="T278" s="1133"/>
      <c r="U278" s="1133"/>
      <c r="V278" s="1133"/>
      <c r="W278" s="1133"/>
      <c r="X278" s="1133"/>
      <c r="Y278" s="1133"/>
      <c r="Z278" s="1133"/>
      <c r="AA278" s="1133"/>
      <c r="AB278" s="1133"/>
      <c r="AC278" s="1133"/>
      <c r="AD278" s="1"/>
      <c r="AE278" s="1"/>
      <c r="AF278" s="1"/>
    </row>
    <row r="279" spans="1:32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133"/>
      <c r="K279" s="1133"/>
      <c r="L279" s="1133"/>
      <c r="M279" s="1133"/>
      <c r="N279" s="1133"/>
      <c r="O279" s="1133"/>
      <c r="P279" s="1133"/>
      <c r="Q279" s="1133"/>
      <c r="R279" s="1133"/>
      <c r="S279" s="1133"/>
      <c r="T279" s="1133"/>
      <c r="U279" s="1133"/>
      <c r="V279" s="1133"/>
      <c r="W279" s="1133"/>
      <c r="X279" s="1133"/>
      <c r="Y279" s="1133"/>
      <c r="Z279" s="1133"/>
      <c r="AA279" s="1133"/>
      <c r="AB279" s="1133"/>
      <c r="AC279" s="1133"/>
      <c r="AD279" s="1"/>
      <c r="AE279" s="1"/>
      <c r="AF279" s="1"/>
    </row>
    <row r="280" spans="1:32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133"/>
      <c r="K280" s="1133"/>
      <c r="L280" s="1133"/>
      <c r="M280" s="1133"/>
      <c r="N280" s="1133"/>
      <c r="O280" s="1133"/>
      <c r="P280" s="1133"/>
      <c r="Q280" s="1133"/>
      <c r="R280" s="1133"/>
      <c r="S280" s="1133"/>
      <c r="T280" s="1133"/>
      <c r="U280" s="1133"/>
      <c r="V280" s="1133"/>
      <c r="W280" s="1133"/>
      <c r="X280" s="1133"/>
      <c r="Y280" s="1133"/>
      <c r="Z280" s="1133"/>
      <c r="AA280" s="1133"/>
      <c r="AB280" s="1133"/>
      <c r="AC280" s="1133"/>
      <c r="AD280" s="1"/>
      <c r="AE280" s="1"/>
      <c r="AF280" s="1"/>
    </row>
    <row r="281" spans="1:32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133"/>
      <c r="K281" s="1133"/>
      <c r="L281" s="1133"/>
      <c r="M281" s="1133"/>
      <c r="N281" s="1133"/>
      <c r="O281" s="1133"/>
      <c r="P281" s="1133"/>
      <c r="Q281" s="1133"/>
      <c r="R281" s="1133"/>
      <c r="S281" s="1133"/>
      <c r="T281" s="1133"/>
      <c r="U281" s="1133"/>
      <c r="V281" s="1133"/>
      <c r="W281" s="1133"/>
      <c r="X281" s="1133"/>
      <c r="Y281" s="1133"/>
      <c r="Z281" s="1133"/>
      <c r="AA281" s="1133"/>
      <c r="AB281" s="1133"/>
      <c r="AC281" s="1133"/>
      <c r="AD281" s="1"/>
      <c r="AE281" s="1"/>
      <c r="AF281" s="1"/>
    </row>
    <row r="282" spans="1:32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133"/>
      <c r="K282" s="1133"/>
      <c r="L282" s="1133"/>
      <c r="M282" s="1133"/>
      <c r="N282" s="1133"/>
      <c r="O282" s="1133"/>
      <c r="P282" s="1133"/>
      <c r="Q282" s="1133"/>
      <c r="R282" s="1133"/>
      <c r="S282" s="1133"/>
      <c r="T282" s="1133"/>
      <c r="U282" s="1133"/>
      <c r="V282" s="1133"/>
      <c r="W282" s="1133"/>
      <c r="X282" s="1133"/>
      <c r="Y282" s="1133"/>
      <c r="Z282" s="1133"/>
      <c r="AA282" s="1133"/>
      <c r="AB282" s="1133"/>
      <c r="AC282" s="1133"/>
      <c r="AD282" s="1"/>
      <c r="AE282" s="1"/>
      <c r="AF282" s="1"/>
    </row>
    <row r="283" spans="1:32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133"/>
      <c r="K283" s="1133"/>
      <c r="L283" s="1133"/>
      <c r="M283" s="1133"/>
      <c r="N283" s="1133"/>
      <c r="O283" s="1133"/>
      <c r="P283" s="1133"/>
      <c r="Q283" s="1133"/>
      <c r="R283" s="1133"/>
      <c r="S283" s="1133"/>
      <c r="T283" s="1133"/>
      <c r="U283" s="1133"/>
      <c r="V283" s="1133"/>
      <c r="W283" s="1133"/>
      <c r="X283" s="1133"/>
      <c r="Y283" s="1133"/>
      <c r="Z283" s="1133"/>
      <c r="AA283" s="1133"/>
      <c r="AB283" s="1133"/>
      <c r="AC283" s="1133"/>
      <c r="AD283" s="1"/>
      <c r="AE283" s="1"/>
      <c r="AF283" s="1"/>
    </row>
    <row r="284" spans="1:32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133"/>
      <c r="K284" s="1133"/>
      <c r="L284" s="1133"/>
      <c r="M284" s="1133"/>
      <c r="N284" s="1133"/>
      <c r="O284" s="1133"/>
      <c r="P284" s="1133"/>
      <c r="Q284" s="1133"/>
      <c r="R284" s="1133"/>
      <c r="S284" s="1133"/>
      <c r="T284" s="1133"/>
      <c r="U284" s="1133"/>
      <c r="V284" s="1133"/>
      <c r="W284" s="1133"/>
      <c r="X284" s="1133"/>
      <c r="Y284" s="1133"/>
      <c r="Z284" s="1133"/>
      <c r="AA284" s="1133"/>
      <c r="AB284" s="1133"/>
      <c r="AC284" s="1133"/>
      <c r="AD284" s="1"/>
      <c r="AE284" s="1"/>
      <c r="AF284" s="1"/>
    </row>
    <row r="285" spans="1:32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133"/>
      <c r="K285" s="1133"/>
      <c r="L285" s="1133"/>
      <c r="M285" s="1133"/>
      <c r="N285" s="1133"/>
      <c r="O285" s="1133"/>
      <c r="P285" s="1133"/>
      <c r="Q285" s="1133"/>
      <c r="R285" s="1133"/>
      <c r="S285" s="1133"/>
      <c r="T285" s="1133"/>
      <c r="U285" s="1133"/>
      <c r="V285" s="1133"/>
      <c r="W285" s="1133"/>
      <c r="X285" s="1133"/>
      <c r="Y285" s="1133"/>
      <c r="Z285" s="1133"/>
      <c r="AA285" s="1133"/>
      <c r="AB285" s="1133"/>
      <c r="AC285" s="1133"/>
      <c r="AD285" s="1"/>
      <c r="AE285" s="1"/>
      <c r="AF285" s="1"/>
    </row>
    <row r="286" spans="1:32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133"/>
      <c r="K286" s="1133"/>
      <c r="L286" s="1133"/>
      <c r="M286" s="1133"/>
      <c r="N286" s="1133"/>
      <c r="O286" s="1133"/>
      <c r="P286" s="1133"/>
      <c r="Q286" s="1133"/>
      <c r="R286" s="1133"/>
      <c r="S286" s="1133"/>
      <c r="T286" s="1133"/>
      <c r="U286" s="1133"/>
      <c r="V286" s="1133"/>
      <c r="W286" s="1133"/>
      <c r="X286" s="1133"/>
      <c r="Y286" s="1133"/>
      <c r="Z286" s="1133"/>
      <c r="AA286" s="1133"/>
      <c r="AB286" s="1133"/>
      <c r="AC286" s="1133"/>
      <c r="AD286" s="1"/>
      <c r="AE286" s="1"/>
      <c r="AF286" s="1"/>
    </row>
    <row r="287" spans="1:32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133"/>
      <c r="K287" s="1133"/>
      <c r="L287" s="1133"/>
      <c r="M287" s="1133"/>
      <c r="N287" s="1133"/>
      <c r="O287" s="1133"/>
      <c r="P287" s="1133"/>
      <c r="Q287" s="1133"/>
      <c r="R287" s="1133"/>
      <c r="S287" s="1133"/>
      <c r="T287" s="1133"/>
      <c r="U287" s="1133"/>
      <c r="V287" s="1133"/>
      <c r="W287" s="1133"/>
      <c r="X287" s="1133"/>
      <c r="Y287" s="1133"/>
      <c r="Z287" s="1133"/>
      <c r="AA287" s="1133"/>
      <c r="AB287" s="1133"/>
      <c r="AC287" s="1133"/>
      <c r="AD287" s="1"/>
      <c r="AE287" s="1"/>
      <c r="AF287" s="1"/>
    </row>
    <row r="288" spans="1:32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133"/>
      <c r="K288" s="1133"/>
      <c r="L288" s="1133"/>
      <c r="M288" s="1133"/>
      <c r="N288" s="1133"/>
      <c r="O288" s="1133"/>
      <c r="P288" s="1133"/>
      <c r="Q288" s="1133"/>
      <c r="R288" s="1133"/>
      <c r="S288" s="1133"/>
      <c r="T288" s="1133"/>
      <c r="U288" s="1133"/>
      <c r="V288" s="1133"/>
      <c r="W288" s="1133"/>
      <c r="X288" s="1133"/>
      <c r="Y288" s="1133"/>
      <c r="Z288" s="1133"/>
      <c r="AA288" s="1133"/>
      <c r="AB288" s="1133"/>
      <c r="AC288" s="1133"/>
      <c r="AD288" s="1"/>
      <c r="AE288" s="1"/>
      <c r="AF288" s="1"/>
    </row>
    <row r="289" spans="1:32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133"/>
      <c r="K289" s="1133"/>
      <c r="L289" s="1133"/>
      <c r="M289" s="1133"/>
      <c r="N289" s="1133"/>
      <c r="O289" s="1133"/>
      <c r="P289" s="1133"/>
      <c r="Q289" s="1133"/>
      <c r="R289" s="1133"/>
      <c r="S289" s="1133"/>
      <c r="T289" s="1133"/>
      <c r="U289" s="1133"/>
      <c r="V289" s="1133"/>
      <c r="W289" s="1133"/>
      <c r="X289" s="1133"/>
      <c r="Y289" s="1133"/>
      <c r="Z289" s="1133"/>
      <c r="AA289" s="1133"/>
      <c r="AB289" s="1133"/>
      <c r="AC289" s="1133"/>
      <c r="AD289" s="1"/>
      <c r="AE289" s="1"/>
      <c r="AF289" s="1"/>
    </row>
    <row r="290" spans="1:32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133"/>
      <c r="K290" s="1133"/>
      <c r="L290" s="1133"/>
      <c r="M290" s="1133"/>
      <c r="N290" s="1133"/>
      <c r="O290" s="1133"/>
      <c r="P290" s="1133"/>
      <c r="Q290" s="1133"/>
      <c r="R290" s="1133"/>
      <c r="S290" s="1133"/>
      <c r="T290" s="1133"/>
      <c r="U290" s="1133"/>
      <c r="V290" s="1133"/>
      <c r="W290" s="1133"/>
      <c r="X290" s="1133"/>
      <c r="Y290" s="1133"/>
      <c r="Z290" s="1133"/>
      <c r="AA290" s="1133"/>
      <c r="AB290" s="1133"/>
      <c r="AC290" s="1133"/>
      <c r="AD290" s="1"/>
      <c r="AE290" s="1"/>
      <c r="AF290" s="1"/>
    </row>
    <row r="291" spans="1:32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133"/>
      <c r="K291" s="1133"/>
      <c r="L291" s="1133"/>
      <c r="M291" s="1133"/>
      <c r="N291" s="1133"/>
      <c r="O291" s="1133"/>
      <c r="P291" s="1133"/>
      <c r="Q291" s="1133"/>
      <c r="R291" s="1133"/>
      <c r="S291" s="1133"/>
      <c r="T291" s="1133"/>
      <c r="U291" s="1133"/>
      <c r="V291" s="1133"/>
      <c r="W291" s="1133"/>
      <c r="X291" s="1133"/>
      <c r="Y291" s="1133"/>
      <c r="Z291" s="1133"/>
      <c r="AA291" s="1133"/>
      <c r="AB291" s="1133"/>
      <c r="AC291" s="1133"/>
      <c r="AD291" s="1"/>
      <c r="AE291" s="1"/>
      <c r="AF291" s="1"/>
    </row>
    <row r="292" spans="1:32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133"/>
      <c r="K292" s="1133"/>
      <c r="L292" s="1133"/>
      <c r="M292" s="1133"/>
      <c r="N292" s="1133"/>
      <c r="O292" s="1133"/>
      <c r="P292" s="1133"/>
      <c r="Q292" s="1133"/>
      <c r="R292" s="1133"/>
      <c r="S292" s="1133"/>
      <c r="T292" s="1133"/>
      <c r="U292" s="1133"/>
      <c r="V292" s="1133"/>
      <c r="W292" s="1133"/>
      <c r="X292" s="1133"/>
      <c r="Y292" s="1133"/>
      <c r="Z292" s="1133"/>
      <c r="AA292" s="1133"/>
      <c r="AB292" s="1133"/>
      <c r="AC292" s="1133"/>
      <c r="AD292" s="1"/>
      <c r="AE292" s="1"/>
      <c r="AF292" s="1"/>
    </row>
    <row r="293" spans="1:32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133"/>
      <c r="K293" s="1133"/>
      <c r="L293" s="1133"/>
      <c r="M293" s="1133"/>
      <c r="N293" s="1133"/>
      <c r="O293" s="1133"/>
      <c r="P293" s="1133"/>
      <c r="Q293" s="1133"/>
      <c r="R293" s="1133"/>
      <c r="S293" s="1133"/>
      <c r="T293" s="1133"/>
      <c r="U293" s="1133"/>
      <c r="V293" s="1133"/>
      <c r="W293" s="1133"/>
      <c r="X293" s="1133"/>
      <c r="Y293" s="1133"/>
      <c r="Z293" s="1133"/>
      <c r="AA293" s="1133"/>
      <c r="AB293" s="1133"/>
      <c r="AC293" s="1133"/>
      <c r="AD293" s="1"/>
      <c r="AE293" s="1"/>
      <c r="AF293" s="1"/>
    </row>
    <row r="294" spans="1:32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133"/>
      <c r="K294" s="1133"/>
      <c r="L294" s="1133"/>
      <c r="M294" s="1133"/>
      <c r="N294" s="1133"/>
      <c r="O294" s="1133"/>
      <c r="P294" s="1133"/>
      <c r="Q294" s="1133"/>
      <c r="R294" s="1133"/>
      <c r="S294" s="1133"/>
      <c r="T294" s="1133"/>
      <c r="U294" s="1133"/>
      <c r="V294" s="1133"/>
      <c r="W294" s="1133"/>
      <c r="X294" s="1133"/>
      <c r="Y294" s="1133"/>
      <c r="Z294" s="1133"/>
      <c r="AA294" s="1133"/>
      <c r="AB294" s="1133"/>
      <c r="AC294" s="1133"/>
      <c r="AD294" s="1"/>
      <c r="AE294" s="1"/>
      <c r="AF294" s="1"/>
    </row>
    <row r="295" spans="1:32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133"/>
      <c r="K295" s="1133"/>
      <c r="L295" s="1133"/>
      <c r="M295" s="1133"/>
      <c r="N295" s="1133"/>
      <c r="O295" s="1133"/>
      <c r="P295" s="1133"/>
      <c r="Q295" s="1133"/>
      <c r="R295" s="1133"/>
      <c r="S295" s="1133"/>
      <c r="T295" s="1133"/>
      <c r="U295" s="1133"/>
      <c r="V295" s="1133"/>
      <c r="W295" s="1133"/>
      <c r="X295" s="1133"/>
      <c r="Y295" s="1133"/>
      <c r="Z295" s="1133"/>
      <c r="AA295" s="1133"/>
      <c r="AB295" s="1133"/>
      <c r="AC295" s="1133"/>
      <c r="AD295" s="1"/>
      <c r="AE295" s="1"/>
      <c r="AF295" s="1"/>
    </row>
    <row r="296" spans="1:32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133"/>
      <c r="K296" s="1133"/>
      <c r="L296" s="1133"/>
      <c r="M296" s="1133"/>
      <c r="N296" s="1133"/>
      <c r="O296" s="1133"/>
      <c r="P296" s="1133"/>
      <c r="Q296" s="1133"/>
      <c r="R296" s="1133"/>
      <c r="S296" s="1133"/>
      <c r="T296" s="1133"/>
      <c r="U296" s="1133"/>
      <c r="V296" s="1133"/>
      <c r="W296" s="1133"/>
      <c r="X296" s="1133"/>
      <c r="Y296" s="1133"/>
      <c r="Z296" s="1133"/>
      <c r="AA296" s="1133"/>
      <c r="AB296" s="1133"/>
      <c r="AC296" s="1133"/>
      <c r="AD296" s="1"/>
      <c r="AE296" s="1"/>
      <c r="AF296" s="1"/>
    </row>
    <row r="297" spans="1:32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133"/>
      <c r="K297" s="1133"/>
      <c r="L297" s="1133"/>
      <c r="M297" s="1133"/>
      <c r="N297" s="1133"/>
      <c r="O297" s="1133"/>
      <c r="P297" s="1133"/>
      <c r="Q297" s="1133"/>
      <c r="R297" s="1133"/>
      <c r="S297" s="1133"/>
      <c r="T297" s="1133"/>
      <c r="U297" s="1133"/>
      <c r="V297" s="1133"/>
      <c r="W297" s="1133"/>
      <c r="X297" s="1133"/>
      <c r="Y297" s="1133"/>
      <c r="Z297" s="1133"/>
      <c r="AA297" s="1133"/>
      <c r="AB297" s="1133"/>
      <c r="AC297" s="1133"/>
      <c r="AD297" s="1"/>
      <c r="AE297" s="1"/>
      <c r="AF297" s="1"/>
    </row>
    <row r="298" spans="1:32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133"/>
      <c r="K298" s="1133"/>
      <c r="L298" s="1133"/>
      <c r="M298" s="1133"/>
      <c r="N298" s="1133"/>
      <c r="O298" s="1133"/>
      <c r="P298" s="1133"/>
      <c r="Q298" s="1133"/>
      <c r="R298" s="1133"/>
      <c r="S298" s="1133"/>
      <c r="T298" s="1133"/>
      <c r="U298" s="1133"/>
      <c r="V298" s="1133"/>
      <c r="W298" s="1133"/>
      <c r="X298" s="1133"/>
      <c r="Y298" s="1133"/>
      <c r="Z298" s="1133"/>
      <c r="AA298" s="1133"/>
      <c r="AB298" s="1133"/>
      <c r="AC298" s="1133"/>
      <c r="AD298" s="1"/>
      <c r="AE298" s="1"/>
      <c r="AF298" s="1"/>
    </row>
    <row r="299" spans="1:32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133"/>
      <c r="K299" s="1133"/>
      <c r="L299" s="1133"/>
      <c r="M299" s="1133"/>
      <c r="N299" s="1133"/>
      <c r="O299" s="1133"/>
      <c r="P299" s="1133"/>
      <c r="Q299" s="1133"/>
      <c r="R299" s="1133"/>
      <c r="S299" s="1133"/>
      <c r="T299" s="1133"/>
      <c r="U299" s="1133"/>
      <c r="V299" s="1133"/>
      <c r="W299" s="1133"/>
      <c r="X299" s="1133"/>
      <c r="Y299" s="1133"/>
      <c r="Z299" s="1133"/>
      <c r="AA299" s="1133"/>
      <c r="AB299" s="1133"/>
      <c r="AC299" s="1133"/>
      <c r="AD299" s="1"/>
      <c r="AE299" s="1"/>
      <c r="AF299" s="1"/>
    </row>
    <row r="300" spans="1:32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133"/>
      <c r="K300" s="1133"/>
      <c r="L300" s="1133"/>
      <c r="M300" s="1133"/>
      <c r="N300" s="1133"/>
      <c r="O300" s="1133"/>
      <c r="P300" s="1133"/>
      <c r="Q300" s="1133"/>
      <c r="R300" s="1133"/>
      <c r="S300" s="1133"/>
      <c r="T300" s="1133"/>
      <c r="U300" s="1133"/>
      <c r="V300" s="1133"/>
      <c r="W300" s="1133"/>
      <c r="X300" s="1133"/>
      <c r="Y300" s="1133"/>
      <c r="Z300" s="1133"/>
      <c r="AA300" s="1133"/>
      <c r="AB300" s="1133"/>
      <c r="AC300" s="1133"/>
      <c r="AD300" s="1"/>
      <c r="AE300" s="1"/>
      <c r="AF300" s="1"/>
    </row>
    <row r="301" spans="1:32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133"/>
      <c r="K301" s="1133"/>
      <c r="L301" s="1133"/>
      <c r="M301" s="1133"/>
      <c r="N301" s="1133"/>
      <c r="O301" s="1133"/>
      <c r="P301" s="1133"/>
      <c r="Q301" s="1133"/>
      <c r="R301" s="1133"/>
      <c r="S301" s="1133"/>
      <c r="T301" s="1133"/>
      <c r="U301" s="1133"/>
      <c r="V301" s="1133"/>
      <c r="W301" s="1133"/>
      <c r="X301" s="1133"/>
      <c r="Y301" s="1133"/>
      <c r="Z301" s="1133"/>
      <c r="AA301" s="1133"/>
      <c r="AB301" s="1133"/>
      <c r="AC301" s="1133"/>
      <c r="AD301" s="1"/>
      <c r="AE301" s="1"/>
      <c r="AF301" s="1"/>
    </row>
    <row r="302" spans="1:32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133"/>
      <c r="K302" s="1133"/>
      <c r="L302" s="1133"/>
      <c r="M302" s="1133"/>
      <c r="N302" s="1133"/>
      <c r="O302" s="1133"/>
      <c r="P302" s="1133"/>
      <c r="Q302" s="1133"/>
      <c r="R302" s="1133"/>
      <c r="S302" s="1133"/>
      <c r="T302" s="1133"/>
      <c r="U302" s="1133"/>
      <c r="V302" s="1133"/>
      <c r="W302" s="1133"/>
      <c r="X302" s="1133"/>
      <c r="Y302" s="1133"/>
      <c r="Z302" s="1133"/>
      <c r="AA302" s="1133"/>
      <c r="AB302" s="1133"/>
      <c r="AC302" s="1133"/>
      <c r="AD302" s="1"/>
      <c r="AE302" s="1"/>
      <c r="AF302" s="1"/>
    </row>
    <row r="303" spans="1:32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133"/>
      <c r="K303" s="1133"/>
      <c r="L303" s="1133"/>
      <c r="M303" s="1133"/>
      <c r="N303" s="1133"/>
      <c r="O303" s="1133"/>
      <c r="P303" s="1133"/>
      <c r="Q303" s="1133"/>
      <c r="R303" s="1133"/>
      <c r="S303" s="1133"/>
      <c r="T303" s="1133"/>
      <c r="U303" s="1133"/>
      <c r="V303" s="1133"/>
      <c r="W303" s="1133"/>
      <c r="X303" s="1133"/>
      <c r="Y303" s="1133"/>
      <c r="Z303" s="1133"/>
      <c r="AA303" s="1133"/>
      <c r="AB303" s="1133"/>
      <c r="AC303" s="1133"/>
      <c r="AD303" s="1"/>
      <c r="AE303" s="1"/>
      <c r="AF303" s="1"/>
    </row>
    <row r="304" spans="1:32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133"/>
      <c r="K304" s="1133"/>
      <c r="L304" s="1133"/>
      <c r="M304" s="1133"/>
      <c r="N304" s="1133"/>
      <c r="O304" s="1133"/>
      <c r="P304" s="1133"/>
      <c r="Q304" s="1133"/>
      <c r="R304" s="1133"/>
      <c r="S304" s="1133"/>
      <c r="T304" s="1133"/>
      <c r="U304" s="1133"/>
      <c r="V304" s="1133"/>
      <c r="W304" s="1133"/>
      <c r="X304" s="1133"/>
      <c r="Y304" s="1133"/>
      <c r="Z304" s="1133"/>
      <c r="AA304" s="1133"/>
      <c r="AB304" s="1133"/>
      <c r="AC304" s="1133"/>
      <c r="AD304" s="1"/>
      <c r="AE304" s="1"/>
      <c r="AF304" s="1"/>
    </row>
    <row r="305" spans="1:32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133"/>
      <c r="K305" s="1133"/>
      <c r="L305" s="1133"/>
      <c r="M305" s="1133"/>
      <c r="N305" s="1133"/>
      <c r="O305" s="1133"/>
      <c r="P305" s="1133"/>
      <c r="Q305" s="1133"/>
      <c r="R305" s="1133"/>
      <c r="S305" s="1133"/>
      <c r="T305" s="1133"/>
      <c r="U305" s="1133"/>
      <c r="V305" s="1133"/>
      <c r="W305" s="1133"/>
      <c r="X305" s="1133"/>
      <c r="Y305" s="1133"/>
      <c r="Z305" s="1133"/>
      <c r="AA305" s="1133"/>
      <c r="AB305" s="1133"/>
      <c r="AC305" s="1133"/>
      <c r="AD305" s="1"/>
      <c r="AE305" s="1"/>
      <c r="AF305" s="1"/>
    </row>
    <row r="306" spans="1:32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133"/>
      <c r="K306" s="1133"/>
      <c r="L306" s="1133"/>
      <c r="M306" s="1133"/>
      <c r="N306" s="1133"/>
      <c r="O306" s="1133"/>
      <c r="P306" s="1133"/>
      <c r="Q306" s="1133"/>
      <c r="R306" s="1133"/>
      <c r="S306" s="1133"/>
      <c r="T306" s="1133"/>
      <c r="U306" s="1133"/>
      <c r="V306" s="1133"/>
      <c r="W306" s="1133"/>
      <c r="X306" s="1133"/>
      <c r="Y306" s="1133"/>
      <c r="Z306" s="1133"/>
      <c r="AA306" s="1133"/>
      <c r="AB306" s="1133"/>
      <c r="AC306" s="1133"/>
      <c r="AD306" s="1"/>
      <c r="AE306" s="1"/>
      <c r="AF306" s="1"/>
    </row>
    <row r="307" spans="1:32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133"/>
      <c r="K307" s="1133"/>
      <c r="L307" s="1133"/>
      <c r="M307" s="1133"/>
      <c r="N307" s="1133"/>
      <c r="O307" s="1133"/>
      <c r="P307" s="1133"/>
      <c r="Q307" s="1133"/>
      <c r="R307" s="1133"/>
      <c r="S307" s="1133"/>
      <c r="T307" s="1133"/>
      <c r="U307" s="1133"/>
      <c r="V307" s="1133"/>
      <c r="W307" s="1133"/>
      <c r="X307" s="1133"/>
      <c r="Y307" s="1133"/>
      <c r="Z307" s="1133"/>
      <c r="AA307" s="1133"/>
      <c r="AB307" s="1133"/>
      <c r="AC307" s="1133"/>
      <c r="AD307" s="1"/>
      <c r="AE307" s="1"/>
      <c r="AF307" s="1"/>
    </row>
    <row r="308" spans="1:32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133"/>
      <c r="K308" s="1133"/>
      <c r="L308" s="1133"/>
      <c r="M308" s="1133"/>
      <c r="N308" s="1133"/>
      <c r="O308" s="1133"/>
      <c r="P308" s="1133"/>
      <c r="Q308" s="1133"/>
      <c r="R308" s="1133"/>
      <c r="S308" s="1133"/>
      <c r="T308" s="1133"/>
      <c r="U308" s="1133"/>
      <c r="V308" s="1133"/>
      <c r="W308" s="1133"/>
      <c r="X308" s="1133"/>
      <c r="Y308" s="1133"/>
      <c r="Z308" s="1133"/>
      <c r="AA308" s="1133"/>
      <c r="AB308" s="1133"/>
      <c r="AC308" s="1133"/>
      <c r="AD308" s="1"/>
      <c r="AE308" s="1"/>
      <c r="AF308" s="1"/>
    </row>
    <row r="309" spans="1:32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133"/>
      <c r="K309" s="1133"/>
      <c r="L309" s="1133"/>
      <c r="M309" s="1133"/>
      <c r="N309" s="1133"/>
      <c r="O309" s="1133"/>
      <c r="P309" s="1133"/>
      <c r="Q309" s="1133"/>
      <c r="R309" s="1133"/>
      <c r="S309" s="1133"/>
      <c r="T309" s="1133"/>
      <c r="U309" s="1133"/>
      <c r="V309" s="1133"/>
      <c r="W309" s="1133"/>
      <c r="X309" s="1133"/>
      <c r="Y309" s="1133"/>
      <c r="Z309" s="1133"/>
      <c r="AA309" s="1133"/>
      <c r="AB309" s="1133"/>
      <c r="AC309" s="1133"/>
      <c r="AD309" s="1"/>
      <c r="AE309" s="1"/>
      <c r="AF309" s="1"/>
    </row>
    <row r="310" spans="1:32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133"/>
      <c r="K310" s="1133"/>
      <c r="L310" s="1133"/>
      <c r="M310" s="1133"/>
      <c r="N310" s="1133"/>
      <c r="O310" s="1133"/>
      <c r="P310" s="1133"/>
      <c r="Q310" s="1133"/>
      <c r="R310" s="1133"/>
      <c r="S310" s="1133"/>
      <c r="T310" s="1133"/>
      <c r="U310" s="1133"/>
      <c r="V310" s="1133"/>
      <c r="W310" s="1133"/>
      <c r="X310" s="1133"/>
      <c r="Y310" s="1133"/>
      <c r="Z310" s="1133"/>
      <c r="AA310" s="1133"/>
      <c r="AB310" s="1133"/>
      <c r="AC310" s="1133"/>
      <c r="AD310" s="1"/>
      <c r="AE310" s="1"/>
      <c r="AF310" s="1"/>
    </row>
    <row r="311" spans="1:32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133"/>
      <c r="K311" s="1133"/>
      <c r="L311" s="1133"/>
      <c r="M311" s="1133"/>
      <c r="N311" s="1133"/>
      <c r="O311" s="1133"/>
      <c r="P311" s="1133"/>
      <c r="Q311" s="1133"/>
      <c r="R311" s="1133"/>
      <c r="S311" s="1133"/>
      <c r="T311" s="1133"/>
      <c r="U311" s="1133"/>
      <c r="V311" s="1133"/>
      <c r="W311" s="1133"/>
      <c r="X311" s="1133"/>
      <c r="Y311" s="1133"/>
      <c r="Z311" s="1133"/>
      <c r="AA311" s="1133"/>
      <c r="AB311" s="1133"/>
      <c r="AC311" s="1133"/>
      <c r="AD311" s="1"/>
      <c r="AE311" s="1"/>
      <c r="AF311" s="1"/>
    </row>
    <row r="312" spans="1:32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133"/>
      <c r="K312" s="1133"/>
      <c r="L312" s="1133"/>
      <c r="M312" s="1133"/>
      <c r="N312" s="1133"/>
      <c r="O312" s="1133"/>
      <c r="P312" s="1133"/>
      <c r="Q312" s="1133"/>
      <c r="R312" s="1133"/>
      <c r="S312" s="1133"/>
      <c r="T312" s="1133"/>
      <c r="U312" s="1133"/>
      <c r="V312" s="1133"/>
      <c r="W312" s="1133"/>
      <c r="X312" s="1133"/>
      <c r="Y312" s="1133"/>
      <c r="Z312" s="1133"/>
      <c r="AA312" s="1133"/>
      <c r="AB312" s="1133"/>
      <c r="AC312" s="1133"/>
      <c r="AD312" s="1"/>
      <c r="AE312" s="1"/>
      <c r="AF312" s="1"/>
    </row>
    <row r="313" spans="1:32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133"/>
      <c r="K313" s="1133"/>
      <c r="L313" s="1133"/>
      <c r="M313" s="1133"/>
      <c r="N313" s="1133"/>
      <c r="O313" s="1133"/>
      <c r="P313" s="1133"/>
      <c r="Q313" s="1133"/>
      <c r="R313" s="1133"/>
      <c r="S313" s="1133"/>
      <c r="T313" s="1133"/>
      <c r="U313" s="1133"/>
      <c r="V313" s="1133"/>
      <c r="W313" s="1133"/>
      <c r="X313" s="1133"/>
      <c r="Y313" s="1133"/>
      <c r="Z313" s="1133"/>
      <c r="AA313" s="1133"/>
      <c r="AB313" s="1133"/>
      <c r="AC313" s="1133"/>
      <c r="AD313" s="1"/>
      <c r="AE313" s="1"/>
      <c r="AF313" s="1"/>
    </row>
    <row r="314" spans="1:32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133"/>
      <c r="K314" s="1133"/>
      <c r="L314" s="1133"/>
      <c r="M314" s="1133"/>
      <c r="N314" s="1133"/>
      <c r="O314" s="1133"/>
      <c r="P314" s="1133"/>
      <c r="Q314" s="1133"/>
      <c r="R314" s="1133"/>
      <c r="S314" s="1133"/>
      <c r="T314" s="1133"/>
      <c r="U314" s="1133"/>
      <c r="V314" s="1133"/>
      <c r="W314" s="1133"/>
      <c r="X314" s="1133"/>
      <c r="Y314" s="1133"/>
      <c r="Z314" s="1133"/>
      <c r="AA314" s="1133"/>
      <c r="AB314" s="1133"/>
      <c r="AC314" s="1133"/>
      <c r="AD314" s="1"/>
      <c r="AE314" s="1"/>
      <c r="AF314" s="1"/>
    </row>
    <row r="315" spans="1:32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133"/>
      <c r="K315" s="1133"/>
      <c r="L315" s="1133"/>
      <c r="M315" s="1133"/>
      <c r="N315" s="1133"/>
      <c r="O315" s="1133"/>
      <c r="P315" s="1133"/>
      <c r="Q315" s="1133"/>
      <c r="R315" s="1133"/>
      <c r="S315" s="1133"/>
      <c r="T315" s="1133"/>
      <c r="U315" s="1133"/>
      <c r="V315" s="1133"/>
      <c r="W315" s="1133"/>
      <c r="X315" s="1133"/>
      <c r="Y315" s="1133"/>
      <c r="Z315" s="1133"/>
      <c r="AA315" s="1133"/>
      <c r="AB315" s="1133"/>
      <c r="AC315" s="1133"/>
      <c r="AD315" s="1"/>
      <c r="AE315" s="1"/>
      <c r="AF315" s="1"/>
    </row>
    <row r="316" spans="1:32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133"/>
      <c r="K316" s="1133"/>
      <c r="L316" s="1133"/>
      <c r="M316" s="1133"/>
      <c r="N316" s="1133"/>
      <c r="O316" s="1133"/>
      <c r="P316" s="1133"/>
      <c r="Q316" s="1133"/>
      <c r="R316" s="1133"/>
      <c r="S316" s="1133"/>
      <c r="T316" s="1133"/>
      <c r="U316" s="1133"/>
      <c r="V316" s="1133"/>
      <c r="W316" s="1133"/>
      <c r="X316" s="1133"/>
      <c r="Y316" s="1133"/>
      <c r="Z316" s="1133"/>
      <c r="AA316" s="1133"/>
      <c r="AB316" s="1133"/>
      <c r="AC316" s="1133"/>
      <c r="AD316" s="1"/>
      <c r="AE316" s="1"/>
      <c r="AF316" s="1"/>
    </row>
    <row r="317" spans="1:32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133"/>
      <c r="K317" s="1133"/>
      <c r="L317" s="1133"/>
      <c r="M317" s="1133"/>
      <c r="N317" s="1133"/>
      <c r="O317" s="1133"/>
      <c r="P317" s="1133"/>
      <c r="Q317" s="1133"/>
      <c r="R317" s="1133"/>
      <c r="S317" s="1133"/>
      <c r="T317" s="1133"/>
      <c r="U317" s="1133"/>
      <c r="V317" s="1133"/>
      <c r="W317" s="1133"/>
      <c r="X317" s="1133"/>
      <c r="Y317" s="1133"/>
      <c r="Z317" s="1133"/>
      <c r="AA317" s="1133"/>
      <c r="AB317" s="1133"/>
      <c r="AC317" s="1133"/>
      <c r="AD317" s="1"/>
      <c r="AE317" s="1"/>
      <c r="AF317" s="1"/>
    </row>
    <row r="318" spans="1:32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133"/>
      <c r="K318" s="1133"/>
      <c r="L318" s="1133"/>
      <c r="M318" s="1133"/>
      <c r="N318" s="1133"/>
      <c r="O318" s="1133"/>
      <c r="P318" s="1133"/>
      <c r="Q318" s="1133"/>
      <c r="R318" s="1133"/>
      <c r="S318" s="1133"/>
      <c r="T318" s="1133"/>
      <c r="U318" s="1133"/>
      <c r="V318" s="1133"/>
      <c r="W318" s="1133"/>
      <c r="X318" s="1133"/>
      <c r="Y318" s="1133"/>
      <c r="Z318" s="1133"/>
      <c r="AA318" s="1133"/>
      <c r="AB318" s="1133"/>
      <c r="AC318" s="1133"/>
      <c r="AD318" s="1"/>
      <c r="AE318" s="1"/>
      <c r="AF318" s="1"/>
    </row>
    <row r="319" spans="1:32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133"/>
      <c r="K319" s="1133"/>
      <c r="L319" s="1133"/>
      <c r="M319" s="1133"/>
      <c r="N319" s="1133"/>
      <c r="O319" s="1133"/>
      <c r="P319" s="1133"/>
      <c r="Q319" s="1133"/>
      <c r="R319" s="1133"/>
      <c r="S319" s="1133"/>
      <c r="T319" s="1133"/>
      <c r="U319" s="1133"/>
      <c r="V319" s="1133"/>
      <c r="W319" s="1133"/>
      <c r="X319" s="1133"/>
      <c r="Y319" s="1133"/>
      <c r="Z319" s="1133"/>
      <c r="AA319" s="1133"/>
      <c r="AB319" s="1133"/>
      <c r="AC319" s="1133"/>
      <c r="AD319" s="1"/>
      <c r="AE319" s="1"/>
      <c r="AF319" s="1"/>
    </row>
    <row r="320" spans="1:32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133"/>
      <c r="K320" s="1133"/>
      <c r="L320" s="1133"/>
      <c r="M320" s="1133"/>
      <c r="N320" s="1133"/>
      <c r="O320" s="1133"/>
      <c r="P320" s="1133"/>
      <c r="Q320" s="1133"/>
      <c r="R320" s="1133"/>
      <c r="S320" s="1133"/>
      <c r="T320" s="1133"/>
      <c r="U320" s="1133"/>
      <c r="V320" s="1133"/>
      <c r="W320" s="1133"/>
      <c r="X320" s="1133"/>
      <c r="Y320" s="1133"/>
      <c r="Z320" s="1133"/>
      <c r="AA320" s="1133"/>
      <c r="AB320" s="1133"/>
      <c r="AC320" s="1133"/>
      <c r="AD320" s="1"/>
      <c r="AE320" s="1"/>
      <c r="AF320" s="1"/>
    </row>
    <row r="321" spans="1:32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133"/>
      <c r="K321" s="1133"/>
      <c r="L321" s="1133"/>
      <c r="M321" s="1133"/>
      <c r="N321" s="1133"/>
      <c r="O321" s="1133"/>
      <c r="P321" s="1133"/>
      <c r="Q321" s="1133"/>
      <c r="R321" s="1133"/>
      <c r="S321" s="1133"/>
      <c r="T321" s="1133"/>
      <c r="U321" s="1133"/>
      <c r="V321" s="1133"/>
      <c r="W321" s="1133"/>
      <c r="X321" s="1133"/>
      <c r="Y321" s="1133"/>
      <c r="Z321" s="1133"/>
      <c r="AA321" s="1133"/>
      <c r="AB321" s="1133"/>
      <c r="AC321" s="1133"/>
      <c r="AD321" s="1"/>
      <c r="AE321" s="1"/>
      <c r="AF321" s="1"/>
    </row>
    <row r="322" spans="1:32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133"/>
      <c r="K322" s="1133"/>
      <c r="L322" s="1133"/>
      <c r="M322" s="1133"/>
      <c r="N322" s="1133"/>
      <c r="O322" s="1133"/>
      <c r="P322" s="1133"/>
      <c r="Q322" s="1133"/>
      <c r="R322" s="1133"/>
      <c r="S322" s="1133"/>
      <c r="T322" s="1133"/>
      <c r="U322" s="1133"/>
      <c r="V322" s="1133"/>
      <c r="W322" s="1133"/>
      <c r="X322" s="1133"/>
      <c r="Y322" s="1133"/>
      <c r="Z322" s="1133"/>
      <c r="AA322" s="1133"/>
      <c r="AB322" s="1133"/>
      <c r="AC322" s="1133"/>
      <c r="AD322" s="1"/>
      <c r="AE322" s="1"/>
      <c r="AF322" s="1"/>
    </row>
    <row r="323" spans="1:32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133"/>
      <c r="K323" s="1133"/>
      <c r="L323" s="1133"/>
      <c r="M323" s="1133"/>
      <c r="N323" s="1133"/>
      <c r="O323" s="1133"/>
      <c r="P323" s="1133"/>
      <c r="Q323" s="1133"/>
      <c r="R323" s="1133"/>
      <c r="S323" s="1133"/>
      <c r="T323" s="1133"/>
      <c r="U323" s="1133"/>
      <c r="V323" s="1133"/>
      <c r="W323" s="1133"/>
      <c r="X323" s="1133"/>
      <c r="Y323" s="1133"/>
      <c r="Z323" s="1133"/>
      <c r="AA323" s="1133"/>
      <c r="AB323" s="1133"/>
      <c r="AC323" s="1133"/>
      <c r="AD323" s="1"/>
      <c r="AE323" s="1"/>
      <c r="AF323" s="1"/>
    </row>
    <row r="324" spans="1:32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133"/>
      <c r="K324" s="1133"/>
      <c r="L324" s="1133"/>
      <c r="M324" s="1133"/>
      <c r="N324" s="1133"/>
      <c r="O324" s="1133"/>
      <c r="P324" s="1133"/>
      <c r="Q324" s="1133"/>
      <c r="R324" s="1133"/>
      <c r="S324" s="1133"/>
      <c r="T324" s="1133"/>
      <c r="U324" s="1133"/>
      <c r="V324" s="1133"/>
      <c r="W324" s="1133"/>
      <c r="X324" s="1133"/>
      <c r="Y324" s="1133"/>
      <c r="Z324" s="1133"/>
      <c r="AA324" s="1133"/>
      <c r="AB324" s="1133"/>
      <c r="AC324" s="1133"/>
      <c r="AD324" s="1"/>
      <c r="AE324" s="1"/>
      <c r="AF324" s="1"/>
    </row>
    <row r="325" spans="1:32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133"/>
      <c r="K325" s="1133"/>
      <c r="L325" s="1133"/>
      <c r="M325" s="1133"/>
      <c r="N325" s="1133"/>
      <c r="O325" s="1133"/>
      <c r="P325" s="1133"/>
      <c r="Q325" s="1133"/>
      <c r="R325" s="1133"/>
      <c r="S325" s="1133"/>
      <c r="T325" s="1133"/>
      <c r="U325" s="1133"/>
      <c r="V325" s="1133"/>
      <c r="W325" s="1133"/>
      <c r="X325" s="1133"/>
      <c r="Y325" s="1133"/>
      <c r="Z325" s="1133"/>
      <c r="AA325" s="1133"/>
      <c r="AB325" s="1133"/>
      <c r="AC325" s="1133"/>
      <c r="AD325" s="1"/>
      <c r="AE325" s="1"/>
      <c r="AF325" s="1"/>
    </row>
    <row r="326" spans="1:32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133"/>
      <c r="K326" s="1133"/>
      <c r="L326" s="1133"/>
      <c r="M326" s="1133"/>
      <c r="N326" s="1133"/>
      <c r="O326" s="1133"/>
      <c r="P326" s="1133"/>
      <c r="Q326" s="1133"/>
      <c r="R326" s="1133"/>
      <c r="S326" s="1133"/>
      <c r="T326" s="1133"/>
      <c r="U326" s="1133"/>
      <c r="V326" s="1133"/>
      <c r="W326" s="1133"/>
      <c r="X326" s="1133"/>
      <c r="Y326" s="1133"/>
      <c r="Z326" s="1133"/>
      <c r="AA326" s="1133"/>
      <c r="AB326" s="1133"/>
      <c r="AC326" s="1133"/>
      <c r="AD326" s="1"/>
      <c r="AE326" s="1"/>
      <c r="AF326" s="1"/>
    </row>
    <row r="327" spans="1:32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133"/>
      <c r="K327" s="1133"/>
      <c r="L327" s="1133"/>
      <c r="M327" s="1133"/>
      <c r="N327" s="1133"/>
      <c r="O327" s="1133"/>
      <c r="P327" s="1133"/>
      <c r="Q327" s="1133"/>
      <c r="R327" s="1133"/>
      <c r="S327" s="1133"/>
      <c r="T327" s="1133"/>
      <c r="U327" s="1133"/>
      <c r="V327" s="1133"/>
      <c r="W327" s="1133"/>
      <c r="X327" s="1133"/>
      <c r="Y327" s="1133"/>
      <c r="Z327" s="1133"/>
      <c r="AA327" s="1133"/>
      <c r="AB327" s="1133"/>
      <c r="AC327" s="1133"/>
      <c r="AD327" s="1"/>
      <c r="AE327" s="1"/>
      <c r="AF327" s="1"/>
    </row>
    <row r="328" spans="1:32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133"/>
      <c r="K328" s="1133"/>
      <c r="L328" s="1133"/>
      <c r="M328" s="1133"/>
      <c r="N328" s="1133"/>
      <c r="O328" s="1133"/>
      <c r="P328" s="1133"/>
      <c r="Q328" s="1133"/>
      <c r="R328" s="1133"/>
      <c r="S328" s="1133"/>
      <c r="T328" s="1133"/>
      <c r="U328" s="1133"/>
      <c r="V328" s="1133"/>
      <c r="W328" s="1133"/>
      <c r="X328" s="1133"/>
      <c r="Y328" s="1133"/>
      <c r="Z328" s="1133"/>
      <c r="AA328" s="1133"/>
      <c r="AB328" s="1133"/>
      <c r="AC328" s="1133"/>
      <c r="AD328" s="1"/>
      <c r="AE328" s="1"/>
      <c r="AF328" s="1"/>
    </row>
    <row r="329" spans="1:32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133"/>
      <c r="K329" s="1133"/>
      <c r="L329" s="1133"/>
      <c r="M329" s="1133"/>
      <c r="N329" s="1133"/>
      <c r="O329" s="1133"/>
      <c r="P329" s="1133"/>
      <c r="Q329" s="1133"/>
      <c r="R329" s="1133"/>
      <c r="S329" s="1133"/>
      <c r="T329" s="1133"/>
      <c r="U329" s="1133"/>
      <c r="V329" s="1133"/>
      <c r="W329" s="1133"/>
      <c r="X329" s="1133"/>
      <c r="Y329" s="1133"/>
      <c r="Z329" s="1133"/>
      <c r="AA329" s="1133"/>
      <c r="AB329" s="1133"/>
      <c r="AC329" s="1133"/>
      <c r="AD329" s="1"/>
      <c r="AE329" s="1"/>
      <c r="AF329" s="1"/>
    </row>
    <row r="330" spans="1:32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133"/>
      <c r="K330" s="1133"/>
      <c r="L330" s="1133"/>
      <c r="M330" s="1133"/>
      <c r="N330" s="1133"/>
      <c r="O330" s="1133"/>
      <c r="P330" s="1133"/>
      <c r="Q330" s="1133"/>
      <c r="R330" s="1133"/>
      <c r="S330" s="1133"/>
      <c r="T330" s="1133"/>
      <c r="U330" s="1133"/>
      <c r="V330" s="1133"/>
      <c r="W330" s="1133"/>
      <c r="X330" s="1133"/>
      <c r="Y330" s="1133"/>
      <c r="Z330" s="1133"/>
      <c r="AA330" s="1133"/>
      <c r="AB330" s="1133"/>
      <c r="AC330" s="1133"/>
      <c r="AD330" s="1"/>
      <c r="AE330" s="1"/>
      <c r="AF330" s="1"/>
    </row>
    <row r="331" spans="1:32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133"/>
      <c r="K331" s="1133"/>
      <c r="L331" s="1133"/>
      <c r="M331" s="1133"/>
      <c r="N331" s="1133"/>
      <c r="O331" s="1133"/>
      <c r="P331" s="1133"/>
      <c r="Q331" s="1133"/>
      <c r="R331" s="1133"/>
      <c r="S331" s="1133"/>
      <c r="T331" s="1133"/>
      <c r="U331" s="1133"/>
      <c r="V331" s="1133"/>
      <c r="W331" s="1133"/>
      <c r="X331" s="1133"/>
      <c r="Y331" s="1133"/>
      <c r="Z331" s="1133"/>
      <c r="AA331" s="1133"/>
      <c r="AB331" s="1133"/>
      <c r="AC331" s="1133"/>
      <c r="AD331" s="1"/>
      <c r="AE331" s="1"/>
      <c r="AF331" s="1"/>
    </row>
    <row r="332" spans="1:32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133"/>
      <c r="K332" s="1133"/>
      <c r="L332" s="1133"/>
      <c r="M332" s="1133"/>
      <c r="N332" s="1133"/>
      <c r="O332" s="1133"/>
      <c r="P332" s="1133"/>
      <c r="Q332" s="1133"/>
      <c r="R332" s="1133"/>
      <c r="S332" s="1133"/>
      <c r="T332" s="1133"/>
      <c r="U332" s="1133"/>
      <c r="V332" s="1133"/>
      <c r="W332" s="1133"/>
      <c r="X332" s="1133"/>
      <c r="Y332" s="1133"/>
      <c r="Z332" s="1133"/>
      <c r="AA332" s="1133"/>
      <c r="AB332" s="1133"/>
      <c r="AC332" s="1133"/>
      <c r="AD332" s="1"/>
      <c r="AE332" s="1"/>
      <c r="AF332" s="1"/>
    </row>
    <row r="333" spans="1:32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133"/>
      <c r="K333" s="1133"/>
      <c r="L333" s="1133"/>
      <c r="M333" s="1133"/>
      <c r="N333" s="1133"/>
      <c r="O333" s="1133"/>
      <c r="P333" s="1133"/>
      <c r="Q333" s="1133"/>
      <c r="R333" s="1133"/>
      <c r="S333" s="1133"/>
      <c r="T333" s="1133"/>
      <c r="U333" s="1133"/>
      <c r="V333" s="1133"/>
      <c r="W333" s="1133"/>
      <c r="X333" s="1133"/>
      <c r="Y333" s="1133"/>
      <c r="Z333" s="1133"/>
      <c r="AA333" s="1133"/>
      <c r="AB333" s="1133"/>
      <c r="AC333" s="1133"/>
      <c r="AD333" s="1"/>
      <c r="AE333" s="1"/>
      <c r="AF333" s="1"/>
    </row>
    <row r="334" spans="1:32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133"/>
      <c r="K334" s="1133"/>
      <c r="L334" s="1133"/>
      <c r="M334" s="1133"/>
      <c r="N334" s="1133"/>
      <c r="O334" s="1133"/>
      <c r="P334" s="1133"/>
      <c r="Q334" s="1133"/>
      <c r="R334" s="1133"/>
      <c r="S334" s="1133"/>
      <c r="T334" s="1133"/>
      <c r="U334" s="1133"/>
      <c r="V334" s="1133"/>
      <c r="W334" s="1133"/>
      <c r="X334" s="1133"/>
      <c r="Y334" s="1133"/>
      <c r="Z334" s="1133"/>
      <c r="AA334" s="1133"/>
      <c r="AB334" s="1133"/>
      <c r="AC334" s="1133"/>
      <c r="AD334" s="1"/>
      <c r="AE334" s="1"/>
      <c r="AF334" s="1"/>
    </row>
    <row r="335" spans="1:32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133"/>
      <c r="K335" s="1133"/>
      <c r="L335" s="1133"/>
      <c r="M335" s="1133"/>
      <c r="N335" s="1133"/>
      <c r="O335" s="1133"/>
      <c r="P335" s="1133"/>
      <c r="Q335" s="1133"/>
      <c r="R335" s="1133"/>
      <c r="S335" s="1133"/>
      <c r="T335" s="1133"/>
      <c r="U335" s="1133"/>
      <c r="V335" s="1133"/>
      <c r="W335" s="1133"/>
      <c r="X335" s="1133"/>
      <c r="Y335" s="1133"/>
      <c r="Z335" s="1133"/>
      <c r="AA335" s="1133"/>
      <c r="AB335" s="1133"/>
      <c r="AC335" s="1133"/>
      <c r="AD335" s="1"/>
      <c r="AE335" s="1"/>
      <c r="AF335" s="1"/>
    </row>
    <row r="336" spans="1:32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133"/>
      <c r="K336" s="1133"/>
      <c r="L336" s="1133"/>
      <c r="M336" s="1133"/>
      <c r="N336" s="1133"/>
      <c r="O336" s="1133"/>
      <c r="P336" s="1133"/>
      <c r="Q336" s="1133"/>
      <c r="R336" s="1133"/>
      <c r="S336" s="1133"/>
      <c r="T336" s="1133"/>
      <c r="U336" s="1133"/>
      <c r="V336" s="1133"/>
      <c r="W336" s="1133"/>
      <c r="X336" s="1133"/>
      <c r="Y336" s="1133"/>
      <c r="Z336" s="1133"/>
      <c r="AA336" s="1133"/>
      <c r="AB336" s="1133"/>
      <c r="AC336" s="1133"/>
      <c r="AD336" s="1"/>
      <c r="AE336" s="1"/>
      <c r="AF336" s="1"/>
    </row>
    <row r="337" spans="1:32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133"/>
      <c r="K337" s="1133"/>
      <c r="L337" s="1133"/>
      <c r="M337" s="1133"/>
      <c r="N337" s="1133"/>
      <c r="O337" s="1133"/>
      <c r="P337" s="1133"/>
      <c r="Q337" s="1133"/>
      <c r="R337" s="1133"/>
      <c r="S337" s="1133"/>
      <c r="T337" s="1133"/>
      <c r="U337" s="1133"/>
      <c r="V337" s="1133"/>
      <c r="W337" s="1133"/>
      <c r="X337" s="1133"/>
      <c r="Y337" s="1133"/>
      <c r="Z337" s="1133"/>
      <c r="AA337" s="1133"/>
      <c r="AB337" s="1133"/>
      <c r="AC337" s="1133"/>
      <c r="AD337" s="1"/>
      <c r="AE337" s="1"/>
      <c r="AF337" s="1"/>
    </row>
    <row r="338" spans="1:32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133"/>
      <c r="K338" s="1133"/>
      <c r="L338" s="1133"/>
      <c r="M338" s="1133"/>
      <c r="N338" s="1133"/>
      <c r="O338" s="1133"/>
      <c r="P338" s="1133"/>
      <c r="Q338" s="1133"/>
      <c r="R338" s="1133"/>
      <c r="S338" s="1133"/>
      <c r="T338" s="1133"/>
      <c r="U338" s="1133"/>
      <c r="V338" s="1133"/>
      <c r="W338" s="1133"/>
      <c r="X338" s="1133"/>
      <c r="Y338" s="1133"/>
      <c r="Z338" s="1133"/>
      <c r="AA338" s="1133"/>
      <c r="AB338" s="1133"/>
      <c r="AC338" s="1133"/>
      <c r="AD338" s="1"/>
      <c r="AE338" s="1"/>
      <c r="AF338" s="1"/>
    </row>
    <row r="339" spans="1:32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133"/>
      <c r="K339" s="1133"/>
      <c r="L339" s="1133"/>
      <c r="M339" s="1133"/>
      <c r="N339" s="1133"/>
      <c r="O339" s="1133"/>
      <c r="P339" s="1133"/>
      <c r="Q339" s="1133"/>
      <c r="R339" s="1133"/>
      <c r="S339" s="1133"/>
      <c r="T339" s="1133"/>
      <c r="U339" s="1133"/>
      <c r="V339" s="1133"/>
      <c r="W339" s="1133"/>
      <c r="X339" s="1133"/>
      <c r="Y339" s="1133"/>
      <c r="Z339" s="1133"/>
      <c r="AA339" s="1133"/>
      <c r="AB339" s="1133"/>
      <c r="AC339" s="1133"/>
      <c r="AD339" s="1"/>
      <c r="AE339" s="1"/>
      <c r="AF339" s="1"/>
    </row>
    <row r="340" spans="1:32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133"/>
      <c r="K340" s="1133"/>
      <c r="L340" s="1133"/>
      <c r="M340" s="1133"/>
      <c r="N340" s="1133"/>
      <c r="O340" s="1133"/>
      <c r="P340" s="1133"/>
      <c r="Q340" s="1133"/>
      <c r="R340" s="1133"/>
      <c r="S340" s="1133"/>
      <c r="T340" s="1133"/>
      <c r="U340" s="1133"/>
      <c r="V340" s="1133"/>
      <c r="W340" s="1133"/>
      <c r="X340" s="1133"/>
      <c r="Y340" s="1133"/>
      <c r="Z340" s="1133"/>
      <c r="AA340" s="1133"/>
      <c r="AB340" s="1133"/>
      <c r="AC340" s="1133"/>
      <c r="AD340" s="1"/>
      <c r="AE340" s="1"/>
      <c r="AF340" s="1"/>
    </row>
    <row r="341" spans="1:32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133"/>
      <c r="K341" s="1133"/>
      <c r="L341" s="1133"/>
      <c r="M341" s="1133"/>
      <c r="N341" s="1133"/>
      <c r="O341" s="1133"/>
      <c r="P341" s="1133"/>
      <c r="Q341" s="1133"/>
      <c r="R341" s="1133"/>
      <c r="S341" s="1133"/>
      <c r="T341" s="1133"/>
      <c r="U341" s="1133"/>
      <c r="V341" s="1133"/>
      <c r="W341" s="1133"/>
      <c r="X341" s="1133"/>
      <c r="Y341" s="1133"/>
      <c r="Z341" s="1133"/>
      <c r="AA341" s="1133"/>
      <c r="AB341" s="1133"/>
      <c r="AC341" s="1133"/>
      <c r="AD341" s="1"/>
      <c r="AE341" s="1"/>
      <c r="AF341" s="1"/>
    </row>
    <row r="342" spans="1:32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133"/>
      <c r="K342" s="1133"/>
      <c r="L342" s="1133"/>
      <c r="M342" s="1133"/>
      <c r="N342" s="1133"/>
      <c r="O342" s="1133"/>
      <c r="P342" s="1133"/>
      <c r="Q342" s="1133"/>
      <c r="R342" s="1133"/>
      <c r="S342" s="1133"/>
      <c r="T342" s="1133"/>
      <c r="U342" s="1133"/>
      <c r="V342" s="1133"/>
      <c r="W342" s="1133"/>
      <c r="X342" s="1133"/>
      <c r="Y342" s="1133"/>
      <c r="Z342" s="1133"/>
      <c r="AA342" s="1133"/>
      <c r="AB342" s="1133"/>
      <c r="AC342" s="1133"/>
      <c r="AD342" s="1"/>
      <c r="AE342" s="1"/>
      <c r="AF342" s="1"/>
    </row>
    <row r="343" spans="1:32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133"/>
      <c r="K343" s="1133"/>
      <c r="L343" s="1133"/>
      <c r="M343" s="1133"/>
      <c r="N343" s="1133"/>
      <c r="O343" s="1133"/>
      <c r="P343" s="1133"/>
      <c r="Q343" s="1133"/>
      <c r="R343" s="1133"/>
      <c r="S343" s="1133"/>
      <c r="T343" s="1133"/>
      <c r="U343" s="1133"/>
      <c r="V343" s="1133"/>
      <c r="W343" s="1133"/>
      <c r="X343" s="1133"/>
      <c r="Y343" s="1133"/>
      <c r="Z343" s="1133"/>
      <c r="AA343" s="1133"/>
      <c r="AB343" s="1133"/>
      <c r="AC343" s="1133"/>
      <c r="AD343" s="1"/>
      <c r="AE343" s="1"/>
      <c r="AF343" s="1"/>
    </row>
    <row r="344" spans="1:32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133"/>
      <c r="K344" s="1133"/>
      <c r="L344" s="1133"/>
      <c r="M344" s="1133"/>
      <c r="N344" s="1133"/>
      <c r="O344" s="1133"/>
      <c r="P344" s="1133"/>
      <c r="Q344" s="1133"/>
      <c r="R344" s="1133"/>
      <c r="S344" s="1133"/>
      <c r="T344" s="1133"/>
      <c r="U344" s="1133"/>
      <c r="V344" s="1133"/>
      <c r="W344" s="1133"/>
      <c r="X344" s="1133"/>
      <c r="Y344" s="1133"/>
      <c r="Z344" s="1133"/>
      <c r="AA344" s="1133"/>
      <c r="AB344" s="1133"/>
      <c r="AC344" s="1133"/>
      <c r="AD344" s="1"/>
      <c r="AE344" s="1"/>
      <c r="AF344" s="1"/>
    </row>
    <row r="345" spans="1:32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133"/>
      <c r="K345" s="1133"/>
      <c r="L345" s="1133"/>
      <c r="M345" s="1133"/>
      <c r="N345" s="1133"/>
      <c r="O345" s="1133"/>
      <c r="P345" s="1133"/>
      <c r="Q345" s="1133"/>
      <c r="R345" s="1133"/>
      <c r="S345" s="1133"/>
      <c r="T345" s="1133"/>
      <c r="U345" s="1133"/>
      <c r="V345" s="1133"/>
      <c r="W345" s="1133"/>
      <c r="X345" s="1133"/>
      <c r="Y345" s="1133"/>
      <c r="Z345" s="1133"/>
      <c r="AA345" s="1133"/>
      <c r="AB345" s="1133"/>
      <c r="AC345" s="1133"/>
      <c r="AD345" s="1"/>
      <c r="AE345" s="1"/>
      <c r="AF345" s="1"/>
    </row>
    <row r="346" spans="1:32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133"/>
      <c r="K346" s="1133"/>
      <c r="L346" s="1133"/>
      <c r="M346" s="1133"/>
      <c r="N346" s="1133"/>
      <c r="O346" s="1133"/>
      <c r="P346" s="1133"/>
      <c r="Q346" s="1133"/>
      <c r="R346" s="1133"/>
      <c r="S346" s="1133"/>
      <c r="T346" s="1133"/>
      <c r="U346" s="1133"/>
      <c r="V346" s="1133"/>
      <c r="W346" s="1133"/>
      <c r="X346" s="1133"/>
      <c r="Y346" s="1133"/>
      <c r="Z346" s="1133"/>
      <c r="AA346" s="1133"/>
      <c r="AB346" s="1133"/>
      <c r="AC346" s="1133"/>
      <c r="AD346" s="1"/>
      <c r="AE346" s="1"/>
      <c r="AF346" s="1"/>
    </row>
    <row r="347" spans="1:32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133"/>
      <c r="K347" s="1133"/>
      <c r="L347" s="1133"/>
      <c r="M347" s="1133"/>
      <c r="N347" s="1133"/>
      <c r="O347" s="1133"/>
      <c r="P347" s="1133"/>
      <c r="Q347" s="1133"/>
      <c r="R347" s="1133"/>
      <c r="S347" s="1133"/>
      <c r="T347" s="1133"/>
      <c r="U347" s="1133"/>
      <c r="V347" s="1133"/>
      <c r="W347" s="1133"/>
      <c r="X347" s="1133"/>
      <c r="Y347" s="1133"/>
      <c r="Z347" s="1133"/>
      <c r="AA347" s="1133"/>
      <c r="AB347" s="1133"/>
      <c r="AC347" s="1133"/>
      <c r="AD347" s="1"/>
      <c r="AE347" s="1"/>
      <c r="AF347" s="1"/>
    </row>
    <row r="348" spans="1:32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133"/>
      <c r="K348" s="1133"/>
      <c r="L348" s="1133"/>
      <c r="M348" s="1133"/>
      <c r="N348" s="1133"/>
      <c r="O348" s="1133"/>
      <c r="P348" s="1133"/>
      <c r="Q348" s="1133"/>
      <c r="R348" s="1133"/>
      <c r="S348" s="1133"/>
      <c r="T348" s="1133"/>
      <c r="U348" s="1133"/>
      <c r="V348" s="1133"/>
      <c r="W348" s="1133"/>
      <c r="X348" s="1133"/>
      <c r="Y348" s="1133"/>
      <c r="Z348" s="1133"/>
      <c r="AA348" s="1133"/>
      <c r="AB348" s="1133"/>
      <c r="AC348" s="1133"/>
      <c r="AD348" s="1"/>
      <c r="AE348" s="1"/>
      <c r="AF348" s="1"/>
    </row>
    <row r="349" spans="1:32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133"/>
      <c r="K349" s="1133"/>
      <c r="L349" s="1133"/>
      <c r="M349" s="1133"/>
      <c r="N349" s="1133"/>
      <c r="O349" s="1133"/>
      <c r="P349" s="1133"/>
      <c r="Q349" s="1133"/>
      <c r="R349" s="1133"/>
      <c r="S349" s="1133"/>
      <c r="T349" s="1133"/>
      <c r="U349" s="1133"/>
      <c r="V349" s="1133"/>
      <c r="W349" s="1133"/>
      <c r="X349" s="1133"/>
      <c r="Y349" s="1133"/>
      <c r="Z349" s="1133"/>
      <c r="AA349" s="1133"/>
      <c r="AB349" s="1133"/>
      <c r="AC349" s="1133"/>
      <c r="AD349" s="1"/>
      <c r="AE349" s="1"/>
      <c r="AF349" s="1"/>
    </row>
    <row r="350" spans="1:32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133"/>
      <c r="K350" s="1133"/>
      <c r="L350" s="1133"/>
      <c r="M350" s="1133"/>
      <c r="N350" s="1133"/>
      <c r="O350" s="1133"/>
      <c r="P350" s="1133"/>
      <c r="Q350" s="1133"/>
      <c r="R350" s="1133"/>
      <c r="S350" s="1133"/>
      <c r="T350" s="1133"/>
      <c r="U350" s="1133"/>
      <c r="V350" s="1133"/>
      <c r="W350" s="1133"/>
      <c r="X350" s="1133"/>
      <c r="Y350" s="1133"/>
      <c r="Z350" s="1133"/>
      <c r="AA350" s="1133"/>
      <c r="AB350" s="1133"/>
      <c r="AC350" s="1133"/>
      <c r="AD350" s="1"/>
      <c r="AE350" s="1"/>
      <c r="AF350" s="1"/>
    </row>
    <row r="351" spans="1:32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133"/>
      <c r="K351" s="1133"/>
      <c r="L351" s="1133"/>
      <c r="M351" s="1133"/>
      <c r="N351" s="1133"/>
      <c r="O351" s="1133"/>
      <c r="P351" s="1133"/>
      <c r="Q351" s="1133"/>
      <c r="R351" s="1133"/>
      <c r="S351" s="1133"/>
      <c r="T351" s="1133"/>
      <c r="U351" s="1133"/>
      <c r="V351" s="1133"/>
      <c r="W351" s="1133"/>
      <c r="X351" s="1133"/>
      <c r="Y351" s="1133"/>
      <c r="Z351" s="1133"/>
      <c r="AA351" s="1133"/>
      <c r="AB351" s="1133"/>
      <c r="AC351" s="1133"/>
      <c r="AD351" s="1"/>
      <c r="AE351" s="1"/>
      <c r="AF351" s="1"/>
    </row>
    <row r="352" spans="1:32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133"/>
      <c r="K352" s="1133"/>
      <c r="L352" s="1133"/>
      <c r="M352" s="1133"/>
      <c r="N352" s="1133"/>
      <c r="O352" s="1133"/>
      <c r="P352" s="1133"/>
      <c r="Q352" s="1133"/>
      <c r="R352" s="1133"/>
      <c r="S352" s="1133"/>
      <c r="T352" s="1133"/>
      <c r="U352" s="1133"/>
      <c r="V352" s="1133"/>
      <c r="W352" s="1133"/>
      <c r="X352" s="1133"/>
      <c r="Y352" s="1133"/>
      <c r="Z352" s="1133"/>
      <c r="AA352" s="1133"/>
      <c r="AB352" s="1133"/>
      <c r="AC352" s="1133"/>
      <c r="AD352" s="1"/>
      <c r="AE352" s="1"/>
      <c r="AF352" s="1"/>
    </row>
    <row r="353" spans="1:32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133"/>
      <c r="K353" s="1133"/>
      <c r="L353" s="1133"/>
      <c r="M353" s="1133"/>
      <c r="N353" s="1133"/>
      <c r="O353" s="1133"/>
      <c r="P353" s="1133"/>
      <c r="Q353" s="1133"/>
      <c r="R353" s="1133"/>
      <c r="S353" s="1133"/>
      <c r="T353" s="1133"/>
      <c r="U353" s="1133"/>
      <c r="V353" s="1133"/>
      <c r="W353" s="1133"/>
      <c r="X353" s="1133"/>
      <c r="Y353" s="1133"/>
      <c r="Z353" s="1133"/>
      <c r="AA353" s="1133"/>
      <c r="AB353" s="1133"/>
      <c r="AC353" s="1133"/>
      <c r="AD353" s="1"/>
      <c r="AE353" s="1"/>
      <c r="AF353" s="1"/>
    </row>
    <row r="354" spans="1:32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133"/>
      <c r="K354" s="1133"/>
      <c r="L354" s="1133"/>
      <c r="M354" s="1133"/>
      <c r="N354" s="1133"/>
      <c r="O354" s="1133"/>
      <c r="P354" s="1133"/>
      <c r="Q354" s="1133"/>
      <c r="R354" s="1133"/>
      <c r="S354" s="1133"/>
      <c r="T354" s="1133"/>
      <c r="U354" s="1133"/>
      <c r="V354" s="1133"/>
      <c r="W354" s="1133"/>
      <c r="X354" s="1133"/>
      <c r="Y354" s="1133"/>
      <c r="Z354" s="1133"/>
      <c r="AA354" s="1133"/>
      <c r="AB354" s="1133"/>
      <c r="AC354" s="1133"/>
      <c r="AD354" s="1"/>
      <c r="AE354" s="1"/>
      <c r="AF354" s="1"/>
    </row>
    <row r="355" spans="1:32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133"/>
      <c r="K355" s="1133"/>
      <c r="L355" s="1133"/>
      <c r="M355" s="1133"/>
      <c r="N355" s="1133"/>
      <c r="O355" s="1133"/>
      <c r="P355" s="1133"/>
      <c r="Q355" s="1133"/>
      <c r="R355" s="1133"/>
      <c r="S355" s="1133"/>
      <c r="T355" s="1133"/>
      <c r="U355" s="1133"/>
      <c r="V355" s="1133"/>
      <c r="W355" s="1133"/>
      <c r="X355" s="1133"/>
      <c r="Y355" s="1133"/>
      <c r="Z355" s="1133"/>
      <c r="AA355" s="1133"/>
      <c r="AB355" s="1133"/>
      <c r="AC355" s="1133"/>
      <c r="AD355" s="1"/>
      <c r="AE355" s="1"/>
      <c r="AF355" s="1"/>
    </row>
    <row r="356" spans="1:32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133"/>
      <c r="K356" s="1133"/>
      <c r="L356" s="1133"/>
      <c r="M356" s="1133"/>
      <c r="N356" s="1133"/>
      <c r="O356" s="1133"/>
      <c r="P356" s="1133"/>
      <c r="Q356" s="1133"/>
      <c r="R356" s="1133"/>
      <c r="S356" s="1133"/>
      <c r="T356" s="1133"/>
      <c r="U356" s="1133"/>
      <c r="V356" s="1133"/>
      <c r="W356" s="1133"/>
      <c r="X356" s="1133"/>
      <c r="Y356" s="1133"/>
      <c r="Z356" s="1133"/>
      <c r="AA356" s="1133"/>
      <c r="AB356" s="1133"/>
      <c r="AC356" s="1133"/>
      <c r="AD356" s="1"/>
      <c r="AE356" s="1"/>
      <c r="AF356" s="1"/>
    </row>
    <row r="357" spans="1:32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133"/>
      <c r="K357" s="1133"/>
      <c r="L357" s="1133"/>
      <c r="M357" s="1133"/>
      <c r="N357" s="1133"/>
      <c r="O357" s="1133"/>
      <c r="P357" s="1133"/>
      <c r="Q357" s="1133"/>
      <c r="R357" s="1133"/>
      <c r="S357" s="1133"/>
      <c r="T357" s="1133"/>
      <c r="U357" s="1133"/>
      <c r="V357" s="1133"/>
      <c r="W357" s="1133"/>
      <c r="X357" s="1133"/>
      <c r="Y357" s="1133"/>
      <c r="Z357" s="1133"/>
      <c r="AA357" s="1133"/>
      <c r="AB357" s="1133"/>
      <c r="AC357" s="1133"/>
      <c r="AD357" s="1"/>
      <c r="AE357" s="1"/>
      <c r="AF357" s="1"/>
    </row>
    <row r="358" spans="1:32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133"/>
      <c r="K358" s="1133"/>
      <c r="L358" s="1133"/>
      <c r="M358" s="1133"/>
      <c r="N358" s="1133"/>
      <c r="O358" s="1133"/>
      <c r="P358" s="1133"/>
      <c r="Q358" s="1133"/>
      <c r="R358" s="1133"/>
      <c r="S358" s="1133"/>
      <c r="T358" s="1133"/>
      <c r="U358" s="1133"/>
      <c r="V358" s="1133"/>
      <c r="W358" s="1133"/>
      <c r="X358" s="1133"/>
      <c r="Y358" s="1133"/>
      <c r="Z358" s="1133"/>
      <c r="AA358" s="1133"/>
      <c r="AB358" s="1133"/>
      <c r="AC358" s="1133"/>
      <c r="AD358" s="1"/>
      <c r="AE358" s="1"/>
      <c r="AF358" s="1"/>
    </row>
    <row r="359" spans="1:32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133"/>
      <c r="K359" s="1133"/>
      <c r="L359" s="1133"/>
      <c r="M359" s="1133"/>
      <c r="N359" s="1133"/>
      <c r="O359" s="1133"/>
      <c r="P359" s="1133"/>
      <c r="Q359" s="1133"/>
      <c r="R359" s="1133"/>
      <c r="S359" s="1133"/>
      <c r="T359" s="1133"/>
      <c r="U359" s="1133"/>
      <c r="V359" s="1133"/>
      <c r="W359" s="1133"/>
      <c r="X359" s="1133"/>
      <c r="Y359" s="1133"/>
      <c r="Z359" s="1133"/>
      <c r="AA359" s="1133"/>
      <c r="AB359" s="1133"/>
      <c r="AC359" s="1133"/>
      <c r="AD359" s="1"/>
      <c r="AE359" s="1"/>
      <c r="AF359" s="1"/>
    </row>
    <row r="360" spans="1:32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133"/>
      <c r="K360" s="1133"/>
      <c r="L360" s="1133"/>
      <c r="M360" s="1133"/>
      <c r="N360" s="1133"/>
      <c r="O360" s="1133"/>
      <c r="P360" s="1133"/>
      <c r="Q360" s="1133"/>
      <c r="R360" s="1133"/>
      <c r="S360" s="1133"/>
      <c r="T360" s="1133"/>
      <c r="U360" s="1133"/>
      <c r="V360" s="1133"/>
      <c r="W360" s="1133"/>
      <c r="X360" s="1133"/>
      <c r="Y360" s="1133"/>
      <c r="Z360" s="1133"/>
      <c r="AA360" s="1133"/>
      <c r="AB360" s="1133"/>
      <c r="AC360" s="1133"/>
      <c r="AD360" s="1"/>
      <c r="AE360" s="1"/>
      <c r="AF360" s="1"/>
    </row>
    <row r="361" spans="1:32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133"/>
      <c r="K361" s="1133"/>
      <c r="L361" s="1133"/>
      <c r="M361" s="1133"/>
      <c r="N361" s="1133"/>
      <c r="O361" s="1133"/>
      <c r="P361" s="1133"/>
      <c r="Q361" s="1133"/>
      <c r="R361" s="1133"/>
      <c r="S361" s="1133"/>
      <c r="T361" s="1133"/>
      <c r="U361" s="1133"/>
      <c r="V361" s="1133"/>
      <c r="W361" s="1133"/>
      <c r="X361" s="1133"/>
      <c r="Y361" s="1133"/>
      <c r="Z361" s="1133"/>
      <c r="AA361" s="1133"/>
      <c r="AB361" s="1133"/>
      <c r="AC361" s="1133"/>
      <c r="AD361" s="1"/>
      <c r="AE361" s="1"/>
      <c r="AF361" s="1"/>
    </row>
    <row r="362" spans="1:32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133"/>
      <c r="K362" s="1133"/>
      <c r="L362" s="1133"/>
      <c r="M362" s="1133"/>
      <c r="N362" s="1133"/>
      <c r="O362" s="1133"/>
      <c r="P362" s="1133"/>
      <c r="Q362" s="1133"/>
      <c r="R362" s="1133"/>
      <c r="S362" s="1133"/>
      <c r="T362" s="1133"/>
      <c r="U362" s="1133"/>
      <c r="V362" s="1133"/>
      <c r="W362" s="1133"/>
      <c r="X362" s="1133"/>
      <c r="Y362" s="1133"/>
      <c r="Z362" s="1133"/>
      <c r="AA362" s="1133"/>
      <c r="AB362" s="1133"/>
      <c r="AC362" s="1133"/>
      <c r="AD362" s="1"/>
      <c r="AE362" s="1"/>
      <c r="AF362" s="1"/>
    </row>
    <row r="363" spans="1:32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133"/>
      <c r="K363" s="1133"/>
      <c r="L363" s="1133"/>
      <c r="M363" s="1133"/>
      <c r="N363" s="1133"/>
      <c r="O363" s="1133"/>
      <c r="P363" s="1133"/>
      <c r="Q363" s="1133"/>
      <c r="R363" s="1133"/>
      <c r="S363" s="1133"/>
      <c r="T363" s="1133"/>
      <c r="U363" s="1133"/>
      <c r="V363" s="1133"/>
      <c r="W363" s="1133"/>
      <c r="X363" s="1133"/>
      <c r="Y363" s="1133"/>
      <c r="Z363" s="1133"/>
      <c r="AA363" s="1133"/>
      <c r="AB363" s="1133"/>
      <c r="AC363" s="1133"/>
      <c r="AD363" s="1"/>
      <c r="AE363" s="1"/>
      <c r="AF363" s="1"/>
    </row>
    <row r="364" spans="1:32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133"/>
      <c r="K364" s="1133"/>
      <c r="L364" s="1133"/>
      <c r="M364" s="1133"/>
      <c r="N364" s="1133"/>
      <c r="O364" s="1133"/>
      <c r="P364" s="1133"/>
      <c r="Q364" s="1133"/>
      <c r="R364" s="1133"/>
      <c r="S364" s="1133"/>
      <c r="T364" s="1133"/>
      <c r="U364" s="1133"/>
      <c r="V364" s="1133"/>
      <c r="W364" s="1133"/>
      <c r="X364" s="1133"/>
      <c r="Y364" s="1133"/>
      <c r="Z364" s="1133"/>
      <c r="AA364" s="1133"/>
      <c r="AB364" s="1133"/>
      <c r="AC364" s="1133"/>
      <c r="AD364" s="1"/>
      <c r="AE364" s="1"/>
      <c r="AF364" s="1"/>
    </row>
    <row r="365" spans="1:32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133"/>
      <c r="K365" s="1133"/>
      <c r="L365" s="1133"/>
      <c r="M365" s="1133"/>
      <c r="N365" s="1133"/>
      <c r="O365" s="1133"/>
      <c r="P365" s="1133"/>
      <c r="Q365" s="1133"/>
      <c r="R365" s="1133"/>
      <c r="S365" s="1133"/>
      <c r="T365" s="1133"/>
      <c r="U365" s="1133"/>
      <c r="V365" s="1133"/>
      <c r="W365" s="1133"/>
      <c r="X365" s="1133"/>
      <c r="Y365" s="1133"/>
      <c r="Z365" s="1133"/>
      <c r="AA365" s="1133"/>
      <c r="AB365" s="1133"/>
      <c r="AC365" s="1133"/>
      <c r="AD365" s="1"/>
      <c r="AE365" s="1"/>
      <c r="AF365" s="1"/>
    </row>
    <row r="366" spans="1:32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133"/>
      <c r="K366" s="1133"/>
      <c r="L366" s="1133"/>
      <c r="M366" s="1133"/>
      <c r="N366" s="1133"/>
      <c r="O366" s="1133"/>
      <c r="P366" s="1133"/>
      <c r="Q366" s="1133"/>
      <c r="R366" s="1133"/>
      <c r="S366" s="1133"/>
      <c r="T366" s="1133"/>
      <c r="U366" s="1133"/>
      <c r="V366" s="1133"/>
      <c r="W366" s="1133"/>
      <c r="X366" s="1133"/>
      <c r="Y366" s="1133"/>
      <c r="Z366" s="1133"/>
      <c r="AA366" s="1133"/>
      <c r="AB366" s="1133"/>
      <c r="AC366" s="1133"/>
      <c r="AD366" s="1"/>
      <c r="AE366" s="1"/>
      <c r="AF366" s="1"/>
    </row>
    <row r="367" spans="1:32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133"/>
      <c r="K367" s="1133"/>
      <c r="L367" s="1133"/>
      <c r="M367" s="1133"/>
      <c r="N367" s="1133"/>
      <c r="O367" s="1133"/>
      <c r="P367" s="1133"/>
      <c r="Q367" s="1133"/>
      <c r="R367" s="1133"/>
      <c r="S367" s="1133"/>
      <c r="T367" s="1133"/>
      <c r="U367" s="1133"/>
      <c r="V367" s="1133"/>
      <c r="W367" s="1133"/>
      <c r="X367" s="1133"/>
      <c r="Y367" s="1133"/>
      <c r="Z367" s="1133"/>
      <c r="AA367" s="1133"/>
      <c r="AB367" s="1133"/>
      <c r="AC367" s="1133"/>
      <c r="AD367" s="1"/>
      <c r="AE367" s="1"/>
      <c r="AF367" s="1"/>
    </row>
    <row r="368" spans="1:32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133"/>
      <c r="K368" s="1133"/>
      <c r="L368" s="1133"/>
      <c r="M368" s="1133"/>
      <c r="N368" s="1133"/>
      <c r="O368" s="1133"/>
      <c r="P368" s="1133"/>
      <c r="Q368" s="1133"/>
      <c r="R368" s="1133"/>
      <c r="S368" s="1133"/>
      <c r="T368" s="1133"/>
      <c r="U368" s="1133"/>
      <c r="V368" s="1133"/>
      <c r="W368" s="1133"/>
      <c r="X368" s="1133"/>
      <c r="Y368" s="1133"/>
      <c r="Z368" s="1133"/>
      <c r="AA368" s="1133"/>
      <c r="AB368" s="1133"/>
      <c r="AC368" s="1133"/>
      <c r="AD368" s="1"/>
      <c r="AE368" s="1"/>
      <c r="AF368" s="1"/>
    </row>
    <row r="369" spans="1:32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133"/>
      <c r="K369" s="1133"/>
      <c r="L369" s="1133"/>
      <c r="M369" s="1133"/>
      <c r="N369" s="1133"/>
      <c r="O369" s="1133"/>
      <c r="P369" s="1133"/>
      <c r="Q369" s="1133"/>
      <c r="R369" s="1133"/>
      <c r="S369" s="1133"/>
      <c r="T369" s="1133"/>
      <c r="U369" s="1133"/>
      <c r="V369" s="1133"/>
      <c r="W369" s="1133"/>
      <c r="X369" s="1133"/>
      <c r="Y369" s="1133"/>
      <c r="Z369" s="1133"/>
      <c r="AA369" s="1133"/>
      <c r="AB369" s="1133"/>
      <c r="AC369" s="1133"/>
      <c r="AD369" s="1"/>
      <c r="AE369" s="1"/>
      <c r="AF369" s="1"/>
    </row>
    <row r="370" spans="1:32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133"/>
      <c r="K370" s="1133"/>
      <c r="L370" s="1133"/>
      <c r="M370" s="1133"/>
      <c r="N370" s="1133"/>
      <c r="O370" s="1133"/>
      <c r="P370" s="1133"/>
      <c r="Q370" s="1133"/>
      <c r="R370" s="1133"/>
      <c r="S370" s="1133"/>
      <c r="T370" s="1133"/>
      <c r="U370" s="1133"/>
      <c r="V370" s="1133"/>
      <c r="W370" s="1133"/>
      <c r="X370" s="1133"/>
      <c r="Y370" s="1133"/>
      <c r="Z370" s="1133"/>
      <c r="AA370" s="1133"/>
      <c r="AB370" s="1133"/>
      <c r="AC370" s="1133"/>
      <c r="AD370" s="1"/>
      <c r="AE370" s="1"/>
      <c r="AF370" s="1"/>
    </row>
    <row r="371" spans="1:32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133"/>
      <c r="K371" s="1133"/>
      <c r="L371" s="1133"/>
      <c r="M371" s="1133"/>
      <c r="N371" s="1133"/>
      <c r="O371" s="1133"/>
      <c r="P371" s="1133"/>
      <c r="Q371" s="1133"/>
      <c r="R371" s="1133"/>
      <c r="S371" s="1133"/>
      <c r="T371" s="1133"/>
      <c r="U371" s="1133"/>
      <c r="V371" s="1133"/>
      <c r="W371" s="1133"/>
      <c r="X371" s="1133"/>
      <c r="Y371" s="1133"/>
      <c r="Z371" s="1133"/>
      <c r="AA371" s="1133"/>
      <c r="AB371" s="1133"/>
      <c r="AC371" s="1133"/>
      <c r="AD371" s="1"/>
      <c r="AE371" s="1"/>
      <c r="AF371" s="1"/>
    </row>
    <row r="372" spans="1:32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133"/>
      <c r="K372" s="1133"/>
      <c r="L372" s="1133"/>
      <c r="M372" s="1133"/>
      <c r="N372" s="1133"/>
      <c r="O372" s="1133"/>
      <c r="P372" s="1133"/>
      <c r="Q372" s="1133"/>
      <c r="R372" s="1133"/>
      <c r="S372" s="1133"/>
      <c r="T372" s="1133"/>
      <c r="U372" s="1133"/>
      <c r="V372" s="1133"/>
      <c r="W372" s="1133"/>
      <c r="X372" s="1133"/>
      <c r="Y372" s="1133"/>
      <c r="Z372" s="1133"/>
      <c r="AA372" s="1133"/>
      <c r="AB372" s="1133"/>
      <c r="AC372" s="1133"/>
      <c r="AD372" s="1"/>
      <c r="AE372" s="1"/>
      <c r="AF372" s="1"/>
    </row>
    <row r="373" spans="1:32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133"/>
      <c r="K373" s="1133"/>
      <c r="L373" s="1133"/>
      <c r="M373" s="1133"/>
      <c r="N373" s="1133"/>
      <c r="O373" s="1133"/>
      <c r="P373" s="1133"/>
      <c r="Q373" s="1133"/>
      <c r="R373" s="1133"/>
      <c r="S373" s="1133"/>
      <c r="T373" s="1133"/>
      <c r="U373" s="1133"/>
      <c r="V373" s="1133"/>
      <c r="W373" s="1133"/>
      <c r="X373" s="1133"/>
      <c r="Y373" s="1133"/>
      <c r="Z373" s="1133"/>
      <c r="AA373" s="1133"/>
      <c r="AB373" s="1133"/>
      <c r="AC373" s="1133"/>
      <c r="AD373" s="1"/>
      <c r="AE373" s="1"/>
      <c r="AF373" s="1"/>
    </row>
    <row r="374" spans="1:32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133"/>
      <c r="K374" s="1133"/>
      <c r="L374" s="1133"/>
      <c r="M374" s="1133"/>
      <c r="N374" s="1133"/>
      <c r="O374" s="1133"/>
      <c r="P374" s="1133"/>
      <c r="Q374" s="1133"/>
      <c r="R374" s="1133"/>
      <c r="S374" s="1133"/>
      <c r="T374" s="1133"/>
      <c r="U374" s="1133"/>
      <c r="V374" s="1133"/>
      <c r="W374" s="1133"/>
      <c r="X374" s="1133"/>
      <c r="Y374" s="1133"/>
      <c r="Z374" s="1133"/>
      <c r="AA374" s="1133"/>
      <c r="AB374" s="1133"/>
      <c r="AC374" s="1133"/>
      <c r="AD374" s="1"/>
      <c r="AE374" s="1"/>
      <c r="AF374" s="1"/>
    </row>
    <row r="375" spans="1:32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133"/>
      <c r="K375" s="1133"/>
      <c r="L375" s="1133"/>
      <c r="M375" s="1133"/>
      <c r="N375" s="1133"/>
      <c r="O375" s="1133"/>
      <c r="P375" s="1133"/>
      <c r="Q375" s="1133"/>
      <c r="R375" s="1133"/>
      <c r="S375" s="1133"/>
      <c r="T375" s="1133"/>
      <c r="U375" s="1133"/>
      <c r="V375" s="1133"/>
      <c r="W375" s="1133"/>
      <c r="X375" s="1133"/>
      <c r="Y375" s="1133"/>
      <c r="Z375" s="1133"/>
      <c r="AA375" s="1133"/>
      <c r="AB375" s="1133"/>
      <c r="AC375" s="1133"/>
      <c r="AD375" s="1"/>
      <c r="AE375" s="1"/>
      <c r="AF375" s="1"/>
    </row>
    <row r="376" spans="1:32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133"/>
      <c r="K376" s="1133"/>
      <c r="L376" s="1133"/>
      <c r="M376" s="1133"/>
      <c r="N376" s="1133"/>
      <c r="O376" s="1133"/>
      <c r="P376" s="1133"/>
      <c r="Q376" s="1133"/>
      <c r="R376" s="1133"/>
      <c r="S376" s="1133"/>
      <c r="T376" s="1133"/>
      <c r="U376" s="1133"/>
      <c r="V376" s="1133"/>
      <c r="W376" s="1133"/>
      <c r="X376" s="1133"/>
      <c r="Y376" s="1133"/>
      <c r="Z376" s="1133"/>
      <c r="AA376" s="1133"/>
      <c r="AB376" s="1133"/>
      <c r="AC376" s="1133"/>
      <c r="AD376" s="1"/>
      <c r="AE376" s="1"/>
      <c r="AF376" s="1"/>
    </row>
    <row r="377" spans="1:32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133"/>
      <c r="K377" s="1133"/>
      <c r="L377" s="1133"/>
      <c r="M377" s="1133"/>
      <c r="N377" s="1133"/>
      <c r="O377" s="1133"/>
      <c r="P377" s="1133"/>
      <c r="Q377" s="1133"/>
      <c r="R377" s="1133"/>
      <c r="S377" s="1133"/>
      <c r="T377" s="1133"/>
      <c r="U377" s="1133"/>
      <c r="V377" s="1133"/>
      <c r="W377" s="1133"/>
      <c r="X377" s="1133"/>
      <c r="Y377" s="1133"/>
      <c r="Z377" s="1133"/>
      <c r="AA377" s="1133"/>
      <c r="AB377" s="1133"/>
      <c r="AC377" s="1133"/>
      <c r="AD377" s="1"/>
      <c r="AE377" s="1"/>
      <c r="AF377" s="1"/>
    </row>
    <row r="378" spans="1:32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133"/>
      <c r="K378" s="1133"/>
      <c r="L378" s="1133"/>
      <c r="M378" s="1133"/>
      <c r="N378" s="1133"/>
      <c r="O378" s="1133"/>
      <c r="P378" s="1133"/>
      <c r="Q378" s="1133"/>
      <c r="R378" s="1133"/>
      <c r="S378" s="1133"/>
      <c r="T378" s="1133"/>
      <c r="U378" s="1133"/>
      <c r="V378" s="1133"/>
      <c r="W378" s="1133"/>
      <c r="X378" s="1133"/>
      <c r="Y378" s="1133"/>
      <c r="Z378" s="1133"/>
      <c r="AA378" s="1133"/>
      <c r="AB378" s="1133"/>
      <c r="AC378" s="1133"/>
      <c r="AD378" s="1"/>
      <c r="AE378" s="1"/>
      <c r="AF378" s="1"/>
    </row>
    <row r="379" spans="1:32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133"/>
      <c r="K379" s="1133"/>
      <c r="L379" s="1133"/>
      <c r="M379" s="1133"/>
      <c r="N379" s="1133"/>
      <c r="O379" s="1133"/>
      <c r="P379" s="1133"/>
      <c r="Q379" s="1133"/>
      <c r="R379" s="1133"/>
      <c r="S379" s="1133"/>
      <c r="T379" s="1133"/>
      <c r="U379" s="1133"/>
      <c r="V379" s="1133"/>
      <c r="W379" s="1133"/>
      <c r="X379" s="1133"/>
      <c r="Y379" s="1133"/>
      <c r="Z379" s="1133"/>
      <c r="AA379" s="1133"/>
      <c r="AB379" s="1133"/>
      <c r="AC379" s="1133"/>
      <c r="AD379" s="1"/>
      <c r="AE379" s="1"/>
      <c r="AF379" s="1"/>
    </row>
    <row r="380" spans="1:32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133"/>
      <c r="K380" s="1133"/>
      <c r="L380" s="1133"/>
      <c r="M380" s="1133"/>
      <c r="N380" s="1133"/>
      <c r="O380" s="1133"/>
      <c r="P380" s="1133"/>
      <c r="Q380" s="1133"/>
      <c r="R380" s="1133"/>
      <c r="S380" s="1133"/>
      <c r="T380" s="1133"/>
      <c r="U380" s="1133"/>
      <c r="V380" s="1133"/>
      <c r="W380" s="1133"/>
      <c r="X380" s="1133"/>
      <c r="Y380" s="1133"/>
      <c r="Z380" s="1133"/>
      <c r="AA380" s="1133"/>
      <c r="AB380" s="1133"/>
      <c r="AC380" s="1133"/>
      <c r="AD380" s="1"/>
      <c r="AE380" s="1"/>
      <c r="AF380" s="1"/>
    </row>
    <row r="381" spans="1:32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133"/>
      <c r="K381" s="1133"/>
      <c r="L381" s="1133"/>
      <c r="M381" s="1133"/>
      <c r="N381" s="1133"/>
      <c r="O381" s="1133"/>
      <c r="P381" s="1133"/>
      <c r="Q381" s="1133"/>
      <c r="R381" s="1133"/>
      <c r="S381" s="1133"/>
      <c r="T381" s="1133"/>
      <c r="U381" s="1133"/>
      <c r="V381" s="1133"/>
      <c r="W381" s="1133"/>
      <c r="X381" s="1133"/>
      <c r="Y381" s="1133"/>
      <c r="Z381" s="1133"/>
      <c r="AA381" s="1133"/>
      <c r="AB381" s="1133"/>
      <c r="AC381" s="1133"/>
      <c r="AD381" s="1"/>
      <c r="AE381" s="1"/>
      <c r="AF381" s="1"/>
    </row>
    <row r="382" spans="1:32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133"/>
      <c r="K382" s="1133"/>
      <c r="L382" s="1133"/>
      <c r="M382" s="1133"/>
      <c r="N382" s="1133"/>
      <c r="O382" s="1133"/>
      <c r="P382" s="1133"/>
      <c r="Q382" s="1133"/>
      <c r="R382" s="1133"/>
      <c r="S382" s="1133"/>
      <c r="T382" s="1133"/>
      <c r="U382" s="1133"/>
      <c r="V382" s="1133"/>
      <c r="W382" s="1133"/>
      <c r="X382" s="1133"/>
      <c r="Y382" s="1133"/>
      <c r="Z382" s="1133"/>
      <c r="AA382" s="1133"/>
      <c r="AB382" s="1133"/>
      <c r="AC382" s="1133"/>
      <c r="AD382" s="1"/>
      <c r="AE382" s="1"/>
      <c r="AF382" s="1"/>
    </row>
    <row r="383" spans="1:32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133"/>
      <c r="K383" s="1133"/>
      <c r="L383" s="1133"/>
      <c r="M383" s="1133"/>
      <c r="N383" s="1133"/>
      <c r="O383" s="1133"/>
      <c r="P383" s="1133"/>
      <c r="Q383" s="1133"/>
      <c r="R383" s="1133"/>
      <c r="S383" s="1133"/>
      <c r="T383" s="1133"/>
      <c r="U383" s="1133"/>
      <c r="V383" s="1133"/>
      <c r="W383" s="1133"/>
      <c r="X383" s="1133"/>
      <c r="Y383" s="1133"/>
      <c r="Z383" s="1133"/>
      <c r="AA383" s="1133"/>
      <c r="AB383" s="1133"/>
      <c r="AC383" s="1133"/>
      <c r="AD383" s="1"/>
      <c r="AE383" s="1"/>
      <c r="AF383" s="1"/>
    </row>
    <row r="384" spans="1:32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133"/>
      <c r="K384" s="1133"/>
      <c r="L384" s="1133"/>
      <c r="M384" s="1133"/>
      <c r="N384" s="1133"/>
      <c r="O384" s="1133"/>
      <c r="P384" s="1133"/>
      <c r="Q384" s="1133"/>
      <c r="R384" s="1133"/>
      <c r="S384" s="1133"/>
      <c r="T384" s="1133"/>
      <c r="U384" s="1133"/>
      <c r="V384" s="1133"/>
      <c r="W384" s="1133"/>
      <c r="X384" s="1133"/>
      <c r="Y384" s="1133"/>
      <c r="Z384" s="1133"/>
      <c r="AA384" s="1133"/>
      <c r="AB384" s="1133"/>
      <c r="AC384" s="1133"/>
      <c r="AD384" s="1"/>
      <c r="AE384" s="1"/>
      <c r="AF384" s="1"/>
    </row>
    <row r="385" spans="1:32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133"/>
      <c r="K385" s="1133"/>
      <c r="L385" s="1133"/>
      <c r="M385" s="1133"/>
      <c r="N385" s="1133"/>
      <c r="O385" s="1133"/>
      <c r="P385" s="1133"/>
      <c r="Q385" s="1133"/>
      <c r="R385" s="1133"/>
      <c r="S385" s="1133"/>
      <c r="T385" s="1133"/>
      <c r="U385" s="1133"/>
      <c r="V385" s="1133"/>
      <c r="W385" s="1133"/>
      <c r="X385" s="1133"/>
      <c r="Y385" s="1133"/>
      <c r="Z385" s="1133"/>
      <c r="AA385" s="1133"/>
      <c r="AB385" s="1133"/>
      <c r="AC385" s="1133"/>
      <c r="AD385" s="1"/>
      <c r="AE385" s="1"/>
      <c r="AF385" s="1"/>
    </row>
    <row r="386" spans="1:32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133"/>
      <c r="K386" s="1133"/>
      <c r="L386" s="1133"/>
      <c r="M386" s="1133"/>
      <c r="N386" s="1133"/>
      <c r="O386" s="1133"/>
      <c r="P386" s="1133"/>
      <c r="Q386" s="1133"/>
      <c r="R386" s="1133"/>
      <c r="S386" s="1133"/>
      <c r="T386" s="1133"/>
      <c r="U386" s="1133"/>
      <c r="V386" s="1133"/>
      <c r="W386" s="1133"/>
      <c r="X386" s="1133"/>
      <c r="Y386" s="1133"/>
      <c r="Z386" s="1133"/>
      <c r="AA386" s="1133"/>
      <c r="AB386" s="1133"/>
      <c r="AC386" s="1133"/>
      <c r="AD386" s="1"/>
      <c r="AE386" s="1"/>
      <c r="AF386" s="1"/>
    </row>
    <row r="387" spans="1:32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133"/>
      <c r="K387" s="1133"/>
      <c r="L387" s="1133"/>
      <c r="M387" s="1133"/>
      <c r="N387" s="1133"/>
      <c r="O387" s="1133"/>
      <c r="P387" s="1133"/>
      <c r="Q387" s="1133"/>
      <c r="R387" s="1133"/>
      <c r="S387" s="1133"/>
      <c r="T387" s="1133"/>
      <c r="U387" s="1133"/>
      <c r="V387" s="1133"/>
      <c r="W387" s="1133"/>
      <c r="X387" s="1133"/>
      <c r="Y387" s="1133"/>
      <c r="Z387" s="1133"/>
      <c r="AA387" s="1133"/>
      <c r="AB387" s="1133"/>
      <c r="AC387" s="1133"/>
      <c r="AD387" s="1"/>
      <c r="AE387" s="1"/>
      <c r="AF387" s="1"/>
    </row>
    <row r="388" spans="1:32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133"/>
      <c r="K388" s="1133"/>
      <c r="L388" s="1133"/>
      <c r="M388" s="1133"/>
      <c r="N388" s="1133"/>
      <c r="O388" s="1133"/>
      <c r="P388" s="1133"/>
      <c r="Q388" s="1133"/>
      <c r="R388" s="1133"/>
      <c r="S388" s="1133"/>
      <c r="T388" s="1133"/>
      <c r="U388" s="1133"/>
      <c r="V388" s="1133"/>
      <c r="W388" s="1133"/>
      <c r="X388" s="1133"/>
      <c r="Y388" s="1133"/>
      <c r="Z388" s="1133"/>
      <c r="AA388" s="1133"/>
      <c r="AB388" s="1133"/>
      <c r="AC388" s="1133"/>
      <c r="AD388" s="1"/>
      <c r="AE388" s="1"/>
      <c r="AF388" s="1"/>
    </row>
    <row r="389" spans="1:32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133"/>
      <c r="K389" s="1133"/>
      <c r="L389" s="1133"/>
      <c r="M389" s="1133"/>
      <c r="N389" s="1133"/>
      <c r="O389" s="1133"/>
      <c r="P389" s="1133"/>
      <c r="Q389" s="1133"/>
      <c r="R389" s="1133"/>
      <c r="S389" s="1133"/>
      <c r="T389" s="1133"/>
      <c r="U389" s="1133"/>
      <c r="V389" s="1133"/>
      <c r="W389" s="1133"/>
      <c r="X389" s="1133"/>
      <c r="Y389" s="1133"/>
      <c r="Z389" s="1133"/>
      <c r="AA389" s="1133"/>
      <c r="AB389" s="1133"/>
      <c r="AC389" s="1133"/>
      <c r="AD389" s="1"/>
      <c r="AE389" s="1"/>
      <c r="AF389" s="1"/>
    </row>
    <row r="390" spans="1:32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133"/>
      <c r="K390" s="1133"/>
      <c r="L390" s="1133"/>
      <c r="M390" s="1133"/>
      <c r="N390" s="1133"/>
      <c r="O390" s="1133"/>
      <c r="P390" s="1133"/>
      <c r="Q390" s="1133"/>
      <c r="R390" s="1133"/>
      <c r="S390" s="1133"/>
      <c r="T390" s="1133"/>
      <c r="U390" s="1133"/>
      <c r="V390" s="1133"/>
      <c r="W390" s="1133"/>
      <c r="X390" s="1133"/>
      <c r="Y390" s="1133"/>
      <c r="Z390" s="1133"/>
      <c r="AA390" s="1133"/>
      <c r="AB390" s="1133"/>
      <c r="AC390" s="1133"/>
      <c r="AD390" s="1"/>
      <c r="AE390" s="1"/>
      <c r="AF390" s="1"/>
    </row>
    <row r="391" spans="1:32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133"/>
      <c r="K391" s="1133"/>
      <c r="L391" s="1133"/>
      <c r="M391" s="1133"/>
      <c r="N391" s="1133"/>
      <c r="O391" s="1133"/>
      <c r="P391" s="1133"/>
      <c r="Q391" s="1133"/>
      <c r="R391" s="1133"/>
      <c r="S391" s="1133"/>
      <c r="T391" s="1133"/>
      <c r="U391" s="1133"/>
      <c r="V391" s="1133"/>
      <c r="W391" s="1133"/>
      <c r="X391" s="1133"/>
      <c r="Y391" s="1133"/>
      <c r="Z391" s="1133"/>
      <c r="AA391" s="1133"/>
      <c r="AB391" s="1133"/>
      <c r="AC391" s="1133"/>
      <c r="AD391" s="1"/>
      <c r="AE391" s="1"/>
      <c r="AF391" s="1"/>
    </row>
    <row r="392" spans="1:32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133"/>
      <c r="K392" s="1133"/>
      <c r="L392" s="1133"/>
      <c r="M392" s="1133"/>
      <c r="N392" s="1133"/>
      <c r="O392" s="1133"/>
      <c r="P392" s="1133"/>
      <c r="Q392" s="1133"/>
      <c r="R392" s="1133"/>
      <c r="S392" s="1133"/>
      <c r="T392" s="1133"/>
      <c r="U392" s="1133"/>
      <c r="V392" s="1133"/>
      <c r="W392" s="1133"/>
      <c r="X392" s="1133"/>
      <c r="Y392" s="1133"/>
      <c r="Z392" s="1133"/>
      <c r="AA392" s="1133"/>
      <c r="AB392" s="1133"/>
      <c r="AC392" s="1133"/>
      <c r="AD392" s="1"/>
      <c r="AE392" s="1"/>
      <c r="AF392" s="1"/>
    </row>
    <row r="393" spans="1:32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133"/>
      <c r="K393" s="1133"/>
      <c r="L393" s="1133"/>
      <c r="M393" s="1133"/>
      <c r="N393" s="1133"/>
      <c r="O393" s="1133"/>
      <c r="P393" s="1133"/>
      <c r="Q393" s="1133"/>
      <c r="R393" s="1133"/>
      <c r="S393" s="1133"/>
      <c r="T393" s="1133"/>
      <c r="U393" s="1133"/>
      <c r="V393" s="1133"/>
      <c r="W393" s="1133"/>
      <c r="X393" s="1133"/>
      <c r="Y393" s="1133"/>
      <c r="Z393" s="1133"/>
      <c r="AA393" s="1133"/>
      <c r="AB393" s="1133"/>
      <c r="AC393" s="1133"/>
      <c r="AD393" s="1"/>
      <c r="AE393" s="1"/>
      <c r="AF393" s="1"/>
    </row>
    <row r="394" spans="1:32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133"/>
      <c r="K394" s="1133"/>
      <c r="L394" s="1133"/>
      <c r="M394" s="1133"/>
      <c r="N394" s="1133"/>
      <c r="O394" s="1133"/>
      <c r="P394" s="1133"/>
      <c r="Q394" s="1133"/>
      <c r="R394" s="1133"/>
      <c r="S394" s="1133"/>
      <c r="T394" s="1133"/>
      <c r="U394" s="1133"/>
      <c r="V394" s="1133"/>
      <c r="W394" s="1133"/>
      <c r="X394" s="1133"/>
      <c r="Y394" s="1133"/>
      <c r="Z394" s="1133"/>
      <c r="AA394" s="1133"/>
      <c r="AB394" s="1133"/>
      <c r="AC394" s="1133"/>
      <c r="AD394" s="1"/>
      <c r="AE394" s="1"/>
      <c r="AF394" s="1"/>
    </row>
    <row r="395" spans="1:32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133"/>
      <c r="K395" s="1133"/>
      <c r="L395" s="1133"/>
      <c r="M395" s="1133"/>
      <c r="N395" s="1133"/>
      <c r="O395" s="1133"/>
      <c r="P395" s="1133"/>
      <c r="Q395" s="1133"/>
      <c r="R395" s="1133"/>
      <c r="S395" s="1133"/>
      <c r="T395" s="1133"/>
      <c r="U395" s="1133"/>
      <c r="V395" s="1133"/>
      <c r="W395" s="1133"/>
      <c r="X395" s="1133"/>
      <c r="Y395" s="1133"/>
      <c r="Z395" s="1133"/>
      <c r="AA395" s="1133"/>
      <c r="AB395" s="1133"/>
      <c r="AC395" s="1133"/>
      <c r="AD395" s="1"/>
      <c r="AE395" s="1"/>
      <c r="AF395" s="1"/>
    </row>
    <row r="396" spans="1:32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133"/>
      <c r="K396" s="1133"/>
      <c r="L396" s="1133"/>
      <c r="M396" s="1133"/>
      <c r="N396" s="1133"/>
      <c r="O396" s="1133"/>
      <c r="P396" s="1133"/>
      <c r="Q396" s="1133"/>
      <c r="R396" s="1133"/>
      <c r="S396" s="1133"/>
      <c r="T396" s="1133"/>
      <c r="U396" s="1133"/>
      <c r="V396" s="1133"/>
      <c r="W396" s="1133"/>
      <c r="X396" s="1133"/>
      <c r="Y396" s="1133"/>
      <c r="Z396" s="1133"/>
      <c r="AA396" s="1133"/>
      <c r="AB396" s="1133"/>
      <c r="AC396" s="1133"/>
      <c r="AD396" s="1"/>
      <c r="AE396" s="1"/>
      <c r="AF396" s="1"/>
    </row>
    <row r="397" spans="1:32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133"/>
      <c r="K397" s="1133"/>
      <c r="L397" s="1133"/>
      <c r="M397" s="1133"/>
      <c r="N397" s="1133"/>
      <c r="O397" s="1133"/>
      <c r="P397" s="1133"/>
      <c r="Q397" s="1133"/>
      <c r="R397" s="1133"/>
      <c r="S397" s="1133"/>
      <c r="T397" s="1133"/>
      <c r="U397" s="1133"/>
      <c r="V397" s="1133"/>
      <c r="W397" s="1133"/>
      <c r="X397" s="1133"/>
      <c r="Y397" s="1133"/>
      <c r="Z397" s="1133"/>
      <c r="AA397" s="1133"/>
      <c r="AB397" s="1133"/>
      <c r="AC397" s="1133"/>
      <c r="AD397" s="1"/>
      <c r="AE397" s="1"/>
      <c r="AF397" s="1"/>
    </row>
    <row r="398" spans="1:32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133"/>
      <c r="K398" s="1133"/>
      <c r="L398" s="1133"/>
      <c r="M398" s="1133"/>
      <c r="N398" s="1133"/>
      <c r="O398" s="1133"/>
      <c r="P398" s="1133"/>
      <c r="Q398" s="1133"/>
      <c r="R398" s="1133"/>
      <c r="S398" s="1133"/>
      <c r="T398" s="1133"/>
      <c r="U398" s="1133"/>
      <c r="V398" s="1133"/>
      <c r="W398" s="1133"/>
      <c r="X398" s="1133"/>
      <c r="Y398" s="1133"/>
      <c r="Z398" s="1133"/>
      <c r="AA398" s="1133"/>
      <c r="AB398" s="1133"/>
      <c r="AC398" s="1133"/>
      <c r="AD398" s="1"/>
      <c r="AE398" s="1"/>
      <c r="AF398" s="1"/>
    </row>
    <row r="399" spans="1:32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133"/>
      <c r="K399" s="1133"/>
      <c r="L399" s="1133"/>
      <c r="M399" s="1133"/>
      <c r="N399" s="1133"/>
      <c r="O399" s="1133"/>
      <c r="P399" s="1133"/>
      <c r="Q399" s="1133"/>
      <c r="R399" s="1133"/>
      <c r="S399" s="1133"/>
      <c r="T399" s="1133"/>
      <c r="U399" s="1133"/>
      <c r="V399" s="1133"/>
      <c r="W399" s="1133"/>
      <c r="X399" s="1133"/>
      <c r="Y399" s="1133"/>
      <c r="Z399" s="1133"/>
      <c r="AA399" s="1133"/>
      <c r="AB399" s="1133"/>
      <c r="AC399" s="1133"/>
      <c r="AD399" s="1"/>
      <c r="AE399" s="1"/>
      <c r="AF399" s="1"/>
    </row>
    <row r="400" spans="1:32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133"/>
      <c r="K400" s="1133"/>
      <c r="L400" s="1133"/>
      <c r="M400" s="1133"/>
      <c r="N400" s="1133"/>
      <c r="O400" s="1133"/>
      <c r="P400" s="1133"/>
      <c r="Q400" s="1133"/>
      <c r="R400" s="1133"/>
      <c r="S400" s="1133"/>
      <c r="T400" s="1133"/>
      <c r="U400" s="1133"/>
      <c r="V400" s="1133"/>
      <c r="W400" s="1133"/>
      <c r="X400" s="1133"/>
      <c r="Y400" s="1133"/>
      <c r="Z400" s="1133"/>
      <c r="AA400" s="1133"/>
      <c r="AB400" s="1133"/>
      <c r="AC400" s="1133"/>
      <c r="AD400" s="1"/>
      <c r="AE400" s="1"/>
      <c r="AF400" s="1"/>
    </row>
    <row r="401" spans="1:32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133"/>
      <c r="K401" s="1133"/>
      <c r="L401" s="1133"/>
      <c r="M401" s="1133"/>
      <c r="N401" s="1133"/>
      <c r="O401" s="1133"/>
      <c r="P401" s="1133"/>
      <c r="Q401" s="1133"/>
      <c r="R401" s="1133"/>
      <c r="S401" s="1133"/>
      <c r="T401" s="1133"/>
      <c r="U401" s="1133"/>
      <c r="V401" s="1133"/>
      <c r="W401" s="1133"/>
      <c r="X401" s="1133"/>
      <c r="Y401" s="1133"/>
      <c r="Z401" s="1133"/>
      <c r="AA401" s="1133"/>
      <c r="AB401" s="1133"/>
      <c r="AC401" s="1133"/>
      <c r="AD401" s="1"/>
      <c r="AE401" s="1"/>
      <c r="AF401" s="1"/>
    </row>
    <row r="402" spans="1:32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133"/>
      <c r="K402" s="1133"/>
      <c r="L402" s="1133"/>
      <c r="M402" s="1133"/>
      <c r="N402" s="1133"/>
      <c r="O402" s="1133"/>
      <c r="P402" s="1133"/>
      <c r="Q402" s="1133"/>
      <c r="R402" s="1133"/>
      <c r="S402" s="1133"/>
      <c r="T402" s="1133"/>
      <c r="U402" s="1133"/>
      <c r="V402" s="1133"/>
      <c r="W402" s="1133"/>
      <c r="X402" s="1133"/>
      <c r="Y402" s="1133"/>
      <c r="Z402" s="1133"/>
      <c r="AA402" s="1133"/>
      <c r="AB402" s="1133"/>
      <c r="AC402" s="1133"/>
      <c r="AD402" s="1"/>
      <c r="AE402" s="1"/>
      <c r="AF402" s="1"/>
    </row>
    <row r="403" spans="1:32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133"/>
      <c r="K403" s="1133"/>
      <c r="L403" s="1133"/>
      <c r="M403" s="1133"/>
      <c r="N403" s="1133"/>
      <c r="O403" s="1133"/>
      <c r="P403" s="1133"/>
      <c r="Q403" s="1133"/>
      <c r="R403" s="1133"/>
      <c r="S403" s="1133"/>
      <c r="T403" s="1133"/>
      <c r="U403" s="1133"/>
      <c r="V403" s="1133"/>
      <c r="W403" s="1133"/>
      <c r="X403" s="1133"/>
      <c r="Y403" s="1133"/>
      <c r="Z403" s="1133"/>
      <c r="AA403" s="1133"/>
      <c r="AB403" s="1133"/>
      <c r="AC403" s="1133"/>
      <c r="AD403" s="1"/>
      <c r="AE403" s="1"/>
      <c r="AF403" s="1"/>
    </row>
    <row r="404" spans="1:32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133"/>
      <c r="K404" s="1133"/>
      <c r="L404" s="1133"/>
      <c r="M404" s="1133"/>
      <c r="N404" s="1133"/>
      <c r="O404" s="1133"/>
      <c r="P404" s="1133"/>
      <c r="Q404" s="1133"/>
      <c r="R404" s="1133"/>
      <c r="S404" s="1133"/>
      <c r="T404" s="1133"/>
      <c r="U404" s="1133"/>
      <c r="V404" s="1133"/>
      <c r="W404" s="1133"/>
      <c r="X404" s="1133"/>
      <c r="Y404" s="1133"/>
      <c r="Z404" s="1133"/>
      <c r="AA404" s="1133"/>
      <c r="AB404" s="1133"/>
      <c r="AC404" s="1133"/>
      <c r="AD404" s="1"/>
      <c r="AE404" s="1"/>
      <c r="AF404" s="1"/>
    </row>
    <row r="405" spans="1:32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133"/>
      <c r="K405" s="1133"/>
      <c r="L405" s="1133"/>
      <c r="M405" s="1133"/>
      <c r="N405" s="1133"/>
      <c r="O405" s="1133"/>
      <c r="P405" s="1133"/>
      <c r="Q405" s="1133"/>
      <c r="R405" s="1133"/>
      <c r="S405" s="1133"/>
      <c r="T405" s="1133"/>
      <c r="U405" s="1133"/>
      <c r="V405" s="1133"/>
      <c r="W405" s="1133"/>
      <c r="X405" s="1133"/>
      <c r="Y405" s="1133"/>
      <c r="Z405" s="1133"/>
      <c r="AA405" s="1133"/>
      <c r="AB405" s="1133"/>
      <c r="AC405" s="1133"/>
      <c r="AD405" s="1"/>
      <c r="AE405" s="1"/>
      <c r="AF405" s="1"/>
    </row>
    <row r="406" spans="1:32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133"/>
      <c r="K406" s="1133"/>
      <c r="L406" s="1133"/>
      <c r="M406" s="1133"/>
      <c r="N406" s="1133"/>
      <c r="O406" s="1133"/>
      <c r="P406" s="1133"/>
      <c r="Q406" s="1133"/>
      <c r="R406" s="1133"/>
      <c r="S406" s="1133"/>
      <c r="T406" s="1133"/>
      <c r="U406" s="1133"/>
      <c r="V406" s="1133"/>
      <c r="W406" s="1133"/>
      <c r="X406" s="1133"/>
      <c r="Y406" s="1133"/>
      <c r="Z406" s="1133"/>
      <c r="AA406" s="1133"/>
      <c r="AB406" s="1133"/>
      <c r="AC406" s="1133"/>
      <c r="AD406" s="1"/>
      <c r="AE406" s="1"/>
      <c r="AF406" s="1"/>
    </row>
    <row r="407" spans="1:32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133"/>
      <c r="K407" s="1133"/>
      <c r="L407" s="1133"/>
      <c r="M407" s="1133"/>
      <c r="N407" s="1133"/>
      <c r="O407" s="1133"/>
      <c r="P407" s="1133"/>
      <c r="Q407" s="1133"/>
      <c r="R407" s="1133"/>
      <c r="S407" s="1133"/>
      <c r="T407" s="1133"/>
      <c r="U407" s="1133"/>
      <c r="V407" s="1133"/>
      <c r="W407" s="1133"/>
      <c r="X407" s="1133"/>
      <c r="Y407" s="1133"/>
      <c r="Z407" s="1133"/>
      <c r="AA407" s="1133"/>
      <c r="AB407" s="1133"/>
      <c r="AC407" s="1133"/>
      <c r="AD407" s="1"/>
      <c r="AE407" s="1"/>
      <c r="AF407" s="1"/>
    </row>
    <row r="408" spans="1:32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133"/>
      <c r="K408" s="1133"/>
      <c r="L408" s="1133"/>
      <c r="M408" s="1133"/>
      <c r="N408" s="1133"/>
      <c r="O408" s="1133"/>
      <c r="P408" s="1133"/>
      <c r="Q408" s="1133"/>
      <c r="R408" s="1133"/>
      <c r="S408" s="1133"/>
      <c r="T408" s="1133"/>
      <c r="U408" s="1133"/>
      <c r="V408" s="1133"/>
      <c r="W408" s="1133"/>
      <c r="X408" s="1133"/>
      <c r="Y408" s="1133"/>
      <c r="Z408" s="1133"/>
      <c r="AA408" s="1133"/>
      <c r="AB408" s="1133"/>
      <c r="AC408" s="1133"/>
      <c r="AD408" s="1"/>
      <c r="AE408" s="1"/>
      <c r="AF408" s="1"/>
    </row>
    <row r="409" spans="1:32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133"/>
      <c r="K409" s="1133"/>
      <c r="L409" s="1133"/>
      <c r="M409" s="1133"/>
      <c r="N409" s="1133"/>
      <c r="O409" s="1133"/>
      <c r="P409" s="1133"/>
      <c r="Q409" s="1133"/>
      <c r="R409" s="1133"/>
      <c r="S409" s="1133"/>
      <c r="T409" s="1133"/>
      <c r="U409" s="1133"/>
      <c r="V409" s="1133"/>
      <c r="W409" s="1133"/>
      <c r="X409" s="1133"/>
      <c r="Y409" s="1133"/>
      <c r="Z409" s="1133"/>
      <c r="AA409" s="1133"/>
      <c r="AB409" s="1133"/>
      <c r="AC409" s="1133"/>
      <c r="AD409" s="1"/>
      <c r="AE409" s="1"/>
      <c r="AF409" s="1"/>
    </row>
    <row r="410" spans="1:32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133"/>
      <c r="K410" s="1133"/>
      <c r="L410" s="1133"/>
      <c r="M410" s="1133"/>
      <c r="N410" s="1133"/>
      <c r="O410" s="1133"/>
      <c r="P410" s="1133"/>
      <c r="Q410" s="1133"/>
      <c r="R410" s="1133"/>
      <c r="S410" s="1133"/>
      <c r="T410" s="1133"/>
      <c r="U410" s="1133"/>
      <c r="V410" s="1133"/>
      <c r="W410" s="1133"/>
      <c r="X410" s="1133"/>
      <c r="Y410" s="1133"/>
      <c r="Z410" s="1133"/>
      <c r="AA410" s="1133"/>
      <c r="AB410" s="1133"/>
      <c r="AC410" s="1133"/>
      <c r="AD410" s="1"/>
      <c r="AE410" s="1"/>
      <c r="AF410" s="1"/>
    </row>
    <row r="411" spans="1:32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133"/>
      <c r="K411" s="1133"/>
      <c r="L411" s="1133"/>
      <c r="M411" s="1133"/>
      <c r="N411" s="1133"/>
      <c r="O411" s="1133"/>
      <c r="P411" s="1133"/>
      <c r="Q411" s="1133"/>
      <c r="R411" s="1133"/>
      <c r="S411" s="1133"/>
      <c r="T411" s="1133"/>
      <c r="U411" s="1133"/>
      <c r="V411" s="1133"/>
      <c r="W411" s="1133"/>
      <c r="X411" s="1133"/>
      <c r="Y411" s="1133"/>
      <c r="Z411" s="1133"/>
      <c r="AA411" s="1133"/>
      <c r="AB411" s="1133"/>
      <c r="AC411" s="1133"/>
      <c r="AD411" s="1"/>
      <c r="AE411" s="1"/>
      <c r="AF411" s="1"/>
    </row>
    <row r="412" spans="1:32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133"/>
      <c r="K412" s="1133"/>
      <c r="L412" s="1133"/>
      <c r="M412" s="1133"/>
      <c r="N412" s="1133"/>
      <c r="O412" s="1133"/>
      <c r="P412" s="1133"/>
      <c r="Q412" s="1133"/>
      <c r="R412" s="1133"/>
      <c r="S412" s="1133"/>
      <c r="T412" s="1133"/>
      <c r="U412" s="1133"/>
      <c r="V412" s="1133"/>
      <c r="W412" s="1133"/>
      <c r="X412" s="1133"/>
      <c r="Y412" s="1133"/>
      <c r="Z412" s="1133"/>
      <c r="AA412" s="1133"/>
      <c r="AB412" s="1133"/>
      <c r="AC412" s="1133"/>
      <c r="AD412" s="1"/>
      <c r="AE412" s="1"/>
      <c r="AF412" s="1"/>
    </row>
    <row r="413" spans="1:32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133"/>
      <c r="K413" s="1133"/>
      <c r="L413" s="1133"/>
      <c r="M413" s="1133"/>
      <c r="N413" s="1133"/>
      <c r="O413" s="1133"/>
      <c r="P413" s="1133"/>
      <c r="Q413" s="1133"/>
      <c r="R413" s="1133"/>
      <c r="S413" s="1133"/>
      <c r="T413" s="1133"/>
      <c r="U413" s="1133"/>
      <c r="V413" s="1133"/>
      <c r="W413" s="1133"/>
      <c r="X413" s="1133"/>
      <c r="Y413" s="1133"/>
      <c r="Z413" s="1133"/>
      <c r="AA413" s="1133"/>
      <c r="AB413" s="1133"/>
      <c r="AC413" s="1133"/>
      <c r="AD413" s="1"/>
      <c r="AE413" s="1"/>
      <c r="AF413" s="1"/>
    </row>
    <row r="414" spans="1:32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133"/>
      <c r="K414" s="1133"/>
      <c r="L414" s="1133"/>
      <c r="M414" s="1133"/>
      <c r="N414" s="1133"/>
      <c r="O414" s="1133"/>
      <c r="P414" s="1133"/>
      <c r="Q414" s="1133"/>
      <c r="R414" s="1133"/>
      <c r="S414" s="1133"/>
      <c r="T414" s="1133"/>
      <c r="U414" s="1133"/>
      <c r="V414" s="1133"/>
      <c r="W414" s="1133"/>
      <c r="X414" s="1133"/>
      <c r="Y414" s="1133"/>
      <c r="Z414" s="1133"/>
      <c r="AA414" s="1133"/>
      <c r="AB414" s="1133"/>
      <c r="AC414" s="1133"/>
      <c r="AD414" s="1"/>
      <c r="AE414" s="1"/>
      <c r="AF414" s="1"/>
    </row>
    <row r="415" spans="1:32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133"/>
      <c r="K415" s="1133"/>
      <c r="L415" s="1133"/>
      <c r="M415" s="1133"/>
      <c r="N415" s="1133"/>
      <c r="O415" s="1133"/>
      <c r="P415" s="1133"/>
      <c r="Q415" s="1133"/>
      <c r="R415" s="1133"/>
      <c r="S415" s="1133"/>
      <c r="T415" s="1133"/>
      <c r="U415" s="1133"/>
      <c r="V415" s="1133"/>
      <c r="W415" s="1133"/>
      <c r="X415" s="1133"/>
      <c r="Y415" s="1133"/>
      <c r="Z415" s="1133"/>
      <c r="AA415" s="1133"/>
      <c r="AB415" s="1133"/>
      <c r="AC415" s="1133"/>
      <c r="AD415" s="1"/>
      <c r="AE415" s="1"/>
      <c r="AF415" s="1"/>
    </row>
    <row r="416" spans="1:32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133"/>
      <c r="K416" s="1133"/>
      <c r="L416" s="1133"/>
      <c r="M416" s="1133"/>
      <c r="N416" s="1133"/>
      <c r="O416" s="1133"/>
      <c r="P416" s="1133"/>
      <c r="Q416" s="1133"/>
      <c r="R416" s="1133"/>
      <c r="S416" s="1133"/>
      <c r="T416" s="1133"/>
      <c r="U416" s="1133"/>
      <c r="V416" s="1133"/>
      <c r="W416" s="1133"/>
      <c r="X416" s="1133"/>
      <c r="Y416" s="1133"/>
      <c r="Z416" s="1133"/>
      <c r="AA416" s="1133"/>
      <c r="AB416" s="1133"/>
      <c r="AC416" s="1133"/>
      <c r="AD416" s="1"/>
      <c r="AE416" s="1"/>
      <c r="AF416" s="1"/>
    </row>
    <row r="417" spans="1:32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133"/>
      <c r="K417" s="1133"/>
      <c r="L417" s="1133"/>
      <c r="M417" s="1133"/>
      <c r="N417" s="1133"/>
      <c r="O417" s="1133"/>
      <c r="P417" s="1133"/>
      <c r="Q417" s="1133"/>
      <c r="R417" s="1133"/>
      <c r="S417" s="1133"/>
      <c r="T417" s="1133"/>
      <c r="U417" s="1133"/>
      <c r="V417" s="1133"/>
      <c r="W417" s="1133"/>
      <c r="X417" s="1133"/>
      <c r="Y417" s="1133"/>
      <c r="Z417" s="1133"/>
      <c r="AA417" s="1133"/>
      <c r="AB417" s="1133"/>
      <c r="AC417" s="1133"/>
      <c r="AD417" s="1"/>
      <c r="AE417" s="1"/>
      <c r="AF417" s="1"/>
    </row>
    <row r="418" spans="1:32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133"/>
      <c r="K418" s="1133"/>
      <c r="L418" s="1133"/>
      <c r="M418" s="1133"/>
      <c r="N418" s="1133"/>
      <c r="O418" s="1133"/>
      <c r="P418" s="1133"/>
      <c r="Q418" s="1133"/>
      <c r="R418" s="1133"/>
      <c r="S418" s="1133"/>
      <c r="T418" s="1133"/>
      <c r="U418" s="1133"/>
      <c r="V418" s="1133"/>
      <c r="W418" s="1133"/>
      <c r="X418" s="1133"/>
      <c r="Y418" s="1133"/>
      <c r="Z418" s="1133"/>
      <c r="AA418" s="1133"/>
      <c r="AB418" s="1133"/>
      <c r="AC418" s="1133"/>
      <c r="AD418" s="1"/>
      <c r="AE418" s="1"/>
      <c r="AF418" s="1"/>
    </row>
    <row r="419" spans="1:32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133"/>
      <c r="K419" s="1133"/>
      <c r="L419" s="1133"/>
      <c r="M419" s="1133"/>
      <c r="N419" s="1133"/>
      <c r="O419" s="1133"/>
      <c r="P419" s="1133"/>
      <c r="Q419" s="1133"/>
      <c r="R419" s="1133"/>
      <c r="S419" s="1133"/>
      <c r="T419" s="1133"/>
      <c r="U419" s="1133"/>
      <c r="V419" s="1133"/>
      <c r="W419" s="1133"/>
      <c r="X419" s="1133"/>
      <c r="Y419" s="1133"/>
      <c r="Z419" s="1133"/>
      <c r="AA419" s="1133"/>
      <c r="AB419" s="1133"/>
      <c r="AC419" s="1133"/>
      <c r="AD419" s="1"/>
      <c r="AE419" s="1"/>
      <c r="AF419" s="1"/>
    </row>
    <row r="420" spans="1:32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133"/>
      <c r="K420" s="1133"/>
      <c r="L420" s="1133"/>
      <c r="M420" s="1133"/>
      <c r="N420" s="1133"/>
      <c r="O420" s="1133"/>
      <c r="P420" s="1133"/>
      <c r="Q420" s="1133"/>
      <c r="R420" s="1133"/>
      <c r="S420" s="1133"/>
      <c r="T420" s="1133"/>
      <c r="U420" s="1133"/>
      <c r="V420" s="1133"/>
      <c r="W420" s="1133"/>
      <c r="X420" s="1133"/>
      <c r="Y420" s="1133"/>
      <c r="Z420" s="1133"/>
      <c r="AA420" s="1133"/>
      <c r="AB420" s="1133"/>
      <c r="AC420" s="1133"/>
      <c r="AD420" s="1"/>
      <c r="AE420" s="1"/>
      <c r="AF420" s="1"/>
    </row>
    <row r="421" spans="1:32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133"/>
      <c r="K421" s="1133"/>
      <c r="L421" s="1133"/>
      <c r="M421" s="1133"/>
      <c r="N421" s="1133"/>
      <c r="O421" s="1133"/>
      <c r="P421" s="1133"/>
      <c r="Q421" s="1133"/>
      <c r="R421" s="1133"/>
      <c r="S421" s="1133"/>
      <c r="T421" s="1133"/>
      <c r="U421" s="1133"/>
      <c r="V421" s="1133"/>
      <c r="W421" s="1133"/>
      <c r="X421" s="1133"/>
      <c r="Y421" s="1133"/>
      <c r="Z421" s="1133"/>
      <c r="AA421" s="1133"/>
      <c r="AB421" s="1133"/>
      <c r="AC421" s="1133"/>
      <c r="AD421" s="1"/>
      <c r="AE421" s="1"/>
      <c r="AF421" s="1"/>
    </row>
    <row r="422" spans="1:32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133"/>
      <c r="K422" s="1133"/>
      <c r="L422" s="1133"/>
      <c r="M422" s="1133"/>
      <c r="N422" s="1133"/>
      <c r="O422" s="1133"/>
      <c r="P422" s="1133"/>
      <c r="Q422" s="1133"/>
      <c r="R422" s="1133"/>
      <c r="S422" s="1133"/>
      <c r="T422" s="1133"/>
      <c r="U422" s="1133"/>
      <c r="V422" s="1133"/>
      <c r="W422" s="1133"/>
      <c r="X422" s="1133"/>
      <c r="Y422" s="1133"/>
      <c r="Z422" s="1133"/>
      <c r="AA422" s="1133"/>
      <c r="AB422" s="1133"/>
      <c r="AC422" s="1133"/>
      <c r="AD422" s="1"/>
      <c r="AE422" s="1"/>
      <c r="AF422" s="1"/>
    </row>
    <row r="423" spans="1:32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133"/>
      <c r="K423" s="1133"/>
      <c r="L423" s="1133"/>
      <c r="M423" s="1133"/>
      <c r="N423" s="1133"/>
      <c r="O423" s="1133"/>
      <c r="P423" s="1133"/>
      <c r="Q423" s="1133"/>
      <c r="R423" s="1133"/>
      <c r="S423" s="1133"/>
      <c r="T423" s="1133"/>
      <c r="U423" s="1133"/>
      <c r="V423" s="1133"/>
      <c r="W423" s="1133"/>
      <c r="X423" s="1133"/>
      <c r="Y423" s="1133"/>
      <c r="Z423" s="1133"/>
      <c r="AA423" s="1133"/>
      <c r="AB423" s="1133"/>
      <c r="AC423" s="1133"/>
      <c r="AD423" s="1"/>
      <c r="AE423" s="1"/>
      <c r="AF423" s="1"/>
    </row>
    <row r="424" spans="1:32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133"/>
      <c r="K424" s="1133"/>
      <c r="L424" s="1133"/>
      <c r="M424" s="1133"/>
      <c r="N424" s="1133"/>
      <c r="O424" s="1133"/>
      <c r="P424" s="1133"/>
      <c r="Q424" s="1133"/>
      <c r="R424" s="1133"/>
      <c r="S424" s="1133"/>
      <c r="T424" s="1133"/>
      <c r="U424" s="1133"/>
      <c r="V424" s="1133"/>
      <c r="W424" s="1133"/>
      <c r="X424" s="1133"/>
      <c r="Y424" s="1133"/>
      <c r="Z424" s="1133"/>
      <c r="AA424" s="1133"/>
      <c r="AB424" s="1133"/>
      <c r="AC424" s="1133"/>
      <c r="AD424" s="1"/>
      <c r="AE424" s="1"/>
      <c r="AF424" s="1"/>
    </row>
    <row r="425" spans="1:32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133"/>
      <c r="K425" s="1133"/>
      <c r="L425" s="1133"/>
      <c r="M425" s="1133"/>
      <c r="N425" s="1133"/>
      <c r="O425" s="1133"/>
      <c r="P425" s="1133"/>
      <c r="Q425" s="1133"/>
      <c r="R425" s="1133"/>
      <c r="S425" s="1133"/>
      <c r="T425" s="1133"/>
      <c r="U425" s="1133"/>
      <c r="V425" s="1133"/>
      <c r="W425" s="1133"/>
      <c r="X425" s="1133"/>
      <c r="Y425" s="1133"/>
      <c r="Z425" s="1133"/>
      <c r="AA425" s="1133"/>
      <c r="AB425" s="1133"/>
      <c r="AC425" s="1133"/>
      <c r="AD425" s="1"/>
      <c r="AE425" s="1"/>
      <c r="AF425" s="1"/>
    </row>
    <row r="426" spans="1:32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133"/>
      <c r="K426" s="1133"/>
      <c r="L426" s="1133"/>
      <c r="M426" s="1133"/>
      <c r="N426" s="1133"/>
      <c r="O426" s="1133"/>
      <c r="P426" s="1133"/>
      <c r="Q426" s="1133"/>
      <c r="R426" s="1133"/>
      <c r="S426" s="1133"/>
      <c r="T426" s="1133"/>
      <c r="U426" s="1133"/>
      <c r="V426" s="1133"/>
      <c r="W426" s="1133"/>
      <c r="X426" s="1133"/>
      <c r="Y426" s="1133"/>
      <c r="Z426" s="1133"/>
      <c r="AA426" s="1133"/>
      <c r="AB426" s="1133"/>
      <c r="AC426" s="1133"/>
      <c r="AD426" s="1"/>
      <c r="AE426" s="1"/>
      <c r="AF426" s="1"/>
    </row>
    <row r="427" spans="1:32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133"/>
      <c r="K427" s="1133"/>
      <c r="L427" s="1133"/>
      <c r="M427" s="1133"/>
      <c r="N427" s="1133"/>
      <c r="O427" s="1133"/>
      <c r="P427" s="1133"/>
      <c r="Q427" s="1133"/>
      <c r="R427" s="1133"/>
      <c r="S427" s="1133"/>
      <c r="T427" s="1133"/>
      <c r="U427" s="1133"/>
      <c r="V427" s="1133"/>
      <c r="W427" s="1133"/>
      <c r="X427" s="1133"/>
      <c r="Y427" s="1133"/>
      <c r="Z427" s="1133"/>
      <c r="AA427" s="1133"/>
      <c r="AB427" s="1133"/>
      <c r="AC427" s="1133"/>
      <c r="AD427" s="1"/>
      <c r="AE427" s="1"/>
      <c r="AF427" s="1"/>
    </row>
    <row r="428" spans="1:32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133"/>
      <c r="K428" s="1133"/>
      <c r="L428" s="1133"/>
      <c r="M428" s="1133"/>
      <c r="N428" s="1133"/>
      <c r="O428" s="1133"/>
      <c r="P428" s="1133"/>
      <c r="Q428" s="1133"/>
      <c r="R428" s="1133"/>
      <c r="S428" s="1133"/>
      <c r="T428" s="1133"/>
      <c r="U428" s="1133"/>
      <c r="V428" s="1133"/>
      <c r="W428" s="1133"/>
      <c r="X428" s="1133"/>
      <c r="Y428" s="1133"/>
      <c r="Z428" s="1133"/>
      <c r="AA428" s="1133"/>
      <c r="AB428" s="1133"/>
      <c r="AC428" s="1133"/>
      <c r="AD428" s="1"/>
      <c r="AE428" s="1"/>
      <c r="AF428" s="1"/>
    </row>
    <row r="429" spans="1:32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133"/>
      <c r="K429" s="1133"/>
      <c r="L429" s="1133"/>
      <c r="M429" s="1133"/>
      <c r="N429" s="1133"/>
      <c r="O429" s="1133"/>
      <c r="P429" s="1133"/>
      <c r="Q429" s="1133"/>
      <c r="R429" s="1133"/>
      <c r="S429" s="1133"/>
      <c r="T429" s="1133"/>
      <c r="U429" s="1133"/>
      <c r="V429" s="1133"/>
      <c r="W429" s="1133"/>
      <c r="X429" s="1133"/>
      <c r="Y429" s="1133"/>
      <c r="Z429" s="1133"/>
      <c r="AA429" s="1133"/>
      <c r="AB429" s="1133"/>
      <c r="AC429" s="1133"/>
      <c r="AD429" s="1"/>
      <c r="AE429" s="1"/>
      <c r="AF429" s="1"/>
    </row>
    <row r="430" spans="1:32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133"/>
      <c r="K430" s="1133"/>
      <c r="L430" s="1133"/>
      <c r="M430" s="1133"/>
      <c r="N430" s="1133"/>
      <c r="O430" s="1133"/>
      <c r="P430" s="1133"/>
      <c r="Q430" s="1133"/>
      <c r="R430" s="1133"/>
      <c r="S430" s="1133"/>
      <c r="T430" s="1133"/>
      <c r="U430" s="1133"/>
      <c r="V430" s="1133"/>
      <c r="W430" s="1133"/>
      <c r="X430" s="1133"/>
      <c r="Y430" s="1133"/>
      <c r="Z430" s="1133"/>
      <c r="AA430" s="1133"/>
      <c r="AB430" s="1133"/>
      <c r="AC430" s="1133"/>
      <c r="AD430" s="1"/>
      <c r="AE430" s="1"/>
      <c r="AF430" s="1"/>
    </row>
    <row r="431" spans="1:32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133"/>
      <c r="K431" s="1133"/>
      <c r="L431" s="1133"/>
      <c r="M431" s="1133"/>
      <c r="N431" s="1133"/>
      <c r="O431" s="1133"/>
      <c r="P431" s="1133"/>
      <c r="Q431" s="1133"/>
      <c r="R431" s="1133"/>
      <c r="S431" s="1133"/>
      <c r="T431" s="1133"/>
      <c r="U431" s="1133"/>
      <c r="V431" s="1133"/>
      <c r="W431" s="1133"/>
      <c r="X431" s="1133"/>
      <c r="Y431" s="1133"/>
      <c r="Z431" s="1133"/>
      <c r="AA431" s="1133"/>
      <c r="AB431" s="1133"/>
      <c r="AC431" s="1133"/>
      <c r="AD431" s="1"/>
      <c r="AE431" s="1"/>
      <c r="AF431" s="1"/>
    </row>
    <row r="432" spans="1:32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133"/>
      <c r="K432" s="1133"/>
      <c r="L432" s="1133"/>
      <c r="M432" s="1133"/>
      <c r="N432" s="1133"/>
      <c r="O432" s="1133"/>
      <c r="P432" s="1133"/>
      <c r="Q432" s="1133"/>
      <c r="R432" s="1133"/>
      <c r="S432" s="1133"/>
      <c r="T432" s="1133"/>
      <c r="U432" s="1133"/>
      <c r="V432" s="1133"/>
      <c r="W432" s="1133"/>
      <c r="X432" s="1133"/>
      <c r="Y432" s="1133"/>
      <c r="Z432" s="1133"/>
      <c r="AA432" s="1133"/>
      <c r="AB432" s="1133"/>
      <c r="AC432" s="1133"/>
      <c r="AD432" s="1"/>
      <c r="AE432" s="1"/>
      <c r="AF432" s="1"/>
    </row>
    <row r="433" spans="1:32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133"/>
      <c r="K433" s="1133"/>
      <c r="L433" s="1133"/>
      <c r="M433" s="1133"/>
      <c r="N433" s="1133"/>
      <c r="O433" s="1133"/>
      <c r="P433" s="1133"/>
      <c r="Q433" s="1133"/>
      <c r="R433" s="1133"/>
      <c r="S433" s="1133"/>
      <c r="T433" s="1133"/>
      <c r="U433" s="1133"/>
      <c r="V433" s="1133"/>
      <c r="W433" s="1133"/>
      <c r="X433" s="1133"/>
      <c r="Y433" s="1133"/>
      <c r="Z433" s="1133"/>
      <c r="AA433" s="1133"/>
      <c r="AB433" s="1133"/>
      <c r="AC433" s="1133"/>
      <c r="AD433" s="1"/>
      <c r="AE433" s="1"/>
      <c r="AF433" s="1"/>
    </row>
    <row r="434" spans="1:32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133"/>
      <c r="K434" s="1133"/>
      <c r="L434" s="1133"/>
      <c r="M434" s="1133"/>
      <c r="N434" s="1133"/>
      <c r="O434" s="1133"/>
      <c r="P434" s="1133"/>
      <c r="Q434" s="1133"/>
      <c r="R434" s="1133"/>
      <c r="S434" s="1133"/>
      <c r="T434" s="1133"/>
      <c r="U434" s="1133"/>
      <c r="V434" s="1133"/>
      <c r="W434" s="1133"/>
      <c r="X434" s="1133"/>
      <c r="Y434" s="1133"/>
      <c r="Z434" s="1133"/>
      <c r="AA434" s="1133"/>
      <c r="AB434" s="1133"/>
      <c r="AC434" s="1133"/>
      <c r="AD434" s="1"/>
      <c r="AE434" s="1"/>
      <c r="AF434" s="1"/>
    </row>
    <row r="435" spans="1:32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133"/>
      <c r="K435" s="1133"/>
      <c r="L435" s="1133"/>
      <c r="M435" s="1133"/>
      <c r="N435" s="1133"/>
      <c r="O435" s="1133"/>
      <c r="P435" s="1133"/>
      <c r="Q435" s="1133"/>
      <c r="R435" s="1133"/>
      <c r="S435" s="1133"/>
      <c r="T435" s="1133"/>
      <c r="U435" s="1133"/>
      <c r="V435" s="1133"/>
      <c r="W435" s="1133"/>
      <c r="X435" s="1133"/>
      <c r="Y435" s="1133"/>
      <c r="Z435" s="1133"/>
      <c r="AA435" s="1133"/>
      <c r="AB435" s="1133"/>
      <c r="AC435" s="1133"/>
      <c r="AD435" s="1"/>
      <c r="AE435" s="1"/>
      <c r="AF435" s="1"/>
    </row>
    <row r="436" spans="1:32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133"/>
      <c r="K436" s="1133"/>
      <c r="L436" s="1133"/>
      <c r="M436" s="1133"/>
      <c r="N436" s="1133"/>
      <c r="O436" s="1133"/>
      <c r="P436" s="1133"/>
      <c r="Q436" s="1133"/>
      <c r="R436" s="1133"/>
      <c r="S436" s="1133"/>
      <c r="T436" s="1133"/>
      <c r="U436" s="1133"/>
      <c r="V436" s="1133"/>
      <c r="W436" s="1133"/>
      <c r="X436" s="1133"/>
      <c r="Y436" s="1133"/>
      <c r="Z436" s="1133"/>
      <c r="AA436" s="1133"/>
      <c r="AB436" s="1133"/>
      <c r="AC436" s="1133"/>
      <c r="AD436" s="1"/>
      <c r="AE436" s="1"/>
      <c r="AF436" s="1"/>
    </row>
    <row r="437" spans="1:32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133"/>
      <c r="K437" s="1133"/>
      <c r="L437" s="1133"/>
      <c r="M437" s="1133"/>
      <c r="N437" s="1133"/>
      <c r="O437" s="1133"/>
      <c r="P437" s="1133"/>
      <c r="Q437" s="1133"/>
      <c r="R437" s="1133"/>
      <c r="S437" s="1133"/>
      <c r="T437" s="1133"/>
      <c r="U437" s="1133"/>
      <c r="V437" s="1133"/>
      <c r="W437" s="1133"/>
      <c r="X437" s="1133"/>
      <c r="Y437" s="1133"/>
      <c r="Z437" s="1133"/>
      <c r="AA437" s="1133"/>
      <c r="AB437" s="1133"/>
      <c r="AC437" s="1133"/>
      <c r="AD437" s="1"/>
      <c r="AE437" s="1"/>
      <c r="AF437" s="1"/>
    </row>
    <row r="438" spans="1:32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133"/>
      <c r="K438" s="1133"/>
      <c r="L438" s="1133"/>
      <c r="M438" s="1133"/>
      <c r="N438" s="1133"/>
      <c r="O438" s="1133"/>
      <c r="P438" s="1133"/>
      <c r="Q438" s="1133"/>
      <c r="R438" s="1133"/>
      <c r="S438" s="1133"/>
      <c r="T438" s="1133"/>
      <c r="U438" s="1133"/>
      <c r="V438" s="1133"/>
      <c r="W438" s="1133"/>
      <c r="X438" s="1133"/>
      <c r="Y438" s="1133"/>
      <c r="Z438" s="1133"/>
      <c r="AA438" s="1133"/>
      <c r="AB438" s="1133"/>
      <c r="AC438" s="1133"/>
      <c r="AD438" s="1"/>
      <c r="AE438" s="1"/>
      <c r="AF438" s="1"/>
    </row>
    <row r="439" spans="1:32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133"/>
      <c r="K439" s="1133"/>
      <c r="L439" s="1133"/>
      <c r="M439" s="1133"/>
      <c r="N439" s="1133"/>
      <c r="O439" s="1133"/>
      <c r="P439" s="1133"/>
      <c r="Q439" s="1133"/>
      <c r="R439" s="1133"/>
      <c r="S439" s="1133"/>
      <c r="T439" s="1133"/>
      <c r="U439" s="1133"/>
      <c r="V439" s="1133"/>
      <c r="W439" s="1133"/>
      <c r="X439" s="1133"/>
      <c r="Y439" s="1133"/>
      <c r="Z439" s="1133"/>
      <c r="AA439" s="1133"/>
      <c r="AB439" s="1133"/>
      <c r="AC439" s="1133"/>
      <c r="AD439" s="1"/>
      <c r="AE439" s="1"/>
      <c r="AF439" s="1"/>
    </row>
    <row r="440" spans="1:32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133"/>
      <c r="K440" s="1133"/>
      <c r="L440" s="1133"/>
      <c r="M440" s="1133"/>
      <c r="N440" s="1133"/>
      <c r="O440" s="1133"/>
      <c r="P440" s="1133"/>
      <c r="Q440" s="1133"/>
      <c r="R440" s="1133"/>
      <c r="S440" s="1133"/>
      <c r="T440" s="1133"/>
      <c r="U440" s="1133"/>
      <c r="V440" s="1133"/>
      <c r="W440" s="1133"/>
      <c r="X440" s="1133"/>
      <c r="Y440" s="1133"/>
      <c r="Z440" s="1133"/>
      <c r="AA440" s="1133"/>
      <c r="AB440" s="1133"/>
      <c r="AC440" s="1133"/>
      <c r="AD440" s="1"/>
      <c r="AE440" s="1"/>
      <c r="AF440" s="1"/>
    </row>
    <row r="441" spans="1:32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133"/>
      <c r="K441" s="1133"/>
      <c r="L441" s="1133"/>
      <c r="M441" s="1133"/>
      <c r="N441" s="1133"/>
      <c r="O441" s="1133"/>
      <c r="P441" s="1133"/>
      <c r="Q441" s="1133"/>
      <c r="R441" s="1133"/>
      <c r="S441" s="1133"/>
      <c r="T441" s="1133"/>
      <c r="U441" s="1133"/>
      <c r="V441" s="1133"/>
      <c r="W441" s="1133"/>
      <c r="X441" s="1133"/>
      <c r="Y441" s="1133"/>
      <c r="Z441" s="1133"/>
      <c r="AA441" s="1133"/>
      <c r="AB441" s="1133"/>
      <c r="AC441" s="1133"/>
      <c r="AD441" s="1"/>
      <c r="AE441" s="1"/>
      <c r="AF441" s="1"/>
    </row>
    <row r="442" spans="1:32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133"/>
      <c r="K442" s="1133"/>
      <c r="L442" s="1133"/>
      <c r="M442" s="1133"/>
      <c r="N442" s="1133"/>
      <c r="O442" s="1133"/>
      <c r="P442" s="1133"/>
      <c r="Q442" s="1133"/>
      <c r="R442" s="1133"/>
      <c r="S442" s="1133"/>
      <c r="T442" s="1133"/>
      <c r="U442" s="1133"/>
      <c r="V442" s="1133"/>
      <c r="W442" s="1133"/>
      <c r="X442" s="1133"/>
      <c r="Y442" s="1133"/>
      <c r="Z442" s="1133"/>
      <c r="AA442" s="1133"/>
      <c r="AB442" s="1133"/>
      <c r="AC442" s="1133"/>
      <c r="AD442" s="1"/>
      <c r="AE442" s="1"/>
      <c r="AF442" s="1"/>
    </row>
    <row r="443" spans="1:32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133"/>
      <c r="K443" s="1133"/>
      <c r="L443" s="1133"/>
      <c r="M443" s="1133"/>
      <c r="N443" s="1133"/>
      <c r="O443" s="1133"/>
      <c r="P443" s="1133"/>
      <c r="Q443" s="1133"/>
      <c r="R443" s="1133"/>
      <c r="S443" s="1133"/>
      <c r="T443" s="1133"/>
      <c r="U443" s="1133"/>
      <c r="V443" s="1133"/>
      <c r="W443" s="1133"/>
      <c r="X443" s="1133"/>
      <c r="Y443" s="1133"/>
      <c r="Z443" s="1133"/>
      <c r="AA443" s="1133"/>
      <c r="AB443" s="1133"/>
      <c r="AC443" s="1133"/>
      <c r="AD443" s="1"/>
      <c r="AE443" s="1"/>
      <c r="AF443" s="1"/>
    </row>
    <row r="444" spans="1:32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133"/>
      <c r="K444" s="1133"/>
      <c r="L444" s="1133"/>
      <c r="M444" s="1133"/>
      <c r="N444" s="1133"/>
      <c r="O444" s="1133"/>
      <c r="P444" s="1133"/>
      <c r="Q444" s="1133"/>
      <c r="R444" s="1133"/>
      <c r="S444" s="1133"/>
      <c r="T444" s="1133"/>
      <c r="U444" s="1133"/>
      <c r="V444" s="1133"/>
      <c r="W444" s="1133"/>
      <c r="X444" s="1133"/>
      <c r="Y444" s="1133"/>
      <c r="Z444" s="1133"/>
      <c r="AA444" s="1133"/>
      <c r="AB444" s="1133"/>
      <c r="AC444" s="1133"/>
      <c r="AD444" s="1"/>
      <c r="AE444" s="1"/>
      <c r="AF444" s="1"/>
    </row>
    <row r="445" spans="1:32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133"/>
      <c r="K445" s="1133"/>
      <c r="L445" s="1133"/>
      <c r="M445" s="1133"/>
      <c r="N445" s="1133"/>
      <c r="O445" s="1133"/>
      <c r="P445" s="1133"/>
      <c r="Q445" s="1133"/>
      <c r="R445" s="1133"/>
      <c r="S445" s="1133"/>
      <c r="T445" s="1133"/>
      <c r="U445" s="1133"/>
      <c r="V445" s="1133"/>
      <c r="W445" s="1133"/>
      <c r="X445" s="1133"/>
      <c r="Y445" s="1133"/>
      <c r="Z445" s="1133"/>
      <c r="AA445" s="1133"/>
      <c r="AB445" s="1133"/>
      <c r="AC445" s="1133"/>
      <c r="AD445" s="1"/>
      <c r="AE445" s="1"/>
      <c r="AF445" s="1"/>
    </row>
    <row r="446" spans="1:32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133"/>
      <c r="K446" s="1133"/>
      <c r="L446" s="1133"/>
      <c r="M446" s="1133"/>
      <c r="N446" s="1133"/>
      <c r="O446" s="1133"/>
      <c r="P446" s="1133"/>
      <c r="Q446" s="1133"/>
      <c r="R446" s="1133"/>
      <c r="S446" s="1133"/>
      <c r="T446" s="1133"/>
      <c r="U446" s="1133"/>
      <c r="V446" s="1133"/>
      <c r="W446" s="1133"/>
      <c r="X446" s="1133"/>
      <c r="Y446" s="1133"/>
      <c r="Z446" s="1133"/>
      <c r="AA446" s="1133"/>
      <c r="AB446" s="1133"/>
      <c r="AC446" s="1133"/>
      <c r="AD446" s="1"/>
      <c r="AE446" s="1"/>
      <c r="AF446" s="1"/>
    </row>
    <row r="447" spans="1:32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133"/>
      <c r="K447" s="1133"/>
      <c r="L447" s="1133"/>
      <c r="M447" s="1133"/>
      <c r="N447" s="1133"/>
      <c r="O447" s="1133"/>
      <c r="P447" s="1133"/>
      <c r="Q447" s="1133"/>
      <c r="R447" s="1133"/>
      <c r="S447" s="1133"/>
      <c r="T447" s="1133"/>
      <c r="U447" s="1133"/>
      <c r="V447" s="1133"/>
      <c r="W447" s="1133"/>
      <c r="X447" s="1133"/>
      <c r="Y447" s="1133"/>
      <c r="Z447" s="1133"/>
      <c r="AA447" s="1133"/>
      <c r="AB447" s="1133"/>
      <c r="AC447" s="1133"/>
      <c r="AD447" s="1"/>
      <c r="AE447" s="1"/>
      <c r="AF447" s="1"/>
    </row>
    <row r="448" spans="1:32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133"/>
      <c r="K448" s="1133"/>
      <c r="L448" s="1133"/>
      <c r="M448" s="1133"/>
      <c r="N448" s="1133"/>
      <c r="O448" s="1133"/>
      <c r="P448" s="1133"/>
      <c r="Q448" s="1133"/>
      <c r="R448" s="1133"/>
      <c r="S448" s="1133"/>
      <c r="T448" s="1133"/>
      <c r="U448" s="1133"/>
      <c r="V448" s="1133"/>
      <c r="W448" s="1133"/>
      <c r="X448" s="1133"/>
      <c r="Y448" s="1133"/>
      <c r="Z448" s="1133"/>
      <c r="AA448" s="1133"/>
      <c r="AB448" s="1133"/>
      <c r="AC448" s="1133"/>
      <c r="AD448" s="1"/>
      <c r="AE448" s="1"/>
      <c r="AF448" s="1"/>
    </row>
    <row r="449" spans="1:32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133"/>
      <c r="K449" s="1133"/>
      <c r="L449" s="1133"/>
      <c r="M449" s="1133"/>
      <c r="N449" s="1133"/>
      <c r="O449" s="1133"/>
      <c r="P449" s="1133"/>
      <c r="Q449" s="1133"/>
      <c r="R449" s="1133"/>
      <c r="S449" s="1133"/>
      <c r="T449" s="1133"/>
      <c r="U449" s="1133"/>
      <c r="V449" s="1133"/>
      <c r="W449" s="1133"/>
      <c r="X449" s="1133"/>
      <c r="Y449" s="1133"/>
      <c r="Z449" s="1133"/>
      <c r="AA449" s="1133"/>
      <c r="AB449" s="1133"/>
      <c r="AC449" s="1133"/>
      <c r="AD449" s="1"/>
      <c r="AE449" s="1"/>
      <c r="AF449" s="1"/>
    </row>
    <row r="450" spans="1:32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133"/>
      <c r="K450" s="1133"/>
      <c r="L450" s="1133"/>
      <c r="M450" s="1133"/>
      <c r="N450" s="1133"/>
      <c r="O450" s="1133"/>
      <c r="P450" s="1133"/>
      <c r="Q450" s="1133"/>
      <c r="R450" s="1133"/>
      <c r="S450" s="1133"/>
      <c r="T450" s="1133"/>
      <c r="U450" s="1133"/>
      <c r="V450" s="1133"/>
      <c r="W450" s="1133"/>
      <c r="X450" s="1133"/>
      <c r="Y450" s="1133"/>
      <c r="Z450" s="1133"/>
      <c r="AA450" s="1133"/>
      <c r="AB450" s="1133"/>
      <c r="AC450" s="1133"/>
      <c r="AD450" s="1"/>
      <c r="AE450" s="1"/>
      <c r="AF450" s="1"/>
    </row>
    <row r="451" spans="1:32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133"/>
      <c r="K451" s="1133"/>
      <c r="L451" s="1133"/>
      <c r="M451" s="1133"/>
      <c r="N451" s="1133"/>
      <c r="O451" s="1133"/>
      <c r="P451" s="1133"/>
      <c r="Q451" s="1133"/>
      <c r="R451" s="1133"/>
      <c r="S451" s="1133"/>
      <c r="T451" s="1133"/>
      <c r="U451" s="1133"/>
      <c r="V451" s="1133"/>
      <c r="W451" s="1133"/>
      <c r="X451" s="1133"/>
      <c r="Y451" s="1133"/>
      <c r="Z451" s="1133"/>
      <c r="AA451" s="1133"/>
      <c r="AB451" s="1133"/>
      <c r="AC451" s="1133"/>
      <c r="AD451" s="1"/>
      <c r="AE451" s="1"/>
      <c r="AF451" s="1"/>
    </row>
    <row r="452" spans="1:32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133"/>
      <c r="K452" s="1133"/>
      <c r="L452" s="1133"/>
      <c r="M452" s="1133"/>
      <c r="N452" s="1133"/>
      <c r="O452" s="1133"/>
      <c r="P452" s="1133"/>
      <c r="Q452" s="1133"/>
      <c r="R452" s="1133"/>
      <c r="S452" s="1133"/>
      <c r="T452" s="1133"/>
      <c r="U452" s="1133"/>
      <c r="V452" s="1133"/>
      <c r="W452" s="1133"/>
      <c r="X452" s="1133"/>
      <c r="Y452" s="1133"/>
      <c r="Z452" s="1133"/>
      <c r="AA452" s="1133"/>
      <c r="AB452" s="1133"/>
      <c r="AC452" s="1133"/>
      <c r="AD452" s="1"/>
      <c r="AE452" s="1"/>
      <c r="AF452" s="1"/>
    </row>
    <row r="453" spans="1:32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133"/>
      <c r="K453" s="1133"/>
      <c r="L453" s="1133"/>
      <c r="M453" s="1133"/>
      <c r="N453" s="1133"/>
      <c r="O453" s="1133"/>
      <c r="P453" s="1133"/>
      <c r="Q453" s="1133"/>
      <c r="R453" s="1133"/>
      <c r="S453" s="1133"/>
      <c r="T453" s="1133"/>
      <c r="U453" s="1133"/>
      <c r="V453" s="1133"/>
      <c r="W453" s="1133"/>
      <c r="X453" s="1133"/>
      <c r="Y453" s="1133"/>
      <c r="Z453" s="1133"/>
      <c r="AA453" s="1133"/>
      <c r="AB453" s="1133"/>
      <c r="AC453" s="1133"/>
      <c r="AD453" s="1"/>
      <c r="AE453" s="1"/>
      <c r="AF453" s="1"/>
    </row>
    <row r="454" spans="1:32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133"/>
      <c r="K454" s="1133"/>
      <c r="L454" s="1133"/>
      <c r="M454" s="1133"/>
      <c r="N454" s="1133"/>
      <c r="O454" s="1133"/>
      <c r="P454" s="1133"/>
      <c r="Q454" s="1133"/>
      <c r="R454" s="1133"/>
      <c r="S454" s="1133"/>
      <c r="T454" s="1133"/>
      <c r="U454" s="1133"/>
      <c r="V454" s="1133"/>
      <c r="W454" s="1133"/>
      <c r="X454" s="1133"/>
      <c r="Y454" s="1133"/>
      <c r="Z454" s="1133"/>
      <c r="AA454" s="1133"/>
      <c r="AB454" s="1133"/>
      <c r="AC454" s="1133"/>
      <c r="AD454" s="1"/>
      <c r="AE454" s="1"/>
      <c r="AF454" s="1"/>
    </row>
    <row r="455" spans="1:32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133"/>
      <c r="K455" s="1133"/>
      <c r="L455" s="1133"/>
      <c r="M455" s="1133"/>
      <c r="N455" s="1133"/>
      <c r="O455" s="1133"/>
      <c r="P455" s="1133"/>
      <c r="Q455" s="1133"/>
      <c r="R455" s="1133"/>
      <c r="S455" s="1133"/>
      <c r="T455" s="1133"/>
      <c r="U455" s="1133"/>
      <c r="V455" s="1133"/>
      <c r="W455" s="1133"/>
      <c r="X455" s="1133"/>
      <c r="Y455" s="1133"/>
      <c r="Z455" s="1133"/>
      <c r="AA455" s="1133"/>
      <c r="AB455" s="1133"/>
      <c r="AC455" s="1133"/>
      <c r="AD455" s="1"/>
      <c r="AE455" s="1"/>
      <c r="AF455" s="1"/>
    </row>
    <row r="456" spans="1:32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133"/>
      <c r="K456" s="1133"/>
      <c r="L456" s="1133"/>
      <c r="M456" s="1133"/>
      <c r="N456" s="1133"/>
      <c r="O456" s="1133"/>
      <c r="P456" s="1133"/>
      <c r="Q456" s="1133"/>
      <c r="R456" s="1133"/>
      <c r="S456" s="1133"/>
      <c r="T456" s="1133"/>
      <c r="U456" s="1133"/>
      <c r="V456" s="1133"/>
      <c r="W456" s="1133"/>
      <c r="X456" s="1133"/>
      <c r="Y456" s="1133"/>
      <c r="Z456" s="1133"/>
      <c r="AA456" s="1133"/>
      <c r="AB456" s="1133"/>
      <c r="AC456" s="1133"/>
      <c r="AD456" s="1"/>
      <c r="AE456" s="1"/>
      <c r="AF456" s="1"/>
    </row>
    <row r="457" spans="1:32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133"/>
      <c r="K457" s="1133"/>
      <c r="L457" s="1133"/>
      <c r="M457" s="1133"/>
      <c r="N457" s="1133"/>
      <c r="O457" s="1133"/>
      <c r="P457" s="1133"/>
      <c r="Q457" s="1133"/>
      <c r="R457" s="1133"/>
      <c r="S457" s="1133"/>
      <c r="T457" s="1133"/>
      <c r="U457" s="1133"/>
      <c r="V457" s="1133"/>
      <c r="W457" s="1133"/>
      <c r="X457" s="1133"/>
      <c r="Y457" s="1133"/>
      <c r="Z457" s="1133"/>
      <c r="AA457" s="1133"/>
      <c r="AB457" s="1133"/>
      <c r="AC457" s="1133"/>
      <c r="AD457" s="1"/>
      <c r="AE457" s="1"/>
      <c r="AF457" s="1"/>
    </row>
    <row r="458" spans="1:32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133"/>
      <c r="K458" s="1133"/>
      <c r="L458" s="1133"/>
      <c r="M458" s="1133"/>
      <c r="N458" s="1133"/>
      <c r="O458" s="1133"/>
      <c r="P458" s="1133"/>
      <c r="Q458" s="1133"/>
      <c r="R458" s="1133"/>
      <c r="S458" s="1133"/>
      <c r="T458" s="1133"/>
      <c r="U458" s="1133"/>
      <c r="V458" s="1133"/>
      <c r="W458" s="1133"/>
      <c r="X458" s="1133"/>
      <c r="Y458" s="1133"/>
      <c r="Z458" s="1133"/>
      <c r="AA458" s="1133"/>
      <c r="AB458" s="1133"/>
      <c r="AC458" s="1133"/>
      <c r="AD458" s="1"/>
      <c r="AE458" s="1"/>
      <c r="AF458" s="1"/>
    </row>
    <row r="459" spans="1:32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133"/>
      <c r="K459" s="1133"/>
      <c r="L459" s="1133"/>
      <c r="M459" s="1133"/>
      <c r="N459" s="1133"/>
      <c r="O459" s="1133"/>
      <c r="P459" s="1133"/>
      <c r="Q459" s="1133"/>
      <c r="R459" s="1133"/>
      <c r="S459" s="1133"/>
      <c r="T459" s="1133"/>
      <c r="U459" s="1133"/>
      <c r="V459" s="1133"/>
      <c r="W459" s="1133"/>
      <c r="X459" s="1133"/>
      <c r="Y459" s="1133"/>
      <c r="Z459" s="1133"/>
      <c r="AA459" s="1133"/>
      <c r="AB459" s="1133"/>
      <c r="AC459" s="1133"/>
      <c r="AD459" s="1"/>
      <c r="AE459" s="1"/>
      <c r="AF459" s="1"/>
    </row>
    <row r="460" spans="1:32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133"/>
      <c r="K460" s="1133"/>
      <c r="L460" s="1133"/>
      <c r="M460" s="1133"/>
      <c r="N460" s="1133"/>
      <c r="O460" s="1133"/>
      <c r="P460" s="1133"/>
      <c r="Q460" s="1133"/>
      <c r="R460" s="1133"/>
      <c r="S460" s="1133"/>
      <c r="T460" s="1133"/>
      <c r="U460" s="1133"/>
      <c r="V460" s="1133"/>
      <c r="W460" s="1133"/>
      <c r="X460" s="1133"/>
      <c r="Y460" s="1133"/>
      <c r="Z460" s="1133"/>
      <c r="AA460" s="1133"/>
      <c r="AB460" s="1133"/>
      <c r="AC460" s="1133"/>
      <c r="AD460" s="1"/>
      <c r="AE460" s="1"/>
      <c r="AF460" s="1"/>
    </row>
    <row r="461" spans="1:32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133"/>
      <c r="K461" s="1133"/>
      <c r="L461" s="1133"/>
      <c r="M461" s="1133"/>
      <c r="N461" s="1133"/>
      <c r="O461" s="1133"/>
      <c r="P461" s="1133"/>
      <c r="Q461" s="1133"/>
      <c r="R461" s="1133"/>
      <c r="S461" s="1133"/>
      <c r="T461" s="1133"/>
      <c r="U461" s="1133"/>
      <c r="V461" s="1133"/>
      <c r="W461" s="1133"/>
      <c r="X461" s="1133"/>
      <c r="Y461" s="1133"/>
      <c r="Z461" s="1133"/>
      <c r="AA461" s="1133"/>
      <c r="AB461" s="1133"/>
      <c r="AC461" s="1133"/>
      <c r="AD461" s="1"/>
      <c r="AE461" s="1"/>
      <c r="AF461" s="1"/>
    </row>
    <row r="462" spans="1:32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133"/>
      <c r="K462" s="1133"/>
      <c r="L462" s="1133"/>
      <c r="M462" s="1133"/>
      <c r="N462" s="1133"/>
      <c r="O462" s="1133"/>
      <c r="P462" s="1133"/>
      <c r="Q462" s="1133"/>
      <c r="R462" s="1133"/>
      <c r="S462" s="1133"/>
      <c r="T462" s="1133"/>
      <c r="U462" s="1133"/>
      <c r="V462" s="1133"/>
      <c r="W462" s="1133"/>
      <c r="X462" s="1133"/>
      <c r="Y462" s="1133"/>
      <c r="Z462" s="1133"/>
      <c r="AA462" s="1133"/>
      <c r="AB462" s="1133"/>
      <c r="AC462" s="1133"/>
      <c r="AD462" s="1"/>
      <c r="AE462" s="1"/>
      <c r="AF462" s="1"/>
    </row>
    <row r="463" spans="1:32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133"/>
      <c r="K463" s="1133"/>
      <c r="L463" s="1133"/>
      <c r="M463" s="1133"/>
      <c r="N463" s="1133"/>
      <c r="O463" s="1133"/>
      <c r="P463" s="1133"/>
      <c r="Q463" s="1133"/>
      <c r="R463" s="1133"/>
      <c r="S463" s="1133"/>
      <c r="T463" s="1133"/>
      <c r="U463" s="1133"/>
      <c r="V463" s="1133"/>
      <c r="W463" s="1133"/>
      <c r="X463" s="1133"/>
      <c r="Y463" s="1133"/>
      <c r="Z463" s="1133"/>
      <c r="AA463" s="1133"/>
      <c r="AB463" s="1133"/>
      <c r="AC463" s="1133"/>
      <c r="AD463" s="1"/>
      <c r="AE463" s="1"/>
      <c r="AF463" s="1"/>
    </row>
    <row r="464" spans="1:32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133"/>
      <c r="K464" s="1133"/>
      <c r="L464" s="1133"/>
      <c r="M464" s="1133"/>
      <c r="N464" s="1133"/>
      <c r="O464" s="1133"/>
      <c r="P464" s="1133"/>
      <c r="Q464" s="1133"/>
      <c r="R464" s="1133"/>
      <c r="S464" s="1133"/>
      <c r="T464" s="1133"/>
      <c r="U464" s="1133"/>
      <c r="V464" s="1133"/>
      <c r="W464" s="1133"/>
      <c r="X464" s="1133"/>
      <c r="Y464" s="1133"/>
      <c r="Z464" s="1133"/>
      <c r="AA464" s="1133"/>
      <c r="AB464" s="1133"/>
      <c r="AC464" s="1133"/>
      <c r="AD464" s="1"/>
      <c r="AE464" s="1"/>
      <c r="AF464" s="1"/>
    </row>
    <row r="465" spans="1:32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133"/>
      <c r="K465" s="1133"/>
      <c r="L465" s="1133"/>
      <c r="M465" s="1133"/>
      <c r="N465" s="1133"/>
      <c r="O465" s="1133"/>
      <c r="P465" s="1133"/>
      <c r="Q465" s="1133"/>
      <c r="R465" s="1133"/>
      <c r="S465" s="1133"/>
      <c r="T465" s="1133"/>
      <c r="U465" s="1133"/>
      <c r="V465" s="1133"/>
      <c r="W465" s="1133"/>
      <c r="X465" s="1133"/>
      <c r="Y465" s="1133"/>
      <c r="Z465" s="1133"/>
      <c r="AA465" s="1133"/>
      <c r="AB465" s="1133"/>
      <c r="AC465" s="1133"/>
      <c r="AD465" s="1"/>
      <c r="AE465" s="1"/>
      <c r="AF465" s="1"/>
    </row>
    <row r="466" spans="1:32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133"/>
      <c r="K466" s="1133"/>
      <c r="L466" s="1133"/>
      <c r="M466" s="1133"/>
      <c r="N466" s="1133"/>
      <c r="O466" s="1133"/>
      <c r="P466" s="1133"/>
      <c r="Q466" s="1133"/>
      <c r="R466" s="1133"/>
      <c r="S466" s="1133"/>
      <c r="T466" s="1133"/>
      <c r="U466" s="1133"/>
      <c r="V466" s="1133"/>
      <c r="W466" s="1133"/>
      <c r="X466" s="1133"/>
      <c r="Y466" s="1133"/>
      <c r="Z466" s="1133"/>
      <c r="AA466" s="1133"/>
      <c r="AB466" s="1133"/>
      <c r="AC466" s="1133"/>
      <c r="AD466" s="1"/>
      <c r="AE466" s="1"/>
      <c r="AF466" s="1"/>
    </row>
    <row r="467" spans="1:32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133"/>
      <c r="K467" s="1133"/>
      <c r="L467" s="1133"/>
      <c r="M467" s="1133"/>
      <c r="N467" s="1133"/>
      <c r="O467" s="1133"/>
      <c r="P467" s="1133"/>
      <c r="Q467" s="1133"/>
      <c r="R467" s="1133"/>
      <c r="S467" s="1133"/>
      <c r="T467" s="1133"/>
      <c r="U467" s="1133"/>
      <c r="V467" s="1133"/>
      <c r="W467" s="1133"/>
      <c r="X467" s="1133"/>
      <c r="Y467" s="1133"/>
      <c r="Z467" s="1133"/>
      <c r="AA467" s="1133"/>
      <c r="AB467" s="1133"/>
      <c r="AC467" s="1133"/>
      <c r="AD467" s="1"/>
      <c r="AE467" s="1"/>
      <c r="AF467" s="1"/>
    </row>
    <row r="468" spans="1:32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133"/>
      <c r="K468" s="1133"/>
      <c r="L468" s="1133"/>
      <c r="M468" s="1133"/>
      <c r="N468" s="1133"/>
      <c r="O468" s="1133"/>
      <c r="P468" s="1133"/>
      <c r="Q468" s="1133"/>
      <c r="R468" s="1133"/>
      <c r="S468" s="1133"/>
      <c r="T468" s="1133"/>
      <c r="U468" s="1133"/>
      <c r="V468" s="1133"/>
      <c r="W468" s="1133"/>
      <c r="X468" s="1133"/>
      <c r="Y468" s="1133"/>
      <c r="Z468" s="1133"/>
      <c r="AA468" s="1133"/>
      <c r="AB468" s="1133"/>
      <c r="AC468" s="1133"/>
      <c r="AD468" s="1"/>
      <c r="AE468" s="1"/>
      <c r="AF468" s="1"/>
    </row>
    <row r="469" spans="1:32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133"/>
      <c r="K469" s="1133"/>
      <c r="L469" s="1133"/>
      <c r="M469" s="1133"/>
      <c r="N469" s="1133"/>
      <c r="O469" s="1133"/>
      <c r="P469" s="1133"/>
      <c r="Q469" s="1133"/>
      <c r="R469" s="1133"/>
      <c r="S469" s="1133"/>
      <c r="T469" s="1133"/>
      <c r="U469" s="1133"/>
      <c r="V469" s="1133"/>
      <c r="W469" s="1133"/>
      <c r="X469" s="1133"/>
      <c r="Y469" s="1133"/>
      <c r="Z469" s="1133"/>
      <c r="AA469" s="1133"/>
      <c r="AB469" s="1133"/>
      <c r="AC469" s="1133"/>
      <c r="AD469" s="1"/>
      <c r="AE469" s="1"/>
      <c r="AF469" s="1"/>
    </row>
    <row r="470" spans="1:32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133"/>
      <c r="K470" s="1133"/>
      <c r="L470" s="1133"/>
      <c r="M470" s="1133"/>
      <c r="N470" s="1133"/>
      <c r="O470" s="1133"/>
      <c r="P470" s="1133"/>
      <c r="Q470" s="1133"/>
      <c r="R470" s="1133"/>
      <c r="S470" s="1133"/>
      <c r="T470" s="1133"/>
      <c r="U470" s="1133"/>
      <c r="V470" s="1133"/>
      <c r="W470" s="1133"/>
      <c r="X470" s="1133"/>
      <c r="Y470" s="1133"/>
      <c r="Z470" s="1133"/>
      <c r="AA470" s="1133"/>
      <c r="AB470" s="1133"/>
      <c r="AC470" s="1133"/>
      <c r="AD470" s="1"/>
      <c r="AE470" s="1"/>
      <c r="AF470" s="1"/>
    </row>
    <row r="471" spans="1:32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133"/>
      <c r="K471" s="1133"/>
      <c r="L471" s="1133"/>
      <c r="M471" s="1133"/>
      <c r="N471" s="1133"/>
      <c r="O471" s="1133"/>
      <c r="P471" s="1133"/>
      <c r="Q471" s="1133"/>
      <c r="R471" s="1133"/>
      <c r="S471" s="1133"/>
      <c r="T471" s="1133"/>
      <c r="U471" s="1133"/>
      <c r="V471" s="1133"/>
      <c r="W471" s="1133"/>
      <c r="X471" s="1133"/>
      <c r="Y471" s="1133"/>
      <c r="Z471" s="1133"/>
      <c r="AA471" s="1133"/>
      <c r="AB471" s="1133"/>
      <c r="AC471" s="1133"/>
      <c r="AD471" s="1"/>
      <c r="AE471" s="1"/>
      <c r="AF471" s="1"/>
    </row>
    <row r="472" spans="1:32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133"/>
      <c r="K472" s="1133"/>
      <c r="L472" s="1133"/>
      <c r="M472" s="1133"/>
      <c r="N472" s="1133"/>
      <c r="O472" s="1133"/>
      <c r="P472" s="1133"/>
      <c r="Q472" s="1133"/>
      <c r="R472" s="1133"/>
      <c r="S472" s="1133"/>
      <c r="T472" s="1133"/>
      <c r="U472" s="1133"/>
      <c r="V472" s="1133"/>
      <c r="W472" s="1133"/>
      <c r="X472" s="1133"/>
      <c r="Y472" s="1133"/>
      <c r="Z472" s="1133"/>
      <c r="AA472" s="1133"/>
      <c r="AB472" s="1133"/>
      <c r="AC472" s="1133"/>
      <c r="AD472" s="1"/>
      <c r="AE472" s="1"/>
      <c r="AF472" s="1"/>
    </row>
    <row r="473" spans="1:32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133"/>
      <c r="K473" s="1133"/>
      <c r="L473" s="1133"/>
      <c r="M473" s="1133"/>
      <c r="N473" s="1133"/>
      <c r="O473" s="1133"/>
      <c r="P473" s="1133"/>
      <c r="Q473" s="1133"/>
      <c r="R473" s="1133"/>
      <c r="S473" s="1133"/>
      <c r="T473" s="1133"/>
      <c r="U473" s="1133"/>
      <c r="V473" s="1133"/>
      <c r="W473" s="1133"/>
      <c r="X473" s="1133"/>
      <c r="Y473" s="1133"/>
      <c r="Z473" s="1133"/>
      <c r="AA473" s="1133"/>
      <c r="AB473" s="1133"/>
      <c r="AC473" s="1133"/>
      <c r="AD473" s="1"/>
      <c r="AE473" s="1"/>
      <c r="AF473" s="1"/>
    </row>
    <row r="474" spans="1:32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133"/>
      <c r="K474" s="1133"/>
      <c r="L474" s="1133"/>
      <c r="M474" s="1133"/>
      <c r="N474" s="1133"/>
      <c r="O474" s="1133"/>
      <c r="P474" s="1133"/>
      <c r="Q474" s="1133"/>
      <c r="R474" s="1133"/>
      <c r="S474" s="1133"/>
      <c r="T474" s="1133"/>
      <c r="U474" s="1133"/>
      <c r="V474" s="1133"/>
      <c r="W474" s="1133"/>
      <c r="X474" s="1133"/>
      <c r="Y474" s="1133"/>
      <c r="Z474" s="1133"/>
      <c r="AA474" s="1133"/>
      <c r="AB474" s="1133"/>
      <c r="AC474" s="1133"/>
      <c r="AD474" s="1"/>
      <c r="AE474" s="1"/>
      <c r="AF474" s="1"/>
    </row>
    <row r="475" spans="1:32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133"/>
      <c r="K475" s="1133"/>
      <c r="L475" s="1133"/>
      <c r="M475" s="1133"/>
      <c r="N475" s="1133"/>
      <c r="O475" s="1133"/>
      <c r="P475" s="1133"/>
      <c r="Q475" s="1133"/>
      <c r="R475" s="1133"/>
      <c r="S475" s="1133"/>
      <c r="T475" s="1133"/>
      <c r="U475" s="1133"/>
      <c r="V475" s="1133"/>
      <c r="W475" s="1133"/>
      <c r="X475" s="1133"/>
      <c r="Y475" s="1133"/>
      <c r="Z475" s="1133"/>
      <c r="AA475" s="1133"/>
      <c r="AB475" s="1133"/>
      <c r="AC475" s="1133"/>
      <c r="AD475" s="1"/>
      <c r="AE475" s="1"/>
      <c r="AF475" s="1"/>
    </row>
    <row r="476" spans="1:32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133"/>
      <c r="K476" s="1133"/>
      <c r="L476" s="1133"/>
      <c r="M476" s="1133"/>
      <c r="N476" s="1133"/>
      <c r="O476" s="1133"/>
      <c r="P476" s="1133"/>
      <c r="Q476" s="1133"/>
      <c r="R476" s="1133"/>
      <c r="S476" s="1133"/>
      <c r="T476" s="1133"/>
      <c r="U476" s="1133"/>
      <c r="V476" s="1133"/>
      <c r="W476" s="1133"/>
      <c r="X476" s="1133"/>
      <c r="Y476" s="1133"/>
      <c r="Z476" s="1133"/>
      <c r="AA476" s="1133"/>
      <c r="AB476" s="1133"/>
      <c r="AC476" s="1133"/>
      <c r="AD476" s="1"/>
      <c r="AE476" s="1"/>
      <c r="AF476" s="1"/>
    </row>
    <row r="477" spans="1:32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133"/>
      <c r="K477" s="1133"/>
      <c r="L477" s="1133"/>
      <c r="M477" s="1133"/>
      <c r="N477" s="1133"/>
      <c r="O477" s="1133"/>
      <c r="P477" s="1133"/>
      <c r="Q477" s="1133"/>
      <c r="R477" s="1133"/>
      <c r="S477" s="1133"/>
      <c r="T477" s="1133"/>
      <c r="U477" s="1133"/>
      <c r="V477" s="1133"/>
      <c r="W477" s="1133"/>
      <c r="X477" s="1133"/>
      <c r="Y477" s="1133"/>
      <c r="Z477" s="1133"/>
      <c r="AA477" s="1133"/>
      <c r="AB477" s="1133"/>
      <c r="AC477" s="1133"/>
      <c r="AD477" s="1"/>
      <c r="AE477" s="1"/>
      <c r="AF477" s="1"/>
    </row>
    <row r="478" spans="1:32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133"/>
      <c r="K478" s="1133"/>
      <c r="L478" s="1133"/>
      <c r="M478" s="1133"/>
      <c r="N478" s="1133"/>
      <c r="O478" s="1133"/>
      <c r="P478" s="1133"/>
      <c r="Q478" s="1133"/>
      <c r="R478" s="1133"/>
      <c r="S478" s="1133"/>
      <c r="T478" s="1133"/>
      <c r="U478" s="1133"/>
      <c r="V478" s="1133"/>
      <c r="W478" s="1133"/>
      <c r="X478" s="1133"/>
      <c r="Y478" s="1133"/>
      <c r="Z478" s="1133"/>
      <c r="AA478" s="1133"/>
      <c r="AB478" s="1133"/>
      <c r="AC478" s="1133"/>
      <c r="AD478" s="1"/>
      <c r="AE478" s="1"/>
      <c r="AF478" s="1"/>
    </row>
    <row r="479" spans="1:32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133"/>
      <c r="K479" s="1133"/>
      <c r="L479" s="1133"/>
      <c r="M479" s="1133"/>
      <c r="N479" s="1133"/>
      <c r="O479" s="1133"/>
      <c r="P479" s="1133"/>
      <c r="Q479" s="1133"/>
      <c r="R479" s="1133"/>
      <c r="S479" s="1133"/>
      <c r="T479" s="1133"/>
      <c r="U479" s="1133"/>
      <c r="V479" s="1133"/>
      <c r="W479" s="1133"/>
      <c r="X479" s="1133"/>
      <c r="Y479" s="1133"/>
      <c r="Z479" s="1133"/>
      <c r="AA479" s="1133"/>
      <c r="AB479" s="1133"/>
      <c r="AC479" s="1133"/>
      <c r="AD479" s="1"/>
      <c r="AE479" s="1"/>
      <c r="AF479" s="1"/>
    </row>
    <row r="480" spans="1:32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133"/>
      <c r="K480" s="1133"/>
      <c r="L480" s="1133"/>
      <c r="M480" s="1133"/>
      <c r="N480" s="1133"/>
      <c r="O480" s="1133"/>
      <c r="P480" s="1133"/>
      <c r="Q480" s="1133"/>
      <c r="R480" s="1133"/>
      <c r="S480" s="1133"/>
      <c r="T480" s="1133"/>
      <c r="U480" s="1133"/>
      <c r="V480" s="1133"/>
      <c r="W480" s="1133"/>
      <c r="X480" s="1133"/>
      <c r="Y480" s="1133"/>
      <c r="Z480" s="1133"/>
      <c r="AA480" s="1133"/>
      <c r="AB480" s="1133"/>
      <c r="AC480" s="1133"/>
      <c r="AD480" s="1"/>
      <c r="AE480" s="1"/>
      <c r="AF480" s="1"/>
    </row>
    <row r="481" spans="1:32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133"/>
      <c r="K481" s="1133"/>
      <c r="L481" s="1133"/>
      <c r="M481" s="1133"/>
      <c r="N481" s="1133"/>
      <c r="O481" s="1133"/>
      <c r="P481" s="1133"/>
      <c r="Q481" s="1133"/>
      <c r="R481" s="1133"/>
      <c r="S481" s="1133"/>
      <c r="T481" s="1133"/>
      <c r="U481" s="1133"/>
      <c r="V481" s="1133"/>
      <c r="W481" s="1133"/>
      <c r="X481" s="1133"/>
      <c r="Y481" s="1133"/>
      <c r="Z481" s="1133"/>
      <c r="AA481" s="1133"/>
      <c r="AB481" s="1133"/>
      <c r="AC481" s="1133"/>
      <c r="AD481" s="1"/>
      <c r="AE481" s="1"/>
      <c r="AF481" s="1"/>
    </row>
    <row r="482" spans="1:32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133"/>
      <c r="K482" s="1133"/>
      <c r="L482" s="1133"/>
      <c r="M482" s="1133"/>
      <c r="N482" s="1133"/>
      <c r="O482" s="1133"/>
      <c r="P482" s="1133"/>
      <c r="Q482" s="1133"/>
      <c r="R482" s="1133"/>
      <c r="S482" s="1133"/>
      <c r="T482" s="1133"/>
      <c r="U482" s="1133"/>
      <c r="V482" s="1133"/>
      <c r="W482" s="1133"/>
      <c r="X482" s="1133"/>
      <c r="Y482" s="1133"/>
      <c r="Z482" s="1133"/>
      <c r="AA482" s="1133"/>
      <c r="AB482" s="1133"/>
      <c r="AC482" s="1133"/>
      <c r="AD482" s="1"/>
      <c r="AE482" s="1"/>
      <c r="AF482" s="1"/>
    </row>
    <row r="483" spans="1:32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133"/>
      <c r="K483" s="1133"/>
      <c r="L483" s="1133"/>
      <c r="M483" s="1133"/>
      <c r="N483" s="1133"/>
      <c r="O483" s="1133"/>
      <c r="P483" s="1133"/>
      <c r="Q483" s="1133"/>
      <c r="R483" s="1133"/>
      <c r="S483" s="1133"/>
      <c r="T483" s="1133"/>
      <c r="U483" s="1133"/>
      <c r="V483" s="1133"/>
      <c r="W483" s="1133"/>
      <c r="X483" s="1133"/>
      <c r="Y483" s="1133"/>
      <c r="Z483" s="1133"/>
      <c r="AA483" s="1133"/>
      <c r="AB483" s="1133"/>
      <c r="AC483" s="1133"/>
      <c r="AD483" s="1"/>
      <c r="AE483" s="1"/>
      <c r="AF483" s="1"/>
    </row>
    <row r="484" spans="1:32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133"/>
      <c r="K484" s="1133"/>
      <c r="L484" s="1133"/>
      <c r="M484" s="1133"/>
      <c r="N484" s="1133"/>
      <c r="O484" s="1133"/>
      <c r="P484" s="1133"/>
      <c r="Q484" s="1133"/>
      <c r="R484" s="1133"/>
      <c r="S484" s="1133"/>
      <c r="T484" s="1133"/>
      <c r="U484" s="1133"/>
      <c r="V484" s="1133"/>
      <c r="W484" s="1133"/>
      <c r="X484" s="1133"/>
      <c r="Y484" s="1133"/>
      <c r="Z484" s="1133"/>
      <c r="AA484" s="1133"/>
      <c r="AB484" s="1133"/>
      <c r="AC484" s="1133"/>
      <c r="AD484" s="1"/>
      <c r="AE484" s="1"/>
      <c r="AF484" s="1"/>
    </row>
    <row r="485" spans="1:32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133"/>
      <c r="K485" s="1133"/>
      <c r="L485" s="1133"/>
      <c r="M485" s="1133"/>
      <c r="N485" s="1133"/>
      <c r="O485" s="1133"/>
      <c r="P485" s="1133"/>
      <c r="Q485" s="1133"/>
      <c r="R485" s="1133"/>
      <c r="S485" s="1133"/>
      <c r="T485" s="1133"/>
      <c r="U485" s="1133"/>
      <c r="V485" s="1133"/>
      <c r="W485" s="1133"/>
      <c r="X485" s="1133"/>
      <c r="Y485" s="1133"/>
      <c r="Z485" s="1133"/>
      <c r="AA485" s="1133"/>
      <c r="AB485" s="1133"/>
      <c r="AC485" s="1133"/>
      <c r="AD485" s="1"/>
      <c r="AE485" s="1"/>
      <c r="AF485" s="1"/>
    </row>
    <row r="486" spans="1:32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133"/>
      <c r="K486" s="1133"/>
      <c r="L486" s="1133"/>
      <c r="M486" s="1133"/>
      <c r="N486" s="1133"/>
      <c r="O486" s="1133"/>
      <c r="P486" s="1133"/>
      <c r="Q486" s="1133"/>
      <c r="R486" s="1133"/>
      <c r="S486" s="1133"/>
      <c r="T486" s="1133"/>
      <c r="U486" s="1133"/>
      <c r="V486" s="1133"/>
      <c r="W486" s="1133"/>
      <c r="X486" s="1133"/>
      <c r="Y486" s="1133"/>
      <c r="Z486" s="1133"/>
      <c r="AA486" s="1133"/>
      <c r="AB486" s="1133"/>
      <c r="AC486" s="1133"/>
      <c r="AD486" s="1"/>
      <c r="AE486" s="1"/>
      <c r="AF486" s="1"/>
    </row>
    <row r="487" spans="1:32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133"/>
      <c r="K487" s="1133"/>
      <c r="L487" s="1133"/>
      <c r="M487" s="1133"/>
      <c r="N487" s="1133"/>
      <c r="O487" s="1133"/>
      <c r="P487" s="1133"/>
      <c r="Q487" s="1133"/>
      <c r="R487" s="1133"/>
      <c r="S487" s="1133"/>
      <c r="T487" s="1133"/>
      <c r="U487" s="1133"/>
      <c r="V487" s="1133"/>
      <c r="W487" s="1133"/>
      <c r="X487" s="1133"/>
      <c r="Y487" s="1133"/>
      <c r="Z487" s="1133"/>
      <c r="AA487" s="1133"/>
      <c r="AB487" s="1133"/>
      <c r="AC487" s="1133"/>
      <c r="AD487" s="1"/>
      <c r="AE487" s="1"/>
      <c r="AF487" s="1"/>
    </row>
    <row r="488" spans="1:32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133"/>
      <c r="K488" s="1133"/>
      <c r="L488" s="1133"/>
      <c r="M488" s="1133"/>
      <c r="N488" s="1133"/>
      <c r="O488" s="1133"/>
      <c r="P488" s="1133"/>
      <c r="Q488" s="1133"/>
      <c r="R488" s="1133"/>
      <c r="S488" s="1133"/>
      <c r="T488" s="1133"/>
      <c r="U488" s="1133"/>
      <c r="V488" s="1133"/>
      <c r="W488" s="1133"/>
      <c r="X488" s="1133"/>
      <c r="Y488" s="1133"/>
      <c r="Z488" s="1133"/>
      <c r="AA488" s="1133"/>
      <c r="AB488" s="1133"/>
      <c r="AC488" s="1133"/>
      <c r="AD488" s="1"/>
      <c r="AE488" s="1"/>
      <c r="AF488" s="1"/>
    </row>
    <row r="489" spans="1:32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133"/>
      <c r="K489" s="1133"/>
      <c r="L489" s="1133"/>
      <c r="M489" s="1133"/>
      <c r="N489" s="1133"/>
      <c r="O489" s="1133"/>
      <c r="P489" s="1133"/>
      <c r="Q489" s="1133"/>
      <c r="R489" s="1133"/>
      <c r="S489" s="1133"/>
      <c r="T489" s="1133"/>
      <c r="U489" s="1133"/>
      <c r="V489" s="1133"/>
      <c r="W489" s="1133"/>
      <c r="X489" s="1133"/>
      <c r="Y489" s="1133"/>
      <c r="Z489" s="1133"/>
      <c r="AA489" s="1133"/>
      <c r="AB489" s="1133"/>
      <c r="AC489" s="1133"/>
      <c r="AD489" s="1"/>
      <c r="AE489" s="1"/>
      <c r="AF489" s="1"/>
    </row>
    <row r="490" spans="1:32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133"/>
      <c r="K490" s="1133"/>
      <c r="L490" s="1133"/>
      <c r="M490" s="1133"/>
      <c r="N490" s="1133"/>
      <c r="O490" s="1133"/>
      <c r="P490" s="1133"/>
      <c r="Q490" s="1133"/>
      <c r="R490" s="1133"/>
      <c r="S490" s="1133"/>
      <c r="T490" s="1133"/>
      <c r="U490" s="1133"/>
      <c r="V490" s="1133"/>
      <c r="W490" s="1133"/>
      <c r="X490" s="1133"/>
      <c r="Y490" s="1133"/>
      <c r="Z490" s="1133"/>
      <c r="AA490" s="1133"/>
      <c r="AB490" s="1133"/>
      <c r="AC490" s="1133"/>
      <c r="AD490" s="1"/>
      <c r="AE490" s="1"/>
      <c r="AF490" s="1"/>
    </row>
    <row r="491" spans="1:32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133"/>
      <c r="K491" s="1133"/>
      <c r="L491" s="1133"/>
      <c r="M491" s="1133"/>
      <c r="N491" s="1133"/>
      <c r="O491" s="1133"/>
      <c r="P491" s="1133"/>
      <c r="Q491" s="1133"/>
      <c r="R491" s="1133"/>
      <c r="S491" s="1133"/>
      <c r="T491" s="1133"/>
      <c r="U491" s="1133"/>
      <c r="V491" s="1133"/>
      <c r="W491" s="1133"/>
      <c r="X491" s="1133"/>
      <c r="Y491" s="1133"/>
      <c r="Z491" s="1133"/>
      <c r="AA491" s="1133"/>
      <c r="AB491" s="1133"/>
      <c r="AC491" s="1133"/>
      <c r="AD491" s="1"/>
      <c r="AE491" s="1"/>
      <c r="AF491" s="1"/>
    </row>
    <row r="492" spans="1:32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133"/>
      <c r="K492" s="1133"/>
      <c r="L492" s="1133"/>
      <c r="M492" s="1133"/>
      <c r="N492" s="1133"/>
      <c r="O492" s="1133"/>
      <c r="P492" s="1133"/>
      <c r="Q492" s="1133"/>
      <c r="R492" s="1133"/>
      <c r="S492" s="1133"/>
      <c r="T492" s="1133"/>
      <c r="U492" s="1133"/>
      <c r="V492" s="1133"/>
      <c r="W492" s="1133"/>
      <c r="X492" s="1133"/>
      <c r="Y492" s="1133"/>
      <c r="Z492" s="1133"/>
      <c r="AA492" s="1133"/>
      <c r="AB492" s="1133"/>
      <c r="AC492" s="1133"/>
      <c r="AD492" s="1"/>
      <c r="AE492" s="1"/>
      <c r="AF492" s="1"/>
    </row>
    <row r="493" spans="1:32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133"/>
      <c r="K493" s="1133"/>
      <c r="L493" s="1133"/>
      <c r="M493" s="1133"/>
      <c r="N493" s="1133"/>
      <c r="O493" s="1133"/>
      <c r="P493" s="1133"/>
      <c r="Q493" s="1133"/>
      <c r="R493" s="1133"/>
      <c r="S493" s="1133"/>
      <c r="T493" s="1133"/>
      <c r="U493" s="1133"/>
      <c r="V493" s="1133"/>
      <c r="W493" s="1133"/>
      <c r="X493" s="1133"/>
      <c r="Y493" s="1133"/>
      <c r="Z493" s="1133"/>
      <c r="AA493" s="1133"/>
      <c r="AB493" s="1133"/>
      <c r="AC493" s="1133"/>
      <c r="AD493" s="1"/>
      <c r="AE493" s="1"/>
      <c r="AF493" s="1"/>
    </row>
    <row r="494" spans="1:32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133"/>
      <c r="K494" s="1133"/>
      <c r="L494" s="1133"/>
      <c r="M494" s="1133"/>
      <c r="N494" s="1133"/>
      <c r="O494" s="1133"/>
      <c r="P494" s="1133"/>
      <c r="Q494" s="1133"/>
      <c r="R494" s="1133"/>
      <c r="S494" s="1133"/>
      <c r="T494" s="1133"/>
      <c r="U494" s="1133"/>
      <c r="V494" s="1133"/>
      <c r="W494" s="1133"/>
      <c r="X494" s="1133"/>
      <c r="Y494" s="1133"/>
      <c r="Z494" s="1133"/>
      <c r="AA494" s="1133"/>
      <c r="AB494" s="1133"/>
      <c r="AC494" s="1133"/>
      <c r="AD494" s="1"/>
      <c r="AE494" s="1"/>
      <c r="AF494" s="1"/>
    </row>
    <row r="495" spans="1:32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133"/>
      <c r="K495" s="1133"/>
      <c r="L495" s="1133"/>
      <c r="M495" s="1133"/>
      <c r="N495" s="1133"/>
      <c r="O495" s="1133"/>
      <c r="P495" s="1133"/>
      <c r="Q495" s="1133"/>
      <c r="R495" s="1133"/>
      <c r="S495" s="1133"/>
      <c r="T495" s="1133"/>
      <c r="U495" s="1133"/>
      <c r="V495" s="1133"/>
      <c r="W495" s="1133"/>
      <c r="X495" s="1133"/>
      <c r="Y495" s="1133"/>
      <c r="Z495" s="1133"/>
      <c r="AA495" s="1133"/>
      <c r="AB495" s="1133"/>
      <c r="AC495" s="1133"/>
      <c r="AD495" s="1"/>
      <c r="AE495" s="1"/>
      <c r="AF495" s="1"/>
    </row>
    <row r="496" spans="1:32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133"/>
      <c r="K496" s="1133"/>
      <c r="L496" s="1133"/>
      <c r="M496" s="1133"/>
      <c r="N496" s="1133"/>
      <c r="O496" s="1133"/>
      <c r="P496" s="1133"/>
      <c r="Q496" s="1133"/>
      <c r="R496" s="1133"/>
      <c r="S496" s="1133"/>
      <c r="T496" s="1133"/>
      <c r="U496" s="1133"/>
      <c r="V496" s="1133"/>
      <c r="W496" s="1133"/>
      <c r="X496" s="1133"/>
      <c r="Y496" s="1133"/>
      <c r="Z496" s="1133"/>
      <c r="AA496" s="1133"/>
      <c r="AB496" s="1133"/>
      <c r="AC496" s="1133"/>
      <c r="AD496" s="1"/>
      <c r="AE496" s="1"/>
      <c r="AF496" s="1"/>
    </row>
    <row r="497" spans="1:32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133"/>
      <c r="K497" s="1133"/>
      <c r="L497" s="1133"/>
      <c r="M497" s="1133"/>
      <c r="N497" s="1133"/>
      <c r="O497" s="1133"/>
      <c r="P497" s="1133"/>
      <c r="Q497" s="1133"/>
      <c r="R497" s="1133"/>
      <c r="S497" s="1133"/>
      <c r="T497" s="1133"/>
      <c r="U497" s="1133"/>
      <c r="V497" s="1133"/>
      <c r="W497" s="1133"/>
      <c r="X497" s="1133"/>
      <c r="Y497" s="1133"/>
      <c r="Z497" s="1133"/>
      <c r="AA497" s="1133"/>
      <c r="AB497" s="1133"/>
      <c r="AC497" s="1133"/>
      <c r="AD497" s="1"/>
      <c r="AE497" s="1"/>
      <c r="AF497" s="1"/>
    </row>
    <row r="498" spans="1:32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133"/>
      <c r="K498" s="1133"/>
      <c r="L498" s="1133"/>
      <c r="M498" s="1133"/>
      <c r="N498" s="1133"/>
      <c r="O498" s="1133"/>
      <c r="P498" s="1133"/>
      <c r="Q498" s="1133"/>
      <c r="R498" s="1133"/>
      <c r="S498" s="1133"/>
      <c r="T498" s="1133"/>
      <c r="U498" s="1133"/>
      <c r="V498" s="1133"/>
      <c r="W498" s="1133"/>
      <c r="X498" s="1133"/>
      <c r="Y498" s="1133"/>
      <c r="Z498" s="1133"/>
      <c r="AA498" s="1133"/>
      <c r="AB498" s="1133"/>
      <c r="AC498" s="1133"/>
      <c r="AD498" s="1"/>
      <c r="AE498" s="1"/>
      <c r="AF498" s="1"/>
    </row>
    <row r="499" spans="1:32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133"/>
      <c r="K499" s="1133"/>
      <c r="L499" s="1133"/>
      <c r="M499" s="1133"/>
      <c r="N499" s="1133"/>
      <c r="O499" s="1133"/>
      <c r="P499" s="1133"/>
      <c r="Q499" s="1133"/>
      <c r="R499" s="1133"/>
      <c r="S499" s="1133"/>
      <c r="T499" s="1133"/>
      <c r="U499" s="1133"/>
      <c r="V499" s="1133"/>
      <c r="W499" s="1133"/>
      <c r="X499" s="1133"/>
      <c r="Y499" s="1133"/>
      <c r="Z499" s="1133"/>
      <c r="AA499" s="1133"/>
      <c r="AB499" s="1133"/>
      <c r="AC499" s="1133"/>
      <c r="AD499" s="1"/>
      <c r="AE499" s="1"/>
      <c r="AF499" s="1"/>
    </row>
    <row r="500" spans="1:32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133"/>
      <c r="K500" s="1133"/>
      <c r="L500" s="1133"/>
      <c r="M500" s="1133"/>
      <c r="N500" s="1133"/>
      <c r="O500" s="1133"/>
      <c r="P500" s="1133"/>
      <c r="Q500" s="1133"/>
      <c r="R500" s="1133"/>
      <c r="S500" s="1133"/>
      <c r="T500" s="1133"/>
      <c r="U500" s="1133"/>
      <c r="V500" s="1133"/>
      <c r="W500" s="1133"/>
      <c r="X500" s="1133"/>
      <c r="Y500" s="1133"/>
      <c r="Z500" s="1133"/>
      <c r="AA500" s="1133"/>
      <c r="AB500" s="1133"/>
      <c r="AC500" s="1133"/>
      <c r="AD500" s="1"/>
      <c r="AE500" s="1"/>
      <c r="AF500" s="1"/>
    </row>
    <row r="501" spans="1:32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133"/>
      <c r="K501" s="1133"/>
      <c r="L501" s="1133"/>
      <c r="M501" s="1133"/>
      <c r="N501" s="1133"/>
      <c r="O501" s="1133"/>
      <c r="P501" s="1133"/>
      <c r="Q501" s="1133"/>
      <c r="R501" s="1133"/>
      <c r="S501" s="1133"/>
      <c r="T501" s="1133"/>
      <c r="U501" s="1133"/>
      <c r="V501" s="1133"/>
      <c r="W501" s="1133"/>
      <c r="X501" s="1133"/>
      <c r="Y501" s="1133"/>
      <c r="Z501" s="1133"/>
      <c r="AA501" s="1133"/>
      <c r="AB501" s="1133"/>
      <c r="AC501" s="1133"/>
      <c r="AD501" s="1"/>
      <c r="AE501" s="1"/>
      <c r="AF501" s="1"/>
    </row>
    <row r="502" spans="1:32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133"/>
      <c r="K502" s="1133"/>
      <c r="L502" s="1133"/>
      <c r="M502" s="1133"/>
      <c r="N502" s="1133"/>
      <c r="O502" s="1133"/>
      <c r="P502" s="1133"/>
      <c r="Q502" s="1133"/>
      <c r="R502" s="1133"/>
      <c r="S502" s="1133"/>
      <c r="T502" s="1133"/>
      <c r="U502" s="1133"/>
      <c r="V502" s="1133"/>
      <c r="W502" s="1133"/>
      <c r="X502" s="1133"/>
      <c r="Y502" s="1133"/>
      <c r="Z502" s="1133"/>
      <c r="AA502" s="1133"/>
      <c r="AB502" s="1133"/>
      <c r="AC502" s="1133"/>
      <c r="AD502" s="1"/>
      <c r="AE502" s="1"/>
      <c r="AF502" s="1"/>
    </row>
    <row r="503" spans="1:32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133"/>
      <c r="K503" s="1133"/>
      <c r="L503" s="1133"/>
      <c r="M503" s="1133"/>
      <c r="N503" s="1133"/>
      <c r="O503" s="1133"/>
      <c r="P503" s="1133"/>
      <c r="Q503" s="1133"/>
      <c r="R503" s="1133"/>
      <c r="S503" s="1133"/>
      <c r="T503" s="1133"/>
      <c r="U503" s="1133"/>
      <c r="V503" s="1133"/>
      <c r="W503" s="1133"/>
      <c r="X503" s="1133"/>
      <c r="Y503" s="1133"/>
      <c r="Z503" s="1133"/>
      <c r="AA503" s="1133"/>
      <c r="AB503" s="1133"/>
      <c r="AC503" s="1133"/>
      <c r="AD503" s="1"/>
      <c r="AE503" s="1"/>
      <c r="AF503" s="1"/>
    </row>
    <row r="504" spans="1:32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133"/>
      <c r="K504" s="1133"/>
      <c r="L504" s="1133"/>
      <c r="M504" s="1133"/>
      <c r="N504" s="1133"/>
      <c r="O504" s="1133"/>
      <c r="P504" s="1133"/>
      <c r="Q504" s="1133"/>
      <c r="R504" s="1133"/>
      <c r="S504" s="1133"/>
      <c r="T504" s="1133"/>
      <c r="U504" s="1133"/>
      <c r="V504" s="1133"/>
      <c r="W504" s="1133"/>
      <c r="X504" s="1133"/>
      <c r="Y504" s="1133"/>
      <c r="Z504" s="1133"/>
      <c r="AA504" s="1133"/>
      <c r="AB504" s="1133"/>
      <c r="AC504" s="1133"/>
      <c r="AD504" s="1"/>
      <c r="AE504" s="1"/>
      <c r="AF504" s="1"/>
    </row>
    <row r="505" spans="1:32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133"/>
      <c r="K505" s="1133"/>
      <c r="L505" s="1133"/>
      <c r="M505" s="1133"/>
      <c r="N505" s="1133"/>
      <c r="O505" s="1133"/>
      <c r="P505" s="1133"/>
      <c r="Q505" s="1133"/>
      <c r="R505" s="1133"/>
      <c r="S505" s="1133"/>
      <c r="T505" s="1133"/>
      <c r="U505" s="1133"/>
      <c r="V505" s="1133"/>
      <c r="W505" s="1133"/>
      <c r="X505" s="1133"/>
      <c r="Y505" s="1133"/>
      <c r="Z505" s="1133"/>
      <c r="AA505" s="1133"/>
      <c r="AB505" s="1133"/>
      <c r="AC505" s="1133"/>
      <c r="AD505" s="1"/>
      <c r="AE505" s="1"/>
      <c r="AF505" s="1"/>
    </row>
    <row r="506" spans="1:32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133"/>
      <c r="K506" s="1133"/>
      <c r="L506" s="1133"/>
      <c r="M506" s="1133"/>
      <c r="N506" s="1133"/>
      <c r="O506" s="1133"/>
      <c r="P506" s="1133"/>
      <c r="Q506" s="1133"/>
      <c r="R506" s="1133"/>
      <c r="S506" s="1133"/>
      <c r="T506" s="1133"/>
      <c r="U506" s="1133"/>
      <c r="V506" s="1133"/>
      <c r="W506" s="1133"/>
      <c r="X506" s="1133"/>
      <c r="Y506" s="1133"/>
      <c r="Z506" s="1133"/>
      <c r="AA506" s="1133"/>
      <c r="AB506" s="1133"/>
      <c r="AC506" s="1133"/>
      <c r="AD506" s="1"/>
      <c r="AE506" s="1"/>
      <c r="AF506" s="1"/>
    </row>
    <row r="507" spans="1:32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133"/>
      <c r="K507" s="1133"/>
      <c r="L507" s="1133"/>
      <c r="M507" s="1133"/>
      <c r="N507" s="1133"/>
      <c r="O507" s="1133"/>
      <c r="P507" s="1133"/>
      <c r="Q507" s="1133"/>
      <c r="R507" s="1133"/>
      <c r="S507" s="1133"/>
      <c r="T507" s="1133"/>
      <c r="U507" s="1133"/>
      <c r="V507" s="1133"/>
      <c r="W507" s="1133"/>
      <c r="X507" s="1133"/>
      <c r="Y507" s="1133"/>
      <c r="Z507" s="1133"/>
      <c r="AA507" s="1133"/>
      <c r="AB507" s="1133"/>
      <c r="AC507" s="1133"/>
      <c r="AD507" s="1"/>
      <c r="AE507" s="1"/>
      <c r="AF507" s="1"/>
    </row>
    <row r="508" spans="1:32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133"/>
      <c r="K508" s="1133"/>
      <c r="L508" s="1133"/>
      <c r="M508" s="1133"/>
      <c r="N508" s="1133"/>
      <c r="O508" s="1133"/>
      <c r="P508" s="1133"/>
      <c r="Q508" s="1133"/>
      <c r="R508" s="1133"/>
      <c r="S508" s="1133"/>
      <c r="T508" s="1133"/>
      <c r="U508" s="1133"/>
      <c r="V508" s="1133"/>
      <c r="W508" s="1133"/>
      <c r="X508" s="1133"/>
      <c r="Y508" s="1133"/>
      <c r="Z508" s="1133"/>
      <c r="AA508" s="1133"/>
      <c r="AB508" s="1133"/>
      <c r="AC508" s="1133"/>
      <c r="AD508" s="1"/>
      <c r="AE508" s="1"/>
      <c r="AF508" s="1"/>
    </row>
    <row r="509" spans="1:32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133"/>
      <c r="K509" s="1133"/>
      <c r="L509" s="1133"/>
      <c r="M509" s="1133"/>
      <c r="N509" s="1133"/>
      <c r="O509" s="1133"/>
      <c r="P509" s="1133"/>
      <c r="Q509" s="1133"/>
      <c r="R509" s="1133"/>
      <c r="S509" s="1133"/>
      <c r="T509" s="1133"/>
      <c r="U509" s="1133"/>
      <c r="V509" s="1133"/>
      <c r="W509" s="1133"/>
      <c r="X509" s="1133"/>
      <c r="Y509" s="1133"/>
      <c r="Z509" s="1133"/>
      <c r="AA509" s="1133"/>
      <c r="AB509" s="1133"/>
      <c r="AC509" s="1133"/>
      <c r="AD509" s="1"/>
      <c r="AE509" s="1"/>
      <c r="AF509" s="1"/>
    </row>
    <row r="510" spans="1:32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133"/>
      <c r="K510" s="1133"/>
      <c r="L510" s="1133"/>
      <c r="M510" s="1133"/>
      <c r="N510" s="1133"/>
      <c r="O510" s="1133"/>
      <c r="P510" s="1133"/>
      <c r="Q510" s="1133"/>
      <c r="R510" s="1133"/>
      <c r="S510" s="1133"/>
      <c r="T510" s="1133"/>
      <c r="U510" s="1133"/>
      <c r="V510" s="1133"/>
      <c r="W510" s="1133"/>
      <c r="X510" s="1133"/>
      <c r="Y510" s="1133"/>
      <c r="Z510" s="1133"/>
      <c r="AA510" s="1133"/>
      <c r="AB510" s="1133"/>
      <c r="AC510" s="1133"/>
      <c r="AD510" s="1"/>
      <c r="AE510" s="1"/>
      <c r="AF510" s="1"/>
    </row>
    <row r="511" spans="1:32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133"/>
      <c r="K511" s="1133"/>
      <c r="L511" s="1133"/>
      <c r="M511" s="1133"/>
      <c r="N511" s="1133"/>
      <c r="O511" s="1133"/>
      <c r="P511" s="1133"/>
      <c r="Q511" s="1133"/>
      <c r="R511" s="1133"/>
      <c r="S511" s="1133"/>
      <c r="T511" s="1133"/>
      <c r="U511" s="1133"/>
      <c r="V511" s="1133"/>
      <c r="W511" s="1133"/>
      <c r="X511" s="1133"/>
      <c r="Y511" s="1133"/>
      <c r="Z511" s="1133"/>
      <c r="AA511" s="1133"/>
      <c r="AB511" s="1133"/>
      <c r="AC511" s="1133"/>
      <c r="AD511" s="1"/>
      <c r="AE511" s="1"/>
      <c r="AF511" s="1"/>
    </row>
    <row r="512" spans="1:32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133"/>
      <c r="K512" s="1133"/>
      <c r="L512" s="1133"/>
      <c r="M512" s="1133"/>
      <c r="N512" s="1133"/>
      <c r="O512" s="1133"/>
      <c r="P512" s="1133"/>
      <c r="Q512" s="1133"/>
      <c r="R512" s="1133"/>
      <c r="S512" s="1133"/>
      <c r="T512" s="1133"/>
      <c r="U512" s="1133"/>
      <c r="V512" s="1133"/>
      <c r="W512" s="1133"/>
      <c r="X512" s="1133"/>
      <c r="Y512" s="1133"/>
      <c r="Z512" s="1133"/>
      <c r="AA512" s="1133"/>
      <c r="AB512" s="1133"/>
      <c r="AC512" s="1133"/>
      <c r="AD512" s="1"/>
      <c r="AE512" s="1"/>
      <c r="AF512" s="1"/>
    </row>
    <row r="513" spans="1:32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133"/>
      <c r="K513" s="1133"/>
      <c r="L513" s="1133"/>
      <c r="M513" s="1133"/>
      <c r="N513" s="1133"/>
      <c r="O513" s="1133"/>
      <c r="P513" s="1133"/>
      <c r="Q513" s="1133"/>
      <c r="R513" s="1133"/>
      <c r="S513" s="1133"/>
      <c r="T513" s="1133"/>
      <c r="U513" s="1133"/>
      <c r="V513" s="1133"/>
      <c r="W513" s="1133"/>
      <c r="X513" s="1133"/>
      <c r="Y513" s="1133"/>
      <c r="Z513" s="1133"/>
      <c r="AA513" s="1133"/>
      <c r="AB513" s="1133"/>
      <c r="AC513" s="1133"/>
      <c r="AD513" s="1"/>
      <c r="AE513" s="1"/>
      <c r="AF513" s="1"/>
    </row>
    <row r="514" spans="1:32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133"/>
      <c r="K514" s="1133"/>
      <c r="L514" s="1133"/>
      <c r="M514" s="1133"/>
      <c r="N514" s="1133"/>
      <c r="O514" s="1133"/>
      <c r="P514" s="1133"/>
      <c r="Q514" s="1133"/>
      <c r="R514" s="1133"/>
      <c r="S514" s="1133"/>
      <c r="T514" s="1133"/>
      <c r="U514" s="1133"/>
      <c r="V514" s="1133"/>
      <c r="W514" s="1133"/>
      <c r="X514" s="1133"/>
      <c r="Y514" s="1133"/>
      <c r="Z514" s="1133"/>
      <c r="AA514" s="1133"/>
      <c r="AB514" s="1133"/>
      <c r="AC514" s="1133"/>
      <c r="AD514" s="1"/>
      <c r="AE514" s="1"/>
      <c r="AF514" s="1"/>
    </row>
    <row r="515" spans="1:32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133"/>
      <c r="K515" s="1133"/>
      <c r="L515" s="1133"/>
      <c r="M515" s="1133"/>
      <c r="N515" s="1133"/>
      <c r="O515" s="1133"/>
      <c r="P515" s="1133"/>
      <c r="Q515" s="1133"/>
      <c r="R515" s="1133"/>
      <c r="S515" s="1133"/>
      <c r="T515" s="1133"/>
      <c r="U515" s="1133"/>
      <c r="V515" s="1133"/>
      <c r="W515" s="1133"/>
      <c r="X515" s="1133"/>
      <c r="Y515" s="1133"/>
      <c r="Z515" s="1133"/>
      <c r="AA515" s="1133"/>
      <c r="AB515" s="1133"/>
      <c r="AC515" s="1133"/>
      <c r="AD515" s="1"/>
      <c r="AE515" s="1"/>
      <c r="AF515" s="1"/>
    </row>
    <row r="516" spans="1:32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133"/>
      <c r="K516" s="1133"/>
      <c r="L516" s="1133"/>
      <c r="M516" s="1133"/>
      <c r="N516" s="1133"/>
      <c r="O516" s="1133"/>
      <c r="P516" s="1133"/>
      <c r="Q516" s="1133"/>
      <c r="R516" s="1133"/>
      <c r="S516" s="1133"/>
      <c r="T516" s="1133"/>
      <c r="U516" s="1133"/>
      <c r="V516" s="1133"/>
      <c r="W516" s="1133"/>
      <c r="X516" s="1133"/>
      <c r="Y516" s="1133"/>
      <c r="Z516" s="1133"/>
      <c r="AA516" s="1133"/>
      <c r="AB516" s="1133"/>
      <c r="AC516" s="1133"/>
      <c r="AD516" s="1"/>
      <c r="AE516" s="1"/>
      <c r="AF516" s="1"/>
    </row>
    <row r="517" spans="1:32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133"/>
      <c r="K517" s="1133"/>
      <c r="L517" s="1133"/>
      <c r="M517" s="1133"/>
      <c r="N517" s="1133"/>
      <c r="O517" s="1133"/>
      <c r="P517" s="1133"/>
      <c r="Q517" s="1133"/>
      <c r="R517" s="1133"/>
      <c r="S517" s="1133"/>
      <c r="T517" s="1133"/>
      <c r="U517" s="1133"/>
      <c r="V517" s="1133"/>
      <c r="W517" s="1133"/>
      <c r="X517" s="1133"/>
      <c r="Y517" s="1133"/>
      <c r="Z517" s="1133"/>
      <c r="AA517" s="1133"/>
      <c r="AB517" s="1133"/>
      <c r="AC517" s="1133"/>
      <c r="AD517" s="1"/>
      <c r="AE517" s="1"/>
      <c r="AF517" s="1"/>
    </row>
    <row r="518" spans="1:32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133"/>
      <c r="K518" s="1133"/>
      <c r="L518" s="1133"/>
      <c r="M518" s="1133"/>
      <c r="N518" s="1133"/>
      <c r="O518" s="1133"/>
      <c r="P518" s="1133"/>
      <c r="Q518" s="1133"/>
      <c r="R518" s="1133"/>
      <c r="S518" s="1133"/>
      <c r="T518" s="1133"/>
      <c r="U518" s="1133"/>
      <c r="V518" s="1133"/>
      <c r="W518" s="1133"/>
      <c r="X518" s="1133"/>
      <c r="Y518" s="1133"/>
      <c r="Z518" s="1133"/>
      <c r="AA518" s="1133"/>
      <c r="AB518" s="1133"/>
      <c r="AC518" s="1133"/>
      <c r="AD518" s="1"/>
      <c r="AE518" s="1"/>
      <c r="AF518" s="1"/>
    </row>
    <row r="519" spans="1:32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133"/>
      <c r="K519" s="1133"/>
      <c r="L519" s="1133"/>
      <c r="M519" s="1133"/>
      <c r="N519" s="1133"/>
      <c r="O519" s="1133"/>
      <c r="P519" s="1133"/>
      <c r="Q519" s="1133"/>
      <c r="R519" s="1133"/>
      <c r="S519" s="1133"/>
      <c r="T519" s="1133"/>
      <c r="U519" s="1133"/>
      <c r="V519" s="1133"/>
      <c r="W519" s="1133"/>
      <c r="X519" s="1133"/>
      <c r="Y519" s="1133"/>
      <c r="Z519" s="1133"/>
      <c r="AA519" s="1133"/>
      <c r="AB519" s="1133"/>
      <c r="AC519" s="1133"/>
      <c r="AD519" s="1"/>
      <c r="AE519" s="1"/>
      <c r="AF519" s="1"/>
    </row>
    <row r="520" spans="1:32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133"/>
      <c r="K520" s="1133"/>
      <c r="L520" s="1133"/>
      <c r="M520" s="1133"/>
      <c r="N520" s="1133"/>
      <c r="O520" s="1133"/>
      <c r="P520" s="1133"/>
      <c r="Q520" s="1133"/>
      <c r="R520" s="1133"/>
      <c r="S520" s="1133"/>
      <c r="T520" s="1133"/>
      <c r="U520" s="1133"/>
      <c r="V520" s="1133"/>
      <c r="W520" s="1133"/>
      <c r="X520" s="1133"/>
      <c r="Y520" s="1133"/>
      <c r="Z520" s="1133"/>
      <c r="AA520" s="1133"/>
      <c r="AB520" s="1133"/>
      <c r="AC520" s="1133"/>
      <c r="AD520" s="1"/>
      <c r="AE520" s="1"/>
      <c r="AF520" s="1"/>
    </row>
    <row r="521" spans="1:32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133"/>
      <c r="K521" s="1133"/>
      <c r="L521" s="1133"/>
      <c r="M521" s="1133"/>
      <c r="N521" s="1133"/>
      <c r="O521" s="1133"/>
      <c r="P521" s="1133"/>
      <c r="Q521" s="1133"/>
      <c r="R521" s="1133"/>
      <c r="S521" s="1133"/>
      <c r="T521" s="1133"/>
      <c r="U521" s="1133"/>
      <c r="V521" s="1133"/>
      <c r="W521" s="1133"/>
      <c r="X521" s="1133"/>
      <c r="Y521" s="1133"/>
      <c r="Z521" s="1133"/>
      <c r="AA521" s="1133"/>
      <c r="AB521" s="1133"/>
      <c r="AC521" s="1133"/>
      <c r="AD521" s="1"/>
      <c r="AE521" s="1"/>
      <c r="AF521" s="1"/>
    </row>
    <row r="522" spans="1:32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133"/>
      <c r="K522" s="1133"/>
      <c r="L522" s="1133"/>
      <c r="M522" s="1133"/>
      <c r="N522" s="1133"/>
      <c r="O522" s="1133"/>
      <c r="P522" s="1133"/>
      <c r="Q522" s="1133"/>
      <c r="R522" s="1133"/>
      <c r="S522" s="1133"/>
      <c r="T522" s="1133"/>
      <c r="U522" s="1133"/>
      <c r="V522" s="1133"/>
      <c r="W522" s="1133"/>
      <c r="X522" s="1133"/>
      <c r="Y522" s="1133"/>
      <c r="Z522" s="1133"/>
      <c r="AA522" s="1133"/>
      <c r="AB522" s="1133"/>
      <c r="AC522" s="1133"/>
      <c r="AD522" s="1"/>
      <c r="AE522" s="1"/>
      <c r="AF522" s="1"/>
    </row>
    <row r="523" spans="1:32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133"/>
      <c r="K523" s="1133"/>
      <c r="L523" s="1133"/>
      <c r="M523" s="1133"/>
      <c r="N523" s="1133"/>
      <c r="O523" s="1133"/>
      <c r="P523" s="1133"/>
      <c r="Q523" s="1133"/>
      <c r="R523" s="1133"/>
      <c r="S523" s="1133"/>
      <c r="T523" s="1133"/>
      <c r="U523" s="1133"/>
      <c r="V523" s="1133"/>
      <c r="W523" s="1133"/>
      <c r="X523" s="1133"/>
      <c r="Y523" s="1133"/>
      <c r="Z523" s="1133"/>
      <c r="AA523" s="1133"/>
      <c r="AB523" s="1133"/>
      <c r="AC523" s="1133"/>
      <c r="AD523" s="1"/>
      <c r="AE523" s="1"/>
      <c r="AF523" s="1"/>
    </row>
    <row r="524" spans="1:32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133"/>
      <c r="K524" s="1133"/>
      <c r="L524" s="1133"/>
      <c r="M524" s="1133"/>
      <c r="N524" s="1133"/>
      <c r="O524" s="1133"/>
      <c r="P524" s="1133"/>
      <c r="Q524" s="1133"/>
      <c r="R524" s="1133"/>
      <c r="S524" s="1133"/>
      <c r="T524" s="1133"/>
      <c r="U524" s="1133"/>
      <c r="V524" s="1133"/>
      <c r="W524" s="1133"/>
      <c r="X524" s="1133"/>
      <c r="Y524" s="1133"/>
      <c r="Z524" s="1133"/>
      <c r="AA524" s="1133"/>
      <c r="AB524" s="1133"/>
      <c r="AC524" s="1133"/>
      <c r="AD524" s="1"/>
      <c r="AE524" s="1"/>
      <c r="AF524" s="1"/>
    </row>
    <row r="525" spans="1:32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133"/>
      <c r="K525" s="1133"/>
      <c r="L525" s="1133"/>
      <c r="M525" s="1133"/>
      <c r="N525" s="1133"/>
      <c r="O525" s="1133"/>
      <c r="P525" s="1133"/>
      <c r="Q525" s="1133"/>
      <c r="R525" s="1133"/>
      <c r="S525" s="1133"/>
      <c r="T525" s="1133"/>
      <c r="U525" s="1133"/>
      <c r="V525" s="1133"/>
      <c r="W525" s="1133"/>
      <c r="X525" s="1133"/>
      <c r="Y525" s="1133"/>
      <c r="Z525" s="1133"/>
      <c r="AA525" s="1133"/>
      <c r="AB525" s="1133"/>
      <c r="AC525" s="1133"/>
      <c r="AD525" s="1"/>
      <c r="AE525" s="1"/>
      <c r="AF525" s="1"/>
    </row>
    <row r="526" spans="1:32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133"/>
      <c r="K526" s="1133"/>
      <c r="L526" s="1133"/>
      <c r="M526" s="1133"/>
      <c r="N526" s="1133"/>
      <c r="O526" s="1133"/>
      <c r="P526" s="1133"/>
      <c r="Q526" s="1133"/>
      <c r="R526" s="1133"/>
      <c r="S526" s="1133"/>
      <c r="T526" s="1133"/>
      <c r="U526" s="1133"/>
      <c r="V526" s="1133"/>
      <c r="W526" s="1133"/>
      <c r="X526" s="1133"/>
      <c r="Y526" s="1133"/>
      <c r="Z526" s="1133"/>
      <c r="AA526" s="1133"/>
      <c r="AB526" s="1133"/>
      <c r="AC526" s="1133"/>
      <c r="AD526" s="1"/>
      <c r="AE526" s="1"/>
      <c r="AF526" s="1"/>
    </row>
    <row r="527" spans="1:32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133"/>
      <c r="K527" s="1133"/>
      <c r="L527" s="1133"/>
      <c r="M527" s="1133"/>
      <c r="N527" s="1133"/>
      <c r="O527" s="1133"/>
      <c r="P527" s="1133"/>
      <c r="Q527" s="1133"/>
      <c r="R527" s="1133"/>
      <c r="S527" s="1133"/>
      <c r="T527" s="1133"/>
      <c r="U527" s="1133"/>
      <c r="V527" s="1133"/>
      <c r="W527" s="1133"/>
      <c r="X527" s="1133"/>
      <c r="Y527" s="1133"/>
      <c r="Z527" s="1133"/>
      <c r="AA527" s="1133"/>
      <c r="AB527" s="1133"/>
      <c r="AC527" s="1133"/>
      <c r="AD527" s="1"/>
      <c r="AE527" s="1"/>
      <c r="AF527" s="1"/>
    </row>
    <row r="528" spans="1:32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133"/>
      <c r="K528" s="1133"/>
      <c r="L528" s="1133"/>
      <c r="M528" s="1133"/>
      <c r="N528" s="1133"/>
      <c r="O528" s="1133"/>
      <c r="P528" s="1133"/>
      <c r="Q528" s="1133"/>
      <c r="R528" s="1133"/>
      <c r="S528" s="1133"/>
      <c r="T528" s="1133"/>
      <c r="U528" s="1133"/>
      <c r="V528" s="1133"/>
      <c r="W528" s="1133"/>
      <c r="X528" s="1133"/>
      <c r="Y528" s="1133"/>
      <c r="Z528" s="1133"/>
      <c r="AA528" s="1133"/>
      <c r="AB528" s="1133"/>
      <c r="AC528" s="1133"/>
      <c r="AD528" s="1"/>
      <c r="AE528" s="1"/>
      <c r="AF528" s="1"/>
    </row>
    <row r="529" spans="1:32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133"/>
      <c r="K529" s="1133"/>
      <c r="L529" s="1133"/>
      <c r="M529" s="1133"/>
      <c r="N529" s="1133"/>
      <c r="O529" s="1133"/>
      <c r="P529" s="1133"/>
      <c r="Q529" s="1133"/>
      <c r="R529" s="1133"/>
      <c r="S529" s="1133"/>
      <c r="T529" s="1133"/>
      <c r="U529" s="1133"/>
      <c r="V529" s="1133"/>
      <c r="W529" s="1133"/>
      <c r="X529" s="1133"/>
      <c r="Y529" s="1133"/>
      <c r="Z529" s="1133"/>
      <c r="AA529" s="1133"/>
      <c r="AB529" s="1133"/>
      <c r="AC529" s="1133"/>
      <c r="AD529" s="1"/>
      <c r="AE529" s="1"/>
      <c r="AF529" s="1"/>
    </row>
    <row r="530" spans="1:32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133"/>
      <c r="K530" s="1133"/>
      <c r="L530" s="1133"/>
      <c r="M530" s="1133"/>
      <c r="N530" s="1133"/>
      <c r="O530" s="1133"/>
      <c r="P530" s="1133"/>
      <c r="Q530" s="1133"/>
      <c r="R530" s="1133"/>
      <c r="S530" s="1133"/>
      <c r="T530" s="1133"/>
      <c r="U530" s="1133"/>
      <c r="V530" s="1133"/>
      <c r="W530" s="1133"/>
      <c r="X530" s="1133"/>
      <c r="Y530" s="1133"/>
      <c r="Z530" s="1133"/>
      <c r="AA530" s="1133"/>
      <c r="AB530" s="1133"/>
      <c r="AC530" s="1133"/>
      <c r="AD530" s="1"/>
      <c r="AE530" s="1"/>
      <c r="AF530" s="1"/>
    </row>
    <row r="531" spans="1:32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133"/>
      <c r="K531" s="1133"/>
      <c r="L531" s="1133"/>
      <c r="M531" s="1133"/>
      <c r="N531" s="1133"/>
      <c r="O531" s="1133"/>
      <c r="P531" s="1133"/>
      <c r="Q531" s="1133"/>
      <c r="R531" s="1133"/>
      <c r="S531" s="1133"/>
      <c r="T531" s="1133"/>
      <c r="U531" s="1133"/>
      <c r="V531" s="1133"/>
      <c r="W531" s="1133"/>
      <c r="X531" s="1133"/>
      <c r="Y531" s="1133"/>
      <c r="Z531" s="1133"/>
      <c r="AA531" s="1133"/>
      <c r="AB531" s="1133"/>
      <c r="AC531" s="1133"/>
      <c r="AD531" s="1"/>
      <c r="AE531" s="1"/>
      <c r="AF531" s="1"/>
    </row>
    <row r="532" spans="1:32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133"/>
      <c r="K532" s="1133"/>
      <c r="L532" s="1133"/>
      <c r="M532" s="1133"/>
      <c r="N532" s="1133"/>
      <c r="O532" s="1133"/>
      <c r="P532" s="1133"/>
      <c r="Q532" s="1133"/>
      <c r="R532" s="1133"/>
      <c r="S532" s="1133"/>
      <c r="T532" s="1133"/>
      <c r="U532" s="1133"/>
      <c r="V532" s="1133"/>
      <c r="W532" s="1133"/>
      <c r="X532" s="1133"/>
      <c r="Y532" s="1133"/>
      <c r="Z532" s="1133"/>
      <c r="AA532" s="1133"/>
      <c r="AB532" s="1133"/>
      <c r="AC532" s="1133"/>
      <c r="AD532" s="1"/>
      <c r="AE532" s="1"/>
      <c r="AF532" s="1"/>
    </row>
    <row r="533" spans="1:32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133"/>
      <c r="K533" s="1133"/>
      <c r="L533" s="1133"/>
      <c r="M533" s="1133"/>
      <c r="N533" s="1133"/>
      <c r="O533" s="1133"/>
      <c r="P533" s="1133"/>
      <c r="Q533" s="1133"/>
      <c r="R533" s="1133"/>
      <c r="S533" s="1133"/>
      <c r="T533" s="1133"/>
      <c r="U533" s="1133"/>
      <c r="V533" s="1133"/>
      <c r="W533" s="1133"/>
      <c r="X533" s="1133"/>
      <c r="Y533" s="1133"/>
      <c r="Z533" s="1133"/>
      <c r="AA533" s="1133"/>
      <c r="AB533" s="1133"/>
      <c r="AC533" s="1133"/>
      <c r="AD533" s="1"/>
      <c r="AE533" s="1"/>
      <c r="AF533" s="1"/>
    </row>
    <row r="534" spans="1:32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133"/>
      <c r="K534" s="1133"/>
      <c r="L534" s="1133"/>
      <c r="M534" s="1133"/>
      <c r="N534" s="1133"/>
      <c r="O534" s="1133"/>
      <c r="P534" s="1133"/>
      <c r="Q534" s="1133"/>
      <c r="R534" s="1133"/>
      <c r="S534" s="1133"/>
      <c r="T534" s="1133"/>
      <c r="U534" s="1133"/>
      <c r="V534" s="1133"/>
      <c r="W534" s="1133"/>
      <c r="X534" s="1133"/>
      <c r="Y534" s="1133"/>
      <c r="Z534" s="1133"/>
      <c r="AA534" s="1133"/>
      <c r="AB534" s="1133"/>
      <c r="AC534" s="1133"/>
      <c r="AD534" s="1"/>
      <c r="AE534" s="1"/>
      <c r="AF534" s="1"/>
    </row>
    <row r="535" spans="1:32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133"/>
      <c r="K535" s="1133"/>
      <c r="L535" s="1133"/>
      <c r="M535" s="1133"/>
      <c r="N535" s="1133"/>
      <c r="O535" s="1133"/>
      <c r="P535" s="1133"/>
      <c r="Q535" s="1133"/>
      <c r="R535" s="1133"/>
      <c r="S535" s="1133"/>
      <c r="T535" s="1133"/>
      <c r="U535" s="1133"/>
      <c r="V535" s="1133"/>
      <c r="W535" s="1133"/>
      <c r="X535" s="1133"/>
      <c r="Y535" s="1133"/>
      <c r="Z535" s="1133"/>
      <c r="AA535" s="1133"/>
      <c r="AB535" s="1133"/>
      <c r="AC535" s="1133"/>
      <c r="AD535" s="1"/>
      <c r="AE535" s="1"/>
      <c r="AF535" s="1"/>
    </row>
    <row r="536" spans="1:32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133"/>
      <c r="K536" s="1133"/>
      <c r="L536" s="1133"/>
      <c r="M536" s="1133"/>
      <c r="N536" s="1133"/>
      <c r="O536" s="1133"/>
      <c r="P536" s="1133"/>
      <c r="Q536" s="1133"/>
      <c r="R536" s="1133"/>
      <c r="S536" s="1133"/>
      <c r="T536" s="1133"/>
      <c r="U536" s="1133"/>
      <c r="V536" s="1133"/>
      <c r="W536" s="1133"/>
      <c r="X536" s="1133"/>
      <c r="Y536" s="1133"/>
      <c r="Z536" s="1133"/>
      <c r="AA536" s="1133"/>
      <c r="AB536" s="1133"/>
      <c r="AC536" s="1133"/>
      <c r="AD536" s="1"/>
      <c r="AE536" s="1"/>
      <c r="AF536" s="1"/>
    </row>
    <row r="537" spans="1:32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133"/>
      <c r="K537" s="1133"/>
      <c r="L537" s="1133"/>
      <c r="M537" s="1133"/>
      <c r="N537" s="1133"/>
      <c r="O537" s="1133"/>
      <c r="P537" s="1133"/>
      <c r="Q537" s="1133"/>
      <c r="R537" s="1133"/>
      <c r="S537" s="1133"/>
      <c r="T537" s="1133"/>
      <c r="U537" s="1133"/>
      <c r="V537" s="1133"/>
      <c r="W537" s="1133"/>
      <c r="X537" s="1133"/>
      <c r="Y537" s="1133"/>
      <c r="Z537" s="1133"/>
      <c r="AA537" s="1133"/>
      <c r="AB537" s="1133"/>
      <c r="AC537" s="1133"/>
      <c r="AD537" s="1"/>
      <c r="AE537" s="1"/>
      <c r="AF537" s="1"/>
    </row>
    <row r="538" spans="1:32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133"/>
      <c r="K538" s="1133"/>
      <c r="L538" s="1133"/>
      <c r="M538" s="1133"/>
      <c r="N538" s="1133"/>
      <c r="O538" s="1133"/>
      <c r="P538" s="1133"/>
      <c r="Q538" s="1133"/>
      <c r="R538" s="1133"/>
      <c r="S538" s="1133"/>
      <c r="T538" s="1133"/>
      <c r="U538" s="1133"/>
      <c r="V538" s="1133"/>
      <c r="W538" s="1133"/>
      <c r="X538" s="1133"/>
      <c r="Y538" s="1133"/>
      <c r="Z538" s="1133"/>
      <c r="AA538" s="1133"/>
      <c r="AB538" s="1133"/>
      <c r="AC538" s="1133"/>
      <c r="AD538" s="1"/>
      <c r="AE538" s="1"/>
      <c r="AF538" s="1"/>
    </row>
    <row r="539" spans="1:32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133"/>
      <c r="K539" s="1133"/>
      <c r="L539" s="1133"/>
      <c r="M539" s="1133"/>
      <c r="N539" s="1133"/>
      <c r="O539" s="1133"/>
      <c r="P539" s="1133"/>
      <c r="Q539" s="1133"/>
      <c r="R539" s="1133"/>
      <c r="S539" s="1133"/>
      <c r="T539" s="1133"/>
      <c r="U539" s="1133"/>
      <c r="V539" s="1133"/>
      <c r="W539" s="1133"/>
      <c r="X539" s="1133"/>
      <c r="Y539" s="1133"/>
      <c r="Z539" s="1133"/>
      <c r="AA539" s="1133"/>
      <c r="AB539" s="1133"/>
      <c r="AC539" s="1133"/>
      <c r="AD539" s="1"/>
      <c r="AE539" s="1"/>
      <c r="AF539" s="1"/>
    </row>
    <row r="540" spans="1:32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133"/>
      <c r="K540" s="1133"/>
      <c r="L540" s="1133"/>
      <c r="M540" s="1133"/>
      <c r="N540" s="1133"/>
      <c r="O540" s="1133"/>
      <c r="P540" s="1133"/>
      <c r="Q540" s="1133"/>
      <c r="R540" s="1133"/>
      <c r="S540" s="1133"/>
      <c r="T540" s="1133"/>
      <c r="U540" s="1133"/>
      <c r="V540" s="1133"/>
      <c r="W540" s="1133"/>
      <c r="X540" s="1133"/>
      <c r="Y540" s="1133"/>
      <c r="Z540" s="1133"/>
      <c r="AA540" s="1133"/>
      <c r="AB540" s="1133"/>
      <c r="AC540" s="1133"/>
      <c r="AD540" s="1"/>
      <c r="AE540" s="1"/>
      <c r="AF540" s="1"/>
    </row>
    <row r="541" spans="1:32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133"/>
      <c r="K541" s="1133"/>
      <c r="L541" s="1133"/>
      <c r="M541" s="1133"/>
      <c r="N541" s="1133"/>
      <c r="O541" s="1133"/>
      <c r="P541" s="1133"/>
      <c r="Q541" s="1133"/>
      <c r="R541" s="1133"/>
      <c r="S541" s="1133"/>
      <c r="T541" s="1133"/>
      <c r="U541" s="1133"/>
      <c r="V541" s="1133"/>
      <c r="W541" s="1133"/>
      <c r="X541" s="1133"/>
      <c r="Y541" s="1133"/>
      <c r="Z541" s="1133"/>
      <c r="AA541" s="1133"/>
      <c r="AB541" s="1133"/>
      <c r="AC541" s="1133"/>
      <c r="AD541" s="1"/>
      <c r="AE541" s="1"/>
      <c r="AF541" s="1"/>
    </row>
    <row r="542" spans="1:32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133"/>
      <c r="K542" s="1133"/>
      <c r="L542" s="1133"/>
      <c r="M542" s="1133"/>
      <c r="N542" s="1133"/>
      <c r="O542" s="1133"/>
      <c r="P542" s="1133"/>
      <c r="Q542" s="1133"/>
      <c r="R542" s="1133"/>
      <c r="S542" s="1133"/>
      <c r="T542" s="1133"/>
      <c r="U542" s="1133"/>
      <c r="V542" s="1133"/>
      <c r="W542" s="1133"/>
      <c r="X542" s="1133"/>
      <c r="Y542" s="1133"/>
      <c r="Z542" s="1133"/>
      <c r="AA542" s="1133"/>
      <c r="AB542" s="1133"/>
      <c r="AC542" s="1133"/>
      <c r="AD542" s="1"/>
      <c r="AE542" s="1"/>
      <c r="AF542" s="1"/>
    </row>
    <row r="543" spans="1:32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133"/>
      <c r="K543" s="1133"/>
      <c r="L543" s="1133"/>
      <c r="M543" s="1133"/>
      <c r="N543" s="1133"/>
      <c r="O543" s="1133"/>
      <c r="P543" s="1133"/>
      <c r="Q543" s="1133"/>
      <c r="R543" s="1133"/>
      <c r="S543" s="1133"/>
      <c r="T543" s="1133"/>
      <c r="U543" s="1133"/>
      <c r="V543" s="1133"/>
      <c r="W543" s="1133"/>
      <c r="X543" s="1133"/>
      <c r="Y543" s="1133"/>
      <c r="Z543" s="1133"/>
      <c r="AA543" s="1133"/>
      <c r="AB543" s="1133"/>
      <c r="AC543" s="1133"/>
      <c r="AD543" s="1"/>
      <c r="AE543" s="1"/>
      <c r="AF543" s="1"/>
    </row>
    <row r="544" spans="1:32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133"/>
      <c r="K544" s="1133"/>
      <c r="L544" s="1133"/>
      <c r="M544" s="1133"/>
      <c r="N544" s="1133"/>
      <c r="O544" s="1133"/>
      <c r="P544" s="1133"/>
      <c r="Q544" s="1133"/>
      <c r="R544" s="1133"/>
      <c r="S544" s="1133"/>
      <c r="T544" s="1133"/>
      <c r="U544" s="1133"/>
      <c r="V544" s="1133"/>
      <c r="W544" s="1133"/>
      <c r="X544" s="1133"/>
      <c r="Y544" s="1133"/>
      <c r="Z544" s="1133"/>
      <c r="AA544" s="1133"/>
      <c r="AB544" s="1133"/>
      <c r="AC544" s="1133"/>
      <c r="AD544" s="1"/>
      <c r="AE544" s="1"/>
      <c r="AF544" s="1"/>
    </row>
    <row r="545" spans="1:32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133"/>
      <c r="K545" s="1133"/>
      <c r="L545" s="1133"/>
      <c r="M545" s="1133"/>
      <c r="N545" s="1133"/>
      <c r="O545" s="1133"/>
      <c r="P545" s="1133"/>
      <c r="Q545" s="1133"/>
      <c r="R545" s="1133"/>
      <c r="S545" s="1133"/>
      <c r="T545" s="1133"/>
      <c r="U545" s="1133"/>
      <c r="V545" s="1133"/>
      <c r="W545" s="1133"/>
      <c r="X545" s="1133"/>
      <c r="Y545" s="1133"/>
      <c r="Z545" s="1133"/>
      <c r="AA545" s="1133"/>
      <c r="AB545" s="1133"/>
      <c r="AC545" s="1133"/>
      <c r="AD545" s="1"/>
      <c r="AE545" s="1"/>
      <c r="AF545" s="1"/>
    </row>
    <row r="546" spans="1:32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133"/>
      <c r="K546" s="1133"/>
      <c r="L546" s="1133"/>
      <c r="M546" s="1133"/>
      <c r="N546" s="1133"/>
      <c r="O546" s="1133"/>
      <c r="P546" s="1133"/>
      <c r="Q546" s="1133"/>
      <c r="R546" s="1133"/>
      <c r="S546" s="1133"/>
      <c r="T546" s="1133"/>
      <c r="U546" s="1133"/>
      <c r="V546" s="1133"/>
      <c r="W546" s="1133"/>
      <c r="X546" s="1133"/>
      <c r="Y546" s="1133"/>
      <c r="Z546" s="1133"/>
      <c r="AA546" s="1133"/>
      <c r="AB546" s="1133"/>
      <c r="AC546" s="1133"/>
      <c r="AD546" s="1"/>
      <c r="AE546" s="1"/>
      <c r="AF546" s="1"/>
    </row>
    <row r="547" spans="1:32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133"/>
      <c r="K547" s="1133"/>
      <c r="L547" s="1133"/>
      <c r="M547" s="1133"/>
      <c r="N547" s="1133"/>
      <c r="O547" s="1133"/>
      <c r="P547" s="1133"/>
      <c r="Q547" s="1133"/>
      <c r="R547" s="1133"/>
      <c r="S547" s="1133"/>
      <c r="T547" s="1133"/>
      <c r="U547" s="1133"/>
      <c r="V547" s="1133"/>
      <c r="W547" s="1133"/>
      <c r="X547" s="1133"/>
      <c r="Y547" s="1133"/>
      <c r="Z547" s="1133"/>
      <c r="AA547" s="1133"/>
      <c r="AB547" s="1133"/>
      <c r="AC547" s="1133"/>
      <c r="AD547" s="1"/>
      <c r="AE547" s="1"/>
      <c r="AF547" s="1"/>
    </row>
    <row r="548" spans="1:32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133"/>
      <c r="K548" s="1133"/>
      <c r="L548" s="1133"/>
      <c r="M548" s="1133"/>
      <c r="N548" s="1133"/>
      <c r="O548" s="1133"/>
      <c r="P548" s="1133"/>
      <c r="Q548" s="1133"/>
      <c r="R548" s="1133"/>
      <c r="S548" s="1133"/>
      <c r="T548" s="1133"/>
      <c r="U548" s="1133"/>
      <c r="V548" s="1133"/>
      <c r="W548" s="1133"/>
      <c r="X548" s="1133"/>
      <c r="Y548" s="1133"/>
      <c r="Z548" s="1133"/>
      <c r="AA548" s="1133"/>
      <c r="AB548" s="1133"/>
      <c r="AC548" s="1133"/>
      <c r="AD548" s="1"/>
      <c r="AE548" s="1"/>
      <c r="AF548" s="1"/>
    </row>
    <row r="549" spans="1:32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133"/>
      <c r="K549" s="1133"/>
      <c r="L549" s="1133"/>
      <c r="M549" s="1133"/>
      <c r="N549" s="1133"/>
      <c r="O549" s="1133"/>
      <c r="P549" s="1133"/>
      <c r="Q549" s="1133"/>
      <c r="R549" s="1133"/>
      <c r="S549" s="1133"/>
      <c r="T549" s="1133"/>
      <c r="U549" s="1133"/>
      <c r="V549" s="1133"/>
      <c r="W549" s="1133"/>
      <c r="X549" s="1133"/>
      <c r="Y549" s="1133"/>
      <c r="Z549" s="1133"/>
      <c r="AA549" s="1133"/>
      <c r="AB549" s="1133"/>
      <c r="AC549" s="1133"/>
      <c r="AD549" s="1"/>
      <c r="AE549" s="1"/>
      <c r="AF549" s="1"/>
    </row>
    <row r="550" spans="1:32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133"/>
      <c r="K550" s="1133"/>
      <c r="L550" s="1133"/>
      <c r="M550" s="1133"/>
      <c r="N550" s="1133"/>
      <c r="O550" s="1133"/>
      <c r="P550" s="1133"/>
      <c r="Q550" s="1133"/>
      <c r="R550" s="1133"/>
      <c r="S550" s="1133"/>
      <c r="T550" s="1133"/>
      <c r="U550" s="1133"/>
      <c r="V550" s="1133"/>
      <c r="W550" s="1133"/>
      <c r="X550" s="1133"/>
      <c r="Y550" s="1133"/>
      <c r="Z550" s="1133"/>
      <c r="AA550" s="1133"/>
      <c r="AB550" s="1133"/>
      <c r="AC550" s="1133"/>
      <c r="AD550" s="1"/>
      <c r="AE550" s="1"/>
      <c r="AF550" s="1"/>
    </row>
    <row r="551" spans="1:32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133"/>
      <c r="K551" s="1133"/>
      <c r="L551" s="1133"/>
      <c r="M551" s="1133"/>
      <c r="N551" s="1133"/>
      <c r="O551" s="1133"/>
      <c r="P551" s="1133"/>
      <c r="Q551" s="1133"/>
      <c r="R551" s="1133"/>
      <c r="S551" s="1133"/>
      <c r="T551" s="1133"/>
      <c r="U551" s="1133"/>
      <c r="V551" s="1133"/>
      <c r="W551" s="1133"/>
      <c r="X551" s="1133"/>
      <c r="Y551" s="1133"/>
      <c r="Z551" s="1133"/>
      <c r="AA551" s="1133"/>
      <c r="AB551" s="1133"/>
      <c r="AC551" s="1133"/>
      <c r="AD551" s="1"/>
      <c r="AE551" s="1"/>
      <c r="AF551" s="1"/>
    </row>
    <row r="552" spans="1:32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133"/>
      <c r="K552" s="1133"/>
      <c r="L552" s="1133"/>
      <c r="M552" s="1133"/>
      <c r="N552" s="1133"/>
      <c r="O552" s="1133"/>
      <c r="P552" s="1133"/>
      <c r="Q552" s="1133"/>
      <c r="R552" s="1133"/>
      <c r="S552" s="1133"/>
      <c r="T552" s="1133"/>
      <c r="U552" s="1133"/>
      <c r="V552" s="1133"/>
      <c r="W552" s="1133"/>
      <c r="X552" s="1133"/>
      <c r="Y552" s="1133"/>
      <c r="Z552" s="1133"/>
      <c r="AA552" s="1133"/>
      <c r="AB552" s="1133"/>
      <c r="AC552" s="1133"/>
      <c r="AD552" s="1"/>
      <c r="AE552" s="1"/>
      <c r="AF552" s="1"/>
    </row>
    <row r="553" spans="1:32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133"/>
      <c r="K553" s="1133"/>
      <c r="L553" s="1133"/>
      <c r="M553" s="1133"/>
      <c r="N553" s="1133"/>
      <c r="O553" s="1133"/>
      <c r="P553" s="1133"/>
      <c r="Q553" s="1133"/>
      <c r="R553" s="1133"/>
      <c r="S553" s="1133"/>
      <c r="T553" s="1133"/>
      <c r="U553" s="1133"/>
      <c r="V553" s="1133"/>
      <c r="W553" s="1133"/>
      <c r="X553" s="1133"/>
      <c r="Y553" s="1133"/>
      <c r="Z553" s="1133"/>
      <c r="AA553" s="1133"/>
      <c r="AB553" s="1133"/>
      <c r="AC553" s="1133"/>
      <c r="AD553" s="1"/>
      <c r="AE553" s="1"/>
      <c r="AF553" s="1"/>
    </row>
    <row r="554" spans="1:32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133"/>
      <c r="K554" s="1133"/>
      <c r="L554" s="1133"/>
      <c r="M554" s="1133"/>
      <c r="N554" s="1133"/>
      <c r="O554" s="1133"/>
      <c r="P554" s="1133"/>
      <c r="Q554" s="1133"/>
      <c r="R554" s="1133"/>
      <c r="S554" s="1133"/>
      <c r="T554" s="1133"/>
      <c r="U554" s="1133"/>
      <c r="V554" s="1133"/>
      <c r="W554" s="1133"/>
      <c r="X554" s="1133"/>
      <c r="Y554" s="1133"/>
      <c r="Z554" s="1133"/>
      <c r="AA554" s="1133"/>
      <c r="AB554" s="1133"/>
      <c r="AC554" s="1133"/>
      <c r="AD554" s="1"/>
      <c r="AE554" s="1"/>
      <c r="AF554" s="1"/>
    </row>
    <row r="555" spans="1:32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133"/>
      <c r="K555" s="1133"/>
      <c r="L555" s="1133"/>
      <c r="M555" s="1133"/>
      <c r="N555" s="1133"/>
      <c r="O555" s="1133"/>
      <c r="P555" s="1133"/>
      <c r="Q555" s="1133"/>
      <c r="R555" s="1133"/>
      <c r="S555" s="1133"/>
      <c r="T555" s="1133"/>
      <c r="U555" s="1133"/>
      <c r="V555" s="1133"/>
      <c r="W555" s="1133"/>
      <c r="X555" s="1133"/>
      <c r="Y555" s="1133"/>
      <c r="Z555" s="1133"/>
      <c r="AA555" s="1133"/>
      <c r="AB555" s="1133"/>
      <c r="AC555" s="1133"/>
      <c r="AD555" s="1"/>
      <c r="AE555" s="1"/>
      <c r="AF555" s="1"/>
    </row>
    <row r="556" spans="1:32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133"/>
      <c r="K556" s="1133"/>
      <c r="L556" s="1133"/>
      <c r="M556" s="1133"/>
      <c r="N556" s="1133"/>
      <c r="O556" s="1133"/>
      <c r="P556" s="1133"/>
      <c r="Q556" s="1133"/>
      <c r="R556" s="1133"/>
      <c r="S556" s="1133"/>
      <c r="T556" s="1133"/>
      <c r="U556" s="1133"/>
      <c r="V556" s="1133"/>
      <c r="W556" s="1133"/>
      <c r="X556" s="1133"/>
      <c r="Y556" s="1133"/>
      <c r="Z556" s="1133"/>
      <c r="AA556" s="1133"/>
      <c r="AB556" s="1133"/>
      <c r="AC556" s="1133"/>
      <c r="AD556" s="1"/>
      <c r="AE556" s="1"/>
      <c r="AF556" s="1"/>
    </row>
    <row r="557" spans="1:32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133"/>
      <c r="K557" s="1133"/>
      <c r="L557" s="1133"/>
      <c r="M557" s="1133"/>
      <c r="N557" s="1133"/>
      <c r="O557" s="1133"/>
      <c r="P557" s="1133"/>
      <c r="Q557" s="1133"/>
      <c r="R557" s="1133"/>
      <c r="S557" s="1133"/>
      <c r="T557" s="1133"/>
      <c r="U557" s="1133"/>
      <c r="V557" s="1133"/>
      <c r="W557" s="1133"/>
      <c r="X557" s="1133"/>
      <c r="Y557" s="1133"/>
      <c r="Z557" s="1133"/>
      <c r="AA557" s="1133"/>
      <c r="AB557" s="1133"/>
      <c r="AC557" s="1133"/>
      <c r="AD557" s="1"/>
      <c r="AE557" s="1"/>
      <c r="AF557" s="1"/>
    </row>
    <row r="558" spans="1:32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133"/>
      <c r="K558" s="1133"/>
      <c r="L558" s="1133"/>
      <c r="M558" s="1133"/>
      <c r="N558" s="1133"/>
      <c r="O558" s="1133"/>
      <c r="P558" s="1133"/>
      <c r="Q558" s="1133"/>
      <c r="R558" s="1133"/>
      <c r="S558" s="1133"/>
      <c r="T558" s="1133"/>
      <c r="U558" s="1133"/>
      <c r="V558" s="1133"/>
      <c r="W558" s="1133"/>
      <c r="X558" s="1133"/>
      <c r="Y558" s="1133"/>
      <c r="Z558" s="1133"/>
      <c r="AA558" s="1133"/>
      <c r="AB558" s="1133"/>
      <c r="AC558" s="1133"/>
      <c r="AD558" s="1"/>
      <c r="AE558" s="1"/>
      <c r="AF558" s="1"/>
    </row>
    <row r="559" spans="1:32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133"/>
      <c r="K559" s="1133"/>
      <c r="L559" s="1133"/>
      <c r="M559" s="1133"/>
      <c r="N559" s="1133"/>
      <c r="O559" s="1133"/>
      <c r="P559" s="1133"/>
      <c r="Q559" s="1133"/>
      <c r="R559" s="1133"/>
      <c r="S559" s="1133"/>
      <c r="T559" s="1133"/>
      <c r="U559" s="1133"/>
      <c r="V559" s="1133"/>
      <c r="W559" s="1133"/>
      <c r="X559" s="1133"/>
      <c r="Y559" s="1133"/>
      <c r="Z559" s="1133"/>
      <c r="AA559" s="1133"/>
      <c r="AB559" s="1133"/>
      <c r="AC559" s="1133"/>
      <c r="AD559" s="1"/>
      <c r="AE559" s="1"/>
      <c r="AF559" s="1"/>
    </row>
    <row r="560" spans="1:32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133"/>
      <c r="K560" s="1133"/>
      <c r="L560" s="1133"/>
      <c r="M560" s="1133"/>
      <c r="N560" s="1133"/>
      <c r="O560" s="1133"/>
      <c r="P560" s="1133"/>
      <c r="Q560" s="1133"/>
      <c r="R560" s="1133"/>
      <c r="S560" s="1133"/>
      <c r="T560" s="1133"/>
      <c r="U560" s="1133"/>
      <c r="V560" s="1133"/>
      <c r="W560" s="1133"/>
      <c r="X560" s="1133"/>
      <c r="Y560" s="1133"/>
      <c r="Z560" s="1133"/>
      <c r="AA560" s="1133"/>
      <c r="AB560" s="1133"/>
      <c r="AC560" s="1133"/>
      <c r="AD560" s="1"/>
      <c r="AE560" s="1"/>
      <c r="AF560" s="1"/>
    </row>
    <row r="561" spans="1:32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133"/>
      <c r="K561" s="1133"/>
      <c r="L561" s="1133"/>
      <c r="M561" s="1133"/>
      <c r="N561" s="1133"/>
      <c r="O561" s="1133"/>
      <c r="P561" s="1133"/>
      <c r="Q561" s="1133"/>
      <c r="R561" s="1133"/>
      <c r="S561" s="1133"/>
      <c r="T561" s="1133"/>
      <c r="U561" s="1133"/>
      <c r="V561" s="1133"/>
      <c r="W561" s="1133"/>
      <c r="X561" s="1133"/>
      <c r="Y561" s="1133"/>
      <c r="Z561" s="1133"/>
      <c r="AA561" s="1133"/>
      <c r="AB561" s="1133"/>
      <c r="AC561" s="1133"/>
      <c r="AD561" s="1"/>
      <c r="AE561" s="1"/>
      <c r="AF561" s="1"/>
    </row>
    <row r="562" spans="1:32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133"/>
      <c r="K562" s="1133"/>
      <c r="L562" s="1133"/>
      <c r="M562" s="1133"/>
      <c r="N562" s="1133"/>
      <c r="O562" s="1133"/>
      <c r="P562" s="1133"/>
      <c r="Q562" s="1133"/>
      <c r="R562" s="1133"/>
      <c r="S562" s="1133"/>
      <c r="T562" s="1133"/>
      <c r="U562" s="1133"/>
      <c r="V562" s="1133"/>
      <c r="W562" s="1133"/>
      <c r="X562" s="1133"/>
      <c r="Y562" s="1133"/>
      <c r="Z562" s="1133"/>
      <c r="AA562" s="1133"/>
      <c r="AB562" s="1133"/>
      <c r="AC562" s="1133"/>
      <c r="AD562" s="1"/>
      <c r="AE562" s="1"/>
      <c r="AF562" s="1"/>
    </row>
    <row r="563" spans="1:32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133"/>
      <c r="K563" s="1133"/>
      <c r="L563" s="1133"/>
      <c r="M563" s="1133"/>
      <c r="N563" s="1133"/>
      <c r="O563" s="1133"/>
      <c r="P563" s="1133"/>
      <c r="Q563" s="1133"/>
      <c r="R563" s="1133"/>
      <c r="S563" s="1133"/>
      <c r="T563" s="1133"/>
      <c r="U563" s="1133"/>
      <c r="V563" s="1133"/>
      <c r="W563" s="1133"/>
      <c r="X563" s="1133"/>
      <c r="Y563" s="1133"/>
      <c r="Z563" s="1133"/>
      <c r="AA563" s="1133"/>
      <c r="AB563" s="1133"/>
      <c r="AC563" s="1133"/>
      <c r="AD563" s="1"/>
      <c r="AE563" s="1"/>
      <c r="AF563" s="1"/>
    </row>
    <row r="564" spans="1:32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133"/>
      <c r="K564" s="1133"/>
      <c r="L564" s="1133"/>
      <c r="M564" s="1133"/>
      <c r="N564" s="1133"/>
      <c r="O564" s="1133"/>
      <c r="P564" s="1133"/>
      <c r="Q564" s="1133"/>
      <c r="R564" s="1133"/>
      <c r="S564" s="1133"/>
      <c r="T564" s="1133"/>
      <c r="U564" s="1133"/>
      <c r="V564" s="1133"/>
      <c r="W564" s="1133"/>
      <c r="X564" s="1133"/>
      <c r="Y564" s="1133"/>
      <c r="Z564" s="1133"/>
      <c r="AA564" s="1133"/>
      <c r="AB564" s="1133"/>
      <c r="AC564" s="1133"/>
      <c r="AD564" s="1"/>
      <c r="AE564" s="1"/>
      <c r="AF564" s="1"/>
    </row>
    <row r="565" spans="1:32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133"/>
      <c r="K565" s="1133"/>
      <c r="L565" s="1133"/>
      <c r="M565" s="1133"/>
      <c r="N565" s="1133"/>
      <c r="O565" s="1133"/>
      <c r="P565" s="1133"/>
      <c r="Q565" s="1133"/>
      <c r="R565" s="1133"/>
      <c r="S565" s="1133"/>
      <c r="T565" s="1133"/>
      <c r="U565" s="1133"/>
      <c r="V565" s="1133"/>
      <c r="W565" s="1133"/>
      <c r="X565" s="1133"/>
      <c r="Y565" s="1133"/>
      <c r="Z565" s="1133"/>
      <c r="AA565" s="1133"/>
      <c r="AB565" s="1133"/>
      <c r="AC565" s="1133"/>
      <c r="AD565" s="1"/>
      <c r="AE565" s="1"/>
      <c r="AF565" s="1"/>
    </row>
    <row r="566" spans="1:32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133"/>
      <c r="K566" s="1133"/>
      <c r="L566" s="1133"/>
      <c r="M566" s="1133"/>
      <c r="N566" s="1133"/>
      <c r="O566" s="1133"/>
      <c r="P566" s="1133"/>
      <c r="Q566" s="1133"/>
      <c r="R566" s="1133"/>
      <c r="S566" s="1133"/>
      <c r="T566" s="1133"/>
      <c r="U566" s="1133"/>
      <c r="V566" s="1133"/>
      <c r="W566" s="1133"/>
      <c r="X566" s="1133"/>
      <c r="Y566" s="1133"/>
      <c r="Z566" s="1133"/>
      <c r="AA566" s="1133"/>
      <c r="AB566" s="1133"/>
      <c r="AC566" s="1133"/>
      <c r="AD566" s="1"/>
      <c r="AE566" s="1"/>
      <c r="AF566" s="1"/>
    </row>
    <row r="567" spans="1:32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133"/>
      <c r="K567" s="1133"/>
      <c r="L567" s="1133"/>
      <c r="M567" s="1133"/>
      <c r="N567" s="1133"/>
      <c r="O567" s="1133"/>
      <c r="P567" s="1133"/>
      <c r="Q567" s="1133"/>
      <c r="R567" s="1133"/>
      <c r="S567" s="1133"/>
      <c r="T567" s="1133"/>
      <c r="U567" s="1133"/>
      <c r="V567" s="1133"/>
      <c r="W567" s="1133"/>
      <c r="X567" s="1133"/>
      <c r="Y567" s="1133"/>
      <c r="Z567" s="1133"/>
      <c r="AA567" s="1133"/>
      <c r="AB567" s="1133"/>
      <c r="AC567" s="1133"/>
      <c r="AD567" s="1"/>
      <c r="AE567" s="1"/>
      <c r="AF567" s="1"/>
    </row>
    <row r="568" spans="1:32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133"/>
      <c r="K568" s="1133"/>
      <c r="L568" s="1133"/>
      <c r="M568" s="1133"/>
      <c r="N568" s="1133"/>
      <c r="O568" s="1133"/>
      <c r="P568" s="1133"/>
      <c r="Q568" s="1133"/>
      <c r="R568" s="1133"/>
      <c r="S568" s="1133"/>
      <c r="T568" s="1133"/>
      <c r="U568" s="1133"/>
      <c r="V568" s="1133"/>
      <c r="W568" s="1133"/>
      <c r="X568" s="1133"/>
      <c r="Y568" s="1133"/>
      <c r="Z568" s="1133"/>
      <c r="AA568" s="1133"/>
      <c r="AB568" s="1133"/>
      <c r="AC568" s="1133"/>
      <c r="AD568" s="1"/>
      <c r="AE568" s="1"/>
      <c r="AF568" s="1"/>
    </row>
    <row r="569" spans="1:32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133"/>
      <c r="K569" s="1133"/>
      <c r="L569" s="1133"/>
      <c r="M569" s="1133"/>
      <c r="N569" s="1133"/>
      <c r="O569" s="1133"/>
      <c r="P569" s="1133"/>
      <c r="Q569" s="1133"/>
      <c r="R569" s="1133"/>
      <c r="S569" s="1133"/>
      <c r="T569" s="1133"/>
      <c r="U569" s="1133"/>
      <c r="V569" s="1133"/>
      <c r="W569" s="1133"/>
      <c r="X569" s="1133"/>
      <c r="Y569" s="1133"/>
      <c r="Z569" s="1133"/>
      <c r="AA569" s="1133"/>
      <c r="AB569" s="1133"/>
      <c r="AC569" s="1133"/>
      <c r="AD569" s="1"/>
      <c r="AE569" s="1"/>
      <c r="AF569" s="1"/>
    </row>
    <row r="570" spans="1:32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133"/>
      <c r="K570" s="1133"/>
      <c r="L570" s="1133"/>
      <c r="M570" s="1133"/>
      <c r="N570" s="1133"/>
      <c r="O570" s="1133"/>
      <c r="P570" s="1133"/>
      <c r="Q570" s="1133"/>
      <c r="R570" s="1133"/>
      <c r="S570" s="1133"/>
      <c r="T570" s="1133"/>
      <c r="U570" s="1133"/>
      <c r="V570" s="1133"/>
      <c r="W570" s="1133"/>
      <c r="X570" s="1133"/>
      <c r="Y570" s="1133"/>
      <c r="Z570" s="1133"/>
      <c r="AA570" s="1133"/>
      <c r="AB570" s="1133"/>
      <c r="AC570" s="1133"/>
      <c r="AD570" s="1"/>
      <c r="AE570" s="1"/>
      <c r="AF570" s="1"/>
    </row>
    <row r="571" spans="1:32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133"/>
      <c r="K571" s="1133"/>
      <c r="L571" s="1133"/>
      <c r="M571" s="1133"/>
      <c r="N571" s="1133"/>
      <c r="O571" s="1133"/>
      <c r="P571" s="1133"/>
      <c r="Q571" s="1133"/>
      <c r="R571" s="1133"/>
      <c r="S571" s="1133"/>
      <c r="T571" s="1133"/>
      <c r="U571" s="1133"/>
      <c r="V571" s="1133"/>
      <c r="W571" s="1133"/>
      <c r="X571" s="1133"/>
      <c r="Y571" s="1133"/>
      <c r="Z571" s="1133"/>
      <c r="AA571" s="1133"/>
      <c r="AB571" s="1133"/>
      <c r="AC571" s="1133"/>
      <c r="AD571" s="1"/>
      <c r="AE571" s="1"/>
      <c r="AF571" s="1"/>
    </row>
    <row r="572" spans="1:32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133"/>
      <c r="K572" s="1133"/>
      <c r="L572" s="1133"/>
      <c r="M572" s="1133"/>
      <c r="N572" s="1133"/>
      <c r="O572" s="1133"/>
      <c r="P572" s="1133"/>
      <c r="Q572" s="1133"/>
      <c r="R572" s="1133"/>
      <c r="S572" s="1133"/>
      <c r="T572" s="1133"/>
      <c r="U572" s="1133"/>
      <c r="V572" s="1133"/>
      <c r="W572" s="1133"/>
      <c r="X572" s="1133"/>
      <c r="Y572" s="1133"/>
      <c r="Z572" s="1133"/>
      <c r="AA572" s="1133"/>
      <c r="AB572" s="1133"/>
      <c r="AC572" s="1133"/>
      <c r="AD572" s="1"/>
      <c r="AE572" s="1"/>
      <c r="AF572" s="1"/>
    </row>
    <row r="573" spans="1:32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133"/>
      <c r="K573" s="1133"/>
      <c r="L573" s="1133"/>
      <c r="M573" s="1133"/>
      <c r="N573" s="1133"/>
      <c r="O573" s="1133"/>
      <c r="P573" s="1133"/>
      <c r="Q573" s="1133"/>
      <c r="R573" s="1133"/>
      <c r="S573" s="1133"/>
      <c r="T573" s="1133"/>
      <c r="U573" s="1133"/>
      <c r="V573" s="1133"/>
      <c r="W573" s="1133"/>
      <c r="X573" s="1133"/>
      <c r="Y573" s="1133"/>
      <c r="Z573" s="1133"/>
      <c r="AA573" s="1133"/>
      <c r="AB573" s="1133"/>
      <c r="AC573" s="1133"/>
      <c r="AD573" s="1"/>
      <c r="AE573" s="1"/>
      <c r="AF573" s="1"/>
    </row>
    <row r="574" spans="1:32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133"/>
      <c r="K574" s="1133"/>
      <c r="L574" s="1133"/>
      <c r="M574" s="1133"/>
      <c r="N574" s="1133"/>
      <c r="O574" s="1133"/>
      <c r="P574" s="1133"/>
      <c r="Q574" s="1133"/>
      <c r="R574" s="1133"/>
      <c r="S574" s="1133"/>
      <c r="T574" s="1133"/>
      <c r="U574" s="1133"/>
      <c r="V574" s="1133"/>
      <c r="W574" s="1133"/>
      <c r="X574" s="1133"/>
      <c r="Y574" s="1133"/>
      <c r="Z574" s="1133"/>
      <c r="AA574" s="1133"/>
      <c r="AB574" s="1133"/>
      <c r="AC574" s="1133"/>
      <c r="AD574" s="1"/>
      <c r="AE574" s="1"/>
      <c r="AF574" s="1"/>
    </row>
    <row r="575" spans="1:32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133"/>
      <c r="K575" s="1133"/>
      <c r="L575" s="1133"/>
      <c r="M575" s="1133"/>
      <c r="N575" s="1133"/>
      <c r="O575" s="1133"/>
      <c r="P575" s="1133"/>
      <c r="Q575" s="1133"/>
      <c r="R575" s="1133"/>
      <c r="S575" s="1133"/>
      <c r="T575" s="1133"/>
      <c r="U575" s="1133"/>
      <c r="V575" s="1133"/>
      <c r="W575" s="1133"/>
      <c r="X575" s="1133"/>
      <c r="Y575" s="1133"/>
      <c r="Z575" s="1133"/>
      <c r="AA575" s="1133"/>
      <c r="AB575" s="1133"/>
      <c r="AC575" s="1133"/>
      <c r="AD575" s="1"/>
      <c r="AE575" s="1"/>
      <c r="AF575" s="1"/>
    </row>
    <row r="576" spans="1:32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133"/>
      <c r="K576" s="1133"/>
      <c r="L576" s="1133"/>
      <c r="M576" s="1133"/>
      <c r="N576" s="1133"/>
      <c r="O576" s="1133"/>
      <c r="P576" s="1133"/>
      <c r="Q576" s="1133"/>
      <c r="R576" s="1133"/>
      <c r="S576" s="1133"/>
      <c r="T576" s="1133"/>
      <c r="U576" s="1133"/>
      <c r="V576" s="1133"/>
      <c r="W576" s="1133"/>
      <c r="X576" s="1133"/>
      <c r="Y576" s="1133"/>
      <c r="Z576" s="1133"/>
      <c r="AA576" s="1133"/>
      <c r="AB576" s="1133"/>
      <c r="AC576" s="1133"/>
      <c r="AD576" s="1"/>
      <c r="AE576" s="1"/>
      <c r="AF576" s="1"/>
    </row>
    <row r="577" spans="1:32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133"/>
      <c r="K577" s="1133"/>
      <c r="L577" s="1133"/>
      <c r="M577" s="1133"/>
      <c r="N577" s="1133"/>
      <c r="O577" s="1133"/>
      <c r="P577" s="1133"/>
      <c r="Q577" s="1133"/>
      <c r="R577" s="1133"/>
      <c r="S577" s="1133"/>
      <c r="T577" s="1133"/>
      <c r="U577" s="1133"/>
      <c r="V577" s="1133"/>
      <c r="W577" s="1133"/>
      <c r="X577" s="1133"/>
      <c r="Y577" s="1133"/>
      <c r="Z577" s="1133"/>
      <c r="AA577" s="1133"/>
      <c r="AB577" s="1133"/>
      <c r="AC577" s="1133"/>
      <c r="AD577" s="1"/>
      <c r="AE577" s="1"/>
      <c r="AF577" s="1"/>
    </row>
    <row r="578" spans="1:32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133"/>
      <c r="K578" s="1133"/>
      <c r="L578" s="1133"/>
      <c r="M578" s="1133"/>
      <c r="N578" s="1133"/>
      <c r="O578" s="1133"/>
      <c r="P578" s="1133"/>
      <c r="Q578" s="1133"/>
      <c r="R578" s="1133"/>
      <c r="S578" s="1133"/>
      <c r="T578" s="1133"/>
      <c r="U578" s="1133"/>
      <c r="V578" s="1133"/>
      <c r="W578" s="1133"/>
      <c r="X578" s="1133"/>
      <c r="Y578" s="1133"/>
      <c r="Z578" s="1133"/>
      <c r="AA578" s="1133"/>
      <c r="AB578" s="1133"/>
      <c r="AC578" s="1133"/>
      <c r="AD578" s="1"/>
      <c r="AE578" s="1"/>
      <c r="AF578" s="1"/>
    </row>
    <row r="579" spans="1:32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133"/>
      <c r="K579" s="1133"/>
      <c r="L579" s="1133"/>
      <c r="M579" s="1133"/>
      <c r="N579" s="1133"/>
      <c r="O579" s="1133"/>
      <c r="P579" s="1133"/>
      <c r="Q579" s="1133"/>
      <c r="R579" s="1133"/>
      <c r="S579" s="1133"/>
      <c r="T579" s="1133"/>
      <c r="U579" s="1133"/>
      <c r="V579" s="1133"/>
      <c r="W579" s="1133"/>
      <c r="X579" s="1133"/>
      <c r="Y579" s="1133"/>
      <c r="Z579" s="1133"/>
      <c r="AA579" s="1133"/>
      <c r="AB579" s="1133"/>
      <c r="AC579" s="1133"/>
      <c r="AD579" s="1"/>
      <c r="AE579" s="1"/>
      <c r="AF579" s="1"/>
    </row>
    <row r="580" spans="1:32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133"/>
      <c r="K580" s="1133"/>
      <c r="L580" s="1133"/>
      <c r="M580" s="1133"/>
      <c r="N580" s="1133"/>
      <c r="O580" s="1133"/>
      <c r="P580" s="1133"/>
      <c r="Q580" s="1133"/>
      <c r="R580" s="1133"/>
      <c r="S580" s="1133"/>
      <c r="T580" s="1133"/>
      <c r="U580" s="1133"/>
      <c r="V580" s="1133"/>
      <c r="W580" s="1133"/>
      <c r="X580" s="1133"/>
      <c r="Y580" s="1133"/>
      <c r="Z580" s="1133"/>
      <c r="AA580" s="1133"/>
      <c r="AB580" s="1133"/>
      <c r="AC580" s="1133"/>
      <c r="AD580" s="1"/>
      <c r="AE580" s="1"/>
      <c r="AF580" s="1"/>
    </row>
    <row r="581" spans="1:32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133"/>
      <c r="K581" s="1133"/>
      <c r="L581" s="1133"/>
      <c r="M581" s="1133"/>
      <c r="N581" s="1133"/>
      <c r="O581" s="1133"/>
      <c r="P581" s="1133"/>
      <c r="Q581" s="1133"/>
      <c r="R581" s="1133"/>
      <c r="S581" s="1133"/>
      <c r="T581" s="1133"/>
      <c r="U581" s="1133"/>
      <c r="V581" s="1133"/>
      <c r="W581" s="1133"/>
      <c r="X581" s="1133"/>
      <c r="Y581" s="1133"/>
      <c r="Z581" s="1133"/>
      <c r="AA581" s="1133"/>
      <c r="AB581" s="1133"/>
      <c r="AC581" s="1133"/>
      <c r="AD581" s="1"/>
      <c r="AE581" s="1"/>
      <c r="AF581" s="1"/>
    </row>
    <row r="582" spans="1:32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133"/>
      <c r="K582" s="1133"/>
      <c r="L582" s="1133"/>
      <c r="M582" s="1133"/>
      <c r="N582" s="1133"/>
      <c r="O582" s="1133"/>
      <c r="P582" s="1133"/>
      <c r="Q582" s="1133"/>
      <c r="R582" s="1133"/>
      <c r="S582" s="1133"/>
      <c r="T582" s="1133"/>
      <c r="U582" s="1133"/>
      <c r="V582" s="1133"/>
      <c r="W582" s="1133"/>
      <c r="X582" s="1133"/>
      <c r="Y582" s="1133"/>
      <c r="Z582" s="1133"/>
      <c r="AA582" s="1133"/>
      <c r="AB582" s="1133"/>
      <c r="AC582" s="1133"/>
      <c r="AD582" s="1"/>
      <c r="AE582" s="1"/>
      <c r="AF582" s="1"/>
    </row>
    <row r="583" spans="1:32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133"/>
      <c r="K583" s="1133"/>
      <c r="L583" s="1133"/>
      <c r="M583" s="1133"/>
      <c r="N583" s="1133"/>
      <c r="O583" s="1133"/>
      <c r="P583" s="1133"/>
      <c r="Q583" s="1133"/>
      <c r="R583" s="1133"/>
      <c r="S583" s="1133"/>
      <c r="T583" s="1133"/>
      <c r="U583" s="1133"/>
      <c r="V583" s="1133"/>
      <c r="W583" s="1133"/>
      <c r="X583" s="1133"/>
      <c r="Y583" s="1133"/>
      <c r="Z583" s="1133"/>
      <c r="AA583" s="1133"/>
      <c r="AB583" s="1133"/>
      <c r="AC583" s="1133"/>
      <c r="AD583" s="1"/>
      <c r="AE583" s="1"/>
      <c r="AF583" s="1"/>
    </row>
    <row r="584" spans="1:32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133"/>
      <c r="K584" s="1133"/>
      <c r="L584" s="1133"/>
      <c r="M584" s="1133"/>
      <c r="N584" s="1133"/>
      <c r="O584" s="1133"/>
      <c r="P584" s="1133"/>
      <c r="Q584" s="1133"/>
      <c r="R584" s="1133"/>
      <c r="S584" s="1133"/>
      <c r="T584" s="1133"/>
      <c r="U584" s="1133"/>
      <c r="V584" s="1133"/>
      <c r="W584" s="1133"/>
      <c r="X584" s="1133"/>
      <c r="Y584" s="1133"/>
      <c r="Z584" s="1133"/>
      <c r="AA584" s="1133"/>
      <c r="AB584" s="1133"/>
      <c r="AC584" s="1133"/>
      <c r="AD584" s="1"/>
      <c r="AE584" s="1"/>
      <c r="AF584" s="1"/>
    </row>
    <row r="585" spans="1:32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133"/>
      <c r="K585" s="1133"/>
      <c r="L585" s="1133"/>
      <c r="M585" s="1133"/>
      <c r="N585" s="1133"/>
      <c r="O585" s="1133"/>
      <c r="P585" s="1133"/>
      <c r="Q585" s="1133"/>
      <c r="R585" s="1133"/>
      <c r="S585" s="1133"/>
      <c r="T585" s="1133"/>
      <c r="U585" s="1133"/>
      <c r="V585" s="1133"/>
      <c r="W585" s="1133"/>
      <c r="X585" s="1133"/>
      <c r="Y585" s="1133"/>
      <c r="Z585" s="1133"/>
      <c r="AA585" s="1133"/>
      <c r="AB585" s="1133"/>
      <c r="AC585" s="1133"/>
      <c r="AD585" s="1"/>
      <c r="AE585" s="1"/>
      <c r="AF585" s="1"/>
    </row>
    <row r="586" spans="1:32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133"/>
      <c r="K586" s="1133"/>
      <c r="L586" s="1133"/>
      <c r="M586" s="1133"/>
      <c r="N586" s="1133"/>
      <c r="O586" s="1133"/>
      <c r="P586" s="1133"/>
      <c r="Q586" s="1133"/>
      <c r="R586" s="1133"/>
      <c r="S586" s="1133"/>
      <c r="T586" s="1133"/>
      <c r="U586" s="1133"/>
      <c r="V586" s="1133"/>
      <c r="W586" s="1133"/>
      <c r="X586" s="1133"/>
      <c r="Y586" s="1133"/>
      <c r="Z586" s="1133"/>
      <c r="AA586" s="1133"/>
      <c r="AB586" s="1133"/>
      <c r="AC586" s="1133"/>
      <c r="AD586" s="1"/>
      <c r="AE586" s="1"/>
      <c r="AF586" s="1"/>
    </row>
    <row r="587" spans="1:32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133"/>
      <c r="K587" s="1133"/>
      <c r="L587" s="1133"/>
      <c r="M587" s="1133"/>
      <c r="N587" s="1133"/>
      <c r="O587" s="1133"/>
      <c r="P587" s="1133"/>
      <c r="Q587" s="1133"/>
      <c r="R587" s="1133"/>
      <c r="S587" s="1133"/>
      <c r="T587" s="1133"/>
      <c r="U587" s="1133"/>
      <c r="V587" s="1133"/>
      <c r="W587" s="1133"/>
      <c r="X587" s="1133"/>
      <c r="Y587" s="1133"/>
      <c r="Z587" s="1133"/>
      <c r="AA587" s="1133"/>
      <c r="AB587" s="1133"/>
      <c r="AC587" s="1133"/>
      <c r="AD587" s="1"/>
      <c r="AE587" s="1"/>
      <c r="AF587" s="1"/>
    </row>
    <row r="588" spans="1:32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133"/>
      <c r="K588" s="1133"/>
      <c r="L588" s="1133"/>
      <c r="M588" s="1133"/>
      <c r="N588" s="1133"/>
      <c r="O588" s="1133"/>
      <c r="P588" s="1133"/>
      <c r="Q588" s="1133"/>
      <c r="R588" s="1133"/>
      <c r="S588" s="1133"/>
      <c r="T588" s="1133"/>
      <c r="U588" s="1133"/>
      <c r="V588" s="1133"/>
      <c r="W588" s="1133"/>
      <c r="X588" s="1133"/>
      <c r="Y588" s="1133"/>
      <c r="Z588" s="1133"/>
      <c r="AA588" s="1133"/>
      <c r="AB588" s="1133"/>
      <c r="AC588" s="1133"/>
      <c r="AD588" s="1"/>
      <c r="AE588" s="1"/>
      <c r="AF588" s="1"/>
    </row>
    <row r="589" spans="1:32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133"/>
      <c r="K589" s="1133"/>
      <c r="L589" s="1133"/>
      <c r="M589" s="1133"/>
      <c r="N589" s="1133"/>
      <c r="O589" s="1133"/>
      <c r="P589" s="1133"/>
      <c r="Q589" s="1133"/>
      <c r="R589" s="1133"/>
      <c r="S589" s="1133"/>
      <c r="T589" s="1133"/>
      <c r="U589" s="1133"/>
      <c r="V589" s="1133"/>
      <c r="W589" s="1133"/>
      <c r="X589" s="1133"/>
      <c r="Y589" s="1133"/>
      <c r="Z589" s="1133"/>
      <c r="AA589" s="1133"/>
      <c r="AB589" s="1133"/>
      <c r="AC589" s="1133"/>
      <c r="AD589" s="1"/>
      <c r="AE589" s="1"/>
      <c r="AF589" s="1"/>
    </row>
    <row r="590" spans="1:32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133"/>
      <c r="K590" s="1133"/>
      <c r="L590" s="1133"/>
      <c r="M590" s="1133"/>
      <c r="N590" s="1133"/>
      <c r="O590" s="1133"/>
      <c r="P590" s="1133"/>
      <c r="Q590" s="1133"/>
      <c r="R590" s="1133"/>
      <c r="S590" s="1133"/>
      <c r="T590" s="1133"/>
      <c r="U590" s="1133"/>
      <c r="V590" s="1133"/>
      <c r="W590" s="1133"/>
      <c r="X590" s="1133"/>
      <c r="Y590" s="1133"/>
      <c r="Z590" s="1133"/>
      <c r="AA590" s="1133"/>
      <c r="AB590" s="1133"/>
      <c r="AC590" s="1133"/>
      <c r="AD590" s="1"/>
      <c r="AE590" s="1"/>
      <c r="AF590" s="1"/>
    </row>
    <row r="591" spans="1:32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133"/>
      <c r="K591" s="1133"/>
      <c r="L591" s="1133"/>
      <c r="M591" s="1133"/>
      <c r="N591" s="1133"/>
      <c r="O591" s="1133"/>
      <c r="P591" s="1133"/>
      <c r="Q591" s="1133"/>
      <c r="R591" s="1133"/>
      <c r="S591" s="1133"/>
      <c r="T591" s="1133"/>
      <c r="U591" s="1133"/>
      <c r="V591" s="1133"/>
      <c r="W591" s="1133"/>
      <c r="X591" s="1133"/>
      <c r="Y591" s="1133"/>
      <c r="Z591" s="1133"/>
      <c r="AA591" s="1133"/>
      <c r="AB591" s="1133"/>
      <c r="AC591" s="1133"/>
      <c r="AD591" s="1"/>
      <c r="AE591" s="1"/>
      <c r="AF591" s="1"/>
    </row>
    <row r="592" spans="1:32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133"/>
      <c r="K592" s="1133"/>
      <c r="L592" s="1133"/>
      <c r="M592" s="1133"/>
      <c r="N592" s="1133"/>
      <c r="O592" s="1133"/>
      <c r="P592" s="1133"/>
      <c r="Q592" s="1133"/>
      <c r="R592" s="1133"/>
      <c r="S592" s="1133"/>
      <c r="T592" s="1133"/>
      <c r="U592" s="1133"/>
      <c r="V592" s="1133"/>
      <c r="W592" s="1133"/>
      <c r="X592" s="1133"/>
      <c r="Y592" s="1133"/>
      <c r="Z592" s="1133"/>
      <c r="AA592" s="1133"/>
      <c r="AB592" s="1133"/>
      <c r="AC592" s="1133"/>
      <c r="AD592" s="1"/>
      <c r="AE592" s="1"/>
      <c r="AF592" s="1"/>
    </row>
    <row r="593" spans="1:32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133"/>
      <c r="K593" s="1133"/>
      <c r="L593" s="1133"/>
      <c r="M593" s="1133"/>
      <c r="N593" s="1133"/>
      <c r="O593" s="1133"/>
      <c r="P593" s="1133"/>
      <c r="Q593" s="1133"/>
      <c r="R593" s="1133"/>
      <c r="S593" s="1133"/>
      <c r="T593" s="1133"/>
      <c r="U593" s="1133"/>
      <c r="V593" s="1133"/>
      <c r="W593" s="1133"/>
      <c r="X593" s="1133"/>
      <c r="Y593" s="1133"/>
      <c r="Z593" s="1133"/>
      <c r="AA593" s="1133"/>
      <c r="AB593" s="1133"/>
      <c r="AC593" s="1133"/>
      <c r="AD593" s="1"/>
      <c r="AE593" s="1"/>
      <c r="AF593" s="1"/>
    </row>
    <row r="594" spans="1:32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133"/>
      <c r="K594" s="1133"/>
      <c r="L594" s="1133"/>
      <c r="M594" s="1133"/>
      <c r="N594" s="1133"/>
      <c r="O594" s="1133"/>
      <c r="P594" s="1133"/>
      <c r="Q594" s="1133"/>
      <c r="R594" s="1133"/>
      <c r="S594" s="1133"/>
      <c r="T594" s="1133"/>
      <c r="U594" s="1133"/>
      <c r="V594" s="1133"/>
      <c r="W594" s="1133"/>
      <c r="X594" s="1133"/>
      <c r="Y594" s="1133"/>
      <c r="Z594" s="1133"/>
      <c r="AA594" s="1133"/>
      <c r="AB594" s="1133"/>
      <c r="AC594" s="1133"/>
      <c r="AD594" s="1"/>
      <c r="AE594" s="1"/>
      <c r="AF594" s="1"/>
    </row>
    <row r="595" spans="1:32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133"/>
      <c r="K595" s="1133"/>
      <c r="L595" s="1133"/>
      <c r="M595" s="1133"/>
      <c r="N595" s="1133"/>
      <c r="O595" s="1133"/>
      <c r="P595" s="1133"/>
      <c r="Q595" s="1133"/>
      <c r="R595" s="1133"/>
      <c r="S595" s="1133"/>
      <c r="T595" s="1133"/>
      <c r="U595" s="1133"/>
      <c r="V595" s="1133"/>
      <c r="W595" s="1133"/>
      <c r="X595" s="1133"/>
      <c r="Y595" s="1133"/>
      <c r="Z595" s="1133"/>
      <c r="AA595" s="1133"/>
      <c r="AB595" s="1133"/>
      <c r="AC595" s="1133"/>
      <c r="AD595" s="1"/>
      <c r="AE595" s="1"/>
      <c r="AF595" s="1"/>
    </row>
    <row r="596" spans="1:32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133"/>
      <c r="K596" s="1133"/>
      <c r="L596" s="1133"/>
      <c r="M596" s="1133"/>
      <c r="N596" s="1133"/>
      <c r="O596" s="1133"/>
      <c r="P596" s="1133"/>
      <c r="Q596" s="1133"/>
      <c r="R596" s="1133"/>
      <c r="S596" s="1133"/>
      <c r="T596" s="1133"/>
      <c r="U596" s="1133"/>
      <c r="V596" s="1133"/>
      <c r="W596" s="1133"/>
      <c r="X596" s="1133"/>
      <c r="Y596" s="1133"/>
      <c r="Z596" s="1133"/>
      <c r="AA596" s="1133"/>
      <c r="AB596" s="1133"/>
      <c r="AC596" s="1133"/>
      <c r="AD596" s="1"/>
      <c r="AE596" s="1"/>
      <c r="AF596" s="1"/>
    </row>
    <row r="597" spans="1:32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133"/>
      <c r="K597" s="1133"/>
      <c r="L597" s="1133"/>
      <c r="M597" s="1133"/>
      <c r="N597" s="1133"/>
      <c r="O597" s="1133"/>
      <c r="P597" s="1133"/>
      <c r="Q597" s="1133"/>
      <c r="R597" s="1133"/>
      <c r="S597" s="1133"/>
      <c r="T597" s="1133"/>
      <c r="U597" s="1133"/>
      <c r="V597" s="1133"/>
      <c r="W597" s="1133"/>
      <c r="X597" s="1133"/>
      <c r="Y597" s="1133"/>
      <c r="Z597" s="1133"/>
      <c r="AA597" s="1133"/>
      <c r="AB597" s="1133"/>
      <c r="AC597" s="1133"/>
      <c r="AD597" s="1"/>
      <c r="AE597" s="1"/>
      <c r="AF597" s="1"/>
    </row>
    <row r="598" spans="1:32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133"/>
      <c r="K598" s="1133"/>
      <c r="L598" s="1133"/>
      <c r="M598" s="1133"/>
      <c r="N598" s="1133"/>
      <c r="O598" s="1133"/>
      <c r="P598" s="1133"/>
      <c r="Q598" s="1133"/>
      <c r="R598" s="1133"/>
      <c r="S598" s="1133"/>
      <c r="T598" s="1133"/>
      <c r="U598" s="1133"/>
      <c r="V598" s="1133"/>
      <c r="W598" s="1133"/>
      <c r="X598" s="1133"/>
      <c r="Y598" s="1133"/>
      <c r="Z598" s="1133"/>
      <c r="AA598" s="1133"/>
      <c r="AB598" s="1133"/>
      <c r="AC598" s="1133"/>
      <c r="AD598" s="1"/>
      <c r="AE598" s="1"/>
      <c r="AF598" s="1"/>
    </row>
    <row r="599" spans="1:32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133"/>
      <c r="K599" s="1133"/>
      <c r="L599" s="1133"/>
      <c r="M599" s="1133"/>
      <c r="N599" s="1133"/>
      <c r="O599" s="1133"/>
      <c r="P599" s="1133"/>
      <c r="Q599" s="1133"/>
      <c r="R599" s="1133"/>
      <c r="S599" s="1133"/>
      <c r="T599" s="1133"/>
      <c r="U599" s="1133"/>
      <c r="V599" s="1133"/>
      <c r="W599" s="1133"/>
      <c r="X599" s="1133"/>
      <c r="Y599" s="1133"/>
      <c r="Z599" s="1133"/>
      <c r="AA599" s="1133"/>
      <c r="AB599" s="1133"/>
      <c r="AC599" s="1133"/>
      <c r="AD599" s="1"/>
      <c r="AE599" s="1"/>
      <c r="AF599" s="1"/>
    </row>
    <row r="600" spans="1:32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133"/>
      <c r="K600" s="1133"/>
      <c r="L600" s="1133"/>
      <c r="M600" s="1133"/>
      <c r="N600" s="1133"/>
      <c r="O600" s="1133"/>
      <c r="P600" s="1133"/>
      <c r="Q600" s="1133"/>
      <c r="R600" s="1133"/>
      <c r="S600" s="1133"/>
      <c r="T600" s="1133"/>
      <c r="U600" s="1133"/>
      <c r="V600" s="1133"/>
      <c r="W600" s="1133"/>
      <c r="X600" s="1133"/>
      <c r="Y600" s="1133"/>
      <c r="Z600" s="1133"/>
      <c r="AA600" s="1133"/>
      <c r="AB600" s="1133"/>
      <c r="AC600" s="1133"/>
      <c r="AD600" s="1"/>
      <c r="AE600" s="1"/>
      <c r="AF600" s="1"/>
    </row>
    <row r="601" spans="1:32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133"/>
      <c r="K601" s="1133"/>
      <c r="L601" s="1133"/>
      <c r="M601" s="1133"/>
      <c r="N601" s="1133"/>
      <c r="O601" s="1133"/>
      <c r="P601" s="1133"/>
      <c r="Q601" s="1133"/>
      <c r="R601" s="1133"/>
      <c r="S601" s="1133"/>
      <c r="T601" s="1133"/>
      <c r="U601" s="1133"/>
      <c r="V601" s="1133"/>
      <c r="W601" s="1133"/>
      <c r="X601" s="1133"/>
      <c r="Y601" s="1133"/>
      <c r="Z601" s="1133"/>
      <c r="AA601" s="1133"/>
      <c r="AB601" s="1133"/>
      <c r="AC601" s="1133"/>
      <c r="AD601" s="1"/>
      <c r="AE601" s="1"/>
      <c r="AF601" s="1"/>
    </row>
    <row r="602" spans="1:32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133"/>
      <c r="K602" s="1133"/>
      <c r="L602" s="1133"/>
      <c r="M602" s="1133"/>
      <c r="N602" s="1133"/>
      <c r="O602" s="1133"/>
      <c r="P602" s="1133"/>
      <c r="Q602" s="1133"/>
      <c r="R602" s="1133"/>
      <c r="S602" s="1133"/>
      <c r="T602" s="1133"/>
      <c r="U602" s="1133"/>
      <c r="V602" s="1133"/>
      <c r="W602" s="1133"/>
      <c r="X602" s="1133"/>
      <c r="Y602" s="1133"/>
      <c r="Z602" s="1133"/>
      <c r="AA602" s="1133"/>
      <c r="AB602" s="1133"/>
      <c r="AC602" s="1133"/>
      <c r="AD602" s="1"/>
      <c r="AE602" s="1"/>
      <c r="AF602" s="1"/>
    </row>
    <row r="603" spans="1:32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133"/>
      <c r="K603" s="1133"/>
      <c r="L603" s="1133"/>
      <c r="M603" s="1133"/>
      <c r="N603" s="1133"/>
      <c r="O603" s="1133"/>
      <c r="P603" s="1133"/>
      <c r="Q603" s="1133"/>
      <c r="R603" s="1133"/>
      <c r="S603" s="1133"/>
      <c r="T603" s="1133"/>
      <c r="U603" s="1133"/>
      <c r="V603" s="1133"/>
      <c r="W603" s="1133"/>
      <c r="X603" s="1133"/>
      <c r="Y603" s="1133"/>
      <c r="Z603" s="1133"/>
      <c r="AA603" s="1133"/>
      <c r="AB603" s="1133"/>
      <c r="AC603" s="1133"/>
      <c r="AD603" s="1"/>
      <c r="AE603" s="1"/>
      <c r="AF603" s="1"/>
    </row>
    <row r="604" spans="1:32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133"/>
      <c r="K604" s="1133"/>
      <c r="L604" s="1133"/>
      <c r="M604" s="1133"/>
      <c r="N604" s="1133"/>
      <c r="O604" s="1133"/>
      <c r="P604" s="1133"/>
      <c r="Q604" s="1133"/>
      <c r="R604" s="1133"/>
      <c r="S604" s="1133"/>
      <c r="T604" s="1133"/>
      <c r="U604" s="1133"/>
      <c r="V604" s="1133"/>
      <c r="W604" s="1133"/>
      <c r="X604" s="1133"/>
      <c r="Y604" s="1133"/>
      <c r="Z604" s="1133"/>
      <c r="AA604" s="1133"/>
      <c r="AB604" s="1133"/>
      <c r="AC604" s="1133"/>
      <c r="AD604" s="1"/>
      <c r="AE604" s="1"/>
      <c r="AF604" s="1"/>
    </row>
    <row r="605" spans="1:32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133"/>
      <c r="K605" s="1133"/>
      <c r="L605" s="1133"/>
      <c r="M605" s="1133"/>
      <c r="N605" s="1133"/>
      <c r="O605" s="1133"/>
      <c r="P605" s="1133"/>
      <c r="Q605" s="1133"/>
      <c r="R605" s="1133"/>
      <c r="S605" s="1133"/>
      <c r="T605" s="1133"/>
      <c r="U605" s="1133"/>
      <c r="V605" s="1133"/>
      <c r="W605" s="1133"/>
      <c r="X605" s="1133"/>
      <c r="Y605" s="1133"/>
      <c r="Z605" s="1133"/>
      <c r="AA605" s="1133"/>
      <c r="AB605" s="1133"/>
      <c r="AC605" s="1133"/>
      <c r="AD605" s="1"/>
      <c r="AE605" s="1"/>
      <c r="AF605" s="1"/>
    </row>
    <row r="606" spans="1:32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133"/>
      <c r="K606" s="1133"/>
      <c r="L606" s="1133"/>
      <c r="M606" s="1133"/>
      <c r="N606" s="1133"/>
      <c r="O606" s="1133"/>
      <c r="P606" s="1133"/>
      <c r="Q606" s="1133"/>
      <c r="R606" s="1133"/>
      <c r="S606" s="1133"/>
      <c r="T606" s="1133"/>
      <c r="U606" s="1133"/>
      <c r="V606" s="1133"/>
      <c r="W606" s="1133"/>
      <c r="X606" s="1133"/>
      <c r="Y606" s="1133"/>
      <c r="Z606" s="1133"/>
      <c r="AA606" s="1133"/>
      <c r="AB606" s="1133"/>
      <c r="AC606" s="1133"/>
      <c r="AD606" s="1"/>
      <c r="AE606" s="1"/>
      <c r="AF606" s="1"/>
    </row>
    <row r="607" spans="1:32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133"/>
      <c r="K607" s="1133"/>
      <c r="L607" s="1133"/>
      <c r="M607" s="1133"/>
      <c r="N607" s="1133"/>
      <c r="O607" s="1133"/>
      <c r="P607" s="1133"/>
      <c r="Q607" s="1133"/>
      <c r="R607" s="1133"/>
      <c r="S607" s="1133"/>
      <c r="T607" s="1133"/>
      <c r="U607" s="1133"/>
      <c r="V607" s="1133"/>
      <c r="W607" s="1133"/>
      <c r="X607" s="1133"/>
      <c r="Y607" s="1133"/>
      <c r="Z607" s="1133"/>
      <c r="AA607" s="1133"/>
      <c r="AB607" s="1133"/>
      <c r="AC607" s="1133"/>
      <c r="AD607" s="1"/>
      <c r="AE607" s="1"/>
      <c r="AF607" s="1"/>
    </row>
    <row r="608" spans="1:32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133"/>
      <c r="K608" s="1133"/>
      <c r="L608" s="1133"/>
      <c r="M608" s="1133"/>
      <c r="N608" s="1133"/>
      <c r="O608" s="1133"/>
      <c r="P608" s="1133"/>
      <c r="Q608" s="1133"/>
      <c r="R608" s="1133"/>
      <c r="S608" s="1133"/>
      <c r="T608" s="1133"/>
      <c r="U608" s="1133"/>
      <c r="V608" s="1133"/>
      <c r="W608" s="1133"/>
      <c r="X608" s="1133"/>
      <c r="Y608" s="1133"/>
      <c r="Z608" s="1133"/>
      <c r="AA608" s="1133"/>
      <c r="AB608" s="1133"/>
      <c r="AC608" s="1133"/>
      <c r="AD608" s="1"/>
      <c r="AE608" s="1"/>
      <c r="AF608" s="1"/>
    </row>
    <row r="609" spans="1:32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133"/>
      <c r="K609" s="1133"/>
      <c r="L609" s="1133"/>
      <c r="M609" s="1133"/>
      <c r="N609" s="1133"/>
      <c r="O609" s="1133"/>
      <c r="P609" s="1133"/>
      <c r="Q609" s="1133"/>
      <c r="R609" s="1133"/>
      <c r="S609" s="1133"/>
      <c r="T609" s="1133"/>
      <c r="U609" s="1133"/>
      <c r="V609" s="1133"/>
      <c r="W609" s="1133"/>
      <c r="X609" s="1133"/>
      <c r="Y609" s="1133"/>
      <c r="Z609" s="1133"/>
      <c r="AA609" s="1133"/>
      <c r="AB609" s="1133"/>
      <c r="AC609" s="1133"/>
      <c r="AD609" s="1"/>
      <c r="AE609" s="1"/>
      <c r="AF609" s="1"/>
    </row>
    <row r="610" spans="1:32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133"/>
      <c r="K610" s="1133"/>
      <c r="L610" s="1133"/>
      <c r="M610" s="1133"/>
      <c r="N610" s="1133"/>
      <c r="O610" s="1133"/>
      <c r="P610" s="1133"/>
      <c r="Q610" s="1133"/>
      <c r="R610" s="1133"/>
      <c r="S610" s="1133"/>
      <c r="T610" s="1133"/>
      <c r="U610" s="1133"/>
      <c r="V610" s="1133"/>
      <c r="W610" s="1133"/>
      <c r="X610" s="1133"/>
      <c r="Y610" s="1133"/>
      <c r="Z610" s="1133"/>
      <c r="AA610" s="1133"/>
      <c r="AB610" s="1133"/>
      <c r="AC610" s="1133"/>
      <c r="AD610" s="1"/>
      <c r="AE610" s="1"/>
      <c r="AF610" s="1"/>
    </row>
    <row r="611" spans="1:32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133"/>
      <c r="K611" s="1133"/>
      <c r="L611" s="1133"/>
      <c r="M611" s="1133"/>
      <c r="N611" s="1133"/>
      <c r="O611" s="1133"/>
      <c r="P611" s="1133"/>
      <c r="Q611" s="1133"/>
      <c r="R611" s="1133"/>
      <c r="S611" s="1133"/>
      <c r="T611" s="1133"/>
      <c r="U611" s="1133"/>
      <c r="V611" s="1133"/>
      <c r="W611" s="1133"/>
      <c r="X611" s="1133"/>
      <c r="Y611" s="1133"/>
      <c r="Z611" s="1133"/>
      <c r="AA611" s="1133"/>
      <c r="AB611" s="1133"/>
      <c r="AC611" s="1133"/>
      <c r="AD611" s="1"/>
      <c r="AE611" s="1"/>
      <c r="AF611" s="1"/>
    </row>
    <row r="612" spans="1:32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133"/>
      <c r="K612" s="1133"/>
      <c r="L612" s="1133"/>
      <c r="M612" s="1133"/>
      <c r="N612" s="1133"/>
      <c r="O612" s="1133"/>
      <c r="P612" s="1133"/>
      <c r="Q612" s="1133"/>
      <c r="R612" s="1133"/>
      <c r="S612" s="1133"/>
      <c r="T612" s="1133"/>
      <c r="U612" s="1133"/>
      <c r="V612" s="1133"/>
      <c r="W612" s="1133"/>
      <c r="X612" s="1133"/>
      <c r="Y612" s="1133"/>
      <c r="Z612" s="1133"/>
      <c r="AA612" s="1133"/>
      <c r="AB612" s="1133"/>
      <c r="AC612" s="1133"/>
      <c r="AD612" s="1"/>
      <c r="AE612" s="1"/>
      <c r="AF612" s="1"/>
    </row>
    <row r="613" spans="1:32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133"/>
      <c r="K613" s="1133"/>
      <c r="L613" s="1133"/>
      <c r="M613" s="1133"/>
      <c r="N613" s="1133"/>
      <c r="O613" s="1133"/>
      <c r="P613" s="1133"/>
      <c r="Q613" s="1133"/>
      <c r="R613" s="1133"/>
      <c r="S613" s="1133"/>
      <c r="T613" s="1133"/>
      <c r="U613" s="1133"/>
      <c r="V613" s="1133"/>
      <c r="W613" s="1133"/>
      <c r="X613" s="1133"/>
      <c r="Y613" s="1133"/>
      <c r="Z613" s="1133"/>
      <c r="AA613" s="1133"/>
      <c r="AB613" s="1133"/>
      <c r="AC613" s="1133"/>
      <c r="AD613" s="1"/>
      <c r="AE613" s="1"/>
      <c r="AF613" s="1"/>
    </row>
    <row r="614" spans="1:32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133"/>
      <c r="K614" s="1133"/>
      <c r="L614" s="1133"/>
      <c r="M614" s="1133"/>
      <c r="N614" s="1133"/>
      <c r="O614" s="1133"/>
      <c r="P614" s="1133"/>
      <c r="Q614" s="1133"/>
      <c r="R614" s="1133"/>
      <c r="S614" s="1133"/>
      <c r="T614" s="1133"/>
      <c r="U614" s="1133"/>
      <c r="V614" s="1133"/>
      <c r="W614" s="1133"/>
      <c r="X614" s="1133"/>
      <c r="Y614" s="1133"/>
      <c r="Z614" s="1133"/>
      <c r="AA614" s="1133"/>
      <c r="AB614" s="1133"/>
      <c r="AC614" s="1133"/>
      <c r="AD614" s="1"/>
      <c r="AE614" s="1"/>
      <c r="AF614" s="1"/>
    </row>
    <row r="615" spans="1:32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133"/>
      <c r="K615" s="1133"/>
      <c r="L615" s="1133"/>
      <c r="M615" s="1133"/>
      <c r="N615" s="1133"/>
      <c r="O615" s="1133"/>
      <c r="P615" s="1133"/>
      <c r="Q615" s="1133"/>
      <c r="R615" s="1133"/>
      <c r="S615" s="1133"/>
      <c r="T615" s="1133"/>
      <c r="U615" s="1133"/>
      <c r="V615" s="1133"/>
      <c r="W615" s="1133"/>
      <c r="X615" s="1133"/>
      <c r="Y615" s="1133"/>
      <c r="Z615" s="1133"/>
      <c r="AA615" s="1133"/>
      <c r="AB615" s="1133"/>
      <c r="AC615" s="1133"/>
      <c r="AD615" s="1"/>
      <c r="AE615" s="1"/>
      <c r="AF615" s="1"/>
    </row>
    <row r="616" spans="1:32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133"/>
      <c r="K616" s="1133"/>
      <c r="L616" s="1133"/>
      <c r="M616" s="1133"/>
      <c r="N616" s="1133"/>
      <c r="O616" s="1133"/>
      <c r="P616" s="1133"/>
      <c r="Q616" s="1133"/>
      <c r="R616" s="1133"/>
      <c r="S616" s="1133"/>
      <c r="T616" s="1133"/>
      <c r="U616" s="1133"/>
      <c r="V616" s="1133"/>
      <c r="W616" s="1133"/>
      <c r="X616" s="1133"/>
      <c r="Y616" s="1133"/>
      <c r="Z616" s="1133"/>
      <c r="AA616" s="1133"/>
      <c r="AB616" s="1133"/>
      <c r="AC616" s="1133"/>
      <c r="AD616" s="1"/>
      <c r="AE616" s="1"/>
      <c r="AF616" s="1"/>
    </row>
    <row r="617" spans="1:32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133"/>
      <c r="K617" s="1133"/>
      <c r="L617" s="1133"/>
      <c r="M617" s="1133"/>
      <c r="N617" s="1133"/>
      <c r="O617" s="1133"/>
      <c r="P617" s="1133"/>
      <c r="Q617" s="1133"/>
      <c r="R617" s="1133"/>
      <c r="S617" s="1133"/>
      <c r="T617" s="1133"/>
      <c r="U617" s="1133"/>
      <c r="V617" s="1133"/>
      <c r="W617" s="1133"/>
      <c r="X617" s="1133"/>
      <c r="Y617" s="1133"/>
      <c r="Z617" s="1133"/>
      <c r="AA617" s="1133"/>
      <c r="AB617" s="1133"/>
      <c r="AC617" s="1133"/>
      <c r="AD617" s="1"/>
      <c r="AE617" s="1"/>
      <c r="AF617" s="1"/>
    </row>
    <row r="618" spans="1:32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133"/>
      <c r="K618" s="1133"/>
      <c r="L618" s="1133"/>
      <c r="M618" s="1133"/>
      <c r="N618" s="1133"/>
      <c r="O618" s="1133"/>
      <c r="P618" s="1133"/>
      <c r="Q618" s="1133"/>
      <c r="R618" s="1133"/>
      <c r="S618" s="1133"/>
      <c r="T618" s="1133"/>
      <c r="U618" s="1133"/>
      <c r="V618" s="1133"/>
      <c r="W618" s="1133"/>
      <c r="X618" s="1133"/>
      <c r="Y618" s="1133"/>
      <c r="Z618" s="1133"/>
      <c r="AA618" s="1133"/>
      <c r="AB618" s="1133"/>
      <c r="AC618" s="1133"/>
      <c r="AD618" s="1"/>
      <c r="AE618" s="1"/>
      <c r="AF618" s="1"/>
    </row>
    <row r="619" spans="1:32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133"/>
      <c r="K619" s="1133"/>
      <c r="L619" s="1133"/>
      <c r="M619" s="1133"/>
      <c r="N619" s="1133"/>
      <c r="O619" s="1133"/>
      <c r="P619" s="1133"/>
      <c r="Q619" s="1133"/>
      <c r="R619" s="1133"/>
      <c r="S619" s="1133"/>
      <c r="T619" s="1133"/>
      <c r="U619" s="1133"/>
      <c r="V619" s="1133"/>
      <c r="W619" s="1133"/>
      <c r="X619" s="1133"/>
      <c r="Y619" s="1133"/>
      <c r="Z619" s="1133"/>
      <c r="AA619" s="1133"/>
      <c r="AB619" s="1133"/>
      <c r="AC619" s="1133"/>
      <c r="AD619" s="1"/>
      <c r="AE619" s="1"/>
      <c r="AF619" s="1"/>
    </row>
    <row r="620" spans="1:32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133"/>
      <c r="K620" s="1133"/>
      <c r="L620" s="1133"/>
      <c r="M620" s="1133"/>
      <c r="N620" s="1133"/>
      <c r="O620" s="1133"/>
      <c r="P620" s="1133"/>
      <c r="Q620" s="1133"/>
      <c r="R620" s="1133"/>
      <c r="S620" s="1133"/>
      <c r="T620" s="1133"/>
      <c r="U620" s="1133"/>
      <c r="V620" s="1133"/>
      <c r="W620" s="1133"/>
      <c r="X620" s="1133"/>
      <c r="Y620" s="1133"/>
      <c r="Z620" s="1133"/>
      <c r="AA620" s="1133"/>
      <c r="AB620" s="1133"/>
      <c r="AC620" s="1133"/>
      <c r="AD620" s="1"/>
      <c r="AE620" s="1"/>
      <c r="AF620" s="1"/>
    </row>
    <row r="621" spans="1:32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133"/>
      <c r="K621" s="1133"/>
      <c r="L621" s="1133"/>
      <c r="M621" s="1133"/>
      <c r="N621" s="1133"/>
      <c r="O621" s="1133"/>
      <c r="P621" s="1133"/>
      <c r="Q621" s="1133"/>
      <c r="R621" s="1133"/>
      <c r="S621" s="1133"/>
      <c r="T621" s="1133"/>
      <c r="U621" s="1133"/>
      <c r="V621" s="1133"/>
      <c r="W621" s="1133"/>
      <c r="X621" s="1133"/>
      <c r="Y621" s="1133"/>
      <c r="Z621" s="1133"/>
      <c r="AA621" s="1133"/>
      <c r="AB621" s="1133"/>
      <c r="AC621" s="1133"/>
      <c r="AD621" s="1"/>
      <c r="AE621" s="1"/>
      <c r="AF621" s="1"/>
    </row>
    <row r="622" spans="1:32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133"/>
      <c r="K622" s="1133"/>
      <c r="L622" s="1133"/>
      <c r="M622" s="1133"/>
      <c r="N622" s="1133"/>
      <c r="O622" s="1133"/>
      <c r="P622" s="1133"/>
      <c r="Q622" s="1133"/>
      <c r="R622" s="1133"/>
      <c r="S622" s="1133"/>
      <c r="T622" s="1133"/>
      <c r="U622" s="1133"/>
      <c r="V622" s="1133"/>
      <c r="W622" s="1133"/>
      <c r="X622" s="1133"/>
      <c r="Y622" s="1133"/>
      <c r="Z622" s="1133"/>
      <c r="AA622" s="1133"/>
      <c r="AB622" s="1133"/>
      <c r="AC622" s="1133"/>
      <c r="AD622" s="1"/>
      <c r="AE622" s="1"/>
      <c r="AF622" s="1"/>
    </row>
    <row r="623" spans="1:32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133"/>
      <c r="K623" s="1133"/>
      <c r="L623" s="1133"/>
      <c r="M623" s="1133"/>
      <c r="N623" s="1133"/>
      <c r="O623" s="1133"/>
      <c r="P623" s="1133"/>
      <c r="Q623" s="1133"/>
      <c r="R623" s="1133"/>
      <c r="S623" s="1133"/>
      <c r="T623" s="1133"/>
      <c r="U623" s="1133"/>
      <c r="V623" s="1133"/>
      <c r="W623" s="1133"/>
      <c r="X623" s="1133"/>
      <c r="Y623" s="1133"/>
      <c r="Z623" s="1133"/>
      <c r="AA623" s="1133"/>
      <c r="AB623" s="1133"/>
      <c r="AC623" s="1133"/>
      <c r="AD623" s="1"/>
      <c r="AE623" s="1"/>
      <c r="AF623" s="1"/>
    </row>
    <row r="624" spans="1:32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133"/>
      <c r="K624" s="1133"/>
      <c r="L624" s="1133"/>
      <c r="M624" s="1133"/>
      <c r="N624" s="1133"/>
      <c r="O624" s="1133"/>
      <c r="P624" s="1133"/>
      <c r="Q624" s="1133"/>
      <c r="R624" s="1133"/>
      <c r="S624" s="1133"/>
      <c r="T624" s="1133"/>
      <c r="U624" s="1133"/>
      <c r="V624" s="1133"/>
      <c r="W624" s="1133"/>
      <c r="X624" s="1133"/>
      <c r="Y624" s="1133"/>
      <c r="Z624" s="1133"/>
      <c r="AA624" s="1133"/>
      <c r="AB624" s="1133"/>
      <c r="AC624" s="1133"/>
      <c r="AD624" s="1"/>
      <c r="AE624" s="1"/>
      <c r="AF624" s="1"/>
    </row>
    <row r="625" spans="1:32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133"/>
      <c r="K625" s="1133"/>
      <c r="L625" s="1133"/>
      <c r="M625" s="1133"/>
      <c r="N625" s="1133"/>
      <c r="O625" s="1133"/>
      <c r="P625" s="1133"/>
      <c r="Q625" s="1133"/>
      <c r="R625" s="1133"/>
      <c r="S625" s="1133"/>
      <c r="T625" s="1133"/>
      <c r="U625" s="1133"/>
      <c r="V625" s="1133"/>
      <c r="W625" s="1133"/>
      <c r="X625" s="1133"/>
      <c r="Y625" s="1133"/>
      <c r="Z625" s="1133"/>
      <c r="AA625" s="1133"/>
      <c r="AB625" s="1133"/>
      <c r="AC625" s="1133"/>
      <c r="AD625" s="1"/>
      <c r="AE625" s="1"/>
      <c r="AF625" s="1"/>
    </row>
    <row r="626" spans="1:32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133"/>
      <c r="K626" s="1133"/>
      <c r="L626" s="1133"/>
      <c r="M626" s="1133"/>
      <c r="N626" s="1133"/>
      <c r="O626" s="1133"/>
      <c r="P626" s="1133"/>
      <c r="Q626" s="1133"/>
      <c r="R626" s="1133"/>
      <c r="S626" s="1133"/>
      <c r="T626" s="1133"/>
      <c r="U626" s="1133"/>
      <c r="V626" s="1133"/>
      <c r="W626" s="1133"/>
      <c r="X626" s="1133"/>
      <c r="Y626" s="1133"/>
      <c r="Z626" s="1133"/>
      <c r="AA626" s="1133"/>
      <c r="AB626" s="1133"/>
      <c r="AC626" s="1133"/>
      <c r="AD626" s="1"/>
      <c r="AE626" s="1"/>
      <c r="AF626" s="1"/>
    </row>
    <row r="627" spans="1:32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133"/>
      <c r="K627" s="1133"/>
      <c r="L627" s="1133"/>
      <c r="M627" s="1133"/>
      <c r="N627" s="1133"/>
      <c r="O627" s="1133"/>
      <c r="P627" s="1133"/>
      <c r="Q627" s="1133"/>
      <c r="R627" s="1133"/>
      <c r="S627" s="1133"/>
      <c r="T627" s="1133"/>
      <c r="U627" s="1133"/>
      <c r="V627" s="1133"/>
      <c r="W627" s="1133"/>
      <c r="X627" s="1133"/>
      <c r="Y627" s="1133"/>
      <c r="Z627" s="1133"/>
      <c r="AA627" s="1133"/>
      <c r="AB627" s="1133"/>
      <c r="AC627" s="1133"/>
      <c r="AD627" s="1"/>
      <c r="AE627" s="1"/>
      <c r="AF627" s="1"/>
    </row>
    <row r="628" spans="1:32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133"/>
      <c r="K628" s="1133"/>
      <c r="L628" s="1133"/>
      <c r="M628" s="1133"/>
      <c r="N628" s="1133"/>
      <c r="O628" s="1133"/>
      <c r="P628" s="1133"/>
      <c r="Q628" s="1133"/>
      <c r="R628" s="1133"/>
      <c r="S628" s="1133"/>
      <c r="T628" s="1133"/>
      <c r="U628" s="1133"/>
      <c r="V628" s="1133"/>
      <c r="W628" s="1133"/>
      <c r="X628" s="1133"/>
      <c r="Y628" s="1133"/>
      <c r="Z628" s="1133"/>
      <c r="AA628" s="1133"/>
      <c r="AB628" s="1133"/>
      <c r="AC628" s="1133"/>
      <c r="AD628" s="1"/>
      <c r="AE628" s="1"/>
      <c r="AF628" s="1"/>
    </row>
    <row r="629" spans="1:32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133"/>
      <c r="K629" s="1133"/>
      <c r="L629" s="1133"/>
      <c r="M629" s="1133"/>
      <c r="N629" s="1133"/>
      <c r="O629" s="1133"/>
      <c r="P629" s="1133"/>
      <c r="Q629" s="1133"/>
      <c r="R629" s="1133"/>
      <c r="S629" s="1133"/>
      <c r="T629" s="1133"/>
      <c r="U629" s="1133"/>
      <c r="V629" s="1133"/>
      <c r="W629" s="1133"/>
      <c r="X629" s="1133"/>
      <c r="Y629" s="1133"/>
      <c r="Z629" s="1133"/>
      <c r="AA629" s="1133"/>
      <c r="AB629" s="1133"/>
      <c r="AC629" s="1133"/>
      <c r="AD629" s="1"/>
      <c r="AE629" s="1"/>
      <c r="AF629" s="1"/>
    </row>
    <row r="630" spans="1:32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133"/>
      <c r="K630" s="1133"/>
      <c r="L630" s="1133"/>
      <c r="M630" s="1133"/>
      <c r="N630" s="1133"/>
      <c r="O630" s="1133"/>
      <c r="P630" s="1133"/>
      <c r="Q630" s="1133"/>
      <c r="R630" s="1133"/>
      <c r="S630" s="1133"/>
      <c r="T630" s="1133"/>
      <c r="U630" s="1133"/>
      <c r="V630" s="1133"/>
      <c r="W630" s="1133"/>
      <c r="X630" s="1133"/>
      <c r="Y630" s="1133"/>
      <c r="Z630" s="1133"/>
      <c r="AA630" s="1133"/>
      <c r="AB630" s="1133"/>
      <c r="AC630" s="1133"/>
      <c r="AD630" s="1"/>
      <c r="AE630" s="1"/>
      <c r="AF630" s="1"/>
    </row>
    <row r="631" spans="1:32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133"/>
      <c r="K631" s="1133"/>
      <c r="L631" s="1133"/>
      <c r="M631" s="1133"/>
      <c r="N631" s="1133"/>
      <c r="O631" s="1133"/>
      <c r="P631" s="1133"/>
      <c r="Q631" s="1133"/>
      <c r="R631" s="1133"/>
      <c r="S631" s="1133"/>
      <c r="T631" s="1133"/>
      <c r="U631" s="1133"/>
      <c r="V631" s="1133"/>
      <c r="W631" s="1133"/>
      <c r="X631" s="1133"/>
      <c r="Y631" s="1133"/>
      <c r="Z631" s="1133"/>
      <c r="AA631" s="1133"/>
      <c r="AB631" s="1133"/>
      <c r="AC631" s="1133"/>
      <c r="AD631" s="1"/>
      <c r="AE631" s="1"/>
      <c r="AF631" s="1"/>
    </row>
    <row r="632" spans="1:32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133"/>
      <c r="K632" s="1133"/>
      <c r="L632" s="1133"/>
      <c r="M632" s="1133"/>
      <c r="N632" s="1133"/>
      <c r="O632" s="1133"/>
      <c r="P632" s="1133"/>
      <c r="Q632" s="1133"/>
      <c r="R632" s="1133"/>
      <c r="S632" s="1133"/>
      <c r="T632" s="1133"/>
      <c r="U632" s="1133"/>
      <c r="V632" s="1133"/>
      <c r="W632" s="1133"/>
      <c r="X632" s="1133"/>
      <c r="Y632" s="1133"/>
      <c r="Z632" s="1133"/>
      <c r="AA632" s="1133"/>
      <c r="AB632" s="1133"/>
      <c r="AC632" s="1133"/>
      <c r="AD632" s="1"/>
      <c r="AE632" s="1"/>
      <c r="AF632" s="1"/>
    </row>
    <row r="633" spans="1:32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133"/>
      <c r="K633" s="1133"/>
      <c r="L633" s="1133"/>
      <c r="M633" s="1133"/>
      <c r="N633" s="1133"/>
      <c r="O633" s="1133"/>
      <c r="P633" s="1133"/>
      <c r="Q633" s="1133"/>
      <c r="R633" s="1133"/>
      <c r="S633" s="1133"/>
      <c r="T633" s="1133"/>
      <c r="U633" s="1133"/>
      <c r="V633" s="1133"/>
      <c r="W633" s="1133"/>
      <c r="X633" s="1133"/>
      <c r="Y633" s="1133"/>
      <c r="Z633" s="1133"/>
      <c r="AA633" s="1133"/>
      <c r="AB633" s="1133"/>
      <c r="AC633" s="1133"/>
      <c r="AD633" s="1"/>
      <c r="AE633" s="1"/>
      <c r="AF633" s="1"/>
    </row>
    <row r="634" spans="1:32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133"/>
      <c r="K634" s="1133"/>
      <c r="L634" s="1133"/>
      <c r="M634" s="1133"/>
      <c r="N634" s="1133"/>
      <c r="O634" s="1133"/>
      <c r="P634" s="1133"/>
      <c r="Q634" s="1133"/>
      <c r="R634" s="1133"/>
      <c r="S634" s="1133"/>
      <c r="T634" s="1133"/>
      <c r="U634" s="1133"/>
      <c r="V634" s="1133"/>
      <c r="W634" s="1133"/>
      <c r="X634" s="1133"/>
      <c r="Y634" s="1133"/>
      <c r="Z634" s="1133"/>
      <c r="AA634" s="1133"/>
      <c r="AB634" s="1133"/>
      <c r="AC634" s="1133"/>
      <c r="AD634" s="1"/>
      <c r="AE634" s="1"/>
      <c r="AF634" s="1"/>
    </row>
    <row r="635" spans="1:32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133"/>
      <c r="K635" s="1133"/>
      <c r="L635" s="1133"/>
      <c r="M635" s="1133"/>
      <c r="N635" s="1133"/>
      <c r="O635" s="1133"/>
      <c r="P635" s="1133"/>
      <c r="Q635" s="1133"/>
      <c r="R635" s="1133"/>
      <c r="S635" s="1133"/>
      <c r="T635" s="1133"/>
      <c r="U635" s="1133"/>
      <c r="V635" s="1133"/>
      <c r="W635" s="1133"/>
      <c r="X635" s="1133"/>
      <c r="Y635" s="1133"/>
      <c r="Z635" s="1133"/>
      <c r="AA635" s="1133"/>
      <c r="AB635" s="1133"/>
      <c r="AC635" s="1133"/>
      <c r="AD635" s="1"/>
      <c r="AE635" s="1"/>
      <c r="AF635" s="1"/>
    </row>
    <row r="636" spans="1:32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133"/>
      <c r="K636" s="1133"/>
      <c r="L636" s="1133"/>
      <c r="M636" s="1133"/>
      <c r="N636" s="1133"/>
      <c r="O636" s="1133"/>
      <c r="P636" s="1133"/>
      <c r="Q636" s="1133"/>
      <c r="R636" s="1133"/>
      <c r="S636" s="1133"/>
      <c r="T636" s="1133"/>
      <c r="U636" s="1133"/>
      <c r="V636" s="1133"/>
      <c r="W636" s="1133"/>
      <c r="X636" s="1133"/>
      <c r="Y636" s="1133"/>
      <c r="Z636" s="1133"/>
      <c r="AA636" s="1133"/>
      <c r="AB636" s="1133"/>
      <c r="AC636" s="1133"/>
      <c r="AD636" s="1"/>
      <c r="AE636" s="1"/>
      <c r="AF636" s="1"/>
    </row>
    <row r="637" spans="1:32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133"/>
      <c r="K637" s="1133"/>
      <c r="L637" s="1133"/>
      <c r="M637" s="1133"/>
      <c r="N637" s="1133"/>
      <c r="O637" s="1133"/>
      <c r="P637" s="1133"/>
      <c r="Q637" s="1133"/>
      <c r="R637" s="1133"/>
      <c r="S637" s="1133"/>
      <c r="T637" s="1133"/>
      <c r="U637" s="1133"/>
      <c r="V637" s="1133"/>
      <c r="W637" s="1133"/>
      <c r="X637" s="1133"/>
      <c r="Y637" s="1133"/>
      <c r="Z637" s="1133"/>
      <c r="AA637" s="1133"/>
      <c r="AB637" s="1133"/>
      <c r="AC637" s="1133"/>
      <c r="AD637" s="1"/>
      <c r="AE637" s="1"/>
      <c r="AF637" s="1"/>
    </row>
    <row r="638" spans="1:32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133"/>
      <c r="K638" s="1133"/>
      <c r="L638" s="1133"/>
      <c r="M638" s="1133"/>
      <c r="N638" s="1133"/>
      <c r="O638" s="1133"/>
      <c r="P638" s="1133"/>
      <c r="Q638" s="1133"/>
      <c r="R638" s="1133"/>
      <c r="S638" s="1133"/>
      <c r="T638" s="1133"/>
      <c r="U638" s="1133"/>
      <c r="V638" s="1133"/>
      <c r="W638" s="1133"/>
      <c r="X638" s="1133"/>
      <c r="Y638" s="1133"/>
      <c r="Z638" s="1133"/>
      <c r="AA638" s="1133"/>
      <c r="AB638" s="1133"/>
      <c r="AC638" s="1133"/>
      <c r="AD638" s="1"/>
      <c r="AE638" s="1"/>
      <c r="AF638" s="1"/>
    </row>
    <row r="639" spans="1:32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133"/>
      <c r="K639" s="1133"/>
      <c r="L639" s="1133"/>
      <c r="M639" s="1133"/>
      <c r="N639" s="1133"/>
      <c r="O639" s="1133"/>
      <c r="P639" s="1133"/>
      <c r="Q639" s="1133"/>
      <c r="R639" s="1133"/>
      <c r="S639" s="1133"/>
      <c r="T639" s="1133"/>
      <c r="U639" s="1133"/>
      <c r="V639" s="1133"/>
      <c r="W639" s="1133"/>
      <c r="X639" s="1133"/>
      <c r="Y639" s="1133"/>
      <c r="Z639" s="1133"/>
      <c r="AA639" s="1133"/>
      <c r="AB639" s="1133"/>
      <c r="AC639" s="1133"/>
      <c r="AD639" s="1"/>
      <c r="AE639" s="1"/>
      <c r="AF639" s="1"/>
    </row>
    <row r="640" spans="1:32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133"/>
      <c r="K640" s="1133"/>
      <c r="L640" s="1133"/>
      <c r="M640" s="1133"/>
      <c r="N640" s="1133"/>
      <c r="O640" s="1133"/>
      <c r="P640" s="1133"/>
      <c r="Q640" s="1133"/>
      <c r="R640" s="1133"/>
      <c r="S640" s="1133"/>
      <c r="T640" s="1133"/>
      <c r="U640" s="1133"/>
      <c r="V640" s="1133"/>
      <c r="W640" s="1133"/>
      <c r="X640" s="1133"/>
      <c r="Y640" s="1133"/>
      <c r="Z640" s="1133"/>
      <c r="AA640" s="1133"/>
      <c r="AB640" s="1133"/>
      <c r="AC640" s="1133"/>
      <c r="AD640" s="1"/>
      <c r="AE640" s="1"/>
      <c r="AF640" s="1"/>
    </row>
    <row r="641" spans="1:32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133"/>
      <c r="K641" s="1133"/>
      <c r="L641" s="1133"/>
      <c r="M641" s="1133"/>
      <c r="N641" s="1133"/>
      <c r="O641" s="1133"/>
      <c r="P641" s="1133"/>
      <c r="Q641" s="1133"/>
      <c r="R641" s="1133"/>
      <c r="S641" s="1133"/>
      <c r="T641" s="1133"/>
      <c r="U641" s="1133"/>
      <c r="V641" s="1133"/>
      <c r="W641" s="1133"/>
      <c r="X641" s="1133"/>
      <c r="Y641" s="1133"/>
      <c r="Z641" s="1133"/>
      <c r="AA641" s="1133"/>
      <c r="AB641" s="1133"/>
      <c r="AC641" s="1133"/>
      <c r="AD641" s="1"/>
      <c r="AE641" s="1"/>
      <c r="AF641" s="1"/>
    </row>
    <row r="642" spans="1:32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133"/>
      <c r="K642" s="1133"/>
      <c r="L642" s="1133"/>
      <c r="M642" s="1133"/>
      <c r="N642" s="1133"/>
      <c r="O642" s="1133"/>
      <c r="P642" s="1133"/>
      <c r="Q642" s="1133"/>
      <c r="R642" s="1133"/>
      <c r="S642" s="1133"/>
      <c r="T642" s="1133"/>
      <c r="U642" s="1133"/>
      <c r="V642" s="1133"/>
      <c r="W642" s="1133"/>
      <c r="X642" s="1133"/>
      <c r="Y642" s="1133"/>
      <c r="Z642" s="1133"/>
      <c r="AA642" s="1133"/>
      <c r="AB642" s="1133"/>
      <c r="AC642" s="1133"/>
      <c r="AD642" s="1"/>
      <c r="AE642" s="1"/>
      <c r="AF642" s="1"/>
    </row>
    <row r="643" spans="1:32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133"/>
      <c r="K643" s="1133"/>
      <c r="L643" s="1133"/>
      <c r="M643" s="1133"/>
      <c r="N643" s="1133"/>
      <c r="O643" s="1133"/>
      <c r="P643" s="1133"/>
      <c r="Q643" s="1133"/>
      <c r="R643" s="1133"/>
      <c r="S643" s="1133"/>
      <c r="T643" s="1133"/>
      <c r="U643" s="1133"/>
      <c r="V643" s="1133"/>
      <c r="W643" s="1133"/>
      <c r="X643" s="1133"/>
      <c r="Y643" s="1133"/>
      <c r="Z643" s="1133"/>
      <c r="AA643" s="1133"/>
      <c r="AB643" s="1133"/>
      <c r="AC643" s="1133"/>
      <c r="AD643" s="1"/>
      <c r="AE643" s="1"/>
      <c r="AF643" s="1"/>
    </row>
    <row r="644" spans="1:32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133"/>
      <c r="K644" s="1133"/>
      <c r="L644" s="1133"/>
      <c r="M644" s="1133"/>
      <c r="N644" s="1133"/>
      <c r="O644" s="1133"/>
      <c r="P644" s="1133"/>
      <c r="Q644" s="1133"/>
      <c r="R644" s="1133"/>
      <c r="S644" s="1133"/>
      <c r="T644" s="1133"/>
      <c r="U644" s="1133"/>
      <c r="V644" s="1133"/>
      <c r="W644" s="1133"/>
      <c r="X644" s="1133"/>
      <c r="Y644" s="1133"/>
      <c r="Z644" s="1133"/>
      <c r="AA644" s="1133"/>
      <c r="AB644" s="1133"/>
      <c r="AC644" s="1133"/>
      <c r="AD644" s="1"/>
      <c r="AE644" s="1"/>
      <c r="AF644" s="1"/>
    </row>
    <row r="645" spans="1:32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133"/>
      <c r="K645" s="1133"/>
      <c r="L645" s="1133"/>
      <c r="M645" s="1133"/>
      <c r="N645" s="1133"/>
      <c r="O645" s="1133"/>
      <c r="P645" s="1133"/>
      <c r="Q645" s="1133"/>
      <c r="R645" s="1133"/>
      <c r="S645" s="1133"/>
      <c r="T645" s="1133"/>
      <c r="U645" s="1133"/>
      <c r="V645" s="1133"/>
      <c r="W645" s="1133"/>
      <c r="X645" s="1133"/>
      <c r="Y645" s="1133"/>
      <c r="Z645" s="1133"/>
      <c r="AA645" s="1133"/>
      <c r="AB645" s="1133"/>
      <c r="AC645" s="1133"/>
      <c r="AD645" s="1"/>
      <c r="AE645" s="1"/>
      <c r="AF645" s="1"/>
    </row>
    <row r="646" spans="1:32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133"/>
      <c r="K646" s="1133"/>
      <c r="L646" s="1133"/>
      <c r="M646" s="1133"/>
      <c r="N646" s="1133"/>
      <c r="O646" s="1133"/>
      <c r="P646" s="1133"/>
      <c r="Q646" s="1133"/>
      <c r="R646" s="1133"/>
      <c r="S646" s="1133"/>
      <c r="T646" s="1133"/>
      <c r="U646" s="1133"/>
      <c r="V646" s="1133"/>
      <c r="W646" s="1133"/>
      <c r="X646" s="1133"/>
      <c r="Y646" s="1133"/>
      <c r="Z646" s="1133"/>
      <c r="AA646" s="1133"/>
      <c r="AB646" s="1133"/>
      <c r="AC646" s="1133"/>
      <c r="AD646" s="1"/>
      <c r="AE646" s="1"/>
      <c r="AF646" s="1"/>
    </row>
    <row r="647" spans="1:32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133"/>
      <c r="K647" s="1133"/>
      <c r="L647" s="1133"/>
      <c r="M647" s="1133"/>
      <c r="N647" s="1133"/>
      <c r="O647" s="1133"/>
      <c r="P647" s="1133"/>
      <c r="Q647" s="1133"/>
      <c r="R647" s="1133"/>
      <c r="S647" s="1133"/>
      <c r="T647" s="1133"/>
      <c r="U647" s="1133"/>
      <c r="V647" s="1133"/>
      <c r="W647" s="1133"/>
      <c r="X647" s="1133"/>
      <c r="Y647" s="1133"/>
      <c r="Z647" s="1133"/>
      <c r="AA647" s="1133"/>
      <c r="AB647" s="1133"/>
      <c r="AC647" s="1133"/>
      <c r="AD647" s="1"/>
      <c r="AE647" s="1"/>
      <c r="AF647" s="1"/>
    </row>
    <row r="648" spans="1:32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133"/>
      <c r="K648" s="1133"/>
      <c r="L648" s="1133"/>
      <c r="M648" s="1133"/>
      <c r="N648" s="1133"/>
      <c r="O648" s="1133"/>
      <c r="P648" s="1133"/>
      <c r="Q648" s="1133"/>
      <c r="R648" s="1133"/>
      <c r="S648" s="1133"/>
      <c r="T648" s="1133"/>
      <c r="U648" s="1133"/>
      <c r="V648" s="1133"/>
      <c r="W648" s="1133"/>
      <c r="X648" s="1133"/>
      <c r="Y648" s="1133"/>
      <c r="Z648" s="1133"/>
      <c r="AA648" s="1133"/>
      <c r="AB648" s="1133"/>
      <c r="AC648" s="1133"/>
      <c r="AD648" s="1"/>
      <c r="AE648" s="1"/>
      <c r="AF648" s="1"/>
    </row>
    <row r="649" spans="1:32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133"/>
      <c r="K649" s="1133"/>
      <c r="L649" s="1133"/>
      <c r="M649" s="1133"/>
      <c r="N649" s="1133"/>
      <c r="O649" s="1133"/>
      <c r="P649" s="1133"/>
      <c r="Q649" s="1133"/>
      <c r="R649" s="1133"/>
      <c r="S649" s="1133"/>
      <c r="T649" s="1133"/>
      <c r="U649" s="1133"/>
      <c r="V649" s="1133"/>
      <c r="W649" s="1133"/>
      <c r="X649" s="1133"/>
      <c r="Y649" s="1133"/>
      <c r="Z649" s="1133"/>
      <c r="AA649" s="1133"/>
      <c r="AB649" s="1133"/>
      <c r="AC649" s="1133"/>
      <c r="AD649" s="1"/>
      <c r="AE649" s="1"/>
      <c r="AF649" s="1"/>
    </row>
    <row r="650" spans="1:32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133"/>
      <c r="K650" s="1133"/>
      <c r="L650" s="1133"/>
      <c r="M650" s="1133"/>
      <c r="N650" s="1133"/>
      <c r="O650" s="1133"/>
      <c r="P650" s="1133"/>
      <c r="Q650" s="1133"/>
      <c r="R650" s="1133"/>
      <c r="S650" s="1133"/>
      <c r="T650" s="1133"/>
      <c r="U650" s="1133"/>
      <c r="V650" s="1133"/>
      <c r="W650" s="1133"/>
      <c r="X650" s="1133"/>
      <c r="Y650" s="1133"/>
      <c r="Z650" s="1133"/>
      <c r="AA650" s="1133"/>
      <c r="AB650" s="1133"/>
      <c r="AC650" s="1133"/>
      <c r="AD650" s="1"/>
      <c r="AE650" s="1"/>
      <c r="AF650" s="1"/>
    </row>
    <row r="651" spans="1:32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133"/>
      <c r="K651" s="1133"/>
      <c r="L651" s="1133"/>
      <c r="M651" s="1133"/>
      <c r="N651" s="1133"/>
      <c r="O651" s="1133"/>
      <c r="P651" s="1133"/>
      <c r="Q651" s="1133"/>
      <c r="R651" s="1133"/>
      <c r="S651" s="1133"/>
      <c r="T651" s="1133"/>
      <c r="U651" s="1133"/>
      <c r="V651" s="1133"/>
      <c r="W651" s="1133"/>
      <c r="X651" s="1133"/>
      <c r="Y651" s="1133"/>
      <c r="Z651" s="1133"/>
      <c r="AA651" s="1133"/>
      <c r="AB651" s="1133"/>
      <c r="AC651" s="1133"/>
      <c r="AD651" s="1"/>
      <c r="AE651" s="1"/>
      <c r="AF651" s="1"/>
    </row>
    <row r="652" spans="1:32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133"/>
      <c r="K652" s="1133"/>
      <c r="L652" s="1133"/>
      <c r="M652" s="1133"/>
      <c r="N652" s="1133"/>
      <c r="O652" s="1133"/>
      <c r="P652" s="1133"/>
      <c r="Q652" s="1133"/>
      <c r="R652" s="1133"/>
      <c r="S652" s="1133"/>
      <c r="T652" s="1133"/>
      <c r="U652" s="1133"/>
      <c r="V652" s="1133"/>
      <c r="W652" s="1133"/>
      <c r="X652" s="1133"/>
      <c r="Y652" s="1133"/>
      <c r="Z652" s="1133"/>
      <c r="AA652" s="1133"/>
      <c r="AB652" s="1133"/>
      <c r="AC652" s="1133"/>
      <c r="AD652" s="1"/>
      <c r="AE652" s="1"/>
      <c r="AF652" s="1"/>
    </row>
    <row r="653" spans="1:32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133"/>
      <c r="K653" s="1133"/>
      <c r="L653" s="1133"/>
      <c r="M653" s="1133"/>
      <c r="N653" s="1133"/>
      <c r="O653" s="1133"/>
      <c r="P653" s="1133"/>
      <c r="Q653" s="1133"/>
      <c r="R653" s="1133"/>
      <c r="S653" s="1133"/>
      <c r="T653" s="1133"/>
      <c r="U653" s="1133"/>
      <c r="V653" s="1133"/>
      <c r="W653" s="1133"/>
      <c r="X653" s="1133"/>
      <c r="Y653" s="1133"/>
      <c r="Z653" s="1133"/>
      <c r="AA653" s="1133"/>
      <c r="AB653" s="1133"/>
      <c r="AC653" s="1133"/>
      <c r="AD653" s="1"/>
      <c r="AE653" s="1"/>
      <c r="AF653" s="1"/>
    </row>
    <row r="654" spans="1:32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133"/>
      <c r="K654" s="1133"/>
      <c r="L654" s="1133"/>
      <c r="M654" s="1133"/>
      <c r="N654" s="1133"/>
      <c r="O654" s="1133"/>
      <c r="P654" s="1133"/>
      <c r="Q654" s="1133"/>
      <c r="R654" s="1133"/>
      <c r="S654" s="1133"/>
      <c r="T654" s="1133"/>
      <c r="U654" s="1133"/>
      <c r="V654" s="1133"/>
      <c r="W654" s="1133"/>
      <c r="X654" s="1133"/>
      <c r="Y654" s="1133"/>
      <c r="Z654" s="1133"/>
      <c r="AA654" s="1133"/>
      <c r="AB654" s="1133"/>
      <c r="AC654" s="1133"/>
      <c r="AD654" s="1"/>
      <c r="AE654" s="1"/>
      <c r="AF654" s="1"/>
    </row>
    <row r="655" spans="1:32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133"/>
      <c r="K655" s="1133"/>
      <c r="L655" s="1133"/>
      <c r="M655" s="1133"/>
      <c r="N655" s="1133"/>
      <c r="O655" s="1133"/>
      <c r="P655" s="1133"/>
      <c r="Q655" s="1133"/>
      <c r="R655" s="1133"/>
      <c r="S655" s="1133"/>
      <c r="T655" s="1133"/>
      <c r="U655" s="1133"/>
      <c r="V655" s="1133"/>
      <c r="W655" s="1133"/>
      <c r="X655" s="1133"/>
      <c r="Y655" s="1133"/>
      <c r="Z655" s="1133"/>
      <c r="AA655" s="1133"/>
      <c r="AB655" s="1133"/>
      <c r="AC655" s="1133"/>
      <c r="AD655" s="1"/>
      <c r="AE655" s="1"/>
      <c r="AF655" s="1"/>
    </row>
    <row r="656" spans="1:32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133"/>
      <c r="K656" s="1133"/>
      <c r="L656" s="1133"/>
      <c r="M656" s="1133"/>
      <c r="N656" s="1133"/>
      <c r="O656" s="1133"/>
      <c r="P656" s="1133"/>
      <c r="Q656" s="1133"/>
      <c r="R656" s="1133"/>
      <c r="S656" s="1133"/>
      <c r="T656" s="1133"/>
      <c r="U656" s="1133"/>
      <c r="V656" s="1133"/>
      <c r="W656" s="1133"/>
      <c r="X656" s="1133"/>
      <c r="Y656" s="1133"/>
      <c r="Z656" s="1133"/>
      <c r="AA656" s="1133"/>
      <c r="AB656" s="1133"/>
      <c r="AC656" s="1133"/>
      <c r="AD656" s="1"/>
      <c r="AE656" s="1"/>
      <c r="AF656" s="1"/>
    </row>
    <row r="657" spans="1:32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133"/>
      <c r="K657" s="1133"/>
      <c r="L657" s="1133"/>
      <c r="M657" s="1133"/>
      <c r="N657" s="1133"/>
      <c r="O657" s="1133"/>
      <c r="P657" s="1133"/>
      <c r="Q657" s="1133"/>
      <c r="R657" s="1133"/>
      <c r="S657" s="1133"/>
      <c r="T657" s="1133"/>
      <c r="U657" s="1133"/>
      <c r="V657" s="1133"/>
      <c r="W657" s="1133"/>
      <c r="X657" s="1133"/>
      <c r="Y657" s="1133"/>
      <c r="Z657" s="1133"/>
      <c r="AA657" s="1133"/>
      <c r="AB657" s="1133"/>
      <c r="AC657" s="1133"/>
      <c r="AD657" s="1"/>
      <c r="AE657" s="1"/>
      <c r="AF657" s="1"/>
    </row>
    <row r="658" spans="1:32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133"/>
      <c r="K658" s="1133"/>
      <c r="L658" s="1133"/>
      <c r="M658" s="1133"/>
      <c r="N658" s="1133"/>
      <c r="O658" s="1133"/>
      <c r="P658" s="1133"/>
      <c r="Q658" s="1133"/>
      <c r="R658" s="1133"/>
      <c r="S658" s="1133"/>
      <c r="T658" s="1133"/>
      <c r="U658" s="1133"/>
      <c r="V658" s="1133"/>
      <c r="W658" s="1133"/>
      <c r="X658" s="1133"/>
      <c r="Y658" s="1133"/>
      <c r="Z658" s="1133"/>
      <c r="AA658" s="1133"/>
      <c r="AB658" s="1133"/>
      <c r="AC658" s="1133"/>
      <c r="AD658" s="1"/>
      <c r="AE658" s="1"/>
      <c r="AF658" s="1"/>
    </row>
    <row r="659" spans="1:32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133"/>
      <c r="K659" s="1133"/>
      <c r="L659" s="1133"/>
      <c r="M659" s="1133"/>
      <c r="N659" s="1133"/>
      <c r="O659" s="1133"/>
      <c r="P659" s="1133"/>
      <c r="Q659" s="1133"/>
      <c r="R659" s="1133"/>
      <c r="S659" s="1133"/>
      <c r="T659" s="1133"/>
      <c r="U659" s="1133"/>
      <c r="V659" s="1133"/>
      <c r="W659" s="1133"/>
      <c r="X659" s="1133"/>
      <c r="Y659" s="1133"/>
      <c r="Z659" s="1133"/>
      <c r="AA659" s="1133"/>
      <c r="AB659" s="1133"/>
      <c r="AC659" s="1133"/>
      <c r="AD659" s="1"/>
      <c r="AE659" s="1"/>
      <c r="AF659" s="1"/>
    </row>
    <row r="660" spans="1:32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133"/>
      <c r="K660" s="1133"/>
      <c r="L660" s="1133"/>
      <c r="M660" s="1133"/>
      <c r="N660" s="1133"/>
      <c r="O660" s="1133"/>
      <c r="P660" s="1133"/>
      <c r="Q660" s="1133"/>
      <c r="R660" s="1133"/>
      <c r="S660" s="1133"/>
      <c r="T660" s="1133"/>
      <c r="U660" s="1133"/>
      <c r="V660" s="1133"/>
      <c r="W660" s="1133"/>
      <c r="X660" s="1133"/>
      <c r="Y660" s="1133"/>
      <c r="Z660" s="1133"/>
      <c r="AA660" s="1133"/>
      <c r="AB660" s="1133"/>
      <c r="AC660" s="1133"/>
      <c r="AD660" s="1"/>
      <c r="AE660" s="1"/>
      <c r="AF660" s="1"/>
    </row>
    <row r="661" spans="1:32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133"/>
      <c r="K661" s="1133"/>
      <c r="L661" s="1133"/>
      <c r="M661" s="1133"/>
      <c r="N661" s="1133"/>
      <c r="O661" s="1133"/>
      <c r="P661" s="1133"/>
      <c r="Q661" s="1133"/>
      <c r="R661" s="1133"/>
      <c r="S661" s="1133"/>
      <c r="T661" s="1133"/>
      <c r="U661" s="1133"/>
      <c r="V661" s="1133"/>
      <c r="W661" s="1133"/>
      <c r="X661" s="1133"/>
      <c r="Y661" s="1133"/>
      <c r="Z661" s="1133"/>
      <c r="AA661" s="1133"/>
      <c r="AB661" s="1133"/>
      <c r="AC661" s="1133"/>
      <c r="AD661" s="1"/>
      <c r="AE661" s="1"/>
      <c r="AF661" s="1"/>
    </row>
    <row r="662" spans="1:32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133"/>
      <c r="K662" s="1133"/>
      <c r="L662" s="1133"/>
      <c r="M662" s="1133"/>
      <c r="N662" s="1133"/>
      <c r="O662" s="1133"/>
      <c r="P662" s="1133"/>
      <c r="Q662" s="1133"/>
      <c r="R662" s="1133"/>
      <c r="S662" s="1133"/>
      <c r="T662" s="1133"/>
      <c r="U662" s="1133"/>
      <c r="V662" s="1133"/>
      <c r="W662" s="1133"/>
      <c r="X662" s="1133"/>
      <c r="Y662" s="1133"/>
      <c r="Z662" s="1133"/>
      <c r="AA662" s="1133"/>
      <c r="AB662" s="1133"/>
      <c r="AC662" s="1133"/>
      <c r="AD662" s="1"/>
      <c r="AE662" s="1"/>
      <c r="AF662" s="1"/>
    </row>
    <row r="663" spans="1:32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133"/>
      <c r="K663" s="1133"/>
      <c r="L663" s="1133"/>
      <c r="M663" s="1133"/>
      <c r="N663" s="1133"/>
      <c r="O663" s="1133"/>
      <c r="P663" s="1133"/>
      <c r="Q663" s="1133"/>
      <c r="R663" s="1133"/>
      <c r="S663" s="1133"/>
      <c r="T663" s="1133"/>
      <c r="U663" s="1133"/>
      <c r="V663" s="1133"/>
      <c r="W663" s="1133"/>
      <c r="X663" s="1133"/>
      <c r="Y663" s="1133"/>
      <c r="Z663" s="1133"/>
      <c r="AA663" s="1133"/>
      <c r="AB663" s="1133"/>
      <c r="AC663" s="1133"/>
      <c r="AD663" s="1"/>
      <c r="AE663" s="1"/>
      <c r="AF663" s="1"/>
    </row>
    <row r="664" spans="1:32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133"/>
      <c r="K664" s="1133"/>
      <c r="L664" s="1133"/>
      <c r="M664" s="1133"/>
      <c r="N664" s="1133"/>
      <c r="O664" s="1133"/>
      <c r="P664" s="1133"/>
      <c r="Q664" s="1133"/>
      <c r="R664" s="1133"/>
      <c r="S664" s="1133"/>
      <c r="T664" s="1133"/>
      <c r="U664" s="1133"/>
      <c r="V664" s="1133"/>
      <c r="W664" s="1133"/>
      <c r="X664" s="1133"/>
      <c r="Y664" s="1133"/>
      <c r="Z664" s="1133"/>
      <c r="AA664" s="1133"/>
      <c r="AB664" s="1133"/>
      <c r="AC664" s="1133"/>
      <c r="AD664" s="1"/>
      <c r="AE664" s="1"/>
      <c r="AF664" s="1"/>
    </row>
    <row r="665" spans="1:32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133"/>
      <c r="K665" s="1133"/>
      <c r="L665" s="1133"/>
      <c r="M665" s="1133"/>
      <c r="N665" s="1133"/>
      <c r="O665" s="1133"/>
      <c r="P665" s="1133"/>
      <c r="Q665" s="1133"/>
      <c r="R665" s="1133"/>
      <c r="S665" s="1133"/>
      <c r="T665" s="1133"/>
      <c r="U665" s="1133"/>
      <c r="V665" s="1133"/>
      <c r="W665" s="1133"/>
      <c r="X665" s="1133"/>
      <c r="Y665" s="1133"/>
      <c r="Z665" s="1133"/>
      <c r="AA665" s="1133"/>
      <c r="AB665" s="1133"/>
      <c r="AC665" s="1133"/>
      <c r="AD665" s="1"/>
      <c r="AE665" s="1"/>
      <c r="AF665" s="1"/>
    </row>
    <row r="666" spans="1:32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133"/>
      <c r="K666" s="1133"/>
      <c r="L666" s="1133"/>
      <c r="M666" s="1133"/>
      <c r="N666" s="1133"/>
      <c r="O666" s="1133"/>
      <c r="P666" s="1133"/>
      <c r="Q666" s="1133"/>
      <c r="R666" s="1133"/>
      <c r="S666" s="1133"/>
      <c r="T666" s="1133"/>
      <c r="U666" s="1133"/>
      <c r="V666" s="1133"/>
      <c r="W666" s="1133"/>
      <c r="X666" s="1133"/>
      <c r="Y666" s="1133"/>
      <c r="Z666" s="1133"/>
      <c r="AA666" s="1133"/>
      <c r="AB666" s="1133"/>
      <c r="AC666" s="1133"/>
      <c r="AD666" s="1"/>
      <c r="AE666" s="1"/>
      <c r="AF666" s="1"/>
    </row>
    <row r="667" spans="1:32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133"/>
      <c r="K667" s="1133"/>
      <c r="L667" s="1133"/>
      <c r="M667" s="1133"/>
      <c r="N667" s="1133"/>
      <c r="O667" s="1133"/>
      <c r="P667" s="1133"/>
      <c r="Q667" s="1133"/>
      <c r="R667" s="1133"/>
      <c r="S667" s="1133"/>
      <c r="T667" s="1133"/>
      <c r="U667" s="1133"/>
      <c r="V667" s="1133"/>
      <c r="W667" s="1133"/>
      <c r="X667" s="1133"/>
      <c r="Y667" s="1133"/>
      <c r="Z667" s="1133"/>
      <c r="AA667" s="1133"/>
      <c r="AB667" s="1133"/>
      <c r="AC667" s="1133"/>
      <c r="AD667" s="1"/>
      <c r="AE667" s="1"/>
      <c r="AF667" s="1"/>
    </row>
    <row r="668" spans="1:32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133"/>
      <c r="K668" s="1133"/>
      <c r="L668" s="1133"/>
      <c r="M668" s="1133"/>
      <c r="N668" s="1133"/>
      <c r="O668" s="1133"/>
      <c r="P668" s="1133"/>
      <c r="Q668" s="1133"/>
      <c r="R668" s="1133"/>
      <c r="S668" s="1133"/>
      <c r="T668" s="1133"/>
      <c r="U668" s="1133"/>
      <c r="V668" s="1133"/>
      <c r="W668" s="1133"/>
      <c r="X668" s="1133"/>
      <c r="Y668" s="1133"/>
      <c r="Z668" s="1133"/>
      <c r="AA668" s="1133"/>
      <c r="AB668" s="1133"/>
      <c r="AC668" s="1133"/>
      <c r="AD668" s="1"/>
      <c r="AE668" s="1"/>
      <c r="AF668" s="1"/>
    </row>
    <row r="669" spans="1:32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133"/>
      <c r="K669" s="1133"/>
      <c r="L669" s="1133"/>
      <c r="M669" s="1133"/>
      <c r="N669" s="1133"/>
      <c r="O669" s="1133"/>
      <c r="P669" s="1133"/>
      <c r="Q669" s="1133"/>
      <c r="R669" s="1133"/>
      <c r="S669" s="1133"/>
      <c r="T669" s="1133"/>
      <c r="U669" s="1133"/>
      <c r="V669" s="1133"/>
      <c r="W669" s="1133"/>
      <c r="X669" s="1133"/>
      <c r="Y669" s="1133"/>
      <c r="Z669" s="1133"/>
      <c r="AA669" s="1133"/>
      <c r="AB669" s="1133"/>
      <c r="AC669" s="1133"/>
      <c r="AD669" s="1"/>
      <c r="AE669" s="1"/>
      <c r="AF669" s="1"/>
    </row>
    <row r="670" spans="1:32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133"/>
      <c r="K670" s="1133"/>
      <c r="L670" s="1133"/>
      <c r="M670" s="1133"/>
      <c r="N670" s="1133"/>
      <c r="O670" s="1133"/>
      <c r="P670" s="1133"/>
      <c r="Q670" s="1133"/>
      <c r="R670" s="1133"/>
      <c r="S670" s="1133"/>
      <c r="T670" s="1133"/>
      <c r="U670" s="1133"/>
      <c r="V670" s="1133"/>
      <c r="W670" s="1133"/>
      <c r="X670" s="1133"/>
      <c r="Y670" s="1133"/>
      <c r="Z670" s="1133"/>
      <c r="AA670" s="1133"/>
      <c r="AB670" s="1133"/>
      <c r="AC670" s="1133"/>
      <c r="AD670" s="1"/>
      <c r="AE670" s="1"/>
      <c r="AF670" s="1"/>
    </row>
    <row r="671" spans="1:32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133"/>
      <c r="K671" s="1133"/>
      <c r="L671" s="1133"/>
      <c r="M671" s="1133"/>
      <c r="N671" s="1133"/>
      <c r="O671" s="1133"/>
      <c r="P671" s="1133"/>
      <c r="Q671" s="1133"/>
      <c r="R671" s="1133"/>
      <c r="S671" s="1133"/>
      <c r="T671" s="1133"/>
      <c r="U671" s="1133"/>
      <c r="V671" s="1133"/>
      <c r="W671" s="1133"/>
      <c r="X671" s="1133"/>
      <c r="Y671" s="1133"/>
      <c r="Z671" s="1133"/>
      <c r="AA671" s="1133"/>
      <c r="AB671" s="1133"/>
      <c r="AC671" s="1133"/>
      <c r="AD671" s="1"/>
      <c r="AE671" s="1"/>
      <c r="AF671" s="1"/>
    </row>
    <row r="672" spans="1:32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133"/>
      <c r="K672" s="1133"/>
      <c r="L672" s="1133"/>
      <c r="M672" s="1133"/>
      <c r="N672" s="1133"/>
      <c r="O672" s="1133"/>
      <c r="P672" s="1133"/>
      <c r="Q672" s="1133"/>
      <c r="R672" s="1133"/>
      <c r="S672" s="1133"/>
      <c r="T672" s="1133"/>
      <c r="U672" s="1133"/>
      <c r="V672" s="1133"/>
      <c r="W672" s="1133"/>
      <c r="X672" s="1133"/>
      <c r="Y672" s="1133"/>
      <c r="Z672" s="1133"/>
      <c r="AA672" s="1133"/>
      <c r="AB672" s="1133"/>
      <c r="AC672" s="1133"/>
      <c r="AD672" s="1"/>
      <c r="AE672" s="1"/>
      <c r="AF672" s="1"/>
    </row>
    <row r="673" spans="1:32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133"/>
      <c r="K673" s="1133"/>
      <c r="L673" s="1133"/>
      <c r="M673" s="1133"/>
      <c r="N673" s="1133"/>
      <c r="O673" s="1133"/>
      <c r="P673" s="1133"/>
      <c r="Q673" s="1133"/>
      <c r="R673" s="1133"/>
      <c r="S673" s="1133"/>
      <c r="T673" s="1133"/>
      <c r="U673" s="1133"/>
      <c r="V673" s="1133"/>
      <c r="W673" s="1133"/>
      <c r="X673" s="1133"/>
      <c r="Y673" s="1133"/>
      <c r="Z673" s="1133"/>
      <c r="AA673" s="1133"/>
      <c r="AB673" s="1133"/>
      <c r="AC673" s="1133"/>
      <c r="AD673" s="1"/>
      <c r="AE673" s="1"/>
      <c r="AF673" s="1"/>
    </row>
    <row r="674" spans="1:32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133"/>
      <c r="K674" s="1133"/>
      <c r="L674" s="1133"/>
      <c r="M674" s="1133"/>
      <c r="N674" s="1133"/>
      <c r="O674" s="1133"/>
      <c r="P674" s="1133"/>
      <c r="Q674" s="1133"/>
      <c r="R674" s="1133"/>
      <c r="S674" s="1133"/>
      <c r="T674" s="1133"/>
      <c r="U674" s="1133"/>
      <c r="V674" s="1133"/>
      <c r="W674" s="1133"/>
      <c r="X674" s="1133"/>
      <c r="Y674" s="1133"/>
      <c r="Z674" s="1133"/>
      <c r="AA674" s="1133"/>
      <c r="AB674" s="1133"/>
      <c r="AC674" s="1133"/>
      <c r="AD674" s="1"/>
      <c r="AE674" s="1"/>
      <c r="AF674" s="1"/>
    </row>
    <row r="675" spans="1:32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133"/>
      <c r="K675" s="1133"/>
      <c r="L675" s="1133"/>
      <c r="M675" s="1133"/>
      <c r="N675" s="1133"/>
      <c r="O675" s="1133"/>
      <c r="P675" s="1133"/>
      <c r="Q675" s="1133"/>
      <c r="R675" s="1133"/>
      <c r="S675" s="1133"/>
      <c r="T675" s="1133"/>
      <c r="U675" s="1133"/>
      <c r="V675" s="1133"/>
      <c r="W675" s="1133"/>
      <c r="X675" s="1133"/>
      <c r="Y675" s="1133"/>
      <c r="Z675" s="1133"/>
      <c r="AA675" s="1133"/>
      <c r="AB675" s="1133"/>
      <c r="AC675" s="1133"/>
      <c r="AD675" s="1"/>
      <c r="AE675" s="1"/>
      <c r="AF675" s="1"/>
    </row>
    <row r="676" spans="1:32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133"/>
      <c r="K676" s="1133"/>
      <c r="L676" s="1133"/>
      <c r="M676" s="1133"/>
      <c r="N676" s="1133"/>
      <c r="O676" s="1133"/>
      <c r="P676" s="1133"/>
      <c r="Q676" s="1133"/>
      <c r="R676" s="1133"/>
      <c r="S676" s="1133"/>
      <c r="T676" s="1133"/>
      <c r="U676" s="1133"/>
      <c r="V676" s="1133"/>
      <c r="W676" s="1133"/>
      <c r="X676" s="1133"/>
      <c r="Y676" s="1133"/>
      <c r="Z676" s="1133"/>
      <c r="AA676" s="1133"/>
      <c r="AB676" s="1133"/>
      <c r="AC676" s="1133"/>
      <c r="AD676" s="1"/>
      <c r="AE676" s="1"/>
      <c r="AF676" s="1"/>
    </row>
    <row r="677" spans="1:32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133"/>
      <c r="K677" s="1133"/>
      <c r="L677" s="1133"/>
      <c r="M677" s="1133"/>
      <c r="N677" s="1133"/>
      <c r="O677" s="1133"/>
      <c r="P677" s="1133"/>
      <c r="Q677" s="1133"/>
      <c r="R677" s="1133"/>
      <c r="S677" s="1133"/>
      <c r="T677" s="1133"/>
      <c r="U677" s="1133"/>
      <c r="V677" s="1133"/>
      <c r="W677" s="1133"/>
      <c r="X677" s="1133"/>
      <c r="Y677" s="1133"/>
      <c r="Z677" s="1133"/>
      <c r="AA677" s="1133"/>
      <c r="AB677" s="1133"/>
      <c r="AC677" s="1133"/>
      <c r="AD677" s="1"/>
      <c r="AE677" s="1"/>
      <c r="AF677" s="1"/>
    </row>
    <row r="678" spans="1:32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133"/>
      <c r="K678" s="1133"/>
      <c r="L678" s="1133"/>
      <c r="M678" s="1133"/>
      <c r="N678" s="1133"/>
      <c r="O678" s="1133"/>
      <c r="P678" s="1133"/>
      <c r="Q678" s="1133"/>
      <c r="R678" s="1133"/>
      <c r="S678" s="1133"/>
      <c r="T678" s="1133"/>
      <c r="U678" s="1133"/>
      <c r="V678" s="1133"/>
      <c r="W678" s="1133"/>
      <c r="X678" s="1133"/>
      <c r="Y678" s="1133"/>
      <c r="Z678" s="1133"/>
      <c r="AA678" s="1133"/>
      <c r="AB678" s="1133"/>
      <c r="AC678" s="1133"/>
      <c r="AD678" s="1"/>
      <c r="AE678" s="1"/>
      <c r="AF678" s="1"/>
    </row>
    <row r="679" spans="1:32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133"/>
      <c r="K679" s="1133"/>
      <c r="L679" s="1133"/>
      <c r="M679" s="1133"/>
      <c r="N679" s="1133"/>
      <c r="O679" s="1133"/>
      <c r="P679" s="1133"/>
      <c r="Q679" s="1133"/>
      <c r="R679" s="1133"/>
      <c r="S679" s="1133"/>
      <c r="T679" s="1133"/>
      <c r="U679" s="1133"/>
      <c r="V679" s="1133"/>
      <c r="W679" s="1133"/>
      <c r="X679" s="1133"/>
      <c r="Y679" s="1133"/>
      <c r="Z679" s="1133"/>
      <c r="AA679" s="1133"/>
      <c r="AB679" s="1133"/>
      <c r="AC679" s="1133"/>
      <c r="AD679" s="1"/>
      <c r="AE679" s="1"/>
      <c r="AF679" s="1"/>
    </row>
    <row r="680" spans="1:32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133"/>
      <c r="K680" s="1133"/>
      <c r="L680" s="1133"/>
      <c r="M680" s="1133"/>
      <c r="N680" s="1133"/>
      <c r="O680" s="1133"/>
      <c r="P680" s="1133"/>
      <c r="Q680" s="1133"/>
      <c r="R680" s="1133"/>
      <c r="S680" s="1133"/>
      <c r="T680" s="1133"/>
      <c r="U680" s="1133"/>
      <c r="V680" s="1133"/>
      <c r="W680" s="1133"/>
      <c r="X680" s="1133"/>
      <c r="Y680" s="1133"/>
      <c r="Z680" s="1133"/>
      <c r="AA680" s="1133"/>
      <c r="AB680" s="1133"/>
      <c r="AC680" s="1133"/>
      <c r="AD680" s="1"/>
      <c r="AE680" s="1"/>
      <c r="AF680" s="1"/>
    </row>
    <row r="681" spans="1:32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133"/>
      <c r="K681" s="1133"/>
      <c r="L681" s="1133"/>
      <c r="M681" s="1133"/>
      <c r="N681" s="1133"/>
      <c r="O681" s="1133"/>
      <c r="P681" s="1133"/>
      <c r="Q681" s="1133"/>
      <c r="R681" s="1133"/>
      <c r="S681" s="1133"/>
      <c r="T681" s="1133"/>
      <c r="U681" s="1133"/>
      <c r="V681" s="1133"/>
      <c r="W681" s="1133"/>
      <c r="X681" s="1133"/>
      <c r="Y681" s="1133"/>
      <c r="Z681" s="1133"/>
      <c r="AA681" s="1133"/>
      <c r="AB681" s="1133"/>
      <c r="AC681" s="1133"/>
      <c r="AD681" s="1"/>
      <c r="AE681" s="1"/>
      <c r="AF681" s="1"/>
    </row>
    <row r="682" spans="1:32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133"/>
      <c r="K682" s="1133"/>
      <c r="L682" s="1133"/>
      <c r="M682" s="1133"/>
      <c r="N682" s="1133"/>
      <c r="O682" s="1133"/>
      <c r="P682" s="1133"/>
      <c r="Q682" s="1133"/>
      <c r="R682" s="1133"/>
      <c r="S682" s="1133"/>
      <c r="T682" s="1133"/>
      <c r="U682" s="1133"/>
      <c r="V682" s="1133"/>
      <c r="W682" s="1133"/>
      <c r="X682" s="1133"/>
      <c r="Y682" s="1133"/>
      <c r="Z682" s="1133"/>
      <c r="AA682" s="1133"/>
      <c r="AB682" s="1133"/>
      <c r="AC682" s="1133"/>
      <c r="AD682" s="1"/>
      <c r="AE682" s="1"/>
      <c r="AF682" s="1"/>
    </row>
    <row r="683" spans="1:32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133"/>
      <c r="K683" s="1133"/>
      <c r="L683" s="1133"/>
      <c r="M683" s="1133"/>
      <c r="N683" s="1133"/>
      <c r="O683" s="1133"/>
      <c r="P683" s="1133"/>
      <c r="Q683" s="1133"/>
      <c r="R683" s="1133"/>
      <c r="S683" s="1133"/>
      <c r="T683" s="1133"/>
      <c r="U683" s="1133"/>
      <c r="V683" s="1133"/>
      <c r="W683" s="1133"/>
      <c r="X683" s="1133"/>
      <c r="Y683" s="1133"/>
      <c r="Z683" s="1133"/>
      <c r="AA683" s="1133"/>
      <c r="AB683" s="1133"/>
      <c r="AC683" s="1133"/>
      <c r="AD683" s="1"/>
      <c r="AE683" s="1"/>
      <c r="AF683" s="1"/>
    </row>
    <row r="684" spans="1:32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133"/>
      <c r="K684" s="1133"/>
      <c r="L684" s="1133"/>
      <c r="M684" s="1133"/>
      <c r="N684" s="1133"/>
      <c r="O684" s="1133"/>
      <c r="P684" s="1133"/>
      <c r="Q684" s="1133"/>
      <c r="R684" s="1133"/>
      <c r="S684" s="1133"/>
      <c r="T684" s="1133"/>
      <c r="U684" s="1133"/>
      <c r="V684" s="1133"/>
      <c r="W684" s="1133"/>
      <c r="X684" s="1133"/>
      <c r="Y684" s="1133"/>
      <c r="Z684" s="1133"/>
      <c r="AA684" s="1133"/>
      <c r="AB684" s="1133"/>
      <c r="AC684" s="1133"/>
      <c r="AD684" s="1"/>
      <c r="AE684" s="1"/>
      <c r="AF684" s="1"/>
    </row>
    <row r="685" spans="1:32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133"/>
      <c r="K685" s="1133"/>
      <c r="L685" s="1133"/>
      <c r="M685" s="1133"/>
      <c r="N685" s="1133"/>
      <c r="O685" s="1133"/>
      <c r="P685" s="1133"/>
      <c r="Q685" s="1133"/>
      <c r="R685" s="1133"/>
      <c r="S685" s="1133"/>
      <c r="T685" s="1133"/>
      <c r="U685" s="1133"/>
      <c r="V685" s="1133"/>
      <c r="W685" s="1133"/>
      <c r="X685" s="1133"/>
      <c r="Y685" s="1133"/>
      <c r="Z685" s="1133"/>
      <c r="AA685" s="1133"/>
      <c r="AB685" s="1133"/>
      <c r="AC685" s="1133"/>
      <c r="AD685" s="1"/>
      <c r="AE685" s="1"/>
      <c r="AF685" s="1"/>
    </row>
    <row r="686" spans="1:32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133"/>
      <c r="K686" s="1133"/>
      <c r="L686" s="1133"/>
      <c r="M686" s="1133"/>
      <c r="N686" s="1133"/>
      <c r="O686" s="1133"/>
      <c r="P686" s="1133"/>
      <c r="Q686" s="1133"/>
      <c r="R686" s="1133"/>
      <c r="S686" s="1133"/>
      <c r="T686" s="1133"/>
      <c r="U686" s="1133"/>
      <c r="V686" s="1133"/>
      <c r="W686" s="1133"/>
      <c r="X686" s="1133"/>
      <c r="Y686" s="1133"/>
      <c r="Z686" s="1133"/>
      <c r="AA686" s="1133"/>
      <c r="AB686" s="1133"/>
      <c r="AC686" s="1133"/>
      <c r="AD686" s="1"/>
      <c r="AE686" s="1"/>
      <c r="AF686" s="1"/>
    </row>
    <row r="687" spans="1:32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133"/>
      <c r="K687" s="1133"/>
      <c r="L687" s="1133"/>
      <c r="M687" s="1133"/>
      <c r="N687" s="1133"/>
      <c r="O687" s="1133"/>
      <c r="P687" s="1133"/>
      <c r="Q687" s="1133"/>
      <c r="R687" s="1133"/>
      <c r="S687" s="1133"/>
      <c r="T687" s="1133"/>
      <c r="U687" s="1133"/>
      <c r="V687" s="1133"/>
      <c r="W687" s="1133"/>
      <c r="X687" s="1133"/>
      <c r="Y687" s="1133"/>
      <c r="Z687" s="1133"/>
      <c r="AA687" s="1133"/>
      <c r="AB687" s="1133"/>
      <c r="AC687" s="1133"/>
      <c r="AD687" s="1"/>
      <c r="AE687" s="1"/>
      <c r="AF687" s="1"/>
    </row>
    <row r="688" spans="1:32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133"/>
      <c r="K688" s="1133"/>
      <c r="L688" s="1133"/>
      <c r="M688" s="1133"/>
      <c r="N688" s="1133"/>
      <c r="O688" s="1133"/>
      <c r="P688" s="1133"/>
      <c r="Q688" s="1133"/>
      <c r="R688" s="1133"/>
      <c r="S688" s="1133"/>
      <c r="T688" s="1133"/>
      <c r="U688" s="1133"/>
      <c r="V688" s="1133"/>
      <c r="W688" s="1133"/>
      <c r="X688" s="1133"/>
      <c r="Y688" s="1133"/>
      <c r="Z688" s="1133"/>
      <c r="AA688" s="1133"/>
      <c r="AB688" s="1133"/>
      <c r="AC688" s="1133"/>
      <c r="AD688" s="1"/>
      <c r="AE688" s="1"/>
      <c r="AF688" s="1"/>
    </row>
    <row r="689" spans="1:32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133"/>
      <c r="K689" s="1133"/>
      <c r="L689" s="1133"/>
      <c r="M689" s="1133"/>
      <c r="N689" s="1133"/>
      <c r="O689" s="1133"/>
      <c r="P689" s="1133"/>
      <c r="Q689" s="1133"/>
      <c r="R689" s="1133"/>
      <c r="S689" s="1133"/>
      <c r="T689" s="1133"/>
      <c r="U689" s="1133"/>
      <c r="V689" s="1133"/>
      <c r="W689" s="1133"/>
      <c r="X689" s="1133"/>
      <c r="Y689" s="1133"/>
      <c r="Z689" s="1133"/>
      <c r="AA689" s="1133"/>
      <c r="AB689" s="1133"/>
      <c r="AC689" s="1133"/>
      <c r="AD689" s="1"/>
      <c r="AE689" s="1"/>
      <c r="AF689" s="1"/>
    </row>
    <row r="690" spans="1:32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133"/>
      <c r="K690" s="1133"/>
      <c r="L690" s="1133"/>
      <c r="M690" s="1133"/>
      <c r="N690" s="1133"/>
      <c r="O690" s="1133"/>
      <c r="P690" s="1133"/>
      <c r="Q690" s="1133"/>
      <c r="R690" s="1133"/>
      <c r="S690" s="1133"/>
      <c r="T690" s="1133"/>
      <c r="U690" s="1133"/>
      <c r="V690" s="1133"/>
      <c r="W690" s="1133"/>
      <c r="X690" s="1133"/>
      <c r="Y690" s="1133"/>
      <c r="Z690" s="1133"/>
      <c r="AA690" s="1133"/>
      <c r="AB690" s="1133"/>
      <c r="AC690" s="1133"/>
      <c r="AD690" s="1"/>
      <c r="AE690" s="1"/>
      <c r="AF690" s="1"/>
    </row>
    <row r="691" spans="1:32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133"/>
      <c r="K691" s="1133"/>
      <c r="L691" s="1133"/>
      <c r="M691" s="1133"/>
      <c r="N691" s="1133"/>
      <c r="O691" s="1133"/>
      <c r="P691" s="1133"/>
      <c r="Q691" s="1133"/>
      <c r="R691" s="1133"/>
      <c r="S691" s="1133"/>
      <c r="T691" s="1133"/>
      <c r="U691" s="1133"/>
      <c r="V691" s="1133"/>
      <c r="W691" s="1133"/>
      <c r="X691" s="1133"/>
      <c r="Y691" s="1133"/>
      <c r="Z691" s="1133"/>
      <c r="AA691" s="1133"/>
      <c r="AB691" s="1133"/>
      <c r="AC691" s="1133"/>
      <c r="AD691" s="1"/>
      <c r="AE691" s="1"/>
      <c r="AF691" s="1"/>
    </row>
    <row r="692" spans="1:32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133"/>
      <c r="K692" s="1133"/>
      <c r="L692" s="1133"/>
      <c r="M692" s="1133"/>
      <c r="N692" s="1133"/>
      <c r="O692" s="1133"/>
      <c r="P692" s="1133"/>
      <c r="Q692" s="1133"/>
      <c r="R692" s="1133"/>
      <c r="S692" s="1133"/>
      <c r="T692" s="1133"/>
      <c r="U692" s="1133"/>
      <c r="V692" s="1133"/>
      <c r="W692" s="1133"/>
      <c r="X692" s="1133"/>
      <c r="Y692" s="1133"/>
      <c r="Z692" s="1133"/>
      <c r="AA692" s="1133"/>
      <c r="AB692" s="1133"/>
      <c r="AC692" s="1133"/>
      <c r="AD692" s="1"/>
      <c r="AE692" s="1"/>
      <c r="AF692" s="1"/>
    </row>
    <row r="693" spans="1:32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133"/>
      <c r="K693" s="1133"/>
      <c r="L693" s="1133"/>
      <c r="M693" s="1133"/>
      <c r="N693" s="1133"/>
      <c r="O693" s="1133"/>
      <c r="P693" s="1133"/>
      <c r="Q693" s="1133"/>
      <c r="R693" s="1133"/>
      <c r="S693" s="1133"/>
      <c r="T693" s="1133"/>
      <c r="U693" s="1133"/>
      <c r="V693" s="1133"/>
      <c r="W693" s="1133"/>
      <c r="X693" s="1133"/>
      <c r="Y693" s="1133"/>
      <c r="Z693" s="1133"/>
      <c r="AA693" s="1133"/>
      <c r="AB693" s="1133"/>
      <c r="AC693" s="1133"/>
      <c r="AD693" s="1"/>
      <c r="AE693" s="1"/>
      <c r="AF693" s="1"/>
    </row>
    <row r="694" spans="1:32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133"/>
      <c r="K694" s="1133"/>
      <c r="L694" s="1133"/>
      <c r="M694" s="1133"/>
      <c r="N694" s="1133"/>
      <c r="O694" s="1133"/>
      <c r="P694" s="1133"/>
      <c r="Q694" s="1133"/>
      <c r="R694" s="1133"/>
      <c r="S694" s="1133"/>
      <c r="T694" s="1133"/>
      <c r="U694" s="1133"/>
      <c r="V694" s="1133"/>
      <c r="W694" s="1133"/>
      <c r="X694" s="1133"/>
      <c r="Y694" s="1133"/>
      <c r="Z694" s="1133"/>
      <c r="AA694" s="1133"/>
      <c r="AB694" s="1133"/>
      <c r="AC694" s="1133"/>
      <c r="AD694" s="1"/>
      <c r="AE694" s="1"/>
      <c r="AF694" s="1"/>
    </row>
    <row r="695" spans="1:32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133"/>
      <c r="K695" s="1133"/>
      <c r="L695" s="1133"/>
      <c r="M695" s="1133"/>
      <c r="N695" s="1133"/>
      <c r="O695" s="1133"/>
      <c r="P695" s="1133"/>
      <c r="Q695" s="1133"/>
      <c r="R695" s="1133"/>
      <c r="S695" s="1133"/>
      <c r="T695" s="1133"/>
      <c r="U695" s="1133"/>
      <c r="V695" s="1133"/>
      <c r="W695" s="1133"/>
      <c r="X695" s="1133"/>
      <c r="Y695" s="1133"/>
      <c r="Z695" s="1133"/>
      <c r="AA695" s="1133"/>
      <c r="AB695" s="1133"/>
      <c r="AC695" s="1133"/>
      <c r="AD695" s="1"/>
      <c r="AE695" s="1"/>
      <c r="AF695" s="1"/>
    </row>
    <row r="696" spans="1:32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133"/>
      <c r="K696" s="1133"/>
      <c r="L696" s="1133"/>
      <c r="M696" s="1133"/>
      <c r="N696" s="1133"/>
      <c r="O696" s="1133"/>
      <c r="P696" s="1133"/>
      <c r="Q696" s="1133"/>
      <c r="R696" s="1133"/>
      <c r="S696" s="1133"/>
      <c r="T696" s="1133"/>
      <c r="U696" s="1133"/>
      <c r="V696" s="1133"/>
      <c r="W696" s="1133"/>
      <c r="X696" s="1133"/>
      <c r="Y696" s="1133"/>
      <c r="Z696" s="1133"/>
      <c r="AA696" s="1133"/>
      <c r="AB696" s="1133"/>
      <c r="AC696" s="1133"/>
      <c r="AD696" s="1"/>
      <c r="AE696" s="1"/>
      <c r="AF696" s="1"/>
    </row>
    <row r="697" spans="1:32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133"/>
      <c r="K697" s="1133"/>
      <c r="L697" s="1133"/>
      <c r="M697" s="1133"/>
      <c r="N697" s="1133"/>
      <c r="O697" s="1133"/>
      <c r="P697" s="1133"/>
      <c r="Q697" s="1133"/>
      <c r="R697" s="1133"/>
      <c r="S697" s="1133"/>
      <c r="T697" s="1133"/>
      <c r="U697" s="1133"/>
      <c r="V697" s="1133"/>
      <c r="W697" s="1133"/>
      <c r="X697" s="1133"/>
      <c r="Y697" s="1133"/>
      <c r="Z697" s="1133"/>
      <c r="AA697" s="1133"/>
      <c r="AB697" s="1133"/>
      <c r="AC697" s="1133"/>
      <c r="AD697" s="1"/>
      <c r="AE697" s="1"/>
      <c r="AF697" s="1"/>
    </row>
    <row r="698" spans="1:32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133"/>
      <c r="K698" s="1133"/>
      <c r="L698" s="1133"/>
      <c r="M698" s="1133"/>
      <c r="N698" s="1133"/>
      <c r="O698" s="1133"/>
      <c r="P698" s="1133"/>
      <c r="Q698" s="1133"/>
      <c r="R698" s="1133"/>
      <c r="S698" s="1133"/>
      <c r="T698" s="1133"/>
      <c r="U698" s="1133"/>
      <c r="V698" s="1133"/>
      <c r="W698" s="1133"/>
      <c r="X698" s="1133"/>
      <c r="Y698" s="1133"/>
      <c r="Z698" s="1133"/>
      <c r="AA698" s="1133"/>
      <c r="AB698" s="1133"/>
      <c r="AC698" s="1133"/>
      <c r="AD698" s="1"/>
      <c r="AE698" s="1"/>
      <c r="AF698" s="1"/>
    </row>
    <row r="699" spans="1:32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133"/>
      <c r="K699" s="1133"/>
      <c r="L699" s="1133"/>
      <c r="M699" s="1133"/>
      <c r="N699" s="1133"/>
      <c r="O699" s="1133"/>
      <c r="P699" s="1133"/>
      <c r="Q699" s="1133"/>
      <c r="R699" s="1133"/>
      <c r="S699" s="1133"/>
      <c r="T699" s="1133"/>
      <c r="U699" s="1133"/>
      <c r="V699" s="1133"/>
      <c r="W699" s="1133"/>
      <c r="X699" s="1133"/>
      <c r="Y699" s="1133"/>
      <c r="Z699" s="1133"/>
      <c r="AA699" s="1133"/>
      <c r="AB699" s="1133"/>
      <c r="AC699" s="1133"/>
      <c r="AD699" s="1"/>
      <c r="AE699" s="1"/>
      <c r="AF699" s="1"/>
    </row>
    <row r="700" spans="1:32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133"/>
      <c r="K700" s="1133"/>
      <c r="L700" s="1133"/>
      <c r="M700" s="1133"/>
      <c r="N700" s="1133"/>
      <c r="O700" s="1133"/>
      <c r="P700" s="1133"/>
      <c r="Q700" s="1133"/>
      <c r="R700" s="1133"/>
      <c r="S700" s="1133"/>
      <c r="T700" s="1133"/>
      <c r="U700" s="1133"/>
      <c r="V700" s="1133"/>
      <c r="W700" s="1133"/>
      <c r="X700" s="1133"/>
      <c r="Y700" s="1133"/>
      <c r="Z700" s="1133"/>
      <c r="AA700" s="1133"/>
      <c r="AB700" s="1133"/>
      <c r="AC700" s="1133"/>
      <c r="AD700" s="1"/>
      <c r="AE700" s="1"/>
      <c r="AF700" s="1"/>
    </row>
    <row r="701" spans="1:32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133"/>
      <c r="K701" s="1133"/>
      <c r="L701" s="1133"/>
      <c r="M701" s="1133"/>
      <c r="N701" s="1133"/>
      <c r="O701" s="1133"/>
      <c r="P701" s="1133"/>
      <c r="Q701" s="1133"/>
      <c r="R701" s="1133"/>
      <c r="S701" s="1133"/>
      <c r="T701" s="1133"/>
      <c r="U701" s="1133"/>
      <c r="V701" s="1133"/>
      <c r="W701" s="1133"/>
      <c r="X701" s="1133"/>
      <c r="Y701" s="1133"/>
      <c r="Z701" s="1133"/>
      <c r="AA701" s="1133"/>
      <c r="AB701" s="1133"/>
      <c r="AC701" s="1133"/>
      <c r="AD701" s="1"/>
      <c r="AE701" s="1"/>
      <c r="AF701" s="1"/>
    </row>
    <row r="702" spans="1:32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133"/>
      <c r="K702" s="1133"/>
      <c r="L702" s="1133"/>
      <c r="M702" s="1133"/>
      <c r="N702" s="1133"/>
      <c r="O702" s="1133"/>
      <c r="P702" s="1133"/>
      <c r="Q702" s="1133"/>
      <c r="R702" s="1133"/>
      <c r="S702" s="1133"/>
      <c r="T702" s="1133"/>
      <c r="U702" s="1133"/>
      <c r="V702" s="1133"/>
      <c r="W702" s="1133"/>
      <c r="X702" s="1133"/>
      <c r="Y702" s="1133"/>
      <c r="Z702" s="1133"/>
      <c r="AA702" s="1133"/>
      <c r="AB702" s="1133"/>
      <c r="AC702" s="1133"/>
      <c r="AD702" s="1"/>
      <c r="AE702" s="1"/>
      <c r="AF702" s="1"/>
    </row>
    <row r="703" spans="1:32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133"/>
      <c r="K703" s="1133"/>
      <c r="L703" s="1133"/>
      <c r="M703" s="1133"/>
      <c r="N703" s="1133"/>
      <c r="O703" s="1133"/>
      <c r="P703" s="1133"/>
      <c r="Q703" s="1133"/>
      <c r="R703" s="1133"/>
      <c r="S703" s="1133"/>
      <c r="T703" s="1133"/>
      <c r="U703" s="1133"/>
      <c r="V703" s="1133"/>
      <c r="W703" s="1133"/>
      <c r="X703" s="1133"/>
      <c r="Y703" s="1133"/>
      <c r="Z703" s="1133"/>
      <c r="AA703" s="1133"/>
      <c r="AB703" s="1133"/>
      <c r="AC703" s="1133"/>
      <c r="AD703" s="1"/>
      <c r="AE703" s="1"/>
      <c r="AF703" s="1"/>
    </row>
    <row r="704" spans="1:32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133"/>
      <c r="K704" s="1133"/>
      <c r="L704" s="1133"/>
      <c r="M704" s="1133"/>
      <c r="N704" s="1133"/>
      <c r="O704" s="1133"/>
      <c r="P704" s="1133"/>
      <c r="Q704" s="1133"/>
      <c r="R704" s="1133"/>
      <c r="S704" s="1133"/>
      <c r="T704" s="1133"/>
      <c r="U704" s="1133"/>
      <c r="V704" s="1133"/>
      <c r="W704" s="1133"/>
      <c r="X704" s="1133"/>
      <c r="Y704" s="1133"/>
      <c r="Z704" s="1133"/>
      <c r="AA704" s="1133"/>
      <c r="AB704" s="1133"/>
      <c r="AC704" s="1133"/>
      <c r="AD704" s="1"/>
      <c r="AE704" s="1"/>
      <c r="AF704" s="1"/>
    </row>
    <row r="705" spans="1:32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133"/>
      <c r="K705" s="1133"/>
      <c r="L705" s="1133"/>
      <c r="M705" s="1133"/>
      <c r="N705" s="1133"/>
      <c r="O705" s="1133"/>
      <c r="P705" s="1133"/>
      <c r="Q705" s="1133"/>
      <c r="R705" s="1133"/>
      <c r="S705" s="1133"/>
      <c r="T705" s="1133"/>
      <c r="U705" s="1133"/>
      <c r="V705" s="1133"/>
      <c r="W705" s="1133"/>
      <c r="X705" s="1133"/>
      <c r="Y705" s="1133"/>
      <c r="Z705" s="1133"/>
      <c r="AA705" s="1133"/>
      <c r="AB705" s="1133"/>
      <c r="AC705" s="1133"/>
      <c r="AD705" s="1"/>
      <c r="AE705" s="1"/>
      <c r="AF705" s="1"/>
    </row>
    <row r="706" spans="1:32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133"/>
      <c r="K706" s="1133"/>
      <c r="L706" s="1133"/>
      <c r="M706" s="1133"/>
      <c r="N706" s="1133"/>
      <c r="O706" s="1133"/>
      <c r="P706" s="1133"/>
      <c r="Q706" s="1133"/>
      <c r="R706" s="1133"/>
      <c r="S706" s="1133"/>
      <c r="T706" s="1133"/>
      <c r="U706" s="1133"/>
      <c r="V706" s="1133"/>
      <c r="W706" s="1133"/>
      <c r="X706" s="1133"/>
      <c r="Y706" s="1133"/>
      <c r="Z706" s="1133"/>
      <c r="AA706" s="1133"/>
      <c r="AB706" s="1133"/>
      <c r="AC706" s="1133"/>
      <c r="AD706" s="1"/>
      <c r="AE706" s="1"/>
      <c r="AF706" s="1"/>
    </row>
    <row r="707" spans="1:32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133"/>
      <c r="K707" s="1133"/>
      <c r="L707" s="1133"/>
      <c r="M707" s="1133"/>
      <c r="N707" s="1133"/>
      <c r="O707" s="1133"/>
      <c r="P707" s="1133"/>
      <c r="Q707" s="1133"/>
      <c r="R707" s="1133"/>
      <c r="S707" s="1133"/>
      <c r="T707" s="1133"/>
      <c r="U707" s="1133"/>
      <c r="V707" s="1133"/>
      <c r="W707" s="1133"/>
      <c r="X707" s="1133"/>
      <c r="Y707" s="1133"/>
      <c r="Z707" s="1133"/>
      <c r="AA707" s="1133"/>
      <c r="AB707" s="1133"/>
      <c r="AC707" s="1133"/>
      <c r="AD707" s="1"/>
      <c r="AE707" s="1"/>
      <c r="AF707" s="1"/>
    </row>
    <row r="708" spans="1:32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133"/>
      <c r="K708" s="1133"/>
      <c r="L708" s="1133"/>
      <c r="M708" s="1133"/>
      <c r="N708" s="1133"/>
      <c r="O708" s="1133"/>
      <c r="P708" s="1133"/>
      <c r="Q708" s="1133"/>
      <c r="R708" s="1133"/>
      <c r="S708" s="1133"/>
      <c r="T708" s="1133"/>
      <c r="U708" s="1133"/>
      <c r="V708" s="1133"/>
      <c r="W708" s="1133"/>
      <c r="X708" s="1133"/>
      <c r="Y708" s="1133"/>
      <c r="Z708" s="1133"/>
      <c r="AA708" s="1133"/>
      <c r="AB708" s="1133"/>
      <c r="AC708" s="1133"/>
      <c r="AD708" s="1"/>
      <c r="AE708" s="1"/>
      <c r="AF708" s="1"/>
    </row>
    <row r="709" spans="1:32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133"/>
      <c r="K709" s="1133"/>
      <c r="L709" s="1133"/>
      <c r="M709" s="1133"/>
      <c r="N709" s="1133"/>
      <c r="O709" s="1133"/>
      <c r="P709" s="1133"/>
      <c r="Q709" s="1133"/>
      <c r="R709" s="1133"/>
      <c r="S709" s="1133"/>
      <c r="T709" s="1133"/>
      <c r="U709" s="1133"/>
      <c r="V709" s="1133"/>
      <c r="W709" s="1133"/>
      <c r="X709" s="1133"/>
      <c r="Y709" s="1133"/>
      <c r="Z709" s="1133"/>
      <c r="AA709" s="1133"/>
      <c r="AB709" s="1133"/>
      <c r="AC709" s="1133"/>
      <c r="AD709" s="1"/>
      <c r="AE709" s="1"/>
      <c r="AF709" s="1"/>
    </row>
    <row r="710" spans="1:32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133"/>
      <c r="K710" s="1133"/>
      <c r="L710" s="1133"/>
      <c r="M710" s="1133"/>
      <c r="N710" s="1133"/>
      <c r="O710" s="1133"/>
      <c r="P710" s="1133"/>
      <c r="Q710" s="1133"/>
      <c r="R710" s="1133"/>
      <c r="S710" s="1133"/>
      <c r="T710" s="1133"/>
      <c r="U710" s="1133"/>
      <c r="V710" s="1133"/>
      <c r="W710" s="1133"/>
      <c r="X710" s="1133"/>
      <c r="Y710" s="1133"/>
      <c r="Z710" s="1133"/>
      <c r="AA710" s="1133"/>
      <c r="AB710" s="1133"/>
      <c r="AC710" s="1133"/>
      <c r="AD710" s="1"/>
      <c r="AE710" s="1"/>
      <c r="AF710" s="1"/>
    </row>
    <row r="711" spans="1:32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133"/>
      <c r="K711" s="1133"/>
      <c r="L711" s="1133"/>
      <c r="M711" s="1133"/>
      <c r="N711" s="1133"/>
      <c r="O711" s="1133"/>
      <c r="P711" s="1133"/>
      <c r="Q711" s="1133"/>
      <c r="R711" s="1133"/>
      <c r="S711" s="1133"/>
      <c r="T711" s="1133"/>
      <c r="U711" s="1133"/>
      <c r="V711" s="1133"/>
      <c r="W711" s="1133"/>
      <c r="X711" s="1133"/>
      <c r="Y711" s="1133"/>
      <c r="Z711" s="1133"/>
      <c r="AA711" s="1133"/>
      <c r="AB711" s="1133"/>
      <c r="AC711" s="1133"/>
      <c r="AD711" s="1"/>
      <c r="AE711" s="1"/>
      <c r="AF711" s="1"/>
    </row>
    <row r="712" spans="1:32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133"/>
      <c r="K712" s="1133"/>
      <c r="L712" s="1133"/>
      <c r="M712" s="1133"/>
      <c r="N712" s="1133"/>
      <c r="O712" s="1133"/>
      <c r="P712" s="1133"/>
      <c r="Q712" s="1133"/>
      <c r="R712" s="1133"/>
      <c r="S712" s="1133"/>
      <c r="T712" s="1133"/>
      <c r="U712" s="1133"/>
      <c r="V712" s="1133"/>
      <c r="W712" s="1133"/>
      <c r="X712" s="1133"/>
      <c r="Y712" s="1133"/>
      <c r="Z712" s="1133"/>
      <c r="AA712" s="1133"/>
      <c r="AB712" s="1133"/>
      <c r="AC712" s="1133"/>
      <c r="AD712" s="1"/>
      <c r="AE712" s="1"/>
      <c r="AF712" s="1"/>
    </row>
    <row r="713" spans="1:32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133"/>
      <c r="K713" s="1133"/>
      <c r="L713" s="1133"/>
      <c r="M713" s="1133"/>
      <c r="N713" s="1133"/>
      <c r="O713" s="1133"/>
      <c r="P713" s="1133"/>
      <c r="Q713" s="1133"/>
      <c r="R713" s="1133"/>
      <c r="S713" s="1133"/>
      <c r="T713" s="1133"/>
      <c r="U713" s="1133"/>
      <c r="V713" s="1133"/>
      <c r="W713" s="1133"/>
      <c r="X713" s="1133"/>
      <c r="Y713" s="1133"/>
      <c r="Z713" s="1133"/>
      <c r="AA713" s="1133"/>
      <c r="AB713" s="1133"/>
      <c r="AC713" s="1133"/>
      <c r="AD713" s="1"/>
      <c r="AE713" s="1"/>
      <c r="AF713" s="1"/>
    </row>
    <row r="714" spans="1:32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133"/>
      <c r="K714" s="1133"/>
      <c r="L714" s="1133"/>
      <c r="M714" s="1133"/>
      <c r="N714" s="1133"/>
      <c r="O714" s="1133"/>
      <c r="P714" s="1133"/>
      <c r="Q714" s="1133"/>
      <c r="R714" s="1133"/>
      <c r="S714" s="1133"/>
      <c r="T714" s="1133"/>
      <c r="U714" s="1133"/>
      <c r="V714" s="1133"/>
      <c r="W714" s="1133"/>
      <c r="X714" s="1133"/>
      <c r="Y714" s="1133"/>
      <c r="Z714" s="1133"/>
      <c r="AA714" s="1133"/>
      <c r="AB714" s="1133"/>
      <c r="AC714" s="1133"/>
      <c r="AD714" s="1"/>
      <c r="AE714" s="1"/>
      <c r="AF714" s="1"/>
    </row>
    <row r="715" spans="1:32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133"/>
      <c r="K715" s="1133"/>
      <c r="L715" s="1133"/>
      <c r="M715" s="1133"/>
      <c r="N715" s="1133"/>
      <c r="O715" s="1133"/>
      <c r="P715" s="1133"/>
      <c r="Q715" s="1133"/>
      <c r="R715" s="1133"/>
      <c r="S715" s="1133"/>
      <c r="T715" s="1133"/>
      <c r="U715" s="1133"/>
      <c r="V715" s="1133"/>
      <c r="W715" s="1133"/>
      <c r="X715" s="1133"/>
      <c r="Y715" s="1133"/>
      <c r="Z715" s="1133"/>
      <c r="AA715" s="1133"/>
      <c r="AB715" s="1133"/>
      <c r="AC715" s="1133"/>
      <c r="AD715" s="1"/>
      <c r="AE715" s="1"/>
      <c r="AF715" s="1"/>
    </row>
    <row r="716" spans="1:32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133"/>
      <c r="K716" s="1133"/>
      <c r="L716" s="1133"/>
      <c r="M716" s="1133"/>
      <c r="N716" s="1133"/>
      <c r="O716" s="1133"/>
      <c r="P716" s="1133"/>
      <c r="Q716" s="1133"/>
      <c r="R716" s="1133"/>
      <c r="S716" s="1133"/>
      <c r="T716" s="1133"/>
      <c r="U716" s="1133"/>
      <c r="V716" s="1133"/>
      <c r="W716" s="1133"/>
      <c r="X716" s="1133"/>
      <c r="Y716" s="1133"/>
      <c r="Z716" s="1133"/>
      <c r="AA716" s="1133"/>
      <c r="AB716" s="1133"/>
      <c r="AC716" s="1133"/>
      <c r="AD716" s="1"/>
      <c r="AE716" s="1"/>
      <c r="AF716" s="1"/>
    </row>
    <row r="717" spans="1:32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133"/>
      <c r="K717" s="1133"/>
      <c r="L717" s="1133"/>
      <c r="M717" s="1133"/>
      <c r="N717" s="1133"/>
      <c r="O717" s="1133"/>
      <c r="P717" s="1133"/>
      <c r="Q717" s="1133"/>
      <c r="R717" s="1133"/>
      <c r="S717" s="1133"/>
      <c r="T717" s="1133"/>
      <c r="U717" s="1133"/>
      <c r="V717" s="1133"/>
      <c r="W717" s="1133"/>
      <c r="X717" s="1133"/>
      <c r="Y717" s="1133"/>
      <c r="Z717" s="1133"/>
      <c r="AA717" s="1133"/>
      <c r="AB717" s="1133"/>
      <c r="AC717" s="1133"/>
      <c r="AD717" s="1"/>
      <c r="AE717" s="1"/>
      <c r="AF717" s="1"/>
    </row>
    <row r="718" spans="1:32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133"/>
      <c r="K718" s="1133"/>
      <c r="L718" s="1133"/>
      <c r="M718" s="1133"/>
      <c r="N718" s="1133"/>
      <c r="O718" s="1133"/>
      <c r="P718" s="1133"/>
      <c r="Q718" s="1133"/>
      <c r="R718" s="1133"/>
      <c r="S718" s="1133"/>
      <c r="T718" s="1133"/>
      <c r="U718" s="1133"/>
      <c r="V718" s="1133"/>
      <c r="W718" s="1133"/>
      <c r="X718" s="1133"/>
      <c r="Y718" s="1133"/>
      <c r="Z718" s="1133"/>
      <c r="AA718" s="1133"/>
      <c r="AB718" s="1133"/>
      <c r="AC718" s="1133"/>
      <c r="AD718" s="1"/>
      <c r="AE718" s="1"/>
      <c r="AF718" s="1"/>
    </row>
    <row r="719" spans="1:32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133"/>
      <c r="K719" s="1133"/>
      <c r="L719" s="1133"/>
      <c r="M719" s="1133"/>
      <c r="N719" s="1133"/>
      <c r="O719" s="1133"/>
      <c r="P719" s="1133"/>
      <c r="Q719" s="1133"/>
      <c r="R719" s="1133"/>
      <c r="S719" s="1133"/>
      <c r="T719" s="1133"/>
      <c r="U719" s="1133"/>
      <c r="V719" s="1133"/>
      <c r="W719" s="1133"/>
      <c r="X719" s="1133"/>
      <c r="Y719" s="1133"/>
      <c r="Z719" s="1133"/>
      <c r="AA719" s="1133"/>
      <c r="AB719" s="1133"/>
      <c r="AC719" s="1133"/>
      <c r="AD719" s="1"/>
      <c r="AE719" s="1"/>
      <c r="AF719" s="1"/>
    </row>
    <row r="720" spans="1:32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133"/>
      <c r="K720" s="1133"/>
      <c r="L720" s="1133"/>
      <c r="M720" s="1133"/>
      <c r="N720" s="1133"/>
      <c r="O720" s="1133"/>
      <c r="P720" s="1133"/>
      <c r="Q720" s="1133"/>
      <c r="R720" s="1133"/>
      <c r="S720" s="1133"/>
      <c r="T720" s="1133"/>
      <c r="U720" s="1133"/>
      <c r="V720" s="1133"/>
      <c r="W720" s="1133"/>
      <c r="X720" s="1133"/>
      <c r="Y720" s="1133"/>
      <c r="Z720" s="1133"/>
      <c r="AA720" s="1133"/>
      <c r="AB720" s="1133"/>
      <c r="AC720" s="1133"/>
      <c r="AD720" s="1"/>
      <c r="AE720" s="1"/>
      <c r="AF720" s="1"/>
    </row>
    <row r="721" spans="1:32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133"/>
      <c r="K721" s="1133"/>
      <c r="L721" s="1133"/>
      <c r="M721" s="1133"/>
      <c r="N721" s="1133"/>
      <c r="O721" s="1133"/>
      <c r="P721" s="1133"/>
      <c r="Q721" s="1133"/>
      <c r="R721" s="1133"/>
      <c r="S721" s="1133"/>
      <c r="T721" s="1133"/>
      <c r="U721" s="1133"/>
      <c r="V721" s="1133"/>
      <c r="W721" s="1133"/>
      <c r="X721" s="1133"/>
      <c r="Y721" s="1133"/>
      <c r="Z721" s="1133"/>
      <c r="AA721" s="1133"/>
      <c r="AB721" s="1133"/>
      <c r="AC721" s="1133"/>
      <c r="AD721" s="1"/>
      <c r="AE721" s="1"/>
      <c r="AF721" s="1"/>
    </row>
    <row r="722" spans="1:32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133"/>
      <c r="K722" s="1133"/>
      <c r="L722" s="1133"/>
      <c r="M722" s="1133"/>
      <c r="N722" s="1133"/>
      <c r="O722" s="1133"/>
      <c r="P722" s="1133"/>
      <c r="Q722" s="1133"/>
      <c r="R722" s="1133"/>
      <c r="S722" s="1133"/>
      <c r="T722" s="1133"/>
      <c r="U722" s="1133"/>
      <c r="V722" s="1133"/>
      <c r="W722" s="1133"/>
      <c r="X722" s="1133"/>
      <c r="Y722" s="1133"/>
      <c r="Z722" s="1133"/>
      <c r="AA722" s="1133"/>
      <c r="AB722" s="1133"/>
      <c r="AC722" s="1133"/>
      <c r="AD722" s="1"/>
      <c r="AE722" s="1"/>
      <c r="AF722" s="1"/>
    </row>
    <row r="723" spans="1:32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133"/>
      <c r="K723" s="1133"/>
      <c r="L723" s="1133"/>
      <c r="M723" s="1133"/>
      <c r="N723" s="1133"/>
      <c r="O723" s="1133"/>
      <c r="P723" s="1133"/>
      <c r="Q723" s="1133"/>
      <c r="R723" s="1133"/>
      <c r="S723" s="1133"/>
      <c r="T723" s="1133"/>
      <c r="U723" s="1133"/>
      <c r="V723" s="1133"/>
      <c r="W723" s="1133"/>
      <c r="X723" s="1133"/>
      <c r="Y723" s="1133"/>
      <c r="Z723" s="1133"/>
      <c r="AA723" s="1133"/>
      <c r="AB723" s="1133"/>
      <c r="AC723" s="1133"/>
      <c r="AD723" s="1"/>
      <c r="AE723" s="1"/>
      <c r="AF723" s="1"/>
    </row>
    <row r="724" spans="1:32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133"/>
      <c r="K724" s="1133"/>
      <c r="L724" s="1133"/>
      <c r="M724" s="1133"/>
      <c r="N724" s="1133"/>
      <c r="O724" s="1133"/>
      <c r="P724" s="1133"/>
      <c r="Q724" s="1133"/>
      <c r="R724" s="1133"/>
      <c r="S724" s="1133"/>
      <c r="T724" s="1133"/>
      <c r="U724" s="1133"/>
      <c r="V724" s="1133"/>
      <c r="W724" s="1133"/>
      <c r="X724" s="1133"/>
      <c r="Y724" s="1133"/>
      <c r="Z724" s="1133"/>
      <c r="AA724" s="1133"/>
      <c r="AB724" s="1133"/>
      <c r="AC724" s="1133"/>
      <c r="AD724" s="1"/>
      <c r="AE724" s="1"/>
      <c r="AF724" s="1"/>
    </row>
    <row r="725" spans="1:32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133"/>
      <c r="K725" s="1133"/>
      <c r="L725" s="1133"/>
      <c r="M725" s="1133"/>
      <c r="N725" s="1133"/>
      <c r="O725" s="1133"/>
      <c r="P725" s="1133"/>
      <c r="Q725" s="1133"/>
      <c r="R725" s="1133"/>
      <c r="S725" s="1133"/>
      <c r="T725" s="1133"/>
      <c r="U725" s="1133"/>
      <c r="V725" s="1133"/>
      <c r="W725" s="1133"/>
      <c r="X725" s="1133"/>
      <c r="Y725" s="1133"/>
      <c r="Z725" s="1133"/>
      <c r="AA725" s="1133"/>
      <c r="AB725" s="1133"/>
      <c r="AC725" s="1133"/>
      <c r="AD725" s="1"/>
      <c r="AE725" s="1"/>
      <c r="AF725" s="1"/>
    </row>
    <row r="726" spans="1:32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133"/>
      <c r="K726" s="1133"/>
      <c r="L726" s="1133"/>
      <c r="M726" s="1133"/>
      <c r="N726" s="1133"/>
      <c r="O726" s="1133"/>
      <c r="P726" s="1133"/>
      <c r="Q726" s="1133"/>
      <c r="R726" s="1133"/>
      <c r="S726" s="1133"/>
      <c r="T726" s="1133"/>
      <c r="U726" s="1133"/>
      <c r="V726" s="1133"/>
      <c r="W726" s="1133"/>
      <c r="X726" s="1133"/>
      <c r="Y726" s="1133"/>
      <c r="Z726" s="1133"/>
      <c r="AA726" s="1133"/>
      <c r="AB726" s="1133"/>
      <c r="AC726" s="1133"/>
      <c r="AD726" s="1"/>
      <c r="AE726" s="1"/>
      <c r="AF726" s="1"/>
    </row>
    <row r="727" spans="1:32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133"/>
      <c r="K727" s="1133"/>
      <c r="L727" s="1133"/>
      <c r="M727" s="1133"/>
      <c r="N727" s="1133"/>
      <c r="O727" s="1133"/>
      <c r="P727" s="1133"/>
      <c r="Q727" s="1133"/>
      <c r="R727" s="1133"/>
      <c r="S727" s="1133"/>
      <c r="T727" s="1133"/>
      <c r="U727" s="1133"/>
      <c r="V727" s="1133"/>
      <c r="W727" s="1133"/>
      <c r="X727" s="1133"/>
      <c r="Y727" s="1133"/>
      <c r="Z727" s="1133"/>
      <c r="AA727" s="1133"/>
      <c r="AB727" s="1133"/>
      <c r="AC727" s="1133"/>
      <c r="AD727" s="1"/>
      <c r="AE727" s="1"/>
      <c r="AF727" s="1"/>
    </row>
    <row r="728" spans="1:32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133"/>
      <c r="K728" s="1133"/>
      <c r="L728" s="1133"/>
      <c r="M728" s="1133"/>
      <c r="N728" s="1133"/>
      <c r="O728" s="1133"/>
      <c r="P728" s="1133"/>
      <c r="Q728" s="1133"/>
      <c r="R728" s="1133"/>
      <c r="S728" s="1133"/>
      <c r="T728" s="1133"/>
      <c r="U728" s="1133"/>
      <c r="V728" s="1133"/>
      <c r="W728" s="1133"/>
      <c r="X728" s="1133"/>
      <c r="Y728" s="1133"/>
      <c r="Z728" s="1133"/>
      <c r="AA728" s="1133"/>
      <c r="AB728" s="1133"/>
      <c r="AC728" s="1133"/>
      <c r="AD728" s="1"/>
      <c r="AE728" s="1"/>
      <c r="AF728" s="1"/>
    </row>
    <row r="729" spans="1:32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133"/>
      <c r="K729" s="1133"/>
      <c r="L729" s="1133"/>
      <c r="M729" s="1133"/>
      <c r="N729" s="1133"/>
      <c r="O729" s="1133"/>
      <c r="P729" s="1133"/>
      <c r="Q729" s="1133"/>
      <c r="R729" s="1133"/>
      <c r="S729" s="1133"/>
      <c r="T729" s="1133"/>
      <c r="U729" s="1133"/>
      <c r="V729" s="1133"/>
      <c r="W729" s="1133"/>
      <c r="X729" s="1133"/>
      <c r="Y729" s="1133"/>
      <c r="Z729" s="1133"/>
      <c r="AA729" s="1133"/>
      <c r="AB729" s="1133"/>
      <c r="AC729" s="1133"/>
      <c r="AD729" s="1"/>
      <c r="AE729" s="1"/>
      <c r="AF729" s="1"/>
    </row>
    <row r="730" spans="1:32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133"/>
      <c r="K730" s="1133"/>
      <c r="L730" s="1133"/>
      <c r="M730" s="1133"/>
      <c r="N730" s="1133"/>
      <c r="O730" s="1133"/>
      <c r="P730" s="1133"/>
      <c r="Q730" s="1133"/>
      <c r="R730" s="1133"/>
      <c r="S730" s="1133"/>
      <c r="T730" s="1133"/>
      <c r="U730" s="1133"/>
      <c r="V730" s="1133"/>
      <c r="W730" s="1133"/>
      <c r="X730" s="1133"/>
      <c r="Y730" s="1133"/>
      <c r="Z730" s="1133"/>
      <c r="AA730" s="1133"/>
      <c r="AB730" s="1133"/>
      <c r="AC730" s="1133"/>
      <c r="AD730" s="1"/>
      <c r="AE730" s="1"/>
      <c r="AF730" s="1"/>
    </row>
    <row r="731" spans="1:32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133"/>
      <c r="K731" s="1133"/>
      <c r="L731" s="1133"/>
      <c r="M731" s="1133"/>
      <c r="N731" s="1133"/>
      <c r="O731" s="1133"/>
      <c r="P731" s="1133"/>
      <c r="Q731" s="1133"/>
      <c r="R731" s="1133"/>
      <c r="S731" s="1133"/>
      <c r="T731" s="1133"/>
      <c r="U731" s="1133"/>
      <c r="V731" s="1133"/>
      <c r="W731" s="1133"/>
      <c r="X731" s="1133"/>
      <c r="Y731" s="1133"/>
      <c r="Z731" s="1133"/>
      <c r="AA731" s="1133"/>
      <c r="AB731" s="1133"/>
      <c r="AC731" s="1133"/>
      <c r="AD731" s="1"/>
      <c r="AE731" s="1"/>
      <c r="AF731" s="1"/>
    </row>
    <row r="732" spans="1:32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133"/>
      <c r="K732" s="1133"/>
      <c r="L732" s="1133"/>
      <c r="M732" s="1133"/>
      <c r="N732" s="1133"/>
      <c r="O732" s="1133"/>
      <c r="P732" s="1133"/>
      <c r="Q732" s="1133"/>
      <c r="R732" s="1133"/>
      <c r="S732" s="1133"/>
      <c r="T732" s="1133"/>
      <c r="U732" s="1133"/>
      <c r="V732" s="1133"/>
      <c r="W732" s="1133"/>
      <c r="X732" s="1133"/>
      <c r="Y732" s="1133"/>
      <c r="Z732" s="1133"/>
      <c r="AA732" s="1133"/>
      <c r="AB732" s="1133"/>
      <c r="AC732" s="1133"/>
      <c r="AD732" s="1"/>
      <c r="AE732" s="1"/>
      <c r="AF732" s="1"/>
    </row>
    <row r="733" spans="1:32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133"/>
      <c r="K733" s="1133"/>
      <c r="L733" s="1133"/>
      <c r="M733" s="1133"/>
      <c r="N733" s="1133"/>
      <c r="O733" s="1133"/>
      <c r="P733" s="1133"/>
      <c r="Q733" s="1133"/>
      <c r="R733" s="1133"/>
      <c r="S733" s="1133"/>
      <c r="T733" s="1133"/>
      <c r="U733" s="1133"/>
      <c r="V733" s="1133"/>
      <c r="W733" s="1133"/>
      <c r="X733" s="1133"/>
      <c r="Y733" s="1133"/>
      <c r="Z733" s="1133"/>
      <c r="AA733" s="1133"/>
      <c r="AB733" s="1133"/>
      <c r="AC733" s="1133"/>
      <c r="AD733" s="1"/>
      <c r="AE733" s="1"/>
      <c r="AF733" s="1"/>
    </row>
    <row r="734" spans="1:32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133"/>
      <c r="K734" s="1133"/>
      <c r="L734" s="1133"/>
      <c r="M734" s="1133"/>
      <c r="N734" s="1133"/>
      <c r="O734" s="1133"/>
      <c r="P734" s="1133"/>
      <c r="Q734" s="1133"/>
      <c r="R734" s="1133"/>
      <c r="S734" s="1133"/>
      <c r="T734" s="1133"/>
      <c r="U734" s="1133"/>
      <c r="V734" s="1133"/>
      <c r="W734" s="1133"/>
      <c r="X734" s="1133"/>
      <c r="Y734" s="1133"/>
      <c r="Z734" s="1133"/>
      <c r="AA734" s="1133"/>
      <c r="AB734" s="1133"/>
      <c r="AC734" s="1133"/>
      <c r="AD734" s="1"/>
      <c r="AE734" s="1"/>
      <c r="AF734" s="1"/>
    </row>
    <row r="735" spans="1:32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133"/>
      <c r="K735" s="1133"/>
      <c r="L735" s="1133"/>
      <c r="M735" s="1133"/>
      <c r="N735" s="1133"/>
      <c r="O735" s="1133"/>
      <c r="P735" s="1133"/>
      <c r="Q735" s="1133"/>
      <c r="R735" s="1133"/>
      <c r="S735" s="1133"/>
      <c r="T735" s="1133"/>
      <c r="U735" s="1133"/>
      <c r="V735" s="1133"/>
      <c r="W735" s="1133"/>
      <c r="X735" s="1133"/>
      <c r="Y735" s="1133"/>
      <c r="Z735" s="1133"/>
      <c r="AA735" s="1133"/>
      <c r="AB735" s="1133"/>
      <c r="AC735" s="1133"/>
      <c r="AD735" s="1"/>
      <c r="AE735" s="1"/>
      <c r="AF735" s="1"/>
    </row>
    <row r="736" spans="1:32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133"/>
      <c r="K736" s="1133"/>
      <c r="L736" s="1133"/>
      <c r="M736" s="1133"/>
      <c r="N736" s="1133"/>
      <c r="O736" s="1133"/>
      <c r="P736" s="1133"/>
      <c r="Q736" s="1133"/>
      <c r="R736" s="1133"/>
      <c r="S736" s="1133"/>
      <c r="T736" s="1133"/>
      <c r="U736" s="1133"/>
      <c r="V736" s="1133"/>
      <c r="W736" s="1133"/>
      <c r="X736" s="1133"/>
      <c r="Y736" s="1133"/>
      <c r="Z736" s="1133"/>
      <c r="AA736" s="1133"/>
      <c r="AB736" s="1133"/>
      <c r="AC736" s="1133"/>
      <c r="AD736" s="1"/>
      <c r="AE736" s="1"/>
      <c r="AF736" s="1"/>
    </row>
    <row r="737" spans="1:32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133"/>
      <c r="K737" s="1133"/>
      <c r="L737" s="1133"/>
      <c r="M737" s="1133"/>
      <c r="N737" s="1133"/>
      <c r="O737" s="1133"/>
      <c r="P737" s="1133"/>
      <c r="Q737" s="1133"/>
      <c r="R737" s="1133"/>
      <c r="S737" s="1133"/>
      <c r="T737" s="1133"/>
      <c r="U737" s="1133"/>
      <c r="V737" s="1133"/>
      <c r="W737" s="1133"/>
      <c r="X737" s="1133"/>
      <c r="Y737" s="1133"/>
      <c r="Z737" s="1133"/>
      <c r="AA737" s="1133"/>
      <c r="AB737" s="1133"/>
      <c r="AC737" s="1133"/>
      <c r="AD737" s="1"/>
      <c r="AE737" s="1"/>
      <c r="AF737" s="1"/>
    </row>
    <row r="738" spans="1:32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133"/>
      <c r="K738" s="1133"/>
      <c r="L738" s="1133"/>
      <c r="M738" s="1133"/>
      <c r="N738" s="1133"/>
      <c r="O738" s="1133"/>
      <c r="P738" s="1133"/>
      <c r="Q738" s="1133"/>
      <c r="R738" s="1133"/>
      <c r="S738" s="1133"/>
      <c r="T738" s="1133"/>
      <c r="U738" s="1133"/>
      <c r="V738" s="1133"/>
      <c r="W738" s="1133"/>
      <c r="X738" s="1133"/>
      <c r="Y738" s="1133"/>
      <c r="Z738" s="1133"/>
      <c r="AA738" s="1133"/>
      <c r="AB738" s="1133"/>
      <c r="AC738" s="1133"/>
      <c r="AD738" s="1"/>
      <c r="AE738" s="1"/>
      <c r="AF738" s="1"/>
    </row>
    <row r="739" spans="1:32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133"/>
      <c r="K739" s="1133"/>
      <c r="L739" s="1133"/>
      <c r="M739" s="1133"/>
      <c r="N739" s="1133"/>
      <c r="O739" s="1133"/>
      <c r="P739" s="1133"/>
      <c r="Q739" s="1133"/>
      <c r="R739" s="1133"/>
      <c r="S739" s="1133"/>
      <c r="T739" s="1133"/>
      <c r="U739" s="1133"/>
      <c r="V739" s="1133"/>
      <c r="W739" s="1133"/>
      <c r="X739" s="1133"/>
      <c r="Y739" s="1133"/>
      <c r="Z739" s="1133"/>
      <c r="AA739" s="1133"/>
      <c r="AB739" s="1133"/>
      <c r="AC739" s="1133"/>
      <c r="AD739" s="1"/>
      <c r="AE739" s="1"/>
      <c r="AF739" s="1"/>
    </row>
    <row r="740" spans="1:32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133"/>
      <c r="K740" s="1133"/>
      <c r="L740" s="1133"/>
      <c r="M740" s="1133"/>
      <c r="N740" s="1133"/>
      <c r="O740" s="1133"/>
      <c r="P740" s="1133"/>
      <c r="Q740" s="1133"/>
      <c r="R740" s="1133"/>
      <c r="S740" s="1133"/>
      <c r="T740" s="1133"/>
      <c r="U740" s="1133"/>
      <c r="V740" s="1133"/>
      <c r="W740" s="1133"/>
      <c r="X740" s="1133"/>
      <c r="Y740" s="1133"/>
      <c r="Z740" s="1133"/>
      <c r="AA740" s="1133"/>
      <c r="AB740" s="1133"/>
      <c r="AC740" s="1133"/>
      <c r="AD740" s="1"/>
      <c r="AE740" s="1"/>
      <c r="AF740" s="1"/>
    </row>
    <row r="741" spans="1:32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133"/>
      <c r="K741" s="1133"/>
      <c r="L741" s="1133"/>
      <c r="M741" s="1133"/>
      <c r="N741" s="1133"/>
      <c r="O741" s="1133"/>
      <c r="P741" s="1133"/>
      <c r="Q741" s="1133"/>
      <c r="R741" s="1133"/>
      <c r="S741" s="1133"/>
      <c r="T741" s="1133"/>
      <c r="U741" s="1133"/>
      <c r="V741" s="1133"/>
      <c r="W741" s="1133"/>
      <c r="X741" s="1133"/>
      <c r="Y741" s="1133"/>
      <c r="Z741" s="1133"/>
      <c r="AA741" s="1133"/>
      <c r="AB741" s="1133"/>
      <c r="AC741" s="1133"/>
      <c r="AD741" s="1"/>
      <c r="AE741" s="1"/>
      <c r="AF741" s="1"/>
    </row>
    <row r="742" spans="1:32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133"/>
      <c r="K742" s="1133"/>
      <c r="L742" s="1133"/>
      <c r="M742" s="1133"/>
      <c r="N742" s="1133"/>
      <c r="O742" s="1133"/>
      <c r="P742" s="1133"/>
      <c r="Q742" s="1133"/>
      <c r="R742" s="1133"/>
      <c r="S742" s="1133"/>
      <c r="T742" s="1133"/>
      <c r="U742" s="1133"/>
      <c r="V742" s="1133"/>
      <c r="W742" s="1133"/>
      <c r="X742" s="1133"/>
      <c r="Y742" s="1133"/>
      <c r="Z742" s="1133"/>
      <c r="AA742" s="1133"/>
      <c r="AB742" s="1133"/>
      <c r="AC742" s="1133"/>
      <c r="AD742" s="1"/>
      <c r="AE742" s="1"/>
      <c r="AF742" s="1"/>
    </row>
    <row r="743" spans="1:32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133"/>
      <c r="K743" s="1133"/>
      <c r="L743" s="1133"/>
      <c r="M743" s="1133"/>
      <c r="N743" s="1133"/>
      <c r="O743" s="1133"/>
      <c r="P743" s="1133"/>
      <c r="Q743" s="1133"/>
      <c r="R743" s="1133"/>
      <c r="S743" s="1133"/>
      <c r="T743" s="1133"/>
      <c r="U743" s="1133"/>
      <c r="V743" s="1133"/>
      <c r="W743" s="1133"/>
      <c r="X743" s="1133"/>
      <c r="Y743" s="1133"/>
      <c r="Z743" s="1133"/>
      <c r="AA743" s="1133"/>
      <c r="AB743" s="1133"/>
      <c r="AC743" s="1133"/>
      <c r="AD743" s="1"/>
      <c r="AE743" s="1"/>
      <c r="AF743" s="1"/>
    </row>
    <row r="744" spans="1:32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133"/>
      <c r="K744" s="1133"/>
      <c r="L744" s="1133"/>
      <c r="M744" s="1133"/>
      <c r="N744" s="1133"/>
      <c r="O744" s="1133"/>
      <c r="P744" s="1133"/>
      <c r="Q744" s="1133"/>
      <c r="R744" s="1133"/>
      <c r="S744" s="1133"/>
      <c r="T744" s="1133"/>
      <c r="U744" s="1133"/>
      <c r="V744" s="1133"/>
      <c r="W744" s="1133"/>
      <c r="X744" s="1133"/>
      <c r="Y744" s="1133"/>
      <c r="Z744" s="1133"/>
      <c r="AA744" s="1133"/>
      <c r="AB744" s="1133"/>
      <c r="AC744" s="1133"/>
      <c r="AD744" s="1"/>
      <c r="AE744" s="1"/>
      <c r="AF744" s="1"/>
    </row>
    <row r="745" spans="1:32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133"/>
      <c r="K745" s="1133"/>
      <c r="L745" s="1133"/>
      <c r="M745" s="1133"/>
      <c r="N745" s="1133"/>
      <c r="O745" s="1133"/>
      <c r="P745" s="1133"/>
      <c r="Q745" s="1133"/>
      <c r="R745" s="1133"/>
      <c r="S745" s="1133"/>
      <c r="T745" s="1133"/>
      <c r="U745" s="1133"/>
      <c r="V745" s="1133"/>
      <c r="W745" s="1133"/>
      <c r="X745" s="1133"/>
      <c r="Y745" s="1133"/>
      <c r="Z745" s="1133"/>
      <c r="AA745" s="1133"/>
      <c r="AB745" s="1133"/>
      <c r="AC745" s="1133"/>
      <c r="AD745" s="1"/>
      <c r="AE745" s="1"/>
      <c r="AF745" s="1"/>
    </row>
    <row r="746" spans="1:32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133"/>
      <c r="K746" s="1133"/>
      <c r="L746" s="1133"/>
      <c r="M746" s="1133"/>
      <c r="N746" s="1133"/>
      <c r="O746" s="1133"/>
      <c r="P746" s="1133"/>
      <c r="Q746" s="1133"/>
      <c r="R746" s="1133"/>
      <c r="S746" s="1133"/>
      <c r="T746" s="1133"/>
      <c r="U746" s="1133"/>
      <c r="V746" s="1133"/>
      <c r="W746" s="1133"/>
      <c r="X746" s="1133"/>
      <c r="Y746" s="1133"/>
      <c r="Z746" s="1133"/>
      <c r="AA746" s="1133"/>
      <c r="AB746" s="1133"/>
      <c r="AC746" s="1133"/>
      <c r="AD746" s="1"/>
      <c r="AE746" s="1"/>
      <c r="AF746" s="1"/>
    </row>
    <row r="747" spans="1:32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133"/>
      <c r="K747" s="1133"/>
      <c r="L747" s="1133"/>
      <c r="M747" s="1133"/>
      <c r="N747" s="1133"/>
      <c r="O747" s="1133"/>
      <c r="P747" s="1133"/>
      <c r="Q747" s="1133"/>
      <c r="R747" s="1133"/>
      <c r="S747" s="1133"/>
      <c r="T747" s="1133"/>
      <c r="U747" s="1133"/>
      <c r="V747" s="1133"/>
      <c r="W747" s="1133"/>
      <c r="X747" s="1133"/>
      <c r="Y747" s="1133"/>
      <c r="Z747" s="1133"/>
      <c r="AA747" s="1133"/>
      <c r="AB747" s="1133"/>
      <c r="AC747" s="1133"/>
      <c r="AD747" s="1"/>
      <c r="AE747" s="1"/>
      <c r="AF747" s="1"/>
    </row>
    <row r="748" spans="1:32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133"/>
      <c r="K748" s="1133"/>
      <c r="L748" s="1133"/>
      <c r="M748" s="1133"/>
      <c r="N748" s="1133"/>
      <c r="O748" s="1133"/>
      <c r="P748" s="1133"/>
      <c r="Q748" s="1133"/>
      <c r="R748" s="1133"/>
      <c r="S748" s="1133"/>
      <c r="T748" s="1133"/>
      <c r="U748" s="1133"/>
      <c r="V748" s="1133"/>
      <c r="W748" s="1133"/>
      <c r="X748" s="1133"/>
      <c r="Y748" s="1133"/>
      <c r="Z748" s="1133"/>
      <c r="AA748" s="1133"/>
      <c r="AB748" s="1133"/>
      <c r="AC748" s="1133"/>
      <c r="AD748" s="1"/>
      <c r="AE748" s="1"/>
      <c r="AF748" s="1"/>
    </row>
    <row r="749" spans="1:32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133"/>
      <c r="K749" s="1133"/>
      <c r="L749" s="1133"/>
      <c r="M749" s="1133"/>
      <c r="N749" s="1133"/>
      <c r="O749" s="1133"/>
      <c r="P749" s="1133"/>
      <c r="Q749" s="1133"/>
      <c r="R749" s="1133"/>
      <c r="S749" s="1133"/>
      <c r="T749" s="1133"/>
      <c r="U749" s="1133"/>
      <c r="V749" s="1133"/>
      <c r="W749" s="1133"/>
      <c r="X749" s="1133"/>
      <c r="Y749" s="1133"/>
      <c r="Z749" s="1133"/>
      <c r="AA749" s="1133"/>
      <c r="AB749" s="1133"/>
      <c r="AC749" s="1133"/>
      <c r="AD749" s="1"/>
      <c r="AE749" s="1"/>
      <c r="AF749" s="1"/>
    </row>
    <row r="750" spans="1:32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133"/>
      <c r="K750" s="1133"/>
      <c r="L750" s="1133"/>
      <c r="M750" s="1133"/>
      <c r="N750" s="1133"/>
      <c r="O750" s="1133"/>
      <c r="P750" s="1133"/>
      <c r="Q750" s="1133"/>
      <c r="R750" s="1133"/>
      <c r="S750" s="1133"/>
      <c r="T750" s="1133"/>
      <c r="U750" s="1133"/>
      <c r="V750" s="1133"/>
      <c r="W750" s="1133"/>
      <c r="X750" s="1133"/>
      <c r="Y750" s="1133"/>
      <c r="Z750" s="1133"/>
      <c r="AA750" s="1133"/>
      <c r="AB750" s="1133"/>
      <c r="AC750" s="1133"/>
      <c r="AD750" s="1"/>
      <c r="AE750" s="1"/>
      <c r="AF750" s="1"/>
    </row>
    <row r="751" spans="1:32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133"/>
      <c r="K751" s="1133"/>
      <c r="L751" s="1133"/>
      <c r="M751" s="1133"/>
      <c r="N751" s="1133"/>
      <c r="O751" s="1133"/>
      <c r="P751" s="1133"/>
      <c r="Q751" s="1133"/>
      <c r="R751" s="1133"/>
      <c r="S751" s="1133"/>
      <c r="T751" s="1133"/>
      <c r="U751" s="1133"/>
      <c r="V751" s="1133"/>
      <c r="W751" s="1133"/>
      <c r="X751" s="1133"/>
      <c r="Y751" s="1133"/>
      <c r="Z751" s="1133"/>
      <c r="AA751" s="1133"/>
      <c r="AB751" s="1133"/>
      <c r="AC751" s="1133"/>
      <c r="AD751" s="1"/>
      <c r="AE751" s="1"/>
      <c r="AF751" s="1"/>
    </row>
    <row r="752" spans="1:32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133"/>
      <c r="K752" s="1133"/>
      <c r="L752" s="1133"/>
      <c r="M752" s="1133"/>
      <c r="N752" s="1133"/>
      <c r="O752" s="1133"/>
      <c r="P752" s="1133"/>
      <c r="Q752" s="1133"/>
      <c r="R752" s="1133"/>
      <c r="S752" s="1133"/>
      <c r="T752" s="1133"/>
      <c r="U752" s="1133"/>
      <c r="V752" s="1133"/>
      <c r="W752" s="1133"/>
      <c r="X752" s="1133"/>
      <c r="Y752" s="1133"/>
      <c r="Z752" s="1133"/>
      <c r="AA752" s="1133"/>
      <c r="AB752" s="1133"/>
      <c r="AC752" s="1133"/>
      <c r="AD752" s="1"/>
      <c r="AE752" s="1"/>
      <c r="AF752" s="1"/>
    </row>
    <row r="753" spans="1:32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133"/>
      <c r="K753" s="1133"/>
      <c r="L753" s="1133"/>
      <c r="M753" s="1133"/>
      <c r="N753" s="1133"/>
      <c r="O753" s="1133"/>
      <c r="P753" s="1133"/>
      <c r="Q753" s="1133"/>
      <c r="R753" s="1133"/>
      <c r="S753" s="1133"/>
      <c r="T753" s="1133"/>
      <c r="U753" s="1133"/>
      <c r="V753" s="1133"/>
      <c r="W753" s="1133"/>
      <c r="X753" s="1133"/>
      <c r="Y753" s="1133"/>
      <c r="Z753" s="1133"/>
      <c r="AA753" s="1133"/>
      <c r="AB753" s="1133"/>
      <c r="AC753" s="1133"/>
      <c r="AD753" s="1"/>
      <c r="AE753" s="1"/>
      <c r="AF753" s="1"/>
    </row>
    <row r="754" spans="1:32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133"/>
      <c r="K754" s="1133"/>
      <c r="L754" s="1133"/>
      <c r="M754" s="1133"/>
      <c r="N754" s="1133"/>
      <c r="O754" s="1133"/>
      <c r="P754" s="1133"/>
      <c r="Q754" s="1133"/>
      <c r="R754" s="1133"/>
      <c r="S754" s="1133"/>
      <c r="T754" s="1133"/>
      <c r="U754" s="1133"/>
      <c r="V754" s="1133"/>
      <c r="W754" s="1133"/>
      <c r="X754" s="1133"/>
      <c r="Y754" s="1133"/>
      <c r="Z754" s="1133"/>
      <c r="AA754" s="1133"/>
      <c r="AB754" s="1133"/>
      <c r="AC754" s="1133"/>
      <c r="AD754" s="1"/>
      <c r="AE754" s="1"/>
      <c r="AF754" s="1"/>
    </row>
    <row r="755" spans="1:32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133"/>
      <c r="K755" s="1133"/>
      <c r="L755" s="1133"/>
      <c r="M755" s="1133"/>
      <c r="N755" s="1133"/>
      <c r="O755" s="1133"/>
      <c r="P755" s="1133"/>
      <c r="Q755" s="1133"/>
      <c r="R755" s="1133"/>
      <c r="S755" s="1133"/>
      <c r="T755" s="1133"/>
      <c r="U755" s="1133"/>
      <c r="V755" s="1133"/>
      <c r="W755" s="1133"/>
      <c r="X755" s="1133"/>
      <c r="Y755" s="1133"/>
      <c r="Z755" s="1133"/>
      <c r="AA755" s="1133"/>
      <c r="AB755" s="1133"/>
      <c r="AC755" s="1133"/>
      <c r="AD755" s="1"/>
      <c r="AE755" s="1"/>
      <c r="AF755" s="1"/>
    </row>
    <row r="756" spans="1:32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133"/>
      <c r="K756" s="1133"/>
      <c r="L756" s="1133"/>
      <c r="M756" s="1133"/>
      <c r="N756" s="1133"/>
      <c r="O756" s="1133"/>
      <c r="P756" s="1133"/>
      <c r="Q756" s="1133"/>
      <c r="R756" s="1133"/>
      <c r="S756" s="1133"/>
      <c r="T756" s="1133"/>
      <c r="U756" s="1133"/>
      <c r="V756" s="1133"/>
      <c r="W756" s="1133"/>
      <c r="X756" s="1133"/>
      <c r="Y756" s="1133"/>
      <c r="Z756" s="1133"/>
      <c r="AA756" s="1133"/>
      <c r="AB756" s="1133"/>
      <c r="AC756" s="1133"/>
      <c r="AD756" s="1"/>
      <c r="AE756" s="1"/>
      <c r="AF756" s="1"/>
    </row>
    <row r="757" spans="1:32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133"/>
      <c r="K757" s="1133"/>
      <c r="L757" s="1133"/>
      <c r="M757" s="1133"/>
      <c r="N757" s="1133"/>
      <c r="O757" s="1133"/>
      <c r="P757" s="1133"/>
      <c r="Q757" s="1133"/>
      <c r="R757" s="1133"/>
      <c r="S757" s="1133"/>
      <c r="T757" s="1133"/>
      <c r="U757" s="1133"/>
      <c r="V757" s="1133"/>
      <c r="W757" s="1133"/>
      <c r="X757" s="1133"/>
      <c r="Y757" s="1133"/>
      <c r="Z757" s="1133"/>
      <c r="AA757" s="1133"/>
      <c r="AB757" s="1133"/>
      <c r="AC757" s="1133"/>
      <c r="AD757" s="1"/>
      <c r="AE757" s="1"/>
      <c r="AF757" s="1"/>
    </row>
    <row r="758" spans="1:32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133"/>
      <c r="K758" s="1133"/>
      <c r="L758" s="1133"/>
      <c r="M758" s="1133"/>
      <c r="N758" s="1133"/>
      <c r="O758" s="1133"/>
      <c r="P758" s="1133"/>
      <c r="Q758" s="1133"/>
      <c r="R758" s="1133"/>
      <c r="S758" s="1133"/>
      <c r="T758" s="1133"/>
      <c r="U758" s="1133"/>
      <c r="V758" s="1133"/>
      <c r="W758" s="1133"/>
      <c r="X758" s="1133"/>
      <c r="Y758" s="1133"/>
      <c r="Z758" s="1133"/>
      <c r="AA758" s="1133"/>
      <c r="AB758" s="1133"/>
      <c r="AC758" s="1133"/>
      <c r="AD758" s="1"/>
      <c r="AE758" s="1"/>
      <c r="AF758" s="1"/>
    </row>
    <row r="759" spans="1:32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133"/>
      <c r="K759" s="1133"/>
      <c r="L759" s="1133"/>
      <c r="M759" s="1133"/>
      <c r="N759" s="1133"/>
      <c r="O759" s="1133"/>
      <c r="P759" s="1133"/>
      <c r="Q759" s="1133"/>
      <c r="R759" s="1133"/>
      <c r="S759" s="1133"/>
      <c r="T759" s="1133"/>
      <c r="U759" s="1133"/>
      <c r="V759" s="1133"/>
      <c r="W759" s="1133"/>
      <c r="X759" s="1133"/>
      <c r="Y759" s="1133"/>
      <c r="Z759" s="1133"/>
      <c r="AA759" s="1133"/>
      <c r="AB759" s="1133"/>
      <c r="AC759" s="1133"/>
      <c r="AD759" s="1"/>
      <c r="AE759" s="1"/>
      <c r="AF759" s="1"/>
    </row>
    <row r="760" spans="1:32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133"/>
      <c r="K760" s="1133"/>
      <c r="L760" s="1133"/>
      <c r="M760" s="1133"/>
      <c r="N760" s="1133"/>
      <c r="O760" s="1133"/>
      <c r="P760" s="1133"/>
      <c r="Q760" s="1133"/>
      <c r="R760" s="1133"/>
      <c r="S760" s="1133"/>
      <c r="T760" s="1133"/>
      <c r="U760" s="1133"/>
      <c r="V760" s="1133"/>
      <c r="W760" s="1133"/>
      <c r="X760" s="1133"/>
      <c r="Y760" s="1133"/>
      <c r="Z760" s="1133"/>
      <c r="AA760" s="1133"/>
      <c r="AB760" s="1133"/>
      <c r="AC760" s="1133"/>
      <c r="AD760" s="1"/>
      <c r="AE760" s="1"/>
      <c r="AF760" s="1"/>
    </row>
    <row r="761" spans="1:32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133"/>
      <c r="K761" s="1133"/>
      <c r="L761" s="1133"/>
      <c r="M761" s="1133"/>
      <c r="N761" s="1133"/>
      <c r="O761" s="1133"/>
      <c r="P761" s="1133"/>
      <c r="Q761" s="1133"/>
      <c r="R761" s="1133"/>
      <c r="S761" s="1133"/>
      <c r="T761" s="1133"/>
      <c r="U761" s="1133"/>
      <c r="V761" s="1133"/>
      <c r="W761" s="1133"/>
      <c r="X761" s="1133"/>
      <c r="Y761" s="1133"/>
      <c r="Z761" s="1133"/>
      <c r="AA761" s="1133"/>
      <c r="AB761" s="1133"/>
      <c r="AC761" s="1133"/>
      <c r="AD761" s="1"/>
      <c r="AE761" s="1"/>
      <c r="AF761" s="1"/>
    </row>
    <row r="762" spans="1:32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133"/>
      <c r="K762" s="1133"/>
      <c r="L762" s="1133"/>
      <c r="M762" s="1133"/>
      <c r="N762" s="1133"/>
      <c r="O762" s="1133"/>
      <c r="P762" s="1133"/>
      <c r="Q762" s="1133"/>
      <c r="R762" s="1133"/>
      <c r="S762" s="1133"/>
      <c r="T762" s="1133"/>
      <c r="U762" s="1133"/>
      <c r="V762" s="1133"/>
      <c r="W762" s="1133"/>
      <c r="X762" s="1133"/>
      <c r="Y762" s="1133"/>
      <c r="Z762" s="1133"/>
      <c r="AA762" s="1133"/>
      <c r="AB762" s="1133"/>
      <c r="AC762" s="1133"/>
      <c r="AD762" s="1"/>
      <c r="AE762" s="1"/>
      <c r="AF762" s="1"/>
    </row>
    <row r="763" spans="1:32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133"/>
      <c r="K763" s="1133"/>
      <c r="L763" s="1133"/>
      <c r="M763" s="1133"/>
      <c r="N763" s="1133"/>
      <c r="O763" s="1133"/>
      <c r="P763" s="1133"/>
      <c r="Q763" s="1133"/>
      <c r="R763" s="1133"/>
      <c r="S763" s="1133"/>
      <c r="T763" s="1133"/>
      <c r="U763" s="1133"/>
      <c r="V763" s="1133"/>
      <c r="W763" s="1133"/>
      <c r="X763" s="1133"/>
      <c r="Y763" s="1133"/>
      <c r="Z763" s="1133"/>
      <c r="AA763" s="1133"/>
      <c r="AB763" s="1133"/>
      <c r="AC763" s="1133"/>
      <c r="AD763" s="1"/>
      <c r="AE763" s="1"/>
      <c r="AF763" s="1"/>
    </row>
    <row r="764" spans="1:32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133"/>
      <c r="K764" s="1133"/>
      <c r="L764" s="1133"/>
      <c r="M764" s="1133"/>
      <c r="N764" s="1133"/>
      <c r="O764" s="1133"/>
      <c r="P764" s="1133"/>
      <c r="Q764" s="1133"/>
      <c r="R764" s="1133"/>
      <c r="S764" s="1133"/>
      <c r="T764" s="1133"/>
      <c r="U764" s="1133"/>
      <c r="V764" s="1133"/>
      <c r="W764" s="1133"/>
      <c r="X764" s="1133"/>
      <c r="Y764" s="1133"/>
      <c r="Z764" s="1133"/>
      <c r="AA764" s="1133"/>
      <c r="AB764" s="1133"/>
      <c r="AC764" s="1133"/>
      <c r="AD764" s="1"/>
      <c r="AE764" s="1"/>
      <c r="AF764" s="1"/>
    </row>
    <row r="765" spans="1:32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133"/>
      <c r="K765" s="1133"/>
      <c r="L765" s="1133"/>
      <c r="M765" s="1133"/>
      <c r="N765" s="1133"/>
      <c r="O765" s="1133"/>
      <c r="P765" s="1133"/>
      <c r="Q765" s="1133"/>
      <c r="R765" s="1133"/>
      <c r="S765" s="1133"/>
      <c r="T765" s="1133"/>
      <c r="U765" s="1133"/>
      <c r="V765" s="1133"/>
      <c r="W765" s="1133"/>
      <c r="X765" s="1133"/>
      <c r="Y765" s="1133"/>
      <c r="Z765" s="1133"/>
      <c r="AA765" s="1133"/>
      <c r="AB765" s="1133"/>
      <c r="AC765" s="1133"/>
      <c r="AD765" s="1"/>
      <c r="AE765" s="1"/>
      <c r="AF765" s="1"/>
    </row>
    <row r="766" spans="1:32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133"/>
      <c r="K766" s="1133"/>
      <c r="L766" s="1133"/>
      <c r="M766" s="1133"/>
      <c r="N766" s="1133"/>
      <c r="O766" s="1133"/>
      <c r="P766" s="1133"/>
      <c r="Q766" s="1133"/>
      <c r="R766" s="1133"/>
      <c r="S766" s="1133"/>
      <c r="T766" s="1133"/>
      <c r="U766" s="1133"/>
      <c r="V766" s="1133"/>
      <c r="W766" s="1133"/>
      <c r="X766" s="1133"/>
      <c r="Y766" s="1133"/>
      <c r="Z766" s="1133"/>
      <c r="AA766" s="1133"/>
      <c r="AB766" s="1133"/>
      <c r="AC766" s="1133"/>
      <c r="AD766" s="1"/>
      <c r="AE766" s="1"/>
      <c r="AF766" s="1"/>
    </row>
    <row r="767" spans="1:32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133"/>
      <c r="K767" s="1133"/>
      <c r="L767" s="1133"/>
      <c r="M767" s="1133"/>
      <c r="N767" s="1133"/>
      <c r="O767" s="1133"/>
      <c r="P767" s="1133"/>
      <c r="Q767" s="1133"/>
      <c r="R767" s="1133"/>
      <c r="S767" s="1133"/>
      <c r="T767" s="1133"/>
      <c r="U767" s="1133"/>
      <c r="V767" s="1133"/>
      <c r="W767" s="1133"/>
      <c r="X767" s="1133"/>
      <c r="Y767" s="1133"/>
      <c r="Z767" s="1133"/>
      <c r="AA767" s="1133"/>
      <c r="AB767" s="1133"/>
      <c r="AC767" s="1133"/>
      <c r="AD767" s="1"/>
      <c r="AE767" s="1"/>
      <c r="AF767" s="1"/>
    </row>
    <row r="768" spans="1:32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133"/>
      <c r="K768" s="1133"/>
      <c r="L768" s="1133"/>
      <c r="M768" s="1133"/>
      <c r="N768" s="1133"/>
      <c r="O768" s="1133"/>
      <c r="P768" s="1133"/>
      <c r="Q768" s="1133"/>
      <c r="R768" s="1133"/>
      <c r="S768" s="1133"/>
      <c r="T768" s="1133"/>
      <c r="U768" s="1133"/>
      <c r="V768" s="1133"/>
      <c r="W768" s="1133"/>
      <c r="X768" s="1133"/>
      <c r="Y768" s="1133"/>
      <c r="Z768" s="1133"/>
      <c r="AA768" s="1133"/>
      <c r="AB768" s="1133"/>
      <c r="AC768" s="1133"/>
      <c r="AD768" s="1"/>
      <c r="AE768" s="1"/>
      <c r="AF768" s="1"/>
    </row>
    <row r="769" spans="1:32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133"/>
      <c r="K769" s="1133"/>
      <c r="L769" s="1133"/>
      <c r="M769" s="1133"/>
      <c r="N769" s="1133"/>
      <c r="O769" s="1133"/>
      <c r="P769" s="1133"/>
      <c r="Q769" s="1133"/>
      <c r="R769" s="1133"/>
      <c r="S769" s="1133"/>
      <c r="T769" s="1133"/>
      <c r="U769" s="1133"/>
      <c r="V769" s="1133"/>
      <c r="W769" s="1133"/>
      <c r="X769" s="1133"/>
      <c r="Y769" s="1133"/>
      <c r="Z769" s="1133"/>
      <c r="AA769" s="1133"/>
      <c r="AB769" s="1133"/>
      <c r="AC769" s="1133"/>
      <c r="AD769" s="1"/>
      <c r="AE769" s="1"/>
      <c r="AF769" s="1"/>
    </row>
    <row r="770" spans="1:32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133"/>
      <c r="K770" s="1133"/>
      <c r="L770" s="1133"/>
      <c r="M770" s="1133"/>
      <c r="N770" s="1133"/>
      <c r="O770" s="1133"/>
      <c r="P770" s="1133"/>
      <c r="Q770" s="1133"/>
      <c r="R770" s="1133"/>
      <c r="S770" s="1133"/>
      <c r="T770" s="1133"/>
      <c r="U770" s="1133"/>
      <c r="V770" s="1133"/>
      <c r="W770" s="1133"/>
      <c r="X770" s="1133"/>
      <c r="Y770" s="1133"/>
      <c r="Z770" s="1133"/>
      <c r="AA770" s="1133"/>
      <c r="AB770" s="1133"/>
      <c r="AC770" s="1133"/>
      <c r="AD770" s="1"/>
      <c r="AE770" s="1"/>
      <c r="AF770" s="1"/>
    </row>
    <row r="771" spans="1:32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133"/>
      <c r="K771" s="1133"/>
      <c r="L771" s="1133"/>
      <c r="M771" s="1133"/>
      <c r="N771" s="1133"/>
      <c r="O771" s="1133"/>
      <c r="P771" s="1133"/>
      <c r="Q771" s="1133"/>
      <c r="R771" s="1133"/>
      <c r="S771" s="1133"/>
      <c r="T771" s="1133"/>
      <c r="U771" s="1133"/>
      <c r="V771" s="1133"/>
      <c r="W771" s="1133"/>
      <c r="X771" s="1133"/>
      <c r="Y771" s="1133"/>
      <c r="Z771" s="1133"/>
      <c r="AA771" s="1133"/>
      <c r="AB771" s="1133"/>
      <c r="AC771" s="1133"/>
      <c r="AD771" s="1"/>
      <c r="AE771" s="1"/>
      <c r="AF771" s="1"/>
    </row>
    <row r="772" spans="1:32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133"/>
      <c r="K772" s="1133"/>
      <c r="L772" s="1133"/>
      <c r="M772" s="1133"/>
      <c r="N772" s="1133"/>
      <c r="O772" s="1133"/>
      <c r="P772" s="1133"/>
      <c r="Q772" s="1133"/>
      <c r="R772" s="1133"/>
      <c r="S772" s="1133"/>
      <c r="T772" s="1133"/>
      <c r="U772" s="1133"/>
      <c r="V772" s="1133"/>
      <c r="W772" s="1133"/>
      <c r="X772" s="1133"/>
      <c r="Y772" s="1133"/>
      <c r="Z772" s="1133"/>
      <c r="AA772" s="1133"/>
      <c r="AB772" s="1133"/>
      <c r="AC772" s="1133"/>
      <c r="AD772" s="1"/>
      <c r="AE772" s="1"/>
      <c r="AF772" s="1"/>
    </row>
    <row r="773" spans="1:32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133"/>
      <c r="K773" s="1133"/>
      <c r="L773" s="1133"/>
      <c r="M773" s="1133"/>
      <c r="N773" s="1133"/>
      <c r="O773" s="1133"/>
      <c r="P773" s="1133"/>
      <c r="Q773" s="1133"/>
      <c r="R773" s="1133"/>
      <c r="S773" s="1133"/>
      <c r="T773" s="1133"/>
      <c r="U773" s="1133"/>
      <c r="V773" s="1133"/>
      <c r="W773" s="1133"/>
      <c r="X773" s="1133"/>
      <c r="Y773" s="1133"/>
      <c r="Z773" s="1133"/>
      <c r="AA773" s="1133"/>
      <c r="AB773" s="1133"/>
      <c r="AC773" s="1133"/>
      <c r="AD773" s="1"/>
      <c r="AE773" s="1"/>
      <c r="AF773" s="1"/>
    </row>
    <row r="774" spans="1:32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133"/>
      <c r="K774" s="1133"/>
      <c r="L774" s="1133"/>
      <c r="M774" s="1133"/>
      <c r="N774" s="1133"/>
      <c r="O774" s="1133"/>
      <c r="P774" s="1133"/>
      <c r="Q774" s="1133"/>
      <c r="R774" s="1133"/>
      <c r="S774" s="1133"/>
      <c r="T774" s="1133"/>
      <c r="U774" s="1133"/>
      <c r="V774" s="1133"/>
      <c r="W774" s="1133"/>
      <c r="X774" s="1133"/>
      <c r="Y774" s="1133"/>
      <c r="Z774" s="1133"/>
      <c r="AA774" s="1133"/>
      <c r="AB774" s="1133"/>
      <c r="AC774" s="1133"/>
      <c r="AD774" s="1"/>
      <c r="AE774" s="1"/>
      <c r="AF774" s="1"/>
    </row>
    <row r="775" spans="1:32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133"/>
      <c r="K775" s="1133"/>
      <c r="L775" s="1133"/>
      <c r="M775" s="1133"/>
      <c r="N775" s="1133"/>
      <c r="O775" s="1133"/>
      <c r="P775" s="1133"/>
      <c r="Q775" s="1133"/>
      <c r="R775" s="1133"/>
      <c r="S775" s="1133"/>
      <c r="T775" s="1133"/>
      <c r="U775" s="1133"/>
      <c r="V775" s="1133"/>
      <c r="W775" s="1133"/>
      <c r="X775" s="1133"/>
      <c r="Y775" s="1133"/>
      <c r="Z775" s="1133"/>
      <c r="AA775" s="1133"/>
      <c r="AB775" s="1133"/>
      <c r="AC775" s="1133"/>
      <c r="AD775" s="1"/>
      <c r="AE775" s="1"/>
      <c r="AF775" s="1"/>
    </row>
    <row r="776" spans="1:32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133"/>
      <c r="K776" s="1133"/>
      <c r="L776" s="1133"/>
      <c r="M776" s="1133"/>
      <c r="N776" s="1133"/>
      <c r="O776" s="1133"/>
      <c r="P776" s="1133"/>
      <c r="Q776" s="1133"/>
      <c r="R776" s="1133"/>
      <c r="S776" s="1133"/>
      <c r="T776" s="1133"/>
      <c r="U776" s="1133"/>
      <c r="V776" s="1133"/>
      <c r="W776" s="1133"/>
      <c r="X776" s="1133"/>
      <c r="Y776" s="1133"/>
      <c r="Z776" s="1133"/>
      <c r="AA776" s="1133"/>
      <c r="AB776" s="1133"/>
      <c r="AC776" s="1133"/>
      <c r="AD776" s="1"/>
      <c r="AE776" s="1"/>
      <c r="AF776" s="1"/>
    </row>
    <row r="777" spans="1:32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133"/>
      <c r="K777" s="1133"/>
      <c r="L777" s="1133"/>
      <c r="M777" s="1133"/>
      <c r="N777" s="1133"/>
      <c r="O777" s="1133"/>
      <c r="P777" s="1133"/>
      <c r="Q777" s="1133"/>
      <c r="R777" s="1133"/>
      <c r="S777" s="1133"/>
      <c r="T777" s="1133"/>
      <c r="U777" s="1133"/>
      <c r="V777" s="1133"/>
      <c r="W777" s="1133"/>
      <c r="X777" s="1133"/>
      <c r="Y777" s="1133"/>
      <c r="Z777" s="1133"/>
      <c r="AA777" s="1133"/>
      <c r="AB777" s="1133"/>
      <c r="AC777" s="1133"/>
      <c r="AD777" s="1"/>
      <c r="AE777" s="1"/>
      <c r="AF777" s="1"/>
    </row>
    <row r="778" spans="1:32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133"/>
      <c r="K778" s="1133"/>
      <c r="L778" s="1133"/>
      <c r="M778" s="1133"/>
      <c r="N778" s="1133"/>
      <c r="O778" s="1133"/>
      <c r="P778" s="1133"/>
      <c r="Q778" s="1133"/>
      <c r="R778" s="1133"/>
      <c r="S778" s="1133"/>
      <c r="T778" s="1133"/>
      <c r="U778" s="1133"/>
      <c r="V778" s="1133"/>
      <c r="W778" s="1133"/>
      <c r="X778" s="1133"/>
      <c r="Y778" s="1133"/>
      <c r="Z778" s="1133"/>
      <c r="AA778" s="1133"/>
      <c r="AB778" s="1133"/>
      <c r="AC778" s="1133"/>
      <c r="AD778" s="1"/>
      <c r="AE778" s="1"/>
      <c r="AF778" s="1"/>
    </row>
    <row r="779" spans="1:32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133"/>
      <c r="K779" s="1133"/>
      <c r="L779" s="1133"/>
      <c r="M779" s="1133"/>
      <c r="N779" s="1133"/>
      <c r="O779" s="1133"/>
      <c r="P779" s="1133"/>
      <c r="Q779" s="1133"/>
      <c r="R779" s="1133"/>
      <c r="S779" s="1133"/>
      <c r="T779" s="1133"/>
      <c r="U779" s="1133"/>
      <c r="V779" s="1133"/>
      <c r="W779" s="1133"/>
      <c r="X779" s="1133"/>
      <c r="Y779" s="1133"/>
      <c r="Z779" s="1133"/>
      <c r="AA779" s="1133"/>
      <c r="AB779" s="1133"/>
      <c r="AC779" s="1133"/>
      <c r="AD779" s="1"/>
      <c r="AE779" s="1"/>
      <c r="AF779" s="1"/>
    </row>
    <row r="780" spans="1:32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133"/>
      <c r="K780" s="1133"/>
      <c r="L780" s="1133"/>
      <c r="M780" s="1133"/>
      <c r="N780" s="1133"/>
      <c r="O780" s="1133"/>
      <c r="P780" s="1133"/>
      <c r="Q780" s="1133"/>
      <c r="R780" s="1133"/>
      <c r="S780" s="1133"/>
      <c r="T780" s="1133"/>
      <c r="U780" s="1133"/>
      <c r="V780" s="1133"/>
      <c r="W780" s="1133"/>
      <c r="X780" s="1133"/>
      <c r="Y780" s="1133"/>
      <c r="Z780" s="1133"/>
      <c r="AA780" s="1133"/>
      <c r="AB780" s="1133"/>
      <c r="AC780" s="1133"/>
      <c r="AD780" s="1"/>
      <c r="AE780" s="1"/>
      <c r="AF780" s="1"/>
    </row>
    <row r="781" spans="1:32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133"/>
      <c r="K781" s="1133"/>
      <c r="L781" s="1133"/>
      <c r="M781" s="1133"/>
      <c r="N781" s="1133"/>
      <c r="O781" s="1133"/>
      <c r="P781" s="1133"/>
      <c r="Q781" s="1133"/>
      <c r="R781" s="1133"/>
      <c r="S781" s="1133"/>
      <c r="T781" s="1133"/>
      <c r="U781" s="1133"/>
      <c r="V781" s="1133"/>
      <c r="W781" s="1133"/>
      <c r="X781" s="1133"/>
      <c r="Y781" s="1133"/>
      <c r="Z781" s="1133"/>
      <c r="AA781" s="1133"/>
      <c r="AB781" s="1133"/>
      <c r="AC781" s="1133"/>
      <c r="AD781" s="1"/>
      <c r="AE781" s="1"/>
      <c r="AF781" s="1"/>
    </row>
    <row r="782" spans="1:32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133"/>
      <c r="K782" s="1133"/>
      <c r="L782" s="1133"/>
      <c r="M782" s="1133"/>
      <c r="N782" s="1133"/>
      <c r="O782" s="1133"/>
      <c r="P782" s="1133"/>
      <c r="Q782" s="1133"/>
      <c r="R782" s="1133"/>
      <c r="S782" s="1133"/>
      <c r="T782" s="1133"/>
      <c r="U782" s="1133"/>
      <c r="V782" s="1133"/>
      <c r="W782" s="1133"/>
      <c r="X782" s="1133"/>
      <c r="Y782" s="1133"/>
      <c r="Z782" s="1133"/>
      <c r="AA782" s="1133"/>
      <c r="AB782" s="1133"/>
      <c r="AC782" s="1133"/>
      <c r="AD782" s="1"/>
      <c r="AE782" s="1"/>
      <c r="AF782" s="1"/>
    </row>
    <row r="783" spans="1:32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133"/>
      <c r="K783" s="1133"/>
      <c r="L783" s="1133"/>
      <c r="M783" s="1133"/>
      <c r="N783" s="1133"/>
      <c r="O783" s="1133"/>
      <c r="P783" s="1133"/>
      <c r="Q783" s="1133"/>
      <c r="R783" s="1133"/>
      <c r="S783" s="1133"/>
      <c r="T783" s="1133"/>
      <c r="U783" s="1133"/>
      <c r="V783" s="1133"/>
      <c r="W783" s="1133"/>
      <c r="X783" s="1133"/>
      <c r="Y783" s="1133"/>
      <c r="Z783" s="1133"/>
      <c r="AA783" s="1133"/>
      <c r="AB783" s="1133"/>
      <c r="AC783" s="1133"/>
      <c r="AD783" s="1"/>
      <c r="AE783" s="1"/>
      <c r="AF783" s="1"/>
    </row>
    <row r="784" spans="1:32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133"/>
      <c r="K784" s="1133"/>
      <c r="L784" s="1133"/>
      <c r="M784" s="1133"/>
      <c r="N784" s="1133"/>
      <c r="O784" s="1133"/>
      <c r="P784" s="1133"/>
      <c r="Q784" s="1133"/>
      <c r="R784" s="1133"/>
      <c r="S784" s="1133"/>
      <c r="T784" s="1133"/>
      <c r="U784" s="1133"/>
      <c r="V784" s="1133"/>
      <c r="W784" s="1133"/>
      <c r="X784" s="1133"/>
      <c r="Y784" s="1133"/>
      <c r="Z784" s="1133"/>
      <c r="AA784" s="1133"/>
      <c r="AB784" s="1133"/>
      <c r="AC784" s="1133"/>
      <c r="AD784" s="1"/>
      <c r="AE784" s="1"/>
      <c r="AF784" s="1"/>
    </row>
    <row r="785" spans="1:32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133"/>
      <c r="K785" s="1133"/>
      <c r="L785" s="1133"/>
      <c r="M785" s="1133"/>
      <c r="N785" s="1133"/>
      <c r="O785" s="1133"/>
      <c r="P785" s="1133"/>
      <c r="Q785" s="1133"/>
      <c r="R785" s="1133"/>
      <c r="S785" s="1133"/>
      <c r="T785" s="1133"/>
      <c r="U785" s="1133"/>
      <c r="V785" s="1133"/>
      <c r="W785" s="1133"/>
      <c r="X785" s="1133"/>
      <c r="Y785" s="1133"/>
      <c r="Z785" s="1133"/>
      <c r="AA785" s="1133"/>
      <c r="AB785" s="1133"/>
      <c r="AC785" s="1133"/>
      <c r="AD785" s="1"/>
      <c r="AE785" s="1"/>
      <c r="AF785" s="1"/>
    </row>
    <row r="786" spans="1:32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133"/>
      <c r="K786" s="1133"/>
      <c r="L786" s="1133"/>
      <c r="M786" s="1133"/>
      <c r="N786" s="1133"/>
      <c r="O786" s="1133"/>
      <c r="P786" s="1133"/>
      <c r="Q786" s="1133"/>
      <c r="R786" s="1133"/>
      <c r="S786" s="1133"/>
      <c r="T786" s="1133"/>
      <c r="U786" s="1133"/>
      <c r="V786" s="1133"/>
      <c r="W786" s="1133"/>
      <c r="X786" s="1133"/>
      <c r="Y786" s="1133"/>
      <c r="Z786" s="1133"/>
      <c r="AA786" s="1133"/>
      <c r="AB786" s="1133"/>
      <c r="AC786" s="1133"/>
      <c r="AD786" s="1"/>
      <c r="AE786" s="1"/>
      <c r="AF786" s="1"/>
    </row>
    <row r="787" spans="1:32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133"/>
      <c r="K787" s="1133"/>
      <c r="L787" s="1133"/>
      <c r="M787" s="1133"/>
      <c r="N787" s="1133"/>
      <c r="O787" s="1133"/>
      <c r="P787" s="1133"/>
      <c r="Q787" s="1133"/>
      <c r="R787" s="1133"/>
      <c r="S787" s="1133"/>
      <c r="T787" s="1133"/>
      <c r="U787" s="1133"/>
      <c r="V787" s="1133"/>
      <c r="W787" s="1133"/>
      <c r="X787" s="1133"/>
      <c r="Y787" s="1133"/>
      <c r="Z787" s="1133"/>
      <c r="AA787" s="1133"/>
      <c r="AB787" s="1133"/>
      <c r="AC787" s="1133"/>
      <c r="AD787" s="1"/>
      <c r="AE787" s="1"/>
      <c r="AF787" s="1"/>
    </row>
    <row r="788" spans="1:32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133"/>
      <c r="K788" s="1133"/>
      <c r="L788" s="1133"/>
      <c r="M788" s="1133"/>
      <c r="N788" s="1133"/>
      <c r="O788" s="1133"/>
      <c r="P788" s="1133"/>
      <c r="Q788" s="1133"/>
      <c r="R788" s="1133"/>
      <c r="S788" s="1133"/>
      <c r="T788" s="1133"/>
      <c r="U788" s="1133"/>
      <c r="V788" s="1133"/>
      <c r="W788" s="1133"/>
      <c r="X788" s="1133"/>
      <c r="Y788" s="1133"/>
      <c r="Z788" s="1133"/>
      <c r="AA788" s="1133"/>
      <c r="AB788" s="1133"/>
      <c r="AC788" s="1133"/>
      <c r="AD788" s="1"/>
      <c r="AE788" s="1"/>
      <c r="AF788" s="1"/>
    </row>
    <row r="789" spans="1:32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133"/>
      <c r="K789" s="1133"/>
      <c r="L789" s="1133"/>
      <c r="M789" s="1133"/>
      <c r="N789" s="1133"/>
      <c r="O789" s="1133"/>
      <c r="P789" s="1133"/>
      <c r="Q789" s="1133"/>
      <c r="R789" s="1133"/>
      <c r="S789" s="1133"/>
      <c r="T789" s="1133"/>
      <c r="U789" s="1133"/>
      <c r="V789" s="1133"/>
      <c r="W789" s="1133"/>
      <c r="X789" s="1133"/>
      <c r="Y789" s="1133"/>
      <c r="Z789" s="1133"/>
      <c r="AA789" s="1133"/>
      <c r="AB789" s="1133"/>
      <c r="AC789" s="1133"/>
      <c r="AD789" s="1"/>
      <c r="AE789" s="1"/>
      <c r="AF789" s="1"/>
    </row>
    <row r="790" spans="1:32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133"/>
      <c r="K790" s="1133"/>
      <c r="L790" s="1133"/>
      <c r="M790" s="1133"/>
      <c r="N790" s="1133"/>
      <c r="O790" s="1133"/>
      <c r="P790" s="1133"/>
      <c r="Q790" s="1133"/>
      <c r="R790" s="1133"/>
      <c r="S790" s="1133"/>
      <c r="T790" s="1133"/>
      <c r="U790" s="1133"/>
      <c r="V790" s="1133"/>
      <c r="W790" s="1133"/>
      <c r="X790" s="1133"/>
      <c r="Y790" s="1133"/>
      <c r="Z790" s="1133"/>
      <c r="AA790" s="1133"/>
      <c r="AB790" s="1133"/>
      <c r="AC790" s="1133"/>
      <c r="AD790" s="1"/>
      <c r="AE790" s="1"/>
      <c r="AF790" s="1"/>
    </row>
    <row r="791" spans="1:32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133"/>
      <c r="K791" s="1133"/>
      <c r="L791" s="1133"/>
      <c r="M791" s="1133"/>
      <c r="N791" s="1133"/>
      <c r="O791" s="1133"/>
      <c r="P791" s="1133"/>
      <c r="Q791" s="1133"/>
      <c r="R791" s="1133"/>
      <c r="S791" s="1133"/>
      <c r="T791" s="1133"/>
      <c r="U791" s="1133"/>
      <c r="V791" s="1133"/>
      <c r="W791" s="1133"/>
      <c r="X791" s="1133"/>
      <c r="Y791" s="1133"/>
      <c r="Z791" s="1133"/>
      <c r="AA791" s="1133"/>
      <c r="AB791" s="1133"/>
      <c r="AC791" s="1133"/>
      <c r="AD791" s="1"/>
      <c r="AE791" s="1"/>
      <c r="AF791" s="1"/>
    </row>
    <row r="792" spans="1:32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133"/>
      <c r="K792" s="1133"/>
      <c r="L792" s="1133"/>
      <c r="M792" s="1133"/>
      <c r="N792" s="1133"/>
      <c r="O792" s="1133"/>
      <c r="P792" s="1133"/>
      <c r="Q792" s="1133"/>
      <c r="R792" s="1133"/>
      <c r="S792" s="1133"/>
      <c r="T792" s="1133"/>
      <c r="U792" s="1133"/>
      <c r="V792" s="1133"/>
      <c r="W792" s="1133"/>
      <c r="X792" s="1133"/>
      <c r="Y792" s="1133"/>
      <c r="Z792" s="1133"/>
      <c r="AA792" s="1133"/>
      <c r="AB792" s="1133"/>
      <c r="AC792" s="1133"/>
      <c r="AD792" s="1"/>
      <c r="AE792" s="1"/>
      <c r="AF792" s="1"/>
    </row>
    <row r="793" spans="1:32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133"/>
      <c r="K793" s="1133"/>
      <c r="L793" s="1133"/>
      <c r="M793" s="1133"/>
      <c r="N793" s="1133"/>
      <c r="O793" s="1133"/>
      <c r="P793" s="1133"/>
      <c r="Q793" s="1133"/>
      <c r="R793" s="1133"/>
      <c r="S793" s="1133"/>
      <c r="T793" s="1133"/>
      <c r="U793" s="1133"/>
      <c r="V793" s="1133"/>
      <c r="W793" s="1133"/>
      <c r="X793" s="1133"/>
      <c r="Y793" s="1133"/>
      <c r="Z793" s="1133"/>
      <c r="AA793" s="1133"/>
      <c r="AB793" s="1133"/>
      <c r="AC793" s="1133"/>
      <c r="AD793" s="1"/>
      <c r="AE793" s="1"/>
      <c r="AF793" s="1"/>
    </row>
    <row r="794" spans="1:32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133"/>
      <c r="K794" s="1133"/>
      <c r="L794" s="1133"/>
      <c r="M794" s="1133"/>
      <c r="N794" s="1133"/>
      <c r="O794" s="1133"/>
      <c r="P794" s="1133"/>
      <c r="Q794" s="1133"/>
      <c r="R794" s="1133"/>
      <c r="S794" s="1133"/>
      <c r="T794" s="1133"/>
      <c r="U794" s="1133"/>
      <c r="V794" s="1133"/>
      <c r="W794" s="1133"/>
      <c r="X794" s="1133"/>
      <c r="Y794" s="1133"/>
      <c r="Z794" s="1133"/>
      <c r="AA794" s="1133"/>
      <c r="AB794" s="1133"/>
      <c r="AC794" s="1133"/>
      <c r="AD794" s="1"/>
      <c r="AE794" s="1"/>
      <c r="AF794" s="1"/>
    </row>
    <row r="795" spans="1:32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133"/>
      <c r="K795" s="1133"/>
      <c r="L795" s="1133"/>
      <c r="M795" s="1133"/>
      <c r="N795" s="1133"/>
      <c r="O795" s="1133"/>
      <c r="P795" s="1133"/>
      <c r="Q795" s="1133"/>
      <c r="R795" s="1133"/>
      <c r="S795" s="1133"/>
      <c r="T795" s="1133"/>
      <c r="U795" s="1133"/>
      <c r="V795" s="1133"/>
      <c r="W795" s="1133"/>
      <c r="X795" s="1133"/>
      <c r="Y795" s="1133"/>
      <c r="Z795" s="1133"/>
      <c r="AA795" s="1133"/>
      <c r="AB795" s="1133"/>
      <c r="AC795" s="1133"/>
      <c r="AD795" s="1"/>
      <c r="AE795" s="1"/>
      <c r="AF795" s="1"/>
    </row>
    <row r="796" spans="1:32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133"/>
      <c r="K796" s="1133"/>
      <c r="L796" s="1133"/>
      <c r="M796" s="1133"/>
      <c r="N796" s="1133"/>
      <c r="O796" s="1133"/>
      <c r="P796" s="1133"/>
      <c r="Q796" s="1133"/>
      <c r="R796" s="1133"/>
      <c r="S796" s="1133"/>
      <c r="T796" s="1133"/>
      <c r="U796" s="1133"/>
      <c r="V796" s="1133"/>
      <c r="W796" s="1133"/>
      <c r="X796" s="1133"/>
      <c r="Y796" s="1133"/>
      <c r="Z796" s="1133"/>
      <c r="AA796" s="1133"/>
      <c r="AB796" s="1133"/>
      <c r="AC796" s="1133"/>
      <c r="AD796" s="1"/>
      <c r="AE796" s="1"/>
      <c r="AF796" s="1"/>
    </row>
    <row r="797" spans="1:32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133"/>
      <c r="K797" s="1133"/>
      <c r="L797" s="1133"/>
      <c r="M797" s="1133"/>
      <c r="N797" s="1133"/>
      <c r="O797" s="1133"/>
      <c r="P797" s="1133"/>
      <c r="Q797" s="1133"/>
      <c r="R797" s="1133"/>
      <c r="S797" s="1133"/>
      <c r="T797" s="1133"/>
      <c r="U797" s="1133"/>
      <c r="V797" s="1133"/>
      <c r="W797" s="1133"/>
      <c r="X797" s="1133"/>
      <c r="Y797" s="1133"/>
      <c r="Z797" s="1133"/>
      <c r="AA797" s="1133"/>
      <c r="AB797" s="1133"/>
      <c r="AC797" s="1133"/>
      <c r="AD797" s="1"/>
      <c r="AE797" s="1"/>
      <c r="AF797" s="1"/>
    </row>
    <row r="798" spans="1:32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133"/>
      <c r="K798" s="1133"/>
      <c r="L798" s="1133"/>
      <c r="M798" s="1133"/>
      <c r="N798" s="1133"/>
      <c r="O798" s="1133"/>
      <c r="P798" s="1133"/>
      <c r="Q798" s="1133"/>
      <c r="R798" s="1133"/>
      <c r="S798" s="1133"/>
      <c r="T798" s="1133"/>
      <c r="U798" s="1133"/>
      <c r="V798" s="1133"/>
      <c r="W798" s="1133"/>
      <c r="X798" s="1133"/>
      <c r="Y798" s="1133"/>
      <c r="Z798" s="1133"/>
      <c r="AA798" s="1133"/>
      <c r="AB798" s="1133"/>
      <c r="AC798" s="1133"/>
      <c r="AD798" s="1"/>
      <c r="AE798" s="1"/>
      <c r="AF798" s="1"/>
    </row>
    <row r="799" spans="1:32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133"/>
      <c r="K799" s="1133"/>
      <c r="L799" s="1133"/>
      <c r="M799" s="1133"/>
      <c r="N799" s="1133"/>
      <c r="O799" s="1133"/>
      <c r="P799" s="1133"/>
      <c r="Q799" s="1133"/>
      <c r="R799" s="1133"/>
      <c r="S799" s="1133"/>
      <c r="T799" s="1133"/>
      <c r="U799" s="1133"/>
      <c r="V799" s="1133"/>
      <c r="W799" s="1133"/>
      <c r="X799" s="1133"/>
      <c r="Y799" s="1133"/>
      <c r="Z799" s="1133"/>
      <c r="AA799" s="1133"/>
      <c r="AB799" s="1133"/>
      <c r="AC799" s="1133"/>
      <c r="AD799" s="1"/>
      <c r="AE799" s="1"/>
      <c r="AF799" s="1"/>
    </row>
    <row r="800" spans="1:32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133"/>
      <c r="K800" s="1133"/>
      <c r="L800" s="1133"/>
      <c r="M800" s="1133"/>
      <c r="N800" s="1133"/>
      <c r="O800" s="1133"/>
      <c r="P800" s="1133"/>
      <c r="Q800" s="1133"/>
      <c r="R800" s="1133"/>
      <c r="S800" s="1133"/>
      <c r="T800" s="1133"/>
      <c r="U800" s="1133"/>
      <c r="V800" s="1133"/>
      <c r="W800" s="1133"/>
      <c r="X800" s="1133"/>
      <c r="Y800" s="1133"/>
      <c r="Z800" s="1133"/>
      <c r="AA800" s="1133"/>
      <c r="AB800" s="1133"/>
      <c r="AC800" s="1133"/>
      <c r="AD800" s="1"/>
      <c r="AE800" s="1"/>
      <c r="AF800" s="1"/>
    </row>
    <row r="801" spans="1:32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133"/>
      <c r="K801" s="1133"/>
      <c r="L801" s="1133"/>
      <c r="M801" s="1133"/>
      <c r="N801" s="1133"/>
      <c r="O801" s="1133"/>
      <c r="P801" s="1133"/>
      <c r="Q801" s="1133"/>
      <c r="R801" s="1133"/>
      <c r="S801" s="1133"/>
      <c r="T801" s="1133"/>
      <c r="U801" s="1133"/>
      <c r="V801" s="1133"/>
      <c r="W801" s="1133"/>
      <c r="X801" s="1133"/>
      <c r="Y801" s="1133"/>
      <c r="Z801" s="1133"/>
      <c r="AA801" s="1133"/>
      <c r="AB801" s="1133"/>
      <c r="AC801" s="1133"/>
      <c r="AD801" s="1"/>
      <c r="AE801" s="1"/>
      <c r="AF801" s="1"/>
    </row>
    <row r="802" spans="1:32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133"/>
      <c r="K802" s="1133"/>
      <c r="L802" s="1133"/>
      <c r="M802" s="1133"/>
      <c r="N802" s="1133"/>
      <c r="O802" s="1133"/>
      <c r="P802" s="1133"/>
      <c r="Q802" s="1133"/>
      <c r="R802" s="1133"/>
      <c r="S802" s="1133"/>
      <c r="T802" s="1133"/>
      <c r="U802" s="1133"/>
      <c r="V802" s="1133"/>
      <c r="W802" s="1133"/>
      <c r="X802" s="1133"/>
      <c r="Y802" s="1133"/>
      <c r="Z802" s="1133"/>
      <c r="AA802" s="1133"/>
      <c r="AB802" s="1133"/>
      <c r="AC802" s="1133"/>
      <c r="AD802" s="1"/>
      <c r="AE802" s="1"/>
      <c r="AF802" s="1"/>
    </row>
    <row r="803" spans="1:32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133"/>
      <c r="K803" s="1133"/>
      <c r="L803" s="1133"/>
      <c r="M803" s="1133"/>
      <c r="N803" s="1133"/>
      <c r="O803" s="1133"/>
      <c r="P803" s="1133"/>
      <c r="Q803" s="1133"/>
      <c r="R803" s="1133"/>
      <c r="S803" s="1133"/>
      <c r="T803" s="1133"/>
      <c r="U803" s="1133"/>
      <c r="V803" s="1133"/>
      <c r="W803" s="1133"/>
      <c r="X803" s="1133"/>
      <c r="Y803" s="1133"/>
      <c r="Z803" s="1133"/>
      <c r="AA803" s="1133"/>
      <c r="AB803" s="1133"/>
      <c r="AC803" s="1133"/>
      <c r="AD803" s="1"/>
      <c r="AE803" s="1"/>
      <c r="AF803" s="1"/>
    </row>
    <row r="804" spans="1:32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133"/>
      <c r="K804" s="1133"/>
      <c r="L804" s="1133"/>
      <c r="M804" s="1133"/>
      <c r="N804" s="1133"/>
      <c r="O804" s="1133"/>
      <c r="P804" s="1133"/>
      <c r="Q804" s="1133"/>
      <c r="R804" s="1133"/>
      <c r="S804" s="1133"/>
      <c r="T804" s="1133"/>
      <c r="U804" s="1133"/>
      <c r="V804" s="1133"/>
      <c r="W804" s="1133"/>
      <c r="X804" s="1133"/>
      <c r="Y804" s="1133"/>
      <c r="Z804" s="1133"/>
      <c r="AA804" s="1133"/>
      <c r="AB804" s="1133"/>
      <c r="AC804" s="1133"/>
      <c r="AD804" s="1"/>
      <c r="AE804" s="1"/>
      <c r="AF804" s="1"/>
    </row>
    <row r="805" spans="1:32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133"/>
      <c r="K805" s="1133"/>
      <c r="L805" s="1133"/>
      <c r="M805" s="1133"/>
      <c r="N805" s="1133"/>
      <c r="O805" s="1133"/>
      <c r="P805" s="1133"/>
      <c r="Q805" s="1133"/>
      <c r="R805" s="1133"/>
      <c r="S805" s="1133"/>
      <c r="T805" s="1133"/>
      <c r="U805" s="1133"/>
      <c r="V805" s="1133"/>
      <c r="W805" s="1133"/>
      <c r="X805" s="1133"/>
      <c r="Y805" s="1133"/>
      <c r="Z805" s="1133"/>
      <c r="AA805" s="1133"/>
      <c r="AB805" s="1133"/>
      <c r="AC805" s="1133"/>
      <c r="AD805" s="1"/>
      <c r="AE805" s="1"/>
      <c r="AF805" s="1"/>
    </row>
    <row r="806" spans="1:32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133"/>
      <c r="K806" s="1133"/>
      <c r="L806" s="1133"/>
      <c r="M806" s="1133"/>
      <c r="N806" s="1133"/>
      <c r="O806" s="1133"/>
      <c r="P806" s="1133"/>
      <c r="Q806" s="1133"/>
      <c r="R806" s="1133"/>
      <c r="S806" s="1133"/>
      <c r="T806" s="1133"/>
      <c r="U806" s="1133"/>
      <c r="V806" s="1133"/>
      <c r="W806" s="1133"/>
      <c r="X806" s="1133"/>
      <c r="Y806" s="1133"/>
      <c r="Z806" s="1133"/>
      <c r="AA806" s="1133"/>
      <c r="AB806" s="1133"/>
      <c r="AC806" s="1133"/>
      <c r="AD806" s="1"/>
      <c r="AE806" s="1"/>
      <c r="AF806" s="1"/>
    </row>
    <row r="807" spans="1:32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133"/>
      <c r="K807" s="1133"/>
      <c r="L807" s="1133"/>
      <c r="M807" s="1133"/>
      <c r="N807" s="1133"/>
      <c r="O807" s="1133"/>
      <c r="P807" s="1133"/>
      <c r="Q807" s="1133"/>
      <c r="R807" s="1133"/>
      <c r="S807" s="1133"/>
      <c r="T807" s="1133"/>
      <c r="U807" s="1133"/>
      <c r="V807" s="1133"/>
      <c r="W807" s="1133"/>
      <c r="X807" s="1133"/>
      <c r="Y807" s="1133"/>
      <c r="Z807" s="1133"/>
      <c r="AA807" s="1133"/>
      <c r="AB807" s="1133"/>
      <c r="AC807" s="1133"/>
      <c r="AD807" s="1"/>
      <c r="AE807" s="1"/>
      <c r="AF807" s="1"/>
    </row>
    <row r="808" spans="1:32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133"/>
      <c r="K808" s="1133"/>
      <c r="L808" s="1133"/>
      <c r="M808" s="1133"/>
      <c r="N808" s="1133"/>
      <c r="O808" s="1133"/>
      <c r="P808" s="1133"/>
      <c r="Q808" s="1133"/>
      <c r="R808" s="1133"/>
      <c r="S808" s="1133"/>
      <c r="T808" s="1133"/>
      <c r="U808" s="1133"/>
      <c r="V808" s="1133"/>
      <c r="W808" s="1133"/>
      <c r="X808" s="1133"/>
      <c r="Y808" s="1133"/>
      <c r="Z808" s="1133"/>
      <c r="AA808" s="1133"/>
      <c r="AB808" s="1133"/>
      <c r="AC808" s="1133"/>
      <c r="AD808" s="1"/>
      <c r="AE808" s="1"/>
      <c r="AF808" s="1"/>
    </row>
    <row r="809" spans="1:32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133"/>
      <c r="K809" s="1133"/>
      <c r="L809" s="1133"/>
      <c r="M809" s="1133"/>
      <c r="N809" s="1133"/>
      <c r="O809" s="1133"/>
      <c r="P809" s="1133"/>
      <c r="Q809" s="1133"/>
      <c r="R809" s="1133"/>
      <c r="S809" s="1133"/>
      <c r="T809" s="1133"/>
      <c r="U809" s="1133"/>
      <c r="V809" s="1133"/>
      <c r="W809" s="1133"/>
      <c r="X809" s="1133"/>
      <c r="Y809" s="1133"/>
      <c r="Z809" s="1133"/>
      <c r="AA809" s="1133"/>
      <c r="AB809" s="1133"/>
      <c r="AC809" s="1133"/>
      <c r="AD809" s="1"/>
      <c r="AE809" s="1"/>
      <c r="AF809" s="1"/>
    </row>
    <row r="810" spans="1:32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133"/>
      <c r="K810" s="1133"/>
      <c r="L810" s="1133"/>
      <c r="M810" s="1133"/>
      <c r="N810" s="1133"/>
      <c r="O810" s="1133"/>
      <c r="P810" s="1133"/>
      <c r="Q810" s="1133"/>
      <c r="R810" s="1133"/>
      <c r="S810" s="1133"/>
      <c r="T810" s="1133"/>
      <c r="U810" s="1133"/>
      <c r="V810" s="1133"/>
      <c r="W810" s="1133"/>
      <c r="X810" s="1133"/>
      <c r="Y810" s="1133"/>
      <c r="Z810" s="1133"/>
      <c r="AA810" s="1133"/>
      <c r="AB810" s="1133"/>
      <c r="AC810" s="1133"/>
      <c r="AD810" s="1"/>
      <c r="AE810" s="1"/>
      <c r="AF810" s="1"/>
    </row>
    <row r="811" spans="1:32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133"/>
      <c r="K811" s="1133"/>
      <c r="L811" s="1133"/>
      <c r="M811" s="1133"/>
      <c r="N811" s="1133"/>
      <c r="O811" s="1133"/>
      <c r="P811" s="1133"/>
      <c r="Q811" s="1133"/>
      <c r="R811" s="1133"/>
      <c r="S811" s="1133"/>
      <c r="T811" s="1133"/>
      <c r="U811" s="1133"/>
      <c r="V811" s="1133"/>
      <c r="W811" s="1133"/>
      <c r="X811" s="1133"/>
      <c r="Y811" s="1133"/>
      <c r="Z811" s="1133"/>
      <c r="AA811" s="1133"/>
      <c r="AB811" s="1133"/>
      <c r="AC811" s="1133"/>
      <c r="AD811" s="1"/>
      <c r="AE811" s="1"/>
      <c r="AF811" s="1"/>
    </row>
    <row r="812" spans="1:32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133"/>
      <c r="K812" s="1133"/>
      <c r="L812" s="1133"/>
      <c r="M812" s="1133"/>
      <c r="N812" s="1133"/>
      <c r="O812" s="1133"/>
      <c r="P812" s="1133"/>
      <c r="Q812" s="1133"/>
      <c r="R812" s="1133"/>
      <c r="S812" s="1133"/>
      <c r="T812" s="1133"/>
      <c r="U812" s="1133"/>
      <c r="V812" s="1133"/>
      <c r="W812" s="1133"/>
      <c r="X812" s="1133"/>
      <c r="Y812" s="1133"/>
      <c r="Z812" s="1133"/>
      <c r="AA812" s="1133"/>
      <c r="AB812" s="1133"/>
      <c r="AC812" s="1133"/>
      <c r="AD812" s="1"/>
      <c r="AE812" s="1"/>
      <c r="AF812" s="1"/>
    </row>
    <row r="813" spans="1:32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133"/>
      <c r="K813" s="1133"/>
      <c r="L813" s="1133"/>
      <c r="M813" s="1133"/>
      <c r="N813" s="1133"/>
      <c r="O813" s="1133"/>
      <c r="P813" s="1133"/>
      <c r="Q813" s="1133"/>
      <c r="R813" s="1133"/>
      <c r="S813" s="1133"/>
      <c r="T813" s="1133"/>
      <c r="U813" s="1133"/>
      <c r="V813" s="1133"/>
      <c r="W813" s="1133"/>
      <c r="X813" s="1133"/>
      <c r="Y813" s="1133"/>
      <c r="Z813" s="1133"/>
      <c r="AA813" s="1133"/>
      <c r="AB813" s="1133"/>
      <c r="AC813" s="1133"/>
      <c r="AD813" s="1"/>
      <c r="AE813" s="1"/>
      <c r="AF813" s="1"/>
    </row>
    <row r="814" spans="1:32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133"/>
      <c r="K814" s="1133"/>
      <c r="L814" s="1133"/>
      <c r="M814" s="1133"/>
      <c r="N814" s="1133"/>
      <c r="O814" s="1133"/>
      <c r="P814" s="1133"/>
      <c r="Q814" s="1133"/>
      <c r="R814" s="1133"/>
      <c r="S814" s="1133"/>
      <c r="T814" s="1133"/>
      <c r="U814" s="1133"/>
      <c r="V814" s="1133"/>
      <c r="W814" s="1133"/>
      <c r="X814" s="1133"/>
      <c r="Y814" s="1133"/>
      <c r="Z814" s="1133"/>
      <c r="AA814" s="1133"/>
      <c r="AB814" s="1133"/>
      <c r="AC814" s="1133"/>
      <c r="AD814" s="1"/>
      <c r="AE814" s="1"/>
      <c r="AF814" s="1"/>
    </row>
    <row r="815" spans="1:32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133"/>
      <c r="K815" s="1133"/>
      <c r="L815" s="1133"/>
      <c r="M815" s="1133"/>
      <c r="N815" s="1133"/>
      <c r="O815" s="1133"/>
      <c r="P815" s="1133"/>
      <c r="Q815" s="1133"/>
      <c r="R815" s="1133"/>
      <c r="S815" s="1133"/>
      <c r="T815" s="1133"/>
      <c r="U815" s="1133"/>
      <c r="V815" s="1133"/>
      <c r="W815" s="1133"/>
      <c r="X815" s="1133"/>
      <c r="Y815" s="1133"/>
      <c r="Z815" s="1133"/>
      <c r="AA815" s="1133"/>
      <c r="AB815" s="1133"/>
      <c r="AC815" s="1133"/>
      <c r="AD815" s="1"/>
      <c r="AE815" s="1"/>
      <c r="AF815" s="1"/>
    </row>
    <row r="816" spans="1:32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133"/>
      <c r="K816" s="1133"/>
      <c r="L816" s="1133"/>
      <c r="M816" s="1133"/>
      <c r="N816" s="1133"/>
      <c r="O816" s="1133"/>
      <c r="P816" s="1133"/>
      <c r="Q816" s="1133"/>
      <c r="R816" s="1133"/>
      <c r="S816" s="1133"/>
      <c r="T816" s="1133"/>
      <c r="U816" s="1133"/>
      <c r="V816" s="1133"/>
      <c r="W816" s="1133"/>
      <c r="X816" s="1133"/>
      <c r="Y816" s="1133"/>
      <c r="Z816" s="1133"/>
      <c r="AA816" s="1133"/>
      <c r="AB816" s="1133"/>
      <c r="AC816" s="1133"/>
      <c r="AD816" s="1"/>
      <c r="AE816" s="1"/>
      <c r="AF816" s="1"/>
    </row>
    <row r="817" spans="1:32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133"/>
      <c r="K817" s="1133"/>
      <c r="L817" s="1133"/>
      <c r="M817" s="1133"/>
      <c r="N817" s="1133"/>
      <c r="O817" s="1133"/>
      <c r="P817" s="1133"/>
      <c r="Q817" s="1133"/>
      <c r="R817" s="1133"/>
      <c r="S817" s="1133"/>
      <c r="T817" s="1133"/>
      <c r="U817" s="1133"/>
      <c r="V817" s="1133"/>
      <c r="W817" s="1133"/>
      <c r="X817" s="1133"/>
      <c r="Y817" s="1133"/>
      <c r="Z817" s="1133"/>
      <c r="AA817" s="1133"/>
      <c r="AB817" s="1133"/>
      <c r="AC817" s="1133"/>
      <c r="AD817" s="1"/>
      <c r="AE817" s="1"/>
      <c r="AF817" s="1"/>
    </row>
    <row r="818" spans="1:32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133"/>
      <c r="K818" s="1133"/>
      <c r="L818" s="1133"/>
      <c r="M818" s="1133"/>
      <c r="N818" s="1133"/>
      <c r="O818" s="1133"/>
      <c r="P818" s="1133"/>
      <c r="Q818" s="1133"/>
      <c r="R818" s="1133"/>
      <c r="S818" s="1133"/>
      <c r="T818" s="1133"/>
      <c r="U818" s="1133"/>
      <c r="V818" s="1133"/>
      <c r="W818" s="1133"/>
      <c r="X818" s="1133"/>
      <c r="Y818" s="1133"/>
      <c r="Z818" s="1133"/>
      <c r="AA818" s="1133"/>
      <c r="AB818" s="1133"/>
      <c r="AC818" s="1133"/>
      <c r="AD818" s="1"/>
      <c r="AE818" s="1"/>
      <c r="AF818" s="1"/>
    </row>
    <row r="819" spans="1:32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133"/>
      <c r="K819" s="1133"/>
      <c r="L819" s="1133"/>
      <c r="M819" s="1133"/>
      <c r="N819" s="1133"/>
      <c r="O819" s="1133"/>
      <c r="P819" s="1133"/>
      <c r="Q819" s="1133"/>
      <c r="R819" s="1133"/>
      <c r="S819" s="1133"/>
      <c r="T819" s="1133"/>
      <c r="U819" s="1133"/>
      <c r="V819" s="1133"/>
      <c r="W819" s="1133"/>
      <c r="X819" s="1133"/>
      <c r="Y819" s="1133"/>
      <c r="Z819" s="1133"/>
      <c r="AA819" s="1133"/>
      <c r="AB819" s="1133"/>
      <c r="AC819" s="1133"/>
      <c r="AD819" s="1"/>
      <c r="AE819" s="1"/>
      <c r="AF819" s="1"/>
    </row>
    <row r="820" spans="1:32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133"/>
      <c r="K820" s="1133"/>
      <c r="L820" s="1133"/>
      <c r="M820" s="1133"/>
      <c r="N820" s="1133"/>
      <c r="O820" s="1133"/>
      <c r="P820" s="1133"/>
      <c r="Q820" s="1133"/>
      <c r="R820" s="1133"/>
      <c r="S820" s="1133"/>
      <c r="T820" s="1133"/>
      <c r="U820" s="1133"/>
      <c r="V820" s="1133"/>
      <c r="W820" s="1133"/>
      <c r="X820" s="1133"/>
      <c r="Y820" s="1133"/>
      <c r="Z820" s="1133"/>
      <c r="AA820" s="1133"/>
      <c r="AB820" s="1133"/>
      <c r="AC820" s="1133"/>
      <c r="AD820" s="1"/>
      <c r="AE820" s="1"/>
      <c r="AF820" s="1"/>
    </row>
    <row r="821" spans="1:32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133"/>
      <c r="K821" s="1133"/>
      <c r="L821" s="1133"/>
      <c r="M821" s="1133"/>
      <c r="N821" s="1133"/>
      <c r="O821" s="1133"/>
      <c r="P821" s="1133"/>
      <c r="Q821" s="1133"/>
      <c r="R821" s="1133"/>
      <c r="S821" s="1133"/>
      <c r="T821" s="1133"/>
      <c r="U821" s="1133"/>
      <c r="V821" s="1133"/>
      <c r="W821" s="1133"/>
      <c r="X821" s="1133"/>
      <c r="Y821" s="1133"/>
      <c r="Z821" s="1133"/>
      <c r="AA821" s="1133"/>
      <c r="AB821" s="1133"/>
      <c r="AC821" s="1133"/>
      <c r="AD821" s="1"/>
      <c r="AE821" s="1"/>
      <c r="AF821" s="1"/>
    </row>
    <row r="822" spans="1:32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133"/>
      <c r="K822" s="1133"/>
      <c r="L822" s="1133"/>
      <c r="M822" s="1133"/>
      <c r="N822" s="1133"/>
      <c r="O822" s="1133"/>
      <c r="P822" s="1133"/>
      <c r="Q822" s="1133"/>
      <c r="R822" s="1133"/>
      <c r="S822" s="1133"/>
      <c r="T822" s="1133"/>
      <c r="U822" s="1133"/>
      <c r="V822" s="1133"/>
      <c r="W822" s="1133"/>
      <c r="X822" s="1133"/>
      <c r="Y822" s="1133"/>
      <c r="Z822" s="1133"/>
      <c r="AA822" s="1133"/>
      <c r="AB822" s="1133"/>
      <c r="AC822" s="1133"/>
      <c r="AD822" s="1"/>
      <c r="AE822" s="1"/>
      <c r="AF822" s="1"/>
    </row>
    <row r="823" spans="1:32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133"/>
      <c r="K823" s="1133"/>
      <c r="L823" s="1133"/>
      <c r="M823" s="1133"/>
      <c r="N823" s="1133"/>
      <c r="O823" s="1133"/>
      <c r="P823" s="1133"/>
      <c r="Q823" s="1133"/>
      <c r="R823" s="1133"/>
      <c r="S823" s="1133"/>
      <c r="T823" s="1133"/>
      <c r="U823" s="1133"/>
      <c r="V823" s="1133"/>
      <c r="W823" s="1133"/>
      <c r="X823" s="1133"/>
      <c r="Y823" s="1133"/>
      <c r="Z823" s="1133"/>
      <c r="AA823" s="1133"/>
      <c r="AB823" s="1133"/>
      <c r="AC823" s="1133"/>
      <c r="AD823" s="1"/>
      <c r="AE823" s="1"/>
      <c r="AF823" s="1"/>
    </row>
    <row r="824" spans="1:32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133"/>
      <c r="K824" s="1133"/>
      <c r="L824" s="1133"/>
      <c r="M824" s="1133"/>
      <c r="N824" s="1133"/>
      <c r="O824" s="1133"/>
      <c r="P824" s="1133"/>
      <c r="Q824" s="1133"/>
      <c r="R824" s="1133"/>
      <c r="S824" s="1133"/>
      <c r="T824" s="1133"/>
      <c r="U824" s="1133"/>
      <c r="V824" s="1133"/>
      <c r="W824" s="1133"/>
      <c r="X824" s="1133"/>
      <c r="Y824" s="1133"/>
      <c r="Z824" s="1133"/>
      <c r="AA824" s="1133"/>
      <c r="AB824" s="1133"/>
      <c r="AC824" s="1133"/>
      <c r="AD824" s="1"/>
      <c r="AE824" s="1"/>
      <c r="AF824" s="1"/>
    </row>
    <row r="825" spans="1:32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133"/>
      <c r="K825" s="1133"/>
      <c r="L825" s="1133"/>
      <c r="M825" s="1133"/>
      <c r="N825" s="1133"/>
      <c r="O825" s="1133"/>
      <c r="P825" s="1133"/>
      <c r="Q825" s="1133"/>
      <c r="R825" s="1133"/>
      <c r="S825" s="1133"/>
      <c r="T825" s="1133"/>
      <c r="U825" s="1133"/>
      <c r="V825" s="1133"/>
      <c r="W825" s="1133"/>
      <c r="X825" s="1133"/>
      <c r="Y825" s="1133"/>
      <c r="Z825" s="1133"/>
      <c r="AA825" s="1133"/>
      <c r="AB825" s="1133"/>
      <c r="AC825" s="1133"/>
      <c r="AD825" s="1"/>
      <c r="AE825" s="1"/>
      <c r="AF825" s="1"/>
    </row>
    <row r="826" spans="1:32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133"/>
      <c r="K826" s="1133"/>
      <c r="L826" s="1133"/>
      <c r="M826" s="1133"/>
      <c r="N826" s="1133"/>
      <c r="O826" s="1133"/>
      <c r="P826" s="1133"/>
      <c r="Q826" s="1133"/>
      <c r="R826" s="1133"/>
      <c r="S826" s="1133"/>
      <c r="T826" s="1133"/>
      <c r="U826" s="1133"/>
      <c r="V826" s="1133"/>
      <c r="W826" s="1133"/>
      <c r="X826" s="1133"/>
      <c r="Y826" s="1133"/>
      <c r="Z826" s="1133"/>
      <c r="AA826" s="1133"/>
      <c r="AB826" s="1133"/>
      <c r="AC826" s="1133"/>
      <c r="AD826" s="1"/>
      <c r="AE826" s="1"/>
      <c r="AF826" s="1"/>
    </row>
    <row r="827" spans="1:32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133"/>
      <c r="K827" s="1133"/>
      <c r="L827" s="1133"/>
      <c r="M827" s="1133"/>
      <c r="N827" s="1133"/>
      <c r="O827" s="1133"/>
      <c r="P827" s="1133"/>
      <c r="Q827" s="1133"/>
      <c r="R827" s="1133"/>
      <c r="S827" s="1133"/>
      <c r="T827" s="1133"/>
      <c r="U827" s="1133"/>
      <c r="V827" s="1133"/>
      <c r="W827" s="1133"/>
      <c r="X827" s="1133"/>
      <c r="Y827" s="1133"/>
      <c r="Z827" s="1133"/>
      <c r="AA827" s="1133"/>
      <c r="AB827" s="1133"/>
      <c r="AC827" s="1133"/>
      <c r="AD827" s="1"/>
      <c r="AE827" s="1"/>
      <c r="AF827" s="1"/>
    </row>
    <row r="828" spans="1:32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133"/>
      <c r="K828" s="1133"/>
      <c r="L828" s="1133"/>
      <c r="M828" s="1133"/>
      <c r="N828" s="1133"/>
      <c r="O828" s="1133"/>
      <c r="P828" s="1133"/>
      <c r="Q828" s="1133"/>
      <c r="R828" s="1133"/>
      <c r="S828" s="1133"/>
      <c r="T828" s="1133"/>
      <c r="U828" s="1133"/>
      <c r="V828" s="1133"/>
      <c r="W828" s="1133"/>
      <c r="X828" s="1133"/>
      <c r="Y828" s="1133"/>
      <c r="Z828" s="1133"/>
      <c r="AA828" s="1133"/>
      <c r="AB828" s="1133"/>
      <c r="AC828" s="1133"/>
      <c r="AD828" s="1"/>
      <c r="AE828" s="1"/>
      <c r="AF828" s="1"/>
    </row>
    <row r="829" spans="1:32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133"/>
      <c r="K829" s="1133"/>
      <c r="L829" s="1133"/>
      <c r="M829" s="1133"/>
      <c r="N829" s="1133"/>
      <c r="O829" s="1133"/>
      <c r="P829" s="1133"/>
      <c r="Q829" s="1133"/>
      <c r="R829" s="1133"/>
      <c r="S829" s="1133"/>
      <c r="T829" s="1133"/>
      <c r="U829" s="1133"/>
      <c r="V829" s="1133"/>
      <c r="W829" s="1133"/>
      <c r="X829" s="1133"/>
      <c r="Y829" s="1133"/>
      <c r="Z829" s="1133"/>
      <c r="AA829" s="1133"/>
      <c r="AB829" s="1133"/>
      <c r="AC829" s="1133"/>
      <c r="AD829" s="1"/>
      <c r="AE829" s="1"/>
      <c r="AF829" s="1"/>
    </row>
    <row r="830" spans="1:32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133"/>
      <c r="K830" s="1133"/>
      <c r="L830" s="1133"/>
      <c r="M830" s="1133"/>
      <c r="N830" s="1133"/>
      <c r="O830" s="1133"/>
      <c r="P830" s="1133"/>
      <c r="Q830" s="1133"/>
      <c r="R830" s="1133"/>
      <c r="S830" s="1133"/>
      <c r="T830" s="1133"/>
      <c r="U830" s="1133"/>
      <c r="V830" s="1133"/>
      <c r="W830" s="1133"/>
      <c r="X830" s="1133"/>
      <c r="Y830" s="1133"/>
      <c r="Z830" s="1133"/>
      <c r="AA830" s="1133"/>
      <c r="AB830" s="1133"/>
      <c r="AC830" s="1133"/>
      <c r="AD830" s="1"/>
      <c r="AE830" s="1"/>
      <c r="AF830" s="1"/>
    </row>
    <row r="831" spans="1:32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133"/>
      <c r="K831" s="1133"/>
      <c r="L831" s="1133"/>
      <c r="M831" s="1133"/>
      <c r="N831" s="1133"/>
      <c r="O831" s="1133"/>
      <c r="P831" s="1133"/>
      <c r="Q831" s="1133"/>
      <c r="R831" s="1133"/>
      <c r="S831" s="1133"/>
      <c r="T831" s="1133"/>
      <c r="U831" s="1133"/>
      <c r="V831" s="1133"/>
      <c r="W831" s="1133"/>
      <c r="X831" s="1133"/>
      <c r="Y831" s="1133"/>
      <c r="Z831" s="1133"/>
      <c r="AA831" s="1133"/>
      <c r="AB831" s="1133"/>
      <c r="AC831" s="1133"/>
      <c r="AD831" s="1"/>
      <c r="AE831" s="1"/>
      <c r="AF831" s="1"/>
    </row>
    <row r="832" spans="1:32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133"/>
      <c r="K832" s="1133"/>
      <c r="L832" s="1133"/>
      <c r="M832" s="1133"/>
      <c r="N832" s="1133"/>
      <c r="O832" s="1133"/>
      <c r="P832" s="1133"/>
      <c r="Q832" s="1133"/>
      <c r="R832" s="1133"/>
      <c r="S832" s="1133"/>
      <c r="T832" s="1133"/>
      <c r="U832" s="1133"/>
      <c r="V832" s="1133"/>
      <c r="W832" s="1133"/>
      <c r="X832" s="1133"/>
      <c r="Y832" s="1133"/>
      <c r="Z832" s="1133"/>
      <c r="AA832" s="1133"/>
      <c r="AB832" s="1133"/>
      <c r="AC832" s="1133"/>
      <c r="AD832" s="1"/>
      <c r="AE832" s="1"/>
      <c r="AF832" s="1"/>
    </row>
    <row r="833" spans="1:32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133"/>
      <c r="K833" s="1133"/>
      <c r="L833" s="1133"/>
      <c r="M833" s="1133"/>
      <c r="N833" s="1133"/>
      <c r="O833" s="1133"/>
      <c r="P833" s="1133"/>
      <c r="Q833" s="1133"/>
      <c r="R833" s="1133"/>
      <c r="S833" s="1133"/>
      <c r="T833" s="1133"/>
      <c r="U833" s="1133"/>
      <c r="V833" s="1133"/>
      <c r="W833" s="1133"/>
      <c r="X833" s="1133"/>
      <c r="Y833" s="1133"/>
      <c r="Z833" s="1133"/>
      <c r="AA833" s="1133"/>
      <c r="AB833" s="1133"/>
      <c r="AC833" s="1133"/>
      <c r="AD833" s="1"/>
      <c r="AE833" s="1"/>
      <c r="AF833" s="1"/>
    </row>
    <row r="834" spans="1:32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133"/>
      <c r="K834" s="1133"/>
      <c r="L834" s="1133"/>
      <c r="M834" s="1133"/>
      <c r="N834" s="1133"/>
      <c r="O834" s="1133"/>
      <c r="P834" s="1133"/>
      <c r="Q834" s="1133"/>
      <c r="R834" s="1133"/>
      <c r="S834" s="1133"/>
      <c r="T834" s="1133"/>
      <c r="U834" s="1133"/>
      <c r="V834" s="1133"/>
      <c r="W834" s="1133"/>
      <c r="X834" s="1133"/>
      <c r="Y834" s="1133"/>
      <c r="Z834" s="1133"/>
      <c r="AA834" s="1133"/>
      <c r="AB834" s="1133"/>
      <c r="AC834" s="1133"/>
      <c r="AD834" s="1"/>
      <c r="AE834" s="1"/>
      <c r="AF834" s="1"/>
    </row>
    <row r="835" spans="1:32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133"/>
      <c r="K835" s="1133"/>
      <c r="L835" s="1133"/>
      <c r="M835" s="1133"/>
      <c r="N835" s="1133"/>
      <c r="O835" s="1133"/>
      <c r="P835" s="1133"/>
      <c r="Q835" s="1133"/>
      <c r="R835" s="1133"/>
      <c r="S835" s="1133"/>
      <c r="T835" s="1133"/>
      <c r="U835" s="1133"/>
      <c r="V835" s="1133"/>
      <c r="W835" s="1133"/>
      <c r="X835" s="1133"/>
      <c r="Y835" s="1133"/>
      <c r="Z835" s="1133"/>
      <c r="AA835" s="1133"/>
      <c r="AB835" s="1133"/>
      <c r="AC835" s="1133"/>
      <c r="AD835" s="1"/>
      <c r="AE835" s="1"/>
      <c r="AF835" s="1"/>
    </row>
    <row r="836" spans="1:32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133"/>
      <c r="K836" s="1133"/>
      <c r="L836" s="1133"/>
      <c r="M836" s="1133"/>
      <c r="N836" s="1133"/>
      <c r="O836" s="1133"/>
      <c r="P836" s="1133"/>
      <c r="Q836" s="1133"/>
      <c r="R836" s="1133"/>
      <c r="S836" s="1133"/>
      <c r="T836" s="1133"/>
      <c r="U836" s="1133"/>
      <c r="V836" s="1133"/>
      <c r="W836" s="1133"/>
      <c r="X836" s="1133"/>
      <c r="Y836" s="1133"/>
      <c r="Z836" s="1133"/>
      <c r="AA836" s="1133"/>
      <c r="AB836" s="1133"/>
      <c r="AC836" s="1133"/>
      <c r="AD836" s="1"/>
      <c r="AE836" s="1"/>
      <c r="AF836" s="1"/>
    </row>
    <row r="837" spans="1:32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133"/>
      <c r="K837" s="1133"/>
      <c r="L837" s="1133"/>
      <c r="M837" s="1133"/>
      <c r="N837" s="1133"/>
      <c r="O837" s="1133"/>
      <c r="P837" s="1133"/>
      <c r="Q837" s="1133"/>
      <c r="R837" s="1133"/>
      <c r="S837" s="1133"/>
      <c r="T837" s="1133"/>
      <c r="U837" s="1133"/>
      <c r="V837" s="1133"/>
      <c r="W837" s="1133"/>
      <c r="X837" s="1133"/>
      <c r="Y837" s="1133"/>
      <c r="Z837" s="1133"/>
      <c r="AA837" s="1133"/>
      <c r="AB837" s="1133"/>
      <c r="AC837" s="1133"/>
      <c r="AD837" s="1"/>
      <c r="AE837" s="1"/>
      <c r="AF837" s="1"/>
    </row>
    <row r="838" spans="1:32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133"/>
      <c r="K838" s="1133"/>
      <c r="L838" s="1133"/>
      <c r="M838" s="1133"/>
      <c r="N838" s="1133"/>
      <c r="O838" s="1133"/>
      <c r="P838" s="1133"/>
      <c r="Q838" s="1133"/>
      <c r="R838" s="1133"/>
      <c r="S838" s="1133"/>
      <c r="T838" s="1133"/>
      <c r="U838" s="1133"/>
      <c r="V838" s="1133"/>
      <c r="W838" s="1133"/>
      <c r="X838" s="1133"/>
      <c r="Y838" s="1133"/>
      <c r="Z838" s="1133"/>
      <c r="AA838" s="1133"/>
      <c r="AB838" s="1133"/>
      <c r="AC838" s="1133"/>
      <c r="AD838" s="1"/>
      <c r="AE838" s="1"/>
      <c r="AF838" s="1"/>
    </row>
    <row r="839" spans="1:32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133"/>
      <c r="K839" s="1133"/>
      <c r="L839" s="1133"/>
      <c r="M839" s="1133"/>
      <c r="N839" s="1133"/>
      <c r="O839" s="1133"/>
      <c r="P839" s="1133"/>
      <c r="Q839" s="1133"/>
      <c r="R839" s="1133"/>
      <c r="S839" s="1133"/>
      <c r="T839" s="1133"/>
      <c r="U839" s="1133"/>
      <c r="V839" s="1133"/>
      <c r="W839" s="1133"/>
      <c r="X839" s="1133"/>
      <c r="Y839" s="1133"/>
      <c r="Z839" s="1133"/>
      <c r="AA839" s="1133"/>
      <c r="AB839" s="1133"/>
      <c r="AC839" s="1133"/>
      <c r="AD839" s="1"/>
      <c r="AE839" s="1"/>
      <c r="AF839" s="1"/>
    </row>
    <row r="840" spans="1:32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133"/>
      <c r="K840" s="1133"/>
      <c r="L840" s="1133"/>
      <c r="M840" s="1133"/>
      <c r="N840" s="1133"/>
      <c r="O840" s="1133"/>
      <c r="P840" s="1133"/>
      <c r="Q840" s="1133"/>
      <c r="R840" s="1133"/>
      <c r="S840" s="1133"/>
      <c r="T840" s="1133"/>
      <c r="U840" s="1133"/>
      <c r="V840" s="1133"/>
      <c r="W840" s="1133"/>
      <c r="X840" s="1133"/>
      <c r="Y840" s="1133"/>
      <c r="Z840" s="1133"/>
      <c r="AA840" s="1133"/>
      <c r="AB840" s="1133"/>
      <c r="AC840" s="1133"/>
      <c r="AD840" s="1"/>
      <c r="AE840" s="1"/>
      <c r="AF840" s="1"/>
    </row>
    <row r="841" spans="1:32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133"/>
      <c r="K841" s="1133"/>
      <c r="L841" s="1133"/>
      <c r="M841" s="1133"/>
      <c r="N841" s="1133"/>
      <c r="O841" s="1133"/>
      <c r="P841" s="1133"/>
      <c r="Q841" s="1133"/>
      <c r="R841" s="1133"/>
      <c r="S841" s="1133"/>
      <c r="T841" s="1133"/>
      <c r="U841" s="1133"/>
      <c r="V841" s="1133"/>
      <c r="W841" s="1133"/>
      <c r="X841" s="1133"/>
      <c r="Y841" s="1133"/>
      <c r="Z841" s="1133"/>
      <c r="AA841" s="1133"/>
      <c r="AB841" s="1133"/>
      <c r="AC841" s="1133"/>
      <c r="AD841" s="1"/>
      <c r="AE841" s="1"/>
      <c r="AF841" s="1"/>
    </row>
    <row r="842" spans="1:32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133"/>
      <c r="K842" s="1133"/>
      <c r="L842" s="1133"/>
      <c r="M842" s="1133"/>
      <c r="N842" s="1133"/>
      <c r="O842" s="1133"/>
      <c r="P842" s="1133"/>
      <c r="Q842" s="1133"/>
      <c r="R842" s="1133"/>
      <c r="S842" s="1133"/>
      <c r="T842" s="1133"/>
      <c r="U842" s="1133"/>
      <c r="V842" s="1133"/>
      <c r="W842" s="1133"/>
      <c r="X842" s="1133"/>
      <c r="Y842" s="1133"/>
      <c r="Z842" s="1133"/>
      <c r="AA842" s="1133"/>
      <c r="AB842" s="1133"/>
      <c r="AC842" s="1133"/>
      <c r="AD842" s="1"/>
      <c r="AE842" s="1"/>
      <c r="AF842" s="1"/>
    </row>
    <row r="843" spans="1:32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133"/>
      <c r="K843" s="1133"/>
      <c r="L843" s="1133"/>
      <c r="M843" s="1133"/>
      <c r="N843" s="1133"/>
      <c r="O843" s="1133"/>
      <c r="P843" s="1133"/>
      <c r="Q843" s="1133"/>
      <c r="R843" s="1133"/>
      <c r="S843" s="1133"/>
      <c r="T843" s="1133"/>
      <c r="U843" s="1133"/>
      <c r="V843" s="1133"/>
      <c r="W843" s="1133"/>
      <c r="X843" s="1133"/>
      <c r="Y843" s="1133"/>
      <c r="Z843" s="1133"/>
      <c r="AA843" s="1133"/>
      <c r="AB843" s="1133"/>
      <c r="AC843" s="1133"/>
      <c r="AD843" s="1"/>
      <c r="AE843" s="1"/>
      <c r="AF843" s="1"/>
    </row>
    <row r="844" spans="1:32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133"/>
      <c r="K844" s="1133"/>
      <c r="L844" s="1133"/>
      <c r="M844" s="1133"/>
      <c r="N844" s="1133"/>
      <c r="O844" s="1133"/>
      <c r="P844" s="1133"/>
      <c r="Q844" s="1133"/>
      <c r="R844" s="1133"/>
      <c r="S844" s="1133"/>
      <c r="T844" s="1133"/>
      <c r="U844" s="1133"/>
      <c r="V844" s="1133"/>
      <c r="W844" s="1133"/>
      <c r="X844" s="1133"/>
      <c r="Y844" s="1133"/>
      <c r="Z844" s="1133"/>
      <c r="AA844" s="1133"/>
      <c r="AB844" s="1133"/>
      <c r="AC844" s="1133"/>
      <c r="AD844" s="1"/>
      <c r="AE844" s="1"/>
      <c r="AF844" s="1"/>
    </row>
    <row r="845" spans="1:32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133"/>
      <c r="K845" s="1133"/>
      <c r="L845" s="1133"/>
      <c r="M845" s="1133"/>
      <c r="N845" s="1133"/>
      <c r="O845" s="1133"/>
      <c r="P845" s="1133"/>
      <c r="Q845" s="1133"/>
      <c r="R845" s="1133"/>
      <c r="S845" s="1133"/>
      <c r="T845" s="1133"/>
      <c r="U845" s="1133"/>
      <c r="V845" s="1133"/>
      <c r="W845" s="1133"/>
      <c r="X845" s="1133"/>
      <c r="Y845" s="1133"/>
      <c r="Z845" s="1133"/>
      <c r="AA845" s="1133"/>
      <c r="AB845" s="1133"/>
      <c r="AC845" s="1133"/>
      <c r="AD845" s="1"/>
      <c r="AE845" s="1"/>
      <c r="AF845" s="1"/>
    </row>
    <row r="846" spans="1:32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133"/>
      <c r="K846" s="1133"/>
      <c r="L846" s="1133"/>
      <c r="M846" s="1133"/>
      <c r="N846" s="1133"/>
      <c r="O846" s="1133"/>
      <c r="P846" s="1133"/>
      <c r="Q846" s="1133"/>
      <c r="R846" s="1133"/>
      <c r="S846" s="1133"/>
      <c r="T846" s="1133"/>
      <c r="U846" s="1133"/>
      <c r="V846" s="1133"/>
      <c r="W846" s="1133"/>
      <c r="X846" s="1133"/>
      <c r="Y846" s="1133"/>
      <c r="Z846" s="1133"/>
      <c r="AA846" s="1133"/>
      <c r="AB846" s="1133"/>
      <c r="AC846" s="1133"/>
      <c r="AD846" s="1"/>
      <c r="AE846" s="1"/>
      <c r="AF846" s="1"/>
    </row>
    <row r="847" spans="1:32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133"/>
      <c r="K847" s="1133"/>
      <c r="L847" s="1133"/>
      <c r="M847" s="1133"/>
      <c r="N847" s="1133"/>
      <c r="O847" s="1133"/>
      <c r="P847" s="1133"/>
      <c r="Q847" s="1133"/>
      <c r="R847" s="1133"/>
      <c r="S847" s="1133"/>
      <c r="T847" s="1133"/>
      <c r="U847" s="1133"/>
      <c r="V847" s="1133"/>
      <c r="W847" s="1133"/>
      <c r="X847" s="1133"/>
      <c r="Y847" s="1133"/>
      <c r="Z847" s="1133"/>
      <c r="AA847" s="1133"/>
      <c r="AB847" s="1133"/>
      <c r="AC847" s="1133"/>
      <c r="AD847" s="1"/>
      <c r="AE847" s="1"/>
      <c r="AF847" s="1"/>
    </row>
    <row r="848" spans="1:32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133"/>
      <c r="K848" s="1133"/>
      <c r="L848" s="1133"/>
      <c r="M848" s="1133"/>
      <c r="N848" s="1133"/>
      <c r="O848" s="1133"/>
      <c r="P848" s="1133"/>
      <c r="Q848" s="1133"/>
      <c r="R848" s="1133"/>
      <c r="S848" s="1133"/>
      <c r="T848" s="1133"/>
      <c r="U848" s="1133"/>
      <c r="V848" s="1133"/>
      <c r="W848" s="1133"/>
      <c r="X848" s="1133"/>
      <c r="Y848" s="1133"/>
      <c r="Z848" s="1133"/>
      <c r="AA848" s="1133"/>
      <c r="AB848" s="1133"/>
      <c r="AC848" s="1133"/>
      <c r="AD848" s="1"/>
      <c r="AE848" s="1"/>
      <c r="AF848" s="1"/>
    </row>
    <row r="849" spans="1:32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133"/>
      <c r="K849" s="1133"/>
      <c r="L849" s="1133"/>
      <c r="M849" s="1133"/>
      <c r="N849" s="1133"/>
      <c r="O849" s="1133"/>
      <c r="P849" s="1133"/>
      <c r="Q849" s="1133"/>
      <c r="R849" s="1133"/>
      <c r="S849" s="1133"/>
      <c r="T849" s="1133"/>
      <c r="U849" s="1133"/>
      <c r="V849" s="1133"/>
      <c r="W849" s="1133"/>
      <c r="X849" s="1133"/>
      <c r="Y849" s="1133"/>
      <c r="Z849" s="1133"/>
      <c r="AA849" s="1133"/>
      <c r="AB849" s="1133"/>
      <c r="AC849" s="1133"/>
      <c r="AD849" s="1"/>
      <c r="AE849" s="1"/>
      <c r="AF849" s="1"/>
    </row>
    <row r="850" spans="1:32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133"/>
      <c r="K850" s="1133"/>
      <c r="L850" s="1133"/>
      <c r="M850" s="1133"/>
      <c r="N850" s="1133"/>
      <c r="O850" s="1133"/>
      <c r="P850" s="1133"/>
      <c r="Q850" s="1133"/>
      <c r="R850" s="1133"/>
      <c r="S850" s="1133"/>
      <c r="T850" s="1133"/>
      <c r="U850" s="1133"/>
      <c r="V850" s="1133"/>
      <c r="W850" s="1133"/>
      <c r="X850" s="1133"/>
      <c r="Y850" s="1133"/>
      <c r="Z850" s="1133"/>
      <c r="AA850" s="1133"/>
      <c r="AB850" s="1133"/>
      <c r="AC850" s="1133"/>
      <c r="AD850" s="1"/>
      <c r="AE850" s="1"/>
      <c r="AF850" s="1"/>
    </row>
    <row r="851" spans="1:32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133"/>
      <c r="K851" s="1133"/>
      <c r="L851" s="1133"/>
      <c r="M851" s="1133"/>
      <c r="N851" s="1133"/>
      <c r="O851" s="1133"/>
      <c r="P851" s="1133"/>
      <c r="Q851" s="1133"/>
      <c r="R851" s="1133"/>
      <c r="S851" s="1133"/>
      <c r="T851" s="1133"/>
      <c r="U851" s="1133"/>
      <c r="V851" s="1133"/>
      <c r="W851" s="1133"/>
      <c r="X851" s="1133"/>
      <c r="Y851" s="1133"/>
      <c r="Z851" s="1133"/>
      <c r="AA851" s="1133"/>
      <c r="AB851" s="1133"/>
      <c r="AC851" s="1133"/>
      <c r="AD851" s="1"/>
      <c r="AE851" s="1"/>
      <c r="AF851" s="1"/>
    </row>
    <row r="852" spans="1:32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133"/>
      <c r="K852" s="1133"/>
      <c r="L852" s="1133"/>
      <c r="M852" s="1133"/>
      <c r="N852" s="1133"/>
      <c r="O852" s="1133"/>
      <c r="P852" s="1133"/>
      <c r="Q852" s="1133"/>
      <c r="R852" s="1133"/>
      <c r="S852" s="1133"/>
      <c r="T852" s="1133"/>
      <c r="U852" s="1133"/>
      <c r="V852" s="1133"/>
      <c r="W852" s="1133"/>
      <c r="X852" s="1133"/>
      <c r="Y852" s="1133"/>
      <c r="Z852" s="1133"/>
      <c r="AA852" s="1133"/>
      <c r="AB852" s="1133"/>
      <c r="AC852" s="1133"/>
      <c r="AD852" s="1"/>
      <c r="AE852" s="1"/>
      <c r="AF852" s="1"/>
    </row>
    <row r="853" spans="1:32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133"/>
      <c r="K853" s="1133"/>
      <c r="L853" s="1133"/>
      <c r="M853" s="1133"/>
      <c r="N853" s="1133"/>
      <c r="O853" s="1133"/>
      <c r="P853" s="1133"/>
      <c r="Q853" s="1133"/>
      <c r="R853" s="1133"/>
      <c r="S853" s="1133"/>
      <c r="T853" s="1133"/>
      <c r="U853" s="1133"/>
      <c r="V853" s="1133"/>
      <c r="W853" s="1133"/>
      <c r="X853" s="1133"/>
      <c r="Y853" s="1133"/>
      <c r="Z853" s="1133"/>
      <c r="AA853" s="1133"/>
      <c r="AB853" s="1133"/>
      <c r="AC853" s="1133"/>
      <c r="AD853" s="1"/>
      <c r="AE853" s="1"/>
      <c r="AF853" s="1"/>
    </row>
    <row r="854" spans="1:32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133"/>
      <c r="K854" s="1133"/>
      <c r="L854" s="1133"/>
      <c r="M854" s="1133"/>
      <c r="N854" s="1133"/>
      <c r="O854" s="1133"/>
      <c r="P854" s="1133"/>
      <c r="Q854" s="1133"/>
      <c r="R854" s="1133"/>
      <c r="S854" s="1133"/>
      <c r="T854" s="1133"/>
      <c r="U854" s="1133"/>
      <c r="V854" s="1133"/>
      <c r="W854" s="1133"/>
      <c r="X854" s="1133"/>
      <c r="Y854" s="1133"/>
      <c r="Z854" s="1133"/>
      <c r="AA854" s="1133"/>
      <c r="AB854" s="1133"/>
      <c r="AC854" s="1133"/>
      <c r="AD854" s="1"/>
      <c r="AE854" s="1"/>
      <c r="AF854" s="1"/>
    </row>
    <row r="855" spans="1:32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133"/>
      <c r="K855" s="1133"/>
      <c r="L855" s="1133"/>
      <c r="M855" s="1133"/>
      <c r="N855" s="1133"/>
      <c r="O855" s="1133"/>
      <c r="P855" s="1133"/>
      <c r="Q855" s="1133"/>
      <c r="R855" s="1133"/>
      <c r="S855" s="1133"/>
      <c r="T855" s="1133"/>
      <c r="U855" s="1133"/>
      <c r="V855" s="1133"/>
      <c r="W855" s="1133"/>
      <c r="X855" s="1133"/>
      <c r="Y855" s="1133"/>
      <c r="Z855" s="1133"/>
      <c r="AA855" s="1133"/>
      <c r="AB855" s="1133"/>
      <c r="AC855" s="1133"/>
      <c r="AD855" s="1"/>
      <c r="AE855" s="1"/>
      <c r="AF855" s="1"/>
    </row>
    <row r="856" spans="1:32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133"/>
      <c r="K856" s="1133"/>
      <c r="L856" s="1133"/>
      <c r="M856" s="1133"/>
      <c r="N856" s="1133"/>
      <c r="O856" s="1133"/>
      <c r="P856" s="1133"/>
      <c r="Q856" s="1133"/>
      <c r="R856" s="1133"/>
      <c r="S856" s="1133"/>
      <c r="T856" s="1133"/>
      <c r="U856" s="1133"/>
      <c r="V856" s="1133"/>
      <c r="W856" s="1133"/>
      <c r="X856" s="1133"/>
      <c r="Y856" s="1133"/>
      <c r="Z856" s="1133"/>
      <c r="AA856" s="1133"/>
      <c r="AB856" s="1133"/>
      <c r="AC856" s="1133"/>
      <c r="AD856" s="1"/>
      <c r="AE856" s="1"/>
      <c r="AF856" s="1"/>
    </row>
    <row r="857" spans="1:32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133"/>
      <c r="K857" s="1133"/>
      <c r="L857" s="1133"/>
      <c r="M857" s="1133"/>
      <c r="N857" s="1133"/>
      <c r="O857" s="1133"/>
      <c r="P857" s="1133"/>
      <c r="Q857" s="1133"/>
      <c r="R857" s="1133"/>
      <c r="S857" s="1133"/>
      <c r="T857" s="1133"/>
      <c r="U857" s="1133"/>
      <c r="V857" s="1133"/>
      <c r="W857" s="1133"/>
      <c r="X857" s="1133"/>
      <c r="Y857" s="1133"/>
      <c r="Z857" s="1133"/>
      <c r="AA857" s="1133"/>
      <c r="AB857" s="1133"/>
      <c r="AC857" s="1133"/>
      <c r="AD857" s="1"/>
      <c r="AE857" s="1"/>
      <c r="AF857" s="1"/>
    </row>
    <row r="858" spans="1:32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133"/>
      <c r="K858" s="1133"/>
      <c r="L858" s="1133"/>
      <c r="M858" s="1133"/>
      <c r="N858" s="1133"/>
      <c r="O858" s="1133"/>
      <c r="P858" s="1133"/>
      <c r="Q858" s="1133"/>
      <c r="R858" s="1133"/>
      <c r="S858" s="1133"/>
      <c r="T858" s="1133"/>
      <c r="U858" s="1133"/>
      <c r="V858" s="1133"/>
      <c r="W858" s="1133"/>
      <c r="X858" s="1133"/>
      <c r="Y858" s="1133"/>
      <c r="Z858" s="1133"/>
      <c r="AA858" s="1133"/>
      <c r="AB858" s="1133"/>
      <c r="AC858" s="1133"/>
      <c r="AD858" s="1"/>
      <c r="AE858" s="1"/>
      <c r="AF858" s="1"/>
    </row>
    <row r="859" spans="1:32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133"/>
      <c r="K859" s="1133"/>
      <c r="L859" s="1133"/>
      <c r="M859" s="1133"/>
      <c r="N859" s="1133"/>
      <c r="O859" s="1133"/>
      <c r="P859" s="1133"/>
      <c r="Q859" s="1133"/>
      <c r="R859" s="1133"/>
      <c r="S859" s="1133"/>
      <c r="T859" s="1133"/>
      <c r="U859" s="1133"/>
      <c r="V859" s="1133"/>
      <c r="W859" s="1133"/>
      <c r="X859" s="1133"/>
      <c r="Y859" s="1133"/>
      <c r="Z859" s="1133"/>
      <c r="AA859" s="1133"/>
      <c r="AB859" s="1133"/>
      <c r="AC859" s="1133"/>
      <c r="AD859" s="1"/>
      <c r="AE859" s="1"/>
      <c r="AF859" s="1"/>
    </row>
    <row r="860" spans="1:32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133"/>
      <c r="K860" s="1133"/>
      <c r="L860" s="1133"/>
      <c r="M860" s="1133"/>
      <c r="N860" s="1133"/>
      <c r="O860" s="1133"/>
      <c r="P860" s="1133"/>
      <c r="Q860" s="1133"/>
      <c r="R860" s="1133"/>
      <c r="S860" s="1133"/>
      <c r="T860" s="1133"/>
      <c r="U860" s="1133"/>
      <c r="V860" s="1133"/>
      <c r="W860" s="1133"/>
      <c r="X860" s="1133"/>
      <c r="Y860" s="1133"/>
      <c r="Z860" s="1133"/>
      <c r="AA860" s="1133"/>
      <c r="AB860" s="1133"/>
      <c r="AC860" s="1133"/>
      <c r="AD860" s="1"/>
      <c r="AE860" s="1"/>
      <c r="AF860" s="1"/>
    </row>
    <row r="861" spans="1:32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133"/>
      <c r="K861" s="1133"/>
      <c r="L861" s="1133"/>
      <c r="M861" s="1133"/>
      <c r="N861" s="1133"/>
      <c r="O861" s="1133"/>
      <c r="P861" s="1133"/>
      <c r="Q861" s="1133"/>
      <c r="R861" s="1133"/>
      <c r="S861" s="1133"/>
      <c r="T861" s="1133"/>
      <c r="U861" s="1133"/>
      <c r="V861" s="1133"/>
      <c r="W861" s="1133"/>
      <c r="X861" s="1133"/>
      <c r="Y861" s="1133"/>
      <c r="Z861" s="1133"/>
      <c r="AA861" s="1133"/>
      <c r="AB861" s="1133"/>
      <c r="AC861" s="1133"/>
      <c r="AD861" s="1"/>
      <c r="AE861" s="1"/>
      <c r="AF861" s="1"/>
    </row>
    <row r="862" spans="1:32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133"/>
      <c r="K862" s="1133"/>
      <c r="L862" s="1133"/>
      <c r="M862" s="1133"/>
      <c r="N862" s="1133"/>
      <c r="O862" s="1133"/>
      <c r="P862" s="1133"/>
      <c r="Q862" s="1133"/>
      <c r="R862" s="1133"/>
      <c r="S862" s="1133"/>
      <c r="T862" s="1133"/>
      <c r="U862" s="1133"/>
      <c r="V862" s="1133"/>
      <c r="W862" s="1133"/>
      <c r="X862" s="1133"/>
      <c r="Y862" s="1133"/>
      <c r="Z862" s="1133"/>
      <c r="AA862" s="1133"/>
      <c r="AB862" s="1133"/>
      <c r="AC862" s="1133"/>
      <c r="AD862" s="1"/>
      <c r="AE862" s="1"/>
      <c r="AF862" s="1"/>
    </row>
    <row r="863" spans="1:32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133"/>
      <c r="K863" s="1133"/>
      <c r="L863" s="1133"/>
      <c r="M863" s="1133"/>
      <c r="N863" s="1133"/>
      <c r="O863" s="1133"/>
      <c r="P863" s="1133"/>
      <c r="Q863" s="1133"/>
      <c r="R863" s="1133"/>
      <c r="S863" s="1133"/>
      <c r="T863" s="1133"/>
      <c r="U863" s="1133"/>
      <c r="V863" s="1133"/>
      <c r="W863" s="1133"/>
      <c r="X863" s="1133"/>
      <c r="Y863" s="1133"/>
      <c r="Z863" s="1133"/>
      <c r="AA863" s="1133"/>
      <c r="AB863" s="1133"/>
      <c r="AC863" s="1133"/>
      <c r="AD863" s="1"/>
      <c r="AE863" s="1"/>
      <c r="AF863" s="1"/>
    </row>
    <row r="864" spans="1:32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133"/>
      <c r="K864" s="1133"/>
      <c r="L864" s="1133"/>
      <c r="M864" s="1133"/>
      <c r="N864" s="1133"/>
      <c r="O864" s="1133"/>
      <c r="P864" s="1133"/>
      <c r="Q864" s="1133"/>
      <c r="R864" s="1133"/>
      <c r="S864" s="1133"/>
      <c r="T864" s="1133"/>
      <c r="U864" s="1133"/>
      <c r="V864" s="1133"/>
      <c r="W864" s="1133"/>
      <c r="X864" s="1133"/>
      <c r="Y864" s="1133"/>
      <c r="Z864" s="1133"/>
      <c r="AA864" s="1133"/>
      <c r="AB864" s="1133"/>
      <c r="AC864" s="1133"/>
      <c r="AD864" s="1"/>
      <c r="AE864" s="1"/>
      <c r="AF864" s="1"/>
    </row>
    <row r="865" spans="1:32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133"/>
      <c r="K865" s="1133"/>
      <c r="L865" s="1133"/>
      <c r="M865" s="1133"/>
      <c r="N865" s="1133"/>
      <c r="O865" s="1133"/>
      <c r="P865" s="1133"/>
      <c r="Q865" s="1133"/>
      <c r="R865" s="1133"/>
      <c r="S865" s="1133"/>
      <c r="T865" s="1133"/>
      <c r="U865" s="1133"/>
      <c r="V865" s="1133"/>
      <c r="W865" s="1133"/>
      <c r="X865" s="1133"/>
      <c r="Y865" s="1133"/>
      <c r="Z865" s="1133"/>
      <c r="AA865" s="1133"/>
      <c r="AB865" s="1133"/>
      <c r="AC865" s="1133"/>
      <c r="AD865" s="1"/>
      <c r="AE865" s="1"/>
      <c r="AF865" s="1"/>
    </row>
    <row r="866" spans="1:32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133"/>
      <c r="K866" s="1133"/>
      <c r="L866" s="1133"/>
      <c r="M866" s="1133"/>
      <c r="N866" s="1133"/>
      <c r="O866" s="1133"/>
      <c r="P866" s="1133"/>
      <c r="Q866" s="1133"/>
      <c r="R866" s="1133"/>
      <c r="S866" s="1133"/>
      <c r="T866" s="1133"/>
      <c r="U866" s="1133"/>
      <c r="V866" s="1133"/>
      <c r="W866" s="1133"/>
      <c r="X866" s="1133"/>
      <c r="Y866" s="1133"/>
      <c r="Z866" s="1133"/>
      <c r="AA866" s="1133"/>
      <c r="AB866" s="1133"/>
      <c r="AC866" s="1133"/>
      <c r="AD866" s="1"/>
      <c r="AE866" s="1"/>
      <c r="AF866" s="1"/>
    </row>
    <row r="867" spans="1:32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133"/>
      <c r="K867" s="1133"/>
      <c r="L867" s="1133"/>
      <c r="M867" s="1133"/>
      <c r="N867" s="1133"/>
      <c r="O867" s="1133"/>
      <c r="P867" s="1133"/>
      <c r="Q867" s="1133"/>
      <c r="R867" s="1133"/>
      <c r="S867" s="1133"/>
      <c r="T867" s="1133"/>
      <c r="U867" s="1133"/>
      <c r="V867" s="1133"/>
      <c r="W867" s="1133"/>
      <c r="X867" s="1133"/>
      <c r="Y867" s="1133"/>
      <c r="Z867" s="1133"/>
      <c r="AA867" s="1133"/>
      <c r="AB867" s="1133"/>
      <c r="AC867" s="1133"/>
      <c r="AD867" s="1"/>
      <c r="AE867" s="1"/>
      <c r="AF867" s="1"/>
    </row>
    <row r="868" spans="1:32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133"/>
      <c r="K868" s="1133"/>
      <c r="L868" s="1133"/>
      <c r="M868" s="1133"/>
      <c r="N868" s="1133"/>
      <c r="O868" s="1133"/>
      <c r="P868" s="1133"/>
      <c r="Q868" s="1133"/>
      <c r="R868" s="1133"/>
      <c r="S868" s="1133"/>
      <c r="T868" s="1133"/>
      <c r="U868" s="1133"/>
      <c r="V868" s="1133"/>
      <c r="W868" s="1133"/>
      <c r="X868" s="1133"/>
      <c r="Y868" s="1133"/>
      <c r="Z868" s="1133"/>
      <c r="AA868" s="1133"/>
      <c r="AB868" s="1133"/>
      <c r="AC868" s="1133"/>
      <c r="AD868" s="1"/>
      <c r="AE868" s="1"/>
      <c r="AF868" s="1"/>
    </row>
    <row r="869" spans="1:32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133"/>
      <c r="K869" s="1133"/>
      <c r="L869" s="1133"/>
      <c r="M869" s="1133"/>
      <c r="N869" s="1133"/>
      <c r="O869" s="1133"/>
      <c r="P869" s="1133"/>
      <c r="Q869" s="1133"/>
      <c r="R869" s="1133"/>
      <c r="S869" s="1133"/>
      <c r="T869" s="1133"/>
      <c r="U869" s="1133"/>
      <c r="V869" s="1133"/>
      <c r="W869" s="1133"/>
      <c r="X869" s="1133"/>
      <c r="Y869" s="1133"/>
      <c r="Z869" s="1133"/>
      <c r="AA869" s="1133"/>
      <c r="AB869" s="1133"/>
      <c r="AC869" s="1133"/>
      <c r="AD869" s="1"/>
      <c r="AE869" s="1"/>
      <c r="AF869" s="1"/>
    </row>
    <row r="870" spans="1:32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133"/>
      <c r="K870" s="1133"/>
      <c r="L870" s="1133"/>
      <c r="M870" s="1133"/>
      <c r="N870" s="1133"/>
      <c r="O870" s="1133"/>
      <c r="P870" s="1133"/>
      <c r="Q870" s="1133"/>
      <c r="R870" s="1133"/>
      <c r="S870" s="1133"/>
      <c r="T870" s="1133"/>
      <c r="U870" s="1133"/>
      <c r="V870" s="1133"/>
      <c r="W870" s="1133"/>
      <c r="X870" s="1133"/>
      <c r="Y870" s="1133"/>
      <c r="Z870" s="1133"/>
      <c r="AA870" s="1133"/>
      <c r="AB870" s="1133"/>
      <c r="AC870" s="1133"/>
      <c r="AD870" s="1"/>
      <c r="AE870" s="1"/>
      <c r="AF870" s="1"/>
    </row>
    <row r="871" spans="1:32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133"/>
      <c r="K871" s="1133"/>
      <c r="L871" s="1133"/>
      <c r="M871" s="1133"/>
      <c r="N871" s="1133"/>
      <c r="O871" s="1133"/>
      <c r="P871" s="1133"/>
      <c r="Q871" s="1133"/>
      <c r="R871" s="1133"/>
      <c r="S871" s="1133"/>
      <c r="T871" s="1133"/>
      <c r="U871" s="1133"/>
      <c r="V871" s="1133"/>
      <c r="W871" s="1133"/>
      <c r="X871" s="1133"/>
      <c r="Y871" s="1133"/>
      <c r="Z871" s="1133"/>
      <c r="AA871" s="1133"/>
      <c r="AB871" s="1133"/>
      <c r="AC871" s="1133"/>
      <c r="AD871" s="1"/>
      <c r="AE871" s="1"/>
      <c r="AF871" s="1"/>
    </row>
    <row r="872" spans="1:32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133"/>
      <c r="K872" s="1133"/>
      <c r="L872" s="1133"/>
      <c r="M872" s="1133"/>
      <c r="N872" s="1133"/>
      <c r="O872" s="1133"/>
      <c r="P872" s="1133"/>
      <c r="Q872" s="1133"/>
      <c r="R872" s="1133"/>
      <c r="S872" s="1133"/>
      <c r="T872" s="1133"/>
      <c r="U872" s="1133"/>
      <c r="V872" s="1133"/>
      <c r="W872" s="1133"/>
      <c r="X872" s="1133"/>
      <c r="Y872" s="1133"/>
      <c r="Z872" s="1133"/>
      <c r="AA872" s="1133"/>
      <c r="AB872" s="1133"/>
      <c r="AC872" s="1133"/>
      <c r="AD872" s="1"/>
      <c r="AE872" s="1"/>
      <c r="AF872" s="1"/>
    </row>
    <row r="873" spans="1:32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133"/>
      <c r="K873" s="1133"/>
      <c r="L873" s="1133"/>
      <c r="M873" s="1133"/>
      <c r="N873" s="1133"/>
      <c r="O873" s="1133"/>
      <c r="P873" s="1133"/>
      <c r="Q873" s="1133"/>
      <c r="R873" s="1133"/>
      <c r="S873" s="1133"/>
      <c r="T873" s="1133"/>
      <c r="U873" s="1133"/>
      <c r="V873" s="1133"/>
      <c r="W873" s="1133"/>
      <c r="X873" s="1133"/>
      <c r="Y873" s="1133"/>
      <c r="Z873" s="1133"/>
      <c r="AA873" s="1133"/>
      <c r="AB873" s="1133"/>
      <c r="AC873" s="1133"/>
      <c r="AD873" s="1"/>
      <c r="AE873" s="1"/>
      <c r="AF873" s="1"/>
    </row>
    <row r="874" spans="1:32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133"/>
      <c r="K874" s="1133"/>
      <c r="L874" s="1133"/>
      <c r="M874" s="1133"/>
      <c r="N874" s="1133"/>
      <c r="O874" s="1133"/>
      <c r="P874" s="1133"/>
      <c r="Q874" s="1133"/>
      <c r="R874" s="1133"/>
      <c r="S874" s="1133"/>
      <c r="T874" s="1133"/>
      <c r="U874" s="1133"/>
      <c r="V874" s="1133"/>
      <c r="W874" s="1133"/>
      <c r="X874" s="1133"/>
      <c r="Y874" s="1133"/>
      <c r="Z874" s="1133"/>
      <c r="AA874" s="1133"/>
      <c r="AB874" s="1133"/>
      <c r="AC874" s="1133"/>
      <c r="AD874" s="1"/>
      <c r="AE874" s="1"/>
      <c r="AF874" s="1"/>
    </row>
    <row r="875" spans="1:32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133"/>
      <c r="K875" s="1133"/>
      <c r="L875" s="1133"/>
      <c r="M875" s="1133"/>
      <c r="N875" s="1133"/>
      <c r="O875" s="1133"/>
      <c r="P875" s="1133"/>
      <c r="Q875" s="1133"/>
      <c r="R875" s="1133"/>
      <c r="S875" s="1133"/>
      <c r="T875" s="1133"/>
      <c r="U875" s="1133"/>
      <c r="V875" s="1133"/>
      <c r="W875" s="1133"/>
      <c r="X875" s="1133"/>
      <c r="Y875" s="1133"/>
      <c r="Z875" s="1133"/>
      <c r="AA875" s="1133"/>
      <c r="AB875" s="1133"/>
      <c r="AC875" s="1133"/>
      <c r="AD875" s="1"/>
      <c r="AE875" s="1"/>
      <c r="AF875" s="1"/>
    </row>
    <row r="876" spans="1:32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133"/>
      <c r="K876" s="1133"/>
      <c r="L876" s="1133"/>
      <c r="M876" s="1133"/>
      <c r="N876" s="1133"/>
      <c r="O876" s="1133"/>
      <c r="P876" s="1133"/>
      <c r="Q876" s="1133"/>
      <c r="R876" s="1133"/>
      <c r="S876" s="1133"/>
      <c r="T876" s="1133"/>
      <c r="U876" s="1133"/>
      <c r="V876" s="1133"/>
      <c r="W876" s="1133"/>
      <c r="X876" s="1133"/>
      <c r="Y876" s="1133"/>
      <c r="Z876" s="1133"/>
      <c r="AA876" s="1133"/>
      <c r="AB876" s="1133"/>
      <c r="AC876" s="1133"/>
      <c r="AD876" s="1"/>
      <c r="AE876" s="1"/>
      <c r="AF876" s="1"/>
    </row>
    <row r="877" spans="1:32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133"/>
      <c r="K877" s="1133"/>
      <c r="L877" s="1133"/>
      <c r="M877" s="1133"/>
      <c r="N877" s="1133"/>
      <c r="O877" s="1133"/>
      <c r="P877" s="1133"/>
      <c r="Q877" s="1133"/>
      <c r="R877" s="1133"/>
      <c r="S877" s="1133"/>
      <c r="T877" s="1133"/>
      <c r="U877" s="1133"/>
      <c r="V877" s="1133"/>
      <c r="W877" s="1133"/>
      <c r="X877" s="1133"/>
      <c r="Y877" s="1133"/>
      <c r="Z877" s="1133"/>
      <c r="AA877" s="1133"/>
      <c r="AB877" s="1133"/>
      <c r="AC877" s="1133"/>
      <c r="AD877" s="1"/>
      <c r="AE877" s="1"/>
      <c r="AF877" s="1"/>
    </row>
    <row r="878" spans="1:32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133"/>
      <c r="K878" s="1133"/>
      <c r="L878" s="1133"/>
      <c r="M878" s="1133"/>
      <c r="N878" s="1133"/>
      <c r="O878" s="1133"/>
      <c r="P878" s="1133"/>
      <c r="Q878" s="1133"/>
      <c r="R878" s="1133"/>
      <c r="S878" s="1133"/>
      <c r="T878" s="1133"/>
      <c r="U878" s="1133"/>
      <c r="V878" s="1133"/>
      <c r="W878" s="1133"/>
      <c r="X878" s="1133"/>
      <c r="Y878" s="1133"/>
      <c r="Z878" s="1133"/>
      <c r="AA878" s="1133"/>
      <c r="AB878" s="1133"/>
      <c r="AC878" s="1133"/>
      <c r="AD878" s="1"/>
      <c r="AE878" s="1"/>
      <c r="AF878" s="1"/>
    </row>
    <row r="879" spans="1:32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133"/>
      <c r="K879" s="1133"/>
      <c r="L879" s="1133"/>
      <c r="M879" s="1133"/>
      <c r="N879" s="1133"/>
      <c r="O879" s="1133"/>
      <c r="P879" s="1133"/>
      <c r="Q879" s="1133"/>
      <c r="R879" s="1133"/>
      <c r="S879" s="1133"/>
      <c r="T879" s="1133"/>
      <c r="U879" s="1133"/>
      <c r="V879" s="1133"/>
      <c r="W879" s="1133"/>
      <c r="X879" s="1133"/>
      <c r="Y879" s="1133"/>
      <c r="Z879" s="1133"/>
      <c r="AA879" s="1133"/>
      <c r="AB879" s="1133"/>
      <c r="AC879" s="1133"/>
      <c r="AD879" s="1"/>
      <c r="AE879" s="1"/>
      <c r="AF879" s="1"/>
    </row>
    <row r="880" spans="1:32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133"/>
      <c r="K880" s="1133"/>
      <c r="L880" s="1133"/>
      <c r="M880" s="1133"/>
      <c r="N880" s="1133"/>
      <c r="O880" s="1133"/>
      <c r="P880" s="1133"/>
      <c r="Q880" s="1133"/>
      <c r="R880" s="1133"/>
      <c r="S880" s="1133"/>
      <c r="T880" s="1133"/>
      <c r="U880" s="1133"/>
      <c r="V880" s="1133"/>
      <c r="W880" s="1133"/>
      <c r="X880" s="1133"/>
      <c r="Y880" s="1133"/>
      <c r="Z880" s="1133"/>
      <c r="AA880" s="1133"/>
      <c r="AB880" s="1133"/>
      <c r="AC880" s="1133"/>
      <c r="AD880" s="1"/>
      <c r="AE880" s="1"/>
      <c r="AF880" s="1"/>
    </row>
    <row r="881" spans="1:32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133"/>
      <c r="K881" s="1133"/>
      <c r="L881" s="1133"/>
      <c r="M881" s="1133"/>
      <c r="N881" s="1133"/>
      <c r="O881" s="1133"/>
      <c r="P881" s="1133"/>
      <c r="Q881" s="1133"/>
      <c r="R881" s="1133"/>
      <c r="S881" s="1133"/>
      <c r="T881" s="1133"/>
      <c r="U881" s="1133"/>
      <c r="V881" s="1133"/>
      <c r="W881" s="1133"/>
      <c r="X881" s="1133"/>
      <c r="Y881" s="1133"/>
      <c r="Z881" s="1133"/>
      <c r="AA881" s="1133"/>
      <c r="AB881" s="1133"/>
      <c r="AC881" s="1133"/>
      <c r="AD881" s="1"/>
      <c r="AE881" s="1"/>
      <c r="AF881" s="1"/>
    </row>
    <row r="882" spans="1:32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133"/>
      <c r="K882" s="1133"/>
      <c r="L882" s="1133"/>
      <c r="M882" s="1133"/>
      <c r="N882" s="1133"/>
      <c r="O882" s="1133"/>
      <c r="P882" s="1133"/>
      <c r="Q882" s="1133"/>
      <c r="R882" s="1133"/>
      <c r="S882" s="1133"/>
      <c r="T882" s="1133"/>
      <c r="U882" s="1133"/>
      <c r="V882" s="1133"/>
      <c r="W882" s="1133"/>
      <c r="X882" s="1133"/>
      <c r="Y882" s="1133"/>
      <c r="Z882" s="1133"/>
      <c r="AA882" s="1133"/>
      <c r="AB882" s="1133"/>
      <c r="AC882" s="1133"/>
      <c r="AD882" s="1"/>
      <c r="AE882" s="1"/>
      <c r="AF882" s="1"/>
    </row>
    <row r="883" spans="1:32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133"/>
      <c r="K883" s="1133"/>
      <c r="L883" s="1133"/>
      <c r="M883" s="1133"/>
      <c r="N883" s="1133"/>
      <c r="O883" s="1133"/>
      <c r="P883" s="1133"/>
      <c r="Q883" s="1133"/>
      <c r="R883" s="1133"/>
      <c r="S883" s="1133"/>
      <c r="T883" s="1133"/>
      <c r="U883" s="1133"/>
      <c r="V883" s="1133"/>
      <c r="W883" s="1133"/>
      <c r="X883" s="1133"/>
      <c r="Y883" s="1133"/>
      <c r="Z883" s="1133"/>
      <c r="AA883" s="1133"/>
      <c r="AB883" s="1133"/>
      <c r="AC883" s="1133"/>
      <c r="AD883" s="1"/>
      <c r="AE883" s="1"/>
      <c r="AF883" s="1"/>
    </row>
    <row r="884" spans="1:32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133"/>
      <c r="K884" s="1133"/>
      <c r="L884" s="1133"/>
      <c r="M884" s="1133"/>
      <c r="N884" s="1133"/>
      <c r="O884" s="1133"/>
      <c r="P884" s="1133"/>
      <c r="Q884" s="1133"/>
      <c r="R884" s="1133"/>
      <c r="S884" s="1133"/>
      <c r="T884" s="1133"/>
      <c r="U884" s="1133"/>
      <c r="V884" s="1133"/>
      <c r="W884" s="1133"/>
      <c r="X884" s="1133"/>
      <c r="Y884" s="1133"/>
      <c r="Z884" s="1133"/>
      <c r="AA884" s="1133"/>
      <c r="AB884" s="1133"/>
      <c r="AC884" s="1133"/>
      <c r="AD884" s="1"/>
      <c r="AE884" s="1"/>
      <c r="AF884" s="1"/>
    </row>
    <row r="885" spans="1:32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133"/>
      <c r="K885" s="1133"/>
      <c r="L885" s="1133"/>
      <c r="M885" s="1133"/>
      <c r="N885" s="1133"/>
      <c r="O885" s="1133"/>
      <c r="P885" s="1133"/>
      <c r="Q885" s="1133"/>
      <c r="R885" s="1133"/>
      <c r="S885" s="1133"/>
      <c r="T885" s="1133"/>
      <c r="U885" s="1133"/>
      <c r="V885" s="1133"/>
      <c r="W885" s="1133"/>
      <c r="X885" s="1133"/>
      <c r="Y885" s="1133"/>
      <c r="Z885" s="1133"/>
      <c r="AA885" s="1133"/>
      <c r="AB885" s="1133"/>
      <c r="AC885" s="1133"/>
      <c r="AD885" s="1"/>
      <c r="AE885" s="1"/>
      <c r="AF885" s="1"/>
    </row>
    <row r="886" spans="1:32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133"/>
      <c r="K886" s="1133"/>
      <c r="L886" s="1133"/>
      <c r="M886" s="1133"/>
      <c r="N886" s="1133"/>
      <c r="O886" s="1133"/>
      <c r="P886" s="1133"/>
      <c r="Q886" s="1133"/>
      <c r="R886" s="1133"/>
      <c r="S886" s="1133"/>
      <c r="T886" s="1133"/>
      <c r="U886" s="1133"/>
      <c r="V886" s="1133"/>
      <c r="W886" s="1133"/>
      <c r="X886" s="1133"/>
      <c r="Y886" s="1133"/>
      <c r="Z886" s="1133"/>
      <c r="AA886" s="1133"/>
      <c r="AB886" s="1133"/>
      <c r="AC886" s="1133"/>
      <c r="AD886" s="1"/>
      <c r="AE886" s="1"/>
      <c r="AF886" s="1"/>
    </row>
    <row r="887" spans="1:32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133"/>
      <c r="K887" s="1133"/>
      <c r="L887" s="1133"/>
      <c r="M887" s="1133"/>
      <c r="N887" s="1133"/>
      <c r="O887" s="1133"/>
      <c r="P887" s="1133"/>
      <c r="Q887" s="1133"/>
      <c r="R887" s="1133"/>
      <c r="S887" s="1133"/>
      <c r="T887" s="1133"/>
      <c r="U887" s="1133"/>
      <c r="V887" s="1133"/>
      <c r="W887" s="1133"/>
      <c r="X887" s="1133"/>
      <c r="Y887" s="1133"/>
      <c r="Z887" s="1133"/>
      <c r="AA887" s="1133"/>
      <c r="AB887" s="1133"/>
      <c r="AC887" s="1133"/>
      <c r="AD887" s="1"/>
      <c r="AE887" s="1"/>
      <c r="AF887" s="1"/>
    </row>
    <row r="888" spans="1:32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133"/>
      <c r="K888" s="1133"/>
      <c r="L888" s="1133"/>
      <c r="M888" s="1133"/>
      <c r="N888" s="1133"/>
      <c r="O888" s="1133"/>
      <c r="P888" s="1133"/>
      <c r="Q888" s="1133"/>
      <c r="R888" s="1133"/>
      <c r="S888" s="1133"/>
      <c r="T888" s="1133"/>
      <c r="U888" s="1133"/>
      <c r="V888" s="1133"/>
      <c r="W888" s="1133"/>
      <c r="X888" s="1133"/>
      <c r="Y888" s="1133"/>
      <c r="Z888" s="1133"/>
      <c r="AA888" s="1133"/>
      <c r="AB888" s="1133"/>
      <c r="AC888" s="1133"/>
      <c r="AD888" s="1"/>
      <c r="AE888" s="1"/>
      <c r="AF888" s="1"/>
    </row>
    <row r="889" spans="1:32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133"/>
      <c r="K889" s="1133"/>
      <c r="L889" s="1133"/>
      <c r="M889" s="1133"/>
      <c r="N889" s="1133"/>
      <c r="O889" s="1133"/>
      <c r="P889" s="1133"/>
      <c r="Q889" s="1133"/>
      <c r="R889" s="1133"/>
      <c r="S889" s="1133"/>
      <c r="T889" s="1133"/>
      <c r="U889" s="1133"/>
      <c r="V889" s="1133"/>
      <c r="W889" s="1133"/>
      <c r="X889" s="1133"/>
      <c r="Y889" s="1133"/>
      <c r="Z889" s="1133"/>
      <c r="AA889" s="1133"/>
      <c r="AB889" s="1133"/>
      <c r="AC889" s="1133"/>
      <c r="AD889" s="1"/>
      <c r="AE889" s="1"/>
      <c r="AF889" s="1"/>
    </row>
    <row r="890" spans="1:32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133"/>
      <c r="K890" s="1133"/>
      <c r="L890" s="1133"/>
      <c r="M890" s="1133"/>
      <c r="N890" s="1133"/>
      <c r="O890" s="1133"/>
      <c r="P890" s="1133"/>
      <c r="Q890" s="1133"/>
      <c r="R890" s="1133"/>
      <c r="S890" s="1133"/>
      <c r="T890" s="1133"/>
      <c r="U890" s="1133"/>
      <c r="V890" s="1133"/>
      <c r="W890" s="1133"/>
      <c r="X890" s="1133"/>
      <c r="Y890" s="1133"/>
      <c r="Z890" s="1133"/>
      <c r="AA890" s="1133"/>
      <c r="AB890" s="1133"/>
      <c r="AC890" s="1133"/>
      <c r="AD890" s="1"/>
      <c r="AE890" s="1"/>
      <c r="AF890" s="1"/>
    </row>
    <row r="891" spans="1:32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133"/>
      <c r="K891" s="1133"/>
      <c r="L891" s="1133"/>
      <c r="M891" s="1133"/>
      <c r="N891" s="1133"/>
      <c r="O891" s="1133"/>
      <c r="P891" s="1133"/>
      <c r="Q891" s="1133"/>
      <c r="R891" s="1133"/>
      <c r="S891" s="1133"/>
      <c r="T891" s="1133"/>
      <c r="U891" s="1133"/>
      <c r="V891" s="1133"/>
      <c r="W891" s="1133"/>
      <c r="X891" s="1133"/>
      <c r="Y891" s="1133"/>
      <c r="Z891" s="1133"/>
      <c r="AA891" s="1133"/>
      <c r="AB891" s="1133"/>
      <c r="AC891" s="1133"/>
      <c r="AD891" s="1"/>
      <c r="AE891" s="1"/>
      <c r="AF891" s="1"/>
    </row>
    <row r="892" spans="1:32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133"/>
      <c r="K892" s="1133"/>
      <c r="L892" s="1133"/>
      <c r="M892" s="1133"/>
      <c r="N892" s="1133"/>
      <c r="O892" s="1133"/>
      <c r="P892" s="1133"/>
      <c r="Q892" s="1133"/>
      <c r="R892" s="1133"/>
      <c r="S892" s="1133"/>
      <c r="T892" s="1133"/>
      <c r="U892" s="1133"/>
      <c r="V892" s="1133"/>
      <c r="W892" s="1133"/>
      <c r="X892" s="1133"/>
      <c r="Y892" s="1133"/>
      <c r="Z892" s="1133"/>
      <c r="AA892" s="1133"/>
      <c r="AB892" s="1133"/>
      <c r="AC892" s="1133"/>
      <c r="AD892" s="1"/>
      <c r="AE892" s="1"/>
      <c r="AF892" s="1"/>
    </row>
    <row r="893" spans="1:32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133"/>
      <c r="K893" s="1133"/>
      <c r="L893" s="1133"/>
      <c r="M893" s="1133"/>
      <c r="N893" s="1133"/>
      <c r="O893" s="1133"/>
      <c r="P893" s="1133"/>
      <c r="Q893" s="1133"/>
      <c r="R893" s="1133"/>
      <c r="S893" s="1133"/>
      <c r="T893" s="1133"/>
      <c r="U893" s="1133"/>
      <c r="V893" s="1133"/>
      <c r="W893" s="1133"/>
      <c r="X893" s="1133"/>
      <c r="Y893" s="1133"/>
      <c r="Z893" s="1133"/>
      <c r="AA893" s="1133"/>
      <c r="AB893" s="1133"/>
      <c r="AC893" s="1133"/>
      <c r="AD893" s="1"/>
      <c r="AE893" s="1"/>
      <c r="AF893" s="1"/>
    </row>
    <row r="894" spans="1:32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133"/>
      <c r="K894" s="1133"/>
      <c r="L894" s="1133"/>
      <c r="M894" s="1133"/>
      <c r="N894" s="1133"/>
      <c r="O894" s="1133"/>
      <c r="P894" s="1133"/>
      <c r="Q894" s="1133"/>
      <c r="R894" s="1133"/>
      <c r="S894" s="1133"/>
      <c r="T894" s="1133"/>
      <c r="U894" s="1133"/>
      <c r="V894" s="1133"/>
      <c r="W894" s="1133"/>
      <c r="X894" s="1133"/>
      <c r="Y894" s="1133"/>
      <c r="Z894" s="1133"/>
      <c r="AA894" s="1133"/>
      <c r="AB894" s="1133"/>
      <c r="AC894" s="1133"/>
      <c r="AD894" s="1"/>
      <c r="AE894" s="1"/>
      <c r="AF894" s="1"/>
    </row>
    <row r="895" spans="1:32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133"/>
      <c r="K895" s="1133"/>
      <c r="L895" s="1133"/>
      <c r="M895" s="1133"/>
      <c r="N895" s="1133"/>
      <c r="O895" s="1133"/>
      <c r="P895" s="1133"/>
      <c r="Q895" s="1133"/>
      <c r="R895" s="1133"/>
      <c r="S895" s="1133"/>
      <c r="T895" s="1133"/>
      <c r="U895" s="1133"/>
      <c r="V895" s="1133"/>
      <c r="W895" s="1133"/>
      <c r="X895" s="1133"/>
      <c r="Y895" s="1133"/>
      <c r="Z895" s="1133"/>
      <c r="AA895" s="1133"/>
      <c r="AB895" s="1133"/>
      <c r="AC895" s="1133"/>
      <c r="AD895" s="1"/>
      <c r="AE895" s="1"/>
      <c r="AF895" s="1"/>
    </row>
    <row r="896" spans="1:32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133"/>
      <c r="K896" s="1133"/>
      <c r="L896" s="1133"/>
      <c r="M896" s="1133"/>
      <c r="N896" s="1133"/>
      <c r="O896" s="1133"/>
      <c r="P896" s="1133"/>
      <c r="Q896" s="1133"/>
      <c r="R896" s="1133"/>
      <c r="S896" s="1133"/>
      <c r="T896" s="1133"/>
      <c r="U896" s="1133"/>
      <c r="V896" s="1133"/>
      <c r="W896" s="1133"/>
      <c r="X896" s="1133"/>
      <c r="Y896" s="1133"/>
      <c r="Z896" s="1133"/>
      <c r="AA896" s="1133"/>
      <c r="AB896" s="1133"/>
      <c r="AC896" s="1133"/>
      <c r="AD896" s="1"/>
      <c r="AE896" s="1"/>
      <c r="AF896" s="1"/>
    </row>
    <row r="897" spans="1:32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133"/>
      <c r="K897" s="1133"/>
      <c r="L897" s="1133"/>
      <c r="M897" s="1133"/>
      <c r="N897" s="1133"/>
      <c r="O897" s="1133"/>
      <c r="P897" s="1133"/>
      <c r="Q897" s="1133"/>
      <c r="R897" s="1133"/>
      <c r="S897" s="1133"/>
      <c r="T897" s="1133"/>
      <c r="U897" s="1133"/>
      <c r="V897" s="1133"/>
      <c r="W897" s="1133"/>
      <c r="X897" s="1133"/>
      <c r="Y897" s="1133"/>
      <c r="Z897" s="1133"/>
      <c r="AA897" s="1133"/>
      <c r="AB897" s="1133"/>
      <c r="AC897" s="1133"/>
      <c r="AD897" s="1"/>
      <c r="AE897" s="1"/>
      <c r="AF897" s="1"/>
    </row>
    <row r="898" spans="1:32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133"/>
      <c r="K898" s="1133"/>
      <c r="L898" s="1133"/>
      <c r="M898" s="1133"/>
      <c r="N898" s="1133"/>
      <c r="O898" s="1133"/>
      <c r="P898" s="1133"/>
      <c r="Q898" s="1133"/>
      <c r="R898" s="1133"/>
      <c r="S898" s="1133"/>
      <c r="T898" s="1133"/>
      <c r="U898" s="1133"/>
      <c r="V898" s="1133"/>
      <c r="W898" s="1133"/>
      <c r="X898" s="1133"/>
      <c r="Y898" s="1133"/>
      <c r="Z898" s="1133"/>
      <c r="AA898" s="1133"/>
      <c r="AB898" s="1133"/>
      <c r="AC898" s="1133"/>
      <c r="AD898" s="1"/>
      <c r="AE898" s="1"/>
      <c r="AF898" s="1"/>
    </row>
    <row r="899" spans="1:32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133"/>
      <c r="K899" s="1133"/>
      <c r="L899" s="1133"/>
      <c r="M899" s="1133"/>
      <c r="N899" s="1133"/>
      <c r="O899" s="1133"/>
      <c r="P899" s="1133"/>
      <c r="Q899" s="1133"/>
      <c r="R899" s="1133"/>
      <c r="S899" s="1133"/>
      <c r="T899" s="1133"/>
      <c r="U899" s="1133"/>
      <c r="V899" s="1133"/>
      <c r="W899" s="1133"/>
      <c r="X899" s="1133"/>
      <c r="Y899" s="1133"/>
      <c r="Z899" s="1133"/>
      <c r="AA899" s="1133"/>
      <c r="AB899" s="1133"/>
      <c r="AC899" s="1133"/>
      <c r="AD899" s="1"/>
      <c r="AE899" s="1"/>
      <c r="AF899" s="1"/>
    </row>
    <row r="900" spans="1:32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133"/>
      <c r="K900" s="1133"/>
      <c r="L900" s="1133"/>
      <c r="M900" s="1133"/>
      <c r="N900" s="1133"/>
      <c r="O900" s="1133"/>
      <c r="P900" s="1133"/>
      <c r="Q900" s="1133"/>
      <c r="R900" s="1133"/>
      <c r="S900" s="1133"/>
      <c r="T900" s="1133"/>
      <c r="U900" s="1133"/>
      <c r="V900" s="1133"/>
      <c r="W900" s="1133"/>
      <c r="X900" s="1133"/>
      <c r="Y900" s="1133"/>
      <c r="Z900" s="1133"/>
      <c r="AA900" s="1133"/>
      <c r="AB900" s="1133"/>
      <c r="AC900" s="1133"/>
      <c r="AD900" s="1"/>
      <c r="AE900" s="1"/>
      <c r="AF900" s="1"/>
    </row>
    <row r="901" spans="1:32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133"/>
      <c r="K901" s="1133"/>
      <c r="L901" s="1133"/>
      <c r="M901" s="1133"/>
      <c r="N901" s="1133"/>
      <c r="O901" s="1133"/>
      <c r="P901" s="1133"/>
      <c r="Q901" s="1133"/>
      <c r="R901" s="1133"/>
      <c r="S901" s="1133"/>
      <c r="T901" s="1133"/>
      <c r="U901" s="1133"/>
      <c r="V901" s="1133"/>
      <c r="W901" s="1133"/>
      <c r="X901" s="1133"/>
      <c r="Y901" s="1133"/>
      <c r="Z901" s="1133"/>
      <c r="AA901" s="1133"/>
      <c r="AB901" s="1133"/>
      <c r="AC901" s="1133"/>
      <c r="AD901" s="1"/>
      <c r="AE901" s="1"/>
      <c r="AF901" s="1"/>
    </row>
    <row r="902" spans="1:32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133"/>
      <c r="K902" s="1133"/>
      <c r="L902" s="1133"/>
      <c r="M902" s="1133"/>
      <c r="N902" s="1133"/>
      <c r="O902" s="1133"/>
      <c r="P902" s="1133"/>
      <c r="Q902" s="1133"/>
      <c r="R902" s="1133"/>
      <c r="S902" s="1133"/>
      <c r="T902" s="1133"/>
      <c r="U902" s="1133"/>
      <c r="V902" s="1133"/>
      <c r="W902" s="1133"/>
      <c r="X902" s="1133"/>
      <c r="Y902" s="1133"/>
      <c r="Z902" s="1133"/>
      <c r="AA902" s="1133"/>
      <c r="AB902" s="1133"/>
      <c r="AC902" s="1133"/>
      <c r="AD902" s="1"/>
      <c r="AE902" s="1"/>
      <c r="AF902" s="1"/>
    </row>
    <row r="903" spans="1:32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133"/>
      <c r="K903" s="1133"/>
      <c r="L903" s="1133"/>
      <c r="M903" s="1133"/>
      <c r="N903" s="1133"/>
      <c r="O903" s="1133"/>
      <c r="P903" s="1133"/>
      <c r="Q903" s="1133"/>
      <c r="R903" s="1133"/>
      <c r="S903" s="1133"/>
      <c r="T903" s="1133"/>
      <c r="U903" s="1133"/>
      <c r="V903" s="1133"/>
      <c r="W903" s="1133"/>
      <c r="X903" s="1133"/>
      <c r="Y903" s="1133"/>
      <c r="Z903" s="1133"/>
      <c r="AA903" s="1133"/>
      <c r="AB903" s="1133"/>
      <c r="AC903" s="1133"/>
      <c r="AD903" s="1"/>
      <c r="AE903" s="1"/>
      <c r="AF903" s="1"/>
    </row>
    <row r="904" spans="1:32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133"/>
      <c r="K904" s="1133"/>
      <c r="L904" s="1133"/>
      <c r="M904" s="1133"/>
      <c r="N904" s="1133"/>
      <c r="O904" s="1133"/>
      <c r="P904" s="1133"/>
      <c r="Q904" s="1133"/>
      <c r="R904" s="1133"/>
      <c r="S904" s="1133"/>
      <c r="T904" s="1133"/>
      <c r="U904" s="1133"/>
      <c r="V904" s="1133"/>
      <c r="W904" s="1133"/>
      <c r="X904" s="1133"/>
      <c r="Y904" s="1133"/>
      <c r="Z904" s="1133"/>
      <c r="AA904" s="1133"/>
      <c r="AB904" s="1133"/>
      <c r="AC904" s="1133"/>
      <c r="AD904" s="1"/>
      <c r="AE904" s="1"/>
      <c r="AF904" s="1"/>
    </row>
    <row r="905" spans="1:32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133"/>
      <c r="K905" s="1133"/>
      <c r="L905" s="1133"/>
      <c r="M905" s="1133"/>
      <c r="N905" s="1133"/>
      <c r="O905" s="1133"/>
      <c r="P905" s="1133"/>
      <c r="Q905" s="1133"/>
      <c r="R905" s="1133"/>
      <c r="S905" s="1133"/>
      <c r="T905" s="1133"/>
      <c r="U905" s="1133"/>
      <c r="V905" s="1133"/>
      <c r="W905" s="1133"/>
      <c r="X905" s="1133"/>
      <c r="Y905" s="1133"/>
      <c r="Z905" s="1133"/>
      <c r="AA905" s="1133"/>
      <c r="AB905" s="1133"/>
      <c r="AC905" s="1133"/>
      <c r="AD905" s="1"/>
      <c r="AE905" s="1"/>
      <c r="AF905" s="1"/>
    </row>
    <row r="906" spans="1:32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133"/>
      <c r="K906" s="1133"/>
      <c r="L906" s="1133"/>
      <c r="M906" s="1133"/>
      <c r="N906" s="1133"/>
      <c r="O906" s="1133"/>
      <c r="P906" s="1133"/>
      <c r="Q906" s="1133"/>
      <c r="R906" s="1133"/>
      <c r="S906" s="1133"/>
      <c r="T906" s="1133"/>
      <c r="U906" s="1133"/>
      <c r="V906" s="1133"/>
      <c r="W906" s="1133"/>
      <c r="X906" s="1133"/>
      <c r="Y906" s="1133"/>
      <c r="Z906" s="1133"/>
      <c r="AA906" s="1133"/>
      <c r="AB906" s="1133"/>
      <c r="AC906" s="1133"/>
      <c r="AD906" s="1"/>
      <c r="AE906" s="1"/>
      <c r="AF906" s="1"/>
    </row>
    <row r="907" spans="1:32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133"/>
      <c r="K907" s="1133"/>
      <c r="L907" s="1133"/>
      <c r="M907" s="1133"/>
      <c r="N907" s="1133"/>
      <c r="O907" s="1133"/>
      <c r="P907" s="1133"/>
      <c r="Q907" s="1133"/>
      <c r="R907" s="1133"/>
      <c r="S907" s="1133"/>
      <c r="T907" s="1133"/>
      <c r="U907" s="1133"/>
      <c r="V907" s="1133"/>
      <c r="W907" s="1133"/>
      <c r="X907" s="1133"/>
      <c r="Y907" s="1133"/>
      <c r="Z907" s="1133"/>
      <c r="AA907" s="1133"/>
      <c r="AB907" s="1133"/>
      <c r="AC907" s="1133"/>
      <c r="AD907" s="1"/>
      <c r="AE907" s="1"/>
      <c r="AF907" s="1"/>
    </row>
    <row r="908" spans="1:32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133"/>
      <c r="K908" s="1133"/>
      <c r="L908" s="1133"/>
      <c r="M908" s="1133"/>
      <c r="N908" s="1133"/>
      <c r="O908" s="1133"/>
      <c r="P908" s="1133"/>
      <c r="Q908" s="1133"/>
      <c r="R908" s="1133"/>
      <c r="S908" s="1133"/>
      <c r="T908" s="1133"/>
      <c r="U908" s="1133"/>
      <c r="V908" s="1133"/>
      <c r="W908" s="1133"/>
      <c r="X908" s="1133"/>
      <c r="Y908" s="1133"/>
      <c r="Z908" s="1133"/>
      <c r="AA908" s="1133"/>
      <c r="AB908" s="1133"/>
      <c r="AC908" s="1133"/>
      <c r="AD908" s="1"/>
      <c r="AE908" s="1"/>
      <c r="AF908" s="1"/>
    </row>
    <row r="909" spans="1:32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133"/>
      <c r="K909" s="1133"/>
      <c r="L909" s="1133"/>
      <c r="M909" s="1133"/>
      <c r="N909" s="1133"/>
      <c r="O909" s="1133"/>
      <c r="P909" s="1133"/>
      <c r="Q909" s="1133"/>
      <c r="R909" s="1133"/>
      <c r="S909" s="1133"/>
      <c r="T909" s="1133"/>
      <c r="U909" s="1133"/>
      <c r="V909" s="1133"/>
      <c r="W909" s="1133"/>
      <c r="X909" s="1133"/>
      <c r="Y909" s="1133"/>
      <c r="Z909" s="1133"/>
      <c r="AA909" s="1133"/>
      <c r="AB909" s="1133"/>
      <c r="AC909" s="1133"/>
      <c r="AD909" s="1"/>
      <c r="AE909" s="1"/>
      <c r="AF909" s="1"/>
    </row>
    <row r="910" spans="1:32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133"/>
      <c r="K910" s="1133"/>
      <c r="L910" s="1133"/>
      <c r="M910" s="1133"/>
      <c r="N910" s="1133"/>
      <c r="O910" s="1133"/>
      <c r="P910" s="1133"/>
      <c r="Q910" s="1133"/>
      <c r="R910" s="1133"/>
      <c r="S910" s="1133"/>
      <c r="T910" s="1133"/>
      <c r="U910" s="1133"/>
      <c r="V910" s="1133"/>
      <c r="W910" s="1133"/>
      <c r="X910" s="1133"/>
      <c r="Y910" s="1133"/>
      <c r="Z910" s="1133"/>
      <c r="AA910" s="1133"/>
      <c r="AB910" s="1133"/>
      <c r="AC910" s="1133"/>
      <c r="AD910" s="1"/>
      <c r="AE910" s="1"/>
      <c r="AF910" s="1"/>
    </row>
    <row r="911" spans="1:32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133"/>
      <c r="K911" s="1133"/>
      <c r="L911" s="1133"/>
      <c r="M911" s="1133"/>
      <c r="N911" s="1133"/>
      <c r="O911" s="1133"/>
      <c r="P911" s="1133"/>
      <c r="Q911" s="1133"/>
      <c r="R911" s="1133"/>
      <c r="S911" s="1133"/>
      <c r="T911" s="1133"/>
      <c r="U911" s="1133"/>
      <c r="V911" s="1133"/>
      <c r="W911" s="1133"/>
      <c r="X911" s="1133"/>
      <c r="Y911" s="1133"/>
      <c r="Z911" s="1133"/>
      <c r="AA911" s="1133"/>
      <c r="AB911" s="1133"/>
      <c r="AC911" s="1133"/>
      <c r="AD911" s="1"/>
      <c r="AE911" s="1"/>
      <c r="AF911" s="1"/>
    </row>
    <row r="912" spans="1:32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133"/>
      <c r="K912" s="1133"/>
      <c r="L912" s="1133"/>
      <c r="M912" s="1133"/>
      <c r="N912" s="1133"/>
      <c r="O912" s="1133"/>
      <c r="P912" s="1133"/>
      <c r="Q912" s="1133"/>
      <c r="R912" s="1133"/>
      <c r="S912" s="1133"/>
      <c r="T912" s="1133"/>
      <c r="U912" s="1133"/>
      <c r="V912" s="1133"/>
      <c r="W912" s="1133"/>
      <c r="X912" s="1133"/>
      <c r="Y912" s="1133"/>
      <c r="Z912" s="1133"/>
      <c r="AA912" s="1133"/>
      <c r="AB912" s="1133"/>
      <c r="AC912" s="1133"/>
      <c r="AD912" s="1"/>
      <c r="AE912" s="1"/>
      <c r="AF912" s="1"/>
    </row>
    <row r="913" spans="1:32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133"/>
      <c r="K913" s="1133"/>
      <c r="L913" s="1133"/>
      <c r="M913" s="1133"/>
      <c r="N913" s="1133"/>
      <c r="O913" s="1133"/>
      <c r="P913" s="1133"/>
      <c r="Q913" s="1133"/>
      <c r="R913" s="1133"/>
      <c r="S913" s="1133"/>
      <c r="T913" s="1133"/>
      <c r="U913" s="1133"/>
      <c r="V913" s="1133"/>
      <c r="W913" s="1133"/>
      <c r="X913" s="1133"/>
      <c r="Y913" s="1133"/>
      <c r="Z913" s="1133"/>
      <c r="AA913" s="1133"/>
      <c r="AB913" s="1133"/>
      <c r="AC913" s="1133"/>
      <c r="AD913" s="1"/>
      <c r="AE913" s="1"/>
      <c r="AF913" s="1"/>
    </row>
    <row r="914" spans="1:32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133"/>
      <c r="K914" s="1133"/>
      <c r="L914" s="1133"/>
      <c r="M914" s="1133"/>
      <c r="N914" s="1133"/>
      <c r="O914" s="1133"/>
      <c r="P914" s="1133"/>
      <c r="Q914" s="1133"/>
      <c r="R914" s="1133"/>
      <c r="S914" s="1133"/>
      <c r="T914" s="1133"/>
      <c r="U914" s="1133"/>
      <c r="V914" s="1133"/>
      <c r="W914" s="1133"/>
      <c r="X914" s="1133"/>
      <c r="Y914" s="1133"/>
      <c r="Z914" s="1133"/>
      <c r="AA914" s="1133"/>
      <c r="AB914" s="1133"/>
      <c r="AC914" s="1133"/>
      <c r="AD914" s="1"/>
      <c r="AE914" s="1"/>
      <c r="AF914" s="1"/>
    </row>
    <row r="915" spans="1:32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133"/>
      <c r="K915" s="1133"/>
      <c r="L915" s="1133"/>
      <c r="M915" s="1133"/>
      <c r="N915" s="1133"/>
      <c r="O915" s="1133"/>
      <c r="P915" s="1133"/>
      <c r="Q915" s="1133"/>
      <c r="R915" s="1133"/>
      <c r="S915" s="1133"/>
      <c r="T915" s="1133"/>
      <c r="U915" s="1133"/>
      <c r="V915" s="1133"/>
      <c r="W915" s="1133"/>
      <c r="X915" s="1133"/>
      <c r="Y915" s="1133"/>
      <c r="Z915" s="1133"/>
      <c r="AA915" s="1133"/>
      <c r="AB915" s="1133"/>
      <c r="AC915" s="1133"/>
      <c r="AD915" s="1"/>
      <c r="AE915" s="1"/>
      <c r="AF915" s="1"/>
    </row>
    <row r="916" spans="1:32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133"/>
      <c r="K916" s="1133"/>
      <c r="L916" s="1133"/>
      <c r="M916" s="1133"/>
      <c r="N916" s="1133"/>
      <c r="O916" s="1133"/>
      <c r="P916" s="1133"/>
      <c r="Q916" s="1133"/>
      <c r="R916" s="1133"/>
      <c r="S916" s="1133"/>
      <c r="T916" s="1133"/>
      <c r="U916" s="1133"/>
      <c r="V916" s="1133"/>
      <c r="W916" s="1133"/>
      <c r="X916" s="1133"/>
      <c r="Y916" s="1133"/>
      <c r="Z916" s="1133"/>
      <c r="AA916" s="1133"/>
      <c r="AB916" s="1133"/>
      <c r="AC916" s="1133"/>
      <c r="AD916" s="1"/>
      <c r="AE916" s="1"/>
      <c r="AF916" s="1"/>
    </row>
    <row r="917" spans="1:32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133"/>
      <c r="K917" s="1133"/>
      <c r="L917" s="1133"/>
      <c r="M917" s="1133"/>
      <c r="N917" s="1133"/>
      <c r="O917" s="1133"/>
      <c r="P917" s="1133"/>
      <c r="Q917" s="1133"/>
      <c r="R917" s="1133"/>
      <c r="S917" s="1133"/>
      <c r="T917" s="1133"/>
      <c r="U917" s="1133"/>
      <c r="V917" s="1133"/>
      <c r="W917" s="1133"/>
      <c r="X917" s="1133"/>
      <c r="Y917" s="1133"/>
      <c r="Z917" s="1133"/>
      <c r="AA917" s="1133"/>
      <c r="AB917" s="1133"/>
      <c r="AC917" s="1133"/>
      <c r="AD917" s="1"/>
      <c r="AE917" s="1"/>
      <c r="AF917" s="1"/>
    </row>
    <row r="918" spans="1:32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133"/>
      <c r="K918" s="1133"/>
      <c r="L918" s="1133"/>
      <c r="M918" s="1133"/>
      <c r="N918" s="1133"/>
      <c r="O918" s="1133"/>
      <c r="P918" s="1133"/>
      <c r="Q918" s="1133"/>
      <c r="R918" s="1133"/>
      <c r="S918" s="1133"/>
      <c r="T918" s="1133"/>
      <c r="U918" s="1133"/>
      <c r="V918" s="1133"/>
      <c r="W918" s="1133"/>
      <c r="X918" s="1133"/>
      <c r="Y918" s="1133"/>
      <c r="Z918" s="1133"/>
      <c r="AA918" s="1133"/>
      <c r="AB918" s="1133"/>
      <c r="AC918" s="1133"/>
      <c r="AD918" s="1"/>
      <c r="AE918" s="1"/>
      <c r="AF918" s="1"/>
    </row>
    <row r="919" spans="1:32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133"/>
      <c r="K919" s="1133"/>
      <c r="L919" s="1133"/>
      <c r="M919" s="1133"/>
      <c r="N919" s="1133"/>
      <c r="O919" s="1133"/>
      <c r="P919" s="1133"/>
      <c r="Q919" s="1133"/>
      <c r="R919" s="1133"/>
      <c r="S919" s="1133"/>
      <c r="T919" s="1133"/>
      <c r="U919" s="1133"/>
      <c r="V919" s="1133"/>
      <c r="W919" s="1133"/>
      <c r="X919" s="1133"/>
      <c r="Y919" s="1133"/>
      <c r="Z919" s="1133"/>
      <c r="AA919" s="1133"/>
      <c r="AB919" s="1133"/>
      <c r="AC919" s="1133"/>
      <c r="AD919" s="1"/>
      <c r="AE919" s="1"/>
      <c r="AF919" s="1"/>
    </row>
    <row r="920" spans="1:32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133"/>
      <c r="K920" s="1133"/>
      <c r="L920" s="1133"/>
      <c r="M920" s="1133"/>
      <c r="N920" s="1133"/>
      <c r="O920" s="1133"/>
      <c r="P920" s="1133"/>
      <c r="Q920" s="1133"/>
      <c r="R920" s="1133"/>
      <c r="S920" s="1133"/>
      <c r="T920" s="1133"/>
      <c r="U920" s="1133"/>
      <c r="V920" s="1133"/>
      <c r="W920" s="1133"/>
      <c r="X920" s="1133"/>
      <c r="Y920" s="1133"/>
      <c r="Z920" s="1133"/>
      <c r="AA920" s="1133"/>
      <c r="AB920" s="1133"/>
      <c r="AC920" s="1133"/>
      <c r="AD920" s="1"/>
      <c r="AE920" s="1"/>
      <c r="AF920" s="1"/>
    </row>
    <row r="921" spans="1:32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133"/>
      <c r="K921" s="1133"/>
      <c r="L921" s="1133"/>
      <c r="M921" s="1133"/>
      <c r="N921" s="1133"/>
      <c r="O921" s="1133"/>
      <c r="P921" s="1133"/>
      <c r="Q921" s="1133"/>
      <c r="R921" s="1133"/>
      <c r="S921" s="1133"/>
      <c r="T921" s="1133"/>
      <c r="U921" s="1133"/>
      <c r="V921" s="1133"/>
      <c r="W921" s="1133"/>
      <c r="X921" s="1133"/>
      <c r="Y921" s="1133"/>
      <c r="Z921" s="1133"/>
      <c r="AA921" s="1133"/>
      <c r="AB921" s="1133"/>
      <c r="AC921" s="1133"/>
      <c r="AD921" s="1"/>
      <c r="AE921" s="1"/>
      <c r="AF921" s="1"/>
    </row>
    <row r="922" spans="1:32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133"/>
      <c r="K922" s="1133"/>
      <c r="L922" s="1133"/>
      <c r="M922" s="1133"/>
      <c r="N922" s="1133"/>
      <c r="O922" s="1133"/>
      <c r="P922" s="1133"/>
      <c r="Q922" s="1133"/>
      <c r="R922" s="1133"/>
      <c r="S922" s="1133"/>
      <c r="T922" s="1133"/>
      <c r="U922" s="1133"/>
      <c r="V922" s="1133"/>
      <c r="W922" s="1133"/>
      <c r="X922" s="1133"/>
      <c r="Y922" s="1133"/>
      <c r="Z922" s="1133"/>
      <c r="AA922" s="1133"/>
      <c r="AB922" s="1133"/>
      <c r="AC922" s="1133"/>
      <c r="AD922" s="1"/>
      <c r="AE922" s="1"/>
      <c r="AF922" s="1"/>
    </row>
    <row r="923" spans="1:32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133"/>
      <c r="K923" s="1133"/>
      <c r="L923" s="1133"/>
      <c r="M923" s="1133"/>
      <c r="N923" s="1133"/>
      <c r="O923" s="1133"/>
      <c r="P923" s="1133"/>
      <c r="Q923" s="1133"/>
      <c r="R923" s="1133"/>
      <c r="S923" s="1133"/>
      <c r="T923" s="1133"/>
      <c r="U923" s="1133"/>
      <c r="V923" s="1133"/>
      <c r="W923" s="1133"/>
      <c r="X923" s="1133"/>
      <c r="Y923" s="1133"/>
      <c r="Z923" s="1133"/>
      <c r="AA923" s="1133"/>
      <c r="AB923" s="1133"/>
      <c r="AC923" s="1133"/>
      <c r="AD923" s="1"/>
      <c r="AE923" s="1"/>
      <c r="AF923" s="1"/>
    </row>
    <row r="924" spans="1:32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133"/>
      <c r="K924" s="1133"/>
      <c r="L924" s="1133"/>
      <c r="M924" s="1133"/>
      <c r="N924" s="1133"/>
      <c r="O924" s="1133"/>
      <c r="P924" s="1133"/>
      <c r="Q924" s="1133"/>
      <c r="R924" s="1133"/>
      <c r="S924" s="1133"/>
      <c r="T924" s="1133"/>
      <c r="U924" s="1133"/>
      <c r="V924" s="1133"/>
      <c r="W924" s="1133"/>
      <c r="X924" s="1133"/>
      <c r="Y924" s="1133"/>
      <c r="Z924" s="1133"/>
      <c r="AA924" s="1133"/>
      <c r="AB924" s="1133"/>
      <c r="AC924" s="1133"/>
      <c r="AD924" s="1"/>
      <c r="AE924" s="1"/>
      <c r="AF924" s="1"/>
    </row>
    <row r="925" spans="1:32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133"/>
      <c r="K925" s="1133"/>
      <c r="L925" s="1133"/>
      <c r="M925" s="1133"/>
      <c r="N925" s="1133"/>
      <c r="O925" s="1133"/>
      <c r="P925" s="1133"/>
      <c r="Q925" s="1133"/>
      <c r="R925" s="1133"/>
      <c r="S925" s="1133"/>
      <c r="T925" s="1133"/>
      <c r="U925" s="1133"/>
      <c r="V925" s="1133"/>
      <c r="W925" s="1133"/>
      <c r="X925" s="1133"/>
      <c r="Y925" s="1133"/>
      <c r="Z925" s="1133"/>
      <c r="AA925" s="1133"/>
      <c r="AB925" s="1133"/>
      <c r="AC925" s="1133"/>
      <c r="AD925" s="1"/>
      <c r="AE925" s="1"/>
      <c r="AF925" s="1"/>
    </row>
    <row r="926" spans="1:32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133"/>
      <c r="K926" s="1133"/>
      <c r="L926" s="1133"/>
      <c r="M926" s="1133"/>
      <c r="N926" s="1133"/>
      <c r="O926" s="1133"/>
      <c r="P926" s="1133"/>
      <c r="Q926" s="1133"/>
      <c r="R926" s="1133"/>
      <c r="S926" s="1133"/>
      <c r="T926" s="1133"/>
      <c r="U926" s="1133"/>
      <c r="V926" s="1133"/>
      <c r="W926" s="1133"/>
      <c r="X926" s="1133"/>
      <c r="Y926" s="1133"/>
      <c r="Z926" s="1133"/>
      <c r="AA926" s="1133"/>
      <c r="AB926" s="1133"/>
      <c r="AC926" s="1133"/>
      <c r="AD926" s="1"/>
      <c r="AE926" s="1"/>
      <c r="AF926" s="1"/>
    </row>
    <row r="927" spans="1:32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133"/>
      <c r="K927" s="1133"/>
      <c r="L927" s="1133"/>
      <c r="M927" s="1133"/>
      <c r="N927" s="1133"/>
      <c r="O927" s="1133"/>
      <c r="P927" s="1133"/>
      <c r="Q927" s="1133"/>
      <c r="R927" s="1133"/>
      <c r="S927" s="1133"/>
      <c r="T927" s="1133"/>
      <c r="U927" s="1133"/>
      <c r="V927" s="1133"/>
      <c r="W927" s="1133"/>
      <c r="X927" s="1133"/>
      <c r="Y927" s="1133"/>
      <c r="Z927" s="1133"/>
      <c r="AA927" s="1133"/>
      <c r="AB927" s="1133"/>
      <c r="AC927" s="1133"/>
      <c r="AD927" s="1"/>
      <c r="AE927" s="1"/>
      <c r="AF927" s="1"/>
    </row>
    <row r="928" spans="1:32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133"/>
      <c r="K928" s="1133"/>
      <c r="L928" s="1133"/>
      <c r="M928" s="1133"/>
      <c r="N928" s="1133"/>
      <c r="O928" s="1133"/>
      <c r="P928" s="1133"/>
      <c r="Q928" s="1133"/>
      <c r="R928" s="1133"/>
      <c r="S928" s="1133"/>
      <c r="T928" s="1133"/>
      <c r="U928" s="1133"/>
      <c r="V928" s="1133"/>
      <c r="W928" s="1133"/>
      <c r="X928" s="1133"/>
      <c r="Y928" s="1133"/>
      <c r="Z928" s="1133"/>
      <c r="AA928" s="1133"/>
      <c r="AB928" s="1133"/>
      <c r="AC928" s="1133"/>
      <c r="AD928" s="1"/>
      <c r="AE928" s="1"/>
      <c r="AF928" s="1"/>
    </row>
    <row r="929" spans="1:32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133"/>
      <c r="K929" s="1133"/>
      <c r="L929" s="1133"/>
      <c r="M929" s="1133"/>
      <c r="N929" s="1133"/>
      <c r="O929" s="1133"/>
      <c r="P929" s="1133"/>
      <c r="Q929" s="1133"/>
      <c r="R929" s="1133"/>
      <c r="S929" s="1133"/>
      <c r="T929" s="1133"/>
      <c r="U929" s="1133"/>
      <c r="V929" s="1133"/>
      <c r="W929" s="1133"/>
      <c r="X929" s="1133"/>
      <c r="Y929" s="1133"/>
      <c r="Z929" s="1133"/>
      <c r="AA929" s="1133"/>
      <c r="AB929" s="1133"/>
      <c r="AC929" s="1133"/>
      <c r="AD929" s="1"/>
      <c r="AE929" s="1"/>
      <c r="AF929" s="1"/>
    </row>
    <row r="930" spans="1:32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133"/>
      <c r="K930" s="1133"/>
      <c r="L930" s="1133"/>
      <c r="M930" s="1133"/>
      <c r="N930" s="1133"/>
      <c r="O930" s="1133"/>
      <c r="P930" s="1133"/>
      <c r="Q930" s="1133"/>
      <c r="R930" s="1133"/>
      <c r="S930" s="1133"/>
      <c r="T930" s="1133"/>
      <c r="U930" s="1133"/>
      <c r="V930" s="1133"/>
      <c r="W930" s="1133"/>
      <c r="X930" s="1133"/>
      <c r="Y930" s="1133"/>
      <c r="Z930" s="1133"/>
      <c r="AA930" s="1133"/>
      <c r="AB930" s="1133"/>
      <c r="AC930" s="1133"/>
      <c r="AD930" s="1"/>
      <c r="AE930" s="1"/>
      <c r="AF930" s="1"/>
    </row>
    <row r="931" spans="1:32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133"/>
      <c r="K931" s="1133"/>
      <c r="L931" s="1133"/>
      <c r="M931" s="1133"/>
      <c r="N931" s="1133"/>
      <c r="O931" s="1133"/>
      <c r="P931" s="1133"/>
      <c r="Q931" s="1133"/>
      <c r="R931" s="1133"/>
      <c r="S931" s="1133"/>
      <c r="T931" s="1133"/>
      <c r="U931" s="1133"/>
      <c r="V931" s="1133"/>
      <c r="W931" s="1133"/>
      <c r="X931" s="1133"/>
      <c r="Y931" s="1133"/>
      <c r="Z931" s="1133"/>
      <c r="AA931" s="1133"/>
      <c r="AB931" s="1133"/>
      <c r="AC931" s="1133"/>
      <c r="AD931" s="1"/>
      <c r="AE931" s="1"/>
      <c r="AF931" s="1"/>
    </row>
    <row r="932" spans="1:32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133"/>
      <c r="K932" s="1133"/>
      <c r="L932" s="1133"/>
      <c r="M932" s="1133"/>
      <c r="N932" s="1133"/>
      <c r="O932" s="1133"/>
      <c r="P932" s="1133"/>
      <c r="Q932" s="1133"/>
      <c r="R932" s="1133"/>
      <c r="S932" s="1133"/>
      <c r="T932" s="1133"/>
      <c r="U932" s="1133"/>
      <c r="V932" s="1133"/>
      <c r="W932" s="1133"/>
      <c r="X932" s="1133"/>
      <c r="Y932" s="1133"/>
      <c r="Z932" s="1133"/>
      <c r="AA932" s="1133"/>
      <c r="AB932" s="1133"/>
      <c r="AC932" s="1133"/>
      <c r="AD932" s="1"/>
      <c r="AE932" s="1"/>
      <c r="AF932" s="1"/>
    </row>
    <row r="933" spans="1:32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133"/>
      <c r="K933" s="1133"/>
      <c r="L933" s="1133"/>
      <c r="M933" s="1133"/>
      <c r="N933" s="1133"/>
      <c r="O933" s="1133"/>
      <c r="P933" s="1133"/>
      <c r="Q933" s="1133"/>
      <c r="R933" s="1133"/>
      <c r="S933" s="1133"/>
      <c r="T933" s="1133"/>
      <c r="U933" s="1133"/>
      <c r="V933" s="1133"/>
      <c r="W933" s="1133"/>
      <c r="X933" s="1133"/>
      <c r="Y933" s="1133"/>
      <c r="Z933" s="1133"/>
      <c r="AA933" s="1133"/>
      <c r="AB933" s="1133"/>
      <c r="AC933" s="1133"/>
      <c r="AD933" s="1"/>
      <c r="AE933" s="1"/>
      <c r="AF933" s="1"/>
    </row>
    <row r="934" spans="1:32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133"/>
      <c r="K934" s="1133"/>
      <c r="L934" s="1133"/>
      <c r="M934" s="1133"/>
      <c r="N934" s="1133"/>
      <c r="O934" s="1133"/>
      <c r="P934" s="1133"/>
      <c r="Q934" s="1133"/>
      <c r="R934" s="1133"/>
      <c r="S934" s="1133"/>
      <c r="T934" s="1133"/>
      <c r="U934" s="1133"/>
      <c r="V934" s="1133"/>
      <c r="W934" s="1133"/>
      <c r="X934" s="1133"/>
      <c r="Y934" s="1133"/>
      <c r="Z934" s="1133"/>
      <c r="AA934" s="1133"/>
      <c r="AB934" s="1133"/>
      <c r="AC934" s="1133"/>
      <c r="AD934" s="1"/>
      <c r="AE934" s="1"/>
      <c r="AF934" s="1"/>
    </row>
    <row r="935" spans="1:32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133"/>
      <c r="K935" s="1133"/>
      <c r="L935" s="1133"/>
      <c r="M935" s="1133"/>
      <c r="N935" s="1133"/>
      <c r="O935" s="1133"/>
      <c r="P935" s="1133"/>
      <c r="Q935" s="1133"/>
      <c r="R935" s="1133"/>
      <c r="S935" s="1133"/>
      <c r="T935" s="1133"/>
      <c r="U935" s="1133"/>
      <c r="V935" s="1133"/>
      <c r="W935" s="1133"/>
      <c r="X935" s="1133"/>
      <c r="Y935" s="1133"/>
      <c r="Z935" s="1133"/>
      <c r="AA935" s="1133"/>
      <c r="AB935" s="1133"/>
      <c r="AC935" s="1133"/>
      <c r="AD935" s="1"/>
      <c r="AE935" s="1"/>
      <c r="AF935" s="1"/>
    </row>
    <row r="936" spans="1:32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133"/>
      <c r="K936" s="1133"/>
      <c r="L936" s="1133"/>
      <c r="M936" s="1133"/>
      <c r="N936" s="1133"/>
      <c r="O936" s="1133"/>
      <c r="P936" s="1133"/>
      <c r="Q936" s="1133"/>
      <c r="R936" s="1133"/>
      <c r="S936" s="1133"/>
      <c r="T936" s="1133"/>
      <c r="U936" s="1133"/>
      <c r="V936" s="1133"/>
      <c r="W936" s="1133"/>
      <c r="X936" s="1133"/>
      <c r="Y936" s="1133"/>
      <c r="Z936" s="1133"/>
      <c r="AA936" s="1133"/>
      <c r="AB936" s="1133"/>
      <c r="AC936" s="1133"/>
      <c r="AD936" s="1"/>
      <c r="AE936" s="1"/>
      <c r="AF936" s="1"/>
    </row>
    <row r="937" spans="1:32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133"/>
      <c r="K937" s="1133"/>
      <c r="L937" s="1133"/>
      <c r="M937" s="1133"/>
      <c r="N937" s="1133"/>
      <c r="O937" s="1133"/>
      <c r="P937" s="1133"/>
      <c r="Q937" s="1133"/>
      <c r="R937" s="1133"/>
      <c r="S937" s="1133"/>
      <c r="T937" s="1133"/>
      <c r="U937" s="1133"/>
      <c r="V937" s="1133"/>
      <c r="W937" s="1133"/>
      <c r="X937" s="1133"/>
      <c r="Y937" s="1133"/>
      <c r="Z937" s="1133"/>
      <c r="AA937" s="1133"/>
      <c r="AB937" s="1133"/>
      <c r="AC937" s="1133"/>
      <c r="AD937" s="1"/>
      <c r="AE937" s="1"/>
      <c r="AF937" s="1"/>
    </row>
    <row r="938" spans="1:32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133"/>
      <c r="K938" s="1133"/>
      <c r="L938" s="1133"/>
      <c r="M938" s="1133"/>
      <c r="N938" s="1133"/>
      <c r="O938" s="1133"/>
      <c r="P938" s="1133"/>
      <c r="Q938" s="1133"/>
      <c r="R938" s="1133"/>
      <c r="S938" s="1133"/>
      <c r="T938" s="1133"/>
      <c r="U938" s="1133"/>
      <c r="V938" s="1133"/>
      <c r="W938" s="1133"/>
      <c r="X938" s="1133"/>
      <c r="Y938" s="1133"/>
      <c r="Z938" s="1133"/>
      <c r="AA938" s="1133"/>
      <c r="AB938" s="1133"/>
      <c r="AC938" s="1133"/>
      <c r="AD938" s="1"/>
      <c r="AE938" s="1"/>
      <c r="AF938" s="1"/>
    </row>
    <row r="939" spans="1:32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133"/>
      <c r="K939" s="1133"/>
      <c r="L939" s="1133"/>
      <c r="M939" s="1133"/>
      <c r="N939" s="1133"/>
      <c r="O939" s="1133"/>
      <c r="P939" s="1133"/>
      <c r="Q939" s="1133"/>
      <c r="R939" s="1133"/>
      <c r="S939" s="1133"/>
      <c r="T939" s="1133"/>
      <c r="U939" s="1133"/>
      <c r="V939" s="1133"/>
      <c r="W939" s="1133"/>
      <c r="X939" s="1133"/>
      <c r="Y939" s="1133"/>
      <c r="Z939" s="1133"/>
      <c r="AA939" s="1133"/>
      <c r="AB939" s="1133"/>
      <c r="AC939" s="1133"/>
      <c r="AD939" s="1"/>
      <c r="AE939" s="1"/>
      <c r="AF939" s="1"/>
    </row>
    <row r="940" spans="1:32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133"/>
      <c r="K940" s="1133"/>
      <c r="L940" s="1133"/>
      <c r="M940" s="1133"/>
      <c r="N940" s="1133"/>
      <c r="O940" s="1133"/>
      <c r="P940" s="1133"/>
      <c r="Q940" s="1133"/>
      <c r="R940" s="1133"/>
      <c r="S940" s="1133"/>
      <c r="T940" s="1133"/>
      <c r="U940" s="1133"/>
      <c r="V940" s="1133"/>
      <c r="W940" s="1133"/>
      <c r="X940" s="1133"/>
      <c r="Y940" s="1133"/>
      <c r="Z940" s="1133"/>
      <c r="AA940" s="1133"/>
      <c r="AB940" s="1133"/>
      <c r="AC940" s="1133"/>
      <c r="AD940" s="1"/>
      <c r="AE940" s="1"/>
      <c r="AF940" s="1"/>
    </row>
    <row r="941" spans="1:32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133"/>
      <c r="K941" s="1133"/>
      <c r="L941" s="1133"/>
      <c r="M941" s="1133"/>
      <c r="N941" s="1133"/>
      <c r="O941" s="1133"/>
      <c r="P941" s="1133"/>
      <c r="Q941" s="1133"/>
      <c r="R941" s="1133"/>
      <c r="S941" s="1133"/>
      <c r="T941" s="1133"/>
      <c r="U941" s="1133"/>
      <c r="V941" s="1133"/>
      <c r="W941" s="1133"/>
      <c r="X941" s="1133"/>
      <c r="Y941" s="1133"/>
      <c r="Z941" s="1133"/>
      <c r="AA941" s="1133"/>
      <c r="AB941" s="1133"/>
      <c r="AC941" s="1133"/>
      <c r="AD941" s="1"/>
      <c r="AE941" s="1"/>
      <c r="AF941" s="1"/>
    </row>
    <row r="942" spans="1:32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133"/>
      <c r="K942" s="1133"/>
      <c r="L942" s="1133"/>
      <c r="M942" s="1133"/>
      <c r="N942" s="1133"/>
      <c r="O942" s="1133"/>
      <c r="P942" s="1133"/>
      <c r="Q942" s="1133"/>
      <c r="R942" s="1133"/>
      <c r="S942" s="1133"/>
      <c r="T942" s="1133"/>
      <c r="U942" s="1133"/>
      <c r="V942" s="1133"/>
      <c r="W942" s="1133"/>
      <c r="X942" s="1133"/>
      <c r="Y942" s="1133"/>
      <c r="Z942" s="1133"/>
      <c r="AA942" s="1133"/>
      <c r="AB942" s="1133"/>
      <c r="AC942" s="1133"/>
      <c r="AD942" s="1"/>
      <c r="AE942" s="1"/>
      <c r="AF942" s="1"/>
    </row>
    <row r="943" spans="1:32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133"/>
      <c r="K943" s="1133"/>
      <c r="L943" s="1133"/>
      <c r="M943" s="1133"/>
      <c r="N943" s="1133"/>
      <c r="O943" s="1133"/>
      <c r="P943" s="1133"/>
      <c r="Q943" s="1133"/>
      <c r="R943" s="1133"/>
      <c r="S943" s="1133"/>
      <c r="T943" s="1133"/>
      <c r="U943" s="1133"/>
      <c r="V943" s="1133"/>
      <c r="W943" s="1133"/>
      <c r="X943" s="1133"/>
      <c r="Y943" s="1133"/>
      <c r="Z943" s="1133"/>
      <c r="AA943" s="1133"/>
      <c r="AB943" s="1133"/>
      <c r="AC943" s="1133"/>
      <c r="AD943" s="1"/>
      <c r="AE943" s="1"/>
      <c r="AF943" s="1"/>
    </row>
    <row r="944" spans="1:32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133"/>
      <c r="K944" s="1133"/>
      <c r="L944" s="1133"/>
      <c r="M944" s="1133"/>
      <c r="N944" s="1133"/>
      <c r="O944" s="1133"/>
      <c r="P944" s="1133"/>
      <c r="Q944" s="1133"/>
      <c r="R944" s="1133"/>
      <c r="S944" s="1133"/>
      <c r="T944" s="1133"/>
      <c r="U944" s="1133"/>
      <c r="V944" s="1133"/>
      <c r="W944" s="1133"/>
      <c r="X944" s="1133"/>
      <c r="Y944" s="1133"/>
      <c r="Z944" s="1133"/>
      <c r="AA944" s="1133"/>
      <c r="AB944" s="1133"/>
      <c r="AC944" s="1133"/>
      <c r="AD944" s="1"/>
      <c r="AE944" s="1"/>
      <c r="AF944" s="1"/>
    </row>
    <row r="945" spans="1:32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133"/>
      <c r="K945" s="1133"/>
      <c r="L945" s="1133"/>
      <c r="M945" s="1133"/>
      <c r="N945" s="1133"/>
      <c r="O945" s="1133"/>
      <c r="P945" s="1133"/>
      <c r="Q945" s="1133"/>
      <c r="R945" s="1133"/>
      <c r="S945" s="1133"/>
      <c r="T945" s="1133"/>
      <c r="U945" s="1133"/>
      <c r="V945" s="1133"/>
      <c r="W945" s="1133"/>
      <c r="X945" s="1133"/>
      <c r="Y945" s="1133"/>
      <c r="Z945" s="1133"/>
      <c r="AA945" s="1133"/>
      <c r="AB945" s="1133"/>
      <c r="AC945" s="1133"/>
      <c r="AD945" s="1"/>
      <c r="AE945" s="1"/>
      <c r="AF945" s="1"/>
    </row>
    <row r="946" spans="1:32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133"/>
      <c r="K946" s="1133"/>
      <c r="L946" s="1133"/>
      <c r="M946" s="1133"/>
      <c r="N946" s="1133"/>
      <c r="O946" s="1133"/>
      <c r="P946" s="1133"/>
      <c r="Q946" s="1133"/>
      <c r="R946" s="1133"/>
      <c r="S946" s="1133"/>
      <c r="T946" s="1133"/>
      <c r="U946" s="1133"/>
      <c r="V946" s="1133"/>
      <c r="W946" s="1133"/>
      <c r="X946" s="1133"/>
      <c r="Y946" s="1133"/>
      <c r="Z946" s="1133"/>
      <c r="AA946" s="1133"/>
      <c r="AB946" s="1133"/>
      <c r="AC946" s="1133"/>
      <c r="AD946" s="1"/>
      <c r="AE946" s="1"/>
      <c r="AF946" s="1"/>
    </row>
    <row r="947" spans="1:32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133"/>
      <c r="K947" s="1133"/>
      <c r="L947" s="1133"/>
      <c r="M947" s="1133"/>
      <c r="N947" s="1133"/>
      <c r="O947" s="1133"/>
      <c r="P947" s="1133"/>
      <c r="Q947" s="1133"/>
      <c r="R947" s="1133"/>
      <c r="S947" s="1133"/>
      <c r="T947" s="1133"/>
      <c r="U947" s="1133"/>
      <c r="V947" s="1133"/>
      <c r="W947" s="1133"/>
      <c r="X947" s="1133"/>
      <c r="Y947" s="1133"/>
      <c r="Z947" s="1133"/>
      <c r="AA947" s="1133"/>
      <c r="AB947" s="1133"/>
      <c r="AC947" s="1133"/>
      <c r="AD947" s="1"/>
      <c r="AE947" s="1"/>
      <c r="AF947" s="1"/>
    </row>
    <row r="948" spans="1:32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133"/>
      <c r="K948" s="1133"/>
      <c r="L948" s="1133"/>
      <c r="M948" s="1133"/>
      <c r="N948" s="1133"/>
      <c r="O948" s="1133"/>
      <c r="P948" s="1133"/>
      <c r="Q948" s="1133"/>
      <c r="R948" s="1133"/>
      <c r="S948" s="1133"/>
      <c r="T948" s="1133"/>
      <c r="U948" s="1133"/>
      <c r="V948" s="1133"/>
      <c r="W948" s="1133"/>
      <c r="X948" s="1133"/>
      <c r="Y948" s="1133"/>
      <c r="Z948" s="1133"/>
      <c r="AA948" s="1133"/>
      <c r="AB948" s="1133"/>
      <c r="AC948" s="1133"/>
      <c r="AD948" s="1"/>
      <c r="AE948" s="1"/>
      <c r="AF948" s="1"/>
    </row>
    <row r="949" spans="1:32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133"/>
      <c r="K949" s="1133"/>
      <c r="L949" s="1133"/>
      <c r="M949" s="1133"/>
      <c r="N949" s="1133"/>
      <c r="O949" s="1133"/>
      <c r="P949" s="1133"/>
      <c r="Q949" s="1133"/>
      <c r="R949" s="1133"/>
      <c r="S949" s="1133"/>
      <c r="T949" s="1133"/>
      <c r="U949" s="1133"/>
      <c r="V949" s="1133"/>
      <c r="W949" s="1133"/>
      <c r="X949" s="1133"/>
      <c r="Y949" s="1133"/>
      <c r="Z949" s="1133"/>
      <c r="AA949" s="1133"/>
      <c r="AB949" s="1133"/>
      <c r="AC949" s="1133"/>
      <c r="AD949" s="1"/>
      <c r="AE949" s="1"/>
      <c r="AF949" s="1"/>
    </row>
    <row r="950" spans="1:32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133"/>
      <c r="K950" s="1133"/>
      <c r="L950" s="1133"/>
      <c r="M950" s="1133"/>
      <c r="N950" s="1133"/>
      <c r="O950" s="1133"/>
      <c r="P950" s="1133"/>
      <c r="Q950" s="1133"/>
      <c r="R950" s="1133"/>
      <c r="S950" s="1133"/>
      <c r="T950" s="1133"/>
      <c r="U950" s="1133"/>
      <c r="V950" s="1133"/>
      <c r="W950" s="1133"/>
      <c r="X950" s="1133"/>
      <c r="Y950" s="1133"/>
      <c r="Z950" s="1133"/>
      <c r="AA950" s="1133"/>
      <c r="AB950" s="1133"/>
      <c r="AC950" s="1133"/>
      <c r="AD950" s="1"/>
      <c r="AE950" s="1"/>
      <c r="AF950" s="1"/>
    </row>
    <row r="951" spans="1:32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133"/>
      <c r="K951" s="1133"/>
      <c r="L951" s="1133"/>
      <c r="M951" s="1133"/>
      <c r="N951" s="1133"/>
      <c r="O951" s="1133"/>
      <c r="P951" s="1133"/>
      <c r="Q951" s="1133"/>
      <c r="R951" s="1133"/>
      <c r="S951" s="1133"/>
      <c r="T951" s="1133"/>
      <c r="U951" s="1133"/>
      <c r="V951" s="1133"/>
      <c r="W951" s="1133"/>
      <c r="X951" s="1133"/>
      <c r="Y951" s="1133"/>
      <c r="Z951" s="1133"/>
      <c r="AA951" s="1133"/>
      <c r="AB951" s="1133"/>
      <c r="AC951" s="1133"/>
      <c r="AD951" s="1"/>
      <c r="AE951" s="1"/>
      <c r="AF951" s="1"/>
    </row>
    <row r="952" spans="1:32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133"/>
      <c r="K952" s="1133"/>
      <c r="L952" s="1133"/>
      <c r="M952" s="1133"/>
      <c r="N952" s="1133"/>
      <c r="O952" s="1133"/>
      <c r="P952" s="1133"/>
      <c r="Q952" s="1133"/>
      <c r="R952" s="1133"/>
      <c r="S952" s="1133"/>
      <c r="T952" s="1133"/>
      <c r="U952" s="1133"/>
      <c r="V952" s="1133"/>
      <c r="W952" s="1133"/>
      <c r="X952" s="1133"/>
      <c r="Y952" s="1133"/>
      <c r="Z952" s="1133"/>
      <c r="AA952" s="1133"/>
      <c r="AB952" s="1133"/>
      <c r="AC952" s="1133"/>
      <c r="AD952" s="1"/>
      <c r="AE952" s="1"/>
      <c r="AF952" s="1"/>
    </row>
    <row r="953" spans="1:32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133"/>
      <c r="K953" s="1133"/>
      <c r="L953" s="1133"/>
      <c r="M953" s="1133"/>
      <c r="N953" s="1133"/>
      <c r="O953" s="1133"/>
      <c r="P953" s="1133"/>
      <c r="Q953" s="1133"/>
      <c r="R953" s="1133"/>
      <c r="S953" s="1133"/>
      <c r="T953" s="1133"/>
      <c r="U953" s="1133"/>
      <c r="V953" s="1133"/>
      <c r="W953" s="1133"/>
      <c r="X953" s="1133"/>
      <c r="Y953" s="1133"/>
      <c r="Z953" s="1133"/>
      <c r="AA953" s="1133"/>
      <c r="AB953" s="1133"/>
      <c r="AC953" s="1133"/>
      <c r="AD953" s="1"/>
      <c r="AE953" s="1"/>
      <c r="AF953" s="1"/>
    </row>
    <row r="954" spans="1:32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133"/>
      <c r="K954" s="1133"/>
      <c r="L954" s="1133"/>
      <c r="M954" s="1133"/>
      <c r="N954" s="1133"/>
      <c r="O954" s="1133"/>
      <c r="P954" s="1133"/>
      <c r="Q954" s="1133"/>
      <c r="R954" s="1133"/>
      <c r="S954" s="1133"/>
      <c r="T954" s="1133"/>
      <c r="U954" s="1133"/>
      <c r="V954" s="1133"/>
      <c r="W954" s="1133"/>
      <c r="X954" s="1133"/>
      <c r="Y954" s="1133"/>
      <c r="Z954" s="1133"/>
      <c r="AA954" s="1133"/>
      <c r="AB954" s="1133"/>
      <c r="AC954" s="1133"/>
      <c r="AD954" s="1"/>
      <c r="AE954" s="1"/>
      <c r="AF954" s="1"/>
    </row>
    <row r="955" spans="1:32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133"/>
      <c r="K955" s="1133"/>
      <c r="L955" s="1133"/>
      <c r="M955" s="1133"/>
      <c r="N955" s="1133"/>
      <c r="O955" s="1133"/>
      <c r="P955" s="1133"/>
      <c r="Q955" s="1133"/>
      <c r="R955" s="1133"/>
      <c r="S955" s="1133"/>
      <c r="T955" s="1133"/>
      <c r="U955" s="1133"/>
      <c r="V955" s="1133"/>
      <c r="W955" s="1133"/>
      <c r="X955" s="1133"/>
      <c r="Y955" s="1133"/>
      <c r="Z955" s="1133"/>
      <c r="AA955" s="1133"/>
      <c r="AB955" s="1133"/>
      <c r="AC955" s="1133"/>
      <c r="AD955" s="1"/>
      <c r="AE955" s="1"/>
      <c r="AF955" s="1"/>
    </row>
    <row r="956" spans="1:32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133"/>
      <c r="K956" s="1133"/>
      <c r="L956" s="1133"/>
      <c r="M956" s="1133"/>
      <c r="N956" s="1133"/>
      <c r="O956" s="1133"/>
      <c r="P956" s="1133"/>
      <c r="Q956" s="1133"/>
      <c r="R956" s="1133"/>
      <c r="S956" s="1133"/>
      <c r="T956" s="1133"/>
      <c r="U956" s="1133"/>
      <c r="V956" s="1133"/>
      <c r="W956" s="1133"/>
      <c r="X956" s="1133"/>
      <c r="Y956" s="1133"/>
      <c r="Z956" s="1133"/>
      <c r="AA956" s="1133"/>
      <c r="AB956" s="1133"/>
      <c r="AC956" s="1133"/>
      <c r="AD956" s="1"/>
      <c r="AE956" s="1"/>
      <c r="AF956" s="1"/>
    </row>
    <row r="957" spans="1:32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133"/>
      <c r="K957" s="1133"/>
      <c r="L957" s="1133"/>
      <c r="M957" s="1133"/>
      <c r="N957" s="1133"/>
      <c r="O957" s="1133"/>
      <c r="P957" s="1133"/>
      <c r="Q957" s="1133"/>
      <c r="R957" s="1133"/>
      <c r="S957" s="1133"/>
      <c r="T957" s="1133"/>
      <c r="U957" s="1133"/>
      <c r="V957" s="1133"/>
      <c r="W957" s="1133"/>
      <c r="X957" s="1133"/>
      <c r="Y957" s="1133"/>
      <c r="Z957" s="1133"/>
      <c r="AA957" s="1133"/>
      <c r="AB957" s="1133"/>
      <c r="AC957" s="1133"/>
      <c r="AD957" s="1"/>
      <c r="AE957" s="1"/>
      <c r="AF957" s="1"/>
    </row>
    <row r="958" spans="1:32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133"/>
      <c r="K958" s="1133"/>
      <c r="L958" s="1133"/>
      <c r="M958" s="1133"/>
      <c r="N958" s="1133"/>
      <c r="O958" s="1133"/>
      <c r="P958" s="1133"/>
      <c r="Q958" s="1133"/>
      <c r="R958" s="1133"/>
      <c r="S958" s="1133"/>
      <c r="T958" s="1133"/>
      <c r="U958" s="1133"/>
      <c r="V958" s="1133"/>
      <c r="W958" s="1133"/>
      <c r="X958" s="1133"/>
      <c r="Y958" s="1133"/>
      <c r="Z958" s="1133"/>
      <c r="AA958" s="1133"/>
      <c r="AB958" s="1133"/>
      <c r="AC958" s="1133"/>
      <c r="AD958" s="1"/>
      <c r="AE958" s="1"/>
      <c r="AF958" s="1"/>
    </row>
    <row r="959" spans="1:32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133"/>
      <c r="K959" s="1133"/>
      <c r="L959" s="1133"/>
      <c r="M959" s="1133"/>
      <c r="N959" s="1133"/>
      <c r="O959" s="1133"/>
      <c r="P959" s="1133"/>
      <c r="Q959" s="1133"/>
      <c r="R959" s="1133"/>
      <c r="S959" s="1133"/>
      <c r="T959" s="1133"/>
      <c r="U959" s="1133"/>
      <c r="V959" s="1133"/>
      <c r="W959" s="1133"/>
      <c r="X959" s="1133"/>
      <c r="Y959" s="1133"/>
      <c r="Z959" s="1133"/>
      <c r="AA959" s="1133"/>
      <c r="AB959" s="1133"/>
      <c r="AC959" s="1133"/>
      <c r="AD959" s="1"/>
      <c r="AE959" s="1"/>
      <c r="AF959" s="1"/>
    </row>
    <row r="960" spans="1:32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133"/>
      <c r="K960" s="1133"/>
      <c r="L960" s="1133"/>
      <c r="M960" s="1133"/>
      <c r="N960" s="1133"/>
      <c r="O960" s="1133"/>
      <c r="P960" s="1133"/>
      <c r="Q960" s="1133"/>
      <c r="R960" s="1133"/>
      <c r="S960" s="1133"/>
      <c r="T960" s="1133"/>
      <c r="U960" s="1133"/>
      <c r="V960" s="1133"/>
      <c r="W960" s="1133"/>
      <c r="X960" s="1133"/>
      <c r="Y960" s="1133"/>
      <c r="Z960" s="1133"/>
      <c r="AA960" s="1133"/>
      <c r="AB960" s="1133"/>
      <c r="AC960" s="1133"/>
      <c r="AD960" s="1"/>
      <c r="AE960" s="1"/>
      <c r="AF960" s="1"/>
    </row>
    <row r="961" spans="1:32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133"/>
      <c r="K961" s="1133"/>
      <c r="L961" s="1133"/>
      <c r="M961" s="1133"/>
      <c r="N961" s="1133"/>
      <c r="O961" s="1133"/>
      <c r="P961" s="1133"/>
      <c r="Q961" s="1133"/>
      <c r="R961" s="1133"/>
      <c r="S961" s="1133"/>
      <c r="T961" s="1133"/>
      <c r="U961" s="1133"/>
      <c r="V961" s="1133"/>
      <c r="W961" s="1133"/>
      <c r="X961" s="1133"/>
      <c r="Y961" s="1133"/>
      <c r="Z961" s="1133"/>
      <c r="AA961" s="1133"/>
      <c r="AB961" s="1133"/>
      <c r="AC961" s="1133"/>
      <c r="AD961" s="1"/>
      <c r="AE961" s="1"/>
      <c r="AF961" s="1"/>
    </row>
    <row r="962" spans="1:32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133"/>
      <c r="K962" s="1133"/>
      <c r="L962" s="1133"/>
      <c r="M962" s="1133"/>
      <c r="N962" s="1133"/>
      <c r="O962" s="1133"/>
      <c r="P962" s="1133"/>
      <c r="Q962" s="1133"/>
      <c r="R962" s="1133"/>
      <c r="S962" s="1133"/>
      <c r="T962" s="1133"/>
      <c r="U962" s="1133"/>
      <c r="V962" s="1133"/>
      <c r="W962" s="1133"/>
      <c r="X962" s="1133"/>
      <c r="Y962" s="1133"/>
      <c r="Z962" s="1133"/>
      <c r="AA962" s="1133"/>
      <c r="AB962" s="1133"/>
      <c r="AC962" s="1133"/>
      <c r="AD962" s="1"/>
      <c r="AE962" s="1"/>
      <c r="AF962" s="1"/>
    </row>
    <row r="963" spans="1:32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133"/>
      <c r="K963" s="1133"/>
      <c r="L963" s="1133"/>
      <c r="M963" s="1133"/>
      <c r="N963" s="1133"/>
      <c r="O963" s="1133"/>
      <c r="P963" s="1133"/>
      <c r="Q963" s="1133"/>
      <c r="R963" s="1133"/>
      <c r="S963" s="1133"/>
      <c r="T963" s="1133"/>
      <c r="U963" s="1133"/>
      <c r="V963" s="1133"/>
      <c r="W963" s="1133"/>
      <c r="X963" s="1133"/>
      <c r="Y963" s="1133"/>
      <c r="Z963" s="1133"/>
      <c r="AA963" s="1133"/>
      <c r="AB963" s="1133"/>
      <c r="AC963" s="1133"/>
      <c r="AD963" s="1"/>
      <c r="AE963" s="1"/>
      <c r="AF963" s="1"/>
    </row>
    <row r="964" spans="1:32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133"/>
      <c r="K964" s="1133"/>
      <c r="L964" s="1133"/>
      <c r="M964" s="1133"/>
      <c r="N964" s="1133"/>
      <c r="O964" s="1133"/>
      <c r="P964" s="1133"/>
      <c r="Q964" s="1133"/>
      <c r="R964" s="1133"/>
      <c r="S964" s="1133"/>
      <c r="T964" s="1133"/>
      <c r="U964" s="1133"/>
      <c r="V964" s="1133"/>
      <c r="W964" s="1133"/>
      <c r="X964" s="1133"/>
      <c r="Y964" s="1133"/>
      <c r="Z964" s="1133"/>
      <c r="AA964" s="1133"/>
      <c r="AB964" s="1133"/>
      <c r="AC964" s="1133"/>
      <c r="AD964" s="1"/>
      <c r="AE964" s="1"/>
      <c r="AF964" s="1"/>
    </row>
    <row r="965" spans="1:32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133"/>
      <c r="K965" s="1133"/>
      <c r="L965" s="1133"/>
      <c r="M965" s="1133"/>
      <c r="N965" s="1133"/>
      <c r="O965" s="1133"/>
      <c r="P965" s="1133"/>
      <c r="Q965" s="1133"/>
      <c r="R965" s="1133"/>
      <c r="S965" s="1133"/>
      <c r="T965" s="1133"/>
      <c r="U965" s="1133"/>
      <c r="V965" s="1133"/>
      <c r="W965" s="1133"/>
      <c r="X965" s="1133"/>
      <c r="Y965" s="1133"/>
      <c r="Z965" s="1133"/>
      <c r="AA965" s="1133"/>
      <c r="AB965" s="1133"/>
      <c r="AC965" s="1133"/>
      <c r="AD965" s="1"/>
      <c r="AE965" s="1"/>
      <c r="AF965" s="1"/>
    </row>
    <row r="966" spans="1:32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133"/>
      <c r="K966" s="1133"/>
      <c r="L966" s="1133"/>
      <c r="M966" s="1133"/>
      <c r="N966" s="1133"/>
      <c r="O966" s="1133"/>
      <c r="P966" s="1133"/>
      <c r="Q966" s="1133"/>
      <c r="R966" s="1133"/>
      <c r="S966" s="1133"/>
      <c r="T966" s="1133"/>
      <c r="U966" s="1133"/>
      <c r="V966" s="1133"/>
      <c r="W966" s="1133"/>
      <c r="X966" s="1133"/>
      <c r="Y966" s="1133"/>
      <c r="Z966" s="1133"/>
      <c r="AA966" s="1133"/>
      <c r="AB966" s="1133"/>
      <c r="AC966" s="1133"/>
      <c r="AD966" s="1"/>
      <c r="AE966" s="1"/>
      <c r="AF966" s="1"/>
    </row>
    <row r="967" spans="1:32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133"/>
      <c r="K967" s="1133"/>
      <c r="L967" s="1133"/>
      <c r="M967" s="1133"/>
      <c r="N967" s="1133"/>
      <c r="O967" s="1133"/>
      <c r="P967" s="1133"/>
      <c r="Q967" s="1133"/>
      <c r="R967" s="1133"/>
      <c r="S967" s="1133"/>
      <c r="T967" s="1133"/>
      <c r="U967" s="1133"/>
      <c r="V967" s="1133"/>
      <c r="W967" s="1133"/>
      <c r="X967" s="1133"/>
      <c r="Y967" s="1133"/>
      <c r="Z967" s="1133"/>
      <c r="AA967" s="1133"/>
      <c r="AB967" s="1133"/>
      <c r="AC967" s="1133"/>
      <c r="AD967" s="1"/>
      <c r="AE967" s="1"/>
      <c r="AF967" s="1"/>
    </row>
    <row r="968" spans="1:32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133"/>
      <c r="K968" s="1133"/>
      <c r="L968" s="1133"/>
      <c r="M968" s="1133"/>
      <c r="N968" s="1133"/>
      <c r="O968" s="1133"/>
      <c r="P968" s="1133"/>
      <c r="Q968" s="1133"/>
      <c r="R968" s="1133"/>
      <c r="S968" s="1133"/>
      <c r="T968" s="1133"/>
      <c r="U968" s="1133"/>
      <c r="V968" s="1133"/>
      <c r="W968" s="1133"/>
      <c r="X968" s="1133"/>
      <c r="Y968" s="1133"/>
      <c r="Z968" s="1133"/>
      <c r="AA968" s="1133"/>
      <c r="AB968" s="1133"/>
      <c r="AC968" s="1133"/>
      <c r="AD968" s="1"/>
      <c r="AE968" s="1"/>
      <c r="AF968" s="1"/>
    </row>
    <row r="969" spans="1:32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133"/>
      <c r="K969" s="1133"/>
      <c r="L969" s="1133"/>
      <c r="M969" s="1133"/>
      <c r="N969" s="1133"/>
      <c r="O969" s="1133"/>
      <c r="P969" s="1133"/>
      <c r="Q969" s="1133"/>
      <c r="R969" s="1133"/>
      <c r="S969" s="1133"/>
      <c r="T969" s="1133"/>
      <c r="U969" s="1133"/>
      <c r="V969" s="1133"/>
      <c r="W969" s="1133"/>
      <c r="X969" s="1133"/>
      <c r="Y969" s="1133"/>
      <c r="Z969" s="1133"/>
      <c r="AA969" s="1133"/>
      <c r="AB969" s="1133"/>
      <c r="AC969" s="1133"/>
      <c r="AD969" s="1"/>
      <c r="AE969" s="1"/>
      <c r="AF969" s="1"/>
    </row>
    <row r="970" spans="1:32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133"/>
      <c r="K970" s="1133"/>
      <c r="L970" s="1133"/>
      <c r="M970" s="1133"/>
      <c r="N970" s="1133"/>
      <c r="O970" s="1133"/>
      <c r="P970" s="1133"/>
      <c r="Q970" s="1133"/>
      <c r="R970" s="1133"/>
      <c r="S970" s="1133"/>
      <c r="T970" s="1133"/>
      <c r="U970" s="1133"/>
      <c r="V970" s="1133"/>
      <c r="W970" s="1133"/>
      <c r="X970" s="1133"/>
      <c r="Y970" s="1133"/>
      <c r="Z970" s="1133"/>
      <c r="AA970" s="1133"/>
      <c r="AB970" s="1133"/>
      <c r="AC970" s="1133"/>
      <c r="AD970" s="1"/>
      <c r="AE970" s="1"/>
      <c r="AF970" s="1"/>
    </row>
    <row r="971" spans="1:32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133"/>
      <c r="K971" s="1133"/>
      <c r="L971" s="1133"/>
      <c r="M971" s="1133"/>
      <c r="N971" s="1133"/>
      <c r="O971" s="1133"/>
      <c r="P971" s="1133"/>
      <c r="Q971" s="1133"/>
      <c r="R971" s="1133"/>
      <c r="S971" s="1133"/>
      <c r="T971" s="1133"/>
      <c r="U971" s="1133"/>
      <c r="V971" s="1133"/>
      <c r="W971" s="1133"/>
      <c r="X971" s="1133"/>
      <c r="Y971" s="1133"/>
      <c r="Z971" s="1133"/>
      <c r="AA971" s="1133"/>
      <c r="AB971" s="1133"/>
      <c r="AC971" s="1133"/>
      <c r="AD971" s="1"/>
      <c r="AE971" s="1"/>
      <c r="AF971" s="1"/>
    </row>
    <row r="972" spans="1:32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133"/>
      <c r="K972" s="1133"/>
      <c r="L972" s="1133"/>
      <c r="M972" s="1133"/>
      <c r="N972" s="1133"/>
      <c r="O972" s="1133"/>
      <c r="P972" s="1133"/>
      <c r="Q972" s="1133"/>
      <c r="R972" s="1133"/>
      <c r="S972" s="1133"/>
      <c r="T972" s="1133"/>
      <c r="U972" s="1133"/>
      <c r="V972" s="1133"/>
      <c r="W972" s="1133"/>
      <c r="X972" s="1133"/>
      <c r="Y972" s="1133"/>
      <c r="Z972" s="1133"/>
      <c r="AA972" s="1133"/>
      <c r="AB972" s="1133"/>
      <c r="AC972" s="1133"/>
      <c r="AD972" s="1"/>
      <c r="AE972" s="1"/>
      <c r="AF972" s="1"/>
    </row>
    <row r="973" spans="1:32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133"/>
      <c r="K973" s="1133"/>
      <c r="L973" s="1133"/>
      <c r="M973" s="1133"/>
      <c r="N973" s="1133"/>
      <c r="O973" s="1133"/>
      <c r="P973" s="1133"/>
      <c r="Q973" s="1133"/>
      <c r="R973" s="1133"/>
      <c r="S973" s="1133"/>
      <c r="T973" s="1133"/>
      <c r="U973" s="1133"/>
      <c r="V973" s="1133"/>
      <c r="W973" s="1133"/>
      <c r="X973" s="1133"/>
      <c r="Y973" s="1133"/>
      <c r="Z973" s="1133"/>
      <c r="AA973" s="1133"/>
      <c r="AB973" s="1133"/>
      <c r="AC973" s="1133"/>
      <c r="AD973" s="1"/>
      <c r="AE973" s="1"/>
      <c r="AF973" s="1"/>
    </row>
    <row r="974" spans="1:32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133"/>
      <c r="K974" s="1133"/>
      <c r="L974" s="1133"/>
      <c r="M974" s="1133"/>
      <c r="N974" s="1133"/>
      <c r="O974" s="1133"/>
      <c r="P974" s="1133"/>
      <c r="Q974" s="1133"/>
      <c r="R974" s="1133"/>
      <c r="S974" s="1133"/>
      <c r="T974" s="1133"/>
      <c r="U974" s="1133"/>
      <c r="V974" s="1133"/>
      <c r="W974" s="1133"/>
      <c r="X974" s="1133"/>
      <c r="Y974" s="1133"/>
      <c r="Z974" s="1133"/>
      <c r="AA974" s="1133"/>
      <c r="AB974" s="1133"/>
      <c r="AC974" s="1133"/>
      <c r="AD974" s="1"/>
      <c r="AE974" s="1"/>
      <c r="AF974" s="1"/>
    </row>
    <row r="975" spans="1:32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133"/>
      <c r="K975" s="1133"/>
      <c r="L975" s="1133"/>
      <c r="M975" s="1133"/>
      <c r="N975" s="1133"/>
      <c r="O975" s="1133"/>
      <c r="P975" s="1133"/>
      <c r="Q975" s="1133"/>
      <c r="R975" s="1133"/>
      <c r="S975" s="1133"/>
      <c r="T975" s="1133"/>
      <c r="U975" s="1133"/>
      <c r="V975" s="1133"/>
      <c r="W975" s="1133"/>
      <c r="X975" s="1133"/>
      <c r="Y975" s="1133"/>
      <c r="Z975" s="1133"/>
      <c r="AA975" s="1133"/>
      <c r="AB975" s="1133"/>
      <c r="AC975" s="1133"/>
      <c r="AD975" s="1"/>
      <c r="AE975" s="1"/>
      <c r="AF975" s="1"/>
    </row>
    <row r="976" spans="1:32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133"/>
      <c r="K976" s="1133"/>
      <c r="L976" s="1133"/>
      <c r="M976" s="1133"/>
      <c r="N976" s="1133"/>
      <c r="O976" s="1133"/>
      <c r="P976" s="1133"/>
      <c r="Q976" s="1133"/>
      <c r="R976" s="1133"/>
      <c r="S976" s="1133"/>
      <c r="T976" s="1133"/>
      <c r="U976" s="1133"/>
      <c r="V976" s="1133"/>
      <c r="W976" s="1133"/>
      <c r="X976" s="1133"/>
      <c r="Y976" s="1133"/>
      <c r="Z976" s="1133"/>
      <c r="AA976" s="1133"/>
      <c r="AB976" s="1133"/>
      <c r="AC976" s="1133"/>
      <c r="AD976" s="1"/>
      <c r="AE976" s="1"/>
      <c r="AF976" s="1"/>
    </row>
    <row r="977" spans="1:32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133"/>
      <c r="K977" s="1133"/>
      <c r="L977" s="1133"/>
      <c r="M977" s="1133"/>
      <c r="N977" s="1133"/>
      <c r="O977" s="1133"/>
      <c r="P977" s="1133"/>
      <c r="Q977" s="1133"/>
      <c r="R977" s="1133"/>
      <c r="S977" s="1133"/>
      <c r="T977" s="1133"/>
      <c r="U977" s="1133"/>
      <c r="V977" s="1133"/>
      <c r="W977" s="1133"/>
      <c r="X977" s="1133"/>
      <c r="Y977" s="1133"/>
      <c r="Z977" s="1133"/>
      <c r="AA977" s="1133"/>
      <c r="AB977" s="1133"/>
      <c r="AC977" s="1133"/>
      <c r="AD977" s="1"/>
      <c r="AE977" s="1"/>
      <c r="AF977" s="1"/>
    </row>
    <row r="978" spans="1:32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133"/>
      <c r="K978" s="1133"/>
      <c r="L978" s="1133"/>
      <c r="M978" s="1133"/>
      <c r="N978" s="1133"/>
      <c r="O978" s="1133"/>
      <c r="P978" s="1133"/>
      <c r="Q978" s="1133"/>
      <c r="R978" s="1133"/>
      <c r="S978" s="1133"/>
      <c r="T978" s="1133"/>
      <c r="U978" s="1133"/>
      <c r="V978" s="1133"/>
      <c r="W978" s="1133"/>
      <c r="X978" s="1133"/>
      <c r="Y978" s="1133"/>
      <c r="Z978" s="1133"/>
      <c r="AA978" s="1133"/>
      <c r="AB978" s="1133"/>
      <c r="AC978" s="1133"/>
      <c r="AD978" s="1"/>
      <c r="AE978" s="1"/>
      <c r="AF978" s="1"/>
    </row>
    <row r="979" spans="1:32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133"/>
      <c r="K979" s="1133"/>
      <c r="L979" s="1133"/>
      <c r="M979" s="1133"/>
      <c r="N979" s="1133"/>
      <c r="O979" s="1133"/>
      <c r="P979" s="1133"/>
      <c r="Q979" s="1133"/>
      <c r="R979" s="1133"/>
      <c r="S979" s="1133"/>
      <c r="T979" s="1133"/>
      <c r="U979" s="1133"/>
      <c r="V979" s="1133"/>
      <c r="W979" s="1133"/>
      <c r="X979" s="1133"/>
      <c r="Y979" s="1133"/>
      <c r="Z979" s="1133"/>
      <c r="AA979" s="1133"/>
      <c r="AB979" s="1133"/>
      <c r="AC979" s="1133"/>
      <c r="AD979" s="1"/>
      <c r="AE979" s="1"/>
      <c r="AF979" s="1"/>
    </row>
    <row r="980" spans="1:32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133"/>
      <c r="K980" s="1133"/>
      <c r="L980" s="1133"/>
      <c r="M980" s="1133"/>
      <c r="N980" s="1133"/>
      <c r="O980" s="1133"/>
      <c r="P980" s="1133"/>
      <c r="Q980" s="1133"/>
      <c r="R980" s="1133"/>
      <c r="S980" s="1133"/>
      <c r="T980" s="1133"/>
      <c r="U980" s="1133"/>
      <c r="V980" s="1133"/>
      <c r="W980" s="1133"/>
      <c r="X980" s="1133"/>
      <c r="Y980" s="1133"/>
      <c r="Z980" s="1133"/>
      <c r="AA980" s="1133"/>
      <c r="AB980" s="1133"/>
      <c r="AC980" s="1133"/>
      <c r="AD980" s="1"/>
      <c r="AE980" s="1"/>
      <c r="AF980" s="1"/>
    </row>
    <row r="981" spans="1:32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133"/>
      <c r="K981" s="1133"/>
      <c r="L981" s="1133"/>
      <c r="M981" s="1133"/>
      <c r="N981" s="1133"/>
      <c r="O981" s="1133"/>
      <c r="P981" s="1133"/>
      <c r="Q981" s="1133"/>
      <c r="R981" s="1133"/>
      <c r="S981" s="1133"/>
      <c r="T981" s="1133"/>
      <c r="U981" s="1133"/>
      <c r="V981" s="1133"/>
      <c r="W981" s="1133"/>
      <c r="X981" s="1133"/>
      <c r="Y981" s="1133"/>
      <c r="Z981" s="1133"/>
      <c r="AA981" s="1133"/>
      <c r="AB981" s="1133"/>
      <c r="AC981" s="1133"/>
      <c r="AD981" s="1"/>
      <c r="AE981" s="1"/>
      <c r="AF981" s="1"/>
    </row>
    <row r="982" spans="1:32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133"/>
      <c r="K982" s="1133"/>
      <c r="L982" s="1133"/>
      <c r="M982" s="1133"/>
      <c r="N982" s="1133"/>
      <c r="O982" s="1133"/>
      <c r="P982" s="1133"/>
      <c r="Q982" s="1133"/>
      <c r="R982" s="1133"/>
      <c r="S982" s="1133"/>
      <c r="T982" s="1133"/>
      <c r="U982" s="1133"/>
      <c r="V982" s="1133"/>
      <c r="W982" s="1133"/>
      <c r="X982" s="1133"/>
      <c r="Y982" s="1133"/>
      <c r="Z982" s="1133"/>
      <c r="AA982" s="1133"/>
      <c r="AB982" s="1133"/>
      <c r="AC982" s="1133"/>
      <c r="AD982" s="1"/>
      <c r="AE982" s="1"/>
      <c r="AF982" s="1"/>
    </row>
    <row r="983" spans="1:32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133"/>
      <c r="K983" s="1133"/>
      <c r="L983" s="1133"/>
      <c r="M983" s="1133"/>
      <c r="N983" s="1133"/>
      <c r="O983" s="1133"/>
      <c r="P983" s="1133"/>
      <c r="Q983" s="1133"/>
      <c r="R983" s="1133"/>
      <c r="S983" s="1133"/>
      <c r="T983" s="1133"/>
      <c r="U983" s="1133"/>
      <c r="V983" s="1133"/>
      <c r="W983" s="1133"/>
      <c r="X983" s="1133"/>
      <c r="Y983" s="1133"/>
      <c r="Z983" s="1133"/>
      <c r="AA983" s="1133"/>
      <c r="AB983" s="1133"/>
      <c r="AC983" s="1133"/>
      <c r="AD983" s="1"/>
      <c r="AE983" s="1"/>
      <c r="AF983" s="1"/>
    </row>
    <row r="984" spans="1:32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133"/>
      <c r="K984" s="1133"/>
      <c r="L984" s="1133"/>
      <c r="M984" s="1133"/>
      <c r="N984" s="1133"/>
      <c r="O984" s="1133"/>
      <c r="P984" s="1133"/>
      <c r="Q984" s="1133"/>
      <c r="R984" s="1133"/>
      <c r="S984" s="1133"/>
      <c r="T984" s="1133"/>
      <c r="U984" s="1133"/>
      <c r="V984" s="1133"/>
      <c r="W984" s="1133"/>
      <c r="X984" s="1133"/>
      <c r="Y984" s="1133"/>
      <c r="Z984" s="1133"/>
      <c r="AA984" s="1133"/>
      <c r="AB984" s="1133"/>
      <c r="AC984" s="1133"/>
      <c r="AD984" s="1"/>
      <c r="AE984" s="1"/>
      <c r="AF984" s="1"/>
    </row>
    <row r="985" spans="1:32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133"/>
      <c r="K985" s="1133"/>
      <c r="L985" s="1133"/>
      <c r="M985" s="1133"/>
      <c r="N985" s="1133"/>
      <c r="O985" s="1133"/>
      <c r="P985" s="1133"/>
      <c r="Q985" s="1133"/>
      <c r="R985" s="1133"/>
      <c r="S985" s="1133"/>
      <c r="T985" s="1133"/>
      <c r="U985" s="1133"/>
      <c r="V985" s="1133"/>
      <c r="W985" s="1133"/>
      <c r="X985" s="1133"/>
      <c r="Y985" s="1133"/>
      <c r="Z985" s="1133"/>
      <c r="AA985" s="1133"/>
      <c r="AB985" s="1133"/>
      <c r="AC985" s="1133"/>
      <c r="AD985" s="1"/>
      <c r="AE985" s="1"/>
      <c r="AF985" s="1"/>
    </row>
    <row r="986" spans="1:32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133"/>
      <c r="K986" s="1133"/>
      <c r="L986" s="1133"/>
      <c r="M986" s="1133"/>
      <c r="N986" s="1133"/>
      <c r="O986" s="1133"/>
      <c r="P986" s="1133"/>
      <c r="Q986" s="1133"/>
      <c r="R986" s="1133"/>
      <c r="S986" s="1133"/>
      <c r="T986" s="1133"/>
      <c r="U986" s="1133"/>
      <c r="V986" s="1133"/>
      <c r="W986" s="1133"/>
      <c r="X986" s="1133"/>
      <c r="Y986" s="1133"/>
      <c r="Z986" s="1133"/>
      <c r="AA986" s="1133"/>
      <c r="AB986" s="1133"/>
      <c r="AC986" s="1133"/>
      <c r="AD986" s="1"/>
      <c r="AE986" s="1"/>
      <c r="AF986" s="1"/>
    </row>
    <row r="987" spans="1:32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133"/>
      <c r="K987" s="1133"/>
      <c r="L987" s="1133"/>
      <c r="M987" s="1133"/>
      <c r="N987" s="1133"/>
      <c r="O987" s="1133"/>
      <c r="P987" s="1133"/>
      <c r="Q987" s="1133"/>
      <c r="R987" s="1133"/>
      <c r="S987" s="1133"/>
      <c r="T987" s="1133"/>
      <c r="U987" s="1133"/>
      <c r="V987" s="1133"/>
      <c r="W987" s="1133"/>
      <c r="X987" s="1133"/>
      <c r="Y987" s="1133"/>
      <c r="Z987" s="1133"/>
      <c r="AA987" s="1133"/>
      <c r="AB987" s="1133"/>
      <c r="AC987" s="1133"/>
      <c r="AD987" s="1"/>
      <c r="AE987" s="1"/>
      <c r="AF987" s="1"/>
    </row>
    <row r="988" spans="1:32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133"/>
      <c r="K988" s="1133"/>
      <c r="L988" s="1133"/>
      <c r="M988" s="1133"/>
      <c r="N988" s="1133"/>
      <c r="O988" s="1133"/>
      <c r="P988" s="1133"/>
      <c r="Q988" s="1133"/>
      <c r="R988" s="1133"/>
      <c r="S988" s="1133"/>
      <c r="T988" s="1133"/>
      <c r="U988" s="1133"/>
      <c r="V988" s="1133"/>
      <c r="W988" s="1133"/>
      <c r="X988" s="1133"/>
      <c r="Y988" s="1133"/>
      <c r="Z988" s="1133"/>
      <c r="AA988" s="1133"/>
      <c r="AB988" s="1133"/>
      <c r="AC988" s="1133"/>
      <c r="AD988" s="1"/>
      <c r="AE988" s="1"/>
      <c r="AF988" s="1"/>
    </row>
    <row r="989" spans="1:32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133"/>
      <c r="K989" s="1133"/>
      <c r="L989" s="1133"/>
      <c r="M989" s="1133"/>
      <c r="N989" s="1133"/>
      <c r="O989" s="1133"/>
      <c r="P989" s="1133"/>
      <c r="Q989" s="1133"/>
      <c r="R989" s="1133"/>
      <c r="S989" s="1133"/>
      <c r="T989" s="1133"/>
      <c r="U989" s="1133"/>
      <c r="V989" s="1133"/>
      <c r="W989" s="1133"/>
      <c r="X989" s="1133"/>
      <c r="Y989" s="1133"/>
      <c r="Z989" s="1133"/>
      <c r="AA989" s="1133"/>
      <c r="AB989" s="1133"/>
      <c r="AC989" s="1133"/>
      <c r="AD989" s="1"/>
      <c r="AE989" s="1"/>
      <c r="AF989" s="1"/>
    </row>
    <row r="990" spans="1:32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133"/>
      <c r="K990" s="1133"/>
      <c r="L990" s="1133"/>
      <c r="M990" s="1133"/>
      <c r="N990" s="1133"/>
      <c r="O990" s="1133"/>
      <c r="P990" s="1133"/>
      <c r="Q990" s="1133"/>
      <c r="R990" s="1133"/>
      <c r="S990" s="1133"/>
      <c r="T990" s="1133"/>
      <c r="U990" s="1133"/>
      <c r="V990" s="1133"/>
      <c r="W990" s="1133"/>
      <c r="X990" s="1133"/>
      <c r="Y990" s="1133"/>
      <c r="Z990" s="1133"/>
      <c r="AA990" s="1133"/>
      <c r="AB990" s="1133"/>
      <c r="AC990" s="1133"/>
      <c r="AD990" s="1"/>
      <c r="AE990" s="1"/>
      <c r="AF990" s="1"/>
    </row>
    <row r="991" spans="1:32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133"/>
      <c r="K991" s="1133"/>
      <c r="L991" s="1133"/>
      <c r="M991" s="1133"/>
      <c r="N991" s="1133"/>
      <c r="O991" s="1133"/>
      <c r="P991" s="1133"/>
      <c r="Q991" s="1133"/>
      <c r="R991" s="1133"/>
      <c r="S991" s="1133"/>
      <c r="T991" s="1133"/>
      <c r="U991" s="1133"/>
      <c r="V991" s="1133"/>
      <c r="W991" s="1133"/>
      <c r="X991" s="1133"/>
      <c r="Y991" s="1133"/>
      <c r="Z991" s="1133"/>
      <c r="AA991" s="1133"/>
      <c r="AB991" s="1133"/>
      <c r="AC991" s="1133"/>
      <c r="AD991" s="1"/>
      <c r="AE991" s="1"/>
      <c r="AF991" s="1"/>
    </row>
    <row r="992" spans="1:32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133"/>
      <c r="K992" s="1133"/>
      <c r="L992" s="1133"/>
      <c r="M992" s="1133"/>
      <c r="N992" s="1133"/>
      <c r="O992" s="1133"/>
      <c r="P992" s="1133"/>
      <c r="Q992" s="1133"/>
      <c r="R992" s="1133"/>
      <c r="S992" s="1133"/>
      <c r="T992" s="1133"/>
      <c r="U992" s="1133"/>
      <c r="V992" s="1133"/>
      <c r="W992" s="1133"/>
      <c r="X992" s="1133"/>
      <c r="Y992" s="1133"/>
      <c r="Z992" s="1133"/>
      <c r="AA992" s="1133"/>
      <c r="AB992" s="1133"/>
      <c r="AC992" s="1133"/>
      <c r="AD992" s="1"/>
      <c r="AE992" s="1"/>
      <c r="AF992" s="1"/>
    </row>
    <row r="993" spans="1:32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133"/>
      <c r="K993" s="1133"/>
      <c r="L993" s="1133"/>
      <c r="M993" s="1133"/>
      <c r="N993" s="1133"/>
      <c r="O993" s="1133"/>
      <c r="P993" s="1133"/>
      <c r="Q993" s="1133"/>
      <c r="R993" s="1133"/>
      <c r="S993" s="1133"/>
      <c r="T993" s="1133"/>
      <c r="U993" s="1133"/>
      <c r="V993" s="1133"/>
      <c r="W993" s="1133"/>
      <c r="X993" s="1133"/>
      <c r="Y993" s="1133"/>
      <c r="Z993" s="1133"/>
      <c r="AA993" s="1133"/>
      <c r="AB993" s="1133"/>
      <c r="AC993" s="1133"/>
      <c r="AD993" s="1"/>
      <c r="AE993" s="1"/>
      <c r="AF993" s="1"/>
    </row>
    <row r="994" spans="1:32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133"/>
      <c r="K994" s="1133"/>
      <c r="L994" s="1133"/>
      <c r="M994" s="1133"/>
      <c r="N994" s="1133"/>
      <c r="O994" s="1133"/>
      <c r="P994" s="1133"/>
      <c r="Q994" s="1133"/>
      <c r="R994" s="1133"/>
      <c r="S994" s="1133"/>
      <c r="T994" s="1133"/>
      <c r="U994" s="1133"/>
      <c r="V994" s="1133"/>
      <c r="W994" s="1133"/>
      <c r="X994" s="1133"/>
      <c r="Y994" s="1133"/>
      <c r="Z994" s="1133"/>
      <c r="AA994" s="1133"/>
      <c r="AB994" s="1133"/>
      <c r="AC994" s="1133"/>
      <c r="AD994" s="1"/>
      <c r="AE994" s="1"/>
      <c r="AF994" s="1"/>
    </row>
    <row r="995" spans="1:32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133"/>
      <c r="K995" s="1133"/>
      <c r="L995" s="1133"/>
      <c r="M995" s="1133"/>
      <c r="N995" s="1133"/>
      <c r="O995" s="1133"/>
      <c r="P995" s="1133"/>
      <c r="Q995" s="1133"/>
      <c r="R995" s="1133"/>
      <c r="S995" s="1133"/>
      <c r="T995" s="1133"/>
      <c r="U995" s="1133"/>
      <c r="V995" s="1133"/>
      <c r="W995" s="1133"/>
      <c r="X995" s="1133"/>
      <c r="Y995" s="1133"/>
      <c r="Z995" s="1133"/>
      <c r="AA995" s="1133"/>
      <c r="AB995" s="1133"/>
      <c r="AC995" s="1133"/>
      <c r="AD995" s="1"/>
      <c r="AE995" s="1"/>
      <c r="AF995" s="1"/>
    </row>
    <row r="996" spans="1:32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133"/>
      <c r="K996" s="1133"/>
      <c r="L996" s="1133"/>
      <c r="M996" s="1133"/>
      <c r="N996" s="1133"/>
      <c r="O996" s="1133"/>
      <c r="P996" s="1133"/>
      <c r="Q996" s="1133"/>
      <c r="R996" s="1133"/>
      <c r="S996" s="1133"/>
      <c r="T996" s="1133"/>
      <c r="U996" s="1133"/>
      <c r="V996" s="1133"/>
      <c r="W996" s="1133"/>
      <c r="X996" s="1133"/>
      <c r="Y996" s="1133"/>
      <c r="Z996" s="1133"/>
      <c r="AA996" s="1133"/>
      <c r="AB996" s="1133"/>
      <c r="AC996" s="1133"/>
      <c r="AD996" s="1"/>
      <c r="AE996" s="1"/>
      <c r="AF996" s="1"/>
    </row>
    <row r="997" spans="1:32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133"/>
      <c r="K997" s="1133"/>
      <c r="L997" s="1133"/>
      <c r="M997" s="1133"/>
      <c r="N997" s="1133"/>
      <c r="O997" s="1133"/>
      <c r="P997" s="1133"/>
      <c r="Q997" s="1133"/>
      <c r="R997" s="1133"/>
      <c r="S997" s="1133"/>
      <c r="T997" s="1133"/>
      <c r="U997" s="1133"/>
      <c r="V997" s="1133"/>
      <c r="W997" s="1133"/>
      <c r="X997" s="1133"/>
      <c r="Y997" s="1133"/>
      <c r="Z997" s="1133"/>
      <c r="AA997" s="1133"/>
      <c r="AB997" s="1133"/>
      <c r="AC997" s="1133"/>
      <c r="AD997" s="1"/>
      <c r="AE997" s="1"/>
      <c r="AF997" s="1"/>
    </row>
    <row r="998" spans="1:32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133"/>
      <c r="K998" s="1133"/>
      <c r="L998" s="1133"/>
      <c r="M998" s="1133"/>
      <c r="N998" s="1133"/>
      <c r="O998" s="1133"/>
      <c r="P998" s="1133"/>
      <c r="Q998" s="1133"/>
      <c r="R998" s="1133"/>
      <c r="S998" s="1133"/>
      <c r="T998" s="1133"/>
      <c r="U998" s="1133"/>
      <c r="V998" s="1133"/>
      <c r="W998" s="1133"/>
      <c r="X998" s="1133"/>
      <c r="Y998" s="1133"/>
      <c r="Z998" s="1133"/>
      <c r="AA998" s="1133"/>
      <c r="AB998" s="1133"/>
      <c r="AC998" s="1133"/>
      <c r="AD998" s="1"/>
      <c r="AE998" s="1"/>
      <c r="AF998" s="1"/>
    </row>
    <row r="999" spans="1:32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133"/>
      <c r="K999" s="1133"/>
      <c r="L999" s="1133"/>
      <c r="M999" s="1133"/>
      <c r="N999" s="1133"/>
      <c r="O999" s="1133"/>
      <c r="P999" s="1133"/>
      <c r="Q999" s="1133"/>
      <c r="R999" s="1133"/>
      <c r="S999" s="1133"/>
      <c r="T999" s="1133"/>
      <c r="U999" s="1133"/>
      <c r="V999" s="1133"/>
      <c r="W999" s="1133"/>
      <c r="X999" s="1133"/>
      <c r="Y999" s="1133"/>
      <c r="Z999" s="1133"/>
      <c r="AA999" s="1133"/>
      <c r="AB999" s="1133"/>
      <c r="AC999" s="1133"/>
      <c r="AD999" s="1"/>
      <c r="AE999" s="1"/>
      <c r="AF999" s="1"/>
    </row>
    <row r="1000" spans="1:32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133"/>
      <c r="K1000" s="1133"/>
      <c r="L1000" s="1133"/>
      <c r="M1000" s="1133"/>
      <c r="N1000" s="1133"/>
      <c r="O1000" s="1133"/>
      <c r="P1000" s="1133"/>
      <c r="Q1000" s="1133"/>
      <c r="R1000" s="1133"/>
      <c r="S1000" s="1133"/>
      <c r="T1000" s="1133"/>
      <c r="U1000" s="1133"/>
      <c r="V1000" s="1133"/>
      <c r="W1000" s="1133"/>
      <c r="X1000" s="1133"/>
      <c r="Y1000" s="1133"/>
      <c r="Z1000" s="1133"/>
      <c r="AA1000" s="1133"/>
      <c r="AB1000" s="1133"/>
      <c r="AC1000" s="1133"/>
      <c r="AD1000" s="1"/>
      <c r="AE1000" s="1"/>
      <c r="AF1000" s="1"/>
    </row>
    <row r="1001" spans="1:32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133"/>
      <c r="K1001" s="1133"/>
      <c r="L1001" s="1133"/>
      <c r="M1001" s="1133"/>
      <c r="N1001" s="1133"/>
      <c r="O1001" s="1133"/>
      <c r="P1001" s="1133"/>
      <c r="Q1001" s="1133"/>
      <c r="R1001" s="1133"/>
      <c r="S1001" s="1133"/>
      <c r="T1001" s="1133"/>
      <c r="U1001" s="1133"/>
      <c r="V1001" s="1133"/>
      <c r="W1001" s="1133"/>
      <c r="X1001" s="1133"/>
      <c r="Y1001" s="1133"/>
      <c r="Z1001" s="1133"/>
      <c r="AA1001" s="1133"/>
      <c r="AB1001" s="1133"/>
      <c r="AC1001" s="1133"/>
      <c r="AD1001" s="1"/>
      <c r="AE1001" s="1"/>
      <c r="AF1001" s="1"/>
    </row>
    <row r="1002" spans="1:32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133"/>
      <c r="K1002" s="1133"/>
      <c r="L1002" s="1133"/>
      <c r="M1002" s="1133"/>
      <c r="N1002" s="1133"/>
      <c r="O1002" s="1133"/>
      <c r="P1002" s="1133"/>
      <c r="Q1002" s="1133"/>
      <c r="R1002" s="1133"/>
      <c r="S1002" s="1133"/>
      <c r="T1002" s="1133"/>
      <c r="U1002" s="1133"/>
      <c r="V1002" s="1133"/>
      <c r="W1002" s="1133"/>
      <c r="X1002" s="1133"/>
      <c r="Y1002" s="1133"/>
      <c r="Z1002" s="1133"/>
      <c r="AA1002" s="1133"/>
      <c r="AB1002" s="1133"/>
      <c r="AC1002" s="1133"/>
      <c r="AD1002" s="1"/>
      <c r="AE1002" s="1"/>
      <c r="AF1002" s="1"/>
    </row>
    <row r="1003" spans="1:32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133"/>
      <c r="K1003" s="1133"/>
      <c r="L1003" s="1133"/>
      <c r="M1003" s="1133"/>
      <c r="N1003" s="1133"/>
      <c r="O1003" s="1133"/>
      <c r="P1003" s="1133"/>
      <c r="Q1003" s="1133"/>
      <c r="R1003" s="1133"/>
      <c r="S1003" s="1133"/>
      <c r="T1003" s="1133"/>
      <c r="U1003" s="1133"/>
      <c r="V1003" s="1133"/>
      <c r="W1003" s="1133"/>
      <c r="X1003" s="1133"/>
      <c r="Y1003" s="1133"/>
      <c r="Z1003" s="1133"/>
      <c r="AA1003" s="1133"/>
      <c r="AB1003" s="1133"/>
      <c r="AC1003" s="1133"/>
      <c r="AD1003" s="1"/>
      <c r="AE1003" s="1"/>
      <c r="AF1003" s="1"/>
    </row>
    <row r="1004" spans="1:32" ht="15.75" customHeight="1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133"/>
      <c r="K1004" s="1133"/>
      <c r="L1004" s="1133"/>
      <c r="M1004" s="1133"/>
      <c r="N1004" s="1133"/>
      <c r="O1004" s="1133"/>
      <c r="P1004" s="1133"/>
      <c r="Q1004" s="1133"/>
      <c r="R1004" s="1133"/>
      <c r="S1004" s="1133"/>
      <c r="T1004" s="1133"/>
      <c r="U1004" s="1133"/>
      <c r="V1004" s="1133"/>
      <c r="W1004" s="1133"/>
      <c r="X1004" s="1133"/>
      <c r="Y1004" s="1133"/>
      <c r="Z1004" s="1133"/>
      <c r="AA1004" s="1133"/>
      <c r="AB1004" s="1133"/>
      <c r="AC1004" s="1133"/>
      <c r="AD1004" s="1"/>
      <c r="AE1004" s="1"/>
      <c r="AF1004" s="1"/>
    </row>
    <row r="1005" spans="1:32" ht="15.75" customHeight="1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133"/>
      <c r="K1005" s="1133"/>
      <c r="L1005" s="1133"/>
      <c r="M1005" s="1133"/>
      <c r="N1005" s="1133"/>
      <c r="O1005" s="1133"/>
      <c r="P1005" s="1133"/>
      <c r="Q1005" s="1133"/>
      <c r="R1005" s="1133"/>
      <c r="S1005" s="1133"/>
      <c r="T1005" s="1133"/>
      <c r="U1005" s="1133"/>
      <c r="V1005" s="1133"/>
      <c r="W1005" s="1133"/>
      <c r="X1005" s="1133"/>
      <c r="Y1005" s="1133"/>
      <c r="Z1005" s="1133"/>
      <c r="AA1005" s="1133"/>
      <c r="AB1005" s="1133"/>
      <c r="AC1005" s="1133"/>
      <c r="AD1005" s="1"/>
      <c r="AE1005" s="1"/>
      <c r="AF1005" s="1"/>
    </row>
    <row r="1006" spans="1:32" ht="15.75" customHeight="1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133"/>
      <c r="K1006" s="1133"/>
      <c r="L1006" s="1133"/>
      <c r="M1006" s="1133"/>
      <c r="N1006" s="1133"/>
      <c r="O1006" s="1133"/>
      <c r="P1006" s="1133"/>
      <c r="Q1006" s="1133"/>
      <c r="R1006" s="1133"/>
      <c r="S1006" s="1133"/>
      <c r="T1006" s="1133"/>
      <c r="U1006" s="1133"/>
      <c r="V1006" s="1133"/>
      <c r="W1006" s="1133"/>
      <c r="X1006" s="1133"/>
      <c r="Y1006" s="1133"/>
      <c r="Z1006" s="1133"/>
      <c r="AA1006" s="1133"/>
      <c r="AB1006" s="1133"/>
      <c r="AC1006" s="1133"/>
      <c r="AD1006" s="1"/>
      <c r="AE1006" s="1"/>
      <c r="AF1006" s="1"/>
    </row>
    <row r="1007" spans="1:32" ht="15.75" customHeight="1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133"/>
      <c r="K1007" s="1133"/>
      <c r="L1007" s="1133"/>
      <c r="M1007" s="1133"/>
      <c r="N1007" s="1133"/>
      <c r="O1007" s="1133"/>
      <c r="P1007" s="1133"/>
      <c r="Q1007" s="1133"/>
      <c r="R1007" s="1133"/>
      <c r="S1007" s="1133"/>
      <c r="T1007" s="1133"/>
      <c r="U1007" s="1133"/>
      <c r="V1007" s="1133"/>
      <c r="W1007" s="1133"/>
      <c r="X1007" s="1133"/>
      <c r="Y1007" s="1133"/>
      <c r="Z1007" s="1133"/>
      <c r="AA1007" s="1133"/>
      <c r="AB1007" s="1133"/>
      <c r="AC1007" s="1133"/>
      <c r="AD1007" s="1"/>
      <c r="AE1007" s="1"/>
      <c r="AF1007" s="1"/>
    </row>
    <row r="1008" spans="1:32" ht="15.75" customHeight="1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133"/>
      <c r="K1008" s="1133"/>
      <c r="L1008" s="1133"/>
      <c r="M1008" s="1133"/>
      <c r="N1008" s="1133"/>
      <c r="O1008" s="1133"/>
      <c r="P1008" s="1133"/>
      <c r="Q1008" s="1133"/>
      <c r="R1008" s="1133"/>
      <c r="S1008" s="1133"/>
      <c r="T1008" s="1133"/>
      <c r="U1008" s="1133"/>
      <c r="V1008" s="1133"/>
      <c r="W1008" s="1133"/>
      <c r="X1008" s="1133"/>
      <c r="Y1008" s="1133"/>
      <c r="Z1008" s="1133"/>
      <c r="AA1008" s="1133"/>
      <c r="AB1008" s="1133"/>
      <c r="AC1008" s="1133"/>
      <c r="AD1008" s="1"/>
      <c r="AE1008" s="1"/>
      <c r="AF1008" s="1"/>
    </row>
    <row r="1009" spans="1:32" ht="15.75" customHeight="1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133"/>
      <c r="K1009" s="1133"/>
      <c r="L1009" s="1133"/>
      <c r="M1009" s="1133"/>
      <c r="N1009" s="1133"/>
      <c r="O1009" s="1133"/>
      <c r="P1009" s="1133"/>
      <c r="Q1009" s="1133"/>
      <c r="R1009" s="1133"/>
      <c r="S1009" s="1133"/>
      <c r="T1009" s="1133"/>
      <c r="U1009" s="1133"/>
      <c r="V1009" s="1133"/>
      <c r="W1009" s="1133"/>
      <c r="X1009" s="1133"/>
      <c r="Y1009" s="1133"/>
      <c r="Z1009" s="1133"/>
      <c r="AA1009" s="1133"/>
      <c r="AB1009" s="1133"/>
      <c r="AC1009" s="1133"/>
      <c r="AD1009" s="1"/>
      <c r="AE1009" s="1"/>
      <c r="AF1009" s="1"/>
    </row>
    <row r="1010" spans="1:32" ht="15.75" customHeight="1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133"/>
      <c r="K1010" s="1133"/>
      <c r="L1010" s="1133"/>
      <c r="M1010" s="1133"/>
      <c r="N1010" s="1133"/>
      <c r="O1010" s="1133"/>
      <c r="P1010" s="1133"/>
      <c r="Q1010" s="1133"/>
      <c r="R1010" s="1133"/>
      <c r="S1010" s="1133"/>
      <c r="T1010" s="1133"/>
      <c r="U1010" s="1133"/>
      <c r="V1010" s="1133"/>
      <c r="W1010" s="1133"/>
      <c r="X1010" s="1133"/>
      <c r="Y1010" s="1133"/>
      <c r="Z1010" s="1133"/>
      <c r="AA1010" s="1133"/>
      <c r="AB1010" s="1133"/>
      <c r="AC1010" s="1133"/>
      <c r="AD1010" s="1"/>
      <c r="AE1010" s="1"/>
      <c r="AF1010" s="1"/>
    </row>
    <row r="1011" spans="1:32" ht="15.75" customHeight="1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133"/>
      <c r="K1011" s="1133"/>
      <c r="L1011" s="1133"/>
      <c r="M1011" s="1133"/>
      <c r="N1011" s="1133"/>
      <c r="O1011" s="1133"/>
      <c r="P1011" s="1133"/>
      <c r="Q1011" s="1133"/>
      <c r="R1011" s="1133"/>
      <c r="S1011" s="1133"/>
      <c r="T1011" s="1133"/>
      <c r="U1011" s="1133"/>
      <c r="V1011" s="1133"/>
      <c r="W1011" s="1133"/>
      <c r="X1011" s="1133"/>
      <c r="Y1011" s="1133"/>
      <c r="Z1011" s="1133"/>
      <c r="AA1011" s="1133"/>
      <c r="AB1011" s="1133"/>
      <c r="AC1011" s="1133"/>
      <c r="AD1011" s="1"/>
      <c r="AE1011" s="1"/>
      <c r="AF1011" s="1"/>
    </row>
    <row r="1012" spans="1:32" ht="15.75" customHeight="1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133"/>
      <c r="K1012" s="1133"/>
      <c r="L1012" s="1133"/>
      <c r="M1012" s="1133"/>
      <c r="N1012" s="1133"/>
      <c r="O1012" s="1133"/>
      <c r="P1012" s="1133"/>
      <c r="Q1012" s="1133"/>
      <c r="R1012" s="1133"/>
      <c r="S1012" s="1133"/>
      <c r="T1012" s="1133"/>
      <c r="U1012" s="1133"/>
      <c r="V1012" s="1133"/>
      <c r="W1012" s="1133"/>
      <c r="X1012" s="1133"/>
      <c r="Y1012" s="1133"/>
      <c r="Z1012" s="1133"/>
      <c r="AA1012" s="1133"/>
      <c r="AB1012" s="1133"/>
      <c r="AC1012" s="1133"/>
      <c r="AD1012" s="1"/>
      <c r="AE1012" s="1"/>
      <c r="AF1012" s="1"/>
    </row>
    <row r="1013" spans="1:32" ht="15.75" customHeight="1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133"/>
      <c r="K1013" s="1133"/>
      <c r="L1013" s="1133"/>
      <c r="M1013" s="1133"/>
      <c r="N1013" s="1133"/>
      <c r="O1013" s="1133"/>
      <c r="P1013" s="1133"/>
      <c r="Q1013" s="1133"/>
      <c r="R1013" s="1133"/>
      <c r="S1013" s="1133"/>
      <c r="T1013" s="1133"/>
      <c r="U1013" s="1133"/>
      <c r="V1013" s="1133"/>
      <c r="W1013" s="1133"/>
      <c r="X1013" s="1133"/>
      <c r="Y1013" s="1133"/>
      <c r="Z1013" s="1133"/>
      <c r="AA1013" s="1133"/>
      <c r="AB1013" s="1133"/>
      <c r="AC1013" s="1133"/>
      <c r="AD1013" s="1"/>
      <c r="AE1013" s="1"/>
      <c r="AF1013" s="1"/>
    </row>
    <row r="1014" spans="1:32" ht="15.75" customHeight="1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133"/>
      <c r="K1014" s="1133"/>
      <c r="L1014" s="1133"/>
      <c r="M1014" s="1133"/>
      <c r="N1014" s="1133"/>
      <c r="O1014" s="1133"/>
      <c r="P1014" s="1133"/>
      <c r="Q1014" s="1133"/>
      <c r="R1014" s="1133"/>
      <c r="S1014" s="1133"/>
      <c r="T1014" s="1133"/>
      <c r="U1014" s="1133"/>
      <c r="V1014" s="1133"/>
      <c r="W1014" s="1133"/>
      <c r="X1014" s="1133"/>
      <c r="Y1014" s="1133"/>
      <c r="Z1014" s="1133"/>
      <c r="AA1014" s="1133"/>
      <c r="AB1014" s="1133"/>
      <c r="AC1014" s="1133"/>
      <c r="AD1014" s="1"/>
      <c r="AE1014" s="1"/>
      <c r="AF1014" s="1"/>
    </row>
    <row r="1015" spans="1:32" ht="15.75" customHeight="1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133"/>
      <c r="K1015" s="1133"/>
      <c r="L1015" s="1133"/>
      <c r="M1015" s="1133"/>
      <c r="N1015" s="1133"/>
      <c r="O1015" s="1133"/>
      <c r="P1015" s="1133"/>
      <c r="Q1015" s="1133"/>
      <c r="R1015" s="1133"/>
      <c r="S1015" s="1133"/>
      <c r="T1015" s="1133"/>
      <c r="U1015" s="1133"/>
      <c r="V1015" s="1133"/>
      <c r="W1015" s="1133"/>
      <c r="X1015" s="1133"/>
      <c r="Y1015" s="1133"/>
      <c r="Z1015" s="1133"/>
      <c r="AA1015" s="1133"/>
      <c r="AB1015" s="1133"/>
      <c r="AC1015" s="1133"/>
      <c r="AD1015" s="1"/>
      <c r="AE1015" s="1"/>
      <c r="AF1015" s="1"/>
    </row>
    <row r="1016" spans="1:32" ht="15.75" customHeight="1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133"/>
      <c r="K1016" s="1133"/>
      <c r="L1016" s="1133"/>
      <c r="M1016" s="1133"/>
      <c r="N1016" s="1133"/>
      <c r="O1016" s="1133"/>
      <c r="P1016" s="1133"/>
      <c r="Q1016" s="1133"/>
      <c r="R1016" s="1133"/>
      <c r="S1016" s="1133"/>
      <c r="T1016" s="1133"/>
      <c r="U1016" s="1133"/>
      <c r="V1016" s="1133"/>
      <c r="W1016" s="1133"/>
      <c r="X1016" s="1133"/>
      <c r="Y1016" s="1133"/>
      <c r="Z1016" s="1133"/>
      <c r="AA1016" s="1133"/>
      <c r="AB1016" s="1133"/>
      <c r="AC1016" s="1133"/>
      <c r="AD1016" s="1"/>
      <c r="AE1016" s="1"/>
      <c r="AF1016" s="1"/>
    </row>
    <row r="1017" spans="1:32" ht="15.75" customHeight="1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133"/>
      <c r="K1017" s="1133"/>
      <c r="L1017" s="1133"/>
      <c r="M1017" s="1133"/>
      <c r="N1017" s="1133"/>
      <c r="O1017" s="1133"/>
      <c r="P1017" s="1133"/>
      <c r="Q1017" s="1133"/>
      <c r="R1017" s="1133"/>
      <c r="S1017" s="1133"/>
      <c r="T1017" s="1133"/>
      <c r="U1017" s="1133"/>
      <c r="V1017" s="1133"/>
      <c r="W1017" s="1133"/>
      <c r="X1017" s="1133"/>
      <c r="Y1017" s="1133"/>
      <c r="Z1017" s="1133"/>
      <c r="AA1017" s="1133"/>
      <c r="AB1017" s="1133"/>
      <c r="AC1017" s="1133"/>
      <c r="AD1017" s="1"/>
      <c r="AE1017" s="1"/>
      <c r="AF1017" s="1"/>
    </row>
    <row r="1018" spans="1:32" ht="15.75" customHeight="1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133"/>
      <c r="K1018" s="1133"/>
      <c r="L1018" s="1133"/>
      <c r="M1018" s="1133"/>
      <c r="N1018" s="1133"/>
      <c r="O1018" s="1133"/>
      <c r="P1018" s="1133"/>
      <c r="Q1018" s="1133"/>
      <c r="R1018" s="1133"/>
      <c r="S1018" s="1133"/>
      <c r="T1018" s="1133"/>
      <c r="U1018" s="1133"/>
      <c r="V1018" s="1133"/>
      <c r="W1018" s="1133"/>
      <c r="X1018" s="1133"/>
      <c r="Y1018" s="1133"/>
      <c r="Z1018" s="1133"/>
      <c r="AA1018" s="1133"/>
      <c r="AB1018" s="1133"/>
      <c r="AC1018" s="1133"/>
      <c r="AD1018" s="1"/>
      <c r="AE1018" s="1"/>
      <c r="AF1018" s="1"/>
    </row>
  </sheetData>
  <mergeCells count="4">
    <mergeCell ref="J1:L1"/>
    <mergeCell ref="R1:U1"/>
    <mergeCell ref="Z1:AC1"/>
    <mergeCell ref="Z116:AC116"/>
  </mergeCells>
  <pageMargins left="0.08" right="0.11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1006"/>
  <sheetViews>
    <sheetView workbookViewId="0">
      <pane ySplit="2" topLeftCell="A26" activePane="bottomLeft" state="frozen"/>
      <selection pane="bottomLeft" activeCell="A21" sqref="A21:XFD21"/>
    </sheetView>
  </sheetViews>
  <sheetFormatPr baseColWidth="10" defaultColWidth="14.5" defaultRowHeight="15" customHeight="1" x14ac:dyDescent="0.2"/>
  <cols>
    <col min="1" max="1" width="9.5" style="1" customWidth="1"/>
    <col min="2" max="2" width="20" style="1" bestFit="1" customWidth="1"/>
    <col min="3" max="3" width="25.5" style="1" customWidth="1"/>
    <col min="4" max="4" width="9.1640625" style="1" customWidth="1"/>
    <col min="5" max="5" width="8.33203125" style="1" customWidth="1"/>
    <col min="6" max="6" width="9.5" style="1" customWidth="1"/>
    <col min="7" max="7" width="10.33203125" style="1" customWidth="1"/>
    <col min="8" max="8" width="9.5" style="1" customWidth="1"/>
    <col min="9" max="9" width="9.6640625" style="1" customWidth="1"/>
    <col min="10" max="10" width="14.5" style="1" customWidth="1"/>
    <col min="11" max="14" width="7.5" style="1" customWidth="1"/>
    <col min="15" max="15" width="14.5" style="1" customWidth="1"/>
    <col min="16" max="24" width="6.6640625" style="1" customWidth="1"/>
    <col min="25" max="29" width="9.1640625" style="1" customWidth="1"/>
    <col min="30" max="16384" width="14.5" style="1"/>
  </cols>
  <sheetData>
    <row r="1" spans="1:29" ht="15" hidden="1" customHeight="1" x14ac:dyDescent="0.2">
      <c r="A1" s="153"/>
      <c r="B1" s="154"/>
      <c r="C1" s="154"/>
      <c r="D1" s="154"/>
      <c r="E1" s="154"/>
      <c r="F1" s="154"/>
      <c r="G1" s="154"/>
      <c r="H1" s="154"/>
      <c r="I1" s="154"/>
      <c r="J1" s="155"/>
      <c r="K1" s="1184" t="s">
        <v>0</v>
      </c>
      <c r="L1" s="1185"/>
      <c r="M1" s="1185"/>
      <c r="N1" s="1186"/>
      <c r="O1" s="156"/>
      <c r="P1" s="1189" t="s">
        <v>1</v>
      </c>
      <c r="Q1" s="1185"/>
      <c r="R1" s="1185"/>
      <c r="S1" s="1186"/>
      <c r="T1" s="156"/>
      <c r="U1" s="1189" t="s">
        <v>2</v>
      </c>
      <c r="V1" s="1185"/>
      <c r="W1" s="1185"/>
      <c r="X1" s="1186"/>
    </row>
    <row r="2" spans="1:29" x14ac:dyDescent="0.2">
      <c r="A2" s="158"/>
      <c r="B2" s="159" t="s">
        <v>308</v>
      </c>
      <c r="C2" s="159" t="s">
        <v>138</v>
      </c>
      <c r="D2" s="159" t="s">
        <v>7</v>
      </c>
      <c r="E2" s="159" t="s">
        <v>8</v>
      </c>
      <c r="F2" s="159" t="s">
        <v>10</v>
      </c>
      <c r="G2" s="159" t="s">
        <v>309</v>
      </c>
      <c r="H2" s="159" t="s">
        <v>12</v>
      </c>
      <c r="I2" s="159" t="s">
        <v>310</v>
      </c>
      <c r="J2" s="160" t="s">
        <v>311</v>
      </c>
      <c r="K2" s="583" t="s">
        <v>312</v>
      </c>
      <c r="L2" s="583" t="s">
        <v>17</v>
      </c>
      <c r="M2" s="582" t="s">
        <v>313</v>
      </c>
      <c r="N2" s="160" t="s">
        <v>314</v>
      </c>
      <c r="O2" s="159"/>
      <c r="P2" s="208" t="s">
        <v>312</v>
      </c>
      <c r="Q2" s="161" t="s">
        <v>17</v>
      </c>
      <c r="R2" s="159" t="s">
        <v>313</v>
      </c>
      <c r="S2" s="160" t="s">
        <v>314</v>
      </c>
      <c r="T2" s="156"/>
      <c r="U2" s="208" t="s">
        <v>312</v>
      </c>
      <c r="V2" s="161" t="s">
        <v>17</v>
      </c>
      <c r="W2" s="159" t="s">
        <v>313</v>
      </c>
      <c r="X2" s="160" t="s">
        <v>314</v>
      </c>
    </row>
    <row r="3" spans="1:29" x14ac:dyDescent="0.2">
      <c r="A3" s="1202" t="s">
        <v>315</v>
      </c>
      <c r="B3" s="1202"/>
      <c r="C3" s="703"/>
      <c r="D3" s="703"/>
      <c r="E3" s="703"/>
      <c r="F3" s="299"/>
      <c r="G3" s="300"/>
      <c r="H3" s="301"/>
      <c r="I3" s="300"/>
      <c r="J3" s="302"/>
      <c r="K3" s="581"/>
      <c r="L3" s="581"/>
      <c r="M3" s="581"/>
      <c r="N3" s="580"/>
      <c r="O3" s="303"/>
      <c r="P3" s="1204"/>
      <c r="Q3" s="1201"/>
      <c r="R3" s="1201"/>
      <c r="S3" s="1205"/>
      <c r="T3" s="303"/>
      <c r="U3" s="1204"/>
      <c r="V3" s="1201"/>
      <c r="W3" s="1201"/>
      <c r="X3" s="1205"/>
      <c r="Y3" s="303"/>
      <c r="Z3" s="303" t="s">
        <v>316</v>
      </c>
      <c r="AA3" s="303"/>
      <c r="AB3" s="303"/>
      <c r="AC3" s="303"/>
    </row>
    <row r="4" spans="1:29" s="8" customFormat="1" ht="16" x14ac:dyDescent="0.2">
      <c r="A4" s="175" t="s">
        <v>20</v>
      </c>
      <c r="B4" s="1130" t="s">
        <v>317</v>
      </c>
      <c r="C4" s="776" t="s">
        <v>318</v>
      </c>
      <c r="D4" s="776" t="s">
        <v>319</v>
      </c>
      <c r="E4" s="776" t="str">
        <f>VLOOKUP(C4,'Items in Tally'!$A$2:$D$4982,2,FALSE)</f>
        <v>2610 PC</v>
      </c>
      <c r="F4" s="43">
        <v>45772</v>
      </c>
      <c r="G4" s="1130">
        <v>0.52</v>
      </c>
      <c r="H4" s="125">
        <v>6.4</v>
      </c>
      <c r="I4" s="19">
        <v>480</v>
      </c>
      <c r="J4" s="304" t="s">
        <v>320</v>
      </c>
      <c r="K4" s="9">
        <v>0.44736842105263164</v>
      </c>
      <c r="L4" s="9">
        <v>0.31578947368421062</v>
      </c>
      <c r="M4" s="9">
        <v>0.25</v>
      </c>
      <c r="N4" s="177">
        <v>0.21710526315789469</v>
      </c>
      <c r="O4" s="1130"/>
      <c r="P4" s="1129">
        <v>10</v>
      </c>
      <c r="Q4" s="1130">
        <v>8.5</v>
      </c>
      <c r="R4" s="1130">
        <v>7.75</v>
      </c>
      <c r="S4" s="1045"/>
      <c r="T4" s="1130"/>
      <c r="U4" s="305">
        <f>IF(P4="","",CEILING(P4*1.015,0.25))</f>
        <v>10.25</v>
      </c>
      <c r="V4" s="125">
        <f>IF(Q4="","",CEILING(Q4*1.015,0.25))</f>
        <v>8.75</v>
      </c>
      <c r="W4" s="125">
        <f>IF(R4="","",CEILING(R4*1.015,0.25))</f>
        <v>8</v>
      </c>
      <c r="X4" s="306" t="str">
        <f>IF(S4="","",CEILING(S4*1.015,0.25))</f>
        <v/>
      </c>
      <c r="Z4" s="8">
        <v>7.75</v>
      </c>
    </row>
    <row r="5" spans="1:29" s="650" customFormat="1" ht="16.5" customHeight="1" x14ac:dyDescent="0.2">
      <c r="A5" s="649" t="s">
        <v>321</v>
      </c>
      <c r="B5" s="823" t="s">
        <v>322</v>
      </c>
      <c r="C5" s="1069" t="s">
        <v>323</v>
      </c>
      <c r="D5" s="1069" t="s">
        <v>324</v>
      </c>
      <c r="E5" s="1069" t="str">
        <f>VLOOKUP(C5,'Items in Tally'!$A$2:$D$4982,2,FALSE)</f>
        <v>7660 PC</v>
      </c>
      <c r="F5" s="765">
        <v>45772</v>
      </c>
      <c r="G5" s="681">
        <v>0.57999999999999996</v>
      </c>
      <c r="H5" s="681">
        <v>7.2</v>
      </c>
      <c r="I5" s="1070" t="s">
        <v>325</v>
      </c>
      <c r="J5" s="1071" t="s">
        <v>326</v>
      </c>
      <c r="K5" s="651" t="s">
        <v>327</v>
      </c>
      <c r="L5" s="651">
        <v>0.43712574850299402</v>
      </c>
      <c r="M5" s="651">
        <v>0.3772455089820359</v>
      </c>
      <c r="N5" s="674">
        <v>0.31736526946107801</v>
      </c>
      <c r="O5" s="823"/>
      <c r="P5" s="826">
        <v>11</v>
      </c>
      <c r="Q5" s="823">
        <v>9.5</v>
      </c>
      <c r="R5" s="823">
        <v>8.75</v>
      </c>
      <c r="S5" s="809">
        <v>8.5</v>
      </c>
      <c r="T5" s="823"/>
      <c r="U5" s="1072">
        <f>IF(P5="","",CEILING(P5*1.015,0.25))</f>
        <v>11.25</v>
      </c>
      <c r="V5" s="681">
        <f t="shared" ref="V5:X5" si="0">IF(Q5="","",CEILING(Q5*1.015,0.25))</f>
        <v>9.75</v>
      </c>
      <c r="W5" s="681">
        <f t="shared" si="0"/>
        <v>9</v>
      </c>
      <c r="X5" s="1073">
        <f t="shared" si="0"/>
        <v>8.75</v>
      </c>
      <c r="Z5" s="650">
        <v>10</v>
      </c>
    </row>
    <row r="6" spans="1:29" s="944" customFormat="1" ht="16" x14ac:dyDescent="0.2">
      <c r="A6" s="931" t="s">
        <v>321</v>
      </c>
      <c r="B6" s="932" t="s">
        <v>328</v>
      </c>
      <c r="C6" s="933" t="s">
        <v>329</v>
      </c>
      <c r="D6" s="933" t="s">
        <v>167</v>
      </c>
      <c r="E6" s="933" t="str">
        <f>VLOOKUP(C6,'Items in Tally'!$A$2:$D$4982,2,FALSE)</f>
        <v>730 PC</v>
      </c>
      <c r="F6" s="934">
        <v>45713</v>
      </c>
      <c r="G6" s="935">
        <v>2</v>
      </c>
      <c r="H6" s="935">
        <v>25</v>
      </c>
      <c r="I6" s="936" t="s">
        <v>330</v>
      </c>
      <c r="J6" s="937" t="s">
        <v>331</v>
      </c>
      <c r="K6" s="938">
        <v>0.33333333333333326</v>
      </c>
      <c r="L6" s="938">
        <v>0.19999999999999996</v>
      </c>
      <c r="M6" s="938" t="s">
        <v>327</v>
      </c>
      <c r="N6" s="939" t="s">
        <v>327</v>
      </c>
      <c r="O6" s="932"/>
      <c r="P6" s="940">
        <v>34</v>
      </c>
      <c r="Q6" s="932">
        <v>32</v>
      </c>
      <c r="R6" s="932"/>
      <c r="S6" s="941"/>
      <c r="T6" s="932"/>
      <c r="U6" s="942">
        <f>IF(P6="","",CEILING(P6*1.015,0.5))</f>
        <v>35</v>
      </c>
      <c r="V6" s="935">
        <f>IF(Q6="","",CEILING(Q6*1.015,0.5))</f>
        <v>32.5</v>
      </c>
      <c r="W6" s="935" t="str">
        <f t="shared" ref="W6:X6" si="1">IF(R6="","",CEILING(R6*1.015,0.25))</f>
        <v/>
      </c>
      <c r="X6" s="943" t="str">
        <f t="shared" si="1"/>
        <v/>
      </c>
    </row>
    <row r="7" spans="1:29" s="8" customFormat="1" ht="16" x14ac:dyDescent="0.2">
      <c r="A7" s="175" t="s">
        <v>20</v>
      </c>
      <c r="B7" s="1130" t="s">
        <v>332</v>
      </c>
      <c r="C7" s="776" t="s">
        <v>333</v>
      </c>
      <c r="D7" s="776" t="s">
        <v>16</v>
      </c>
      <c r="E7" s="776" t="str">
        <f>VLOOKUP(C7,'Items in Tally'!$A$2:$D$4982,2,FALSE)</f>
        <v>211 PC</v>
      </c>
      <c r="F7" s="43">
        <v>45528</v>
      </c>
      <c r="G7" s="1130">
        <v>0.8</v>
      </c>
      <c r="H7" s="125">
        <v>9.6999999999999993</v>
      </c>
      <c r="I7" s="873" t="s">
        <v>334</v>
      </c>
      <c r="J7" s="304" t="s">
        <v>335</v>
      </c>
      <c r="K7" s="9">
        <v>0.70370370370370372</v>
      </c>
      <c r="L7" s="9">
        <v>0.55555555555555558</v>
      </c>
      <c r="M7" s="9">
        <v>0.4814814814814814</v>
      </c>
      <c r="N7" s="177" t="s">
        <v>327</v>
      </c>
      <c r="O7" s="1130"/>
      <c r="P7" s="1129">
        <v>14</v>
      </c>
      <c r="Q7" s="1130">
        <v>13</v>
      </c>
      <c r="R7" s="1130">
        <v>12</v>
      </c>
      <c r="S7" s="1154"/>
      <c r="T7" s="1130"/>
      <c r="U7" s="305">
        <f>IF(P7="","",CEILING(P7*1.015,0.5))</f>
        <v>14.5</v>
      </c>
      <c r="V7" s="125">
        <f>IF(Q7="","",CEILING(Q7*1.015,0.5))</f>
        <v>13.5</v>
      </c>
      <c r="W7" s="125">
        <f>IF(R7="","",CEILING(R7*1.015,0.5))</f>
        <v>12.5</v>
      </c>
      <c r="X7" s="306" t="str">
        <f t="shared" ref="X7" si="2">IF(S7="","",CEILING(S7*1.015,0.25))</f>
        <v/>
      </c>
    </row>
    <row r="8" spans="1:29" s="8" customFormat="1" ht="16" x14ac:dyDescent="0.2">
      <c r="A8" s="175" t="s">
        <v>321</v>
      </c>
      <c r="B8" s="1130" t="s">
        <v>336</v>
      </c>
      <c r="C8" s="776" t="s">
        <v>337</v>
      </c>
      <c r="D8" s="776" t="s">
        <v>167</v>
      </c>
      <c r="E8" s="776" t="str">
        <f>VLOOKUP(C8,'Items in Tally'!$A$2:$D$4982,2,FALSE)</f>
        <v>365 PC</v>
      </c>
      <c r="F8" s="43">
        <v>45772</v>
      </c>
      <c r="G8" s="1130">
        <v>0.6</v>
      </c>
      <c r="H8" s="125">
        <v>7.3</v>
      </c>
      <c r="I8" s="873" t="s">
        <v>338</v>
      </c>
      <c r="J8" s="304" t="s">
        <v>326</v>
      </c>
      <c r="K8" s="9"/>
      <c r="L8" s="9"/>
      <c r="M8" s="9"/>
      <c r="N8" s="177"/>
      <c r="O8" s="1130"/>
      <c r="P8" s="1129">
        <v>11</v>
      </c>
      <c r="Q8" s="1130">
        <v>10</v>
      </c>
      <c r="R8" s="1130">
        <v>9.5</v>
      </c>
      <c r="S8" s="1154"/>
      <c r="T8" s="1130"/>
      <c r="U8" s="305"/>
      <c r="V8" s="125"/>
      <c r="W8" s="125"/>
      <c r="X8" s="306"/>
    </row>
    <row r="9" spans="1:29" s="8" customFormat="1" ht="16" x14ac:dyDescent="0.2">
      <c r="A9" s="175" t="s">
        <v>20</v>
      </c>
      <c r="B9" s="1130" t="s">
        <v>339</v>
      </c>
      <c r="C9" s="776" t="s">
        <v>340</v>
      </c>
      <c r="D9" s="776" t="s">
        <v>81</v>
      </c>
      <c r="E9" s="776" t="str">
        <f>VLOOKUP(C9,'Items in Tally'!$A$2:$D$4982,2,FALSE)</f>
        <v>200 PC</v>
      </c>
      <c r="F9" s="43">
        <v>45772</v>
      </c>
      <c r="G9" s="125">
        <v>1.2</v>
      </c>
      <c r="H9" s="125">
        <v>15</v>
      </c>
      <c r="I9" s="19" t="s">
        <v>341</v>
      </c>
      <c r="J9" s="304" t="s">
        <v>331</v>
      </c>
      <c r="K9" s="9">
        <v>0.55223880597014929</v>
      </c>
      <c r="L9" s="9">
        <v>0.43283582089552231</v>
      </c>
      <c r="M9" s="9" t="s">
        <v>327</v>
      </c>
      <c r="N9" s="177" t="s">
        <v>327</v>
      </c>
      <c r="O9" s="1130"/>
      <c r="P9" s="1129">
        <v>21</v>
      </c>
      <c r="Q9" s="1130">
        <v>19</v>
      </c>
      <c r="R9" s="1130"/>
      <c r="S9" s="1154"/>
      <c r="T9" s="1130"/>
      <c r="U9" s="305">
        <f t="shared" ref="U9:V12" si="3">IF(P9="","",CEILING(P9*1.015,0.5))</f>
        <v>21.5</v>
      </c>
      <c r="V9" s="125">
        <f t="shared" si="3"/>
        <v>19.5</v>
      </c>
      <c r="W9" s="125" t="str">
        <f t="shared" ref="W9:X9" si="4">IF(R9="","",CEILING(R9*1.015,0.25))</f>
        <v/>
      </c>
      <c r="X9" s="306" t="str">
        <f t="shared" si="4"/>
        <v/>
      </c>
    </row>
    <row r="10" spans="1:29" s="8" customFormat="1" ht="16.5" customHeight="1" x14ac:dyDescent="0.2">
      <c r="A10" s="175" t="s">
        <v>20</v>
      </c>
      <c r="B10" s="1130" t="s">
        <v>342</v>
      </c>
      <c r="C10" s="776" t="s">
        <v>343</v>
      </c>
      <c r="D10" s="776" t="s">
        <v>81</v>
      </c>
      <c r="E10" s="776" t="str">
        <f>VLOOKUP(C10,'Items in Tally'!$A$2:$D$4982,2,FALSE)</f>
        <v>100 PC</v>
      </c>
      <c r="F10" s="43">
        <v>45772</v>
      </c>
      <c r="G10" s="125">
        <v>2.5</v>
      </c>
      <c r="H10" s="125">
        <v>31</v>
      </c>
      <c r="I10" s="19" t="s">
        <v>344</v>
      </c>
      <c r="J10" s="304" t="s">
        <v>335</v>
      </c>
      <c r="K10" s="9" t="s">
        <v>327</v>
      </c>
      <c r="L10" s="9" t="s">
        <v>327</v>
      </c>
      <c r="M10" s="9" t="s">
        <v>327</v>
      </c>
      <c r="N10" s="177" t="s">
        <v>327</v>
      </c>
      <c r="O10" s="1130"/>
      <c r="P10" s="1129">
        <v>41</v>
      </c>
      <c r="Q10" s="1130">
        <v>39</v>
      </c>
      <c r="R10" s="1130"/>
      <c r="S10" s="1154"/>
      <c r="T10" s="1130"/>
      <c r="U10" s="305">
        <f t="shared" si="3"/>
        <v>42</v>
      </c>
      <c r="V10" s="125">
        <f t="shared" si="3"/>
        <v>40</v>
      </c>
      <c r="W10" s="125" t="str">
        <f t="shared" ref="W10:X10" si="5">IF(R10="","",CEILING(R10*1.015,0.25))</f>
        <v/>
      </c>
      <c r="X10" s="306" t="str">
        <f t="shared" si="5"/>
        <v/>
      </c>
    </row>
    <row r="11" spans="1:29" s="8" customFormat="1" ht="17.25" customHeight="1" x14ac:dyDescent="0.2">
      <c r="A11" s="175" t="s">
        <v>321</v>
      </c>
      <c r="B11" s="1130" t="s">
        <v>345</v>
      </c>
      <c r="C11" s="776" t="s">
        <v>346</v>
      </c>
      <c r="D11" s="776" t="s">
        <v>81</v>
      </c>
      <c r="E11" s="776" t="str">
        <f>VLOOKUP(C11,'Items in Tally'!$A$2:$D$4982,2,FALSE)</f>
        <v>200 PC</v>
      </c>
      <c r="F11" s="43">
        <v>45772</v>
      </c>
      <c r="G11" s="125">
        <v>1.2</v>
      </c>
      <c r="H11" s="125">
        <v>15</v>
      </c>
      <c r="I11" s="19" t="s">
        <v>334</v>
      </c>
      <c r="J11" s="304" t="s">
        <v>347</v>
      </c>
      <c r="K11" s="9"/>
      <c r="L11" s="9"/>
      <c r="M11" s="9"/>
      <c r="N11" s="177"/>
      <c r="O11" s="1130"/>
      <c r="P11" s="1129">
        <v>22</v>
      </c>
      <c r="Q11" s="1130">
        <v>20</v>
      </c>
      <c r="R11" s="1130"/>
      <c r="S11" s="1154"/>
      <c r="T11" s="1130"/>
      <c r="U11" s="305">
        <f t="shared" si="3"/>
        <v>22.5</v>
      </c>
      <c r="V11" s="125">
        <f t="shared" si="3"/>
        <v>20.5</v>
      </c>
      <c r="W11" s="125"/>
      <c r="X11" s="306"/>
    </row>
    <row r="12" spans="1:29" s="910" customFormat="1" ht="16" x14ac:dyDescent="0.2">
      <c r="A12" s="895" t="s">
        <v>20</v>
      </c>
      <c r="B12" s="900" t="s">
        <v>348</v>
      </c>
      <c r="C12" s="945" t="s">
        <v>349</v>
      </c>
      <c r="D12" s="945" t="s">
        <v>167</v>
      </c>
      <c r="E12" s="945" t="str">
        <f>VLOOKUP(C12,'Items in Tally'!$A$2:$D$4982,2,FALSE)</f>
        <v>770 PC</v>
      </c>
      <c r="F12" s="946">
        <v>45713</v>
      </c>
      <c r="G12" s="900">
        <v>1.2</v>
      </c>
      <c r="H12" s="900">
        <v>15</v>
      </c>
      <c r="I12" s="947" t="s">
        <v>330</v>
      </c>
      <c r="J12" s="948" t="s">
        <v>331</v>
      </c>
      <c r="K12" s="902">
        <v>0.51603498542274062</v>
      </c>
      <c r="L12" s="902">
        <v>0.39941690962099141</v>
      </c>
      <c r="M12" s="902" t="s">
        <v>327</v>
      </c>
      <c r="N12" s="903" t="s">
        <v>327</v>
      </c>
      <c r="O12" s="900"/>
      <c r="P12" s="904">
        <v>20</v>
      </c>
      <c r="Q12" s="900">
        <v>18</v>
      </c>
      <c r="R12" s="900"/>
      <c r="S12" s="901"/>
      <c r="T12" s="900"/>
      <c r="U12" s="949">
        <f t="shared" si="3"/>
        <v>20.5</v>
      </c>
      <c r="V12" s="950">
        <f t="shared" si="3"/>
        <v>18.5</v>
      </c>
      <c r="W12" s="950" t="str">
        <f t="shared" ref="W12:X12" si="6">IF(R12="","",CEILING(R12*1.015,0.25))</f>
        <v/>
      </c>
      <c r="X12" s="951" t="str">
        <f t="shared" si="6"/>
        <v/>
      </c>
      <c r="Y12" s="900"/>
    </row>
    <row r="13" spans="1:29" s="8" customFormat="1" ht="16" x14ac:dyDescent="0.2">
      <c r="A13" s="175" t="s">
        <v>20</v>
      </c>
      <c r="B13" s="1130" t="s">
        <v>350</v>
      </c>
      <c r="C13" s="776" t="s">
        <v>351</v>
      </c>
      <c r="D13" s="776" t="s">
        <v>352</v>
      </c>
      <c r="E13" s="776" t="str">
        <f>VLOOKUP(C13,'Items in Tally'!$A$2:$D$4982,2,FALSE)</f>
        <v>2966 PC</v>
      </c>
      <c r="F13" s="43">
        <v>45772</v>
      </c>
      <c r="G13" s="1130">
        <v>0.52</v>
      </c>
      <c r="H13" s="125">
        <v>6.4</v>
      </c>
      <c r="I13" s="19">
        <v>480</v>
      </c>
      <c r="J13" s="304" t="s">
        <v>320</v>
      </c>
      <c r="K13" s="9">
        <v>0.44736842105263164</v>
      </c>
      <c r="L13" s="9">
        <v>0.31578947368421062</v>
      </c>
      <c r="M13" s="9">
        <v>0.25</v>
      </c>
      <c r="N13" s="177">
        <v>0.21710526315789469</v>
      </c>
      <c r="O13" s="1130"/>
      <c r="P13" s="1129">
        <v>10</v>
      </c>
      <c r="Q13" s="1130">
        <v>8.5</v>
      </c>
      <c r="R13" s="1130">
        <v>7.75</v>
      </c>
      <c r="S13" s="1045"/>
      <c r="T13" s="1130"/>
      <c r="U13" s="305">
        <f>IF(P13="","",CEILING(P13*1.015,0.25))</f>
        <v>10.25</v>
      </c>
      <c r="V13" s="125">
        <f t="shared" ref="V13:X13" si="7">IF(Q13="","",CEILING(Q13*1.015,0.25))</f>
        <v>8.75</v>
      </c>
      <c r="W13" s="125">
        <f t="shared" si="7"/>
        <v>8</v>
      </c>
      <c r="X13" s="306" t="str">
        <f t="shared" si="7"/>
        <v/>
      </c>
      <c r="Y13" s="1130"/>
      <c r="Z13" s="8">
        <v>7.75</v>
      </c>
    </row>
    <row r="14" spans="1:29" s="8" customFormat="1" ht="16" x14ac:dyDescent="0.2">
      <c r="A14" s="175" t="s">
        <v>20</v>
      </c>
      <c r="B14" s="1130" t="s">
        <v>353</v>
      </c>
      <c r="C14" s="776" t="s">
        <v>354</v>
      </c>
      <c r="D14" s="776" t="s">
        <v>355</v>
      </c>
      <c r="E14" s="776" t="str">
        <f>VLOOKUP(C14,'Items in Tally'!$A$2:$D$4982,2,FALSE)</f>
        <v>2720 PC</v>
      </c>
      <c r="F14" s="43">
        <v>45772</v>
      </c>
      <c r="G14" s="125">
        <v>0.57999999999999996</v>
      </c>
      <c r="H14" s="125">
        <v>7.25</v>
      </c>
      <c r="I14" s="19" t="s">
        <v>341</v>
      </c>
      <c r="J14" s="304" t="s">
        <v>326</v>
      </c>
      <c r="K14" s="9" t="s">
        <v>327</v>
      </c>
      <c r="L14" s="9">
        <v>0.43712574850299402</v>
      </c>
      <c r="M14" s="9">
        <v>0.3772455089820359</v>
      </c>
      <c r="N14" s="177">
        <v>0.31736526946107779</v>
      </c>
      <c r="O14" s="1130"/>
      <c r="P14" s="1129">
        <v>11</v>
      </c>
      <c r="Q14" s="1130">
        <v>9.5</v>
      </c>
      <c r="R14" s="1130">
        <v>8.75</v>
      </c>
      <c r="S14" s="1154">
        <v>8.5</v>
      </c>
      <c r="T14" s="1130"/>
      <c r="U14" s="305">
        <f>IF(P14="","",CEILING(P14*1.015,0.25))</f>
        <v>11.25</v>
      </c>
      <c r="V14" s="125">
        <f t="shared" ref="V14:X14" si="8">IF(Q14="","",CEILING(Q14*1.015,0.25))</f>
        <v>9.75</v>
      </c>
      <c r="W14" s="125">
        <f t="shared" si="8"/>
        <v>9</v>
      </c>
      <c r="X14" s="306">
        <f t="shared" si="8"/>
        <v>8.75</v>
      </c>
      <c r="Y14" s="1130"/>
      <c r="Z14" s="8">
        <v>10</v>
      </c>
    </row>
    <row r="15" spans="1:29" s="8" customFormat="1" ht="16" x14ac:dyDescent="0.2">
      <c r="A15" s="175" t="s">
        <v>321</v>
      </c>
      <c r="B15" s="1130" t="s">
        <v>356</v>
      </c>
      <c r="C15" s="776" t="s">
        <v>357</v>
      </c>
      <c r="D15" s="776"/>
      <c r="E15" s="776" t="str">
        <f>VLOOKUP(C15,'Items in Tally'!$A$2:$D$4982,2,FALSE)</f>
        <v>1291 PC</v>
      </c>
      <c r="F15" s="43">
        <v>45772</v>
      </c>
      <c r="G15" s="125">
        <v>1.8</v>
      </c>
      <c r="H15" s="125">
        <v>22</v>
      </c>
      <c r="I15" s="19"/>
      <c r="J15" s="304"/>
      <c r="K15" s="9"/>
      <c r="L15" s="9"/>
      <c r="M15" s="9"/>
      <c r="N15" s="177"/>
      <c r="O15" s="1130"/>
      <c r="P15" s="1129">
        <v>34</v>
      </c>
      <c r="Q15" s="1130">
        <v>32</v>
      </c>
      <c r="R15" s="1130"/>
      <c r="S15" s="1154"/>
      <c r="T15" s="1130"/>
      <c r="U15" s="305">
        <f t="shared" ref="U15:U28" si="9">IF(P15="","",CEILING(P15*1.015,0.5))</f>
        <v>35</v>
      </c>
      <c r="V15" s="125">
        <f t="shared" ref="V15:V28" si="10">IF(Q15="","",CEILING(Q15*1.015,0.5))</f>
        <v>32.5</v>
      </c>
      <c r="W15" s="125"/>
      <c r="X15" s="306"/>
      <c r="Y15" s="1130"/>
    </row>
    <row r="16" spans="1:29" s="5" customFormat="1" ht="16" x14ac:dyDescent="0.2">
      <c r="A16" s="171" t="s">
        <v>20</v>
      </c>
      <c r="B16" s="1150" t="s">
        <v>358</v>
      </c>
      <c r="C16" s="777" t="s">
        <v>359</v>
      </c>
      <c r="D16" s="777"/>
      <c r="E16" s="777" t="str">
        <f>VLOOKUP(C16,'Items in Tally'!$A$2:$D$4982,2,FALSE)</f>
        <v>140 PC</v>
      </c>
      <c r="F16" s="44">
        <v>45589</v>
      </c>
      <c r="G16" s="133">
        <v>0.12</v>
      </c>
      <c r="H16" s="133">
        <v>10.5</v>
      </c>
      <c r="I16" s="45"/>
      <c r="J16" s="307"/>
      <c r="K16" s="6"/>
      <c r="L16" s="6"/>
      <c r="M16" s="6"/>
      <c r="N16" s="172"/>
      <c r="O16" s="1150"/>
      <c r="P16" s="1122">
        <v>15</v>
      </c>
      <c r="Q16" s="1150">
        <v>13</v>
      </c>
      <c r="R16" s="1150"/>
      <c r="S16" s="1045"/>
      <c r="T16" s="1150"/>
      <c r="U16" s="308">
        <f t="shared" si="9"/>
        <v>15.5</v>
      </c>
      <c r="V16" s="133">
        <f t="shared" si="10"/>
        <v>13.5</v>
      </c>
      <c r="W16" s="133"/>
      <c r="X16" s="309"/>
      <c r="Y16" s="1150"/>
    </row>
    <row r="17" spans="1:29" s="5" customFormat="1" ht="16" x14ac:dyDescent="0.2">
      <c r="A17" s="171" t="s">
        <v>321</v>
      </c>
      <c r="B17" s="1150" t="s">
        <v>360</v>
      </c>
      <c r="C17" s="777" t="s">
        <v>361</v>
      </c>
      <c r="D17" s="777"/>
      <c r="E17" s="777" t="str">
        <f>VLOOKUP(C17,'Items in Tally'!$A$2:$D$4982,2,FALSE)</f>
        <v>60 PC</v>
      </c>
      <c r="F17" s="44">
        <v>45375</v>
      </c>
      <c r="G17" s="133">
        <v>0.6</v>
      </c>
      <c r="H17" s="133">
        <v>7.2</v>
      </c>
      <c r="I17" s="45"/>
      <c r="J17" s="307"/>
      <c r="K17" s="6"/>
      <c r="L17" s="6"/>
      <c r="M17" s="6"/>
      <c r="N17" s="172"/>
      <c r="O17" s="1150"/>
      <c r="P17" s="1122">
        <v>19</v>
      </c>
      <c r="Q17" s="1150">
        <v>17</v>
      </c>
      <c r="R17" s="1150">
        <v>16</v>
      </c>
      <c r="S17" s="1045"/>
      <c r="T17" s="1150"/>
      <c r="U17" s="308">
        <f t="shared" si="9"/>
        <v>19.5</v>
      </c>
      <c r="V17" s="133">
        <f t="shared" si="10"/>
        <v>17.5</v>
      </c>
      <c r="W17" s="133">
        <f>IF(R17="","",CEILING(R17*1.015,0.5))</f>
        <v>16.5</v>
      </c>
      <c r="X17" s="309"/>
      <c r="Y17" s="1150"/>
    </row>
    <row r="18" spans="1:29" s="910" customFormat="1" ht="16" x14ac:dyDescent="0.2">
      <c r="A18" s="895" t="s">
        <v>44</v>
      </c>
      <c r="B18" s="900">
        <v>101</v>
      </c>
      <c r="C18" s="945" t="s">
        <v>362</v>
      </c>
      <c r="D18" s="945" t="s">
        <v>363</v>
      </c>
      <c r="E18" s="945" t="str">
        <f>VLOOKUP(C18,'Items in Tally'!$A$2:$D$4982,2,FALSE)</f>
        <v>190 PC</v>
      </c>
      <c r="F18" s="946">
        <v>45528</v>
      </c>
      <c r="G18" s="900">
        <v>0.9</v>
      </c>
      <c r="H18" s="900">
        <v>11</v>
      </c>
      <c r="I18" s="947" t="s">
        <v>364</v>
      </c>
      <c r="J18" s="948" t="s">
        <v>326</v>
      </c>
      <c r="K18" s="902">
        <v>0.83333333333333326</v>
      </c>
      <c r="L18" s="902">
        <v>0.66666666666666674</v>
      </c>
      <c r="M18" s="902" t="s">
        <v>327</v>
      </c>
      <c r="N18" s="903" t="s">
        <v>327</v>
      </c>
      <c r="O18" s="900"/>
      <c r="P18" s="904">
        <v>17</v>
      </c>
      <c r="Q18" s="900">
        <v>15</v>
      </c>
      <c r="R18" s="900"/>
      <c r="S18" s="901"/>
      <c r="T18" s="900"/>
      <c r="U18" s="949">
        <f t="shared" si="9"/>
        <v>17.5</v>
      </c>
      <c r="V18" s="950">
        <f t="shared" si="10"/>
        <v>15.5</v>
      </c>
      <c r="W18" s="950" t="str">
        <f t="shared" ref="W18:X18" si="11">IF(R18="","",CEILING(R18*1.015,0.25))</f>
        <v/>
      </c>
      <c r="X18" s="951" t="str">
        <f t="shared" si="11"/>
        <v/>
      </c>
    </row>
    <row r="19" spans="1:29" s="8" customFormat="1" ht="18.75" customHeight="1" x14ac:dyDescent="0.2">
      <c r="A19" s="175" t="s">
        <v>44</v>
      </c>
      <c r="B19" s="1130" t="s">
        <v>365</v>
      </c>
      <c r="C19" s="776" t="s">
        <v>366</v>
      </c>
      <c r="D19" s="776" t="s">
        <v>167</v>
      </c>
      <c r="E19" s="776" t="str">
        <f>VLOOKUP(C19,'Items in Tally'!$A$2:$D$4982,2,FALSE)</f>
        <v>525 PC</v>
      </c>
      <c r="F19" s="43">
        <v>45772</v>
      </c>
      <c r="G19" s="1130">
        <v>1</v>
      </c>
      <c r="H19" s="1130">
        <v>12.5</v>
      </c>
      <c r="I19" s="19"/>
      <c r="J19" s="304"/>
      <c r="K19" s="9"/>
      <c r="L19" s="9"/>
      <c r="M19" s="9"/>
      <c r="N19" s="177"/>
      <c r="O19" s="1130"/>
      <c r="P19" s="1129">
        <v>18</v>
      </c>
      <c r="Q19" s="1130">
        <v>16</v>
      </c>
      <c r="R19" s="1130"/>
      <c r="S19" s="1154"/>
      <c r="T19" s="1130"/>
      <c r="U19" s="305">
        <f t="shared" si="9"/>
        <v>18.5</v>
      </c>
      <c r="V19" s="125">
        <f t="shared" si="10"/>
        <v>16.5</v>
      </c>
      <c r="W19" s="125"/>
      <c r="X19" s="306"/>
    </row>
    <row r="20" spans="1:29" s="8" customFormat="1" ht="18.75" customHeight="1" x14ac:dyDescent="0.2">
      <c r="A20" s="175" t="s">
        <v>44</v>
      </c>
      <c r="B20" s="1130">
        <v>1610</v>
      </c>
      <c r="C20" s="776" t="s">
        <v>367</v>
      </c>
      <c r="D20" s="776" t="s">
        <v>368</v>
      </c>
      <c r="E20" s="776" t="str">
        <f>VLOOKUP(C20,'Items in Tally'!$A$2:$D$4982,2,FALSE)</f>
        <v>175 PC</v>
      </c>
      <c r="F20" s="43">
        <v>45772</v>
      </c>
      <c r="G20" s="1130">
        <v>1</v>
      </c>
      <c r="H20" s="125">
        <v>12.2</v>
      </c>
      <c r="I20" s="19" t="s">
        <v>364</v>
      </c>
      <c r="J20" s="304" t="s">
        <v>326</v>
      </c>
      <c r="K20" s="9">
        <v>0.61403508771929816</v>
      </c>
      <c r="L20" s="9">
        <v>0.47368421052631571</v>
      </c>
      <c r="M20" s="9" t="s">
        <v>327</v>
      </c>
      <c r="N20" s="177" t="s">
        <v>327</v>
      </c>
      <c r="O20" s="1130"/>
      <c r="P20" s="1129">
        <v>18</v>
      </c>
      <c r="Q20" s="1130">
        <v>16</v>
      </c>
      <c r="R20" s="1130"/>
      <c r="S20" s="1154"/>
      <c r="T20" s="1130"/>
      <c r="U20" s="305">
        <f t="shared" si="9"/>
        <v>18.5</v>
      </c>
      <c r="V20" s="125">
        <f t="shared" si="10"/>
        <v>16.5</v>
      </c>
      <c r="W20" s="125" t="str">
        <f t="shared" ref="W20:X20" si="12">IF(R20="","",CEILING(R20*1.015,0.25))</f>
        <v/>
      </c>
      <c r="X20" s="306" t="str">
        <f t="shared" si="12"/>
        <v/>
      </c>
    </row>
    <row r="21" spans="1:29" s="8" customFormat="1" ht="18.75" customHeight="1" x14ac:dyDescent="0.2">
      <c r="A21" s="175" t="s">
        <v>44</v>
      </c>
      <c r="B21" s="1130" t="s">
        <v>369</v>
      </c>
      <c r="C21" s="776" t="s">
        <v>370</v>
      </c>
      <c r="D21" s="776" t="s">
        <v>81</v>
      </c>
      <c r="E21" s="776" t="str">
        <f>VLOOKUP(C21,'Items in Tally'!$A$2:$D$4982,2,FALSE)</f>
        <v>325 PC</v>
      </c>
      <c r="F21" s="43">
        <v>45772</v>
      </c>
      <c r="G21" s="1130">
        <v>1</v>
      </c>
      <c r="H21" s="125">
        <v>12.2</v>
      </c>
      <c r="I21" s="19" t="s">
        <v>371</v>
      </c>
      <c r="J21" s="304" t="s">
        <v>335</v>
      </c>
      <c r="K21" s="9">
        <v>0.91666666666666674</v>
      </c>
      <c r="L21" s="9">
        <v>0.75</v>
      </c>
      <c r="M21" s="9" t="s">
        <v>327</v>
      </c>
      <c r="N21" s="177" t="s">
        <v>327</v>
      </c>
      <c r="O21" s="1130"/>
      <c r="P21" s="1129">
        <v>18</v>
      </c>
      <c r="Q21" s="1130">
        <v>16</v>
      </c>
      <c r="R21" s="1130"/>
      <c r="S21" s="1154"/>
      <c r="T21" s="1130"/>
      <c r="U21" s="305">
        <f t="shared" si="9"/>
        <v>18.5</v>
      </c>
      <c r="V21" s="125">
        <f t="shared" si="10"/>
        <v>16.5</v>
      </c>
      <c r="W21" s="125" t="str">
        <f t="shared" ref="W21:X21" si="13">IF(R21="","",CEILING(R21*1.015,0.25))</f>
        <v/>
      </c>
      <c r="X21" s="306" t="str">
        <f t="shared" si="13"/>
        <v/>
      </c>
    </row>
    <row r="22" spans="1:29" s="8" customFormat="1" ht="18.75" customHeight="1" x14ac:dyDescent="0.2">
      <c r="A22" s="175" t="s">
        <v>44</v>
      </c>
      <c r="B22" s="1130">
        <v>203</v>
      </c>
      <c r="C22" s="776" t="s">
        <v>372</v>
      </c>
      <c r="D22" s="776"/>
      <c r="E22" s="776" t="str">
        <f>VLOOKUP(C22,'Items in Tally'!$A$2:$D$4982,2,FALSE)</f>
        <v>115 PC</v>
      </c>
      <c r="F22" s="43">
        <v>45772</v>
      </c>
      <c r="G22" s="1130">
        <v>1</v>
      </c>
      <c r="H22" s="125">
        <v>12.2</v>
      </c>
      <c r="I22" s="19"/>
      <c r="J22" s="304"/>
      <c r="K22" s="9"/>
      <c r="L22" s="9"/>
      <c r="M22" s="9"/>
      <c r="N22" s="177"/>
      <c r="O22" s="1130"/>
      <c r="P22" s="1129">
        <v>20</v>
      </c>
      <c r="Q22" s="1130">
        <v>18</v>
      </c>
      <c r="R22" s="1130"/>
      <c r="S22" s="1154"/>
      <c r="T22" s="1130"/>
      <c r="U22" s="305">
        <f t="shared" si="9"/>
        <v>20.5</v>
      </c>
      <c r="V22" s="125">
        <f t="shared" si="10"/>
        <v>18.5</v>
      </c>
      <c r="W22" s="125"/>
      <c r="X22" s="306"/>
    </row>
    <row r="23" spans="1:29" s="8" customFormat="1" ht="16" x14ac:dyDescent="0.2">
      <c r="A23" s="175" t="s">
        <v>373</v>
      </c>
      <c r="B23" s="1130" t="s">
        <v>374</v>
      </c>
      <c r="C23" s="776" t="s">
        <v>375</v>
      </c>
      <c r="D23" s="776" t="s">
        <v>161</v>
      </c>
      <c r="E23" s="776" t="str">
        <f>VLOOKUP(C23,'Items in Tally'!$A$2:$D$4982,2,FALSE)</f>
        <v>1510 PC</v>
      </c>
      <c r="F23" s="43">
        <v>45772</v>
      </c>
      <c r="G23" s="1130">
        <v>0.68</v>
      </c>
      <c r="H23" s="1130">
        <v>8.5</v>
      </c>
      <c r="I23" s="19" t="s">
        <v>364</v>
      </c>
      <c r="J23" s="304" t="s">
        <v>326</v>
      </c>
      <c r="K23" s="9">
        <v>0.8867924528301887</v>
      </c>
      <c r="L23" s="9">
        <v>0.66037735849056611</v>
      </c>
      <c r="M23" s="9" t="s">
        <v>327</v>
      </c>
      <c r="N23" s="177" t="s">
        <v>327</v>
      </c>
      <c r="O23" s="1130"/>
      <c r="P23" s="1129">
        <v>18</v>
      </c>
      <c r="Q23" s="1130">
        <v>16</v>
      </c>
      <c r="R23" s="1130">
        <v>14</v>
      </c>
      <c r="S23" s="1154"/>
      <c r="T23" s="1130"/>
      <c r="U23" s="305">
        <f t="shared" si="9"/>
        <v>18.5</v>
      </c>
      <c r="V23" s="125">
        <f t="shared" si="10"/>
        <v>16.5</v>
      </c>
      <c r="W23" s="125">
        <f>IF(R23="","",CEILING(R23*1.015,0.5))</f>
        <v>14.5</v>
      </c>
      <c r="X23" s="306" t="str">
        <f t="shared" ref="X23" si="14">IF(S23="","",CEILING(S23*1.015,0.25))</f>
        <v/>
      </c>
    </row>
    <row r="24" spans="1:29" s="5" customFormat="1" ht="15.75" customHeight="1" x14ac:dyDescent="0.2">
      <c r="A24" s="171" t="s">
        <v>373</v>
      </c>
      <c r="B24" s="1150">
        <v>7055</v>
      </c>
      <c r="C24" s="777" t="s">
        <v>376</v>
      </c>
      <c r="D24" s="777"/>
      <c r="E24" s="777" t="str">
        <f>VLOOKUP(C24,'Items in Tally'!$A$2:$D$4982,2,FALSE)</f>
        <v>300 PC</v>
      </c>
      <c r="F24" s="44">
        <v>44917</v>
      </c>
      <c r="G24" s="1150">
        <v>1</v>
      </c>
      <c r="H24" s="1150">
        <v>11.85</v>
      </c>
      <c r="I24" s="45" t="s">
        <v>341</v>
      </c>
      <c r="J24" s="307" t="s">
        <v>377</v>
      </c>
      <c r="K24" s="6">
        <v>0.8867924528301887</v>
      </c>
      <c r="L24" s="6">
        <v>0.66037735849056611</v>
      </c>
      <c r="M24" s="6" t="s">
        <v>327</v>
      </c>
      <c r="N24" s="172" t="s">
        <v>327</v>
      </c>
      <c r="O24" s="1150"/>
      <c r="P24" s="1122">
        <v>23</v>
      </c>
      <c r="Q24" s="1150">
        <v>19</v>
      </c>
      <c r="R24" s="1150"/>
      <c r="S24" s="1045"/>
      <c r="T24" s="1150"/>
      <c r="U24" s="308">
        <f t="shared" si="9"/>
        <v>23.5</v>
      </c>
      <c r="V24" s="133">
        <f t="shared" si="10"/>
        <v>19.5</v>
      </c>
      <c r="W24" s="133" t="str">
        <f t="shared" ref="W24:X24" si="15">IF(R24="","",CEILING(R24*1.015,0.25))</f>
        <v/>
      </c>
      <c r="X24" s="309" t="str">
        <f t="shared" si="15"/>
        <v/>
      </c>
    </row>
    <row r="25" spans="1:29" s="8" customFormat="1" ht="15.75" customHeight="1" x14ac:dyDescent="0.2">
      <c r="A25" s="175" t="s">
        <v>373</v>
      </c>
      <c r="B25" s="1130">
        <v>1020</v>
      </c>
      <c r="C25" s="776" t="s">
        <v>378</v>
      </c>
      <c r="D25" s="776"/>
      <c r="E25" s="776" t="str">
        <f>VLOOKUP(C25,'Items in Tally'!$A$2:$D$4982,2,FALSE)</f>
        <v>325 PC</v>
      </c>
      <c r="F25" s="43">
        <v>44317</v>
      </c>
      <c r="G25" s="1130">
        <v>1.1000000000000001</v>
      </c>
      <c r="H25" s="1130">
        <v>13.25</v>
      </c>
      <c r="I25" s="19"/>
      <c r="J25" s="304"/>
      <c r="K25" s="9">
        <v>0.8867924528301887</v>
      </c>
      <c r="L25" s="9">
        <v>0.66037735849056611</v>
      </c>
      <c r="M25" s="9" t="s">
        <v>327</v>
      </c>
      <c r="N25" s="177" t="s">
        <v>327</v>
      </c>
      <c r="O25" s="1130"/>
      <c r="P25" s="1129">
        <v>20</v>
      </c>
      <c r="Q25" s="1130">
        <v>18</v>
      </c>
      <c r="R25" s="1130"/>
      <c r="S25" s="1154"/>
      <c r="T25" s="1130"/>
      <c r="U25" s="305">
        <f t="shared" si="9"/>
        <v>20.5</v>
      </c>
      <c r="V25" s="125">
        <f t="shared" si="10"/>
        <v>18.5</v>
      </c>
      <c r="W25" s="125" t="str">
        <f t="shared" ref="W25:X25" si="16">IF(R25="","",CEILING(R25*1.015,0.25))</f>
        <v/>
      </c>
      <c r="X25" s="306" t="str">
        <f t="shared" si="16"/>
        <v/>
      </c>
    </row>
    <row r="26" spans="1:29" s="5" customFormat="1" ht="15.75" customHeight="1" x14ac:dyDescent="0.2">
      <c r="A26" s="171" t="s">
        <v>373</v>
      </c>
      <c r="B26" s="1150" t="s">
        <v>379</v>
      </c>
      <c r="C26" s="777" t="s">
        <v>380</v>
      </c>
      <c r="D26" s="777"/>
      <c r="E26" s="777" t="str">
        <f>VLOOKUP(C26,'Items in Tally'!$A$2:$D$4982,2,FALSE)</f>
        <v> </v>
      </c>
      <c r="F26" s="44">
        <v>45375</v>
      </c>
      <c r="G26" s="1150">
        <v>0.7</v>
      </c>
      <c r="H26" s="1150">
        <v>8.4</v>
      </c>
      <c r="I26" s="45"/>
      <c r="J26" s="307"/>
      <c r="K26" s="6"/>
      <c r="L26" s="6"/>
      <c r="M26" s="6"/>
      <c r="N26" s="172"/>
      <c r="O26" s="1150"/>
      <c r="P26" s="1122">
        <v>19</v>
      </c>
      <c r="Q26" s="1150">
        <v>17</v>
      </c>
      <c r="R26" s="1150">
        <v>15</v>
      </c>
      <c r="S26" s="1045"/>
      <c r="T26" s="1150"/>
      <c r="U26" s="308">
        <f t="shared" si="9"/>
        <v>19.5</v>
      </c>
      <c r="V26" s="133">
        <f t="shared" si="10"/>
        <v>17.5</v>
      </c>
      <c r="W26" s="133">
        <f>IF(R26="","",CEILING(R26*1.015,0.5))</f>
        <v>15.5</v>
      </c>
      <c r="X26" s="309"/>
    </row>
    <row r="27" spans="1:29" s="8" customFormat="1" ht="15.75" customHeight="1" x14ac:dyDescent="0.2">
      <c r="A27" s="175" t="s">
        <v>381</v>
      </c>
      <c r="B27" s="1130" t="s">
        <v>382</v>
      </c>
      <c r="C27" s="776" t="s">
        <v>383</v>
      </c>
      <c r="D27" s="776" t="s">
        <v>17</v>
      </c>
      <c r="E27" s="776" t="str">
        <f>VLOOKUP(C27,'Items in Tally'!$A$2:$D$4982,2,FALSE)</f>
        <v>320 PC</v>
      </c>
      <c r="F27" s="43">
        <v>45772</v>
      </c>
      <c r="G27" s="1130">
        <v>1.2</v>
      </c>
      <c r="H27" s="1130">
        <v>15</v>
      </c>
      <c r="I27" s="19" t="s">
        <v>364</v>
      </c>
      <c r="J27" s="304" t="s">
        <v>377</v>
      </c>
      <c r="K27" s="9"/>
      <c r="L27" s="9"/>
      <c r="M27" s="9"/>
      <c r="N27" s="177"/>
      <c r="O27" s="1130"/>
      <c r="P27" s="1129">
        <v>23</v>
      </c>
      <c r="Q27" s="1130">
        <v>20</v>
      </c>
      <c r="R27" s="1130"/>
      <c r="S27" s="1154"/>
      <c r="T27" s="1130"/>
      <c r="U27" s="305">
        <f t="shared" si="9"/>
        <v>23.5</v>
      </c>
      <c r="V27" s="125">
        <f t="shared" si="10"/>
        <v>20.5</v>
      </c>
      <c r="W27" s="125"/>
      <c r="X27" s="306"/>
    </row>
    <row r="28" spans="1:29" s="8" customFormat="1" ht="15.75" customHeight="1" x14ac:dyDescent="0.2">
      <c r="A28" s="175" t="s">
        <v>381</v>
      </c>
      <c r="B28" s="1130" t="s">
        <v>384</v>
      </c>
      <c r="C28" s="776" t="s">
        <v>385</v>
      </c>
      <c r="D28" s="776" t="s">
        <v>363</v>
      </c>
      <c r="E28" s="776" t="str">
        <f>VLOOKUP(C28,'Items in Tally'!$A$2:$D$4982,2,FALSE)</f>
        <v>100 PC</v>
      </c>
      <c r="F28" s="43">
        <v>45772</v>
      </c>
      <c r="G28" s="1130">
        <v>1.2</v>
      </c>
      <c r="H28" s="1130">
        <v>15</v>
      </c>
      <c r="I28" s="19" t="s">
        <v>334</v>
      </c>
      <c r="J28" s="304" t="s">
        <v>377</v>
      </c>
      <c r="K28" s="9"/>
      <c r="L28" s="9"/>
      <c r="M28" s="9"/>
      <c r="N28" s="177"/>
      <c r="O28" s="1130"/>
      <c r="P28" s="1129">
        <v>23</v>
      </c>
      <c r="Q28" s="1130">
        <v>20</v>
      </c>
      <c r="R28" s="1130"/>
      <c r="S28" s="1154"/>
      <c r="T28" s="1130"/>
      <c r="U28" s="305">
        <f t="shared" si="9"/>
        <v>23.5</v>
      </c>
      <c r="V28" s="125">
        <f t="shared" si="10"/>
        <v>20.5</v>
      </c>
      <c r="W28" s="125"/>
      <c r="X28" s="306"/>
    </row>
    <row r="29" spans="1:29" ht="15.75" customHeight="1" x14ac:dyDescent="0.2">
      <c r="A29" s="165"/>
      <c r="E29" s="777"/>
      <c r="F29" s="1133"/>
      <c r="G29" s="1133"/>
      <c r="H29" s="1133"/>
      <c r="I29" s="46"/>
      <c r="J29" s="310"/>
      <c r="K29" s="3" t="s">
        <v>327</v>
      </c>
      <c r="L29" s="3" t="s">
        <v>327</v>
      </c>
      <c r="M29" s="3" t="s">
        <v>327</v>
      </c>
      <c r="N29" s="167" t="s">
        <v>327</v>
      </c>
      <c r="O29" s="1133"/>
      <c r="P29" s="1132"/>
      <c r="Q29" s="1133"/>
      <c r="R29" s="1133"/>
      <c r="S29" s="166"/>
      <c r="T29" s="1133"/>
      <c r="U29" s="311" t="str">
        <f>IF(P29="","",CEILING(P29*1.02,0.25))</f>
        <v/>
      </c>
      <c r="V29" s="14" t="str">
        <f t="shared" ref="V29:X29" si="17">IF(Q29="","",CEILING(Q29*1.02,0.25))</f>
        <v/>
      </c>
      <c r="W29" s="14" t="str">
        <f t="shared" si="17"/>
        <v/>
      </c>
      <c r="X29" s="312" t="str">
        <f t="shared" si="17"/>
        <v/>
      </c>
    </row>
    <row r="30" spans="1:29" ht="15.75" customHeight="1" x14ac:dyDescent="0.2">
      <c r="A30" s="1202" t="s">
        <v>386</v>
      </c>
      <c r="B30" s="1202"/>
      <c r="C30" s="703"/>
      <c r="D30" s="703"/>
      <c r="E30" s="777" t="e">
        <f>VLOOKUP(C30,'Items in Tally'!$A$2:$D$4982,2,FALSE)</f>
        <v>#N/A</v>
      </c>
      <c r="F30" s="300"/>
      <c r="G30" s="300"/>
      <c r="H30" s="300"/>
      <c r="I30" s="313"/>
      <c r="J30" s="314"/>
      <c r="K30" s="579" t="s">
        <v>327</v>
      </c>
      <c r="L30" s="579" t="s">
        <v>327</v>
      </c>
      <c r="M30" s="579" t="s">
        <v>327</v>
      </c>
      <c r="N30" s="315" t="s">
        <v>327</v>
      </c>
      <c r="O30" s="300"/>
      <c r="P30" s="316"/>
      <c r="Q30" s="300"/>
      <c r="R30" s="300"/>
      <c r="S30" s="317"/>
      <c r="T30" s="300"/>
      <c r="U30" s="318" t="str">
        <f>IF(P30="","",CEILING(P30*1.02,0.25))</f>
        <v/>
      </c>
      <c r="V30" s="301" t="str">
        <f t="shared" ref="V30:X30" si="18">IF(Q30="","",CEILING(Q30*1.02,0.25))</f>
        <v/>
      </c>
      <c r="W30" s="301" t="str">
        <f t="shared" si="18"/>
        <v/>
      </c>
      <c r="X30" s="302" t="str">
        <f t="shared" si="18"/>
        <v/>
      </c>
      <c r="Y30" s="303"/>
      <c r="Z30" s="303"/>
      <c r="AA30" s="303"/>
      <c r="AB30" s="303"/>
      <c r="AC30" s="303"/>
    </row>
    <row r="31" spans="1:29" s="910" customFormat="1" ht="15.75" customHeight="1" x14ac:dyDescent="0.2">
      <c r="A31" s="895" t="s">
        <v>20</v>
      </c>
      <c r="B31" s="900" t="s">
        <v>387</v>
      </c>
      <c r="C31" s="945" t="s">
        <v>388</v>
      </c>
      <c r="D31" s="945" t="s">
        <v>17</v>
      </c>
      <c r="E31" s="945" t="str">
        <f>VLOOKUP(C31,'Items in Tally'!$A$2:$D$4982,2,FALSE)</f>
        <v>200 PC</v>
      </c>
      <c r="F31" s="946">
        <v>45650</v>
      </c>
      <c r="G31" s="950">
        <v>0.9</v>
      </c>
      <c r="H31" s="950">
        <v>11.2</v>
      </c>
      <c r="I31" s="947">
        <v>240</v>
      </c>
      <c r="J31" s="948">
        <v>17</v>
      </c>
      <c r="K31" s="902">
        <v>0.73584905660377364</v>
      </c>
      <c r="L31" s="902">
        <v>0.58490566037735858</v>
      </c>
      <c r="M31" s="902" t="s">
        <v>327</v>
      </c>
      <c r="N31" s="903" t="s">
        <v>327</v>
      </c>
      <c r="O31" s="900"/>
      <c r="P31" s="904">
        <v>19</v>
      </c>
      <c r="Q31" s="900">
        <v>17</v>
      </c>
      <c r="R31" s="900">
        <v>16</v>
      </c>
      <c r="S31" s="901"/>
      <c r="T31" s="900"/>
      <c r="U31" s="949">
        <f>IF(P31="","",CEILING(P31*1.015,0.5))</f>
        <v>19.5</v>
      </c>
      <c r="V31" s="950">
        <f>IF(Q31="","",CEILING(Q31*1.015,0.5))</f>
        <v>17.5</v>
      </c>
      <c r="W31" s="950">
        <f>IF(R31="","",CEILING(R31*1.015,0.5))</f>
        <v>16.5</v>
      </c>
      <c r="X31" s="951" t="str">
        <f t="shared" ref="X31" si="19">IF(S31="","",CEILING(S31*1.015,0.25))</f>
        <v/>
      </c>
    </row>
    <row r="32" spans="1:29" s="8" customFormat="1" ht="15.75" customHeight="1" x14ac:dyDescent="0.2">
      <c r="A32" s="175" t="s">
        <v>321</v>
      </c>
      <c r="B32" s="1130" t="s">
        <v>389</v>
      </c>
      <c r="C32" s="776" t="s">
        <v>390</v>
      </c>
      <c r="D32" s="776" t="s">
        <v>391</v>
      </c>
      <c r="E32" s="776" t="str">
        <f>VLOOKUP(C32,'Items in Tally'!$A$2:$D$4982,2,FALSE)</f>
        <v>20689 PC</v>
      </c>
      <c r="F32" s="43">
        <v>45772</v>
      </c>
      <c r="G32" s="1130">
        <v>0.82</v>
      </c>
      <c r="H32" s="125">
        <v>10.199999999999999</v>
      </c>
      <c r="I32" s="19" t="s">
        <v>392</v>
      </c>
      <c r="J32" s="304" t="s">
        <v>393</v>
      </c>
      <c r="K32" s="9">
        <v>0.22448979591836737</v>
      </c>
      <c r="L32" s="9">
        <v>0.14285714285714279</v>
      </c>
      <c r="M32" s="9">
        <v>0.1020408163265305</v>
      </c>
      <c r="N32" s="177">
        <v>8.163265306122458E-2</v>
      </c>
      <c r="O32" s="1130"/>
      <c r="P32" s="1129">
        <v>14</v>
      </c>
      <c r="Q32" s="1130">
        <v>12.5</v>
      </c>
      <c r="R32" s="1130">
        <v>11.75</v>
      </c>
      <c r="S32" s="1154">
        <v>11.5</v>
      </c>
      <c r="T32" s="1130"/>
      <c r="U32" s="305">
        <f>IF(P32="","",CEILING(P32*1.015,0.25))</f>
        <v>14.25</v>
      </c>
      <c r="V32" s="125">
        <f>IF(Q32="","",CEILING(Q32*1.015,0.25))</f>
        <v>12.75</v>
      </c>
      <c r="W32" s="125">
        <f>IF(R32="","",CEILING(R32*1.015,0.25))</f>
        <v>12</v>
      </c>
      <c r="X32" s="306">
        <f>IF(S32="","",CEILING(S32*1.015,0.25))</f>
        <v>11.75</v>
      </c>
      <c r="Z32" s="8">
        <v>11.75</v>
      </c>
    </row>
    <row r="33" spans="1:25" s="8" customFormat="1" ht="15.75" customHeight="1" x14ac:dyDescent="0.2">
      <c r="A33" s="175" t="s">
        <v>20</v>
      </c>
      <c r="B33" s="1130" t="s">
        <v>394</v>
      </c>
      <c r="C33" s="776" t="s">
        <v>395</v>
      </c>
      <c r="D33" s="776" t="s">
        <v>167</v>
      </c>
      <c r="E33" s="776" t="str">
        <f>VLOOKUP(C33,'Items in Tally'!$A$2:$D$4982,2,FALSE)</f>
        <v>310 PC</v>
      </c>
      <c r="F33" s="43">
        <v>45772</v>
      </c>
      <c r="G33" s="125">
        <v>2</v>
      </c>
      <c r="H33" s="125">
        <v>24.5</v>
      </c>
      <c r="I33" s="19" t="s">
        <v>334</v>
      </c>
      <c r="J33" s="304" t="s">
        <v>331</v>
      </c>
      <c r="K33" s="9">
        <v>0.3125</v>
      </c>
      <c r="L33" s="9">
        <v>0.1875</v>
      </c>
      <c r="M33" s="9" t="s">
        <v>327</v>
      </c>
      <c r="N33" s="177" t="s">
        <v>327</v>
      </c>
      <c r="O33" s="1130"/>
      <c r="P33" s="1129">
        <v>35</v>
      </c>
      <c r="Q33" s="1130">
        <v>33</v>
      </c>
      <c r="R33" s="1130"/>
      <c r="S33" s="1154"/>
      <c r="T33" s="1130"/>
      <c r="U33" s="305">
        <f t="shared" ref="U33:W35" si="20">IF(P33="","",CEILING(P33*1.015,0.5))</f>
        <v>36</v>
      </c>
      <c r="V33" s="125">
        <f t="shared" si="20"/>
        <v>33.5</v>
      </c>
      <c r="W33" s="125" t="str">
        <f t="shared" si="20"/>
        <v/>
      </c>
      <c r="X33" s="306" t="str">
        <f t="shared" ref="X33" si="21">IF(S33="","",CEILING(S33*1.015,0.25))</f>
        <v/>
      </c>
    </row>
    <row r="34" spans="1:25" s="8" customFormat="1" ht="15.75" customHeight="1" x14ac:dyDescent="0.2">
      <c r="A34" s="175" t="s">
        <v>20</v>
      </c>
      <c r="B34" s="1130" t="s">
        <v>336</v>
      </c>
      <c r="C34" s="776" t="s">
        <v>396</v>
      </c>
      <c r="D34" s="776" t="s">
        <v>82</v>
      </c>
      <c r="E34" s="776" t="str">
        <f>VLOOKUP(C34,'Items in Tally'!$A$2:$D$4982,2,FALSE)</f>
        <v>457 PC</v>
      </c>
      <c r="F34" s="43">
        <v>45741</v>
      </c>
      <c r="G34" s="1130">
        <v>0.97</v>
      </c>
      <c r="H34" s="125">
        <v>12.2</v>
      </c>
      <c r="I34" s="19" t="s">
        <v>392</v>
      </c>
      <c r="J34" s="304" t="s">
        <v>377</v>
      </c>
      <c r="K34" s="9">
        <v>0.62711864406779672</v>
      </c>
      <c r="L34" s="9">
        <v>0.49152542372881358</v>
      </c>
      <c r="M34" s="9" t="s">
        <v>327</v>
      </c>
      <c r="N34" s="177" t="s">
        <v>327</v>
      </c>
      <c r="O34" s="1130"/>
      <c r="P34" s="1129">
        <v>19</v>
      </c>
      <c r="Q34" s="1130">
        <v>17</v>
      </c>
      <c r="R34" s="1130">
        <v>16</v>
      </c>
      <c r="S34" s="1154"/>
      <c r="T34" s="1130"/>
      <c r="U34" s="305">
        <f t="shared" si="20"/>
        <v>19.5</v>
      </c>
      <c r="V34" s="125">
        <f t="shared" si="20"/>
        <v>17.5</v>
      </c>
      <c r="W34" s="125">
        <f t="shared" si="20"/>
        <v>16.5</v>
      </c>
      <c r="X34" s="306" t="str">
        <f t="shared" ref="X34" si="22">IF(S34="","",CEILING(S34*1.015,0.25))</f>
        <v/>
      </c>
    </row>
    <row r="35" spans="1:25" s="8" customFormat="1" ht="15.75" customHeight="1" x14ac:dyDescent="0.2">
      <c r="A35" s="175" t="s">
        <v>20</v>
      </c>
      <c r="B35" s="1130" t="s">
        <v>339</v>
      </c>
      <c r="C35" s="776" t="s">
        <v>397</v>
      </c>
      <c r="D35" s="776"/>
      <c r="E35" s="776" t="str">
        <f>VLOOKUP(C35,'Items in Tally'!$A$2:$D$4982,2,FALSE)</f>
        <v>100 PC</v>
      </c>
      <c r="F35" s="43">
        <v>45772</v>
      </c>
      <c r="G35" s="125">
        <v>1.2</v>
      </c>
      <c r="H35" s="125">
        <v>15</v>
      </c>
      <c r="I35" s="19" t="s">
        <v>398</v>
      </c>
      <c r="J35" s="304" t="s">
        <v>377</v>
      </c>
      <c r="K35" s="9">
        <v>0.6507936507936507</v>
      </c>
      <c r="L35" s="9">
        <v>0.52380952380952372</v>
      </c>
      <c r="M35" s="9" t="s">
        <v>327</v>
      </c>
      <c r="N35" s="177" t="s">
        <v>327</v>
      </c>
      <c r="O35" s="1130"/>
      <c r="P35" s="1129">
        <v>22</v>
      </c>
      <c r="Q35" s="1130">
        <v>20</v>
      </c>
      <c r="R35" s="1130"/>
      <c r="S35" s="1154"/>
      <c r="T35" s="1130"/>
      <c r="U35" s="305">
        <f t="shared" si="20"/>
        <v>22.5</v>
      </c>
      <c r="V35" s="125">
        <f t="shared" si="20"/>
        <v>20.5</v>
      </c>
      <c r="W35" s="125" t="str">
        <f t="shared" si="20"/>
        <v/>
      </c>
      <c r="X35" s="306" t="str">
        <f t="shared" ref="X35" si="23">IF(S35="","",CEILING(S35*1.015,0.25))</f>
        <v/>
      </c>
    </row>
    <row r="36" spans="1:25" s="5" customFormat="1" ht="15.75" customHeight="1" x14ac:dyDescent="0.2">
      <c r="A36" s="171" t="s">
        <v>399</v>
      </c>
      <c r="B36" s="1150" t="s">
        <v>342</v>
      </c>
      <c r="C36" s="777" t="s">
        <v>400</v>
      </c>
      <c r="D36" s="777" t="s">
        <v>167</v>
      </c>
      <c r="E36" s="777" t="str">
        <f>VLOOKUP(C36,'Items in Tally'!$A$2:$D$4982,2,FALSE)</f>
        <v> </v>
      </c>
      <c r="F36" s="44">
        <v>45713</v>
      </c>
      <c r="G36" s="133">
        <v>2</v>
      </c>
      <c r="H36" s="133">
        <v>25</v>
      </c>
      <c r="I36" s="45" t="s">
        <v>334</v>
      </c>
      <c r="J36" s="307" t="s">
        <v>401</v>
      </c>
      <c r="K36" s="6" t="s">
        <v>327</v>
      </c>
      <c r="L36" s="6" t="s">
        <v>327</v>
      </c>
      <c r="M36" s="6" t="s">
        <v>327</v>
      </c>
      <c r="N36" s="172" t="s">
        <v>327</v>
      </c>
      <c r="O36" s="1150"/>
      <c r="P36" s="1122">
        <v>35</v>
      </c>
      <c r="Q36" s="1150">
        <v>32</v>
      </c>
      <c r="R36" s="1150"/>
      <c r="S36" s="1045"/>
      <c r="T36" s="1150"/>
      <c r="U36" s="308">
        <f t="shared" ref="U36:U38" si="24">IF(P36="","",CEILING(P36*1.015,0.5))</f>
        <v>36</v>
      </c>
      <c r="V36" s="133">
        <f t="shared" ref="V36:V38" si="25">IF(Q36="","",CEILING(Q36*1.015,0.5))</f>
        <v>32.5</v>
      </c>
      <c r="W36" s="133" t="str">
        <f t="shared" ref="W36:X36" si="26">IF(R36="","",CEILING(R36*1.015,0.25))</f>
        <v/>
      </c>
      <c r="X36" s="309" t="str">
        <f t="shared" si="26"/>
        <v/>
      </c>
    </row>
    <row r="37" spans="1:25" s="8" customFormat="1" ht="15.75" customHeight="1" x14ac:dyDescent="0.2">
      <c r="A37" s="175" t="s">
        <v>20</v>
      </c>
      <c r="B37" s="1130" t="s">
        <v>345</v>
      </c>
      <c r="C37" s="776" t="s">
        <v>402</v>
      </c>
      <c r="D37" s="776" t="s">
        <v>167</v>
      </c>
      <c r="E37" s="776" t="str">
        <f>VLOOKUP(C37,'Items in Tally'!$A$2:$D$4982,2,FALSE)</f>
        <v>125 PC</v>
      </c>
      <c r="F37" s="43">
        <v>45741</v>
      </c>
      <c r="G37" s="1130">
        <v>1.2</v>
      </c>
      <c r="H37" s="1130">
        <v>15</v>
      </c>
      <c r="I37" s="19" t="s">
        <v>398</v>
      </c>
      <c r="J37" s="304" t="s">
        <v>331</v>
      </c>
      <c r="K37" s="9" t="s">
        <v>327</v>
      </c>
      <c r="L37" s="9" t="s">
        <v>327</v>
      </c>
      <c r="M37" s="9" t="s">
        <v>327</v>
      </c>
      <c r="N37" s="177" t="s">
        <v>327</v>
      </c>
      <c r="O37" s="1130"/>
      <c r="P37" s="1129">
        <v>21</v>
      </c>
      <c r="Q37" s="1130">
        <v>19</v>
      </c>
      <c r="R37" s="1130"/>
      <c r="S37" s="1154"/>
      <c r="T37" s="1130"/>
      <c r="U37" s="305">
        <f>IF(P37="","",CEILING(P37*1.015,0.5))</f>
        <v>21.5</v>
      </c>
      <c r="V37" s="125">
        <f>IF(Q37="","",CEILING(Q37*1.015,0.5))</f>
        <v>19.5</v>
      </c>
      <c r="W37" s="125"/>
      <c r="X37" s="306"/>
    </row>
    <row r="38" spans="1:25" s="5" customFormat="1" ht="15.75" customHeight="1" x14ac:dyDescent="0.2">
      <c r="A38" s="171" t="s">
        <v>20</v>
      </c>
      <c r="B38" s="1150" t="s">
        <v>348</v>
      </c>
      <c r="C38" s="777" t="s">
        <v>403</v>
      </c>
      <c r="D38" s="777" t="s">
        <v>81</v>
      </c>
      <c r="E38" s="777" t="str">
        <f>VLOOKUP(C38,'Items in Tally'!$A$2:$D$4982,2,FALSE)</f>
        <v>30 PC</v>
      </c>
      <c r="F38" s="44">
        <v>45528</v>
      </c>
      <c r="G38" s="1150">
        <v>1.23</v>
      </c>
      <c r="H38" s="1150">
        <v>15.15</v>
      </c>
      <c r="I38" s="45" t="s">
        <v>330</v>
      </c>
      <c r="J38" s="307" t="s">
        <v>331</v>
      </c>
      <c r="K38" s="6">
        <v>0.55223880597014929</v>
      </c>
      <c r="L38" s="6">
        <v>0.43283582089552231</v>
      </c>
      <c r="M38" s="6" t="s">
        <v>327</v>
      </c>
      <c r="N38" s="172" t="s">
        <v>327</v>
      </c>
      <c r="O38" s="1150"/>
      <c r="P38" s="1122">
        <v>21</v>
      </c>
      <c r="Q38" s="1150">
        <v>19</v>
      </c>
      <c r="R38" s="1150"/>
      <c r="S38" s="1045"/>
      <c r="T38" s="1150"/>
      <c r="U38" s="308">
        <f t="shared" si="24"/>
        <v>21.5</v>
      </c>
      <c r="V38" s="133">
        <f t="shared" si="25"/>
        <v>19.5</v>
      </c>
      <c r="W38" s="133" t="str">
        <f t="shared" ref="W38:X38" si="27">IF(R38="","",CEILING(R38*1.015,0.25))</f>
        <v/>
      </c>
      <c r="X38" s="309" t="str">
        <f t="shared" si="27"/>
        <v/>
      </c>
    </row>
    <row r="39" spans="1:25" s="8" customFormat="1" ht="15.75" customHeight="1" x14ac:dyDescent="0.2">
      <c r="A39" s="175" t="s">
        <v>20</v>
      </c>
      <c r="B39" s="1130" t="s">
        <v>404</v>
      </c>
      <c r="C39" s="776" t="s">
        <v>405</v>
      </c>
      <c r="D39" s="776"/>
      <c r="E39" s="776" t="str">
        <f>VLOOKUP(C39,'Items in Tally'!$A$2:$D$4982,2,FALSE)</f>
        <v> </v>
      </c>
      <c r="F39" s="43">
        <v>45772</v>
      </c>
      <c r="G39" s="1130">
        <v>0.9</v>
      </c>
      <c r="H39" s="125">
        <v>11</v>
      </c>
      <c r="I39" s="19"/>
      <c r="J39" s="304"/>
      <c r="K39" s="9"/>
      <c r="L39" s="9"/>
      <c r="M39" s="9"/>
      <c r="N39" s="177"/>
      <c r="O39" s="1130"/>
      <c r="P39" s="1129">
        <v>15</v>
      </c>
      <c r="Q39" s="1130">
        <v>13.5</v>
      </c>
      <c r="R39" s="1130">
        <v>12.75</v>
      </c>
      <c r="S39" s="1154"/>
      <c r="T39" s="1130"/>
      <c r="U39" s="305">
        <f t="shared" ref="U39:X40" si="28">IF(P39="","",CEILING(P39*1.015,0.25))</f>
        <v>15.25</v>
      </c>
      <c r="V39" s="125">
        <f t="shared" si="28"/>
        <v>13.75</v>
      </c>
      <c r="W39" s="125">
        <f t="shared" si="28"/>
        <v>13</v>
      </c>
      <c r="X39" s="306" t="str">
        <f t="shared" si="28"/>
        <v/>
      </c>
    </row>
    <row r="40" spans="1:25" s="8" customFormat="1" ht="15.75" customHeight="1" x14ac:dyDescent="0.2">
      <c r="A40" s="175" t="s">
        <v>20</v>
      </c>
      <c r="B40" s="1130" t="s">
        <v>406</v>
      </c>
      <c r="C40" s="776" t="s">
        <v>407</v>
      </c>
      <c r="D40" s="776" t="s">
        <v>408</v>
      </c>
      <c r="E40" s="776" t="str">
        <f>VLOOKUP(C40,'Items in Tally'!$A$2:$D$4982,2,FALSE)</f>
        <v>17620 PC</v>
      </c>
      <c r="F40" s="43">
        <v>45772</v>
      </c>
      <c r="G40" s="1130">
        <v>0.82</v>
      </c>
      <c r="H40" s="125">
        <v>10.199999999999999</v>
      </c>
      <c r="I40" s="19" t="s">
        <v>341</v>
      </c>
      <c r="J40" s="304" t="s">
        <v>393</v>
      </c>
      <c r="K40" s="9">
        <v>0.22448979591836737</v>
      </c>
      <c r="L40" s="9">
        <v>0.14285714285714279</v>
      </c>
      <c r="M40" s="9">
        <v>0.1020408163265305</v>
      </c>
      <c r="N40" s="177">
        <v>8.163265306122458E-2</v>
      </c>
      <c r="O40" s="1130"/>
      <c r="P40" s="1129">
        <v>14</v>
      </c>
      <c r="Q40" s="1130">
        <v>12.5</v>
      </c>
      <c r="R40" s="1130">
        <v>11.75</v>
      </c>
      <c r="S40" s="1154">
        <v>11.5</v>
      </c>
      <c r="T40" s="1130"/>
      <c r="U40" s="305">
        <f t="shared" si="28"/>
        <v>14.25</v>
      </c>
      <c r="V40" s="125">
        <f t="shared" si="28"/>
        <v>12.75</v>
      </c>
      <c r="W40" s="125">
        <f t="shared" si="28"/>
        <v>12</v>
      </c>
      <c r="X40" s="306">
        <f t="shared" si="28"/>
        <v>11.75</v>
      </c>
    </row>
    <row r="41" spans="1:25" s="8" customFormat="1" ht="15.75" customHeight="1" x14ac:dyDescent="0.2">
      <c r="A41" s="175" t="s">
        <v>20</v>
      </c>
      <c r="B41" s="1130" t="s">
        <v>356</v>
      </c>
      <c r="C41" s="778" t="s">
        <v>409</v>
      </c>
      <c r="D41" s="776" t="s">
        <v>149</v>
      </c>
      <c r="E41" s="776" t="str">
        <f>VLOOKUP(C41,'Items in Tally'!$A$2:$D$4982,2,FALSE)</f>
        <v>1412 PC</v>
      </c>
      <c r="F41" s="43">
        <v>45772</v>
      </c>
      <c r="G41" s="1130">
        <v>1.8</v>
      </c>
      <c r="H41" s="125">
        <v>22</v>
      </c>
      <c r="I41" s="19"/>
      <c r="J41" s="304"/>
      <c r="K41" s="9"/>
      <c r="L41" s="9"/>
      <c r="M41" s="9"/>
      <c r="N41" s="177"/>
      <c r="O41" s="1130"/>
      <c r="P41" s="1129">
        <v>34</v>
      </c>
      <c r="Q41" s="1130">
        <v>32</v>
      </c>
      <c r="R41" s="1130"/>
      <c r="S41" s="1154"/>
      <c r="T41" s="1130"/>
      <c r="U41" s="305">
        <f t="shared" ref="U41:U45" si="29">IF(P41="","",CEILING(P41*1.015,0.5))</f>
        <v>35</v>
      </c>
      <c r="V41" s="125">
        <f t="shared" ref="V41:V45" si="30">IF(Q41="","",CEILING(Q41*1.015,0.5))</f>
        <v>32.5</v>
      </c>
      <c r="W41" s="125"/>
      <c r="X41" s="306"/>
    </row>
    <row r="42" spans="1:25" s="5" customFormat="1" ht="15.75" customHeight="1" x14ac:dyDescent="0.2">
      <c r="A42" s="171" t="s">
        <v>20</v>
      </c>
      <c r="B42" s="1150" t="s">
        <v>358</v>
      </c>
      <c r="C42" s="869" t="s">
        <v>410</v>
      </c>
      <c r="D42" s="869"/>
      <c r="E42" s="777" t="str">
        <f>VLOOKUP(C42,'Items in Tally'!$A$2:$D$4982,2,FALSE)</f>
        <v>80 PC</v>
      </c>
      <c r="F42" s="44">
        <v>45222</v>
      </c>
      <c r="G42" s="1150">
        <v>0.13</v>
      </c>
      <c r="H42" s="133">
        <v>11.5</v>
      </c>
      <c r="I42" s="45"/>
      <c r="J42" s="307"/>
      <c r="K42" s="6"/>
      <c r="L42" s="6"/>
      <c r="M42" s="6"/>
      <c r="N42" s="172"/>
      <c r="O42" s="1150"/>
      <c r="P42" s="1122">
        <v>18</v>
      </c>
      <c r="Q42" s="1150">
        <v>16</v>
      </c>
      <c r="R42" s="1150"/>
      <c r="S42" s="1045"/>
      <c r="T42" s="1150"/>
      <c r="U42" s="308">
        <f t="shared" si="29"/>
        <v>18.5</v>
      </c>
      <c r="V42" s="133">
        <f t="shared" si="30"/>
        <v>16.5</v>
      </c>
      <c r="W42" s="133"/>
      <c r="X42" s="309"/>
    </row>
    <row r="43" spans="1:25" s="944" customFormat="1" ht="15.75" customHeight="1" x14ac:dyDescent="0.2">
      <c r="A43" s="931" t="s">
        <v>321</v>
      </c>
      <c r="B43" s="932" t="s">
        <v>411</v>
      </c>
      <c r="C43" s="933" t="s">
        <v>412</v>
      </c>
      <c r="D43" s="933" t="s">
        <v>17</v>
      </c>
      <c r="E43" s="933" t="str">
        <f>VLOOKUP(C43,'Items in Tally'!$A$2:$D$4982,2,FALSE)</f>
        <v>460 PC</v>
      </c>
      <c r="F43" s="934">
        <v>45713</v>
      </c>
      <c r="G43" s="932">
        <v>1</v>
      </c>
      <c r="H43" s="932">
        <v>12.5</v>
      </c>
      <c r="I43" s="936" t="s">
        <v>341</v>
      </c>
      <c r="J43" s="937" t="s">
        <v>377</v>
      </c>
      <c r="K43" s="938" t="s">
        <v>327</v>
      </c>
      <c r="L43" s="938" t="s">
        <v>327</v>
      </c>
      <c r="M43" s="938" t="s">
        <v>327</v>
      </c>
      <c r="N43" s="939" t="s">
        <v>327</v>
      </c>
      <c r="O43" s="932"/>
      <c r="P43" s="940">
        <v>19</v>
      </c>
      <c r="Q43" s="932">
        <v>17</v>
      </c>
      <c r="R43" s="932"/>
      <c r="S43" s="941"/>
      <c r="T43" s="932"/>
      <c r="U43" s="942">
        <f t="shared" si="29"/>
        <v>19.5</v>
      </c>
      <c r="V43" s="935">
        <f t="shared" si="30"/>
        <v>17.5</v>
      </c>
      <c r="W43" s="935" t="str">
        <f t="shared" ref="W43:X43" si="31">IF(R43="","",CEILING(R43*1.015,0.25))</f>
        <v/>
      </c>
      <c r="X43" s="943" t="str">
        <f t="shared" si="31"/>
        <v/>
      </c>
    </row>
    <row r="44" spans="1:25" s="5" customFormat="1" ht="15.75" customHeight="1" x14ac:dyDescent="0.2">
      <c r="A44" s="171" t="s">
        <v>321</v>
      </c>
      <c r="B44" s="1150" t="s">
        <v>360</v>
      </c>
      <c r="C44" s="777" t="s">
        <v>413</v>
      </c>
      <c r="D44" s="777"/>
      <c r="E44" s="777" t="str">
        <f>VLOOKUP(C44,'Items in Tally'!$A$2:$D$4982,2,FALSE)</f>
        <v> </v>
      </c>
      <c r="F44" s="44">
        <v>45375</v>
      </c>
      <c r="G44" s="1150">
        <v>1</v>
      </c>
      <c r="H44" s="1150">
        <v>12</v>
      </c>
      <c r="I44" s="45"/>
      <c r="J44" s="307"/>
      <c r="K44" s="6"/>
      <c r="L44" s="6"/>
      <c r="M44" s="6"/>
      <c r="N44" s="172"/>
      <c r="O44" s="1150"/>
      <c r="P44" s="1122">
        <v>20</v>
      </c>
      <c r="Q44" s="1150">
        <v>18</v>
      </c>
      <c r="R44" s="1150"/>
      <c r="S44" s="1045"/>
      <c r="T44" s="1150"/>
      <c r="U44" s="308">
        <f t="shared" si="29"/>
        <v>20.5</v>
      </c>
      <c r="V44" s="133">
        <f t="shared" si="30"/>
        <v>18.5</v>
      </c>
      <c r="W44" s="133"/>
      <c r="X44" s="309"/>
    </row>
    <row r="45" spans="1:25" s="8" customFormat="1" ht="15.75" customHeight="1" x14ac:dyDescent="0.2">
      <c r="A45" s="175" t="s">
        <v>44</v>
      </c>
      <c r="B45" s="1130" t="s">
        <v>414</v>
      </c>
      <c r="C45" s="776" t="s">
        <v>415</v>
      </c>
      <c r="D45" s="776" t="s">
        <v>416</v>
      </c>
      <c r="E45" s="776" t="str">
        <f>VLOOKUP(C45,'Items in Tally'!$A$2:$D$4982,2,FALSE)</f>
        <v>360 PC</v>
      </c>
      <c r="F45" s="43">
        <v>45772</v>
      </c>
      <c r="G45" s="1130">
        <v>1</v>
      </c>
      <c r="H45" s="1130">
        <v>12.2</v>
      </c>
      <c r="I45" s="19" t="s">
        <v>341</v>
      </c>
      <c r="J45" s="304" t="s">
        <v>335</v>
      </c>
      <c r="K45" s="9">
        <v>0.73584905660377364</v>
      </c>
      <c r="L45" s="9">
        <v>0.58490566037735858</v>
      </c>
      <c r="M45" s="9" t="s">
        <v>327</v>
      </c>
      <c r="N45" s="177" t="s">
        <v>327</v>
      </c>
      <c r="O45" s="1130"/>
      <c r="P45" s="1129">
        <v>19</v>
      </c>
      <c r="Q45" s="1130">
        <v>17</v>
      </c>
      <c r="R45" s="1130"/>
      <c r="S45" s="1154"/>
      <c r="T45" s="1130"/>
      <c r="U45" s="305">
        <f t="shared" si="29"/>
        <v>19.5</v>
      </c>
      <c r="V45" s="125">
        <f t="shared" si="30"/>
        <v>17.5</v>
      </c>
      <c r="W45" s="125" t="str">
        <f t="shared" ref="W45:X45" si="32">IF(R45="","",CEILING(R45*1.015,0.25))</f>
        <v/>
      </c>
      <c r="X45" s="306" t="str">
        <f t="shared" si="32"/>
        <v/>
      </c>
    </row>
    <row r="46" spans="1:25" s="8" customFormat="1" ht="15.75" customHeight="1" x14ac:dyDescent="0.2">
      <c r="A46" s="175" t="s">
        <v>44</v>
      </c>
      <c r="B46" s="1130">
        <v>116</v>
      </c>
      <c r="C46" s="776" t="s">
        <v>417</v>
      </c>
      <c r="D46" s="776" t="s">
        <v>418</v>
      </c>
      <c r="E46" s="776" t="str">
        <f>VLOOKUP(C46,'Items in Tally'!$A$2:$D$4982,2,FALSE)</f>
        <v>280 PC</v>
      </c>
      <c r="F46" s="43">
        <v>45772</v>
      </c>
      <c r="G46" s="1130">
        <v>1.05</v>
      </c>
      <c r="H46" s="1130">
        <v>12.8</v>
      </c>
      <c r="I46" s="19" t="s">
        <v>341</v>
      </c>
      <c r="J46" s="304" t="s">
        <v>377</v>
      </c>
      <c r="K46" s="9">
        <v>0.91666666666666674</v>
      </c>
      <c r="L46" s="9">
        <v>0.75</v>
      </c>
      <c r="M46" s="9" t="s">
        <v>327</v>
      </c>
      <c r="N46" s="177" t="s">
        <v>327</v>
      </c>
      <c r="O46" s="1130"/>
      <c r="P46" s="1129">
        <v>20</v>
      </c>
      <c r="Q46" s="1130">
        <v>18</v>
      </c>
      <c r="R46" s="1130"/>
      <c r="S46" s="1154"/>
      <c r="T46" s="1130"/>
      <c r="U46" s="305">
        <f t="shared" ref="U46:U48" si="33">IF(P46="","",CEILING(P46*1.015,0.5))</f>
        <v>20.5</v>
      </c>
      <c r="V46" s="125">
        <f t="shared" ref="V46:V48" si="34">IF(Q46="","",CEILING(Q46*1.015,0.5))</f>
        <v>18.5</v>
      </c>
      <c r="W46" s="125" t="str">
        <f t="shared" ref="W46:X46" si="35">IF(R46="","",CEILING(R46*1.015,0.25))</f>
        <v/>
      </c>
      <c r="X46" s="306" t="str">
        <f t="shared" si="35"/>
        <v/>
      </c>
    </row>
    <row r="47" spans="1:25" s="8" customFormat="1" ht="15.75" customHeight="1" x14ac:dyDescent="0.2">
      <c r="A47" s="175" t="s">
        <v>44</v>
      </c>
      <c r="B47" s="1130">
        <v>1610</v>
      </c>
      <c r="C47" s="776" t="s">
        <v>419</v>
      </c>
      <c r="D47" s="776" t="s">
        <v>167</v>
      </c>
      <c r="E47" s="776" t="str">
        <f>VLOOKUP(C47,'Items in Tally'!$A$2:$D$4982,2,FALSE)</f>
        <v>370 PC</v>
      </c>
      <c r="F47" s="43">
        <v>45771</v>
      </c>
      <c r="G47" s="1130">
        <v>1</v>
      </c>
      <c r="H47" s="125">
        <v>12.2</v>
      </c>
      <c r="I47" s="19" t="s">
        <v>341</v>
      </c>
      <c r="J47" s="304" t="s">
        <v>377</v>
      </c>
      <c r="K47" s="9">
        <v>0.73584905660377364</v>
      </c>
      <c r="L47" s="9">
        <v>0.58490566037735858</v>
      </c>
      <c r="M47" s="9" t="s">
        <v>327</v>
      </c>
      <c r="N47" s="177" t="s">
        <v>327</v>
      </c>
      <c r="O47" s="1130"/>
      <c r="P47" s="1129">
        <v>19</v>
      </c>
      <c r="Q47" s="1130">
        <v>17</v>
      </c>
      <c r="R47" s="1130"/>
      <c r="S47" s="1154"/>
      <c r="T47" s="124"/>
      <c r="U47" s="305">
        <f t="shared" si="33"/>
        <v>19.5</v>
      </c>
      <c r="V47" s="125">
        <f t="shared" si="34"/>
        <v>17.5</v>
      </c>
      <c r="W47" s="125" t="str">
        <f t="shared" ref="W47:X47" si="36">IF(R47="","",CEILING(R47*1.015,0.25))</f>
        <v/>
      </c>
      <c r="X47" s="306" t="str">
        <f t="shared" si="36"/>
        <v/>
      </c>
      <c r="Y47" s="47"/>
    </row>
    <row r="48" spans="1:25" s="944" customFormat="1" ht="15.75" customHeight="1" x14ac:dyDescent="0.2">
      <c r="A48" s="931" t="s">
        <v>44</v>
      </c>
      <c r="B48" s="932" t="s">
        <v>420</v>
      </c>
      <c r="C48" s="933" t="s">
        <v>421</v>
      </c>
      <c r="D48" s="933" t="s">
        <v>82</v>
      </c>
      <c r="E48" s="933" t="str">
        <f>VLOOKUP(C48,'Items in Tally'!$A$2:$D$4982,2,FALSE)</f>
        <v>1000 PC</v>
      </c>
      <c r="F48" s="934">
        <v>45772</v>
      </c>
      <c r="G48" s="932">
        <v>1</v>
      </c>
      <c r="H48" s="935">
        <v>12.2</v>
      </c>
      <c r="I48" s="936" t="s">
        <v>341</v>
      </c>
      <c r="J48" s="937" t="s">
        <v>331</v>
      </c>
      <c r="K48" s="938">
        <v>0.73584905660377364</v>
      </c>
      <c r="L48" s="938">
        <v>0.58490566037735858</v>
      </c>
      <c r="M48" s="938" t="s">
        <v>327</v>
      </c>
      <c r="N48" s="939" t="s">
        <v>327</v>
      </c>
      <c r="O48" s="932"/>
      <c r="P48" s="940">
        <v>18</v>
      </c>
      <c r="Q48" s="932">
        <v>16</v>
      </c>
      <c r="R48" s="932"/>
      <c r="S48" s="941"/>
      <c r="T48" s="952"/>
      <c r="U48" s="942">
        <f t="shared" si="33"/>
        <v>18.5</v>
      </c>
      <c r="V48" s="935">
        <f t="shared" si="34"/>
        <v>16.5</v>
      </c>
      <c r="W48" s="935" t="str">
        <f t="shared" ref="W48:X48" si="37">IF(R48="","",CEILING(R48*1.015,0.25))</f>
        <v/>
      </c>
      <c r="X48" s="943" t="str">
        <f t="shared" si="37"/>
        <v/>
      </c>
      <c r="Y48" s="953"/>
    </row>
    <row r="49" spans="1:29" s="8" customFormat="1" ht="15.75" customHeight="1" x14ac:dyDescent="0.2">
      <c r="A49" s="175" t="s">
        <v>44</v>
      </c>
      <c r="B49" s="1130">
        <v>203</v>
      </c>
      <c r="C49" s="776" t="s">
        <v>422</v>
      </c>
      <c r="D49" s="776" t="s">
        <v>17</v>
      </c>
      <c r="E49" s="776" t="str">
        <f>VLOOKUP(C49,'Items in Tally'!$A$2:$D$4982,2,FALSE)</f>
        <v>240 PC</v>
      </c>
      <c r="F49" s="43">
        <v>45772</v>
      </c>
      <c r="G49" s="1130">
        <v>1.1000000000000001</v>
      </c>
      <c r="H49" s="125">
        <v>13.5</v>
      </c>
      <c r="I49" s="19" t="s">
        <v>364</v>
      </c>
      <c r="J49" s="304" t="s">
        <v>423</v>
      </c>
      <c r="K49" s="9"/>
      <c r="L49" s="9"/>
      <c r="M49" s="9"/>
      <c r="N49" s="177"/>
      <c r="O49" s="1130"/>
      <c r="P49" s="1129">
        <v>21</v>
      </c>
      <c r="Q49" s="1130">
        <v>19</v>
      </c>
      <c r="R49" s="1130"/>
      <c r="S49" s="1154"/>
      <c r="T49" s="124"/>
      <c r="U49" s="305">
        <f>IF(P49="","",CEILING(P49*1.015,0.5))</f>
        <v>21.5</v>
      </c>
      <c r="V49" s="125">
        <f>IF(Q49="","",CEILING(Q49*1.015,0.5))</f>
        <v>19.5</v>
      </c>
      <c r="W49" s="125" t="str">
        <f t="shared" ref="W49:X49" si="38">IF(R49="","",CEILING(R49*1.015,0.25))</f>
        <v/>
      </c>
      <c r="X49" s="306" t="str">
        <f t="shared" si="38"/>
        <v/>
      </c>
      <c r="Y49" s="47"/>
    </row>
    <row r="50" spans="1:29" s="5" customFormat="1" ht="15.75" customHeight="1" x14ac:dyDescent="0.2">
      <c r="A50" s="171" t="s">
        <v>44</v>
      </c>
      <c r="B50" s="1150">
        <v>205</v>
      </c>
      <c r="C50" s="777" t="s">
        <v>424</v>
      </c>
      <c r="D50" s="777"/>
      <c r="E50" s="777" t="str">
        <f>VLOOKUP(C50,'Items in Tally'!$A$2:$D$4982,2,FALSE)</f>
        <v> </v>
      </c>
      <c r="F50" s="44">
        <v>44703</v>
      </c>
      <c r="G50" s="1150">
        <v>1.1000000000000001</v>
      </c>
      <c r="H50" s="133">
        <v>13.75</v>
      </c>
      <c r="I50" s="45" t="s">
        <v>364</v>
      </c>
      <c r="J50" s="307" t="s">
        <v>423</v>
      </c>
      <c r="K50" s="6"/>
      <c r="L50" s="6"/>
      <c r="M50" s="6"/>
      <c r="N50" s="172"/>
      <c r="O50" s="1150"/>
      <c r="P50" s="1122">
        <v>20</v>
      </c>
      <c r="Q50" s="1150">
        <v>18</v>
      </c>
      <c r="R50" s="1150"/>
      <c r="S50" s="1045"/>
      <c r="T50" s="7"/>
      <c r="U50" s="308">
        <f t="shared" ref="U50:U53" si="39">IF(P50="","",CEILING(P50*1.015,0.5))</f>
        <v>20.5</v>
      </c>
      <c r="V50" s="133">
        <f t="shared" ref="V50:V53" si="40">IF(Q50="","",CEILING(Q50*1.015,0.5))</f>
        <v>18.5</v>
      </c>
      <c r="W50" s="133" t="str">
        <f t="shared" ref="W50:X50" si="41">IF(R50="","",CEILING(R50*1.015,0.25))</f>
        <v/>
      </c>
      <c r="X50" s="309" t="str">
        <f t="shared" si="41"/>
        <v/>
      </c>
      <c r="Y50" s="48"/>
    </row>
    <row r="51" spans="1:29" s="8" customFormat="1" ht="16.5" customHeight="1" x14ac:dyDescent="0.2">
      <c r="A51" s="175" t="s">
        <v>381</v>
      </c>
      <c r="B51" s="1130" t="s">
        <v>382</v>
      </c>
      <c r="C51" s="776" t="s">
        <v>425</v>
      </c>
      <c r="D51" s="776" t="s">
        <v>81</v>
      </c>
      <c r="E51" s="776" t="str">
        <f>VLOOKUP(C51,'Items in Tally'!$A$2:$D$4982,2,FALSE)</f>
        <v>160 PC</v>
      </c>
      <c r="F51" s="43">
        <v>45772</v>
      </c>
      <c r="G51" s="1130">
        <v>1.3</v>
      </c>
      <c r="H51" s="1130">
        <v>16</v>
      </c>
      <c r="I51" s="19" t="s">
        <v>364</v>
      </c>
      <c r="J51" s="304" t="s">
        <v>377</v>
      </c>
      <c r="K51" s="9"/>
      <c r="L51" s="9"/>
      <c r="M51" s="9"/>
      <c r="N51" s="177"/>
      <c r="O51" s="1130"/>
      <c r="P51" s="1129">
        <v>25</v>
      </c>
      <c r="Q51" s="1130">
        <v>22</v>
      </c>
      <c r="R51" s="1130"/>
      <c r="S51" s="1154"/>
      <c r="T51" s="124"/>
      <c r="U51" s="305">
        <f t="shared" si="39"/>
        <v>25.5</v>
      </c>
      <c r="V51" s="125">
        <f t="shared" si="40"/>
        <v>22.5</v>
      </c>
      <c r="W51" s="125"/>
      <c r="X51" s="306"/>
      <c r="Y51" s="47"/>
    </row>
    <row r="52" spans="1:29" s="8" customFormat="1" ht="15.75" customHeight="1" x14ac:dyDescent="0.2">
      <c r="A52" s="175" t="s">
        <v>381</v>
      </c>
      <c r="B52" s="1130" t="s">
        <v>384</v>
      </c>
      <c r="C52" s="776" t="s">
        <v>426</v>
      </c>
      <c r="D52" s="776"/>
      <c r="E52" s="776" t="str">
        <f>VLOOKUP(C52,'Items in Tally'!$A$2:$D$4982,2,FALSE)</f>
        <v>209 PC</v>
      </c>
      <c r="F52" s="43">
        <v>45772</v>
      </c>
      <c r="G52" s="1130">
        <v>1.3</v>
      </c>
      <c r="H52" s="1130">
        <v>16</v>
      </c>
      <c r="I52" s="19" t="s">
        <v>334</v>
      </c>
      <c r="J52" s="304" t="s">
        <v>377</v>
      </c>
      <c r="K52" s="9"/>
      <c r="L52" s="9"/>
      <c r="M52" s="9"/>
      <c r="N52" s="177"/>
      <c r="O52" s="1130"/>
      <c r="P52" s="1129">
        <v>25</v>
      </c>
      <c r="Q52" s="1130">
        <v>22</v>
      </c>
      <c r="R52" s="1130"/>
      <c r="S52" s="1154"/>
      <c r="T52" s="124"/>
      <c r="U52" s="305">
        <f t="shared" si="39"/>
        <v>25.5</v>
      </c>
      <c r="V52" s="125">
        <f t="shared" si="40"/>
        <v>22.5</v>
      </c>
      <c r="W52" s="125"/>
      <c r="X52" s="306"/>
      <c r="Y52" s="47"/>
    </row>
    <row r="53" spans="1:29" s="5" customFormat="1" ht="15.75" customHeight="1" x14ac:dyDescent="0.2">
      <c r="A53" s="171" t="s">
        <v>427</v>
      </c>
      <c r="B53" s="1150" t="s">
        <v>428</v>
      </c>
      <c r="C53" s="1150"/>
      <c r="D53" s="1150"/>
      <c r="E53" s="777" t="e">
        <f>VLOOKUP(C53,'Items in Tally'!$A$2:$D$4982,2,FALSE)</f>
        <v>#N/A</v>
      </c>
      <c r="F53" s="44">
        <v>44764</v>
      </c>
      <c r="G53" s="1150">
        <v>1.5</v>
      </c>
      <c r="H53" s="133">
        <v>12.5</v>
      </c>
      <c r="I53" s="45"/>
      <c r="J53" s="307"/>
      <c r="K53" s="6">
        <v>0.45454545454545459</v>
      </c>
      <c r="L53" s="6">
        <v>0.36363636363636354</v>
      </c>
      <c r="M53" s="6" t="s">
        <v>327</v>
      </c>
      <c r="N53" s="172" t="s">
        <v>327</v>
      </c>
      <c r="O53" s="1150"/>
      <c r="P53" s="1122">
        <v>22</v>
      </c>
      <c r="Q53" s="1150">
        <v>20</v>
      </c>
      <c r="R53" s="1150"/>
      <c r="S53" s="1045"/>
      <c r="T53" s="7"/>
      <c r="U53" s="308">
        <f t="shared" si="39"/>
        <v>22.5</v>
      </c>
      <c r="V53" s="133">
        <f t="shared" si="40"/>
        <v>20.5</v>
      </c>
      <c r="W53" s="133" t="str">
        <f t="shared" ref="W53:X53" si="42">IF(R53="","",CEILING(R53*1.015,0.25))</f>
        <v/>
      </c>
      <c r="X53" s="309" t="str">
        <f t="shared" si="42"/>
        <v/>
      </c>
      <c r="Y53" s="48"/>
    </row>
    <row r="54" spans="1:29" ht="15.75" customHeight="1" x14ac:dyDescent="0.2">
      <c r="A54" s="319" t="s">
        <v>429</v>
      </c>
      <c r="B54" s="320" t="s">
        <v>430</v>
      </c>
      <c r="C54" s="320"/>
      <c r="D54" s="320"/>
      <c r="E54" s="777" t="e">
        <f>VLOOKUP(C54,'Items in Tally'!$A$2:$D$4982,2,FALSE)</f>
        <v>#N/A</v>
      </c>
      <c r="F54" s="321">
        <v>44409</v>
      </c>
      <c r="G54" s="320">
        <v>3.4</v>
      </c>
      <c r="H54" s="322">
        <v>41</v>
      </c>
      <c r="I54" s="323"/>
      <c r="J54" s="324"/>
      <c r="K54" s="325"/>
      <c r="L54" s="325"/>
      <c r="M54" s="325"/>
      <c r="N54" s="326"/>
      <c r="O54" s="1150"/>
      <c r="P54" s="327"/>
      <c r="Q54" s="320"/>
      <c r="R54" s="320"/>
      <c r="S54" s="328"/>
      <c r="T54" s="7"/>
      <c r="U54" s="329" t="str">
        <f>IF(P54="","",CEILING(P54*1.015,0.25))</f>
        <v/>
      </c>
      <c r="V54" s="330" t="str">
        <f t="shared" ref="V54:X54" si="43">IF(Q54="","",CEILING(Q54*1.015,0.25))</f>
        <v/>
      </c>
      <c r="W54" s="330" t="str">
        <f t="shared" si="43"/>
        <v/>
      </c>
      <c r="X54" s="331" t="str">
        <f t="shared" si="43"/>
        <v/>
      </c>
      <c r="Y54" s="48"/>
      <c r="Z54" s="5"/>
      <c r="AA54" s="5"/>
      <c r="AB54" s="5"/>
      <c r="AC54" s="5"/>
    </row>
    <row r="55" spans="1:29" ht="15.75" customHeight="1" x14ac:dyDescent="0.2">
      <c r="B55" s="2"/>
      <c r="C55" s="2"/>
      <c r="D55" s="2"/>
      <c r="E55" s="2"/>
      <c r="F55" s="49"/>
      <c r="G55" s="1133"/>
      <c r="H55" s="1133"/>
      <c r="I55" s="1133"/>
      <c r="J55" s="1133"/>
      <c r="K55" s="1133"/>
      <c r="L55" s="1133"/>
      <c r="M55" s="1133"/>
      <c r="N55" s="1133"/>
      <c r="O55" s="1133"/>
      <c r="P55" s="1133"/>
      <c r="Q55" s="1133"/>
      <c r="R55" s="1133"/>
      <c r="S55" s="1133"/>
      <c r="U55" s="1133"/>
      <c r="V55" s="1133"/>
      <c r="W55" s="1133"/>
      <c r="X55" s="1133"/>
    </row>
    <row r="56" spans="1:29" ht="15.75" customHeight="1" x14ac:dyDescent="0.2">
      <c r="B56" s="2"/>
      <c r="C56" s="2"/>
      <c r="D56" s="2"/>
      <c r="E56" s="2"/>
      <c r="F56" s="49"/>
      <c r="G56" s="1133"/>
      <c r="H56" s="1133"/>
      <c r="I56" s="1133"/>
      <c r="J56" s="1133"/>
      <c r="K56" s="1133"/>
      <c r="L56" s="1133"/>
      <c r="M56" s="1133"/>
      <c r="N56" s="1133"/>
      <c r="O56" s="1133"/>
      <c r="P56" s="1133"/>
      <c r="Q56" s="1133"/>
      <c r="R56" s="1133"/>
      <c r="S56" s="1133"/>
      <c r="U56" s="1133"/>
      <c r="V56" s="1133"/>
      <c r="W56" s="1133"/>
      <c r="X56" s="1133"/>
    </row>
    <row r="57" spans="1:29" ht="15.75" customHeight="1" x14ac:dyDescent="0.2">
      <c r="B57" s="1145"/>
      <c r="C57" s="1145"/>
      <c r="D57" s="1145"/>
      <c r="E57" s="1145"/>
      <c r="F57" s="49"/>
      <c r="G57" s="1133"/>
      <c r="H57" s="1133"/>
      <c r="I57" s="1133"/>
      <c r="J57" s="1133"/>
      <c r="K57" s="1133"/>
      <c r="L57" s="1133"/>
      <c r="M57" s="1133"/>
      <c r="N57" s="1133"/>
      <c r="O57" s="1133"/>
      <c r="P57" s="1187"/>
      <c r="Q57" s="1203"/>
      <c r="R57" s="1203"/>
      <c r="S57" s="1203"/>
      <c r="U57" s="1187"/>
      <c r="V57" s="1203"/>
      <c r="W57" s="1203"/>
      <c r="X57" s="1203"/>
    </row>
    <row r="58" spans="1:29" ht="15.75" customHeight="1" x14ac:dyDescent="0.2">
      <c r="B58" s="50"/>
      <c r="C58" s="50"/>
      <c r="D58" s="50"/>
      <c r="E58" s="50"/>
      <c r="F58" s="49"/>
      <c r="G58" s="1133"/>
      <c r="H58" s="1133"/>
      <c r="I58" s="1133"/>
      <c r="J58" s="1133"/>
      <c r="K58" s="1133"/>
      <c r="L58" s="1133"/>
      <c r="M58" s="1133"/>
      <c r="N58" s="1133"/>
      <c r="O58" s="1133"/>
      <c r="P58" s="1133"/>
      <c r="Q58" s="1133"/>
      <c r="R58" s="1127"/>
      <c r="S58" s="1127"/>
      <c r="U58" s="1133"/>
      <c r="V58" s="1133"/>
      <c r="W58" s="1127"/>
      <c r="X58" s="1127"/>
    </row>
    <row r="59" spans="1:29" ht="15.75" customHeight="1" x14ac:dyDescent="0.2">
      <c r="B59" s="51"/>
      <c r="C59" s="51"/>
      <c r="D59" s="51"/>
      <c r="E59" s="51"/>
      <c r="F59" s="49"/>
      <c r="G59" s="1133"/>
      <c r="H59" s="1133"/>
      <c r="I59" s="1133"/>
      <c r="J59" s="1133"/>
      <c r="K59" s="1133"/>
      <c r="L59" s="1133"/>
      <c r="M59" s="1133"/>
      <c r="N59" s="1133"/>
      <c r="O59" s="1133"/>
      <c r="P59" s="1133"/>
      <c r="Q59" s="1133"/>
      <c r="R59" s="1133"/>
      <c r="S59" s="1133"/>
      <c r="T59" s="22"/>
      <c r="U59" s="1133"/>
      <c r="V59" s="1133"/>
      <c r="W59" s="1133"/>
      <c r="X59" s="1133"/>
      <c r="Y59" s="22"/>
    </row>
    <row r="60" spans="1:29" ht="15.75" customHeight="1" x14ac:dyDescent="0.2">
      <c r="B60" s="1166"/>
      <c r="C60" s="1166"/>
      <c r="D60" s="1166"/>
      <c r="E60" s="1166"/>
      <c r="F60" s="49"/>
      <c r="G60" s="1133"/>
      <c r="H60" s="1133"/>
      <c r="I60" s="1133"/>
      <c r="J60" s="1133"/>
      <c r="K60" s="1133"/>
      <c r="L60" s="1133"/>
      <c r="M60" s="1133"/>
      <c r="N60" s="1133"/>
      <c r="O60" s="1133"/>
      <c r="P60" s="1133"/>
      <c r="Q60" s="1133"/>
      <c r="R60" s="1133"/>
      <c r="S60" s="1133"/>
      <c r="T60" s="22"/>
      <c r="U60" s="1133"/>
      <c r="V60" s="1133"/>
      <c r="W60" s="1133"/>
      <c r="X60" s="1133"/>
      <c r="Y60" s="22"/>
    </row>
    <row r="61" spans="1:29" ht="15.75" customHeight="1" x14ac:dyDescent="0.2">
      <c r="B61" s="1166"/>
      <c r="C61" s="1166"/>
      <c r="D61" s="1166"/>
      <c r="E61" s="1166"/>
      <c r="F61" s="49"/>
      <c r="G61" s="1133"/>
      <c r="H61" s="1133"/>
      <c r="I61" s="1133"/>
      <c r="J61" s="1133"/>
      <c r="K61" s="1133"/>
      <c r="L61" s="1133"/>
      <c r="M61" s="1133"/>
      <c r="N61" s="1133"/>
      <c r="O61" s="1133"/>
      <c r="P61" s="1133"/>
      <c r="Q61" s="1133"/>
      <c r="R61" s="1133"/>
      <c r="S61" s="1133"/>
      <c r="T61" s="22"/>
      <c r="U61" s="1133"/>
      <c r="V61" s="1133"/>
      <c r="W61" s="1133"/>
      <c r="X61" s="1133"/>
      <c r="Y61" s="22"/>
    </row>
    <row r="62" spans="1:29" ht="15.75" customHeight="1" x14ac:dyDescent="0.2">
      <c r="B62" s="1166"/>
      <c r="C62" s="1166"/>
      <c r="D62" s="1166"/>
      <c r="E62" s="1166"/>
      <c r="F62" s="49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22"/>
      <c r="U62" s="1133"/>
      <c r="V62" s="1133"/>
      <c r="W62" s="1133"/>
      <c r="X62" s="1133"/>
      <c r="Y62" s="22"/>
    </row>
    <row r="63" spans="1:29" ht="15.75" customHeight="1" x14ac:dyDescent="0.2">
      <c r="B63" s="1166"/>
      <c r="C63" s="1166"/>
      <c r="D63" s="1166"/>
      <c r="E63" s="1166"/>
      <c r="F63" s="49"/>
      <c r="G63" s="1133"/>
      <c r="H63" s="1133"/>
      <c r="I63" s="1133"/>
      <c r="J63" s="1133"/>
      <c r="K63" s="1133"/>
      <c r="L63" s="1133"/>
      <c r="M63" s="1133"/>
      <c r="N63" s="1133"/>
      <c r="O63" s="1133"/>
      <c r="P63" s="1133"/>
      <c r="Q63" s="1133"/>
      <c r="R63" s="1133"/>
      <c r="S63" s="1133"/>
      <c r="T63" s="22"/>
      <c r="U63" s="1133"/>
      <c r="V63" s="1133"/>
      <c r="W63" s="1133"/>
      <c r="X63" s="1133"/>
      <c r="Y63" s="22"/>
    </row>
    <row r="64" spans="1:29" ht="15.75" customHeight="1" x14ac:dyDescent="0.2">
      <c r="B64" s="1166"/>
      <c r="C64" s="1166"/>
      <c r="D64" s="1166"/>
      <c r="E64" s="1166"/>
      <c r="F64" s="49"/>
      <c r="G64" s="1133"/>
      <c r="H64" s="1133"/>
      <c r="I64" s="1133"/>
      <c r="J64" s="1133"/>
      <c r="K64" s="1133"/>
      <c r="L64" s="1133"/>
      <c r="M64" s="1133"/>
      <c r="N64" s="1133"/>
      <c r="O64" s="1133"/>
      <c r="P64" s="1133"/>
      <c r="Q64" s="1133"/>
      <c r="R64" s="1133"/>
      <c r="S64" s="1133"/>
      <c r="T64" s="22"/>
      <c r="U64" s="1133"/>
      <c r="V64" s="1133"/>
      <c r="W64" s="1133"/>
      <c r="X64" s="1133"/>
      <c r="Y64" s="22"/>
    </row>
    <row r="65" spans="2:25" ht="15.75" customHeight="1" x14ac:dyDescent="0.2">
      <c r="B65" s="1166"/>
      <c r="C65" s="1166"/>
      <c r="D65" s="1166"/>
      <c r="E65" s="1166"/>
      <c r="F65" s="49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22"/>
      <c r="U65" s="1133"/>
      <c r="V65" s="1133"/>
      <c r="W65" s="1133"/>
      <c r="X65" s="1133"/>
      <c r="Y65" s="22"/>
    </row>
    <row r="66" spans="2:25" ht="15.75" customHeight="1" x14ac:dyDescent="0.2">
      <c r="B66" s="1166"/>
      <c r="C66" s="1166"/>
      <c r="D66" s="1166"/>
      <c r="E66" s="1166"/>
      <c r="F66" s="49"/>
      <c r="G66" s="1133"/>
      <c r="H66" s="1133"/>
      <c r="I66" s="1133"/>
      <c r="J66" s="1133"/>
      <c r="K66" s="1133"/>
      <c r="L66" s="1133"/>
      <c r="M66" s="1133"/>
      <c r="N66" s="1133"/>
      <c r="O66" s="1133"/>
      <c r="P66" s="1133"/>
      <c r="Q66" s="1133"/>
      <c r="R66" s="1133"/>
      <c r="S66" s="1133"/>
      <c r="T66" s="22"/>
      <c r="U66" s="1133"/>
      <c r="V66" s="1133"/>
      <c r="W66" s="1133"/>
      <c r="X66" s="1133"/>
      <c r="Y66" s="22"/>
    </row>
    <row r="67" spans="2:25" ht="15.75" customHeight="1" x14ac:dyDescent="0.2">
      <c r="B67" s="1166"/>
      <c r="C67" s="1166"/>
      <c r="D67" s="1166"/>
      <c r="E67" s="1166"/>
      <c r="F67" s="49"/>
      <c r="G67" s="1133"/>
      <c r="H67" s="1133"/>
      <c r="I67" s="1133"/>
      <c r="J67" s="1133"/>
      <c r="K67" s="1133"/>
      <c r="L67" s="1133"/>
      <c r="M67" s="1133"/>
      <c r="N67" s="1133"/>
      <c r="O67" s="1133"/>
      <c r="P67" s="1133"/>
      <c r="Q67" s="1133"/>
      <c r="R67" s="1133"/>
      <c r="S67" s="1133"/>
      <c r="T67" s="22"/>
      <c r="U67" s="1133"/>
      <c r="V67" s="1133"/>
      <c r="W67" s="1133"/>
      <c r="X67" s="1133"/>
      <c r="Y67" s="22"/>
    </row>
    <row r="68" spans="2:25" ht="15.75" customHeight="1" x14ac:dyDescent="0.2">
      <c r="B68" s="1166"/>
      <c r="C68" s="1166"/>
      <c r="D68" s="1166"/>
      <c r="E68" s="1166"/>
      <c r="F68" s="49"/>
      <c r="G68" s="1133"/>
      <c r="H68" s="1133"/>
      <c r="I68" s="1133"/>
      <c r="J68" s="1133"/>
      <c r="K68" s="1133"/>
      <c r="L68" s="1133"/>
      <c r="M68" s="1133"/>
      <c r="N68" s="1133"/>
      <c r="O68" s="1133"/>
      <c r="P68" s="1133"/>
      <c r="Q68" s="1133"/>
      <c r="R68" s="1133"/>
      <c r="S68" s="1133"/>
      <c r="T68" s="22"/>
      <c r="U68" s="1133"/>
      <c r="V68" s="1133"/>
      <c r="W68" s="1133"/>
      <c r="X68" s="1133"/>
      <c r="Y68" s="22"/>
    </row>
    <row r="69" spans="2:25" ht="15.75" customHeight="1" x14ac:dyDescent="0.2">
      <c r="B69" s="1166"/>
      <c r="C69" s="1166"/>
      <c r="D69" s="1166"/>
      <c r="E69" s="1166"/>
      <c r="F69" s="49"/>
      <c r="G69" s="1133"/>
      <c r="H69" s="1133"/>
      <c r="I69" s="1133"/>
      <c r="J69" s="1133"/>
      <c r="K69" s="1133"/>
      <c r="L69" s="1133"/>
      <c r="M69" s="1133"/>
      <c r="N69" s="1133"/>
      <c r="O69" s="1133"/>
      <c r="P69" s="1133"/>
      <c r="Q69" s="1133"/>
      <c r="R69" s="1133"/>
      <c r="S69" s="1133"/>
      <c r="T69" s="22"/>
      <c r="U69" s="1133"/>
      <c r="V69" s="1133"/>
      <c r="W69" s="1133"/>
      <c r="X69" s="1133"/>
      <c r="Y69" s="22"/>
    </row>
    <row r="70" spans="2:25" ht="15.75" customHeight="1" x14ac:dyDescent="0.2">
      <c r="B70" s="51"/>
      <c r="C70" s="51"/>
      <c r="D70" s="51"/>
      <c r="E70" s="51"/>
      <c r="F70" s="49"/>
      <c r="G70" s="1133"/>
      <c r="H70" s="1133"/>
      <c r="I70" s="1133"/>
      <c r="J70" s="1133"/>
      <c r="K70" s="1133"/>
      <c r="L70" s="1133"/>
      <c r="M70" s="1133"/>
      <c r="N70" s="1133"/>
      <c r="O70" s="1133"/>
      <c r="P70" s="1133"/>
      <c r="Q70" s="1133"/>
      <c r="R70" s="1133"/>
      <c r="S70" s="1133"/>
      <c r="T70" s="22"/>
      <c r="U70" s="1133"/>
      <c r="V70" s="1133"/>
      <c r="W70" s="1133"/>
      <c r="X70" s="1133"/>
      <c r="Y70" s="22"/>
    </row>
    <row r="71" spans="2:25" ht="15.75" customHeight="1" x14ac:dyDescent="0.2">
      <c r="B71" s="51"/>
      <c r="C71" s="51"/>
      <c r="D71" s="51"/>
      <c r="E71" s="51"/>
      <c r="F71" s="49"/>
      <c r="G71" s="1133"/>
      <c r="H71" s="1133"/>
      <c r="I71" s="1133"/>
      <c r="J71" s="1133"/>
      <c r="K71" s="1133"/>
      <c r="L71" s="1133"/>
      <c r="M71" s="1133"/>
      <c r="N71" s="1133"/>
      <c r="O71" s="1133"/>
      <c r="P71" s="1133"/>
      <c r="Q71" s="1133"/>
      <c r="R71" s="1133"/>
      <c r="S71" s="1133"/>
      <c r="T71" s="22"/>
      <c r="U71" s="1133"/>
      <c r="V71" s="1133"/>
      <c r="W71" s="1133"/>
      <c r="X71" s="1133"/>
      <c r="Y71" s="22"/>
    </row>
    <row r="72" spans="2:25" ht="15.75" customHeight="1" x14ac:dyDescent="0.2">
      <c r="B72" s="1166"/>
      <c r="C72" s="1166"/>
      <c r="D72" s="1166"/>
      <c r="E72" s="1166"/>
      <c r="F72" s="49"/>
      <c r="G72" s="1133"/>
      <c r="H72" s="1133"/>
      <c r="I72" s="1133"/>
      <c r="J72" s="1133"/>
      <c r="K72" s="1133"/>
      <c r="L72" s="1133"/>
      <c r="M72" s="1133"/>
      <c r="N72" s="1133"/>
      <c r="O72" s="1133"/>
      <c r="P72" s="1133"/>
      <c r="Q72" s="1133"/>
      <c r="R72" s="1133"/>
      <c r="S72" s="1133"/>
      <c r="T72" s="22"/>
      <c r="U72" s="1133"/>
      <c r="V72" s="1133"/>
      <c r="W72" s="1133"/>
      <c r="X72" s="1133"/>
      <c r="Y72" s="22"/>
    </row>
    <row r="73" spans="2:25" ht="15.75" customHeight="1" x14ac:dyDescent="0.2">
      <c r="B73" s="51"/>
      <c r="C73" s="51"/>
      <c r="D73" s="51"/>
      <c r="E73" s="51"/>
      <c r="F73" s="49"/>
      <c r="G73" s="1133"/>
      <c r="H73" s="1133"/>
      <c r="I73" s="1133"/>
      <c r="J73" s="1133"/>
      <c r="K73" s="1133"/>
      <c r="L73" s="1133"/>
      <c r="M73" s="1133"/>
      <c r="N73" s="1133"/>
      <c r="O73" s="1133"/>
      <c r="P73" s="1133"/>
      <c r="Q73" s="1133"/>
      <c r="R73" s="1133"/>
      <c r="S73" s="1133"/>
      <c r="T73" s="22"/>
      <c r="U73" s="1133"/>
      <c r="V73" s="1133"/>
      <c r="W73" s="1133"/>
      <c r="X73" s="1133"/>
      <c r="Y73" s="22"/>
    </row>
    <row r="74" spans="2:25" ht="15.75" customHeight="1" x14ac:dyDescent="0.2">
      <c r="B74" s="51"/>
      <c r="C74" s="51"/>
      <c r="D74" s="51"/>
      <c r="E74" s="51"/>
      <c r="F74" s="49"/>
      <c r="G74" s="1133"/>
      <c r="H74" s="1133"/>
      <c r="I74" s="1133"/>
      <c r="J74" s="1133"/>
      <c r="K74" s="1133"/>
      <c r="L74" s="1133"/>
      <c r="M74" s="1133"/>
      <c r="N74" s="1133"/>
      <c r="O74" s="1133"/>
      <c r="P74" s="1133"/>
      <c r="Q74" s="1133"/>
      <c r="R74" s="1133"/>
      <c r="S74" s="1133"/>
      <c r="T74" s="22"/>
      <c r="U74" s="1133"/>
      <c r="V74" s="1133"/>
      <c r="W74" s="1133"/>
      <c r="X74" s="1133"/>
      <c r="Y74" s="22"/>
    </row>
    <row r="75" spans="2:25" ht="15.75" customHeight="1" x14ac:dyDescent="0.2">
      <c r="B75" s="1166"/>
      <c r="C75" s="1166"/>
      <c r="D75" s="1166"/>
      <c r="E75" s="1166"/>
      <c r="F75" s="52"/>
      <c r="G75" s="1133"/>
      <c r="H75" s="1133"/>
      <c r="I75" s="1133"/>
      <c r="J75" s="1133"/>
      <c r="K75" s="1133"/>
      <c r="L75" s="1133"/>
      <c r="M75" s="1133"/>
      <c r="N75" s="1133"/>
      <c r="O75" s="1133"/>
      <c r="T75" s="22"/>
      <c r="Y75" s="22"/>
    </row>
    <row r="76" spans="2:25" ht="15.75" customHeight="1" x14ac:dyDescent="0.2">
      <c r="B76" s="53"/>
      <c r="C76" s="53"/>
      <c r="D76" s="53"/>
      <c r="E76" s="53"/>
      <c r="F76" s="52"/>
      <c r="G76" s="1133"/>
      <c r="H76" s="1133"/>
      <c r="I76" s="1133"/>
      <c r="J76" s="1133"/>
      <c r="K76" s="1133"/>
      <c r="L76" s="1133"/>
      <c r="M76" s="1133"/>
      <c r="N76" s="1133"/>
      <c r="O76" s="1133"/>
      <c r="T76" s="22"/>
      <c r="Y76" s="22"/>
    </row>
    <row r="77" spans="2:25" ht="15.75" customHeight="1" x14ac:dyDescent="0.2">
      <c r="B77" s="54"/>
      <c r="C77" s="54"/>
      <c r="D77" s="54"/>
      <c r="E77" s="54"/>
      <c r="F77" s="52"/>
      <c r="G77" s="1133"/>
      <c r="H77" s="1133"/>
      <c r="I77" s="1133"/>
      <c r="J77" s="1133"/>
      <c r="K77" s="1133"/>
      <c r="L77" s="1133"/>
      <c r="M77" s="1133"/>
      <c r="N77" s="1133"/>
      <c r="O77" s="1133"/>
      <c r="T77" s="22"/>
      <c r="Y77" s="22"/>
    </row>
    <row r="78" spans="2:25" ht="15.75" customHeight="1" x14ac:dyDescent="0.2">
      <c r="B78" s="53"/>
      <c r="C78" s="53"/>
      <c r="D78" s="53"/>
      <c r="E78" s="53"/>
      <c r="F78" s="52"/>
      <c r="G78" s="1133"/>
      <c r="H78" s="1133"/>
      <c r="I78" s="1133"/>
      <c r="J78" s="1133"/>
      <c r="K78" s="1133"/>
      <c r="L78" s="1133"/>
      <c r="M78" s="1133"/>
      <c r="N78" s="1133"/>
      <c r="O78" s="1133"/>
      <c r="T78" s="25"/>
      <c r="Y78" s="25"/>
    </row>
    <row r="79" spans="2:25" ht="15.75" customHeight="1" x14ac:dyDescent="0.2">
      <c r="B79" s="53"/>
      <c r="C79" s="53"/>
      <c r="D79" s="53"/>
      <c r="E79" s="53"/>
      <c r="F79" s="52"/>
      <c r="G79" s="1133"/>
      <c r="H79" s="1133"/>
      <c r="I79" s="1133"/>
      <c r="J79" s="1133"/>
      <c r="K79" s="1133"/>
      <c r="L79" s="1133"/>
      <c r="M79" s="1133"/>
      <c r="N79" s="1133"/>
      <c r="O79" s="1133"/>
      <c r="T79" s="25"/>
      <c r="Y79" s="25"/>
    </row>
    <row r="80" spans="2:25" ht="15.75" customHeight="1" x14ac:dyDescent="0.2">
      <c r="B80" s="55"/>
      <c r="C80" s="55"/>
      <c r="D80" s="55"/>
      <c r="E80" s="55"/>
      <c r="F80" s="52"/>
      <c r="T80" s="25"/>
    </row>
    <row r="81" spans="2:20" ht="15.75" customHeight="1" x14ac:dyDescent="0.2">
      <c r="B81" s="53"/>
      <c r="C81" s="53"/>
      <c r="D81" s="53"/>
      <c r="E81" s="53"/>
      <c r="F81" s="52"/>
      <c r="T81" s="25"/>
    </row>
    <row r="82" spans="2:20" ht="15.75" customHeight="1" x14ac:dyDescent="0.2">
      <c r="B82" s="53"/>
      <c r="C82" s="53"/>
      <c r="D82" s="53"/>
      <c r="E82" s="53"/>
      <c r="F82" s="52"/>
      <c r="T82" s="25"/>
    </row>
    <row r="83" spans="2:20" ht="15.75" customHeight="1" x14ac:dyDescent="0.2">
      <c r="B83" s="53"/>
      <c r="C83" s="53"/>
      <c r="D83" s="53"/>
      <c r="E83" s="53"/>
      <c r="F83" s="52"/>
      <c r="T83" s="25"/>
    </row>
    <row r="84" spans="2:20" ht="15.75" customHeight="1" x14ac:dyDescent="0.2">
      <c r="B84" s="53"/>
      <c r="C84" s="53"/>
      <c r="D84" s="53"/>
      <c r="E84" s="53"/>
      <c r="F84" s="52"/>
      <c r="T84" s="25"/>
    </row>
    <row r="85" spans="2:20" ht="15.75" customHeight="1" x14ac:dyDescent="0.2">
      <c r="B85" s="53"/>
      <c r="C85" s="53"/>
      <c r="D85" s="53"/>
      <c r="E85" s="53"/>
      <c r="F85" s="52"/>
    </row>
    <row r="86" spans="2:20" ht="15.75" customHeight="1" x14ac:dyDescent="0.2">
      <c r="B86" s="53"/>
      <c r="C86" s="53"/>
      <c r="D86" s="53"/>
      <c r="E86" s="53"/>
      <c r="F86" s="52"/>
    </row>
    <row r="87" spans="2:20" ht="15.75" customHeight="1" x14ac:dyDescent="0.2">
      <c r="B87" s="53"/>
      <c r="C87" s="53"/>
      <c r="D87" s="53"/>
      <c r="E87" s="53"/>
      <c r="F87" s="52"/>
    </row>
    <row r="88" spans="2:20" ht="15.75" customHeight="1" x14ac:dyDescent="0.2">
      <c r="B88" s="54"/>
      <c r="C88" s="54"/>
      <c r="D88" s="54"/>
      <c r="E88" s="54"/>
      <c r="F88" s="52"/>
    </row>
    <row r="89" spans="2:20" ht="15.75" customHeight="1" x14ac:dyDescent="0.2">
      <c r="B89" s="54"/>
      <c r="C89" s="54"/>
      <c r="D89" s="54"/>
      <c r="E89" s="54"/>
      <c r="F89" s="53"/>
    </row>
    <row r="90" spans="2:20" ht="15.75" customHeight="1" x14ac:dyDescent="0.2">
      <c r="B90" s="53"/>
      <c r="C90" s="53"/>
      <c r="D90" s="53"/>
      <c r="E90" s="53"/>
      <c r="F90" s="2"/>
    </row>
    <row r="91" spans="2:20" ht="15.75" customHeight="1" x14ac:dyDescent="0.2">
      <c r="B91" s="53"/>
      <c r="C91" s="53"/>
      <c r="D91" s="53"/>
      <c r="E91" s="53"/>
      <c r="F91" s="2"/>
    </row>
    <row r="92" spans="2:20" ht="15.75" customHeight="1" x14ac:dyDescent="0.2">
      <c r="B92" s="53"/>
      <c r="C92" s="53"/>
      <c r="D92" s="53"/>
      <c r="E92" s="53"/>
      <c r="F92" s="2"/>
    </row>
    <row r="93" spans="2:20" ht="15.75" customHeight="1" x14ac:dyDescent="0.2">
      <c r="B93" s="53"/>
      <c r="C93" s="53"/>
      <c r="D93" s="53"/>
      <c r="E93" s="53"/>
      <c r="F93" s="2"/>
    </row>
    <row r="94" spans="2:20" ht="15.75" customHeight="1" x14ac:dyDescent="0.2">
      <c r="B94" s="54"/>
      <c r="C94" s="54"/>
      <c r="D94" s="54"/>
      <c r="E94" s="54"/>
      <c r="F94" s="2"/>
    </row>
    <row r="95" spans="2:20" ht="15.75" customHeight="1" x14ac:dyDescent="0.2">
      <c r="B95" s="53"/>
      <c r="C95" s="53"/>
      <c r="D95" s="53"/>
      <c r="E95" s="53"/>
      <c r="F95" s="2"/>
    </row>
    <row r="96" spans="2:20" ht="15.75" customHeight="1" x14ac:dyDescent="0.2">
      <c r="B96" s="53"/>
      <c r="C96" s="53"/>
      <c r="D96" s="53"/>
      <c r="E96" s="53"/>
      <c r="F96" s="2"/>
    </row>
    <row r="97" spans="2:6" ht="15.75" customHeight="1" x14ac:dyDescent="0.2">
      <c r="B97" s="54"/>
      <c r="C97" s="54"/>
      <c r="D97" s="54"/>
      <c r="E97" s="54"/>
      <c r="F97" s="2"/>
    </row>
    <row r="98" spans="2:6" ht="15.75" customHeight="1" x14ac:dyDescent="0.2">
      <c r="B98" s="54"/>
      <c r="C98" s="54"/>
      <c r="D98" s="54"/>
      <c r="E98" s="54"/>
      <c r="F98" s="2"/>
    </row>
    <row r="99" spans="2:6" ht="15.75" customHeight="1" x14ac:dyDescent="0.2">
      <c r="B99" s="53"/>
      <c r="C99" s="53"/>
      <c r="D99" s="53"/>
      <c r="E99" s="53"/>
      <c r="F99" s="2"/>
    </row>
    <row r="100" spans="2:6" ht="15.75" customHeight="1" x14ac:dyDescent="0.2">
      <c r="B100" s="53"/>
      <c r="C100" s="53"/>
      <c r="D100" s="53"/>
      <c r="E100" s="53"/>
      <c r="F100" s="2"/>
    </row>
    <row r="101" spans="2:6" ht="15.75" customHeight="1" x14ac:dyDescent="0.2">
      <c r="B101" s="54"/>
      <c r="C101" s="54"/>
      <c r="D101" s="54"/>
      <c r="E101" s="54"/>
      <c r="F101" s="2"/>
    </row>
    <row r="102" spans="2:6" ht="15.75" customHeight="1" x14ac:dyDescent="0.2">
      <c r="B102" s="53"/>
      <c r="C102" s="53"/>
      <c r="D102" s="53"/>
      <c r="E102" s="53"/>
      <c r="F102" s="2"/>
    </row>
    <row r="103" spans="2:6" ht="15.75" customHeight="1" x14ac:dyDescent="0.2">
      <c r="B103" s="53"/>
      <c r="C103" s="53"/>
      <c r="D103" s="53"/>
      <c r="E103" s="53"/>
      <c r="F103" s="2"/>
    </row>
    <row r="104" spans="2:6" ht="15.75" customHeight="1" x14ac:dyDescent="0.2">
      <c r="B104" s="53"/>
      <c r="C104" s="53"/>
      <c r="D104" s="53"/>
      <c r="E104" s="53"/>
      <c r="F104" s="2"/>
    </row>
    <row r="105" spans="2:6" ht="15.75" customHeight="1" x14ac:dyDescent="0.2">
      <c r="B105" s="53"/>
      <c r="C105" s="53"/>
      <c r="D105" s="53"/>
      <c r="E105" s="53"/>
      <c r="F105" s="2"/>
    </row>
    <row r="106" spans="2:6" ht="15.75" customHeight="1" x14ac:dyDescent="0.2">
      <c r="B106" s="53"/>
      <c r="C106" s="53"/>
      <c r="D106" s="53"/>
      <c r="E106" s="53"/>
      <c r="F106" s="2"/>
    </row>
    <row r="107" spans="2:6" ht="15.75" customHeight="1" x14ac:dyDescent="0.2">
      <c r="B107" s="55"/>
      <c r="C107" s="55"/>
      <c r="D107" s="55"/>
      <c r="E107" s="55"/>
      <c r="F107" s="2"/>
    </row>
    <row r="108" spans="2:6" ht="15.75" customHeight="1" x14ac:dyDescent="0.2">
      <c r="B108" s="53"/>
      <c r="C108" s="53"/>
      <c r="D108" s="53"/>
      <c r="E108" s="53"/>
      <c r="F108" s="2"/>
    </row>
    <row r="109" spans="2:6" ht="15.75" customHeight="1" x14ac:dyDescent="0.2">
      <c r="B109" s="53"/>
      <c r="C109" s="53"/>
      <c r="D109" s="53"/>
      <c r="E109" s="53"/>
      <c r="F109" s="2"/>
    </row>
    <row r="110" spans="2:6" ht="15.75" customHeight="1" x14ac:dyDescent="0.2">
      <c r="B110" s="53"/>
      <c r="C110" s="53"/>
      <c r="D110" s="53"/>
      <c r="E110" s="53"/>
      <c r="F110" s="2"/>
    </row>
    <row r="111" spans="2:6" ht="15.75" customHeight="1" x14ac:dyDescent="0.2">
      <c r="B111" s="54"/>
      <c r="C111" s="54"/>
      <c r="D111" s="54"/>
      <c r="E111" s="54"/>
      <c r="F111" s="89"/>
    </row>
    <row r="112" spans="2:6" ht="15.75" customHeight="1" x14ac:dyDescent="0.2">
      <c r="B112" s="53"/>
      <c r="C112" s="53"/>
      <c r="D112" s="53"/>
      <c r="E112" s="53"/>
      <c r="F112" s="89"/>
    </row>
    <row r="113" spans="2:6" ht="15.75" customHeight="1" x14ac:dyDescent="0.2">
      <c r="B113" s="53"/>
      <c r="C113" s="53"/>
      <c r="D113" s="53"/>
      <c r="E113" s="53"/>
      <c r="F113" s="89"/>
    </row>
    <row r="114" spans="2:6" ht="15.75" customHeight="1" x14ac:dyDescent="0.2">
      <c r="B114" s="53"/>
      <c r="C114" s="53"/>
      <c r="D114" s="53"/>
      <c r="E114" s="53"/>
      <c r="F114" s="89"/>
    </row>
    <row r="115" spans="2:6" ht="15.75" customHeight="1" x14ac:dyDescent="0.2"/>
    <row r="116" spans="2:6" ht="15.75" customHeight="1" x14ac:dyDescent="0.2">
      <c r="B116" s="53"/>
      <c r="C116" s="53"/>
      <c r="D116" s="53"/>
      <c r="E116" s="53"/>
      <c r="F116" s="89"/>
    </row>
    <row r="117" spans="2:6" ht="15.75" customHeight="1" x14ac:dyDescent="0.2"/>
    <row r="118" spans="2:6" ht="15.75" customHeight="1" x14ac:dyDescent="0.2">
      <c r="B118" s="53"/>
      <c r="C118" s="53"/>
      <c r="D118" s="53"/>
      <c r="E118" s="53"/>
      <c r="F118" s="89"/>
    </row>
    <row r="119" spans="2:6" ht="15.75" customHeight="1" x14ac:dyDescent="0.2"/>
    <row r="120" spans="2:6" ht="15.75" customHeight="1" x14ac:dyDescent="0.2">
      <c r="B120" s="55"/>
      <c r="C120" s="55"/>
      <c r="D120" s="55"/>
      <c r="E120" s="55"/>
    </row>
    <row r="121" spans="2:6" ht="15.75" customHeight="1" x14ac:dyDescent="0.2">
      <c r="B121" s="53"/>
      <c r="C121" s="53"/>
      <c r="D121" s="53"/>
      <c r="E121" s="53"/>
      <c r="F121" s="89"/>
    </row>
    <row r="122" spans="2:6" ht="15.75" customHeight="1" x14ac:dyDescent="0.2">
      <c r="B122" s="53"/>
      <c r="C122" s="53"/>
      <c r="D122" s="53"/>
      <c r="E122" s="53"/>
      <c r="F122" s="89"/>
    </row>
    <row r="123" spans="2:6" ht="15.75" customHeight="1" x14ac:dyDescent="0.2">
      <c r="B123" s="53"/>
      <c r="C123" s="53"/>
      <c r="D123" s="53"/>
      <c r="E123" s="53"/>
      <c r="F123" s="89"/>
    </row>
    <row r="124" spans="2:6" ht="15.75" customHeight="1" x14ac:dyDescent="0.2">
      <c r="B124" s="53"/>
      <c r="C124" s="53"/>
      <c r="D124" s="53"/>
      <c r="E124" s="53"/>
      <c r="F124" s="89"/>
    </row>
    <row r="125" spans="2:6" ht="15.75" customHeight="1" x14ac:dyDescent="0.2">
      <c r="B125" s="54"/>
      <c r="C125" s="54"/>
      <c r="D125" s="54"/>
      <c r="E125" s="54"/>
      <c r="F125" s="89"/>
    </row>
    <row r="126" spans="2:6" ht="15.75" customHeight="1" x14ac:dyDescent="0.2">
      <c r="B126" s="54"/>
      <c r="C126" s="54"/>
      <c r="D126" s="54"/>
      <c r="E126" s="54"/>
      <c r="F126" s="89"/>
    </row>
    <row r="127" spans="2:6" ht="15.75" customHeight="1" x14ac:dyDescent="0.2">
      <c r="B127" s="53"/>
      <c r="C127" s="53"/>
      <c r="D127" s="53"/>
      <c r="E127" s="53"/>
      <c r="F127" s="89"/>
    </row>
    <row r="128" spans="2:6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  <row r="1003" ht="15.75" customHeight="1" x14ac:dyDescent="0.2"/>
    <row r="1004" ht="15.75" customHeight="1" x14ac:dyDescent="0.2"/>
    <row r="1005" ht="15.75" customHeight="1" x14ac:dyDescent="0.2"/>
    <row r="1006" ht="15.75" customHeight="1" x14ac:dyDescent="0.2"/>
  </sheetData>
  <mergeCells count="9">
    <mergeCell ref="A30:B30"/>
    <mergeCell ref="P57:S57"/>
    <mergeCell ref="U57:X57"/>
    <mergeCell ref="K1:N1"/>
    <mergeCell ref="P1:S1"/>
    <mergeCell ref="U1:X1"/>
    <mergeCell ref="A3:B3"/>
    <mergeCell ref="P3:S3"/>
    <mergeCell ref="U3:X3"/>
  </mergeCells>
  <pageMargins left="0.08" right="0.11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D1016"/>
  <sheetViews>
    <sheetView workbookViewId="0">
      <pane ySplit="2" topLeftCell="A14" activePane="bottomLeft" state="frozen"/>
      <selection pane="bottomLeft" activeCell="B35" sqref="B35"/>
    </sheetView>
  </sheetViews>
  <sheetFormatPr baseColWidth="10" defaultColWidth="14.5" defaultRowHeight="15" customHeight="1" x14ac:dyDescent="0.2"/>
  <cols>
    <col min="1" max="1" width="9.1640625" customWidth="1"/>
    <col min="2" max="2" width="14.5" customWidth="1"/>
    <col min="3" max="3" width="70.5" style="578" hidden="1" customWidth="1"/>
    <col min="4" max="4" width="14.5" customWidth="1"/>
    <col min="5" max="5" width="13.33203125" customWidth="1"/>
    <col min="6" max="6" width="8.5" customWidth="1"/>
    <col min="7" max="7" width="14.5" customWidth="1"/>
    <col min="8" max="8" width="11.5" customWidth="1"/>
    <col min="9" max="9" width="10.33203125" customWidth="1"/>
    <col min="10" max="14" width="7.5" hidden="1" customWidth="1"/>
    <col min="15" max="20" width="7.5" customWidth="1"/>
    <col min="21" max="21" width="5.5" customWidth="1"/>
    <col min="22" max="25" width="7.5" customWidth="1"/>
    <col min="26" max="30" width="9.1640625" customWidth="1"/>
  </cols>
  <sheetData>
    <row r="1" spans="1:30" x14ac:dyDescent="0.2">
      <c r="A1" s="153"/>
      <c r="B1" s="154"/>
      <c r="C1" s="970"/>
      <c r="D1" s="154"/>
      <c r="E1" s="154"/>
      <c r="F1" s="154"/>
      <c r="G1" s="155"/>
      <c r="H1" s="154"/>
      <c r="I1" s="154"/>
      <c r="J1" s="1189" t="s">
        <v>0</v>
      </c>
      <c r="K1" s="1185"/>
      <c r="L1" s="1185"/>
      <c r="M1" s="1124"/>
      <c r="N1" s="207"/>
      <c r="O1" s="1189" t="s">
        <v>1</v>
      </c>
      <c r="P1" s="1184"/>
      <c r="Q1" s="1185"/>
      <c r="R1" s="1185"/>
      <c r="S1" s="1124"/>
      <c r="T1" s="207"/>
      <c r="U1" s="156"/>
      <c r="V1" s="1189" t="s">
        <v>2</v>
      </c>
      <c r="W1" s="1184"/>
      <c r="X1" s="1185"/>
      <c r="Y1" s="1185"/>
      <c r="Z1" s="1124"/>
      <c r="AA1" s="207"/>
      <c r="AB1" s="1"/>
      <c r="AC1" s="1"/>
      <c r="AD1" s="1"/>
    </row>
    <row r="2" spans="1:30" x14ac:dyDescent="0.2">
      <c r="A2" s="158" t="s">
        <v>4</v>
      </c>
      <c r="B2" s="159" t="s">
        <v>5</v>
      </c>
      <c r="C2" s="971" t="s">
        <v>138</v>
      </c>
      <c r="D2" s="159" t="s">
        <v>431</v>
      </c>
      <c r="E2" s="159" t="s">
        <v>432</v>
      </c>
      <c r="F2" s="159" t="s">
        <v>433</v>
      </c>
      <c r="G2" s="160" t="s">
        <v>10</v>
      </c>
      <c r="H2" s="159" t="s">
        <v>11</v>
      </c>
      <c r="I2" s="159" t="s">
        <v>12</v>
      </c>
      <c r="J2" s="208" t="s">
        <v>13</v>
      </c>
      <c r="K2" s="161" t="s">
        <v>14</v>
      </c>
      <c r="L2" s="161" t="s">
        <v>15</v>
      </c>
      <c r="M2" s="161" t="s">
        <v>18</v>
      </c>
      <c r="N2" s="162" t="s">
        <v>16</v>
      </c>
      <c r="O2" s="208" t="s">
        <v>13</v>
      </c>
      <c r="P2" s="161" t="s">
        <v>219</v>
      </c>
      <c r="Q2" s="161" t="s">
        <v>14</v>
      </c>
      <c r="R2" s="161" t="s">
        <v>15</v>
      </c>
      <c r="S2" s="161" t="s">
        <v>18</v>
      </c>
      <c r="T2" s="162" t="s">
        <v>16</v>
      </c>
      <c r="U2" s="156"/>
      <c r="V2" s="208" t="s">
        <v>13</v>
      </c>
      <c r="W2" s="161" t="s">
        <v>219</v>
      </c>
      <c r="X2" s="161" t="s">
        <v>14</v>
      </c>
      <c r="Y2" s="161" t="s">
        <v>15</v>
      </c>
      <c r="Z2" s="161" t="s">
        <v>18</v>
      </c>
      <c r="AA2" s="162" t="s">
        <v>16</v>
      </c>
      <c r="AB2" s="1"/>
      <c r="AC2" s="1"/>
      <c r="AD2" s="1"/>
    </row>
    <row r="3" spans="1:30" s="578" customFormat="1" x14ac:dyDescent="0.2">
      <c r="A3" s="171" t="s">
        <v>20</v>
      </c>
      <c r="B3" s="60" t="s">
        <v>434</v>
      </c>
      <c r="C3" s="974" t="s">
        <v>435</v>
      </c>
      <c r="D3" s="60"/>
      <c r="E3" s="60"/>
      <c r="F3" s="60" t="str">
        <f>VLOOKUP(C3,'Items in Tally'!$A$2:$D$4982,2,FALSE)</f>
        <v> </v>
      </c>
      <c r="G3" s="333">
        <v>45436</v>
      </c>
      <c r="H3" s="1150">
        <v>100</v>
      </c>
      <c r="I3" s="35">
        <v>1200</v>
      </c>
      <c r="J3" s="216">
        <f t="shared" ref="J3:J11" si="0">IF(O3="","",O3/$I3-1)</f>
        <v>0.33333333333333326</v>
      </c>
      <c r="K3" s="6">
        <f t="shared" ref="K3:K11" si="1">IF(Q3="","",Q3/$I3-1)</f>
        <v>0.25</v>
      </c>
      <c r="L3" s="6" t="str">
        <f t="shared" ref="L3:L11" si="2">IF(R3="","",R3/$I3-1)</f>
        <v/>
      </c>
      <c r="M3" s="6" t="str">
        <f t="shared" ref="M3:M11" si="3">IF(S3="","",S3/$I3-1)</f>
        <v/>
      </c>
      <c r="N3" s="172" t="str">
        <f t="shared" ref="N3:N11" si="4">IF(T3="","",T3/$I3-1)</f>
        <v/>
      </c>
      <c r="O3" s="217">
        <v>1600</v>
      </c>
      <c r="P3" s="646">
        <v>1550</v>
      </c>
      <c r="Q3" s="7">
        <v>1500</v>
      </c>
      <c r="R3" s="7"/>
      <c r="S3" s="7"/>
      <c r="T3" s="218"/>
      <c r="U3" s="1148"/>
      <c r="V3" s="1152">
        <f t="shared" ref="V3:V10" si="5">IF(O3="","",CEILING(O3*1.015,5))</f>
        <v>1625</v>
      </c>
      <c r="W3" s="1148">
        <f t="shared" ref="W3:AA3" si="6">IF(P3="","",CEILING(P3*1.015,5))</f>
        <v>1575</v>
      </c>
      <c r="X3" s="1148">
        <f t="shared" si="6"/>
        <v>1525</v>
      </c>
      <c r="Y3" s="1148" t="str">
        <f t="shared" si="6"/>
        <v/>
      </c>
      <c r="Z3" s="1148" t="str">
        <f t="shared" si="6"/>
        <v/>
      </c>
      <c r="AA3" s="173" t="str">
        <f t="shared" si="6"/>
        <v/>
      </c>
      <c r="AB3" s="1150"/>
      <c r="AC3" s="61"/>
      <c r="AD3" s="5"/>
    </row>
    <row r="4" spans="1:30" s="577" customFormat="1" x14ac:dyDescent="0.2">
      <c r="A4" s="175" t="s">
        <v>20</v>
      </c>
      <c r="B4" s="59" t="s">
        <v>436</v>
      </c>
      <c r="C4" s="972" t="s">
        <v>437</v>
      </c>
      <c r="D4" s="59"/>
      <c r="E4" s="59" t="s">
        <v>438</v>
      </c>
      <c r="F4" s="59" t="str">
        <f>VLOOKUP(C4,'Items in Tally'!$A$2:$D$4982,2,FALSE)</f>
        <v>48 PC</v>
      </c>
      <c r="G4" s="332">
        <v>45713</v>
      </c>
      <c r="H4" s="1130" t="s">
        <v>439</v>
      </c>
      <c r="I4" s="17">
        <v>1230</v>
      </c>
      <c r="J4" s="213">
        <f t="shared" si="0"/>
        <v>0.38211382113821135</v>
      </c>
      <c r="K4" s="9">
        <f t="shared" si="1"/>
        <v>0.28048780487804881</v>
      </c>
      <c r="L4" s="9">
        <f t="shared" si="2"/>
        <v>0.21951219512195119</v>
      </c>
      <c r="M4" s="9">
        <f t="shared" si="3"/>
        <v>0.19918699186991873</v>
      </c>
      <c r="N4" s="177">
        <f t="shared" si="4"/>
        <v>0.17886178861788626</v>
      </c>
      <c r="O4" s="211">
        <v>1700</v>
      </c>
      <c r="P4" s="645">
        <v>1625</v>
      </c>
      <c r="Q4" s="124">
        <v>1575</v>
      </c>
      <c r="R4" s="124">
        <v>1500</v>
      </c>
      <c r="S4" s="124">
        <v>1475</v>
      </c>
      <c r="T4" s="212">
        <v>1450</v>
      </c>
      <c r="U4" s="1131"/>
      <c r="V4" s="1134">
        <f t="shared" si="5"/>
        <v>1730</v>
      </c>
      <c r="W4" s="1131">
        <f t="shared" ref="W4:AA4" si="7">IF(P4="","",CEILING(P4*1.015,5))</f>
        <v>1650</v>
      </c>
      <c r="X4" s="1131">
        <f t="shared" si="7"/>
        <v>1600</v>
      </c>
      <c r="Y4" s="1131">
        <f t="shared" si="7"/>
        <v>1525</v>
      </c>
      <c r="Z4" s="1131">
        <f>IF(S4="","",CEILING(S4*1.015,5))</f>
        <v>1500</v>
      </c>
      <c r="AA4" s="178">
        <f t="shared" si="7"/>
        <v>1475</v>
      </c>
      <c r="AB4" s="1130"/>
      <c r="AC4" s="42"/>
      <c r="AD4" s="8"/>
    </row>
    <row r="5" spans="1:30" s="578" customFormat="1" ht="15" customHeight="1" x14ac:dyDescent="0.2">
      <c r="A5" s="171" t="s">
        <v>20</v>
      </c>
      <c r="B5" s="60" t="s">
        <v>440</v>
      </c>
      <c r="C5" s="705"/>
      <c r="D5" s="60"/>
      <c r="E5" s="60"/>
      <c r="F5" s="60" t="e">
        <f>VLOOKUP(C5,'Items in Tally'!$A$2:$D$4982,2,FALSE)</f>
        <v>#N/A</v>
      </c>
      <c r="G5" s="333">
        <v>45650</v>
      </c>
      <c r="H5" s="1150">
        <v>135</v>
      </c>
      <c r="I5" s="35">
        <v>1640</v>
      </c>
      <c r="J5" s="216">
        <f t="shared" si="0"/>
        <v>6.7073170731707377E-2</v>
      </c>
      <c r="K5" s="6">
        <f t="shared" si="1"/>
        <v>5.1829268292682862E-2</v>
      </c>
      <c r="L5" s="6">
        <f t="shared" si="2"/>
        <v>-2.4390243902439046E-2</v>
      </c>
      <c r="M5" s="6">
        <f t="shared" si="3"/>
        <v>-5.4878048780487854E-2</v>
      </c>
      <c r="N5" s="172" t="str">
        <f t="shared" si="4"/>
        <v/>
      </c>
      <c r="O5" s="217">
        <v>1750</v>
      </c>
      <c r="P5" s="646">
        <v>1725</v>
      </c>
      <c r="Q5" s="7">
        <v>1725</v>
      </c>
      <c r="R5" s="7">
        <v>1600</v>
      </c>
      <c r="S5" s="7">
        <v>1550</v>
      </c>
      <c r="T5" s="218"/>
      <c r="U5" s="1148"/>
      <c r="V5" s="1152">
        <f t="shared" si="5"/>
        <v>1780</v>
      </c>
      <c r="W5" s="1148">
        <f t="shared" ref="W5:AA5" si="8">IF(P5="","",CEILING(P5*1.015,5))</f>
        <v>1755</v>
      </c>
      <c r="X5" s="1148">
        <f t="shared" si="8"/>
        <v>1755</v>
      </c>
      <c r="Y5" s="1148">
        <f t="shared" si="8"/>
        <v>1625</v>
      </c>
      <c r="Z5" s="1148">
        <f t="shared" si="8"/>
        <v>1575</v>
      </c>
      <c r="AA5" s="173" t="str">
        <f t="shared" si="8"/>
        <v/>
      </c>
      <c r="AB5" s="1150"/>
      <c r="AC5" s="61"/>
      <c r="AD5" s="5"/>
    </row>
    <row r="6" spans="1:30" s="578" customFormat="1" x14ac:dyDescent="0.2">
      <c r="A6" s="171" t="s">
        <v>20</v>
      </c>
      <c r="B6" s="60" t="s">
        <v>441</v>
      </c>
      <c r="C6" s="974" t="s">
        <v>442</v>
      </c>
      <c r="D6" s="60"/>
      <c r="E6" s="60"/>
      <c r="F6" s="60" t="str">
        <f>VLOOKUP(C6,'Items in Tally'!$A$2:$D$4982,2,FALSE)</f>
        <v> </v>
      </c>
      <c r="G6" s="333">
        <v>45559</v>
      </c>
      <c r="H6" s="1148">
        <v>70</v>
      </c>
      <c r="I6" s="35">
        <v>840</v>
      </c>
      <c r="J6" s="216">
        <f t="shared" si="0"/>
        <v>0.30952380952380953</v>
      </c>
      <c r="K6" s="6">
        <f t="shared" si="1"/>
        <v>0.25</v>
      </c>
      <c r="L6" s="6">
        <f t="shared" si="2"/>
        <v>0.19047619047619047</v>
      </c>
      <c r="M6" s="6" t="str">
        <f t="shared" si="3"/>
        <v/>
      </c>
      <c r="N6" s="172" t="str">
        <f t="shared" si="4"/>
        <v/>
      </c>
      <c r="O6" s="217">
        <v>1100</v>
      </c>
      <c r="P6" s="646">
        <v>1075</v>
      </c>
      <c r="Q6" s="7">
        <v>1050</v>
      </c>
      <c r="R6" s="7">
        <v>1000</v>
      </c>
      <c r="S6" s="7"/>
      <c r="T6" s="218"/>
      <c r="U6" s="1148"/>
      <c r="V6" s="1152">
        <f t="shared" si="5"/>
        <v>1120</v>
      </c>
      <c r="W6" s="1148">
        <f t="shared" ref="W6:AA6" si="9">IF(P6="","",CEILING(P6*1.015,5))</f>
        <v>1095</v>
      </c>
      <c r="X6" s="1148">
        <f t="shared" si="9"/>
        <v>1070</v>
      </c>
      <c r="Y6" s="1148">
        <f t="shared" si="9"/>
        <v>1015</v>
      </c>
      <c r="Z6" s="1148" t="str">
        <f t="shared" si="9"/>
        <v/>
      </c>
      <c r="AA6" s="173" t="str">
        <f t="shared" si="9"/>
        <v/>
      </c>
      <c r="AB6" s="1150"/>
      <c r="AC6" s="61"/>
      <c r="AD6" s="5"/>
    </row>
    <row r="7" spans="1:30" s="577" customFormat="1" x14ac:dyDescent="0.2">
      <c r="A7" s="175" t="s">
        <v>20</v>
      </c>
      <c r="B7" s="59" t="s">
        <v>443</v>
      </c>
      <c r="C7" s="972" t="s">
        <v>444</v>
      </c>
      <c r="D7" s="59"/>
      <c r="E7" s="59" t="s">
        <v>445</v>
      </c>
      <c r="F7" s="59" t="str">
        <f>VLOOKUP(C7,'Items in Tally'!$A$2:$D$4982,2,FALSE)</f>
        <v>9 PC</v>
      </c>
      <c r="G7" s="332">
        <v>45772</v>
      </c>
      <c r="H7" s="125">
        <v>78</v>
      </c>
      <c r="I7" s="17">
        <v>950</v>
      </c>
      <c r="J7" s="213">
        <f t="shared" si="0"/>
        <v>0.36842105263157898</v>
      </c>
      <c r="K7" s="9">
        <f t="shared" si="1"/>
        <v>0.28947368421052633</v>
      </c>
      <c r="L7" s="9">
        <f t="shared" si="2"/>
        <v>0.26315789473684204</v>
      </c>
      <c r="M7" s="9" t="str">
        <f t="shared" si="3"/>
        <v/>
      </c>
      <c r="N7" s="177" t="str">
        <f t="shared" si="4"/>
        <v/>
      </c>
      <c r="O7" s="211">
        <v>1300</v>
      </c>
      <c r="P7" s="645">
        <v>1275</v>
      </c>
      <c r="Q7" s="124">
        <v>1225</v>
      </c>
      <c r="R7" s="124">
        <v>1200</v>
      </c>
      <c r="S7" s="124"/>
      <c r="T7" s="212"/>
      <c r="U7" s="1131"/>
      <c r="V7" s="1134">
        <f t="shared" si="5"/>
        <v>1320</v>
      </c>
      <c r="W7" s="1131">
        <f t="shared" ref="W7:AA7" si="10">IF(P7="","",CEILING(P7*1.015,5))</f>
        <v>1295</v>
      </c>
      <c r="X7" s="1131">
        <f t="shared" si="10"/>
        <v>1245</v>
      </c>
      <c r="Y7" s="1131">
        <f t="shared" si="10"/>
        <v>1220</v>
      </c>
      <c r="Z7" s="1131" t="str">
        <f t="shared" si="10"/>
        <v/>
      </c>
      <c r="AA7" s="178" t="str">
        <f t="shared" si="10"/>
        <v/>
      </c>
      <c r="AB7" s="8"/>
      <c r="AC7" s="8"/>
      <c r="AD7" s="8"/>
    </row>
    <row r="8" spans="1:30" s="578" customFormat="1" ht="16" x14ac:dyDescent="0.2">
      <c r="A8" s="171" t="s">
        <v>20</v>
      </c>
      <c r="B8" s="60" t="s">
        <v>446</v>
      </c>
      <c r="C8" s="705"/>
      <c r="D8" s="60"/>
      <c r="E8" s="60"/>
      <c r="F8" s="60" t="e">
        <f>VLOOKUP(C8,'Items in Tally'!$A$2:$D$4982,2,FALSE)</f>
        <v>#N/A</v>
      </c>
      <c r="G8" s="333">
        <v>43665</v>
      </c>
      <c r="H8" s="1150" t="s">
        <v>447</v>
      </c>
      <c r="I8" s="35">
        <v>110</v>
      </c>
      <c r="J8" s="216">
        <f t="shared" si="0"/>
        <v>3.5454545454545459</v>
      </c>
      <c r="K8" s="6" t="str">
        <f t="shared" si="1"/>
        <v/>
      </c>
      <c r="L8" s="6" t="str">
        <f t="shared" si="2"/>
        <v/>
      </c>
      <c r="M8" s="6" t="str">
        <f t="shared" si="3"/>
        <v/>
      </c>
      <c r="N8" s="172" t="str">
        <f t="shared" si="4"/>
        <v/>
      </c>
      <c r="O8" s="217">
        <v>500</v>
      </c>
      <c r="P8" s="646"/>
      <c r="Q8" s="7"/>
      <c r="R8" s="7"/>
      <c r="S8" s="7"/>
      <c r="T8" s="218"/>
      <c r="U8" s="1148"/>
      <c r="V8" s="1152">
        <f t="shared" si="5"/>
        <v>510</v>
      </c>
      <c r="W8" s="1148" t="str">
        <f t="shared" ref="W8:AA8" si="11">IF(P8="","",CEILING(P8*1.015,5))</f>
        <v/>
      </c>
      <c r="X8" s="1148" t="str">
        <f t="shared" si="11"/>
        <v/>
      </c>
      <c r="Y8" s="1148" t="str">
        <f t="shared" si="11"/>
        <v/>
      </c>
      <c r="Z8" s="1148" t="str">
        <f t="shared" si="11"/>
        <v/>
      </c>
      <c r="AA8" s="173" t="str">
        <f t="shared" si="11"/>
        <v/>
      </c>
      <c r="AB8" s="5"/>
      <c r="AC8" s="5"/>
      <c r="AD8" s="5"/>
    </row>
    <row r="9" spans="1:30" s="577" customFormat="1" x14ac:dyDescent="0.2">
      <c r="A9" s="175" t="s">
        <v>20</v>
      </c>
      <c r="B9" s="59" t="s">
        <v>448</v>
      </c>
      <c r="C9" s="972" t="s">
        <v>449</v>
      </c>
      <c r="D9" s="59"/>
      <c r="E9" s="59"/>
      <c r="F9" s="59" t="str">
        <f>VLOOKUP(C9,'Items in Tally'!$A$2:$D$4982,2,FALSE)</f>
        <v>33 PC</v>
      </c>
      <c r="G9" s="332">
        <v>45772</v>
      </c>
      <c r="H9" s="1130">
        <v>80</v>
      </c>
      <c r="I9" s="17">
        <v>975</v>
      </c>
      <c r="J9" s="213">
        <f t="shared" si="0"/>
        <v>0.30769230769230771</v>
      </c>
      <c r="K9" s="9">
        <f t="shared" si="1"/>
        <v>0.20512820512820507</v>
      </c>
      <c r="L9" s="9">
        <f t="shared" si="2"/>
        <v>0.15384615384615374</v>
      </c>
      <c r="M9" s="9">
        <f t="shared" si="3"/>
        <v>0.12820512820512819</v>
      </c>
      <c r="N9" s="177" t="str">
        <f t="shared" si="4"/>
        <v/>
      </c>
      <c r="O9" s="211">
        <v>1275</v>
      </c>
      <c r="P9" s="645">
        <v>1225</v>
      </c>
      <c r="Q9" s="124">
        <v>1175</v>
      </c>
      <c r="R9" s="124">
        <v>1125</v>
      </c>
      <c r="S9" s="124">
        <v>1100</v>
      </c>
      <c r="T9" s="212"/>
      <c r="U9" s="1131"/>
      <c r="V9" s="1134">
        <f t="shared" si="5"/>
        <v>1295</v>
      </c>
      <c r="W9" s="1131">
        <f t="shared" ref="W9:AA9" si="12">IF(P9="","",CEILING(P9*1.015,5))</f>
        <v>1245</v>
      </c>
      <c r="X9" s="1131">
        <f t="shared" si="12"/>
        <v>1195</v>
      </c>
      <c r="Y9" s="1131">
        <f t="shared" si="12"/>
        <v>1145</v>
      </c>
      <c r="Z9" s="1131">
        <f t="shared" si="12"/>
        <v>1120</v>
      </c>
      <c r="AA9" s="178" t="str">
        <f t="shared" si="12"/>
        <v/>
      </c>
      <c r="AB9" s="8"/>
      <c r="AC9" s="8"/>
      <c r="AD9" s="8"/>
    </row>
    <row r="10" spans="1:30" s="577" customFormat="1" ht="14.25" customHeight="1" x14ac:dyDescent="0.2">
      <c r="A10" s="175" t="s">
        <v>20</v>
      </c>
      <c r="B10" s="59" t="s">
        <v>450</v>
      </c>
      <c r="C10" s="972" t="s">
        <v>451</v>
      </c>
      <c r="D10" s="59"/>
      <c r="E10" s="59" t="s">
        <v>452</v>
      </c>
      <c r="F10" s="59" t="str">
        <f>VLOOKUP(C10,'Items in Tally'!$A$2:$D$4982,2,FALSE)</f>
        <v>45 PC</v>
      </c>
      <c r="G10" s="332">
        <v>45772</v>
      </c>
      <c r="H10" s="1130">
        <v>78</v>
      </c>
      <c r="I10" s="17">
        <v>950</v>
      </c>
      <c r="J10" s="213">
        <f t="shared" si="0"/>
        <v>0.39473684210526305</v>
      </c>
      <c r="K10" s="9">
        <f t="shared" si="1"/>
        <v>0.31578947368421062</v>
      </c>
      <c r="L10" s="9">
        <f t="shared" si="2"/>
        <v>0.26315789473684204</v>
      </c>
      <c r="M10" s="9">
        <f t="shared" si="3"/>
        <v>0.23684210526315796</v>
      </c>
      <c r="N10" s="177" t="str">
        <f t="shared" si="4"/>
        <v/>
      </c>
      <c r="O10" s="211">
        <v>1325</v>
      </c>
      <c r="P10" s="645">
        <v>1275</v>
      </c>
      <c r="Q10" s="124">
        <v>1250</v>
      </c>
      <c r="R10" s="124">
        <v>1200</v>
      </c>
      <c r="S10" s="124">
        <v>1175</v>
      </c>
      <c r="T10" s="212"/>
      <c r="U10" s="1131"/>
      <c r="V10" s="1134">
        <f t="shared" si="5"/>
        <v>1345</v>
      </c>
      <c r="W10" s="1131">
        <f t="shared" ref="W10:AA10" si="13">IF(P10="","",CEILING(P10*1.015,5))</f>
        <v>1295</v>
      </c>
      <c r="X10" s="1131">
        <f t="shared" si="13"/>
        <v>1270</v>
      </c>
      <c r="Y10" s="1131">
        <f t="shared" si="13"/>
        <v>1220</v>
      </c>
      <c r="Z10" s="1131">
        <f t="shared" si="13"/>
        <v>1195</v>
      </c>
      <c r="AA10" s="178" t="str">
        <f t="shared" si="13"/>
        <v/>
      </c>
      <c r="AB10" s="8"/>
      <c r="AC10" s="8"/>
      <c r="AD10" s="8"/>
    </row>
    <row r="11" spans="1:30" s="652" customFormat="1" ht="14.25" customHeight="1" x14ac:dyDescent="0.2">
      <c r="A11" s="649" t="s">
        <v>20</v>
      </c>
      <c r="B11" s="1079" t="s">
        <v>453</v>
      </c>
      <c r="C11" s="1080" t="s">
        <v>454</v>
      </c>
      <c r="D11" s="1079"/>
      <c r="E11" s="1079" t="s">
        <v>368</v>
      </c>
      <c r="F11" s="1079" t="str">
        <f>VLOOKUP(C11,'Items in Tally'!$A$2:$D$4982,2,FALSE)</f>
        <v> </v>
      </c>
      <c r="G11" s="673">
        <v>45713</v>
      </c>
      <c r="H11" s="823">
        <v>95</v>
      </c>
      <c r="I11" s="1081">
        <v>1175</v>
      </c>
      <c r="J11" s="761">
        <f t="shared" si="0"/>
        <v>0.23404255319148937</v>
      </c>
      <c r="K11" s="651">
        <f t="shared" si="1"/>
        <v>0.14893617021276606</v>
      </c>
      <c r="L11" s="651">
        <f t="shared" si="2"/>
        <v>0.12765957446808507</v>
      </c>
      <c r="M11" s="651">
        <f t="shared" si="3"/>
        <v>0.1063829787234043</v>
      </c>
      <c r="N11" s="674" t="str">
        <f t="shared" si="4"/>
        <v/>
      </c>
      <c r="O11" s="1082">
        <v>1450</v>
      </c>
      <c r="P11" s="1083">
        <v>1400</v>
      </c>
      <c r="Q11" s="682">
        <v>1350</v>
      </c>
      <c r="R11" s="7">
        <v>1325</v>
      </c>
      <c r="S11" s="7">
        <v>1300</v>
      </c>
      <c r="T11" s="1084"/>
      <c r="U11" s="827"/>
      <c r="V11" s="825">
        <f t="shared" ref="V11" si="14">IF(O11="","",CEILING(O11*1.015,5))</f>
        <v>1475</v>
      </c>
      <c r="W11" s="827">
        <f t="shared" ref="W11:X11" si="15">IF(P11="","",CEILING(P11*1.015,5))</f>
        <v>1425</v>
      </c>
      <c r="X11" s="827">
        <f t="shared" si="15"/>
        <v>1375</v>
      </c>
      <c r="Y11" s="827">
        <f t="shared" ref="Y11" si="16">IF(R11="","",CEILING(R11*1.015,5))</f>
        <v>1345</v>
      </c>
      <c r="Z11" s="827">
        <f t="shared" ref="Z11" si="17">IF(S11="","",CEILING(S11*1.015,5))</f>
        <v>1320</v>
      </c>
      <c r="AA11" s="669" t="str">
        <f t="shared" ref="AA11" si="18">IF(T11="","",CEILING(T11*1.015,5))</f>
        <v/>
      </c>
      <c r="AB11" s="650"/>
      <c r="AC11" s="650"/>
      <c r="AD11" s="650"/>
    </row>
    <row r="12" spans="1:30" s="578" customFormat="1" ht="14.25" customHeight="1" x14ac:dyDescent="0.2">
      <c r="A12" s="171"/>
      <c r="B12" s="60" t="s">
        <v>455</v>
      </c>
      <c r="C12" s="974" t="s">
        <v>456</v>
      </c>
      <c r="D12" s="60"/>
      <c r="E12" s="60"/>
      <c r="F12" s="60"/>
      <c r="G12" s="333"/>
      <c r="H12" s="1150"/>
      <c r="I12" s="35"/>
      <c r="J12" s="216"/>
      <c r="K12" s="6"/>
      <c r="L12" s="6"/>
      <c r="M12" s="6"/>
      <c r="N12" s="172"/>
      <c r="O12" s="217"/>
      <c r="P12" s="646"/>
      <c r="Q12" s="7"/>
      <c r="R12" s="7"/>
      <c r="S12" s="7"/>
      <c r="T12" s="218"/>
      <c r="U12" s="1148"/>
      <c r="V12" s="1152"/>
      <c r="W12" s="1148"/>
      <c r="X12" s="1148"/>
      <c r="Y12" s="1148"/>
      <c r="Z12" s="1148"/>
      <c r="AA12" s="173"/>
      <c r="AB12" s="5"/>
      <c r="AC12" s="5"/>
      <c r="AD12" s="5"/>
    </row>
    <row r="13" spans="1:30" s="578" customFormat="1" ht="16" x14ac:dyDescent="0.2">
      <c r="A13" s="171"/>
      <c r="B13" s="60" t="s">
        <v>457</v>
      </c>
      <c r="C13" s="705"/>
      <c r="D13" s="60"/>
      <c r="E13" s="60"/>
      <c r="F13" s="60" t="e">
        <f>VLOOKUP(C13,'Items in Tally'!$A$2:$D$4982,2,FALSE)</f>
        <v>#N/A</v>
      </c>
      <c r="G13" s="333"/>
      <c r="H13" s="1150"/>
      <c r="I13" s="35"/>
      <c r="J13" s="216"/>
      <c r="K13" s="6"/>
      <c r="L13" s="6"/>
      <c r="M13" s="6"/>
      <c r="N13" s="172"/>
      <c r="O13" s="217"/>
      <c r="P13" s="646"/>
      <c r="Q13" s="7"/>
      <c r="R13" s="7"/>
      <c r="S13" s="7"/>
      <c r="T13" s="218"/>
      <c r="U13" s="1148"/>
      <c r="V13" s="1152"/>
      <c r="W13" s="1148"/>
      <c r="X13" s="1148"/>
      <c r="Y13" s="1148"/>
      <c r="Z13" s="1148"/>
      <c r="AA13" s="173"/>
      <c r="AB13" s="5"/>
      <c r="AC13" s="5"/>
      <c r="AD13" s="5"/>
    </row>
    <row r="14" spans="1:30" s="578" customFormat="1" x14ac:dyDescent="0.2">
      <c r="A14" s="171" t="s">
        <v>20</v>
      </c>
      <c r="B14" s="60" t="s">
        <v>458</v>
      </c>
      <c r="C14" s="974" t="s">
        <v>459</v>
      </c>
      <c r="D14" s="60" t="s">
        <v>460</v>
      </c>
      <c r="E14" s="60"/>
      <c r="F14" s="60" t="str">
        <f>VLOOKUP(C14,'Items in Tally'!$A$2:$D$4982,2,FALSE)</f>
        <v>3 PC</v>
      </c>
      <c r="G14" s="333">
        <v>44980</v>
      </c>
      <c r="H14" s="1150">
        <v>40</v>
      </c>
      <c r="I14" s="35">
        <v>496</v>
      </c>
      <c r="J14" s="216">
        <f>IF(O14="","",O14/$I14-1)</f>
        <v>0.71370967741935476</v>
      </c>
      <c r="K14" s="6" t="str">
        <f t="shared" ref="K14:N16" si="19">IF(Q14="","",Q14/$I14-1)</f>
        <v/>
      </c>
      <c r="L14" s="6" t="str">
        <f t="shared" si="19"/>
        <v/>
      </c>
      <c r="M14" s="6" t="str">
        <f t="shared" si="19"/>
        <v/>
      </c>
      <c r="N14" s="172" t="str">
        <f t="shared" si="19"/>
        <v/>
      </c>
      <c r="O14" s="217">
        <v>850</v>
      </c>
      <c r="P14" s="646"/>
      <c r="Q14" s="7"/>
      <c r="R14" s="7"/>
      <c r="S14" s="7"/>
      <c r="T14" s="218"/>
      <c r="U14" s="1148"/>
      <c r="V14" s="1152">
        <f>IF(O14="","",CEILING(O14*1.015,5))</f>
        <v>865</v>
      </c>
      <c r="W14" s="1148" t="str">
        <f t="shared" ref="W14:AA14" si="20">IF(P14="","",CEILING(P14*1.015,5))</f>
        <v/>
      </c>
      <c r="X14" s="1148" t="str">
        <f t="shared" si="20"/>
        <v/>
      </c>
      <c r="Y14" s="1148" t="str">
        <f t="shared" si="20"/>
        <v/>
      </c>
      <c r="Z14" s="1148" t="str">
        <f t="shared" si="20"/>
        <v/>
      </c>
      <c r="AA14" s="173" t="str">
        <f t="shared" si="20"/>
        <v/>
      </c>
      <c r="AB14" s="5"/>
      <c r="AC14" s="5"/>
      <c r="AD14" s="5"/>
    </row>
    <row r="15" spans="1:30" s="578" customFormat="1" x14ac:dyDescent="0.2">
      <c r="A15" s="171" t="s">
        <v>20</v>
      </c>
      <c r="B15" s="60" t="s">
        <v>461</v>
      </c>
      <c r="C15" s="974" t="s">
        <v>462</v>
      </c>
      <c r="D15" s="60"/>
      <c r="E15" s="60"/>
      <c r="F15" s="60" t="str">
        <f>VLOOKUP(C15,'Items in Tally'!$A$2:$D$4982,2,FALSE)</f>
        <v> </v>
      </c>
      <c r="G15" s="333">
        <v>44409</v>
      </c>
      <c r="H15" s="1150">
        <v>70</v>
      </c>
      <c r="I15" s="35">
        <v>840</v>
      </c>
      <c r="J15" s="216">
        <f>IF(O15="","",O15/$I15-1)</f>
        <v>0.48809523809523814</v>
      </c>
      <c r="K15" s="6" t="str">
        <f t="shared" si="19"/>
        <v/>
      </c>
      <c r="L15" s="6" t="str">
        <f t="shared" si="19"/>
        <v/>
      </c>
      <c r="M15" s="6" t="str">
        <f t="shared" si="19"/>
        <v/>
      </c>
      <c r="N15" s="172" t="str">
        <f t="shared" si="19"/>
        <v/>
      </c>
      <c r="O15" s="217">
        <v>1250</v>
      </c>
      <c r="P15" s="646"/>
      <c r="Q15" s="7"/>
      <c r="R15" s="7"/>
      <c r="S15" s="7"/>
      <c r="T15" s="218"/>
      <c r="U15" s="1148"/>
      <c r="V15" s="1152">
        <f>IF(O15="","",CEILING(O15*1.015,5))</f>
        <v>1270</v>
      </c>
      <c r="W15" s="1148" t="str">
        <f t="shared" ref="W15:AA15" si="21">IF(P15="","",CEILING(P15*1.015,5))</f>
        <v/>
      </c>
      <c r="X15" s="1148" t="str">
        <f t="shared" si="21"/>
        <v/>
      </c>
      <c r="Y15" s="1148" t="str">
        <f t="shared" si="21"/>
        <v/>
      </c>
      <c r="Z15" s="1148" t="str">
        <f t="shared" si="21"/>
        <v/>
      </c>
      <c r="AA15" s="173" t="str">
        <f t="shared" si="21"/>
        <v/>
      </c>
      <c r="AB15" s="5"/>
      <c r="AC15" s="5"/>
      <c r="AD15" s="5"/>
    </row>
    <row r="16" spans="1:30" s="578" customFormat="1" x14ac:dyDescent="0.2">
      <c r="A16" s="171" t="s">
        <v>20</v>
      </c>
      <c r="B16" s="60" t="s">
        <v>463</v>
      </c>
      <c r="C16" s="974" t="s">
        <v>464</v>
      </c>
      <c r="D16" s="60"/>
      <c r="E16" s="60"/>
      <c r="F16" s="60" t="str">
        <f>VLOOKUP(C16,'Items in Tally'!$A$2:$D$4982,2,FALSE)</f>
        <v> </v>
      </c>
      <c r="G16" s="333">
        <v>45375</v>
      </c>
      <c r="H16" s="1150">
        <v>50</v>
      </c>
      <c r="I16" s="35">
        <v>600</v>
      </c>
      <c r="J16" s="216">
        <f>IF(O16="","",O16/$I16-1)</f>
        <v>0.58333333333333326</v>
      </c>
      <c r="K16" s="6" t="str">
        <f t="shared" si="19"/>
        <v/>
      </c>
      <c r="L16" s="6" t="str">
        <f t="shared" si="19"/>
        <v/>
      </c>
      <c r="M16" s="6" t="str">
        <f t="shared" si="19"/>
        <v/>
      </c>
      <c r="N16" s="172" t="str">
        <f t="shared" si="19"/>
        <v/>
      </c>
      <c r="O16" s="217">
        <v>950</v>
      </c>
      <c r="P16" s="646"/>
      <c r="Q16" s="7"/>
      <c r="R16" s="7"/>
      <c r="S16" s="7"/>
      <c r="T16" s="218"/>
      <c r="U16" s="1148"/>
      <c r="V16" s="1152">
        <f>IF(O16="","",CEILING(O16*1.015,5))</f>
        <v>965</v>
      </c>
      <c r="W16" s="1148" t="str">
        <f t="shared" ref="W16:AA16" si="22">IF(P16="","",CEILING(P16*1.015,5))</f>
        <v/>
      </c>
      <c r="X16" s="1148" t="str">
        <f t="shared" si="22"/>
        <v/>
      </c>
      <c r="Y16" s="1148" t="str">
        <f t="shared" si="22"/>
        <v/>
      </c>
      <c r="Z16" s="1148" t="str">
        <f t="shared" si="22"/>
        <v/>
      </c>
      <c r="AA16" s="173" t="str">
        <f t="shared" si="22"/>
        <v/>
      </c>
      <c r="AB16" s="5"/>
      <c r="AC16" s="5"/>
      <c r="AD16" s="5"/>
    </row>
    <row r="17" spans="1:30" s="652" customFormat="1" x14ac:dyDescent="0.2">
      <c r="A17" s="649"/>
      <c r="B17" s="1079" t="s">
        <v>465</v>
      </c>
      <c r="C17" s="1080" t="s">
        <v>466</v>
      </c>
      <c r="D17" s="1079"/>
      <c r="E17" s="1079"/>
      <c r="F17" s="1079" t="str">
        <f>VLOOKUP(C17,'Items in Tally'!$A$2:$D$4982,2,FALSE)</f>
        <v>1 PC</v>
      </c>
      <c r="G17" s="673">
        <v>45772</v>
      </c>
      <c r="H17" s="823">
        <v>138</v>
      </c>
      <c r="I17" s="1081">
        <v>1685</v>
      </c>
      <c r="J17" s="761"/>
      <c r="K17" s="651"/>
      <c r="L17" s="651"/>
      <c r="M17" s="651"/>
      <c r="N17" s="674"/>
      <c r="O17" s="1082">
        <v>2250</v>
      </c>
      <c r="P17" s="1083"/>
      <c r="Q17" s="682"/>
      <c r="R17" s="682"/>
      <c r="S17" s="682"/>
      <c r="T17" s="1084"/>
      <c r="U17" s="827"/>
      <c r="V17" s="825">
        <f t="shared" ref="V17" si="23">IF(O17="","",CEILING(O17*1.015,5))</f>
        <v>2285</v>
      </c>
      <c r="W17" s="827"/>
      <c r="X17" s="827"/>
      <c r="Y17" s="827"/>
      <c r="Z17" s="827"/>
      <c r="AA17" s="669"/>
      <c r="AB17" s="650"/>
      <c r="AC17" s="650"/>
      <c r="AD17" s="650"/>
    </row>
    <row r="18" spans="1:30" s="577" customFormat="1" x14ac:dyDescent="0.2">
      <c r="A18" s="175"/>
      <c r="B18" s="59" t="s">
        <v>467</v>
      </c>
      <c r="C18" s="972" t="s">
        <v>468</v>
      </c>
      <c r="D18" s="59" t="s">
        <v>469</v>
      </c>
      <c r="E18" s="59"/>
      <c r="F18" s="59" t="str">
        <f>VLOOKUP(C18,'Items in Tally'!$A$2:$D$4982,2,FALSE)</f>
        <v>1 PC</v>
      </c>
      <c r="G18" s="332">
        <v>45772</v>
      </c>
      <c r="H18" s="1130">
        <v>138</v>
      </c>
      <c r="I18" s="17">
        <v>1685</v>
      </c>
      <c r="J18" s="213">
        <f>IF(O18="","",O18/$I18-1)</f>
        <v>0.33531157270029666</v>
      </c>
      <c r="K18" s="9" t="str">
        <f t="shared" ref="K18:N19" si="24">IF(Q18="","",Q18/$I18-1)</f>
        <v/>
      </c>
      <c r="L18" s="9" t="str">
        <f t="shared" si="24"/>
        <v/>
      </c>
      <c r="M18" s="9" t="str">
        <f t="shared" si="24"/>
        <v/>
      </c>
      <c r="N18" s="177" t="str">
        <f t="shared" si="24"/>
        <v/>
      </c>
      <c r="O18" s="211">
        <v>2250</v>
      </c>
      <c r="P18" s="645"/>
      <c r="Q18" s="124"/>
      <c r="R18" s="124"/>
      <c r="S18" s="124"/>
      <c r="T18" s="212"/>
      <c r="U18" s="1131"/>
      <c r="V18" s="1134">
        <f>IF(O18="","",CEILING(O18*1.015,5))</f>
        <v>2285</v>
      </c>
      <c r="W18" s="1131" t="str">
        <f t="shared" ref="W18:AA18" si="25">IF(P18="","",CEILING(P18*1.015,5))</f>
        <v/>
      </c>
      <c r="X18" s="1131" t="str">
        <f t="shared" si="25"/>
        <v/>
      </c>
      <c r="Y18" s="1131" t="str">
        <f t="shared" si="25"/>
        <v/>
      </c>
      <c r="Z18" s="1131" t="str">
        <f t="shared" si="25"/>
        <v/>
      </c>
      <c r="AA18" s="178" t="str">
        <f t="shared" si="25"/>
        <v/>
      </c>
      <c r="AB18" s="8"/>
      <c r="AC18" s="8"/>
      <c r="AD18" s="8"/>
    </row>
    <row r="19" spans="1:30" s="578" customFormat="1" ht="16" x14ac:dyDescent="0.2">
      <c r="A19" s="171" t="s">
        <v>20</v>
      </c>
      <c r="B19" s="60" t="s">
        <v>470</v>
      </c>
      <c r="C19" s="705"/>
      <c r="D19" s="60"/>
      <c r="E19" s="60"/>
      <c r="F19" s="60" t="e">
        <f>VLOOKUP(C19,'Items in Tally'!$A$2:$D$4982,2,FALSE)</f>
        <v>#N/A</v>
      </c>
      <c r="G19" s="333"/>
      <c r="H19" s="1150"/>
      <c r="I19" s="35"/>
      <c r="J19" s="216" t="str">
        <f>IF(O19="","",O19/$I19-1)</f>
        <v/>
      </c>
      <c r="K19" s="6" t="str">
        <f t="shared" si="24"/>
        <v/>
      </c>
      <c r="L19" s="6" t="str">
        <f t="shared" si="24"/>
        <v/>
      </c>
      <c r="M19" s="6" t="str">
        <f t="shared" si="24"/>
        <v/>
      </c>
      <c r="N19" s="172" t="str">
        <f t="shared" si="24"/>
        <v/>
      </c>
      <c r="O19" s="217"/>
      <c r="P19" s="646"/>
      <c r="Q19" s="7"/>
      <c r="R19" s="7"/>
      <c r="S19" s="7"/>
      <c r="T19" s="218"/>
      <c r="U19" s="1148"/>
      <c r="V19" s="1152" t="str">
        <f>IF(O19="","",CEILING(O19*1.015,5))</f>
        <v/>
      </c>
      <c r="W19" s="1148" t="str">
        <f t="shared" ref="W19:AA19" si="26">IF(P19="","",CEILING(P19*1.015,5))</f>
        <v/>
      </c>
      <c r="X19" s="1148" t="str">
        <f t="shared" si="26"/>
        <v/>
      </c>
      <c r="Y19" s="1148" t="str">
        <f t="shared" si="26"/>
        <v/>
      </c>
      <c r="Z19" s="1148" t="str">
        <f t="shared" si="26"/>
        <v/>
      </c>
      <c r="AA19" s="173" t="str">
        <f t="shared" si="26"/>
        <v/>
      </c>
      <c r="AB19" s="5"/>
      <c r="AC19" s="5"/>
      <c r="AD19" s="5"/>
    </row>
    <row r="20" spans="1:30" s="577" customFormat="1" ht="15.75" customHeight="1" x14ac:dyDescent="0.2">
      <c r="A20" s="175" t="s">
        <v>20</v>
      </c>
      <c r="B20" s="59" t="s">
        <v>471</v>
      </c>
      <c r="C20" s="972" t="s">
        <v>472</v>
      </c>
      <c r="D20" s="59"/>
      <c r="E20" s="59" t="s">
        <v>241</v>
      </c>
      <c r="F20" s="59" t="str">
        <f>VLOOKUP(C20,'Items in Tally'!$A$2:$D$4982,2,FALSE)</f>
        <v>78 PC</v>
      </c>
      <c r="G20" s="332">
        <v>45772</v>
      </c>
      <c r="H20" s="1130">
        <v>130</v>
      </c>
      <c r="I20" s="17">
        <v>1585</v>
      </c>
      <c r="J20" s="213">
        <f>IF(O20="","",O20/$I20-1)</f>
        <v>0.26182965299684535</v>
      </c>
      <c r="K20" s="9">
        <f>IF(Q20="","",Q20/$I20-1)</f>
        <v>0.23028391167192419</v>
      </c>
      <c r="L20" s="9"/>
      <c r="M20" s="9" t="str">
        <f>IF(S20="","",S20/$I20-1)</f>
        <v/>
      </c>
      <c r="N20" s="177" t="str">
        <f>IF(T20="","",T20/$I20-1)</f>
        <v/>
      </c>
      <c r="O20" s="211">
        <v>2000</v>
      </c>
      <c r="P20" s="645">
        <v>1975</v>
      </c>
      <c r="Q20" s="124">
        <v>1950</v>
      </c>
      <c r="R20" s="124">
        <v>1900</v>
      </c>
      <c r="S20" s="124"/>
      <c r="T20" s="212"/>
      <c r="U20" s="1131"/>
      <c r="V20" s="1134">
        <f>IF(O20="","",CEILING(O20*1.015,5))</f>
        <v>2030</v>
      </c>
      <c r="W20" s="1131">
        <f t="shared" ref="W20:AA20" si="27">IF(P20="","",CEILING(P20*1.015,5))</f>
        <v>2005</v>
      </c>
      <c r="X20" s="1131">
        <f t="shared" si="27"/>
        <v>1980</v>
      </c>
      <c r="Y20" s="1131">
        <f t="shared" si="27"/>
        <v>1930</v>
      </c>
      <c r="Z20" s="1131" t="str">
        <f t="shared" si="27"/>
        <v/>
      </c>
      <c r="AA20" s="178" t="str">
        <f t="shared" si="27"/>
        <v/>
      </c>
      <c r="AB20" s="8"/>
      <c r="AC20" s="8"/>
      <c r="AD20" s="8"/>
    </row>
    <row r="21" spans="1:30" s="578" customFormat="1" ht="15.75" customHeight="1" x14ac:dyDescent="0.2">
      <c r="A21" s="171" t="s">
        <v>20</v>
      </c>
      <c r="B21" s="60" t="s">
        <v>473</v>
      </c>
      <c r="C21" s="974" t="s">
        <v>474</v>
      </c>
      <c r="D21" s="60"/>
      <c r="E21" s="60" t="s">
        <v>241</v>
      </c>
      <c r="F21" s="60" t="str">
        <f>VLOOKUP(C21,'Items in Tally'!$A$2:$D$14982,2,FALSE)</f>
        <v>-2 PC</v>
      </c>
      <c r="G21" s="333">
        <v>45713</v>
      </c>
      <c r="H21" s="1150">
        <v>110</v>
      </c>
      <c r="I21" s="35">
        <v>1350</v>
      </c>
      <c r="J21" s="216">
        <f>IF(O21="","",O21/$I21-1)</f>
        <v>0.18518518518518512</v>
      </c>
      <c r="K21" s="6">
        <f>IF(Q21="","",Q21/$I21-1)</f>
        <v>0.14814814814814814</v>
      </c>
      <c r="L21" s="6">
        <f>IF(R21="","",R21/$I21-1)</f>
        <v>0.12962962962962954</v>
      </c>
      <c r="M21" s="6" t="str">
        <f>IF(S21="","",S21/$I21-1)</f>
        <v/>
      </c>
      <c r="N21" s="172" t="str">
        <f>IF(T21="","",T21/$I21-1)</f>
        <v/>
      </c>
      <c r="O21" s="217">
        <v>1600</v>
      </c>
      <c r="P21" s="646">
        <v>1575</v>
      </c>
      <c r="Q21" s="7">
        <v>1550</v>
      </c>
      <c r="R21" s="7">
        <v>1525</v>
      </c>
      <c r="S21" s="7"/>
      <c r="T21" s="218"/>
      <c r="U21" s="1148"/>
      <c r="V21" s="1152">
        <f>IF(O21="","",CEILING(O21*1.015,5))</f>
        <v>1625</v>
      </c>
      <c r="W21" s="1148">
        <f t="shared" ref="W21:AA21" si="28">IF(P21="","",CEILING(P21*1.015,5))</f>
        <v>1600</v>
      </c>
      <c r="X21" s="1148">
        <f t="shared" si="28"/>
        <v>1575</v>
      </c>
      <c r="Y21" s="1148">
        <f t="shared" si="28"/>
        <v>1550</v>
      </c>
      <c r="Z21" s="1148" t="str">
        <f t="shared" si="28"/>
        <v/>
      </c>
      <c r="AA21" s="173" t="str">
        <f t="shared" si="28"/>
        <v/>
      </c>
      <c r="AB21" s="5"/>
      <c r="AC21" s="5"/>
      <c r="AD21" s="5"/>
    </row>
    <row r="22" spans="1:30" s="911" customFormat="1" ht="15.75" customHeight="1" x14ac:dyDescent="0.2">
      <c r="A22" s="895"/>
      <c r="B22" s="975" t="s">
        <v>475</v>
      </c>
      <c r="C22" s="976" t="s">
        <v>476</v>
      </c>
      <c r="D22" s="975"/>
      <c r="E22" s="975"/>
      <c r="F22" s="975" t="str">
        <f>VLOOKUP(C22,'Items in Tally'!$A$2:$D$4982,2,FALSE)</f>
        <v>3 PC</v>
      </c>
      <c r="G22" s="977">
        <v>45436</v>
      </c>
      <c r="H22" s="900">
        <v>135</v>
      </c>
      <c r="I22" s="978">
        <v>1620</v>
      </c>
      <c r="J22" s="979"/>
      <c r="K22" s="902"/>
      <c r="L22" s="902"/>
      <c r="M22" s="902"/>
      <c r="N22" s="903"/>
      <c r="O22" s="980">
        <v>2000</v>
      </c>
      <c r="P22" s="981"/>
      <c r="Q22" s="905"/>
      <c r="R22" s="905"/>
      <c r="S22" s="905"/>
      <c r="T22" s="982"/>
      <c r="U22" s="907"/>
      <c r="V22" s="908"/>
      <c r="W22" s="907"/>
      <c r="X22" s="907"/>
      <c r="Y22" s="907"/>
      <c r="Z22" s="907"/>
      <c r="AA22" s="906"/>
      <c r="AB22" s="910"/>
      <c r="AC22" s="910"/>
      <c r="AD22" s="910"/>
    </row>
    <row r="23" spans="1:30" ht="16.5" customHeight="1" x14ac:dyDescent="0.2">
      <c r="A23" s="171" t="s">
        <v>20</v>
      </c>
      <c r="B23" s="60" t="s">
        <v>477</v>
      </c>
      <c r="C23" s="705"/>
      <c r="D23" s="60" t="s">
        <v>478</v>
      </c>
      <c r="E23" s="60"/>
      <c r="F23" s="60" t="e">
        <f>VLOOKUP(C23,'Items in Tally'!$A$2:$D$4982,2,FALSE)</f>
        <v>#N/A</v>
      </c>
      <c r="G23" s="333"/>
      <c r="H23" s="1150"/>
      <c r="I23" s="35"/>
      <c r="J23" s="216" t="str">
        <f>IF(O23="","",O23/$I23-1)</f>
        <v/>
      </c>
      <c r="K23" s="6" t="str">
        <f t="shared" ref="K23:N25" si="29">IF(Q23="","",Q23/$I23-1)</f>
        <v/>
      </c>
      <c r="L23" s="6" t="str">
        <f t="shared" si="29"/>
        <v/>
      </c>
      <c r="M23" s="6" t="str">
        <f t="shared" si="29"/>
        <v/>
      </c>
      <c r="N23" s="172" t="str">
        <f t="shared" si="29"/>
        <v/>
      </c>
      <c r="O23" s="217"/>
      <c r="P23" s="646"/>
      <c r="Q23" s="7"/>
      <c r="R23" s="7"/>
      <c r="S23" s="7"/>
      <c r="T23" s="218"/>
      <c r="U23" s="1148"/>
      <c r="V23" s="1152" t="str">
        <f>IF(O23="","",CEILING(O23*1.015,5))</f>
        <v/>
      </c>
      <c r="W23" s="1148" t="str">
        <f t="shared" ref="W23:AA23" si="30">IF(P23="","",CEILING(P23*1.015,5))</f>
        <v/>
      </c>
      <c r="X23" s="1148" t="str">
        <f t="shared" si="30"/>
        <v/>
      </c>
      <c r="Y23" s="1148" t="str">
        <f t="shared" si="30"/>
        <v/>
      </c>
      <c r="Z23" s="1148" t="str">
        <f t="shared" si="30"/>
        <v/>
      </c>
      <c r="AA23" s="173" t="str">
        <f t="shared" si="30"/>
        <v/>
      </c>
      <c r="AB23" s="5"/>
      <c r="AC23" s="5"/>
      <c r="AD23" s="5"/>
    </row>
    <row r="24" spans="1:30" s="652" customFormat="1" ht="15.75" customHeight="1" x14ac:dyDescent="0.2">
      <c r="A24" s="649" t="s">
        <v>20</v>
      </c>
      <c r="B24" s="1079" t="s">
        <v>479</v>
      </c>
      <c r="C24" s="1080" t="s">
        <v>480</v>
      </c>
      <c r="D24" s="1079"/>
      <c r="E24" s="1079" t="s">
        <v>368</v>
      </c>
      <c r="F24" s="1079" t="str">
        <f>VLOOKUP(C24,'Items in Tally'!$A$2:$D$4982,2,FALSE)</f>
        <v> </v>
      </c>
      <c r="G24" s="673">
        <v>45713</v>
      </c>
      <c r="H24" s="823">
        <v>154</v>
      </c>
      <c r="I24" s="1081">
        <v>1900</v>
      </c>
      <c r="J24" s="761">
        <f>IF(O24="","",O24/$I24-1)</f>
        <v>0.27631578947368429</v>
      </c>
      <c r="K24" s="651">
        <f t="shared" si="29"/>
        <v>0.22368421052631571</v>
      </c>
      <c r="L24" s="651">
        <f t="shared" si="29"/>
        <v>0.19736842105263164</v>
      </c>
      <c r="M24" s="651" t="str">
        <f t="shared" si="29"/>
        <v/>
      </c>
      <c r="N24" s="674" t="str">
        <f t="shared" si="29"/>
        <v/>
      </c>
      <c r="O24" s="1082">
        <v>2425</v>
      </c>
      <c r="P24" s="1083">
        <v>2375</v>
      </c>
      <c r="Q24" s="7">
        <v>2325</v>
      </c>
      <c r="R24" s="7">
        <v>2275</v>
      </c>
      <c r="S24" s="682"/>
      <c r="T24" s="1084"/>
      <c r="U24" s="827"/>
      <c r="V24" s="825">
        <f>IF(O24="","",CEILING(O24*1.015,5))</f>
        <v>2465</v>
      </c>
      <c r="W24" s="827">
        <f t="shared" ref="W24:AA24" si="31">IF(P24="","",CEILING(P24*1.015,5))</f>
        <v>2415</v>
      </c>
      <c r="X24" s="827">
        <f t="shared" si="31"/>
        <v>2360</v>
      </c>
      <c r="Y24" s="827">
        <f t="shared" si="31"/>
        <v>2310</v>
      </c>
      <c r="Z24" s="827" t="str">
        <f t="shared" si="31"/>
        <v/>
      </c>
      <c r="AA24" s="669" t="str">
        <f t="shared" si="31"/>
        <v/>
      </c>
      <c r="AB24" s="650"/>
      <c r="AC24" s="650"/>
      <c r="AD24" s="650"/>
    </row>
    <row r="25" spans="1:30" s="577" customFormat="1" x14ac:dyDescent="0.2">
      <c r="A25" s="175" t="s">
        <v>20</v>
      </c>
      <c r="B25" s="59" t="s">
        <v>481</v>
      </c>
      <c r="C25" s="972" t="s">
        <v>482</v>
      </c>
      <c r="D25" s="59"/>
      <c r="E25" s="59" t="s">
        <v>445</v>
      </c>
      <c r="F25" s="59" t="str">
        <f>VLOOKUP(C25,'Items in Tally'!$A$2:$D$4982,2,FALSE)</f>
        <v>41 PC</v>
      </c>
      <c r="G25" s="332">
        <v>45772</v>
      </c>
      <c r="H25" s="1130">
        <v>110</v>
      </c>
      <c r="I25" s="17">
        <v>1350</v>
      </c>
      <c r="J25" s="213">
        <f>IF(O25="","",O25/$I25-1)</f>
        <v>0.2407407407407407</v>
      </c>
      <c r="K25" s="9">
        <f t="shared" si="29"/>
        <v>0.18518518518518512</v>
      </c>
      <c r="L25" s="9">
        <f t="shared" si="29"/>
        <v>0.14814814814814814</v>
      </c>
      <c r="M25" s="9" t="str">
        <f t="shared" si="29"/>
        <v/>
      </c>
      <c r="N25" s="177" t="str">
        <f t="shared" si="29"/>
        <v/>
      </c>
      <c r="O25" s="211">
        <v>1675</v>
      </c>
      <c r="P25" s="645">
        <v>1625</v>
      </c>
      <c r="Q25" s="124">
        <v>1600</v>
      </c>
      <c r="R25" s="124">
        <v>1550</v>
      </c>
      <c r="S25" s="124"/>
      <c r="T25" s="212"/>
      <c r="U25" s="1131"/>
      <c r="V25" s="1134">
        <f>IF(O25="","",CEILING(O25*1.015,5))</f>
        <v>1705</v>
      </c>
      <c r="W25" s="1131">
        <f t="shared" ref="W25:AA25" si="32">IF(P25="","",CEILING(P25*1.015,5))</f>
        <v>1650</v>
      </c>
      <c r="X25" s="1131">
        <f t="shared" si="32"/>
        <v>1625</v>
      </c>
      <c r="Y25" s="1131">
        <f t="shared" si="32"/>
        <v>1575</v>
      </c>
      <c r="Z25" s="1131" t="str">
        <f t="shared" si="32"/>
        <v/>
      </c>
      <c r="AA25" s="178" t="str">
        <f t="shared" si="32"/>
        <v/>
      </c>
      <c r="AB25" s="8"/>
      <c r="AC25" s="8"/>
      <c r="AD25" s="8"/>
    </row>
    <row r="26" spans="1:30" s="578" customFormat="1" x14ac:dyDescent="0.2">
      <c r="A26" s="171" t="s">
        <v>20</v>
      </c>
      <c r="B26" s="60" t="s">
        <v>483</v>
      </c>
      <c r="C26" s="974" t="s">
        <v>484</v>
      </c>
      <c r="D26" s="60"/>
      <c r="E26" s="60"/>
      <c r="F26" s="60" t="str">
        <f>VLOOKUP(C26,'Items in Tally'!$A$2:$D$4982,2,FALSE)</f>
        <v> </v>
      </c>
      <c r="G26" s="333"/>
      <c r="H26" s="1150"/>
      <c r="I26" s="35"/>
      <c r="J26" s="216" t="str">
        <f>IF(O26="","",O26/$I26-1)</f>
        <v/>
      </c>
      <c r="K26" s="6" t="str">
        <f>IF(Q26="","",Q26/$I26-1)</f>
        <v/>
      </c>
      <c r="L26" s="6"/>
      <c r="M26" s="6" t="str">
        <f>IF(S26="","",S26/$I26-1)</f>
        <v/>
      </c>
      <c r="N26" s="172" t="str">
        <f>IF(T26="","",T26/$I26-1)</f>
        <v/>
      </c>
      <c r="O26" s="217"/>
      <c r="P26" s="646"/>
      <c r="Q26" s="7"/>
      <c r="R26" s="7"/>
      <c r="S26" s="7"/>
      <c r="T26" s="218"/>
      <c r="U26" s="1148"/>
      <c r="V26" s="1152" t="str">
        <f>IF(O26="","",CEILING(O26*1.015,5))</f>
        <v/>
      </c>
      <c r="W26" s="1148" t="str">
        <f t="shared" ref="W26:AA26" si="33">IF(P26="","",CEILING(P26*1.015,5))</f>
        <v/>
      </c>
      <c r="X26" s="1148" t="str">
        <f t="shared" si="33"/>
        <v/>
      </c>
      <c r="Y26" s="1148" t="str">
        <f t="shared" si="33"/>
        <v/>
      </c>
      <c r="Z26" s="1148" t="str">
        <f t="shared" si="33"/>
        <v/>
      </c>
      <c r="AA26" s="173" t="str">
        <f t="shared" si="33"/>
        <v/>
      </c>
      <c r="AB26" s="5"/>
      <c r="AC26" s="5"/>
      <c r="AD26" s="5"/>
    </row>
    <row r="27" spans="1:30" s="578" customFormat="1" ht="16" x14ac:dyDescent="0.2">
      <c r="A27" s="171" t="s">
        <v>20</v>
      </c>
      <c r="B27" s="60" t="s">
        <v>485</v>
      </c>
      <c r="C27" s="705"/>
      <c r="D27" s="60"/>
      <c r="E27" s="60"/>
      <c r="F27" s="60" t="e">
        <f>VLOOKUP(C27,'Items in Tally'!$A$2:$D$4982,2,FALSE)</f>
        <v>#N/A</v>
      </c>
      <c r="G27" s="333"/>
      <c r="H27" s="1150"/>
      <c r="I27" s="35"/>
      <c r="J27" s="216"/>
      <c r="K27" s="6"/>
      <c r="L27" s="6"/>
      <c r="M27" s="6"/>
      <c r="N27" s="172"/>
      <c r="O27" s="217"/>
      <c r="P27" s="646"/>
      <c r="Q27" s="7"/>
      <c r="R27" s="7"/>
      <c r="S27" s="7"/>
      <c r="T27" s="218"/>
      <c r="U27" s="1148"/>
      <c r="V27" s="1152"/>
      <c r="W27" s="1148"/>
      <c r="X27" s="1148"/>
      <c r="Y27" s="1148"/>
      <c r="Z27" s="1148"/>
      <c r="AA27" s="173"/>
      <c r="AB27" s="5"/>
      <c r="AC27" s="5"/>
      <c r="AD27" s="5"/>
    </row>
    <row r="28" spans="1:30" s="577" customFormat="1" ht="15.75" customHeight="1" x14ac:dyDescent="0.2">
      <c r="A28" s="175" t="s">
        <v>20</v>
      </c>
      <c r="B28" s="59" t="s">
        <v>486</v>
      </c>
      <c r="C28" s="972" t="s">
        <v>487</v>
      </c>
      <c r="D28" s="59"/>
      <c r="E28" s="59" t="s">
        <v>18</v>
      </c>
      <c r="F28" s="59" t="str">
        <f>VLOOKUP(C28,'Items in Tally'!$A$2:$D$4982,2,FALSE)</f>
        <v>16 PC</v>
      </c>
      <c r="G28" s="332">
        <v>45772</v>
      </c>
      <c r="H28" s="1130">
        <v>48</v>
      </c>
      <c r="I28" s="17">
        <v>585</v>
      </c>
      <c r="J28" s="213">
        <f t="shared" ref="J28:J33" si="34">IF(O28="","",O28/$I28-1)</f>
        <v>0.88034188034188032</v>
      </c>
      <c r="K28" s="9">
        <f t="shared" ref="K28:K33" si="35">IF(Q28="","",Q28/$I28-1)</f>
        <v>0.70940170940170932</v>
      </c>
      <c r="L28" s="9"/>
      <c r="M28" s="9"/>
      <c r="N28" s="177"/>
      <c r="O28" s="211">
        <v>1100</v>
      </c>
      <c r="P28" s="645">
        <v>1050</v>
      </c>
      <c r="Q28" s="124">
        <v>1000</v>
      </c>
      <c r="R28" s="124">
        <v>950</v>
      </c>
      <c r="S28" s="124"/>
      <c r="T28" s="212"/>
      <c r="U28" s="1131"/>
      <c r="V28" s="1134">
        <f t="shared" ref="V28:V33" si="36">IF(O28="","",CEILING(O28*1.015,5))</f>
        <v>1120</v>
      </c>
      <c r="W28" s="1131">
        <f t="shared" ref="W28:Y28" si="37">IF(P28="","",CEILING(P28*1.015,5))</f>
        <v>1070</v>
      </c>
      <c r="X28" s="1131">
        <f t="shared" si="37"/>
        <v>1015</v>
      </c>
      <c r="Y28" s="1131">
        <f t="shared" si="37"/>
        <v>965</v>
      </c>
      <c r="Z28" s="1131"/>
      <c r="AA28" s="178"/>
      <c r="AB28" s="8"/>
      <c r="AC28" s="8"/>
      <c r="AD28" s="8"/>
    </row>
    <row r="29" spans="1:30" s="1047" customFormat="1" ht="16.5" customHeight="1" x14ac:dyDescent="0.2">
      <c r="A29" s="1049" t="s">
        <v>20</v>
      </c>
      <c r="B29" s="1050" t="s">
        <v>488</v>
      </c>
      <c r="C29" s="972" t="s">
        <v>489</v>
      </c>
      <c r="D29" s="1050"/>
      <c r="E29" s="1050"/>
      <c r="F29" s="59" t="str">
        <f>VLOOKUP(C29,'Items in Tally'!$A$2:$D$4982,2,FALSE)</f>
        <v>2 PC</v>
      </c>
      <c r="G29" s="1051">
        <v>45772</v>
      </c>
      <c r="H29" s="1052">
        <v>48</v>
      </c>
      <c r="I29" s="1053">
        <v>585</v>
      </c>
      <c r="J29" s="1054">
        <f t="shared" si="34"/>
        <v>1.0512820512820511</v>
      </c>
      <c r="K29" s="1055" t="str">
        <f t="shared" si="35"/>
        <v/>
      </c>
      <c r="L29" s="1055" t="str">
        <f t="shared" ref="L29:N33" si="38">IF(R29="","",R29/$I29-1)</f>
        <v/>
      </c>
      <c r="M29" s="1055" t="str">
        <f t="shared" si="38"/>
        <v/>
      </c>
      <c r="N29" s="1056" t="str">
        <f t="shared" si="38"/>
        <v/>
      </c>
      <c r="O29" s="1057">
        <v>1200</v>
      </c>
      <c r="P29" s="1058"/>
      <c r="Q29" s="1058"/>
      <c r="R29" s="1058"/>
      <c r="S29" s="1058"/>
      <c r="T29" s="1059"/>
      <c r="U29" s="1060"/>
      <c r="V29" s="1061">
        <f t="shared" si="36"/>
        <v>1220</v>
      </c>
      <c r="W29" s="1060" t="str">
        <f t="shared" ref="W29:AA29" si="39">IF(P29="","",CEILING(P29*1.015,5))</f>
        <v/>
      </c>
      <c r="X29" s="1060" t="str">
        <f t="shared" si="39"/>
        <v/>
      </c>
      <c r="Y29" s="1060" t="str">
        <f t="shared" si="39"/>
        <v/>
      </c>
      <c r="Z29" s="1060" t="str">
        <f t="shared" si="39"/>
        <v/>
      </c>
      <c r="AA29" s="1062" t="str">
        <f t="shared" si="39"/>
        <v/>
      </c>
      <c r="AB29" s="1063"/>
      <c r="AC29" s="1063"/>
      <c r="AD29" s="1063"/>
    </row>
    <row r="30" spans="1:30" s="578" customFormat="1" ht="16.5" customHeight="1" x14ac:dyDescent="0.2">
      <c r="A30" s="171" t="s">
        <v>20</v>
      </c>
      <c r="B30" s="60" t="s">
        <v>490</v>
      </c>
      <c r="C30" s="974" t="s">
        <v>491</v>
      </c>
      <c r="D30" s="60" t="s">
        <v>492</v>
      </c>
      <c r="E30" s="60"/>
      <c r="F30" s="60" t="str">
        <f>VLOOKUP(C30,'Items in Tally'!$A$2:$D$4982,2,FALSE)</f>
        <v> </v>
      </c>
      <c r="G30" s="333">
        <v>45467</v>
      </c>
      <c r="H30" s="1150">
        <v>238</v>
      </c>
      <c r="I30" s="35">
        <v>2879</v>
      </c>
      <c r="J30" s="216">
        <f t="shared" si="34"/>
        <v>-6.2174366099340017E-2</v>
      </c>
      <c r="K30" s="6" t="str">
        <f t="shared" si="35"/>
        <v/>
      </c>
      <c r="L30" s="6" t="str">
        <f t="shared" si="38"/>
        <v/>
      </c>
      <c r="M30" s="6" t="str">
        <f t="shared" si="38"/>
        <v/>
      </c>
      <c r="N30" s="172" t="str">
        <f t="shared" si="38"/>
        <v/>
      </c>
      <c r="O30" s="217">
        <v>2700</v>
      </c>
      <c r="P30" s="646"/>
      <c r="Q30" s="7"/>
      <c r="R30" s="7"/>
      <c r="S30" s="7"/>
      <c r="T30" s="218"/>
      <c r="U30" s="1148"/>
      <c r="V30" s="1152">
        <f t="shared" si="36"/>
        <v>2745</v>
      </c>
      <c r="W30" s="1148" t="str">
        <f t="shared" ref="W30:AA30" si="40">IF(P30="","",CEILING(P30*1.015,5))</f>
        <v/>
      </c>
      <c r="X30" s="1148" t="str">
        <f t="shared" si="40"/>
        <v/>
      </c>
      <c r="Y30" s="1148" t="str">
        <f t="shared" si="40"/>
        <v/>
      </c>
      <c r="Z30" s="1148" t="str">
        <f t="shared" si="40"/>
        <v/>
      </c>
      <c r="AA30" s="173" t="str">
        <f t="shared" si="40"/>
        <v/>
      </c>
      <c r="AB30" s="5"/>
      <c r="AC30" s="5"/>
      <c r="AD30" s="5"/>
    </row>
    <row r="31" spans="1:30" s="577" customFormat="1" ht="15.75" customHeight="1" x14ac:dyDescent="0.2">
      <c r="A31" s="175" t="s">
        <v>20</v>
      </c>
      <c r="B31" s="59" t="s">
        <v>243</v>
      </c>
      <c r="C31" s="972" t="s">
        <v>493</v>
      </c>
      <c r="D31" s="59" t="s">
        <v>494</v>
      </c>
      <c r="E31" s="59"/>
      <c r="F31" s="59" t="str">
        <f>VLOOKUP(C31,'Items in Tally'!$A$2:$D$4982,2,FALSE)</f>
        <v>3 PC</v>
      </c>
      <c r="G31" s="332">
        <v>45772</v>
      </c>
      <c r="H31" s="1130">
        <v>138</v>
      </c>
      <c r="I31" s="17">
        <v>1685</v>
      </c>
      <c r="J31" s="213">
        <f t="shared" si="34"/>
        <v>0.3056379821958457</v>
      </c>
      <c r="K31" s="9" t="str">
        <f t="shared" si="35"/>
        <v/>
      </c>
      <c r="L31" s="9" t="str">
        <f t="shared" si="38"/>
        <v/>
      </c>
      <c r="M31" s="9" t="str">
        <f t="shared" si="38"/>
        <v/>
      </c>
      <c r="N31" s="177" t="str">
        <f t="shared" si="38"/>
        <v/>
      </c>
      <c r="O31" s="211">
        <v>2200</v>
      </c>
      <c r="P31" s="645">
        <v>2175</v>
      </c>
      <c r="Q31" s="124"/>
      <c r="R31" s="124"/>
      <c r="S31" s="124"/>
      <c r="T31" s="212"/>
      <c r="U31" s="1131"/>
      <c r="V31" s="1134">
        <f t="shared" si="36"/>
        <v>2235</v>
      </c>
      <c r="W31" s="1131">
        <f t="shared" ref="W31:AA31" si="41">IF(P31="","",CEILING(P31*1.015,5))</f>
        <v>2210</v>
      </c>
      <c r="X31" s="1131" t="str">
        <f t="shared" si="41"/>
        <v/>
      </c>
      <c r="Y31" s="1131" t="str">
        <f t="shared" si="41"/>
        <v/>
      </c>
      <c r="Z31" s="1131" t="str">
        <f t="shared" si="41"/>
        <v/>
      </c>
      <c r="AA31" s="178" t="str">
        <f t="shared" si="41"/>
        <v/>
      </c>
      <c r="AB31" s="8"/>
      <c r="AC31" s="8"/>
      <c r="AD31" s="8"/>
    </row>
    <row r="32" spans="1:30" s="577" customFormat="1" ht="15.75" customHeight="1" x14ac:dyDescent="0.2">
      <c r="A32" s="175" t="s">
        <v>20</v>
      </c>
      <c r="B32" s="59" t="s">
        <v>246</v>
      </c>
      <c r="C32" s="972" t="s">
        <v>495</v>
      </c>
      <c r="D32" s="59" t="s">
        <v>496</v>
      </c>
      <c r="E32" s="59"/>
      <c r="F32" s="59" t="str">
        <f>VLOOKUP(C32,'Items in Tally'!$A$2:$D$4982,2,FALSE)</f>
        <v>2 PC</v>
      </c>
      <c r="G32" s="332">
        <v>45772</v>
      </c>
      <c r="H32" s="1130">
        <v>178</v>
      </c>
      <c r="I32" s="17">
        <v>2175</v>
      </c>
      <c r="J32" s="213">
        <f t="shared" si="34"/>
        <v>0.24137931034482762</v>
      </c>
      <c r="K32" s="9" t="str">
        <f t="shared" si="35"/>
        <v/>
      </c>
      <c r="L32" s="9" t="str">
        <f t="shared" si="38"/>
        <v/>
      </c>
      <c r="M32" s="9" t="str">
        <f t="shared" si="38"/>
        <v/>
      </c>
      <c r="N32" s="177" t="str">
        <f t="shared" si="38"/>
        <v/>
      </c>
      <c r="O32" s="211">
        <v>2700</v>
      </c>
      <c r="P32" s="645"/>
      <c r="Q32" s="124"/>
      <c r="R32" s="124"/>
      <c r="S32" s="124"/>
      <c r="T32" s="212"/>
      <c r="U32" s="1131"/>
      <c r="V32" s="1134">
        <f t="shared" si="36"/>
        <v>2745</v>
      </c>
      <c r="W32" s="1131" t="str">
        <f t="shared" ref="W32:AA32" si="42">IF(P32="","",CEILING(P32*1.015,5))</f>
        <v/>
      </c>
      <c r="X32" s="1131" t="str">
        <f t="shared" si="42"/>
        <v/>
      </c>
      <c r="Y32" s="1131" t="str">
        <f t="shared" si="42"/>
        <v/>
      </c>
      <c r="Z32" s="1131" t="str">
        <f t="shared" si="42"/>
        <v/>
      </c>
      <c r="AA32" s="178" t="str">
        <f t="shared" si="42"/>
        <v/>
      </c>
      <c r="AB32" s="8"/>
      <c r="AC32" s="8"/>
      <c r="AD32" s="8"/>
    </row>
    <row r="33" spans="1:30" s="577" customFormat="1" ht="15.75" customHeight="1" x14ac:dyDescent="0.2">
      <c r="A33" s="175" t="s">
        <v>20</v>
      </c>
      <c r="B33" s="59" t="s">
        <v>497</v>
      </c>
      <c r="C33" s="972" t="s">
        <v>498</v>
      </c>
      <c r="D33" s="59"/>
      <c r="E33" s="59"/>
      <c r="F33" s="59" t="str">
        <f>VLOOKUP(C33,'Items in Tally'!$A$2:$D$4982,2,FALSE)</f>
        <v>2 PC</v>
      </c>
      <c r="G33" s="332">
        <v>45713</v>
      </c>
      <c r="H33" s="1130">
        <v>90</v>
      </c>
      <c r="I33" s="17">
        <v>1110</v>
      </c>
      <c r="J33" s="213">
        <f t="shared" si="34"/>
        <v>0.44144144144144137</v>
      </c>
      <c r="K33" s="9" t="str">
        <f t="shared" si="35"/>
        <v/>
      </c>
      <c r="L33" s="9" t="str">
        <f t="shared" si="38"/>
        <v/>
      </c>
      <c r="M33" s="9" t="str">
        <f t="shared" si="38"/>
        <v/>
      </c>
      <c r="N33" s="177" t="str">
        <f t="shared" si="38"/>
        <v/>
      </c>
      <c r="O33" s="211">
        <v>1600</v>
      </c>
      <c r="P33" s="645"/>
      <c r="Q33" s="124"/>
      <c r="R33" s="124"/>
      <c r="S33" s="124"/>
      <c r="T33" s="212"/>
      <c r="U33" s="1131"/>
      <c r="V33" s="1134">
        <f t="shared" si="36"/>
        <v>1625</v>
      </c>
      <c r="W33" s="1131" t="str">
        <f t="shared" ref="W33:AA33" si="43">IF(P33="","",CEILING(P33*1.015,5))</f>
        <v/>
      </c>
      <c r="X33" s="1131" t="str">
        <f t="shared" si="43"/>
        <v/>
      </c>
      <c r="Y33" s="1131" t="str">
        <f t="shared" si="43"/>
        <v/>
      </c>
      <c r="Z33" s="1131" t="str">
        <f t="shared" si="43"/>
        <v/>
      </c>
      <c r="AA33" s="178" t="str">
        <f t="shared" si="43"/>
        <v/>
      </c>
      <c r="AB33" s="8"/>
      <c r="AC33" s="8"/>
      <c r="AD33" s="8"/>
    </row>
    <row r="34" spans="1:30" s="577" customFormat="1" ht="15.75" customHeight="1" x14ac:dyDescent="0.2">
      <c r="A34" s="175" t="s">
        <v>20</v>
      </c>
      <c r="B34" s="59" t="s">
        <v>499</v>
      </c>
      <c r="C34" s="972" t="s">
        <v>500</v>
      </c>
      <c r="D34" s="59"/>
      <c r="E34" s="59"/>
      <c r="F34" s="59" t="str">
        <f>VLOOKUP(C34,'Items in Tally'!$A$2:$D$4982,2,FALSE)</f>
        <v>4 PC</v>
      </c>
      <c r="G34" s="332">
        <v>45772</v>
      </c>
      <c r="H34" s="1130">
        <v>175</v>
      </c>
      <c r="I34" s="17">
        <v>2135</v>
      </c>
      <c r="J34" s="213"/>
      <c r="K34" s="9"/>
      <c r="L34" s="9"/>
      <c r="M34" s="9"/>
      <c r="N34" s="177"/>
      <c r="O34" s="211">
        <v>2800</v>
      </c>
      <c r="P34" s="645">
        <v>2750</v>
      </c>
      <c r="Q34" s="124"/>
      <c r="R34" s="124"/>
      <c r="S34" s="124"/>
      <c r="T34" s="212"/>
      <c r="U34" s="1131"/>
      <c r="V34" s="1134"/>
      <c r="W34" s="1131"/>
      <c r="X34" s="1131"/>
      <c r="Y34" s="1131"/>
      <c r="Z34" s="1131"/>
      <c r="AA34" s="178"/>
      <c r="AB34" s="8"/>
      <c r="AC34" s="8"/>
      <c r="AD34" s="8"/>
    </row>
    <row r="35" spans="1:30" s="578" customFormat="1" ht="15.75" customHeight="1" x14ac:dyDescent="0.2">
      <c r="A35" s="171"/>
      <c r="B35" s="60" t="s">
        <v>501</v>
      </c>
      <c r="C35" s="705"/>
      <c r="D35" s="60"/>
      <c r="E35" s="60"/>
      <c r="F35" s="60" t="e">
        <f>VLOOKUP(C35,'Items in Tally'!$A$2:$D$4982,2,FALSE)</f>
        <v>#N/A</v>
      </c>
      <c r="G35" s="333"/>
      <c r="H35" s="1150"/>
      <c r="I35" s="35"/>
      <c r="J35" s="216"/>
      <c r="K35" s="6"/>
      <c r="L35" s="6"/>
      <c r="M35" s="6"/>
      <c r="N35" s="172"/>
      <c r="O35" s="217"/>
      <c r="P35" s="646"/>
      <c r="Q35" s="7"/>
      <c r="R35" s="7"/>
      <c r="S35" s="7"/>
      <c r="T35" s="218"/>
      <c r="U35" s="1148"/>
      <c r="V35" s="1152"/>
      <c r="W35" s="1148"/>
      <c r="X35" s="1148"/>
      <c r="Y35" s="1148"/>
      <c r="Z35" s="1148"/>
      <c r="AA35" s="173"/>
      <c r="AB35" s="5"/>
      <c r="AC35" s="5"/>
      <c r="AD35" s="5"/>
    </row>
    <row r="36" spans="1:30" s="577" customFormat="1" ht="15.75" customHeight="1" x14ac:dyDescent="0.2">
      <c r="A36" s="175" t="s">
        <v>20</v>
      </c>
      <c r="B36" s="59" t="s">
        <v>502</v>
      </c>
      <c r="C36" s="972" t="s">
        <v>503</v>
      </c>
      <c r="D36" s="59"/>
      <c r="E36" s="59"/>
      <c r="F36" s="59" t="str">
        <f>VLOOKUP(C36,'Items in Tally'!$A$2:$D$4982,2,FALSE)</f>
        <v>6 PC</v>
      </c>
      <c r="G36" s="332">
        <v>45772</v>
      </c>
      <c r="H36" s="1130">
        <v>238</v>
      </c>
      <c r="I36" s="17">
        <v>2900</v>
      </c>
      <c r="J36" s="213"/>
      <c r="K36" s="9"/>
      <c r="L36" s="9"/>
      <c r="M36" s="9"/>
      <c r="N36" s="177"/>
      <c r="O36" s="211">
        <v>3500</v>
      </c>
      <c r="P36" s="645"/>
      <c r="Q36" s="124"/>
      <c r="R36" s="124"/>
      <c r="S36" s="124"/>
      <c r="T36" s="212"/>
      <c r="U36" s="1131"/>
      <c r="V36" s="1134">
        <f t="shared" ref="V36" si="44">IF(O36="","",CEILING(O36*1.015,5))</f>
        <v>3555</v>
      </c>
      <c r="W36" s="1131"/>
      <c r="X36" s="1131"/>
      <c r="Y36" s="1131"/>
      <c r="Z36" s="1131"/>
      <c r="AA36" s="178"/>
      <c r="AB36" s="8"/>
      <c r="AC36" s="8"/>
      <c r="AD36" s="8"/>
    </row>
    <row r="37" spans="1:30" s="577" customFormat="1" ht="15.75" customHeight="1" x14ac:dyDescent="0.2">
      <c r="A37" s="175"/>
      <c r="B37" s="59" t="s">
        <v>504</v>
      </c>
      <c r="C37" s="972" t="s">
        <v>505</v>
      </c>
      <c r="D37" s="59"/>
      <c r="E37" s="59"/>
      <c r="F37" s="59" t="str">
        <f>VLOOKUP(C37,'Items in Tally'!$A$2:$D$4982,2,FALSE)</f>
        <v>7 PC</v>
      </c>
      <c r="G37" s="332">
        <v>45772</v>
      </c>
      <c r="H37" s="1130">
        <v>278</v>
      </c>
      <c r="I37" s="17">
        <v>3400</v>
      </c>
      <c r="J37" s="213"/>
      <c r="K37" s="9"/>
      <c r="L37" s="9"/>
      <c r="M37" s="9"/>
      <c r="N37" s="177"/>
      <c r="O37" s="211">
        <v>4250</v>
      </c>
      <c r="P37" s="645"/>
      <c r="Q37" s="124"/>
      <c r="R37" s="124"/>
      <c r="S37" s="124"/>
      <c r="T37" s="212"/>
      <c r="U37" s="1131"/>
      <c r="V37" s="1134"/>
      <c r="W37" s="1131"/>
      <c r="X37" s="1131"/>
      <c r="Y37" s="1131"/>
      <c r="Z37" s="1131"/>
      <c r="AA37" s="178"/>
      <c r="AB37" s="8"/>
      <c r="AC37" s="8"/>
      <c r="AD37" s="8"/>
    </row>
    <row r="38" spans="1:30" s="578" customFormat="1" ht="15.75" customHeight="1" x14ac:dyDescent="0.2">
      <c r="A38" s="171" t="s">
        <v>20</v>
      </c>
      <c r="B38" s="60" t="s">
        <v>506</v>
      </c>
      <c r="C38" s="974" t="s">
        <v>507</v>
      </c>
      <c r="D38" s="60"/>
      <c r="E38" s="60"/>
      <c r="F38" s="60" t="str">
        <f>VLOOKUP(C38,'Items in Tally'!$A$2:$D$4982,2,FALSE)</f>
        <v> </v>
      </c>
      <c r="G38" s="333">
        <v>44979</v>
      </c>
      <c r="H38" s="1150">
        <v>80</v>
      </c>
      <c r="I38" s="35">
        <v>1000</v>
      </c>
      <c r="J38" s="216">
        <f t="shared" ref="J38:J49" si="45">IF(O38="","",O38/$I38-1)</f>
        <v>0.30000000000000004</v>
      </c>
      <c r="K38" s="6" t="str">
        <f t="shared" ref="K38:K49" si="46">IF(Q38="","",Q38/$I38-1)</f>
        <v/>
      </c>
      <c r="L38" s="6" t="str">
        <f t="shared" ref="L38:L49" si="47">IF(R38="","",R38/$I38-1)</f>
        <v/>
      </c>
      <c r="M38" s="6" t="str">
        <f t="shared" ref="M38:M49" si="48">IF(S38="","",S38/$I38-1)</f>
        <v/>
      </c>
      <c r="N38" s="172" t="str">
        <f t="shared" ref="N38:N49" si="49">IF(T38="","",T38/$I38-1)</f>
        <v/>
      </c>
      <c r="O38" s="217">
        <v>1300</v>
      </c>
      <c r="P38" s="646"/>
      <c r="Q38" s="7"/>
      <c r="R38" s="7"/>
      <c r="S38" s="7"/>
      <c r="T38" s="218"/>
      <c r="U38" s="1148"/>
      <c r="V38" s="1152">
        <f t="shared" ref="V38:V49" si="50">IF(O38="","",CEILING(O38*1.015,5))</f>
        <v>1320</v>
      </c>
      <c r="W38" s="1148" t="str">
        <f t="shared" ref="W38:AA38" si="51">IF(P38="","",CEILING(P38*1.015,5))</f>
        <v/>
      </c>
      <c r="X38" s="1148" t="str">
        <f t="shared" si="51"/>
        <v/>
      </c>
      <c r="Y38" s="1148" t="str">
        <f t="shared" si="51"/>
        <v/>
      </c>
      <c r="Z38" s="1148" t="str">
        <f t="shared" si="51"/>
        <v/>
      </c>
      <c r="AA38" s="173" t="str">
        <f t="shared" si="51"/>
        <v/>
      </c>
      <c r="AB38" s="5"/>
      <c r="AC38" s="5"/>
      <c r="AD38" s="5"/>
    </row>
    <row r="39" spans="1:30" s="578" customFormat="1" ht="15.75" customHeight="1" x14ac:dyDescent="0.2">
      <c r="A39" s="171" t="s">
        <v>20</v>
      </c>
      <c r="B39" s="60" t="s">
        <v>508</v>
      </c>
      <c r="C39" s="974" t="s">
        <v>509</v>
      </c>
      <c r="D39" s="60"/>
      <c r="E39" s="60"/>
      <c r="F39" s="60" t="str">
        <f>VLOOKUP(C39,'Items in Tally'!$A$2:$D$4982,2,FALSE)</f>
        <v>1 PC</v>
      </c>
      <c r="G39" s="333">
        <v>44980</v>
      </c>
      <c r="H39" s="1150">
        <v>80</v>
      </c>
      <c r="I39" s="35">
        <v>1000</v>
      </c>
      <c r="J39" s="216">
        <f t="shared" si="45"/>
        <v>0.39999999999999991</v>
      </c>
      <c r="K39" s="6" t="str">
        <f t="shared" si="46"/>
        <v/>
      </c>
      <c r="L39" s="6" t="str">
        <f t="shared" si="47"/>
        <v/>
      </c>
      <c r="M39" s="6" t="str">
        <f t="shared" si="48"/>
        <v/>
      </c>
      <c r="N39" s="172" t="str">
        <f t="shared" si="49"/>
        <v/>
      </c>
      <c r="O39" s="1152">
        <v>1400</v>
      </c>
      <c r="P39" s="642"/>
      <c r="Q39" s="1148"/>
      <c r="R39" s="1148"/>
      <c r="S39" s="1148"/>
      <c r="T39" s="173"/>
      <c r="U39" s="1148"/>
      <c r="V39" s="1152">
        <f t="shared" si="50"/>
        <v>1425</v>
      </c>
      <c r="W39" s="1148" t="str">
        <f t="shared" ref="W39:AA39" si="52">IF(P39="","",CEILING(P39*1.015,5))</f>
        <v/>
      </c>
      <c r="X39" s="1148" t="str">
        <f t="shared" si="52"/>
        <v/>
      </c>
      <c r="Y39" s="1148" t="str">
        <f t="shared" si="52"/>
        <v/>
      </c>
      <c r="Z39" s="1148" t="str">
        <f t="shared" si="52"/>
        <v/>
      </c>
      <c r="AA39" s="173" t="str">
        <f t="shared" si="52"/>
        <v/>
      </c>
      <c r="AB39" s="5"/>
      <c r="AC39" s="5"/>
      <c r="AD39" s="5"/>
    </row>
    <row r="40" spans="1:30" s="578" customFormat="1" ht="15.75" customHeight="1" x14ac:dyDescent="0.2">
      <c r="A40" s="171" t="s">
        <v>20</v>
      </c>
      <c r="B40" s="60" t="s">
        <v>510</v>
      </c>
      <c r="C40" s="974" t="s">
        <v>511</v>
      </c>
      <c r="D40" s="60"/>
      <c r="E40" s="60"/>
      <c r="F40" s="60" t="str">
        <f>VLOOKUP(C40,'Items in Tally'!$A$2:$D$4982,2,FALSE)</f>
        <v> </v>
      </c>
      <c r="G40" s="333">
        <v>43983</v>
      </c>
      <c r="H40" s="1150">
        <v>115</v>
      </c>
      <c r="I40" s="35">
        <v>1300</v>
      </c>
      <c r="J40" s="216" t="str">
        <f t="shared" si="45"/>
        <v/>
      </c>
      <c r="K40" s="6" t="str">
        <f t="shared" si="46"/>
        <v/>
      </c>
      <c r="L40" s="6" t="str">
        <f t="shared" si="47"/>
        <v/>
      </c>
      <c r="M40" s="6" t="str">
        <f t="shared" si="48"/>
        <v/>
      </c>
      <c r="N40" s="172" t="str">
        <f t="shared" si="49"/>
        <v/>
      </c>
      <c r="O40" s="217"/>
      <c r="P40" s="646"/>
      <c r="Q40" s="7"/>
      <c r="R40" s="7"/>
      <c r="S40" s="7"/>
      <c r="T40" s="218"/>
      <c r="U40" s="1148"/>
      <c r="V40" s="1152" t="str">
        <f t="shared" si="50"/>
        <v/>
      </c>
      <c r="W40" s="1148" t="str">
        <f t="shared" ref="W40:AA40" si="53">IF(P40="","",CEILING(P40*1.015,5))</f>
        <v/>
      </c>
      <c r="X40" s="1148" t="str">
        <f t="shared" si="53"/>
        <v/>
      </c>
      <c r="Y40" s="1148" t="str">
        <f t="shared" si="53"/>
        <v/>
      </c>
      <c r="Z40" s="1148" t="str">
        <f t="shared" si="53"/>
        <v/>
      </c>
      <c r="AA40" s="173" t="str">
        <f t="shared" si="53"/>
        <v/>
      </c>
      <c r="AB40" s="5"/>
      <c r="AC40" s="5"/>
      <c r="AD40" s="5"/>
    </row>
    <row r="41" spans="1:30" s="578" customFormat="1" ht="15.75" customHeight="1" x14ac:dyDescent="0.2">
      <c r="A41" s="171" t="s">
        <v>20</v>
      </c>
      <c r="B41" s="60" t="s">
        <v>512</v>
      </c>
      <c r="C41" s="974" t="s">
        <v>513</v>
      </c>
      <c r="D41" s="60"/>
      <c r="E41" s="60"/>
      <c r="F41" s="60" t="str">
        <f>VLOOKUP(C41,'Items in Tally'!$A$2:$D$4982,2,FALSE)</f>
        <v> </v>
      </c>
      <c r="G41" s="333">
        <v>45222</v>
      </c>
      <c r="H41" s="1150">
        <v>70</v>
      </c>
      <c r="I41" s="35">
        <v>825</v>
      </c>
      <c r="J41" s="216">
        <f t="shared" si="45"/>
        <v>0.69696969696969702</v>
      </c>
      <c r="K41" s="6" t="str">
        <f t="shared" si="46"/>
        <v/>
      </c>
      <c r="L41" s="6" t="str">
        <f t="shared" si="47"/>
        <v/>
      </c>
      <c r="M41" s="6" t="str">
        <f t="shared" si="48"/>
        <v/>
      </c>
      <c r="N41" s="172" t="str">
        <f t="shared" si="49"/>
        <v/>
      </c>
      <c r="O41" s="217">
        <v>1400</v>
      </c>
      <c r="P41" s="646"/>
      <c r="Q41" s="7"/>
      <c r="R41" s="7"/>
      <c r="S41" s="7"/>
      <c r="T41" s="218"/>
      <c r="U41" s="1148"/>
      <c r="V41" s="1152">
        <f t="shared" si="50"/>
        <v>1425</v>
      </c>
      <c r="W41" s="1148" t="str">
        <f t="shared" ref="W41:AA41" si="54">IF(P41="","",CEILING(P41*1.015,5))</f>
        <v/>
      </c>
      <c r="X41" s="1148" t="str">
        <f t="shared" si="54"/>
        <v/>
      </c>
      <c r="Y41" s="1148" t="str">
        <f t="shared" si="54"/>
        <v/>
      </c>
      <c r="Z41" s="1148" t="str">
        <f t="shared" si="54"/>
        <v/>
      </c>
      <c r="AA41" s="173" t="str">
        <f t="shared" si="54"/>
        <v/>
      </c>
      <c r="AB41" s="5"/>
      <c r="AC41" s="5"/>
      <c r="AD41" s="5"/>
    </row>
    <row r="42" spans="1:30" s="578" customFormat="1" ht="15.75" customHeight="1" x14ac:dyDescent="0.2">
      <c r="A42" s="171" t="s">
        <v>20</v>
      </c>
      <c r="B42" s="60" t="s">
        <v>514</v>
      </c>
      <c r="C42" s="974" t="s">
        <v>515</v>
      </c>
      <c r="D42" s="60" t="s">
        <v>516</v>
      </c>
      <c r="E42" s="60"/>
      <c r="F42" s="60" t="str">
        <f>VLOOKUP(C42,'Items in Tally'!$A$2:$D$4982,2,FALSE)</f>
        <v> </v>
      </c>
      <c r="G42" s="333">
        <v>45772</v>
      </c>
      <c r="H42" s="1150">
        <v>145</v>
      </c>
      <c r="I42" s="35">
        <v>1785</v>
      </c>
      <c r="J42" s="216">
        <f t="shared" si="45"/>
        <v>0.45658263305322122</v>
      </c>
      <c r="K42" s="6" t="str">
        <f t="shared" si="46"/>
        <v/>
      </c>
      <c r="L42" s="6" t="str">
        <f t="shared" si="47"/>
        <v/>
      </c>
      <c r="M42" s="6" t="str">
        <f t="shared" si="48"/>
        <v/>
      </c>
      <c r="N42" s="172" t="str">
        <f t="shared" si="49"/>
        <v/>
      </c>
      <c r="O42" s="217">
        <v>2600</v>
      </c>
      <c r="P42" s="646"/>
      <c r="Q42" s="7"/>
      <c r="R42" s="7"/>
      <c r="S42" s="7"/>
      <c r="T42" s="218"/>
      <c r="U42" s="1148"/>
      <c r="V42" s="1152">
        <f t="shared" si="50"/>
        <v>2640</v>
      </c>
      <c r="W42" s="1148" t="str">
        <f t="shared" ref="W42:AA42" si="55">IF(P42="","",CEILING(P42*1.015,5))</f>
        <v/>
      </c>
      <c r="X42" s="1148" t="str">
        <f t="shared" si="55"/>
        <v/>
      </c>
      <c r="Y42" s="1148" t="str">
        <f t="shared" si="55"/>
        <v/>
      </c>
      <c r="Z42" s="1148" t="str">
        <f t="shared" si="55"/>
        <v/>
      </c>
      <c r="AA42" s="173" t="str">
        <f t="shared" si="55"/>
        <v/>
      </c>
      <c r="AB42" s="5"/>
      <c r="AC42" s="5"/>
      <c r="AD42" s="5"/>
    </row>
    <row r="43" spans="1:30" s="577" customFormat="1" ht="15.75" customHeight="1" x14ac:dyDescent="0.2">
      <c r="A43" s="175" t="s">
        <v>20</v>
      </c>
      <c r="B43" s="59" t="s">
        <v>517</v>
      </c>
      <c r="C43" s="972" t="s">
        <v>518</v>
      </c>
      <c r="D43" s="59"/>
      <c r="E43" s="59"/>
      <c r="F43" s="59" t="str">
        <f>VLOOKUP(C43,'Items in Tally'!$A$2:$D$4982,2,FALSE)</f>
        <v>1 PC</v>
      </c>
      <c r="G43" s="332">
        <v>45772</v>
      </c>
      <c r="H43" s="1130">
        <v>65</v>
      </c>
      <c r="I43" s="17">
        <v>800</v>
      </c>
      <c r="J43" s="335">
        <f t="shared" si="45"/>
        <v>0.5625</v>
      </c>
      <c r="K43" s="271" t="str">
        <f t="shared" si="46"/>
        <v/>
      </c>
      <c r="L43" s="271" t="str">
        <f t="shared" si="47"/>
        <v/>
      </c>
      <c r="M43" s="9" t="str">
        <f t="shared" si="48"/>
        <v/>
      </c>
      <c r="N43" s="177" t="str">
        <f t="shared" si="49"/>
        <v/>
      </c>
      <c r="O43" s="767">
        <v>1250</v>
      </c>
      <c r="P43" s="204"/>
      <c r="Q43" s="204"/>
      <c r="R43" s="204"/>
      <c r="S43" s="204"/>
      <c r="T43" s="768"/>
      <c r="U43" s="274"/>
      <c r="V43" s="1134">
        <f t="shared" si="50"/>
        <v>1270</v>
      </c>
      <c r="W43" s="1131" t="str">
        <f t="shared" ref="W43:AA43" si="56">IF(P43="","",CEILING(P43*1.015,5))</f>
        <v/>
      </c>
      <c r="X43" s="1131" t="str">
        <f t="shared" si="56"/>
        <v/>
      </c>
      <c r="Y43" s="1131" t="str">
        <f t="shared" si="56"/>
        <v/>
      </c>
      <c r="Z43" s="1131" t="str">
        <f t="shared" si="56"/>
        <v/>
      </c>
      <c r="AA43" s="178" t="str">
        <f t="shared" si="56"/>
        <v/>
      </c>
      <c r="AB43" s="276"/>
      <c r="AC43" s="276"/>
      <c r="AD43" s="276"/>
    </row>
    <row r="44" spans="1:30" s="577" customFormat="1" ht="15.75" customHeight="1" x14ac:dyDescent="0.2">
      <c r="A44" s="175" t="s">
        <v>20</v>
      </c>
      <c r="B44" s="1046" t="s">
        <v>519</v>
      </c>
      <c r="C44" s="972" t="s">
        <v>520</v>
      </c>
      <c r="D44" s="59"/>
      <c r="E44" s="59"/>
      <c r="F44" s="59" t="str">
        <f>VLOOKUP(C44,'Items in Tally'!$A$2:$D$4982,2,FALSE)</f>
        <v>5 PC</v>
      </c>
      <c r="G44" s="332">
        <v>45772</v>
      </c>
      <c r="H44" s="1130">
        <v>75</v>
      </c>
      <c r="I44" s="17">
        <v>915</v>
      </c>
      <c r="J44" s="213">
        <f t="shared" si="45"/>
        <v>0.47540983606557385</v>
      </c>
      <c r="K44" s="9">
        <f t="shared" si="46"/>
        <v>0.42076502732240439</v>
      </c>
      <c r="L44" s="9" t="str">
        <f t="shared" si="47"/>
        <v/>
      </c>
      <c r="M44" s="9" t="str">
        <f t="shared" si="48"/>
        <v/>
      </c>
      <c r="N44" s="177" t="str">
        <f t="shared" si="49"/>
        <v/>
      </c>
      <c r="O44" s="211">
        <v>1350</v>
      </c>
      <c r="P44" s="645">
        <v>1325</v>
      </c>
      <c r="Q44" s="124">
        <v>1300</v>
      </c>
      <c r="R44" s="124"/>
      <c r="S44" s="124"/>
      <c r="T44" s="212"/>
      <c r="U44" s="1131"/>
      <c r="V44" s="1134">
        <f t="shared" si="50"/>
        <v>1375</v>
      </c>
      <c r="W44" s="1131">
        <f t="shared" ref="W44:AA44" si="57">IF(P44="","",CEILING(P44*1.015,5))</f>
        <v>1345</v>
      </c>
      <c r="X44" s="1131">
        <f t="shared" si="57"/>
        <v>1320</v>
      </c>
      <c r="Y44" s="1131" t="str">
        <f t="shared" si="57"/>
        <v/>
      </c>
      <c r="Z44" s="1131" t="str">
        <f t="shared" si="57"/>
        <v/>
      </c>
      <c r="AA44" s="178" t="str">
        <f t="shared" si="57"/>
        <v/>
      </c>
      <c r="AB44" s="8"/>
      <c r="AC44" s="8"/>
      <c r="AD44" s="8"/>
    </row>
    <row r="45" spans="1:30" s="578" customFormat="1" ht="15.75" customHeight="1" x14ac:dyDescent="0.2">
      <c r="A45" s="171" t="s">
        <v>20</v>
      </c>
      <c r="B45" s="60" t="s">
        <v>521</v>
      </c>
      <c r="C45" s="974" t="s">
        <v>522</v>
      </c>
      <c r="D45" s="60"/>
      <c r="E45" s="60"/>
      <c r="F45" s="60" t="str">
        <f>VLOOKUP(C45,'Items in Tally'!$A$2:$D$4982,2,FALSE)</f>
        <v> </v>
      </c>
      <c r="G45" s="333">
        <v>44531</v>
      </c>
      <c r="H45" s="1150">
        <v>75</v>
      </c>
      <c r="I45" s="35">
        <v>915</v>
      </c>
      <c r="J45" s="216">
        <f t="shared" si="45"/>
        <v>0.31147540983606548</v>
      </c>
      <c r="K45" s="6" t="str">
        <f t="shared" si="46"/>
        <v/>
      </c>
      <c r="L45" s="6" t="str">
        <f t="shared" si="47"/>
        <v/>
      </c>
      <c r="M45" s="6" t="str">
        <f t="shared" si="48"/>
        <v/>
      </c>
      <c r="N45" s="172" t="str">
        <f t="shared" si="49"/>
        <v/>
      </c>
      <c r="O45" s="217">
        <v>1200</v>
      </c>
      <c r="P45" s="646"/>
      <c r="Q45" s="7"/>
      <c r="R45" s="7"/>
      <c r="S45" s="7"/>
      <c r="T45" s="218"/>
      <c r="U45" s="1148"/>
      <c r="V45" s="1152">
        <f t="shared" si="50"/>
        <v>1220</v>
      </c>
      <c r="W45" s="1148" t="str">
        <f t="shared" ref="W45:AA45" si="58">IF(P45="","",CEILING(P45*1.015,5))</f>
        <v/>
      </c>
      <c r="X45" s="1148" t="str">
        <f t="shared" si="58"/>
        <v/>
      </c>
      <c r="Y45" s="1148" t="str">
        <f t="shared" si="58"/>
        <v/>
      </c>
      <c r="Z45" s="1148" t="str">
        <f t="shared" si="58"/>
        <v/>
      </c>
      <c r="AA45" s="173" t="str">
        <f t="shared" si="58"/>
        <v/>
      </c>
      <c r="AB45" s="5"/>
      <c r="AC45" s="5"/>
      <c r="AD45" s="5"/>
    </row>
    <row r="46" spans="1:30" s="577" customFormat="1" ht="15" customHeight="1" x14ac:dyDescent="0.2">
      <c r="A46" s="175" t="s">
        <v>20</v>
      </c>
      <c r="B46" s="59" t="s">
        <v>523</v>
      </c>
      <c r="C46" s="972" t="s">
        <v>524</v>
      </c>
      <c r="D46" s="59" t="s">
        <v>525</v>
      </c>
      <c r="E46" s="59" t="s">
        <v>445</v>
      </c>
      <c r="F46" s="59" t="str">
        <f>VLOOKUP(C46,'Items in Tally'!$A$2:$D$4982,2,FALSE)</f>
        <v> </v>
      </c>
      <c r="G46" s="332">
        <v>45772</v>
      </c>
      <c r="H46" s="1130">
        <v>108</v>
      </c>
      <c r="I46" s="17">
        <v>1330</v>
      </c>
      <c r="J46" s="213">
        <f t="shared" si="45"/>
        <v>0.4285714285714286</v>
      </c>
      <c r="K46" s="9">
        <f t="shared" si="46"/>
        <v>0.27819548872180455</v>
      </c>
      <c r="L46" s="9" t="str">
        <f t="shared" si="47"/>
        <v/>
      </c>
      <c r="M46" s="9" t="str">
        <f t="shared" si="48"/>
        <v/>
      </c>
      <c r="N46" s="177" t="str">
        <f t="shared" si="49"/>
        <v/>
      </c>
      <c r="O46" s="211">
        <v>1900</v>
      </c>
      <c r="P46" s="645">
        <v>1800</v>
      </c>
      <c r="Q46" s="124">
        <v>1700</v>
      </c>
      <c r="R46" s="124"/>
      <c r="S46" s="124"/>
      <c r="T46" s="212"/>
      <c r="U46" s="1131"/>
      <c r="V46" s="1134">
        <f t="shared" si="50"/>
        <v>1930</v>
      </c>
      <c r="W46" s="1131">
        <f t="shared" ref="W46:AA46" si="59">IF(P46="","",CEILING(P46*1.015,5))</f>
        <v>1830</v>
      </c>
      <c r="X46" s="1131">
        <f t="shared" si="59"/>
        <v>1730</v>
      </c>
      <c r="Y46" s="1131" t="str">
        <f t="shared" si="59"/>
        <v/>
      </c>
      <c r="Z46" s="1131" t="str">
        <f t="shared" si="59"/>
        <v/>
      </c>
      <c r="AA46" s="178" t="str">
        <f t="shared" si="59"/>
        <v/>
      </c>
      <c r="AB46" s="8"/>
      <c r="AC46" s="8"/>
      <c r="AD46" s="8"/>
    </row>
    <row r="47" spans="1:30" s="578" customFormat="1" ht="15.75" customHeight="1" x14ac:dyDescent="0.2">
      <c r="A47" s="171" t="s">
        <v>20</v>
      </c>
      <c r="B47" s="60" t="s">
        <v>526</v>
      </c>
      <c r="C47" s="974" t="s">
        <v>527</v>
      </c>
      <c r="D47" s="60"/>
      <c r="E47" s="60"/>
      <c r="F47" s="60" t="str">
        <f>VLOOKUP(C47,'Items in Tally'!$A$2:$D$4982,2,FALSE)</f>
        <v> </v>
      </c>
      <c r="G47" s="333">
        <v>45192</v>
      </c>
      <c r="H47" s="1150">
        <v>60</v>
      </c>
      <c r="I47" s="35">
        <v>800</v>
      </c>
      <c r="J47" s="216">
        <f t="shared" si="45"/>
        <v>0.875</v>
      </c>
      <c r="K47" s="6" t="str">
        <f t="shared" si="46"/>
        <v/>
      </c>
      <c r="L47" s="6" t="str">
        <f t="shared" si="47"/>
        <v/>
      </c>
      <c r="M47" s="6" t="str">
        <f t="shared" si="48"/>
        <v/>
      </c>
      <c r="N47" s="172" t="str">
        <f t="shared" si="49"/>
        <v/>
      </c>
      <c r="O47" s="217">
        <v>1500</v>
      </c>
      <c r="P47" s="646"/>
      <c r="Q47" s="7"/>
      <c r="R47" s="7"/>
      <c r="S47" s="7"/>
      <c r="T47" s="218"/>
      <c r="U47" s="1148"/>
      <c r="V47" s="1152">
        <f t="shared" si="50"/>
        <v>1525</v>
      </c>
      <c r="W47" s="1148" t="str">
        <f t="shared" ref="W47:AA47" si="60">IF(P47="","",CEILING(P47*1.015,5))</f>
        <v/>
      </c>
      <c r="X47" s="1148" t="str">
        <f t="shared" si="60"/>
        <v/>
      </c>
      <c r="Y47" s="1148" t="str">
        <f t="shared" si="60"/>
        <v/>
      </c>
      <c r="Z47" s="1148" t="str">
        <f t="shared" si="60"/>
        <v/>
      </c>
      <c r="AA47" s="173" t="str">
        <f t="shared" si="60"/>
        <v/>
      </c>
      <c r="AB47" s="5"/>
      <c r="AC47" s="5"/>
      <c r="AD47" s="5"/>
    </row>
    <row r="48" spans="1:30" s="578" customFormat="1" ht="15.75" customHeight="1" x14ac:dyDescent="0.2">
      <c r="A48" s="171" t="s">
        <v>20</v>
      </c>
      <c r="B48" s="735" t="s">
        <v>528</v>
      </c>
      <c r="C48" s="974" t="s">
        <v>529</v>
      </c>
      <c r="D48" s="735"/>
      <c r="E48" s="735"/>
      <c r="F48" s="60" t="str">
        <f>VLOOKUP(C48,'Items in Tally'!$A$2:$D$4982,2,FALSE)</f>
        <v> </v>
      </c>
      <c r="G48" s="736">
        <v>43665</v>
      </c>
      <c r="H48" s="266">
        <v>70</v>
      </c>
      <c r="I48" s="737">
        <v>750</v>
      </c>
      <c r="J48" s="432">
        <f t="shared" si="45"/>
        <v>0.73333333333333339</v>
      </c>
      <c r="K48" s="265" t="str">
        <f t="shared" si="46"/>
        <v/>
      </c>
      <c r="L48" s="265" t="str">
        <f t="shared" si="47"/>
        <v/>
      </c>
      <c r="M48" s="265" t="str">
        <f t="shared" si="48"/>
        <v/>
      </c>
      <c r="N48" s="348" t="str">
        <f t="shared" si="49"/>
        <v/>
      </c>
      <c r="O48" s="349">
        <v>1300</v>
      </c>
      <c r="P48" s="350"/>
      <c r="Q48" s="350"/>
      <c r="R48" s="350"/>
      <c r="S48" s="350"/>
      <c r="T48" s="351"/>
      <c r="U48" s="268"/>
      <c r="V48" s="1152">
        <f t="shared" si="50"/>
        <v>1320</v>
      </c>
      <c r="W48" s="1148" t="str">
        <f t="shared" ref="W48:AA48" si="61">IF(P48="","",CEILING(P48*1.015,5))</f>
        <v/>
      </c>
      <c r="X48" s="1148" t="str">
        <f t="shared" si="61"/>
        <v/>
      </c>
      <c r="Y48" s="1148" t="str">
        <f t="shared" si="61"/>
        <v/>
      </c>
      <c r="Z48" s="1148" t="str">
        <f t="shared" si="61"/>
        <v/>
      </c>
      <c r="AA48" s="173" t="str">
        <f t="shared" si="61"/>
        <v/>
      </c>
      <c r="AB48" s="270"/>
      <c r="AC48" s="270"/>
      <c r="AD48" s="270"/>
    </row>
    <row r="49" spans="1:30" s="577" customFormat="1" x14ac:dyDescent="0.2">
      <c r="A49" s="175" t="s">
        <v>20</v>
      </c>
      <c r="B49" s="59" t="s">
        <v>530</v>
      </c>
      <c r="C49" s="972" t="s">
        <v>531</v>
      </c>
      <c r="D49" s="59" t="s">
        <v>532</v>
      </c>
      <c r="E49" s="59"/>
      <c r="F49" s="59" t="str">
        <f>VLOOKUP(C49,'Items in Tally'!$A$2:$D$4982,2,FALSE)</f>
        <v>3 PC</v>
      </c>
      <c r="G49" s="332">
        <v>45772</v>
      </c>
      <c r="H49" s="1130">
        <v>68</v>
      </c>
      <c r="I49" s="17">
        <v>830</v>
      </c>
      <c r="J49" s="213">
        <f t="shared" si="45"/>
        <v>0.68674698795180733</v>
      </c>
      <c r="K49" s="9" t="str">
        <f t="shared" si="46"/>
        <v/>
      </c>
      <c r="L49" s="9" t="str">
        <f t="shared" si="47"/>
        <v/>
      </c>
      <c r="M49" s="9" t="str">
        <f t="shared" si="48"/>
        <v/>
      </c>
      <c r="N49" s="177" t="str">
        <f t="shared" si="49"/>
        <v/>
      </c>
      <c r="O49" s="211">
        <v>1400</v>
      </c>
      <c r="P49" s="645"/>
      <c r="Q49" s="124"/>
      <c r="R49" s="124"/>
      <c r="S49" s="124"/>
      <c r="T49" s="212"/>
      <c r="U49" s="1131"/>
      <c r="V49" s="1134">
        <f t="shared" si="50"/>
        <v>1425</v>
      </c>
      <c r="W49" s="1131" t="str">
        <f t="shared" ref="W49:AA49" si="62">IF(P49="","",CEILING(P49*1.015,5))</f>
        <v/>
      </c>
      <c r="X49" s="1131" t="str">
        <f t="shared" si="62"/>
        <v/>
      </c>
      <c r="Y49" s="1131" t="str">
        <f t="shared" si="62"/>
        <v/>
      </c>
      <c r="Z49" s="1131" t="str">
        <f t="shared" si="62"/>
        <v/>
      </c>
      <c r="AA49" s="178" t="str">
        <f t="shared" si="62"/>
        <v/>
      </c>
      <c r="AB49" s="8"/>
      <c r="AC49" s="8"/>
      <c r="AD49" s="8"/>
    </row>
    <row r="50" spans="1:30" s="578" customFormat="1" ht="16" x14ac:dyDescent="0.2">
      <c r="A50" s="171" t="s">
        <v>20</v>
      </c>
      <c r="B50" s="60" t="s">
        <v>533</v>
      </c>
      <c r="C50" s="705"/>
      <c r="D50" s="60"/>
      <c r="E50" s="60"/>
      <c r="F50" s="60" t="e">
        <f>VLOOKUP(C50,'Items in Tally'!$A$2:$D$4982,2,FALSE)</f>
        <v>#N/A</v>
      </c>
      <c r="G50" s="333"/>
      <c r="H50" s="1150"/>
      <c r="I50" s="35"/>
      <c r="J50" s="216"/>
      <c r="K50" s="6"/>
      <c r="L50" s="6"/>
      <c r="M50" s="6"/>
      <c r="N50" s="172"/>
      <c r="O50" s="217"/>
      <c r="P50" s="646"/>
      <c r="Q50" s="7"/>
      <c r="R50" s="7"/>
      <c r="S50" s="7"/>
      <c r="T50" s="218"/>
      <c r="U50" s="1148"/>
      <c r="V50" s="1152"/>
      <c r="W50" s="1148"/>
      <c r="X50" s="1148"/>
      <c r="Y50" s="1148"/>
      <c r="Z50" s="1148"/>
      <c r="AA50" s="173"/>
      <c r="AB50" s="5"/>
      <c r="AC50" s="5"/>
      <c r="AD50" s="5"/>
    </row>
    <row r="51" spans="1:30" s="578" customFormat="1" ht="16" x14ac:dyDescent="0.2">
      <c r="A51" s="171" t="s">
        <v>20</v>
      </c>
      <c r="B51" s="60" t="s">
        <v>534</v>
      </c>
      <c r="C51" s="705"/>
      <c r="D51" s="60"/>
      <c r="E51" s="60"/>
      <c r="F51" s="60" t="e">
        <f>VLOOKUP(C51,'Items in Tally'!$A$2:$D$4982,2,FALSE)</f>
        <v>#N/A</v>
      </c>
      <c r="G51" s="333"/>
      <c r="H51" s="1150"/>
      <c r="I51" s="35"/>
      <c r="J51" s="216"/>
      <c r="K51" s="6"/>
      <c r="L51" s="6"/>
      <c r="M51" s="6"/>
      <c r="N51" s="172"/>
      <c r="O51" s="217"/>
      <c r="P51" s="646"/>
      <c r="Q51" s="7"/>
      <c r="R51" s="7"/>
      <c r="S51" s="7"/>
      <c r="T51" s="218"/>
      <c r="U51" s="1148"/>
      <c r="V51" s="1152"/>
      <c r="W51" s="1148"/>
      <c r="X51" s="1148"/>
      <c r="Y51" s="1148"/>
      <c r="Z51" s="1148"/>
      <c r="AA51" s="173"/>
      <c r="AB51" s="5"/>
      <c r="AC51" s="5"/>
      <c r="AD51" s="5"/>
    </row>
    <row r="52" spans="1:30" s="578" customFormat="1" ht="15.75" customHeight="1" x14ac:dyDescent="0.2">
      <c r="A52" s="171" t="s">
        <v>20</v>
      </c>
      <c r="B52" s="60" t="s">
        <v>535</v>
      </c>
      <c r="C52" s="974" t="s">
        <v>536</v>
      </c>
      <c r="D52" s="60" t="s">
        <v>537</v>
      </c>
      <c r="E52" s="60"/>
      <c r="F52" s="60" t="str">
        <f>VLOOKUP(C52,'Items in Tally'!$A$2:$D$4982,2,FALSE)</f>
        <v>14 PC</v>
      </c>
      <c r="G52" s="333">
        <v>45772</v>
      </c>
      <c r="H52" s="1150">
        <v>178</v>
      </c>
      <c r="I52" s="35">
        <v>2175</v>
      </c>
      <c r="J52" s="216">
        <f t="shared" ref="J52:J59" si="63">IF(O52="","",O52/$I52-1)</f>
        <v>0.22988505747126431</v>
      </c>
      <c r="K52" s="6">
        <f t="shared" ref="K52:N59" si="64">IF(Q52="","",Q52/$I52-1)</f>
        <v>0.19540229885057481</v>
      </c>
      <c r="L52" s="6" t="str">
        <f t="shared" si="64"/>
        <v/>
      </c>
      <c r="M52" s="6" t="str">
        <f t="shared" si="64"/>
        <v/>
      </c>
      <c r="N52" s="172" t="str">
        <f t="shared" si="64"/>
        <v/>
      </c>
      <c r="O52" s="217">
        <v>2675</v>
      </c>
      <c r="P52" s="646">
        <v>2650</v>
      </c>
      <c r="Q52" s="7">
        <v>2600</v>
      </c>
      <c r="R52" s="7"/>
      <c r="S52" s="7"/>
      <c r="T52" s="218"/>
      <c r="U52" s="1148"/>
      <c r="V52" s="1152">
        <f t="shared" ref="V52:V59" si="65">IF(O52="","",CEILING(O52*1.015,5))</f>
        <v>2720</v>
      </c>
      <c r="W52" s="1148">
        <f t="shared" ref="W52:AA52" si="66">IF(P52="","",CEILING(P52*1.015,5))</f>
        <v>2690</v>
      </c>
      <c r="X52" s="1148">
        <f t="shared" si="66"/>
        <v>2640</v>
      </c>
      <c r="Y52" s="1148" t="str">
        <f t="shared" si="66"/>
        <v/>
      </c>
      <c r="Z52" s="1148" t="str">
        <f t="shared" si="66"/>
        <v/>
      </c>
      <c r="AA52" s="173" t="str">
        <f t="shared" si="66"/>
        <v/>
      </c>
      <c r="AB52" s="5"/>
      <c r="AC52" s="5"/>
      <c r="AD52" s="5"/>
    </row>
    <row r="53" spans="1:30" s="624" customFormat="1" ht="15.75" customHeight="1" x14ac:dyDescent="0.2">
      <c r="A53" s="536" t="s">
        <v>20</v>
      </c>
      <c r="B53" s="602" t="s">
        <v>538</v>
      </c>
      <c r="C53" s="1074" t="s">
        <v>539</v>
      </c>
      <c r="D53" s="602" t="s">
        <v>540</v>
      </c>
      <c r="E53" s="602"/>
      <c r="F53" s="602" t="str">
        <f>VLOOKUP(C53,'Items in Tally'!$A$2:$D$4982,2,FALSE)</f>
        <v> </v>
      </c>
      <c r="G53" s="603">
        <v>45772</v>
      </c>
      <c r="H53" s="1157">
        <v>175</v>
      </c>
      <c r="I53" s="594">
        <v>2135</v>
      </c>
      <c r="J53" s="598">
        <f t="shared" si="63"/>
        <v>0.26463700234192045</v>
      </c>
      <c r="K53" s="120">
        <f t="shared" si="64"/>
        <v>0.2177985948477752</v>
      </c>
      <c r="L53" s="120" t="str">
        <f t="shared" si="64"/>
        <v/>
      </c>
      <c r="M53" s="120" t="str">
        <f t="shared" si="64"/>
        <v/>
      </c>
      <c r="N53" s="599" t="str">
        <f t="shared" si="64"/>
        <v/>
      </c>
      <c r="O53" s="587">
        <v>2700</v>
      </c>
      <c r="P53" s="1042">
        <v>2650</v>
      </c>
      <c r="Q53" s="121">
        <v>2600</v>
      </c>
      <c r="R53" s="121"/>
      <c r="S53" s="121"/>
      <c r="T53" s="588"/>
      <c r="U53" s="1164"/>
      <c r="V53" s="1163">
        <f t="shared" si="65"/>
        <v>2745</v>
      </c>
      <c r="W53" s="1164">
        <f t="shared" ref="W53:AA53" si="67">IF(P53="","",CEILING(P53*1.015,5))</f>
        <v>2690</v>
      </c>
      <c r="X53" s="1164">
        <f t="shared" si="67"/>
        <v>2640</v>
      </c>
      <c r="Y53" s="1164" t="str">
        <f t="shared" si="67"/>
        <v/>
      </c>
      <c r="Z53" s="1164" t="str">
        <f t="shared" si="67"/>
        <v/>
      </c>
      <c r="AA53" s="589" t="str">
        <f t="shared" si="67"/>
        <v/>
      </c>
      <c r="AB53" s="119"/>
      <c r="AC53" s="119"/>
      <c r="AD53" s="119"/>
    </row>
    <row r="54" spans="1:30" s="578" customFormat="1" ht="15.75" customHeight="1" x14ac:dyDescent="0.2">
      <c r="A54" s="738" t="s">
        <v>20</v>
      </c>
      <c r="B54" s="739" t="s">
        <v>541</v>
      </c>
      <c r="C54" s="705"/>
      <c r="D54" s="739" t="s">
        <v>542</v>
      </c>
      <c r="E54" s="739"/>
      <c r="F54" s="60" t="e">
        <f>VLOOKUP(C54,'Items in Tally'!$A$2:$D$4982,2,FALSE)</f>
        <v>#N/A</v>
      </c>
      <c r="G54" s="740"/>
      <c r="H54" s="741"/>
      <c r="I54" s="742"/>
      <c r="J54" s="743" t="str">
        <f t="shared" si="63"/>
        <v/>
      </c>
      <c r="K54" s="744" t="str">
        <f t="shared" si="64"/>
        <v/>
      </c>
      <c r="L54" s="744" t="str">
        <f t="shared" si="64"/>
        <v/>
      </c>
      <c r="M54" s="744" t="str">
        <f t="shared" si="64"/>
        <v/>
      </c>
      <c r="N54" s="745" t="str">
        <f t="shared" si="64"/>
        <v/>
      </c>
      <c r="O54" s="746"/>
      <c r="P54" s="747"/>
      <c r="Q54" s="747"/>
      <c r="R54" s="747"/>
      <c r="S54" s="747"/>
      <c r="T54" s="748"/>
      <c r="U54" s="749"/>
      <c r="V54" s="750" t="str">
        <f t="shared" si="65"/>
        <v/>
      </c>
      <c r="W54" s="749" t="str">
        <f t="shared" ref="W54:AA54" si="68">IF(P54="","",CEILING(P54*1.015,5))</f>
        <v/>
      </c>
      <c r="X54" s="749" t="str">
        <f t="shared" si="68"/>
        <v/>
      </c>
      <c r="Y54" s="749" t="str">
        <f t="shared" si="68"/>
        <v/>
      </c>
      <c r="Z54" s="749" t="str">
        <f t="shared" si="68"/>
        <v/>
      </c>
      <c r="AA54" s="751" t="str">
        <f t="shared" si="68"/>
        <v/>
      </c>
      <c r="AB54" s="752"/>
      <c r="AC54" s="752"/>
      <c r="AD54" s="752"/>
    </row>
    <row r="55" spans="1:30" s="577" customFormat="1" ht="15.75" customHeight="1" x14ac:dyDescent="0.2">
      <c r="A55" s="175" t="s">
        <v>20</v>
      </c>
      <c r="B55" s="59" t="s">
        <v>543</v>
      </c>
      <c r="C55" s="973" t="s">
        <v>544</v>
      </c>
      <c r="D55" s="59"/>
      <c r="E55" s="59"/>
      <c r="F55" s="59" t="str">
        <f>VLOOKUP(C55,'Items in Tally'!$A$2:$D$4982,2,FALSE)</f>
        <v>1 PC</v>
      </c>
      <c r="G55" s="332"/>
      <c r="H55" s="1130"/>
      <c r="I55" s="17"/>
      <c r="J55" s="213" t="str">
        <f t="shared" si="63"/>
        <v/>
      </c>
      <c r="K55" s="9" t="str">
        <f t="shared" si="64"/>
        <v/>
      </c>
      <c r="L55" s="9" t="str">
        <f t="shared" si="64"/>
        <v/>
      </c>
      <c r="M55" s="9" t="str">
        <f t="shared" si="64"/>
        <v/>
      </c>
      <c r="N55" s="177" t="str">
        <f t="shared" si="64"/>
        <v/>
      </c>
      <c r="O55" s="211"/>
      <c r="P55" s="645"/>
      <c r="Q55" s="124"/>
      <c r="R55" s="124"/>
      <c r="S55" s="124"/>
      <c r="T55" s="212"/>
      <c r="U55" s="1131"/>
      <c r="V55" s="1134" t="str">
        <f t="shared" si="65"/>
        <v/>
      </c>
      <c r="W55" s="1131" t="str">
        <f t="shared" ref="W55:AA55" si="69">IF(P55="","",CEILING(P55*1.015,5))</f>
        <v/>
      </c>
      <c r="X55" s="1131" t="str">
        <f t="shared" si="69"/>
        <v/>
      </c>
      <c r="Y55" s="1131" t="str">
        <f t="shared" si="69"/>
        <v/>
      </c>
      <c r="Z55" s="1131" t="str">
        <f t="shared" si="69"/>
        <v/>
      </c>
      <c r="AA55" s="178" t="str">
        <f t="shared" si="69"/>
        <v/>
      </c>
      <c r="AB55" s="8"/>
      <c r="AC55" s="8"/>
      <c r="AD55" s="8"/>
    </row>
    <row r="56" spans="1:30" s="577" customFormat="1" ht="15.75" customHeight="1" x14ac:dyDescent="0.2">
      <c r="A56" s="175" t="s">
        <v>20</v>
      </c>
      <c r="B56" s="59" t="s">
        <v>545</v>
      </c>
      <c r="C56" s="972" t="s">
        <v>546</v>
      </c>
      <c r="D56" s="59"/>
      <c r="E56" s="59"/>
      <c r="F56" s="59" t="str">
        <f>VLOOKUP(C56,'Items in Tally'!$A$2:$D$4982,2,FALSE)</f>
        <v>3 PC</v>
      </c>
      <c r="G56" s="332"/>
      <c r="H56" s="1130"/>
      <c r="I56" s="17"/>
      <c r="J56" s="213" t="e">
        <f t="shared" si="63"/>
        <v>#DIV/0!</v>
      </c>
      <c r="K56" s="9" t="str">
        <f t="shared" si="64"/>
        <v/>
      </c>
      <c r="L56" s="9" t="str">
        <f t="shared" si="64"/>
        <v/>
      </c>
      <c r="M56" s="9" t="str">
        <f t="shared" si="64"/>
        <v/>
      </c>
      <c r="N56" s="177" t="str">
        <f t="shared" si="64"/>
        <v/>
      </c>
      <c r="O56" s="239" t="s">
        <v>547</v>
      </c>
      <c r="P56" s="792"/>
      <c r="Q56" s="17"/>
      <c r="R56" s="17"/>
      <c r="S56" s="17"/>
      <c r="T56" s="240"/>
      <c r="U56" s="124"/>
      <c r="V56" s="1134">
        <f t="shared" si="65"/>
        <v>1270</v>
      </c>
      <c r="W56" s="1131" t="str">
        <f t="shared" ref="W56:AA56" si="70">IF(P56="","",CEILING(P56*1.015,5))</f>
        <v/>
      </c>
      <c r="X56" s="1131" t="str">
        <f t="shared" si="70"/>
        <v/>
      </c>
      <c r="Y56" s="1131" t="str">
        <f t="shared" si="70"/>
        <v/>
      </c>
      <c r="Z56" s="1131" t="str">
        <f t="shared" si="70"/>
        <v/>
      </c>
      <c r="AA56" s="178" t="str">
        <f t="shared" si="70"/>
        <v/>
      </c>
      <c r="AB56" s="8"/>
      <c r="AC56" s="8"/>
      <c r="AD56" s="8"/>
    </row>
    <row r="57" spans="1:30" s="578" customFormat="1" ht="18" customHeight="1" x14ac:dyDescent="0.2">
      <c r="A57" s="171" t="s">
        <v>20</v>
      </c>
      <c r="B57" s="60" t="s">
        <v>548</v>
      </c>
      <c r="C57" s="974" t="s">
        <v>549</v>
      </c>
      <c r="D57" s="60"/>
      <c r="E57" s="60"/>
      <c r="F57" s="60" t="str">
        <f>VLOOKUP(C57,'Items in Tally'!$A$2:$D$4982,2,FALSE)</f>
        <v>24 PC</v>
      </c>
      <c r="G57" s="333"/>
      <c r="H57" s="1150"/>
      <c r="I57" s="35"/>
      <c r="J57" s="216" t="e">
        <f t="shared" si="63"/>
        <v>#DIV/0!</v>
      </c>
      <c r="K57" s="6" t="str">
        <f t="shared" si="64"/>
        <v/>
      </c>
      <c r="L57" s="6" t="str">
        <f t="shared" si="64"/>
        <v/>
      </c>
      <c r="M57" s="6" t="str">
        <f t="shared" si="64"/>
        <v/>
      </c>
      <c r="N57" s="172" t="str">
        <f t="shared" si="64"/>
        <v/>
      </c>
      <c r="O57" s="236" t="s">
        <v>547</v>
      </c>
      <c r="P57" s="791"/>
      <c r="Q57" s="35"/>
      <c r="R57" s="35"/>
      <c r="S57" s="35"/>
      <c r="T57" s="237"/>
      <c r="U57" s="7"/>
      <c r="V57" s="1152">
        <f t="shared" si="65"/>
        <v>1270</v>
      </c>
      <c r="W57" s="1148" t="str">
        <f t="shared" ref="W57:AA57" si="71">IF(P57="","",CEILING(P57*1.015,5))</f>
        <v/>
      </c>
      <c r="X57" s="1148" t="str">
        <f t="shared" si="71"/>
        <v/>
      </c>
      <c r="Y57" s="1148" t="str">
        <f t="shared" si="71"/>
        <v/>
      </c>
      <c r="Z57" s="1148" t="str">
        <f t="shared" si="71"/>
        <v/>
      </c>
      <c r="AA57" s="173" t="str">
        <f t="shared" si="71"/>
        <v/>
      </c>
      <c r="AB57" s="5"/>
      <c r="AC57" s="5"/>
      <c r="AD57" s="5"/>
    </row>
    <row r="58" spans="1:30" s="577" customFormat="1" ht="18" customHeight="1" x14ac:dyDescent="0.2">
      <c r="A58" s="175" t="s">
        <v>20</v>
      </c>
      <c r="B58" s="59" t="s">
        <v>550</v>
      </c>
      <c r="C58" s="972" t="s">
        <v>551</v>
      </c>
      <c r="D58" s="59"/>
      <c r="E58" s="59"/>
      <c r="F58" s="59" t="str">
        <f>VLOOKUP(C58,'Items in Tally'!$A$2:$D$4982,2,FALSE)</f>
        <v>2 PC</v>
      </c>
      <c r="G58" s="332">
        <v>44228</v>
      </c>
      <c r="H58" s="1130">
        <v>60</v>
      </c>
      <c r="I58" s="17">
        <v>715</v>
      </c>
      <c r="J58" s="213">
        <f t="shared" si="63"/>
        <v>0.95804195804195813</v>
      </c>
      <c r="K58" s="9" t="str">
        <f t="shared" si="64"/>
        <v/>
      </c>
      <c r="L58" s="9" t="str">
        <f t="shared" si="64"/>
        <v/>
      </c>
      <c r="M58" s="9" t="str">
        <f t="shared" si="64"/>
        <v/>
      </c>
      <c r="N58" s="177" t="str">
        <f t="shared" si="64"/>
        <v/>
      </c>
      <c r="O58" s="239" t="s">
        <v>552</v>
      </c>
      <c r="P58" s="792"/>
      <c r="Q58" s="17"/>
      <c r="R58" s="17"/>
      <c r="S58" s="17"/>
      <c r="T58" s="240"/>
      <c r="U58" s="124"/>
      <c r="V58" s="1134">
        <f t="shared" si="65"/>
        <v>1425</v>
      </c>
      <c r="W58" s="1131" t="str">
        <f t="shared" ref="W58:AA58" si="72">IF(P58="","",CEILING(P58*1.015,5))</f>
        <v/>
      </c>
      <c r="X58" s="1131" t="str">
        <f t="shared" si="72"/>
        <v/>
      </c>
      <c r="Y58" s="1131" t="str">
        <f t="shared" si="72"/>
        <v/>
      </c>
      <c r="Z58" s="1131" t="str">
        <f t="shared" si="72"/>
        <v/>
      </c>
      <c r="AA58" s="178" t="str">
        <f t="shared" si="72"/>
        <v/>
      </c>
      <c r="AB58" s="8"/>
      <c r="AC58" s="8"/>
      <c r="AD58" s="8"/>
    </row>
    <row r="59" spans="1:30" s="577" customFormat="1" ht="18" customHeight="1" x14ac:dyDescent="0.2">
      <c r="A59" s="175" t="s">
        <v>20</v>
      </c>
      <c r="B59" s="59" t="s">
        <v>553</v>
      </c>
      <c r="C59" s="972" t="s">
        <v>554</v>
      </c>
      <c r="D59" s="59"/>
      <c r="E59" s="59"/>
      <c r="F59" s="59" t="str">
        <f>VLOOKUP(C59,'Items in Tally'!$A$2:$D$4982,2,FALSE)</f>
        <v>1 PC</v>
      </c>
      <c r="G59" s="332"/>
      <c r="H59" s="1130"/>
      <c r="I59" s="17"/>
      <c r="J59" s="213" t="e">
        <f t="shared" si="63"/>
        <v>#DIV/0!</v>
      </c>
      <c r="K59" s="9" t="str">
        <f t="shared" si="64"/>
        <v/>
      </c>
      <c r="L59" s="9" t="str">
        <f t="shared" si="64"/>
        <v/>
      </c>
      <c r="M59" s="9" t="str">
        <f t="shared" si="64"/>
        <v/>
      </c>
      <c r="N59" s="177" t="str">
        <f t="shared" si="64"/>
        <v/>
      </c>
      <c r="O59" s="239" t="s">
        <v>555</v>
      </c>
      <c r="P59" s="792"/>
      <c r="Q59" s="17"/>
      <c r="R59" s="17"/>
      <c r="S59" s="17"/>
      <c r="T59" s="240"/>
      <c r="U59" s="124"/>
      <c r="V59" s="1134">
        <f t="shared" si="65"/>
        <v>3045</v>
      </c>
      <c r="W59" s="1131" t="str">
        <f t="shared" ref="W59:AA59" si="73">IF(P59="","",CEILING(P59*1.015,5))</f>
        <v/>
      </c>
      <c r="X59" s="1131" t="str">
        <f t="shared" si="73"/>
        <v/>
      </c>
      <c r="Y59" s="1131" t="str">
        <f t="shared" si="73"/>
        <v/>
      </c>
      <c r="Z59" s="1131" t="str">
        <f t="shared" si="73"/>
        <v/>
      </c>
      <c r="AA59" s="178" t="str">
        <f t="shared" si="73"/>
        <v/>
      </c>
      <c r="AB59" s="8"/>
      <c r="AC59" s="8"/>
      <c r="AD59" s="8"/>
    </row>
    <row r="60" spans="1:30" s="577" customFormat="1" ht="15.75" customHeight="1" x14ac:dyDescent="0.2">
      <c r="A60" s="175" t="s">
        <v>20</v>
      </c>
      <c r="B60" s="59" t="s">
        <v>264</v>
      </c>
      <c r="C60" s="972" t="s">
        <v>556</v>
      </c>
      <c r="D60" s="59"/>
      <c r="E60" s="59"/>
      <c r="F60" s="59" t="str">
        <f>VLOOKUP(C60,'Items in Tally'!$A$2:$D$4982,2,FALSE)</f>
        <v>2 PC</v>
      </c>
      <c r="G60" s="332">
        <v>45772</v>
      </c>
      <c r="H60" s="1130">
        <v>278</v>
      </c>
      <c r="I60" s="17">
        <v>3400</v>
      </c>
      <c r="J60" s="213"/>
      <c r="K60" s="9"/>
      <c r="L60" s="9"/>
      <c r="M60" s="9"/>
      <c r="N60" s="177"/>
      <c r="O60" s="239" t="s">
        <v>557</v>
      </c>
      <c r="P60" s="792" t="s">
        <v>558</v>
      </c>
      <c r="Q60" s="17"/>
      <c r="R60" s="17"/>
      <c r="S60" s="17"/>
      <c r="T60" s="240"/>
      <c r="U60" s="124"/>
      <c r="V60" s="1134">
        <f t="shared" ref="V60:V61" si="74">IF(O60="","",CEILING(O60*1.015,5))</f>
        <v>4365</v>
      </c>
      <c r="W60" s="1131"/>
      <c r="X60" s="1131"/>
      <c r="Y60" s="1131"/>
      <c r="Z60" s="1131"/>
      <c r="AA60" s="178"/>
      <c r="AB60" s="8"/>
      <c r="AC60" s="8"/>
      <c r="AD60" s="8"/>
    </row>
    <row r="61" spans="1:30" s="577" customFormat="1" ht="15.75" customHeight="1" x14ac:dyDescent="0.2">
      <c r="A61" s="175" t="s">
        <v>20</v>
      </c>
      <c r="B61" s="59" t="s">
        <v>559</v>
      </c>
      <c r="C61" s="972" t="s">
        <v>560</v>
      </c>
      <c r="D61" s="59"/>
      <c r="E61" s="59"/>
      <c r="F61" s="59" t="str">
        <f>VLOOKUP(C61,'Items in Tally'!$A$2:$D$4982,2,FALSE)</f>
        <v>1 PC</v>
      </c>
      <c r="G61" s="332">
        <v>45772</v>
      </c>
      <c r="H61" s="1130">
        <v>345</v>
      </c>
      <c r="I61" s="17">
        <v>4200</v>
      </c>
      <c r="J61" s="213"/>
      <c r="K61" s="9"/>
      <c r="L61" s="9"/>
      <c r="M61" s="9"/>
      <c r="N61" s="177"/>
      <c r="O61" s="239" t="s">
        <v>561</v>
      </c>
      <c r="P61" s="792"/>
      <c r="Q61" s="17"/>
      <c r="R61" s="17"/>
      <c r="S61" s="17"/>
      <c r="T61" s="240"/>
      <c r="U61" s="124"/>
      <c r="V61" s="1134">
        <f t="shared" si="74"/>
        <v>5180</v>
      </c>
      <c r="W61" s="1131"/>
      <c r="X61" s="1131"/>
      <c r="Y61" s="1131"/>
      <c r="Z61" s="1131"/>
      <c r="AA61" s="178"/>
      <c r="AB61" s="8"/>
      <c r="AC61" s="8"/>
      <c r="AD61" s="8"/>
    </row>
    <row r="62" spans="1:30" s="578" customFormat="1" ht="15.75" customHeight="1" x14ac:dyDescent="0.2">
      <c r="A62" s="171" t="s">
        <v>20</v>
      </c>
      <c r="B62" s="60" t="s">
        <v>562</v>
      </c>
      <c r="C62" s="974" t="s">
        <v>563</v>
      </c>
      <c r="D62" s="60"/>
      <c r="E62" s="60"/>
      <c r="F62" s="60" t="str">
        <f>VLOOKUP(C62,'Items in Tally'!$A$2:$D$4982,2,FALSE)</f>
        <v>3 PC</v>
      </c>
      <c r="G62" s="333">
        <v>45346</v>
      </c>
      <c r="H62" s="1150">
        <v>120</v>
      </c>
      <c r="I62" s="35">
        <v>1440</v>
      </c>
      <c r="J62" s="216">
        <f>IF(O62="","",O62/$I62-1)</f>
        <v>0.38888888888888884</v>
      </c>
      <c r="K62" s="6" t="str">
        <f>IF(Q62="","",Q62/$I62-1)</f>
        <v/>
      </c>
      <c r="L62" s="6" t="str">
        <f>IF(R62="","",R62/$I62-1)</f>
        <v/>
      </c>
      <c r="M62" s="6" t="str">
        <f>IF(S62="","",S62/$I62-1)</f>
        <v/>
      </c>
      <c r="N62" s="172" t="str">
        <f>IF(T62="","",T62/$I62-1)</f>
        <v/>
      </c>
      <c r="O62" s="236" t="s">
        <v>564</v>
      </c>
      <c r="P62" s="79"/>
      <c r="Q62" s="35"/>
      <c r="R62" s="35"/>
      <c r="S62" s="35"/>
      <c r="T62" s="237"/>
      <c r="U62" s="7"/>
      <c r="V62" s="1152">
        <f>IF(O62="","",CEILING(O62*1.015,5))</f>
        <v>2030</v>
      </c>
      <c r="W62" s="1148" t="str">
        <f t="shared" ref="W62:AA62" si="75">IF(P62="","",CEILING(P62*1.015,5))</f>
        <v/>
      </c>
      <c r="X62" s="1148" t="str">
        <f t="shared" si="75"/>
        <v/>
      </c>
      <c r="Y62" s="1148" t="str">
        <f t="shared" si="75"/>
        <v/>
      </c>
      <c r="Z62" s="1148" t="str">
        <f t="shared" si="75"/>
        <v/>
      </c>
      <c r="AA62" s="173" t="str">
        <f t="shared" si="75"/>
        <v/>
      </c>
      <c r="AB62" s="5"/>
      <c r="AC62" s="5"/>
      <c r="AD62" s="5"/>
    </row>
    <row r="63" spans="1:30" s="578" customFormat="1" ht="15.75" customHeight="1" x14ac:dyDescent="0.2">
      <c r="A63" s="171"/>
      <c r="B63" s="60" t="s">
        <v>565</v>
      </c>
      <c r="C63" s="974"/>
      <c r="D63" s="60"/>
      <c r="E63" s="60"/>
      <c r="F63" s="60"/>
      <c r="G63" s="333"/>
      <c r="H63" s="1150"/>
      <c r="I63" s="35"/>
      <c r="J63" s="216"/>
      <c r="K63" s="6"/>
      <c r="L63" s="6"/>
      <c r="M63" s="6"/>
      <c r="N63" s="172"/>
      <c r="O63" s="236"/>
      <c r="P63" s="79"/>
      <c r="Q63" s="35"/>
      <c r="R63" s="35"/>
      <c r="S63" s="35"/>
      <c r="T63" s="237"/>
      <c r="U63" s="7"/>
      <c r="V63" s="1152"/>
      <c r="W63" s="1148"/>
      <c r="X63" s="1148"/>
      <c r="Y63" s="1148"/>
      <c r="Z63" s="1148"/>
      <c r="AA63" s="173"/>
      <c r="AB63" s="5"/>
      <c r="AC63" s="5"/>
      <c r="AD63" s="5"/>
    </row>
    <row r="64" spans="1:30" s="578" customFormat="1" ht="15.75" customHeight="1" x14ac:dyDescent="0.2">
      <c r="A64" s="171" t="s">
        <v>20</v>
      </c>
      <c r="B64" s="60" t="s">
        <v>566</v>
      </c>
      <c r="C64" s="705"/>
      <c r="D64" s="60"/>
      <c r="E64" s="60"/>
      <c r="F64" s="60" t="e">
        <f>VLOOKUP(C64,'Items in Tally'!$A$2:$D$4982,2,FALSE)</f>
        <v>#N/A</v>
      </c>
      <c r="G64" s="333"/>
      <c r="H64" s="1150"/>
      <c r="I64" s="35"/>
      <c r="J64" s="216" t="str">
        <f>IF(O64="","",O64/$I64-1)</f>
        <v/>
      </c>
      <c r="K64" s="6" t="str">
        <f t="shared" ref="K64:N66" si="76">IF(Q64="","",Q64/$I64-1)</f>
        <v/>
      </c>
      <c r="L64" s="6" t="str">
        <f t="shared" si="76"/>
        <v/>
      </c>
      <c r="M64" s="6" t="str">
        <f t="shared" si="76"/>
        <v/>
      </c>
      <c r="N64" s="172" t="str">
        <f t="shared" si="76"/>
        <v/>
      </c>
      <c r="O64" s="236"/>
      <c r="P64" s="791"/>
      <c r="Q64" s="35"/>
      <c r="R64" s="35"/>
      <c r="S64" s="35"/>
      <c r="T64" s="237"/>
      <c r="U64" s="7"/>
      <c r="V64" s="1152" t="str">
        <f>IF(O64="","",CEILING(O64*1.015,5))</f>
        <v/>
      </c>
      <c r="W64" s="1148" t="str">
        <f t="shared" ref="W64:AA64" si="77">IF(P64="","",CEILING(P64*1.015,5))</f>
        <v/>
      </c>
      <c r="X64" s="1148" t="str">
        <f t="shared" si="77"/>
        <v/>
      </c>
      <c r="Y64" s="1148" t="str">
        <f t="shared" si="77"/>
        <v/>
      </c>
      <c r="Z64" s="1148" t="str">
        <f t="shared" si="77"/>
        <v/>
      </c>
      <c r="AA64" s="173" t="str">
        <f t="shared" si="77"/>
        <v/>
      </c>
      <c r="AB64" s="5"/>
      <c r="AC64" s="5"/>
      <c r="AD64" s="5"/>
    </row>
    <row r="65" spans="1:30" s="577" customFormat="1" ht="15.75" customHeight="1" x14ac:dyDescent="0.2">
      <c r="A65" s="175" t="s">
        <v>20</v>
      </c>
      <c r="B65" s="59" t="s">
        <v>271</v>
      </c>
      <c r="C65" s="972" t="s">
        <v>567</v>
      </c>
      <c r="D65" s="59"/>
      <c r="E65" s="59"/>
      <c r="F65" s="59" t="str">
        <f>VLOOKUP(C65,'Items in Tally'!$A$2:$D$4982,2,FALSE)</f>
        <v>3 PC</v>
      </c>
      <c r="G65" s="332">
        <v>45772</v>
      </c>
      <c r="H65" s="1130">
        <v>195</v>
      </c>
      <c r="I65" s="17">
        <v>2380</v>
      </c>
      <c r="J65" s="213">
        <f>IF(O65="","",O65/$I65-1)</f>
        <v>0.32352941176470584</v>
      </c>
      <c r="K65" s="9" t="str">
        <f t="shared" si="76"/>
        <v/>
      </c>
      <c r="L65" s="9" t="str">
        <f t="shared" si="76"/>
        <v/>
      </c>
      <c r="M65" s="9" t="str">
        <f t="shared" si="76"/>
        <v/>
      </c>
      <c r="N65" s="177" t="str">
        <f t="shared" si="76"/>
        <v/>
      </c>
      <c r="O65" s="239" t="s">
        <v>568</v>
      </c>
      <c r="P65" s="792"/>
      <c r="Q65" s="17"/>
      <c r="R65" s="17"/>
      <c r="S65" s="17"/>
      <c r="T65" s="240"/>
      <c r="U65" s="124"/>
      <c r="V65" s="1134">
        <f>IF(O65="","",CEILING(O65*1.015,5))</f>
        <v>3200</v>
      </c>
      <c r="W65" s="1131" t="str">
        <f t="shared" ref="W65:AA65" si="78">IF(P65="","",CEILING(P65*1.015,5))</f>
        <v/>
      </c>
      <c r="X65" s="1131" t="str">
        <f t="shared" si="78"/>
        <v/>
      </c>
      <c r="Y65" s="1131" t="str">
        <f t="shared" si="78"/>
        <v/>
      </c>
      <c r="Z65" s="1131" t="str">
        <f t="shared" si="78"/>
        <v/>
      </c>
      <c r="AA65" s="178" t="str">
        <f t="shared" si="78"/>
        <v/>
      </c>
      <c r="AB65" s="8"/>
      <c r="AC65" s="8"/>
      <c r="AD65" s="8"/>
    </row>
    <row r="66" spans="1:30" s="577" customFormat="1" ht="15.75" customHeight="1" x14ac:dyDescent="0.2">
      <c r="A66" s="175" t="s">
        <v>20</v>
      </c>
      <c r="B66" s="59" t="s">
        <v>273</v>
      </c>
      <c r="C66" s="972" t="s">
        <v>569</v>
      </c>
      <c r="D66" s="59"/>
      <c r="E66" s="59"/>
      <c r="F66" s="59" t="str">
        <f>VLOOKUP(C66,'Items in Tally'!$A$2:$D$4982,2,FALSE)</f>
        <v>3 PC</v>
      </c>
      <c r="G66" s="332">
        <v>45772</v>
      </c>
      <c r="H66" s="1130">
        <v>195</v>
      </c>
      <c r="I66" s="17">
        <v>2380</v>
      </c>
      <c r="J66" s="213">
        <f>IF(O66="","",O66/$I66-1)</f>
        <v>0.34453781512605053</v>
      </c>
      <c r="K66" s="9" t="str">
        <f t="shared" si="76"/>
        <v/>
      </c>
      <c r="L66" s="9" t="str">
        <f t="shared" si="76"/>
        <v/>
      </c>
      <c r="M66" s="9" t="str">
        <f t="shared" si="76"/>
        <v/>
      </c>
      <c r="N66" s="177" t="str">
        <f t="shared" si="76"/>
        <v/>
      </c>
      <c r="O66" s="239" t="s">
        <v>570</v>
      </c>
      <c r="P66" s="792"/>
      <c r="Q66" s="17"/>
      <c r="R66" s="17"/>
      <c r="S66" s="17"/>
      <c r="T66" s="240"/>
      <c r="U66" s="124"/>
      <c r="V66" s="1134">
        <f>IF(O66="","",CEILING(O66*1.015,5))</f>
        <v>3250</v>
      </c>
      <c r="W66" s="1131" t="str">
        <f t="shared" ref="W66:AA66" si="79">IF(P66="","",CEILING(P66*1.015,5))</f>
        <v/>
      </c>
      <c r="X66" s="1131" t="str">
        <f t="shared" si="79"/>
        <v/>
      </c>
      <c r="Y66" s="1131" t="str">
        <f t="shared" si="79"/>
        <v/>
      </c>
      <c r="Z66" s="1131" t="str">
        <f t="shared" si="79"/>
        <v/>
      </c>
      <c r="AA66" s="178" t="str">
        <f t="shared" si="79"/>
        <v/>
      </c>
      <c r="AB66" s="8"/>
      <c r="AC66" s="8"/>
      <c r="AD66" s="8"/>
    </row>
    <row r="67" spans="1:30" s="577" customFormat="1" ht="15.75" customHeight="1" x14ac:dyDescent="0.2">
      <c r="A67" s="175"/>
      <c r="B67" s="59" t="s">
        <v>571</v>
      </c>
      <c r="C67" s="695" t="s">
        <v>572</v>
      </c>
      <c r="D67" s="59"/>
      <c r="E67" s="59"/>
      <c r="F67" s="59" t="str">
        <f>VLOOKUP(C67,'Items in Tally'!$A$2:$D$4982,2,FALSE)</f>
        <v>1 PC</v>
      </c>
      <c r="G67" s="332">
        <v>45772</v>
      </c>
      <c r="H67" s="1130">
        <v>278</v>
      </c>
      <c r="I67" s="17">
        <v>3400</v>
      </c>
      <c r="J67" s="213"/>
      <c r="K67" s="9"/>
      <c r="L67" s="9"/>
      <c r="M67" s="9"/>
      <c r="N67" s="177"/>
      <c r="O67" s="239" t="s">
        <v>573</v>
      </c>
      <c r="P67" s="792"/>
      <c r="Q67" s="17"/>
      <c r="R67" s="17"/>
      <c r="S67" s="17"/>
      <c r="T67" s="240"/>
      <c r="U67" s="124"/>
      <c r="V67" s="1134"/>
      <c r="W67" s="1131"/>
      <c r="X67" s="1131"/>
      <c r="Y67" s="1131"/>
      <c r="Z67" s="1131"/>
      <c r="AA67" s="178"/>
      <c r="AB67" s="8"/>
      <c r="AC67" s="8"/>
      <c r="AD67" s="8"/>
    </row>
    <row r="68" spans="1:30" s="578" customFormat="1" ht="15.75" customHeight="1" x14ac:dyDescent="0.2">
      <c r="A68" s="171"/>
      <c r="B68" s="60" t="s">
        <v>574</v>
      </c>
      <c r="C68" s="705"/>
      <c r="D68" s="60"/>
      <c r="E68" s="60"/>
      <c r="F68" s="60" t="e">
        <f>VLOOKUP(C68,'Items in Tally'!$A$2:$D$4982,2,FALSE)</f>
        <v>#N/A</v>
      </c>
      <c r="G68" s="333"/>
      <c r="H68" s="1150"/>
      <c r="I68" s="35"/>
      <c r="J68" s="216"/>
      <c r="K68" s="6"/>
      <c r="L68" s="6"/>
      <c r="M68" s="6"/>
      <c r="N68" s="172"/>
      <c r="O68" s="236"/>
      <c r="P68" s="791"/>
      <c r="Q68" s="35"/>
      <c r="R68" s="35"/>
      <c r="S68" s="35"/>
      <c r="T68" s="237"/>
      <c r="U68" s="7"/>
      <c r="V68" s="1152"/>
      <c r="W68" s="1148"/>
      <c r="X68" s="1148"/>
      <c r="Y68" s="1148"/>
      <c r="Z68" s="1148"/>
      <c r="AA68" s="173"/>
      <c r="AB68" s="5"/>
      <c r="AC68" s="5"/>
      <c r="AD68" s="5"/>
    </row>
    <row r="69" spans="1:30" s="578" customFormat="1" ht="15.75" customHeight="1" x14ac:dyDescent="0.2">
      <c r="A69" s="171"/>
      <c r="B69" s="60" t="s">
        <v>575</v>
      </c>
      <c r="C69" s="705"/>
      <c r="D69" s="60"/>
      <c r="E69" s="60"/>
      <c r="F69" s="60"/>
      <c r="G69" s="333"/>
      <c r="H69" s="1150"/>
      <c r="I69" s="35"/>
      <c r="J69" s="216"/>
      <c r="K69" s="6"/>
      <c r="L69" s="6"/>
      <c r="M69" s="6"/>
      <c r="N69" s="172"/>
      <c r="O69" s="236"/>
      <c r="P69" s="791"/>
      <c r="Q69" s="35"/>
      <c r="R69" s="35"/>
      <c r="S69" s="35"/>
      <c r="T69" s="237"/>
      <c r="U69" s="7"/>
      <c r="V69" s="1152"/>
      <c r="W69" s="1148"/>
      <c r="X69" s="1148"/>
      <c r="Y69" s="1148"/>
      <c r="Z69" s="1148"/>
      <c r="AA69" s="173"/>
      <c r="AB69" s="5"/>
      <c r="AC69" s="5"/>
      <c r="AD69" s="5"/>
    </row>
    <row r="70" spans="1:30" s="578" customFormat="1" ht="15.75" customHeight="1" x14ac:dyDescent="0.2">
      <c r="A70" s="171" t="s">
        <v>20</v>
      </c>
      <c r="B70" s="60" t="s">
        <v>576</v>
      </c>
      <c r="C70" s="705"/>
      <c r="D70" s="60"/>
      <c r="E70" s="60"/>
      <c r="F70" s="60" t="e">
        <f>VLOOKUP(C70,'Items in Tally'!$A$2:$D$4982,2,FALSE)</f>
        <v>#N/A</v>
      </c>
      <c r="G70" s="333"/>
      <c r="H70" s="1150"/>
      <c r="I70" s="35"/>
      <c r="J70" s="216"/>
      <c r="K70" s="6"/>
      <c r="L70" s="6"/>
      <c r="M70" s="6"/>
      <c r="N70" s="172"/>
      <c r="O70" s="242"/>
      <c r="P70" s="793"/>
      <c r="Q70" s="1150"/>
      <c r="R70" s="1150"/>
      <c r="S70" s="1150"/>
      <c r="T70" s="1045"/>
      <c r="U70" s="7"/>
      <c r="V70" s="1152"/>
      <c r="W70" s="1148"/>
      <c r="X70" s="1148"/>
      <c r="Y70" s="1148"/>
      <c r="Z70" s="1148"/>
      <c r="AA70" s="173"/>
      <c r="AB70" s="5"/>
      <c r="AC70" s="5"/>
      <c r="AD70" s="5"/>
    </row>
    <row r="71" spans="1:30" s="578" customFormat="1" ht="15.75" customHeight="1" x14ac:dyDescent="0.2">
      <c r="A71" s="171"/>
      <c r="B71" s="60" t="s">
        <v>577</v>
      </c>
      <c r="C71" s="705"/>
      <c r="D71" s="60" t="s">
        <v>578</v>
      </c>
      <c r="E71" s="60"/>
      <c r="F71" s="60" t="e">
        <f>VLOOKUP(C71,'Items in Tally'!$A$2:$D$4982,2,FALSE)</f>
        <v>#N/A</v>
      </c>
      <c r="G71" s="333"/>
      <c r="H71" s="1150"/>
      <c r="I71" s="35"/>
      <c r="J71" s="216"/>
      <c r="K71" s="6"/>
      <c r="L71" s="6"/>
      <c r="M71" s="6"/>
      <c r="N71" s="172"/>
      <c r="O71" s="242"/>
      <c r="P71" s="793"/>
      <c r="Q71" s="1150"/>
      <c r="R71" s="1150"/>
      <c r="S71" s="1150"/>
      <c r="T71" s="1045"/>
      <c r="U71" s="7"/>
      <c r="V71" s="1152"/>
      <c r="W71" s="1148"/>
      <c r="X71" s="1148"/>
      <c r="Y71" s="1148"/>
      <c r="Z71" s="1148"/>
      <c r="AA71" s="173"/>
      <c r="AB71" s="5"/>
      <c r="AC71" s="5"/>
      <c r="AD71" s="5"/>
    </row>
    <row r="72" spans="1:30" s="577" customFormat="1" ht="15.75" customHeight="1" x14ac:dyDescent="0.2">
      <c r="A72" s="175" t="s">
        <v>20</v>
      </c>
      <c r="B72" s="59" t="s">
        <v>579</v>
      </c>
      <c r="C72" s="972" t="s">
        <v>580</v>
      </c>
      <c r="D72" s="59"/>
      <c r="E72" s="59"/>
      <c r="F72" s="59" t="str">
        <f>VLOOKUP(C72,'Items in Tally'!$A$2:$D$4982,2,FALSE)</f>
        <v>2 PC</v>
      </c>
      <c r="G72" s="332">
        <v>44703</v>
      </c>
      <c r="H72" s="1130">
        <v>150</v>
      </c>
      <c r="I72" s="17">
        <v>1875</v>
      </c>
      <c r="J72" s="213">
        <f>IF(O72="","",O72/$I72-1)</f>
        <v>0.46666666666666656</v>
      </c>
      <c r="K72" s="9" t="str">
        <f t="shared" ref="K72:N76" si="80">IF(Q72="","",Q72/$I72-1)</f>
        <v/>
      </c>
      <c r="L72" s="9" t="str">
        <f t="shared" si="80"/>
        <v/>
      </c>
      <c r="M72" s="9" t="str">
        <f t="shared" si="80"/>
        <v/>
      </c>
      <c r="N72" s="177" t="str">
        <f t="shared" si="80"/>
        <v/>
      </c>
      <c r="O72" s="338" t="s">
        <v>581</v>
      </c>
      <c r="P72" s="794"/>
      <c r="Q72" s="1130"/>
      <c r="R72" s="1130"/>
      <c r="S72" s="1130"/>
      <c r="T72" s="1154"/>
      <c r="U72" s="124"/>
      <c r="V72" s="1134">
        <f>IF(O72="","",CEILING(O72*1.015,5))</f>
        <v>2795</v>
      </c>
      <c r="W72" s="1131" t="str">
        <f t="shared" ref="W72:AA72" si="81">IF(P72="","",CEILING(P72*1.015,5))</f>
        <v/>
      </c>
      <c r="X72" s="1131" t="str">
        <f t="shared" si="81"/>
        <v/>
      </c>
      <c r="Y72" s="1131" t="str">
        <f t="shared" si="81"/>
        <v/>
      </c>
      <c r="Z72" s="1131" t="str">
        <f t="shared" si="81"/>
        <v/>
      </c>
      <c r="AA72" s="178" t="str">
        <f t="shared" si="81"/>
        <v/>
      </c>
      <c r="AB72" s="8"/>
      <c r="AC72" s="8"/>
      <c r="AD72" s="8"/>
    </row>
    <row r="73" spans="1:30" s="578" customFormat="1" ht="15.75" customHeight="1" x14ac:dyDescent="0.2">
      <c r="A73" s="171" t="s">
        <v>20</v>
      </c>
      <c r="B73" s="60" t="s">
        <v>582</v>
      </c>
      <c r="C73" s="974" t="s">
        <v>583</v>
      </c>
      <c r="D73" s="60"/>
      <c r="E73" s="60"/>
      <c r="F73" s="60" t="str">
        <f>VLOOKUP(C73,'Items in Tally'!$A$2:$D$4982,2,FALSE)</f>
        <v> </v>
      </c>
      <c r="G73" s="333">
        <v>44470</v>
      </c>
      <c r="H73" s="1150">
        <v>190</v>
      </c>
      <c r="I73" s="35">
        <v>2325</v>
      </c>
      <c r="J73" s="216">
        <f>IF(O73="","",O73/$I73-1)</f>
        <v>0.29032258064516125</v>
      </c>
      <c r="K73" s="6" t="str">
        <f t="shared" si="80"/>
        <v/>
      </c>
      <c r="L73" s="6" t="str">
        <f t="shared" si="80"/>
        <v/>
      </c>
      <c r="M73" s="6" t="str">
        <f t="shared" si="80"/>
        <v/>
      </c>
      <c r="N73" s="172" t="str">
        <f t="shared" si="80"/>
        <v/>
      </c>
      <c r="O73" s="236" t="s">
        <v>555</v>
      </c>
      <c r="P73" s="791"/>
      <c r="Q73" s="1150"/>
      <c r="R73" s="1150"/>
      <c r="S73" s="1150"/>
      <c r="T73" s="1045"/>
      <c r="U73" s="7"/>
      <c r="V73" s="1152">
        <f>IF(O73="","",CEILING(O73*1.015,5))</f>
        <v>3045</v>
      </c>
      <c r="W73" s="1148" t="str">
        <f t="shared" ref="W73:AA73" si="82">IF(P73="","",CEILING(P73*1.015,5))</f>
        <v/>
      </c>
      <c r="X73" s="1148" t="str">
        <f t="shared" si="82"/>
        <v/>
      </c>
      <c r="Y73" s="1148" t="str">
        <f t="shared" si="82"/>
        <v/>
      </c>
      <c r="Z73" s="1148" t="str">
        <f t="shared" si="82"/>
        <v/>
      </c>
      <c r="AA73" s="173" t="str">
        <f t="shared" si="82"/>
        <v/>
      </c>
      <c r="AB73" s="5"/>
      <c r="AC73" s="5"/>
      <c r="AD73" s="5"/>
    </row>
    <row r="74" spans="1:30" s="578" customFormat="1" ht="15.75" customHeight="1" x14ac:dyDescent="0.2">
      <c r="A74" s="171" t="s">
        <v>20</v>
      </c>
      <c r="B74" s="60" t="s">
        <v>286</v>
      </c>
      <c r="C74" s="974" t="s">
        <v>584</v>
      </c>
      <c r="D74" s="60"/>
      <c r="E74" s="60"/>
      <c r="F74" s="60" t="str">
        <f>VLOOKUP(C74,'Items in Tally'!$A$2:$D$4982,2,FALSE)</f>
        <v> </v>
      </c>
      <c r="G74" s="333">
        <v>45222</v>
      </c>
      <c r="H74" s="1150">
        <v>180</v>
      </c>
      <c r="I74" s="35">
        <v>2125</v>
      </c>
      <c r="J74" s="216">
        <f>IF(O74="","",O74/$I74-1)</f>
        <v>0.31764705882352939</v>
      </c>
      <c r="K74" s="6" t="str">
        <f t="shared" si="80"/>
        <v/>
      </c>
      <c r="L74" s="6" t="str">
        <f t="shared" si="80"/>
        <v/>
      </c>
      <c r="M74" s="6" t="str">
        <f t="shared" si="80"/>
        <v/>
      </c>
      <c r="N74" s="172" t="str">
        <f t="shared" si="80"/>
        <v/>
      </c>
      <c r="O74" s="236" t="s">
        <v>585</v>
      </c>
      <c r="P74" s="791"/>
      <c r="Q74" s="1150"/>
      <c r="R74" s="1150"/>
      <c r="S74" s="1150"/>
      <c r="T74" s="1045"/>
      <c r="U74" s="7"/>
      <c r="V74" s="1152">
        <f t="shared" ref="V74" si="83">IF(O74="","",CEILING(O74*1.015,5))</f>
        <v>2845</v>
      </c>
      <c r="W74" s="1148" t="str">
        <f t="shared" ref="W74:X74" si="84">IF(P74="","",CEILING(P74*1.015,5))</f>
        <v/>
      </c>
      <c r="X74" s="1148" t="str">
        <f t="shared" si="84"/>
        <v/>
      </c>
      <c r="Y74" s="1148" t="str">
        <f t="shared" ref="Y74" si="85">IF(R74="","",CEILING(R74*1.015,5))</f>
        <v/>
      </c>
      <c r="Z74" s="1148" t="str">
        <f t="shared" ref="Z74" si="86">IF(S74="","",CEILING(S74*1.015,5))</f>
        <v/>
      </c>
      <c r="AA74" s="173" t="str">
        <f t="shared" ref="AA74" si="87">IF(T74="","",CEILING(T74*1.015,5))</f>
        <v/>
      </c>
      <c r="AB74" s="5"/>
      <c r="AC74" s="5"/>
      <c r="AD74" s="5"/>
    </row>
    <row r="75" spans="1:30" s="577" customFormat="1" ht="15.75" customHeight="1" x14ac:dyDescent="0.2">
      <c r="A75" s="175" t="s">
        <v>20</v>
      </c>
      <c r="B75" s="59" t="s">
        <v>278</v>
      </c>
      <c r="C75" s="972" t="s">
        <v>586</v>
      </c>
      <c r="D75" s="1064" t="s">
        <v>587</v>
      </c>
      <c r="E75" s="1064"/>
      <c r="F75" s="59" t="str">
        <f>VLOOKUP(C75,'Items in Tally'!$A$2:$D$4982,2,FALSE)</f>
        <v>1 PC</v>
      </c>
      <c r="G75" s="332">
        <v>45772</v>
      </c>
      <c r="H75" s="1130">
        <v>230</v>
      </c>
      <c r="I75" s="17">
        <v>2800</v>
      </c>
      <c r="J75" s="213">
        <f>IF(O75="","",O75/$I75-1)</f>
        <v>0.28571428571428581</v>
      </c>
      <c r="K75" s="9" t="str">
        <f t="shared" si="80"/>
        <v/>
      </c>
      <c r="L75" s="9" t="str">
        <f t="shared" si="80"/>
        <v/>
      </c>
      <c r="M75" s="9" t="str">
        <f t="shared" si="80"/>
        <v/>
      </c>
      <c r="N75" s="177" t="str">
        <f t="shared" si="80"/>
        <v/>
      </c>
      <c r="O75" s="239" t="s">
        <v>588</v>
      </c>
      <c r="P75" s="792"/>
      <c r="Q75" s="1130"/>
      <c r="R75" s="1130"/>
      <c r="S75" s="1130"/>
      <c r="T75" s="1154"/>
      <c r="U75" s="124"/>
      <c r="V75" s="1134">
        <f>IF(O75="","",CEILING(O75*1.015,5))</f>
        <v>3655</v>
      </c>
      <c r="W75" s="1131" t="str">
        <f t="shared" ref="W75:AA75" si="88">IF(P75="","",CEILING(P75*1.015,5))</f>
        <v/>
      </c>
      <c r="X75" s="1131" t="str">
        <f t="shared" si="88"/>
        <v/>
      </c>
      <c r="Y75" s="1131" t="str">
        <f t="shared" si="88"/>
        <v/>
      </c>
      <c r="Z75" s="1131" t="str">
        <f t="shared" si="88"/>
        <v/>
      </c>
      <c r="AA75" s="178" t="str">
        <f t="shared" si="88"/>
        <v/>
      </c>
      <c r="AB75" s="8"/>
      <c r="AC75" s="8"/>
      <c r="AD75" s="8"/>
    </row>
    <row r="76" spans="1:30" s="578" customFormat="1" ht="15.75" customHeight="1" x14ac:dyDescent="0.2">
      <c r="A76" s="171" t="s">
        <v>20</v>
      </c>
      <c r="B76" s="60" t="s">
        <v>589</v>
      </c>
      <c r="C76" s="974" t="s">
        <v>590</v>
      </c>
      <c r="D76" s="876"/>
      <c r="E76" s="876"/>
      <c r="F76" s="60" t="str">
        <f>VLOOKUP(C76,'Items in Tally'!$A$2:$D$4982,2,FALSE)</f>
        <v>1 PC</v>
      </c>
      <c r="G76" s="333">
        <v>45559</v>
      </c>
      <c r="H76" s="1150">
        <v>220</v>
      </c>
      <c r="I76" s="35">
        <v>2675</v>
      </c>
      <c r="J76" s="216">
        <f>IF(O76="","",O76/$I76-1)</f>
        <v>0.34579439252336441</v>
      </c>
      <c r="K76" s="6" t="str">
        <f t="shared" si="80"/>
        <v/>
      </c>
      <c r="L76" s="6" t="str">
        <f t="shared" si="80"/>
        <v/>
      </c>
      <c r="M76" s="6" t="str">
        <f t="shared" si="80"/>
        <v/>
      </c>
      <c r="N76" s="172" t="str">
        <f t="shared" si="80"/>
        <v/>
      </c>
      <c r="O76" s="236" t="s">
        <v>588</v>
      </c>
      <c r="P76" s="791"/>
      <c r="Q76" s="1150"/>
      <c r="R76" s="1150"/>
      <c r="S76" s="1150"/>
      <c r="T76" s="1045"/>
      <c r="U76" s="7"/>
      <c r="V76" s="1152">
        <f>IF(O76="","",CEILING(O76*1.015,5))</f>
        <v>3655</v>
      </c>
      <c r="W76" s="1148" t="str">
        <f t="shared" ref="W76:AA76" si="89">IF(P76="","",CEILING(P76*1.015,5))</f>
        <v/>
      </c>
      <c r="X76" s="1148" t="str">
        <f t="shared" si="89"/>
        <v/>
      </c>
      <c r="Y76" s="1148" t="str">
        <f t="shared" si="89"/>
        <v/>
      </c>
      <c r="Z76" s="1148" t="str">
        <f t="shared" si="89"/>
        <v/>
      </c>
      <c r="AA76" s="173" t="str">
        <f t="shared" si="89"/>
        <v/>
      </c>
      <c r="AB76" s="5"/>
      <c r="AC76" s="5"/>
      <c r="AD76" s="5"/>
    </row>
    <row r="77" spans="1:30" s="578" customFormat="1" ht="15.75" customHeight="1" x14ac:dyDescent="0.2">
      <c r="A77" s="171"/>
      <c r="B77" s="60" t="s">
        <v>591</v>
      </c>
      <c r="C77" s="705"/>
      <c r="D77" s="876"/>
      <c r="E77" s="876"/>
      <c r="F77" s="60" t="e">
        <f>VLOOKUP(C77,'Items in Tally'!$A$2:$D$4982,2,FALSE)</f>
        <v>#N/A</v>
      </c>
      <c r="G77" s="333"/>
      <c r="H77" s="1150"/>
      <c r="I77" s="35"/>
      <c r="J77" s="216"/>
      <c r="K77" s="6"/>
      <c r="L77" s="6"/>
      <c r="M77" s="6"/>
      <c r="N77" s="172"/>
      <c r="O77" s="236"/>
      <c r="P77" s="791"/>
      <c r="Q77" s="1150"/>
      <c r="R77" s="1150"/>
      <c r="S77" s="1150"/>
      <c r="T77" s="1045"/>
      <c r="U77" s="7"/>
      <c r="V77" s="1152"/>
      <c r="W77" s="1148"/>
      <c r="X77" s="1148"/>
      <c r="Y77" s="1148"/>
      <c r="Z77" s="1148"/>
      <c r="AA77" s="173"/>
      <c r="AB77" s="5"/>
      <c r="AC77" s="5"/>
      <c r="AD77" s="5"/>
    </row>
    <row r="78" spans="1:30" s="578" customFormat="1" ht="15.75" customHeight="1" x14ac:dyDescent="0.2">
      <c r="A78" s="171"/>
      <c r="B78" s="60" t="s">
        <v>592</v>
      </c>
      <c r="C78" s="705"/>
      <c r="D78" s="876"/>
      <c r="E78" s="876"/>
      <c r="F78" s="60" t="e">
        <f>VLOOKUP(C78,'Items in Tally'!$A$2:$D$4982,2,FALSE)</f>
        <v>#N/A</v>
      </c>
      <c r="G78" s="333"/>
      <c r="H78" s="1150"/>
      <c r="I78" s="35"/>
      <c r="J78" s="216"/>
      <c r="K78" s="6"/>
      <c r="L78" s="6"/>
      <c r="M78" s="6"/>
      <c r="N78" s="172"/>
      <c r="O78" s="236"/>
      <c r="P78" s="791"/>
      <c r="Q78" s="1150"/>
      <c r="R78" s="1150"/>
      <c r="S78" s="1150"/>
      <c r="T78" s="1045"/>
      <c r="U78" s="7"/>
      <c r="V78" s="1152"/>
      <c r="W78" s="1148"/>
      <c r="X78" s="1148"/>
      <c r="Y78" s="1148"/>
      <c r="Z78" s="1148"/>
      <c r="AA78" s="173"/>
      <c r="AB78" s="5"/>
      <c r="AC78" s="5"/>
      <c r="AD78" s="5"/>
    </row>
    <row r="79" spans="1:30" s="577" customFormat="1" ht="15.75" customHeight="1" x14ac:dyDescent="0.2">
      <c r="A79" s="175" t="s">
        <v>20</v>
      </c>
      <c r="B79" s="59" t="s">
        <v>593</v>
      </c>
      <c r="C79" s="972" t="s">
        <v>594</v>
      </c>
      <c r="D79" s="59"/>
      <c r="E79" s="59"/>
      <c r="F79" s="59" t="str">
        <f>VLOOKUP(C79,'Items in Tally'!$A$2:$D$4982,2,FALSE)</f>
        <v> </v>
      </c>
      <c r="G79" s="332">
        <v>45772</v>
      </c>
      <c r="H79" s="1130">
        <v>230</v>
      </c>
      <c r="I79" s="17">
        <v>2800</v>
      </c>
      <c r="J79" s="213">
        <f t="shared" ref="J79:J84" si="90">IF(O79="","",O79/$I79-1)</f>
        <v>0.35714285714285721</v>
      </c>
      <c r="K79" s="9" t="str">
        <f t="shared" ref="K79:N84" si="91">IF(Q79="","",Q79/$I79-1)</f>
        <v/>
      </c>
      <c r="L79" s="9" t="str">
        <f t="shared" si="91"/>
        <v/>
      </c>
      <c r="M79" s="9" t="str">
        <f t="shared" si="91"/>
        <v/>
      </c>
      <c r="N79" s="177" t="str">
        <f t="shared" si="91"/>
        <v/>
      </c>
      <c r="O79" s="1129">
        <v>3800</v>
      </c>
      <c r="P79" s="643"/>
      <c r="Q79" s="1130"/>
      <c r="R79" s="1130"/>
      <c r="S79" s="1130"/>
      <c r="T79" s="1154"/>
      <c r="U79" s="124"/>
      <c r="V79" s="1134">
        <f t="shared" ref="V79:V84" si="92">IF(O79="","",CEILING(O79*1.015,5))</f>
        <v>3860</v>
      </c>
      <c r="W79" s="1131" t="str">
        <f t="shared" ref="W79:AA79" si="93">IF(P79="","",CEILING(P79*1.015,5))</f>
        <v/>
      </c>
      <c r="X79" s="1131" t="str">
        <f t="shared" si="93"/>
        <v/>
      </c>
      <c r="Y79" s="1131" t="str">
        <f t="shared" si="93"/>
        <v/>
      </c>
      <c r="Z79" s="1131" t="str">
        <f t="shared" si="93"/>
        <v/>
      </c>
      <c r="AA79" s="178" t="str">
        <f t="shared" si="93"/>
        <v/>
      </c>
      <c r="AB79" s="8"/>
      <c r="AC79" s="8"/>
      <c r="AD79" s="8"/>
    </row>
    <row r="80" spans="1:30" s="577" customFormat="1" ht="15.75" customHeight="1" x14ac:dyDescent="0.2">
      <c r="A80" s="175" t="s">
        <v>20</v>
      </c>
      <c r="B80" s="59" t="s">
        <v>291</v>
      </c>
      <c r="C80" s="972" t="s">
        <v>595</v>
      </c>
      <c r="D80" s="59"/>
      <c r="E80" s="59"/>
      <c r="F80" s="59" t="str">
        <f>VLOOKUP(C80,'Items in Tally'!$A$2:$D$4982,2,FALSE)</f>
        <v>4 PC</v>
      </c>
      <c r="G80" s="332">
        <v>45772</v>
      </c>
      <c r="H80" s="1130">
        <v>140</v>
      </c>
      <c r="I80" s="17">
        <v>1710</v>
      </c>
      <c r="J80" s="213">
        <f t="shared" si="90"/>
        <v>0.28654970760233911</v>
      </c>
      <c r="K80" s="9" t="str">
        <f t="shared" si="91"/>
        <v/>
      </c>
      <c r="L80" s="9" t="str">
        <f t="shared" si="91"/>
        <v/>
      </c>
      <c r="M80" s="9" t="str">
        <f t="shared" si="91"/>
        <v/>
      </c>
      <c r="N80" s="177" t="str">
        <f t="shared" si="91"/>
        <v/>
      </c>
      <c r="O80" s="1129">
        <v>2200</v>
      </c>
      <c r="P80" s="643"/>
      <c r="Q80" s="1130"/>
      <c r="R80" s="1130"/>
      <c r="S80" s="1130"/>
      <c r="T80" s="1154"/>
      <c r="U80" s="124"/>
      <c r="V80" s="1134">
        <f t="shared" si="92"/>
        <v>2235</v>
      </c>
      <c r="W80" s="1131" t="str">
        <f t="shared" ref="W80:AA80" si="94">IF(P80="","",CEILING(P80*1.015,5))</f>
        <v/>
      </c>
      <c r="X80" s="1131" t="str">
        <f t="shared" si="94"/>
        <v/>
      </c>
      <c r="Y80" s="1131" t="str">
        <f t="shared" si="94"/>
        <v/>
      </c>
      <c r="Z80" s="1131" t="str">
        <f t="shared" si="94"/>
        <v/>
      </c>
      <c r="AA80" s="178" t="str">
        <f t="shared" si="94"/>
        <v/>
      </c>
      <c r="AB80" s="8"/>
      <c r="AC80" s="8"/>
      <c r="AD80" s="8"/>
    </row>
    <row r="81" spans="1:30" s="577" customFormat="1" ht="15.75" customHeight="1" x14ac:dyDescent="0.2">
      <c r="A81" s="175" t="s">
        <v>20</v>
      </c>
      <c r="B81" s="59" t="s">
        <v>596</v>
      </c>
      <c r="C81" s="972" t="s">
        <v>597</v>
      </c>
      <c r="D81" s="59"/>
      <c r="E81" s="59"/>
      <c r="F81" s="59" t="str">
        <f>VLOOKUP(C81,'Items in Tally'!$A$2:$D$4982,2,FALSE)</f>
        <v>1 PC</v>
      </c>
      <c r="G81" s="332">
        <v>44703</v>
      </c>
      <c r="H81" s="1130">
        <v>60</v>
      </c>
      <c r="I81" s="17">
        <v>750</v>
      </c>
      <c r="J81" s="213">
        <f t="shared" si="90"/>
        <v>1.3333333333333335</v>
      </c>
      <c r="K81" s="9" t="str">
        <f t="shared" si="91"/>
        <v/>
      </c>
      <c r="L81" s="9" t="str">
        <f t="shared" si="91"/>
        <v/>
      </c>
      <c r="M81" s="9" t="str">
        <f t="shared" si="91"/>
        <v/>
      </c>
      <c r="N81" s="177" t="str">
        <f t="shared" si="91"/>
        <v/>
      </c>
      <c r="O81" s="1129">
        <v>1750</v>
      </c>
      <c r="P81" s="643"/>
      <c r="Q81" s="1130"/>
      <c r="R81" s="1130"/>
      <c r="S81" s="1130"/>
      <c r="T81" s="1154"/>
      <c r="U81" s="124"/>
      <c r="V81" s="1134">
        <f t="shared" si="92"/>
        <v>1780</v>
      </c>
      <c r="W81" s="1131" t="str">
        <f t="shared" ref="W81:AA81" si="95">IF(P81="","",CEILING(P81*1.015,5))</f>
        <v/>
      </c>
      <c r="X81" s="1131" t="str">
        <f t="shared" si="95"/>
        <v/>
      </c>
      <c r="Y81" s="1131" t="str">
        <f t="shared" si="95"/>
        <v/>
      </c>
      <c r="Z81" s="1131" t="str">
        <f t="shared" si="95"/>
        <v/>
      </c>
      <c r="AA81" s="178" t="str">
        <f t="shared" si="95"/>
        <v/>
      </c>
      <c r="AB81" s="8"/>
      <c r="AC81" s="8"/>
      <c r="AD81" s="8"/>
    </row>
    <row r="82" spans="1:30" s="578" customFormat="1" ht="14.25" customHeight="1" x14ac:dyDescent="0.2">
      <c r="A82" s="171" t="s">
        <v>20</v>
      </c>
      <c r="B82" s="60" t="s">
        <v>598</v>
      </c>
      <c r="C82" s="974" t="s">
        <v>599</v>
      </c>
      <c r="D82" s="60"/>
      <c r="E82" s="60"/>
      <c r="F82" s="60" t="str">
        <f>VLOOKUP(C82,'Items in Tally'!$A$2:$D$4982,2,FALSE)</f>
        <v> </v>
      </c>
      <c r="G82" s="333"/>
      <c r="H82" s="1150">
        <v>180</v>
      </c>
      <c r="I82" s="35">
        <v>1935</v>
      </c>
      <c r="J82" s="216">
        <f t="shared" si="90"/>
        <v>3.3591731266149782E-2</v>
      </c>
      <c r="K82" s="6" t="str">
        <f t="shared" si="91"/>
        <v/>
      </c>
      <c r="L82" s="6" t="str">
        <f t="shared" si="91"/>
        <v/>
      </c>
      <c r="M82" s="6" t="str">
        <f t="shared" si="91"/>
        <v/>
      </c>
      <c r="N82" s="172" t="str">
        <f t="shared" si="91"/>
        <v/>
      </c>
      <c r="O82" s="1122">
        <v>2000</v>
      </c>
      <c r="P82" s="609"/>
      <c r="Q82" s="1150"/>
      <c r="R82" s="1150"/>
      <c r="S82" s="1150"/>
      <c r="T82" s="1045"/>
      <c r="U82" s="7"/>
      <c r="V82" s="1152">
        <f t="shared" si="92"/>
        <v>2030</v>
      </c>
      <c r="W82" s="1148" t="str">
        <f t="shared" ref="W82:AA82" si="96">IF(P82="","",CEILING(P82*1.015,5))</f>
        <v/>
      </c>
      <c r="X82" s="1148" t="str">
        <f t="shared" si="96"/>
        <v/>
      </c>
      <c r="Y82" s="1148" t="str">
        <f t="shared" si="96"/>
        <v/>
      </c>
      <c r="Z82" s="1148" t="str">
        <f t="shared" si="96"/>
        <v/>
      </c>
      <c r="AA82" s="173" t="str">
        <f t="shared" si="96"/>
        <v/>
      </c>
      <c r="AB82" s="5"/>
      <c r="AC82" s="5"/>
      <c r="AD82" s="5"/>
    </row>
    <row r="83" spans="1:30" s="578" customFormat="1" ht="15.75" customHeight="1" x14ac:dyDescent="0.2">
      <c r="A83" s="171" t="s">
        <v>20</v>
      </c>
      <c r="B83" s="60" t="s">
        <v>600</v>
      </c>
      <c r="C83" s="974" t="s">
        <v>601</v>
      </c>
      <c r="D83" s="60"/>
      <c r="E83" s="60"/>
      <c r="F83" s="60" t="str">
        <f>VLOOKUP(C83,'Items in Tally'!$A$2:$D$4982,2,FALSE)</f>
        <v> </v>
      </c>
      <c r="G83" s="333">
        <v>44593</v>
      </c>
      <c r="H83" s="1150">
        <v>100</v>
      </c>
      <c r="I83" s="35">
        <v>1225</v>
      </c>
      <c r="J83" s="216">
        <f t="shared" si="90"/>
        <v>0.63265306122448983</v>
      </c>
      <c r="K83" s="6" t="str">
        <f t="shared" si="91"/>
        <v/>
      </c>
      <c r="L83" s="6" t="str">
        <f t="shared" si="91"/>
        <v/>
      </c>
      <c r="M83" s="6" t="str">
        <f t="shared" si="91"/>
        <v/>
      </c>
      <c r="N83" s="172" t="str">
        <f t="shared" si="91"/>
        <v/>
      </c>
      <c r="O83" s="1122">
        <v>2000</v>
      </c>
      <c r="P83" s="609"/>
      <c r="Q83" s="1150"/>
      <c r="R83" s="1150"/>
      <c r="S83" s="1150"/>
      <c r="T83" s="1045"/>
      <c r="U83" s="7"/>
      <c r="V83" s="1152">
        <f t="shared" si="92"/>
        <v>2030</v>
      </c>
      <c r="W83" s="1148" t="str">
        <f t="shared" ref="W83:AA83" si="97">IF(P83="","",CEILING(P83*1.015,5))</f>
        <v/>
      </c>
      <c r="X83" s="1148" t="str">
        <f t="shared" si="97"/>
        <v/>
      </c>
      <c r="Y83" s="1148" t="str">
        <f t="shared" si="97"/>
        <v/>
      </c>
      <c r="Z83" s="1148" t="str">
        <f t="shared" si="97"/>
        <v/>
      </c>
      <c r="AA83" s="173" t="str">
        <f t="shared" si="97"/>
        <v/>
      </c>
      <c r="AB83" s="5"/>
      <c r="AC83" s="5"/>
      <c r="AD83" s="5"/>
    </row>
    <row r="84" spans="1:30" s="578" customFormat="1" ht="15.75" customHeight="1" x14ac:dyDescent="0.2">
      <c r="A84" s="171" t="s">
        <v>20</v>
      </c>
      <c r="B84" s="60" t="s">
        <v>602</v>
      </c>
      <c r="C84" s="974" t="s">
        <v>603</v>
      </c>
      <c r="D84" s="60"/>
      <c r="E84" s="60"/>
      <c r="F84" s="60" t="str">
        <f>VLOOKUP(C84,'Items in Tally'!$A$2:$D$4982,2,FALSE)</f>
        <v>3 PC</v>
      </c>
      <c r="G84" s="333">
        <v>44531</v>
      </c>
      <c r="H84" s="1150">
        <v>200</v>
      </c>
      <c r="I84" s="35">
        <v>2425</v>
      </c>
      <c r="J84" s="216">
        <f t="shared" si="90"/>
        <v>0.2989690721649485</v>
      </c>
      <c r="K84" s="6" t="str">
        <f t="shared" si="91"/>
        <v/>
      </c>
      <c r="L84" s="6" t="str">
        <f t="shared" si="91"/>
        <v/>
      </c>
      <c r="M84" s="6" t="str">
        <f t="shared" si="91"/>
        <v/>
      </c>
      <c r="N84" s="172" t="str">
        <f t="shared" si="91"/>
        <v/>
      </c>
      <c r="O84" s="1122">
        <v>3150</v>
      </c>
      <c r="P84" s="609"/>
      <c r="Q84" s="1150"/>
      <c r="R84" s="1150"/>
      <c r="S84" s="1150"/>
      <c r="T84" s="1045"/>
      <c r="U84" s="7"/>
      <c r="V84" s="1152">
        <f t="shared" si="92"/>
        <v>3200</v>
      </c>
      <c r="W84" s="1148" t="str">
        <f t="shared" ref="W84:AA84" si="98">IF(P84="","",CEILING(P84*1.015,5))</f>
        <v/>
      </c>
      <c r="X84" s="1148" t="str">
        <f t="shared" si="98"/>
        <v/>
      </c>
      <c r="Y84" s="1148" t="str">
        <f t="shared" si="98"/>
        <v/>
      </c>
      <c r="Z84" s="1148" t="str">
        <f t="shared" si="98"/>
        <v/>
      </c>
      <c r="AA84" s="173" t="str">
        <f t="shared" si="98"/>
        <v/>
      </c>
      <c r="AB84" s="5"/>
      <c r="AC84" s="5"/>
      <c r="AD84" s="5"/>
    </row>
    <row r="85" spans="1:30" s="578" customFormat="1" ht="15.75" customHeight="1" x14ac:dyDescent="0.2">
      <c r="A85" s="171"/>
      <c r="B85" s="60" t="s">
        <v>604</v>
      </c>
      <c r="C85" s="705"/>
      <c r="D85" s="60" t="s">
        <v>605</v>
      </c>
      <c r="E85" s="60"/>
      <c r="F85" s="60" t="e">
        <f>VLOOKUP(C85,'Items in Tally'!$A$2:$D$4982,2,FALSE)</f>
        <v>#N/A</v>
      </c>
      <c r="G85" s="333"/>
      <c r="H85" s="1150"/>
      <c r="I85" s="35"/>
      <c r="J85" s="216"/>
      <c r="K85" s="6"/>
      <c r="L85" s="6"/>
      <c r="M85" s="6"/>
      <c r="N85" s="172"/>
      <c r="O85" s="1122"/>
      <c r="P85" s="609"/>
      <c r="Q85" s="1150"/>
      <c r="R85" s="1150"/>
      <c r="S85" s="1150"/>
      <c r="T85" s="1045"/>
      <c r="U85" s="7"/>
      <c r="V85" s="1152"/>
      <c r="W85" s="1148"/>
      <c r="X85" s="1148"/>
      <c r="Y85" s="1148"/>
      <c r="Z85" s="1148"/>
      <c r="AA85" s="173"/>
      <c r="AB85" s="5"/>
      <c r="AC85" s="5"/>
      <c r="AD85" s="5"/>
    </row>
    <row r="86" spans="1:30" s="577" customFormat="1" ht="15.75" customHeight="1" x14ac:dyDescent="0.2">
      <c r="A86" s="175" t="s">
        <v>20</v>
      </c>
      <c r="B86" s="59" t="s">
        <v>296</v>
      </c>
      <c r="C86" s="972" t="s">
        <v>606</v>
      </c>
      <c r="D86" s="59"/>
      <c r="E86" s="59"/>
      <c r="F86" s="59" t="str">
        <f>VLOOKUP(C86,'Items in Tally'!$A$2:$D$4982,2,FALSE)</f>
        <v>1 PC</v>
      </c>
      <c r="G86" s="332">
        <v>45713</v>
      </c>
      <c r="H86" s="1130">
        <v>100</v>
      </c>
      <c r="I86" s="17">
        <v>1230</v>
      </c>
      <c r="J86" s="213">
        <f>IF(O86="","",O86/$I86-1)</f>
        <v>0.95121951219512191</v>
      </c>
      <c r="K86" s="9" t="str">
        <f>IF(Q86="","",Q86/$I86-1)</f>
        <v/>
      </c>
      <c r="L86" s="9" t="str">
        <f>IF(R86="","",R86/$I86-1)</f>
        <v/>
      </c>
      <c r="M86" s="9" t="str">
        <f>IF(S86="","",S86/$I86-1)</f>
        <v/>
      </c>
      <c r="N86" s="177" t="str">
        <f>IF(T86="","",T86/$I86-1)</f>
        <v/>
      </c>
      <c r="O86" s="1129">
        <v>2400</v>
      </c>
      <c r="P86" s="643"/>
      <c r="Q86" s="1130"/>
      <c r="R86" s="1130"/>
      <c r="S86" s="1130"/>
      <c r="T86" s="1154"/>
      <c r="U86" s="124"/>
      <c r="V86" s="1134">
        <f>IF(O86="","",CEILING(O86*1.015,5))</f>
        <v>2440</v>
      </c>
      <c r="W86" s="1131" t="str">
        <f t="shared" ref="W86:AA86" si="99">IF(P86="","",CEILING(P86*1.015,5))</f>
        <v/>
      </c>
      <c r="X86" s="1131" t="str">
        <f t="shared" si="99"/>
        <v/>
      </c>
      <c r="Y86" s="1131" t="str">
        <f t="shared" si="99"/>
        <v/>
      </c>
      <c r="Z86" s="1131" t="str">
        <f t="shared" si="99"/>
        <v/>
      </c>
      <c r="AA86" s="178" t="str">
        <f t="shared" si="99"/>
        <v/>
      </c>
      <c r="AB86" s="8"/>
      <c r="AC86" s="8"/>
      <c r="AD86" s="8"/>
    </row>
    <row r="87" spans="1:30" s="578" customFormat="1" ht="15.75" customHeight="1" x14ac:dyDescent="0.2">
      <c r="A87" s="171"/>
      <c r="B87" s="60" t="s">
        <v>607</v>
      </c>
      <c r="C87" s="705"/>
      <c r="D87" s="60"/>
      <c r="E87" s="60"/>
      <c r="F87" s="60" t="e">
        <f>VLOOKUP(C87,'Items in Tally'!$A$2:$D$4982,2,FALSE)</f>
        <v>#N/A</v>
      </c>
      <c r="G87" s="333"/>
      <c r="H87" s="1150"/>
      <c r="I87" s="35"/>
      <c r="J87" s="216"/>
      <c r="K87" s="6"/>
      <c r="L87" s="6"/>
      <c r="M87" s="6"/>
      <c r="N87" s="172"/>
      <c r="O87" s="1122"/>
      <c r="P87" s="609"/>
      <c r="Q87" s="1150"/>
      <c r="R87" s="1150"/>
      <c r="S87" s="1150"/>
      <c r="T87" s="1045"/>
      <c r="U87" s="7"/>
      <c r="V87" s="1152"/>
      <c r="W87" s="1148"/>
      <c r="X87" s="1148"/>
      <c r="Y87" s="1148"/>
      <c r="Z87" s="1148"/>
      <c r="AA87" s="173"/>
      <c r="AB87" s="5"/>
      <c r="AC87" s="5"/>
      <c r="AD87" s="5"/>
    </row>
    <row r="88" spans="1:30" s="578" customFormat="1" ht="15.75" customHeight="1" x14ac:dyDescent="0.2">
      <c r="A88" s="171" t="s">
        <v>20</v>
      </c>
      <c r="B88" s="60" t="s">
        <v>608</v>
      </c>
      <c r="C88" s="974" t="s">
        <v>609</v>
      </c>
      <c r="D88" s="60"/>
      <c r="E88" s="60"/>
      <c r="F88" s="60" t="str">
        <f>VLOOKUP(C88,'Items in Tally'!$A$2:$D$4982,2,FALSE)</f>
        <v> </v>
      </c>
      <c r="G88" s="333">
        <v>43484</v>
      </c>
      <c r="H88" s="1150">
        <v>150</v>
      </c>
      <c r="I88" s="35">
        <v>1650</v>
      </c>
      <c r="J88" s="216" t="str">
        <f>IF(O88="","",O88/$I88-1)</f>
        <v/>
      </c>
      <c r="K88" s="6" t="str">
        <f>IF(Q88="","",Q88/$I88-1)</f>
        <v/>
      </c>
      <c r="L88" s="6" t="str">
        <f>IF(R88="","",R88/$I88-1)</f>
        <v/>
      </c>
      <c r="M88" s="6" t="str">
        <f>IF(S88="","",S88/$I88-1)</f>
        <v/>
      </c>
      <c r="N88" s="172" t="str">
        <f>IF(T88="","",T88/$I88-1)</f>
        <v/>
      </c>
      <c r="O88" s="1122"/>
      <c r="P88" s="609"/>
      <c r="Q88" s="1150"/>
      <c r="R88" s="1150"/>
      <c r="S88" s="1150"/>
      <c r="T88" s="1045"/>
      <c r="U88" s="7"/>
      <c r="V88" s="1152" t="str">
        <f>IF(O88="","",CEILING(O88*1.015,5))</f>
        <v/>
      </c>
      <c r="W88" s="1148" t="str">
        <f t="shared" ref="W88:AA88" si="100">IF(P88="","",CEILING(P88*1.015,5))</f>
        <v/>
      </c>
      <c r="X88" s="1148" t="str">
        <f t="shared" si="100"/>
        <v/>
      </c>
      <c r="Y88" s="1148" t="str">
        <f t="shared" si="100"/>
        <v/>
      </c>
      <c r="Z88" s="1148" t="str">
        <f t="shared" si="100"/>
        <v/>
      </c>
      <c r="AA88" s="173" t="str">
        <f t="shared" si="100"/>
        <v/>
      </c>
      <c r="AB88" s="5"/>
      <c r="AC88" s="5"/>
      <c r="AD88" s="5"/>
    </row>
    <row r="89" spans="1:30" s="578" customFormat="1" ht="15.75" customHeight="1" x14ac:dyDescent="0.2">
      <c r="A89" s="171"/>
      <c r="B89" s="1167">
        <v>72630</v>
      </c>
      <c r="C89" s="705"/>
      <c r="D89" s="60"/>
      <c r="E89" s="60"/>
      <c r="F89" s="60" t="e">
        <f>VLOOKUP(C89,'Items in Tally'!$A$2:$D$4982,2,FALSE)</f>
        <v>#N/A</v>
      </c>
      <c r="G89" s="333"/>
      <c r="H89" s="1150"/>
      <c r="I89" s="35"/>
      <c r="J89" s="216"/>
      <c r="K89" s="6"/>
      <c r="L89" s="6"/>
      <c r="M89" s="6"/>
      <c r="N89" s="172"/>
      <c r="O89" s="1122"/>
      <c r="P89" s="609"/>
      <c r="Q89" s="1150"/>
      <c r="R89" s="1150"/>
      <c r="S89" s="1150"/>
      <c r="T89" s="1045"/>
      <c r="U89" s="7"/>
      <c r="V89" s="1152"/>
      <c r="W89" s="1148"/>
      <c r="X89" s="1148"/>
      <c r="Y89" s="1148"/>
      <c r="Z89" s="1148"/>
      <c r="AA89" s="173"/>
      <c r="AB89" s="5"/>
      <c r="AC89" s="5"/>
      <c r="AD89" s="5"/>
    </row>
    <row r="90" spans="1:30" s="578" customFormat="1" ht="15.75" customHeight="1" x14ac:dyDescent="0.2">
      <c r="A90" s="171"/>
      <c r="B90" s="984"/>
      <c r="D90" s="60"/>
      <c r="E90" s="60"/>
      <c r="F90" s="60" t="e">
        <f>VLOOKUP(C90,'Items in Tally'!$A$2:$D$4982,2,FALSE)</f>
        <v>#N/A</v>
      </c>
      <c r="G90" s="333"/>
      <c r="H90" s="1150"/>
      <c r="I90" s="35"/>
      <c r="J90" s="216" t="str">
        <f>IF(O90="","",O90/$I90-1)</f>
        <v/>
      </c>
      <c r="K90" s="6" t="str">
        <f t="shared" ref="K90:N91" si="101">IF(Q90="","",Q90/$I90-1)</f>
        <v/>
      </c>
      <c r="L90" s="6" t="str">
        <f t="shared" si="101"/>
        <v/>
      </c>
      <c r="M90" s="6" t="str">
        <f t="shared" si="101"/>
        <v/>
      </c>
      <c r="N90" s="172" t="str">
        <f t="shared" si="101"/>
        <v/>
      </c>
      <c r="O90" s="1122"/>
      <c r="P90" s="609"/>
      <c r="Q90" s="1150"/>
      <c r="R90" s="1150"/>
      <c r="S90" s="1150"/>
      <c r="T90" s="1045"/>
      <c r="U90" s="7"/>
      <c r="V90" s="1152" t="str">
        <f>IF(O90="","",CEILING(O90*1.015,5))</f>
        <v/>
      </c>
      <c r="W90" s="1148" t="str">
        <f t="shared" ref="W90:AA90" si="102">IF(P90="","",CEILING(P90*1.015,5))</f>
        <v/>
      </c>
      <c r="X90" s="1148" t="str">
        <f t="shared" si="102"/>
        <v/>
      </c>
      <c r="Y90" s="1148" t="str">
        <f t="shared" si="102"/>
        <v/>
      </c>
      <c r="Z90" s="1148" t="str">
        <f t="shared" si="102"/>
        <v/>
      </c>
      <c r="AA90" s="173" t="str">
        <f t="shared" si="102"/>
        <v/>
      </c>
      <c r="AB90" s="5"/>
      <c r="AC90" s="5"/>
      <c r="AD90" s="5"/>
    </row>
    <row r="91" spans="1:30" s="578" customFormat="1" ht="15.75" customHeight="1" x14ac:dyDescent="0.2">
      <c r="A91" s="171" t="s">
        <v>610</v>
      </c>
      <c r="B91" s="60" t="s">
        <v>611</v>
      </c>
      <c r="C91" s="974" t="s">
        <v>612</v>
      </c>
      <c r="D91" s="60" t="s">
        <v>613</v>
      </c>
      <c r="E91" s="60"/>
      <c r="F91" s="60" t="str">
        <f>VLOOKUP(C91,'Items in Tally'!$A$2:$D$4982,2,FALSE)</f>
        <v> </v>
      </c>
      <c r="G91" s="333">
        <v>43574</v>
      </c>
      <c r="H91" s="1150">
        <v>100</v>
      </c>
      <c r="I91" s="35">
        <v>1100</v>
      </c>
      <c r="J91" s="216">
        <f>IF(O91="","",O91/$I91-1)</f>
        <v>0.36363636363636354</v>
      </c>
      <c r="K91" s="6" t="str">
        <f t="shared" si="101"/>
        <v/>
      </c>
      <c r="L91" s="6" t="str">
        <f t="shared" si="101"/>
        <v/>
      </c>
      <c r="M91" s="6" t="str">
        <f t="shared" si="101"/>
        <v/>
      </c>
      <c r="N91" s="172" t="str">
        <f t="shared" si="101"/>
        <v/>
      </c>
      <c r="O91" s="1122">
        <v>1500</v>
      </c>
      <c r="P91" s="609"/>
      <c r="Q91" s="1150"/>
      <c r="R91" s="1150"/>
      <c r="S91" s="1150"/>
      <c r="T91" s="1045"/>
      <c r="U91" s="7"/>
      <c r="V91" s="1152">
        <f>IF(O91="","",CEILING(O91*1.015,5))</f>
        <v>1525</v>
      </c>
      <c r="W91" s="1148" t="str">
        <f t="shared" ref="W91:AA91" si="103">IF(P91="","",CEILING(P91*1.015,5))</f>
        <v/>
      </c>
      <c r="X91" s="1148" t="str">
        <f t="shared" si="103"/>
        <v/>
      </c>
      <c r="Y91" s="1148" t="str">
        <f t="shared" si="103"/>
        <v/>
      </c>
      <c r="Z91" s="1148" t="str">
        <f t="shared" si="103"/>
        <v/>
      </c>
      <c r="AA91" s="173" t="str">
        <f t="shared" si="103"/>
        <v/>
      </c>
      <c r="AB91" s="5"/>
      <c r="AC91" s="5"/>
      <c r="AD91" s="5"/>
    </row>
    <row r="92" spans="1:30" s="578" customFormat="1" ht="15.75" customHeight="1" x14ac:dyDescent="0.2">
      <c r="A92" s="738" t="s">
        <v>610</v>
      </c>
      <c r="B92" s="739" t="s">
        <v>614</v>
      </c>
      <c r="C92" s="705"/>
      <c r="D92" s="985"/>
      <c r="E92" s="985"/>
      <c r="F92" s="60" t="e">
        <f>VLOOKUP(C92,'Items in Tally'!$A$2:$D$4982,2,FALSE)</f>
        <v>#N/A</v>
      </c>
      <c r="G92" s="740"/>
      <c r="H92" s="741"/>
      <c r="I92" s="742"/>
      <c r="J92" s="743"/>
      <c r="K92" s="744"/>
      <c r="L92" s="744"/>
      <c r="M92" s="744"/>
      <c r="N92" s="745"/>
      <c r="O92" s="753"/>
      <c r="P92" s="741"/>
      <c r="Q92" s="741"/>
      <c r="R92" s="741"/>
      <c r="S92" s="741"/>
      <c r="T92" s="754"/>
      <c r="U92" s="747"/>
      <c r="V92" s="750"/>
      <c r="W92" s="749"/>
      <c r="X92" s="749"/>
      <c r="Y92" s="749"/>
      <c r="Z92" s="749"/>
      <c r="AA92" s="751"/>
      <c r="AB92" s="752"/>
      <c r="AC92" s="752"/>
      <c r="AD92" s="752"/>
    </row>
    <row r="93" spans="1:30" s="578" customFormat="1" ht="15.75" customHeight="1" x14ac:dyDescent="0.2">
      <c r="A93" s="171" t="s">
        <v>610</v>
      </c>
      <c r="B93" s="60" t="s">
        <v>615</v>
      </c>
      <c r="C93" s="974" t="s">
        <v>616</v>
      </c>
      <c r="D93" s="62" t="s">
        <v>617</v>
      </c>
      <c r="E93" s="62"/>
      <c r="F93" s="60" t="str">
        <f>VLOOKUP(C93,'Items in Tally'!$A$2:$D$4982,2,FALSE)</f>
        <v> </v>
      </c>
      <c r="G93" s="333"/>
      <c r="H93" s="1150"/>
      <c r="I93" s="35"/>
      <c r="J93" s="216" t="str">
        <f t="shared" ref="J93:J102" si="104">IF(O93="","",O93/$I93-1)</f>
        <v/>
      </c>
      <c r="K93" s="6" t="str">
        <f t="shared" ref="K93:K102" si="105">IF(Q93="","",Q93/$I93-1)</f>
        <v/>
      </c>
      <c r="L93" s="6" t="str">
        <f t="shared" ref="L93:L102" si="106">IF(R93="","",R93/$I93-1)</f>
        <v/>
      </c>
      <c r="M93" s="6" t="str">
        <f t="shared" ref="M93:M102" si="107">IF(S93="","",S93/$I93-1)</f>
        <v/>
      </c>
      <c r="N93" s="172" t="str">
        <f t="shared" ref="N93:N102" si="108">IF(T93="","",T93/$I93-1)</f>
        <v/>
      </c>
      <c r="O93" s="1122"/>
      <c r="P93" s="609"/>
      <c r="Q93" s="1150"/>
      <c r="R93" s="1150"/>
      <c r="S93" s="1150"/>
      <c r="T93" s="1045"/>
      <c r="U93" s="7"/>
      <c r="V93" s="1152" t="str">
        <f t="shared" ref="V93:V102" si="109">IF(O93="","",CEILING(O93*1.015,5))</f>
        <v/>
      </c>
      <c r="W93" s="1148" t="str">
        <f t="shared" ref="W93:AA93" si="110">IF(P93="","",CEILING(P93*1.015,5))</f>
        <v/>
      </c>
      <c r="X93" s="1148" t="str">
        <f t="shared" si="110"/>
        <v/>
      </c>
      <c r="Y93" s="1148" t="str">
        <f t="shared" si="110"/>
        <v/>
      </c>
      <c r="Z93" s="1148" t="str">
        <f t="shared" si="110"/>
        <v/>
      </c>
      <c r="AA93" s="173" t="str">
        <f t="shared" si="110"/>
        <v/>
      </c>
      <c r="AB93" s="5"/>
      <c r="AC93" s="5"/>
      <c r="AD93" s="5"/>
    </row>
    <row r="94" spans="1:30" s="578" customFormat="1" ht="15.75" customHeight="1" x14ac:dyDescent="0.2">
      <c r="A94" s="171" t="s">
        <v>610</v>
      </c>
      <c r="B94" s="60" t="s">
        <v>618</v>
      </c>
      <c r="C94" s="974" t="s">
        <v>619</v>
      </c>
      <c r="D94" s="60"/>
      <c r="E94" s="60"/>
      <c r="F94" s="60" t="str">
        <f>VLOOKUP(C94,'Items in Tally'!$A$2:$D$4982,2,FALSE)</f>
        <v>2 PC</v>
      </c>
      <c r="G94" s="333">
        <v>43983</v>
      </c>
      <c r="H94" s="1150">
        <v>90</v>
      </c>
      <c r="I94" s="35">
        <v>1025</v>
      </c>
      <c r="J94" s="216">
        <f t="shared" si="104"/>
        <v>0.70731707317073167</v>
      </c>
      <c r="K94" s="6" t="str">
        <f t="shared" si="105"/>
        <v/>
      </c>
      <c r="L94" s="6" t="str">
        <f t="shared" si="106"/>
        <v/>
      </c>
      <c r="M94" s="6" t="str">
        <f t="shared" si="107"/>
        <v/>
      </c>
      <c r="N94" s="172" t="str">
        <f t="shared" si="108"/>
        <v/>
      </c>
      <c r="O94" s="1122">
        <v>1750</v>
      </c>
      <c r="P94" s="609"/>
      <c r="Q94" s="1150"/>
      <c r="R94" s="1150"/>
      <c r="S94" s="1150"/>
      <c r="T94" s="1045"/>
      <c r="U94" s="7"/>
      <c r="V94" s="1152">
        <f t="shared" si="109"/>
        <v>1780</v>
      </c>
      <c r="W94" s="1148" t="str">
        <f t="shared" ref="W94:AA94" si="111">IF(P94="","",CEILING(P94*1.015,5))</f>
        <v/>
      </c>
      <c r="X94" s="1148" t="str">
        <f t="shared" si="111"/>
        <v/>
      </c>
      <c r="Y94" s="1148" t="str">
        <f t="shared" si="111"/>
        <v/>
      </c>
      <c r="Z94" s="1148" t="str">
        <f t="shared" si="111"/>
        <v/>
      </c>
      <c r="AA94" s="173" t="str">
        <f t="shared" si="111"/>
        <v/>
      </c>
      <c r="AB94" s="5"/>
      <c r="AC94" s="5"/>
      <c r="AD94" s="5"/>
    </row>
    <row r="95" spans="1:30" s="578" customFormat="1" ht="15.75" customHeight="1" x14ac:dyDescent="0.2">
      <c r="A95" s="171" t="s">
        <v>610</v>
      </c>
      <c r="B95" s="60" t="s">
        <v>620</v>
      </c>
      <c r="C95" s="974" t="s">
        <v>621</v>
      </c>
      <c r="D95" s="60"/>
      <c r="E95" s="60"/>
      <c r="F95" s="60" t="str">
        <f>VLOOKUP(C95,'Items in Tally'!$A$2:$D$4982,2,FALSE)</f>
        <v>2 PC</v>
      </c>
      <c r="G95" s="333">
        <v>44228</v>
      </c>
      <c r="H95" s="1150">
        <v>90</v>
      </c>
      <c r="I95" s="35">
        <v>1065</v>
      </c>
      <c r="J95" s="216">
        <f t="shared" si="104"/>
        <v>0.64319248826291076</v>
      </c>
      <c r="K95" s="6" t="str">
        <f t="shared" si="105"/>
        <v/>
      </c>
      <c r="L95" s="6" t="str">
        <f t="shared" si="106"/>
        <v/>
      </c>
      <c r="M95" s="6" t="str">
        <f t="shared" si="107"/>
        <v/>
      </c>
      <c r="N95" s="172" t="str">
        <f t="shared" si="108"/>
        <v/>
      </c>
      <c r="O95" s="1122">
        <v>1750</v>
      </c>
      <c r="P95" s="609"/>
      <c r="Q95" s="1150"/>
      <c r="R95" s="1150"/>
      <c r="S95" s="1150"/>
      <c r="T95" s="1045"/>
      <c r="U95" s="7"/>
      <c r="V95" s="1152">
        <f t="shared" si="109"/>
        <v>1780</v>
      </c>
      <c r="W95" s="1148" t="str">
        <f t="shared" ref="W95:AA95" si="112">IF(P95="","",CEILING(P95*1.015,5))</f>
        <v/>
      </c>
      <c r="X95" s="1148" t="str">
        <f t="shared" si="112"/>
        <v/>
      </c>
      <c r="Y95" s="1148" t="str">
        <f t="shared" si="112"/>
        <v/>
      </c>
      <c r="Z95" s="1148" t="str">
        <f t="shared" si="112"/>
        <v/>
      </c>
      <c r="AA95" s="173" t="str">
        <f t="shared" si="112"/>
        <v/>
      </c>
      <c r="AB95" s="5"/>
      <c r="AC95" s="5"/>
      <c r="AD95" s="5"/>
    </row>
    <row r="96" spans="1:30" s="578" customFormat="1" ht="15.75" customHeight="1" x14ac:dyDescent="0.2">
      <c r="A96" s="171" t="s">
        <v>610</v>
      </c>
      <c r="B96" s="60" t="s">
        <v>622</v>
      </c>
      <c r="C96" s="974" t="s">
        <v>623</v>
      </c>
      <c r="D96" s="60"/>
      <c r="E96" s="60"/>
      <c r="F96" s="60" t="str">
        <f>VLOOKUP(C96,'Items in Tally'!$A$2:$D$4982,2,FALSE)</f>
        <v> </v>
      </c>
      <c r="G96" s="333">
        <v>43983</v>
      </c>
      <c r="H96" s="1150">
        <v>170</v>
      </c>
      <c r="I96" s="35">
        <v>1925</v>
      </c>
      <c r="J96" s="216">
        <f t="shared" si="104"/>
        <v>0.29870129870129869</v>
      </c>
      <c r="K96" s="6" t="str">
        <f t="shared" si="105"/>
        <v/>
      </c>
      <c r="L96" s="6" t="str">
        <f t="shared" si="106"/>
        <v/>
      </c>
      <c r="M96" s="6" t="str">
        <f t="shared" si="107"/>
        <v/>
      </c>
      <c r="N96" s="172" t="str">
        <f t="shared" si="108"/>
        <v/>
      </c>
      <c r="O96" s="1122">
        <v>2500</v>
      </c>
      <c r="P96" s="609"/>
      <c r="Q96" s="1150"/>
      <c r="R96" s="1150"/>
      <c r="S96" s="1150"/>
      <c r="T96" s="1045"/>
      <c r="U96" s="7"/>
      <c r="V96" s="1152">
        <f t="shared" si="109"/>
        <v>2540</v>
      </c>
      <c r="W96" s="1148" t="str">
        <f t="shared" ref="W96:AA96" si="113">IF(P96="","",CEILING(P96*1.015,5))</f>
        <v/>
      </c>
      <c r="X96" s="1148" t="str">
        <f t="shared" si="113"/>
        <v/>
      </c>
      <c r="Y96" s="1148" t="str">
        <f t="shared" si="113"/>
        <v/>
      </c>
      <c r="Z96" s="1148" t="str">
        <f t="shared" si="113"/>
        <v/>
      </c>
      <c r="AA96" s="173" t="str">
        <f t="shared" si="113"/>
        <v/>
      </c>
      <c r="AB96" s="5"/>
      <c r="AC96" s="5"/>
      <c r="AD96" s="5"/>
    </row>
    <row r="97" spans="1:30" s="578" customFormat="1" ht="15.75" customHeight="1" x14ac:dyDescent="0.2">
      <c r="A97" s="171" t="s">
        <v>610</v>
      </c>
      <c r="B97" s="60" t="s">
        <v>624</v>
      </c>
      <c r="C97" s="974" t="s">
        <v>625</v>
      </c>
      <c r="D97" s="60"/>
      <c r="E97" s="60"/>
      <c r="F97" s="60" t="str">
        <f>VLOOKUP(C97,'Items in Tally'!$A$2:$D$4982,2,FALSE)</f>
        <v> </v>
      </c>
      <c r="G97" s="333">
        <v>44228</v>
      </c>
      <c r="H97" s="1150">
        <v>180</v>
      </c>
      <c r="I97" s="35">
        <v>2135</v>
      </c>
      <c r="J97" s="216">
        <f t="shared" si="104"/>
        <v>0.28805620608899307</v>
      </c>
      <c r="K97" s="6" t="str">
        <f t="shared" si="105"/>
        <v/>
      </c>
      <c r="L97" s="6" t="str">
        <f t="shared" si="106"/>
        <v/>
      </c>
      <c r="M97" s="6" t="str">
        <f t="shared" si="107"/>
        <v/>
      </c>
      <c r="N97" s="172" t="str">
        <f t="shared" si="108"/>
        <v/>
      </c>
      <c r="O97" s="1122">
        <v>2750</v>
      </c>
      <c r="P97" s="609"/>
      <c r="Q97" s="1150"/>
      <c r="R97" s="1150"/>
      <c r="S97" s="1150"/>
      <c r="T97" s="1045"/>
      <c r="U97" s="7"/>
      <c r="V97" s="1152">
        <f t="shared" si="109"/>
        <v>2795</v>
      </c>
      <c r="W97" s="1148" t="str">
        <f t="shared" ref="W97:AA97" si="114">IF(P97="","",CEILING(P97*1.015,5))</f>
        <v/>
      </c>
      <c r="X97" s="1148" t="str">
        <f t="shared" si="114"/>
        <v/>
      </c>
      <c r="Y97" s="1148" t="str">
        <f t="shared" si="114"/>
        <v/>
      </c>
      <c r="Z97" s="1148" t="str">
        <f t="shared" si="114"/>
        <v/>
      </c>
      <c r="AA97" s="173" t="str">
        <f t="shared" si="114"/>
        <v/>
      </c>
      <c r="AB97" s="5"/>
      <c r="AC97" s="5"/>
      <c r="AD97" s="5"/>
    </row>
    <row r="98" spans="1:30" s="578" customFormat="1" ht="15.75" customHeight="1" x14ac:dyDescent="0.2">
      <c r="A98" s="738" t="s">
        <v>610</v>
      </c>
      <c r="B98" s="739" t="s">
        <v>626</v>
      </c>
      <c r="C98" s="974" t="s">
        <v>544</v>
      </c>
      <c r="D98" s="739"/>
      <c r="E98" s="739"/>
      <c r="F98" s="60" t="str">
        <f>VLOOKUP(C98,'Items in Tally'!$A$2:$D$4982,2,FALSE)</f>
        <v>1 PC</v>
      </c>
      <c r="G98" s="740"/>
      <c r="H98" s="741"/>
      <c r="I98" s="742"/>
      <c r="J98" s="743" t="str">
        <f t="shared" si="104"/>
        <v/>
      </c>
      <c r="K98" s="744" t="str">
        <f t="shared" si="105"/>
        <v/>
      </c>
      <c r="L98" s="744" t="str">
        <f t="shared" si="106"/>
        <v/>
      </c>
      <c r="M98" s="744" t="str">
        <f t="shared" si="107"/>
        <v/>
      </c>
      <c r="N98" s="745" t="str">
        <f t="shared" si="108"/>
        <v/>
      </c>
      <c r="O98" s="753"/>
      <c r="P98" s="741"/>
      <c r="Q98" s="741"/>
      <c r="R98" s="741"/>
      <c r="S98" s="741"/>
      <c r="T98" s="754"/>
      <c r="U98" s="747"/>
      <c r="V98" s="750" t="str">
        <f t="shared" si="109"/>
        <v/>
      </c>
      <c r="W98" s="749" t="str">
        <f t="shared" ref="W98:AA98" si="115">IF(P98="","",CEILING(P98*1.015,5))</f>
        <v/>
      </c>
      <c r="X98" s="749" t="str">
        <f t="shared" si="115"/>
        <v/>
      </c>
      <c r="Y98" s="749" t="str">
        <f t="shared" si="115"/>
        <v/>
      </c>
      <c r="Z98" s="749" t="str">
        <f t="shared" si="115"/>
        <v/>
      </c>
      <c r="AA98" s="751" t="str">
        <f t="shared" si="115"/>
        <v/>
      </c>
      <c r="AB98" s="752"/>
      <c r="AC98" s="752"/>
      <c r="AD98" s="752"/>
    </row>
    <row r="99" spans="1:30" s="578" customFormat="1" ht="15.75" customHeight="1" x14ac:dyDescent="0.2">
      <c r="A99" s="171" t="s">
        <v>610</v>
      </c>
      <c r="B99" s="60" t="s">
        <v>627</v>
      </c>
      <c r="C99" s="974" t="s">
        <v>628</v>
      </c>
      <c r="D99" s="60"/>
      <c r="E99" s="60"/>
      <c r="F99" s="60" t="str">
        <f>VLOOKUP(C99,'Items in Tally'!$A$2:$D$4982,2,FALSE)</f>
        <v> </v>
      </c>
      <c r="G99" s="333"/>
      <c r="H99" s="1150"/>
      <c r="I99" s="35"/>
      <c r="J99" s="216" t="str">
        <f t="shared" si="104"/>
        <v/>
      </c>
      <c r="K99" s="6" t="str">
        <f t="shared" si="105"/>
        <v/>
      </c>
      <c r="L99" s="6" t="str">
        <f t="shared" si="106"/>
        <v/>
      </c>
      <c r="M99" s="6" t="str">
        <f t="shared" si="107"/>
        <v/>
      </c>
      <c r="N99" s="172" t="str">
        <f t="shared" si="108"/>
        <v/>
      </c>
      <c r="O99" s="1122"/>
      <c r="P99" s="609"/>
      <c r="Q99" s="1150"/>
      <c r="R99" s="1150"/>
      <c r="S99" s="1150"/>
      <c r="T99" s="1045"/>
      <c r="U99" s="7"/>
      <c r="V99" s="1152" t="str">
        <f t="shared" si="109"/>
        <v/>
      </c>
      <c r="W99" s="1148" t="str">
        <f t="shared" ref="W99:AA99" si="116">IF(P99="","",CEILING(P99*1.015,5))</f>
        <v/>
      </c>
      <c r="X99" s="1148" t="str">
        <f t="shared" si="116"/>
        <v/>
      </c>
      <c r="Y99" s="1148" t="str">
        <f t="shared" si="116"/>
        <v/>
      </c>
      <c r="Z99" s="1148" t="str">
        <f t="shared" si="116"/>
        <v/>
      </c>
      <c r="AA99" s="173" t="str">
        <f t="shared" si="116"/>
        <v/>
      </c>
      <c r="AB99" s="5"/>
      <c r="AC99" s="5"/>
      <c r="AD99" s="5"/>
    </row>
    <row r="100" spans="1:30" s="578" customFormat="1" ht="15.75" customHeight="1" x14ac:dyDescent="0.2">
      <c r="A100" s="171" t="s">
        <v>610</v>
      </c>
      <c r="B100" s="60" t="s">
        <v>629</v>
      </c>
      <c r="C100" s="974" t="s">
        <v>630</v>
      </c>
      <c r="D100" s="60"/>
      <c r="E100" s="60"/>
      <c r="F100" s="60" t="str">
        <f>VLOOKUP(C100,'Items in Tally'!$A$2:$D$4982,2,FALSE)</f>
        <v> </v>
      </c>
      <c r="G100" s="333">
        <v>43709</v>
      </c>
      <c r="H100" s="1150">
        <v>100</v>
      </c>
      <c r="I100" s="35">
        <v>1050</v>
      </c>
      <c r="J100" s="216">
        <f t="shared" si="104"/>
        <v>0.4285714285714286</v>
      </c>
      <c r="K100" s="6" t="str">
        <f t="shared" si="105"/>
        <v/>
      </c>
      <c r="L100" s="6" t="str">
        <f t="shared" si="106"/>
        <v/>
      </c>
      <c r="M100" s="6" t="str">
        <f t="shared" si="107"/>
        <v/>
      </c>
      <c r="N100" s="172" t="str">
        <f t="shared" si="108"/>
        <v/>
      </c>
      <c r="O100" s="1122">
        <v>1500</v>
      </c>
      <c r="P100" s="609"/>
      <c r="Q100" s="1150"/>
      <c r="R100" s="1150"/>
      <c r="S100" s="1150"/>
      <c r="T100" s="1045"/>
      <c r="U100" s="7"/>
      <c r="V100" s="1152">
        <f t="shared" si="109"/>
        <v>1525</v>
      </c>
      <c r="W100" s="1148" t="str">
        <f t="shared" ref="W100:AA100" si="117">IF(P100="","",CEILING(P100*1.015,5))</f>
        <v/>
      </c>
      <c r="X100" s="1148" t="str">
        <f t="shared" si="117"/>
        <v/>
      </c>
      <c r="Y100" s="1148" t="str">
        <f t="shared" si="117"/>
        <v/>
      </c>
      <c r="Z100" s="1148" t="str">
        <f t="shared" si="117"/>
        <v/>
      </c>
      <c r="AA100" s="173" t="str">
        <f t="shared" si="117"/>
        <v/>
      </c>
      <c r="AB100" s="5"/>
      <c r="AC100" s="5"/>
      <c r="AD100" s="5"/>
    </row>
    <row r="101" spans="1:30" s="578" customFormat="1" ht="15.75" customHeight="1" x14ac:dyDescent="0.2">
      <c r="A101" s="171" t="s">
        <v>610</v>
      </c>
      <c r="B101" s="60" t="s">
        <v>631</v>
      </c>
      <c r="C101" s="974" t="s">
        <v>632</v>
      </c>
      <c r="D101" s="60" t="s">
        <v>633</v>
      </c>
      <c r="E101" s="60"/>
      <c r="F101" s="60" t="str">
        <f>VLOOKUP(C101,'Items in Tally'!$A$2:$D$4982,2,FALSE)</f>
        <v> </v>
      </c>
      <c r="G101" s="333">
        <v>44470</v>
      </c>
      <c r="H101" s="1150">
        <v>180</v>
      </c>
      <c r="I101" s="35">
        <v>2200</v>
      </c>
      <c r="J101" s="216" t="str">
        <f t="shared" si="104"/>
        <v/>
      </c>
      <c r="K101" s="6" t="str">
        <f t="shared" si="105"/>
        <v/>
      </c>
      <c r="L101" s="6" t="str">
        <f t="shared" si="106"/>
        <v/>
      </c>
      <c r="M101" s="6" t="str">
        <f t="shared" si="107"/>
        <v/>
      </c>
      <c r="N101" s="172" t="str">
        <f t="shared" si="108"/>
        <v/>
      </c>
      <c r="O101" s="1122"/>
      <c r="P101" s="609"/>
      <c r="Q101" s="1150"/>
      <c r="R101" s="1150"/>
      <c r="S101" s="1150"/>
      <c r="T101" s="1045"/>
      <c r="U101" s="7"/>
      <c r="V101" s="1152" t="str">
        <f t="shared" si="109"/>
        <v/>
      </c>
      <c r="W101" s="1148" t="str">
        <f t="shared" ref="W101:AA101" si="118">IF(P101="","",CEILING(P101*1.015,5))</f>
        <v/>
      </c>
      <c r="X101" s="1148" t="str">
        <f t="shared" si="118"/>
        <v/>
      </c>
      <c r="Y101" s="1148" t="str">
        <f t="shared" si="118"/>
        <v/>
      </c>
      <c r="Z101" s="1148" t="str">
        <f t="shared" si="118"/>
        <v/>
      </c>
      <c r="AA101" s="173" t="str">
        <f t="shared" si="118"/>
        <v/>
      </c>
      <c r="AB101" s="5"/>
      <c r="AC101" s="5"/>
      <c r="AD101" s="5"/>
    </row>
    <row r="102" spans="1:30" s="578" customFormat="1" ht="15.75" customHeight="1" x14ac:dyDescent="0.2">
      <c r="A102" s="171" t="s">
        <v>610</v>
      </c>
      <c r="B102" s="60" t="s">
        <v>634</v>
      </c>
      <c r="C102" s="974" t="s">
        <v>635</v>
      </c>
      <c r="D102" s="60" t="s">
        <v>636</v>
      </c>
      <c r="E102" s="60"/>
      <c r="F102" s="60" t="str">
        <f>VLOOKUP(C102,'Items in Tally'!$A$2:$D$4982,2,FALSE)</f>
        <v> </v>
      </c>
      <c r="G102" s="333">
        <v>43709</v>
      </c>
      <c r="H102" s="1150">
        <v>240</v>
      </c>
      <c r="I102" s="35">
        <v>2520</v>
      </c>
      <c r="J102" s="216">
        <f t="shared" si="104"/>
        <v>0.38888888888888884</v>
      </c>
      <c r="K102" s="6" t="str">
        <f t="shared" si="105"/>
        <v/>
      </c>
      <c r="L102" s="6" t="str">
        <f t="shared" si="106"/>
        <v/>
      </c>
      <c r="M102" s="6" t="str">
        <f t="shared" si="107"/>
        <v/>
      </c>
      <c r="N102" s="172" t="str">
        <f t="shared" si="108"/>
        <v/>
      </c>
      <c r="O102" s="1122">
        <v>3500</v>
      </c>
      <c r="P102" s="609"/>
      <c r="Q102" s="1150"/>
      <c r="R102" s="1150"/>
      <c r="S102" s="1150"/>
      <c r="T102" s="1045"/>
      <c r="U102" s="7"/>
      <c r="V102" s="1152">
        <f t="shared" si="109"/>
        <v>3555</v>
      </c>
      <c r="W102" s="1148" t="str">
        <f t="shared" ref="W102:AA102" si="119">IF(P102="","",CEILING(P102*1.015,5))</f>
        <v/>
      </c>
      <c r="X102" s="1148" t="str">
        <f t="shared" si="119"/>
        <v/>
      </c>
      <c r="Y102" s="1148" t="str">
        <f t="shared" si="119"/>
        <v/>
      </c>
      <c r="Z102" s="1148" t="str">
        <f t="shared" si="119"/>
        <v/>
      </c>
      <c r="AA102" s="173" t="str">
        <f t="shared" si="119"/>
        <v/>
      </c>
      <c r="AB102" s="5"/>
      <c r="AC102" s="5"/>
      <c r="AD102" s="5"/>
    </row>
    <row r="103" spans="1:30" s="578" customFormat="1" ht="15.75" customHeight="1" x14ac:dyDescent="0.2">
      <c r="A103" s="171"/>
      <c r="B103" s="60"/>
      <c r="C103" s="974"/>
      <c r="D103" s="60"/>
      <c r="E103" s="60"/>
      <c r="F103" s="60"/>
      <c r="G103" s="333"/>
      <c r="H103" s="1150"/>
      <c r="I103" s="35"/>
      <c r="J103" s="216"/>
      <c r="K103" s="6"/>
      <c r="L103" s="6"/>
      <c r="M103" s="6"/>
      <c r="N103" s="172"/>
      <c r="O103" s="1122"/>
      <c r="P103" s="609"/>
      <c r="Q103" s="1150"/>
      <c r="R103" s="1150"/>
      <c r="S103" s="1150"/>
      <c r="T103" s="1045"/>
      <c r="U103" s="7"/>
      <c r="V103" s="1152"/>
      <c r="W103" s="1148"/>
      <c r="X103" s="1148"/>
      <c r="Y103" s="1148"/>
      <c r="Z103" s="1148"/>
      <c r="AA103" s="173"/>
      <c r="AB103" s="5"/>
      <c r="AC103" s="5"/>
      <c r="AD103" s="5"/>
    </row>
    <row r="104" spans="1:30" s="577" customFormat="1" ht="14.25" customHeight="1" x14ac:dyDescent="0.2">
      <c r="A104" s="175" t="s">
        <v>47</v>
      </c>
      <c r="B104" s="59" t="s">
        <v>637</v>
      </c>
      <c r="C104" s="972" t="s">
        <v>638</v>
      </c>
      <c r="D104" s="59"/>
      <c r="E104" s="59"/>
      <c r="F104" s="59" t="str">
        <f>VLOOKUP(C104,'Items in Tally'!$A$2:$D$4982,2,FALSE)</f>
        <v>153 PC</v>
      </c>
      <c r="G104" s="332">
        <v>45772</v>
      </c>
      <c r="H104" s="1130">
        <v>110</v>
      </c>
      <c r="I104" s="17">
        <v>1350</v>
      </c>
      <c r="J104" s="213">
        <f>IF(O104="","",O104/$I104-1)</f>
        <v>0.22222222222222232</v>
      </c>
      <c r="K104" s="9">
        <f t="shared" ref="K104:N107" si="120">IF(Q104="","",Q104/$I104-1)</f>
        <v>0.14814814814814814</v>
      </c>
      <c r="L104" s="9">
        <f t="shared" si="120"/>
        <v>0.12962962962962954</v>
      </c>
      <c r="M104" s="9" t="str">
        <f t="shared" si="120"/>
        <v/>
      </c>
      <c r="N104" s="177" t="str">
        <f t="shared" si="120"/>
        <v/>
      </c>
      <c r="O104" s="211">
        <v>1650</v>
      </c>
      <c r="P104" s="645">
        <v>1600</v>
      </c>
      <c r="Q104" s="124">
        <v>1550</v>
      </c>
      <c r="R104" s="124">
        <v>1525</v>
      </c>
      <c r="S104" s="124"/>
      <c r="T104" s="212"/>
      <c r="U104" s="1131"/>
      <c r="V104" s="1134">
        <f>IF(O104="","",CEILING(O104*1.015,5))</f>
        <v>1675</v>
      </c>
      <c r="W104" s="1131">
        <f t="shared" ref="W104:AA104" si="121">IF(P104="","",CEILING(P104*1.015,5))</f>
        <v>1625</v>
      </c>
      <c r="X104" s="1131">
        <f t="shared" si="121"/>
        <v>1575</v>
      </c>
      <c r="Y104" s="1131">
        <f t="shared" si="121"/>
        <v>1550</v>
      </c>
      <c r="Z104" s="1131" t="str">
        <f t="shared" si="121"/>
        <v/>
      </c>
      <c r="AA104" s="178" t="str">
        <f t="shared" si="121"/>
        <v/>
      </c>
      <c r="AB104" s="8"/>
      <c r="AC104" s="8"/>
      <c r="AD104" s="8"/>
    </row>
    <row r="105" spans="1:30" s="911" customFormat="1" ht="15.75" customHeight="1" x14ac:dyDescent="0.2">
      <c r="A105" s="895" t="s">
        <v>47</v>
      </c>
      <c r="B105" s="975" t="s">
        <v>639</v>
      </c>
      <c r="C105" s="976" t="s">
        <v>640</v>
      </c>
      <c r="D105" s="975"/>
      <c r="E105" s="975" t="s">
        <v>230</v>
      </c>
      <c r="F105" s="975" t="str">
        <f>VLOOKUP(C105,'Items in Tally'!$A$2:$D$4982,2,FALSE)</f>
        <v>87 PC</v>
      </c>
      <c r="G105" s="977">
        <v>45713</v>
      </c>
      <c r="H105" s="900">
        <v>195</v>
      </c>
      <c r="I105" s="978">
        <v>2400</v>
      </c>
      <c r="J105" s="979">
        <f>IF(O105="","",O105/$I105-1)</f>
        <v>0.10416666666666674</v>
      </c>
      <c r="K105" s="902">
        <f t="shared" si="120"/>
        <v>8.3333333333333259E-2</v>
      </c>
      <c r="L105" s="902">
        <f t="shared" si="120"/>
        <v>7.2916666666666741E-2</v>
      </c>
      <c r="M105" s="902" t="str">
        <f t="shared" si="120"/>
        <v/>
      </c>
      <c r="N105" s="903" t="str">
        <f t="shared" si="120"/>
        <v/>
      </c>
      <c r="O105" s="980">
        <v>2650</v>
      </c>
      <c r="P105" s="981">
        <v>2625</v>
      </c>
      <c r="Q105" s="905">
        <v>2600</v>
      </c>
      <c r="R105" s="905">
        <v>2575</v>
      </c>
      <c r="S105" s="905"/>
      <c r="T105" s="982"/>
      <c r="U105" s="907"/>
      <c r="V105" s="908">
        <f>IF(O105="","",CEILING(O105*1.015,5))</f>
        <v>2690</v>
      </c>
      <c r="W105" s="907">
        <f t="shared" ref="W105:AA105" si="122">IF(P105="","",CEILING(P105*1.015,5))</f>
        <v>2665</v>
      </c>
      <c r="X105" s="907">
        <f t="shared" si="122"/>
        <v>2640</v>
      </c>
      <c r="Y105" s="907">
        <f t="shared" si="122"/>
        <v>2615</v>
      </c>
      <c r="Z105" s="907" t="str">
        <f t="shared" si="122"/>
        <v/>
      </c>
      <c r="AA105" s="906" t="str">
        <f t="shared" si="122"/>
        <v/>
      </c>
      <c r="AB105" s="910"/>
      <c r="AC105" s="910"/>
      <c r="AD105" s="910"/>
    </row>
    <row r="106" spans="1:30" s="577" customFormat="1" ht="15.75" customHeight="1" x14ac:dyDescent="0.2">
      <c r="A106" s="175" t="s">
        <v>47</v>
      </c>
      <c r="B106" s="59" t="s">
        <v>641</v>
      </c>
      <c r="C106" s="972" t="s">
        <v>642</v>
      </c>
      <c r="D106" s="59"/>
      <c r="E106" s="59"/>
      <c r="F106" s="59" t="str">
        <f>VLOOKUP(C106,'Items in Tally'!$A$2:$D$4982,2,FALSE)</f>
        <v>3 PC</v>
      </c>
      <c r="G106" s="332">
        <v>45772</v>
      </c>
      <c r="H106" s="1130">
        <v>245</v>
      </c>
      <c r="I106" s="17">
        <v>3000</v>
      </c>
      <c r="J106" s="213">
        <f>IF(O106="","",O106/$I106-1)</f>
        <v>0.23333333333333339</v>
      </c>
      <c r="K106" s="9">
        <f t="shared" si="120"/>
        <v>0.19999999999999996</v>
      </c>
      <c r="L106" s="9" t="str">
        <f t="shared" si="120"/>
        <v/>
      </c>
      <c r="M106" s="9" t="str">
        <f t="shared" si="120"/>
        <v/>
      </c>
      <c r="N106" s="177" t="str">
        <f t="shared" si="120"/>
        <v/>
      </c>
      <c r="O106" s="1129">
        <v>3700</v>
      </c>
      <c r="P106" s="643">
        <v>3650</v>
      </c>
      <c r="Q106" s="1130">
        <v>3600</v>
      </c>
      <c r="R106" s="1130"/>
      <c r="S106" s="1130"/>
      <c r="T106" s="1154"/>
      <c r="U106" s="124"/>
      <c r="V106" s="1134">
        <f>IF(O106="","",CEILING(O106*1.015,5))</f>
        <v>3760</v>
      </c>
      <c r="W106" s="1131">
        <f t="shared" ref="W106:AA106" si="123">IF(P106="","",CEILING(P106*1.015,5))</f>
        <v>3705</v>
      </c>
      <c r="X106" s="1131">
        <f t="shared" si="123"/>
        <v>3655</v>
      </c>
      <c r="Y106" s="1131" t="str">
        <f t="shared" si="123"/>
        <v/>
      </c>
      <c r="Z106" s="1131" t="str">
        <f t="shared" si="123"/>
        <v/>
      </c>
      <c r="AA106" s="178" t="str">
        <f t="shared" si="123"/>
        <v/>
      </c>
      <c r="AB106" s="8"/>
      <c r="AC106" s="8"/>
      <c r="AD106" s="8"/>
    </row>
    <row r="107" spans="1:30" s="577" customFormat="1" ht="15.75" customHeight="1" x14ac:dyDescent="0.2">
      <c r="A107" s="175" t="s">
        <v>47</v>
      </c>
      <c r="B107" s="59" t="s">
        <v>643</v>
      </c>
      <c r="C107" s="972" t="s">
        <v>644</v>
      </c>
      <c r="D107" s="59"/>
      <c r="E107" s="59"/>
      <c r="F107" s="59" t="str">
        <f>VLOOKUP(C107,'Items in Tally'!$A$2:$D$4982,2,FALSE)</f>
        <v>2 PC</v>
      </c>
      <c r="G107" s="332">
        <v>45772</v>
      </c>
      <c r="H107" s="1130">
        <v>115</v>
      </c>
      <c r="I107" s="17">
        <v>1400</v>
      </c>
      <c r="J107" s="213">
        <f>IF(O107="","",O107/$I107-1)</f>
        <v>0.5</v>
      </c>
      <c r="K107" s="9" t="str">
        <f t="shared" si="120"/>
        <v/>
      </c>
      <c r="L107" s="9" t="str">
        <f t="shared" si="120"/>
        <v/>
      </c>
      <c r="M107" s="9" t="str">
        <f t="shared" si="120"/>
        <v/>
      </c>
      <c r="N107" s="177" t="str">
        <f t="shared" si="120"/>
        <v/>
      </c>
      <c r="O107" s="1129">
        <v>2100</v>
      </c>
      <c r="P107" s="643"/>
      <c r="Q107" s="1130"/>
      <c r="R107" s="1130"/>
      <c r="S107" s="1130"/>
      <c r="T107" s="1154"/>
      <c r="U107" s="124"/>
      <c r="V107" s="1134">
        <f>IF(O107="","",CEILING(O107*1.015,5))</f>
        <v>2135</v>
      </c>
      <c r="W107" s="1131" t="str">
        <f t="shared" ref="W107:AA107" si="124">IF(P107="","",CEILING(P107*1.015,5))</f>
        <v/>
      </c>
      <c r="X107" s="1131" t="str">
        <f t="shared" si="124"/>
        <v/>
      </c>
      <c r="Y107" s="1131" t="str">
        <f t="shared" si="124"/>
        <v/>
      </c>
      <c r="Z107" s="1131" t="str">
        <f t="shared" si="124"/>
        <v/>
      </c>
      <c r="AA107" s="178" t="str">
        <f t="shared" si="124"/>
        <v/>
      </c>
      <c r="AB107" s="8"/>
      <c r="AC107" s="8"/>
      <c r="AD107" s="8"/>
    </row>
    <row r="108" spans="1:30" s="578" customFormat="1" ht="15.75" customHeight="1" x14ac:dyDescent="0.2">
      <c r="A108" s="171"/>
      <c r="B108" s="60" t="s">
        <v>645</v>
      </c>
      <c r="D108" s="60"/>
      <c r="E108" s="60"/>
      <c r="F108" s="60" t="e">
        <f>VLOOKUP(C108,'Items in Tally'!$A$2:$D$4982,2,FALSE)</f>
        <v>#N/A</v>
      </c>
      <c r="G108" s="333"/>
      <c r="H108" s="1150"/>
      <c r="I108" s="35"/>
      <c r="J108" s="216"/>
      <c r="K108" s="6"/>
      <c r="L108" s="6"/>
      <c r="M108" s="6"/>
      <c r="N108" s="172"/>
      <c r="O108" s="1122"/>
      <c r="P108" s="609"/>
      <c r="Q108" s="1150"/>
      <c r="R108" s="1150"/>
      <c r="S108" s="1150"/>
      <c r="T108" s="1045"/>
      <c r="U108" s="7"/>
      <c r="V108" s="1152"/>
      <c r="W108" s="1148"/>
      <c r="X108" s="1148"/>
      <c r="Y108" s="1148"/>
      <c r="Z108" s="1148"/>
      <c r="AA108" s="173"/>
      <c r="AB108" s="5"/>
      <c r="AC108" s="5"/>
      <c r="AD108" s="5"/>
    </row>
    <row r="109" spans="1:30" s="577" customFormat="1" ht="15.75" customHeight="1" x14ac:dyDescent="0.2">
      <c r="A109" s="175" t="s">
        <v>47</v>
      </c>
      <c r="B109" s="59" t="s">
        <v>646</v>
      </c>
      <c r="C109" s="972" t="s">
        <v>647</v>
      </c>
      <c r="D109" s="59"/>
      <c r="E109" s="59"/>
      <c r="F109" s="59" t="str">
        <f>VLOOKUP(C109,'Items in Tally'!$A$2:$D$4982,2,FALSE)</f>
        <v>3 PC</v>
      </c>
      <c r="G109" s="332">
        <v>45772</v>
      </c>
      <c r="H109" s="1130">
        <v>300</v>
      </c>
      <c r="I109" s="17">
        <v>3660</v>
      </c>
      <c r="J109" s="213">
        <f t="shared" ref="J109:J123" si="125">IF(O109="","",O109/$I109-1)</f>
        <v>0.21584699453551903</v>
      </c>
      <c r="K109" s="9" t="str">
        <f>IF(Q109="","",Q109/$I109-1)</f>
        <v/>
      </c>
      <c r="L109" s="9" t="str">
        <f>IF(R109="","",R109/$I109-1)</f>
        <v/>
      </c>
      <c r="M109" s="9" t="str">
        <f>IF(S109="","",S109/$I109-1)</f>
        <v/>
      </c>
      <c r="N109" s="177" t="str">
        <f>IF(T109="","",T109/$I109-1)</f>
        <v/>
      </c>
      <c r="O109" s="1129">
        <v>4450</v>
      </c>
      <c r="P109" s="643">
        <v>4400</v>
      </c>
      <c r="Q109" s="1130"/>
      <c r="R109" s="1130"/>
      <c r="S109" s="1130"/>
      <c r="T109" s="1154"/>
      <c r="U109" s="124"/>
      <c r="V109" s="1134">
        <f t="shared" ref="V109:V123" si="126">IF(O109="","",CEILING(O109*1.015,5))</f>
        <v>4520</v>
      </c>
      <c r="W109" s="1131">
        <f t="shared" ref="W109:AA109" si="127">IF(P109="","",CEILING(P109*1.015,5))</f>
        <v>4470</v>
      </c>
      <c r="X109" s="1131" t="str">
        <f t="shared" si="127"/>
        <v/>
      </c>
      <c r="Y109" s="1131" t="str">
        <f t="shared" si="127"/>
        <v/>
      </c>
      <c r="Z109" s="1131" t="str">
        <f t="shared" si="127"/>
        <v/>
      </c>
      <c r="AA109" s="178" t="str">
        <f t="shared" si="127"/>
        <v/>
      </c>
      <c r="AB109" s="8"/>
      <c r="AC109" s="8"/>
      <c r="AD109" s="8"/>
    </row>
    <row r="110" spans="1:30" s="578" customFormat="1" ht="15.75" customHeight="1" x14ac:dyDescent="0.2">
      <c r="A110" s="171" t="s">
        <v>47</v>
      </c>
      <c r="B110" s="60" t="s">
        <v>648</v>
      </c>
      <c r="C110" s="974" t="s">
        <v>649</v>
      </c>
      <c r="D110" s="60"/>
      <c r="E110" s="60"/>
      <c r="F110" s="60" t="str">
        <f>VLOOKUP(C110,'Items in Tally'!$A$2:$D$4982,2,FALSE)</f>
        <v> </v>
      </c>
      <c r="G110" s="333">
        <v>45713</v>
      </c>
      <c r="H110" s="1150">
        <v>230</v>
      </c>
      <c r="I110" s="35">
        <v>2840</v>
      </c>
      <c r="J110" s="216">
        <f t="shared" si="125"/>
        <v>0.23239436619718301</v>
      </c>
      <c r="K110" s="6" t="str">
        <f t="shared" ref="K110:K123" si="128">IF(Q110="","",Q110/$I110-1)</f>
        <v/>
      </c>
      <c r="L110" s="6"/>
      <c r="M110" s="6"/>
      <c r="N110" s="172"/>
      <c r="O110" s="1122">
        <v>3500</v>
      </c>
      <c r="P110" s="609">
        <v>3400</v>
      </c>
      <c r="Q110" s="1150"/>
      <c r="R110" s="1150"/>
      <c r="S110" s="1150"/>
      <c r="T110" s="1045"/>
      <c r="U110" s="7"/>
      <c r="V110" s="1152">
        <f t="shared" si="126"/>
        <v>3555</v>
      </c>
      <c r="W110" s="1148">
        <f t="shared" ref="W110:X110" si="129">IF(P110="","",CEILING(P110*1.015,5))</f>
        <v>3455</v>
      </c>
      <c r="X110" s="1148" t="str">
        <f t="shared" si="129"/>
        <v/>
      </c>
      <c r="Y110" s="1148"/>
      <c r="Z110" s="1148"/>
      <c r="AA110" s="173"/>
      <c r="AB110" s="5"/>
      <c r="AC110" s="5"/>
      <c r="AD110" s="5"/>
    </row>
    <row r="111" spans="1:30" s="578" customFormat="1" ht="14.25" customHeight="1" x14ac:dyDescent="0.2">
      <c r="A111" s="171" t="s">
        <v>47</v>
      </c>
      <c r="B111" s="60" t="s">
        <v>650</v>
      </c>
      <c r="C111" s="974" t="s">
        <v>651</v>
      </c>
      <c r="D111" s="60"/>
      <c r="E111" s="60"/>
      <c r="F111" s="60" t="str">
        <f>VLOOKUP(C111,'Items in Tally'!$A$2:$D$4982,2,FALSE)</f>
        <v> </v>
      </c>
      <c r="G111" s="333">
        <v>45467</v>
      </c>
      <c r="H111" s="1150">
        <v>100</v>
      </c>
      <c r="I111" s="35">
        <v>1210</v>
      </c>
      <c r="J111" s="216">
        <f t="shared" si="125"/>
        <v>0.4876033057851239</v>
      </c>
      <c r="K111" s="6" t="str">
        <f t="shared" si="128"/>
        <v/>
      </c>
      <c r="L111" s="6" t="str">
        <f t="shared" ref="L111:L123" si="130">IF(R111="","",R111/$I111-1)</f>
        <v/>
      </c>
      <c r="M111" s="6" t="str">
        <f t="shared" ref="M111:M123" si="131">IF(S111="","",S111/$I111-1)</f>
        <v/>
      </c>
      <c r="N111" s="172" t="str">
        <f t="shared" ref="N111:N123" si="132">IF(T111="","",T111/$I111-1)</f>
        <v/>
      </c>
      <c r="O111" s="1122">
        <v>1800</v>
      </c>
      <c r="P111" s="609"/>
      <c r="Q111" s="1150"/>
      <c r="R111" s="1150"/>
      <c r="S111" s="1150"/>
      <c r="T111" s="1045"/>
      <c r="U111" s="7"/>
      <c r="V111" s="1152">
        <f t="shared" si="126"/>
        <v>1830</v>
      </c>
      <c r="W111" s="1148" t="str">
        <f t="shared" ref="W111:AA111" si="133">IF(P111="","",CEILING(P111*1.015,5))</f>
        <v/>
      </c>
      <c r="X111" s="1148" t="str">
        <f t="shared" si="133"/>
        <v/>
      </c>
      <c r="Y111" s="1148" t="str">
        <f t="shared" si="133"/>
        <v/>
      </c>
      <c r="Z111" s="1148" t="str">
        <f t="shared" si="133"/>
        <v/>
      </c>
      <c r="AA111" s="173" t="str">
        <f t="shared" si="133"/>
        <v/>
      </c>
      <c r="AB111" s="5"/>
      <c r="AC111" s="5"/>
      <c r="AD111" s="5"/>
    </row>
    <row r="112" spans="1:30" s="577" customFormat="1" ht="15.75" customHeight="1" x14ac:dyDescent="0.2">
      <c r="A112" s="175" t="s">
        <v>47</v>
      </c>
      <c r="B112" s="59" t="s">
        <v>652</v>
      </c>
      <c r="C112" s="972" t="s">
        <v>653</v>
      </c>
      <c r="D112" s="59"/>
      <c r="E112" s="59"/>
      <c r="F112" s="59" t="str">
        <f>VLOOKUP(C112,'Items in Tally'!$A$2:$D$4982,2,FALSE)</f>
        <v>2 PC</v>
      </c>
      <c r="G112" s="332">
        <v>45772</v>
      </c>
      <c r="H112" s="1130">
        <v>50</v>
      </c>
      <c r="I112" s="17">
        <v>610</v>
      </c>
      <c r="J112" s="213">
        <f t="shared" si="125"/>
        <v>1.8278688524590163</v>
      </c>
      <c r="K112" s="9" t="str">
        <f t="shared" si="128"/>
        <v/>
      </c>
      <c r="L112" s="9" t="str">
        <f t="shared" si="130"/>
        <v/>
      </c>
      <c r="M112" s="9" t="str">
        <f t="shared" si="131"/>
        <v/>
      </c>
      <c r="N112" s="177" t="str">
        <f t="shared" si="132"/>
        <v/>
      </c>
      <c r="O112" s="1129">
        <v>1725</v>
      </c>
      <c r="P112" s="643"/>
      <c r="Q112" s="1130"/>
      <c r="R112" s="1130"/>
      <c r="S112" s="1130"/>
      <c r="T112" s="1154"/>
      <c r="U112" s="124"/>
      <c r="V112" s="1134">
        <f t="shared" si="126"/>
        <v>1755</v>
      </c>
      <c r="W112" s="1131" t="str">
        <f t="shared" ref="W112:AA112" si="134">IF(P112="","",CEILING(P112*1.015,5))</f>
        <v/>
      </c>
      <c r="X112" s="1131" t="str">
        <f t="shared" si="134"/>
        <v/>
      </c>
      <c r="Y112" s="1131" t="str">
        <f t="shared" si="134"/>
        <v/>
      </c>
      <c r="Z112" s="1131" t="str">
        <f t="shared" si="134"/>
        <v/>
      </c>
      <c r="AA112" s="178" t="str">
        <f t="shared" si="134"/>
        <v/>
      </c>
      <c r="AB112" s="8"/>
      <c r="AC112" s="8"/>
      <c r="AD112" s="8"/>
    </row>
    <row r="113" spans="1:30" s="578" customFormat="1" ht="15.75" customHeight="1" x14ac:dyDescent="0.2">
      <c r="A113" s="171" t="s">
        <v>47</v>
      </c>
      <c r="B113" s="60" t="s">
        <v>654</v>
      </c>
      <c r="C113" s="974" t="s">
        <v>655</v>
      </c>
      <c r="D113" s="60"/>
      <c r="E113" s="60"/>
      <c r="F113" s="60" t="str">
        <f>VLOOKUP(C113,'Items in Tally'!$A$2:$D$4982,2,FALSE)</f>
        <v> </v>
      </c>
      <c r="G113" s="333">
        <v>45467</v>
      </c>
      <c r="H113" s="1150">
        <v>143</v>
      </c>
      <c r="I113" s="35">
        <v>1730</v>
      </c>
      <c r="J113" s="216">
        <f t="shared" si="125"/>
        <v>0.27167630057803471</v>
      </c>
      <c r="K113" s="6" t="str">
        <f t="shared" si="128"/>
        <v/>
      </c>
      <c r="L113" s="6" t="str">
        <f t="shared" si="130"/>
        <v/>
      </c>
      <c r="M113" s="6" t="str">
        <f t="shared" si="131"/>
        <v/>
      </c>
      <c r="N113" s="172" t="str">
        <f t="shared" si="132"/>
        <v/>
      </c>
      <c r="O113" s="1122">
        <v>2200</v>
      </c>
      <c r="P113" s="609"/>
      <c r="Q113" s="1150"/>
      <c r="R113" s="1150"/>
      <c r="S113" s="1150"/>
      <c r="T113" s="1045"/>
      <c r="U113" s="7"/>
      <c r="V113" s="1152">
        <f t="shared" si="126"/>
        <v>2235</v>
      </c>
      <c r="W113" s="1148" t="str">
        <f t="shared" ref="W113:AA113" si="135">IF(P113="","",CEILING(P113*1.015,5))</f>
        <v/>
      </c>
      <c r="X113" s="1148" t="str">
        <f t="shared" si="135"/>
        <v/>
      </c>
      <c r="Y113" s="1148" t="str">
        <f t="shared" si="135"/>
        <v/>
      </c>
      <c r="Z113" s="1148" t="str">
        <f t="shared" si="135"/>
        <v/>
      </c>
      <c r="AA113" s="173" t="str">
        <f t="shared" si="135"/>
        <v/>
      </c>
      <c r="AB113" s="5"/>
      <c r="AC113" s="5"/>
      <c r="AD113" s="5"/>
    </row>
    <row r="114" spans="1:30" s="577" customFormat="1" ht="15.75" customHeight="1" x14ac:dyDescent="0.2">
      <c r="A114" s="175" t="s">
        <v>47</v>
      </c>
      <c r="B114" s="59" t="s">
        <v>656</v>
      </c>
      <c r="C114" s="972" t="s">
        <v>657</v>
      </c>
      <c r="D114" s="59" t="s">
        <v>658</v>
      </c>
      <c r="E114" s="59"/>
      <c r="F114" s="59" t="str">
        <f>VLOOKUP(C114,'Items in Tally'!$A$2:$D$4982,2,FALSE)</f>
        <v>1 PC</v>
      </c>
      <c r="G114" s="332">
        <v>45772</v>
      </c>
      <c r="H114" s="1130">
        <v>135</v>
      </c>
      <c r="I114" s="17">
        <v>1650</v>
      </c>
      <c r="J114" s="213">
        <f t="shared" si="125"/>
        <v>0.39393939393939403</v>
      </c>
      <c r="K114" s="9">
        <f t="shared" si="128"/>
        <v>0.33333333333333326</v>
      </c>
      <c r="L114" s="9" t="str">
        <f t="shared" si="130"/>
        <v/>
      </c>
      <c r="M114" s="9" t="str">
        <f t="shared" si="131"/>
        <v/>
      </c>
      <c r="N114" s="177" t="str">
        <f t="shared" si="132"/>
        <v/>
      </c>
      <c r="O114" s="1129">
        <v>2300</v>
      </c>
      <c r="P114" s="643">
        <v>2250</v>
      </c>
      <c r="Q114" s="1130">
        <v>2200</v>
      </c>
      <c r="R114" s="1130"/>
      <c r="S114" s="1130"/>
      <c r="T114" s="1154"/>
      <c r="U114" s="124"/>
      <c r="V114" s="1134">
        <f t="shared" si="126"/>
        <v>2335</v>
      </c>
      <c r="W114" s="1131">
        <f t="shared" ref="W114:AA114" si="136">IF(P114="","",CEILING(P114*1.015,5))</f>
        <v>2285</v>
      </c>
      <c r="X114" s="1131">
        <f t="shared" si="136"/>
        <v>2235</v>
      </c>
      <c r="Y114" s="1131" t="str">
        <f t="shared" si="136"/>
        <v/>
      </c>
      <c r="Z114" s="1131" t="str">
        <f t="shared" si="136"/>
        <v/>
      </c>
      <c r="AA114" s="178" t="str">
        <f t="shared" si="136"/>
        <v/>
      </c>
      <c r="AB114" s="8"/>
      <c r="AC114" s="8"/>
      <c r="AD114" s="8"/>
    </row>
    <row r="115" spans="1:30" s="577" customFormat="1" ht="15.75" customHeight="1" x14ac:dyDescent="0.2">
      <c r="A115" s="175" t="s">
        <v>47</v>
      </c>
      <c r="B115" s="59" t="s">
        <v>659</v>
      </c>
      <c r="C115" s="972" t="s">
        <v>660</v>
      </c>
      <c r="D115" s="59"/>
      <c r="E115" s="59"/>
      <c r="F115" s="59" t="str">
        <f>VLOOKUP(C115,'Items in Tally'!$A$2:$D$4982,2,FALSE)</f>
        <v>2 PC</v>
      </c>
      <c r="G115" s="332">
        <v>45772</v>
      </c>
      <c r="H115" s="1130">
        <v>135</v>
      </c>
      <c r="I115" s="17">
        <v>1650</v>
      </c>
      <c r="J115" s="213">
        <f t="shared" si="125"/>
        <v>0.42424242424242431</v>
      </c>
      <c r="K115" s="9">
        <f t="shared" si="128"/>
        <v>0.42424242424242431</v>
      </c>
      <c r="L115" s="9" t="str">
        <f t="shared" si="130"/>
        <v/>
      </c>
      <c r="M115" s="9" t="str">
        <f t="shared" si="131"/>
        <v/>
      </c>
      <c r="N115" s="177" t="str">
        <f t="shared" si="132"/>
        <v/>
      </c>
      <c r="O115" s="1129">
        <v>2350</v>
      </c>
      <c r="P115" s="643">
        <v>2300</v>
      </c>
      <c r="Q115" s="1130">
        <v>2350</v>
      </c>
      <c r="R115" s="1130"/>
      <c r="S115" s="1130"/>
      <c r="T115" s="1154"/>
      <c r="U115" s="124"/>
      <c r="V115" s="1134">
        <f t="shared" si="126"/>
        <v>2390</v>
      </c>
      <c r="W115" s="1131">
        <f t="shared" ref="W115:AA115" si="137">IF(P115="","",CEILING(P115*1.015,5))</f>
        <v>2335</v>
      </c>
      <c r="X115" s="1131">
        <f t="shared" si="137"/>
        <v>2390</v>
      </c>
      <c r="Y115" s="1131" t="str">
        <f t="shared" si="137"/>
        <v/>
      </c>
      <c r="Z115" s="1131" t="str">
        <f t="shared" si="137"/>
        <v/>
      </c>
      <c r="AA115" s="178" t="str">
        <f t="shared" si="137"/>
        <v/>
      </c>
      <c r="AB115" s="8"/>
      <c r="AC115" s="8"/>
      <c r="AD115" s="8"/>
    </row>
    <row r="116" spans="1:30" s="577" customFormat="1" ht="15.75" customHeight="1" x14ac:dyDescent="0.2">
      <c r="A116" s="175" t="s">
        <v>47</v>
      </c>
      <c r="B116" s="59" t="s">
        <v>661</v>
      </c>
      <c r="C116" s="972" t="s">
        <v>662</v>
      </c>
      <c r="D116" s="59"/>
      <c r="E116" s="59"/>
      <c r="F116" s="59" t="str">
        <f>VLOOKUP(C116,'Items in Tally'!$A$2:$D$4982,2,FALSE)</f>
        <v> </v>
      </c>
      <c r="G116" s="332">
        <v>45713</v>
      </c>
      <c r="H116" s="1130">
        <v>208</v>
      </c>
      <c r="I116" s="17">
        <v>2560</v>
      </c>
      <c r="J116" s="213">
        <f t="shared" si="125"/>
        <v>0.26953125</v>
      </c>
      <c r="K116" s="9">
        <f t="shared" si="128"/>
        <v>0.25</v>
      </c>
      <c r="L116" s="9" t="str">
        <f t="shared" si="130"/>
        <v/>
      </c>
      <c r="M116" s="9" t="str">
        <f t="shared" si="131"/>
        <v/>
      </c>
      <c r="N116" s="177" t="str">
        <f t="shared" si="132"/>
        <v/>
      </c>
      <c r="O116" s="1129">
        <v>3250</v>
      </c>
      <c r="P116" s="643">
        <v>3225</v>
      </c>
      <c r="Q116" s="1130">
        <v>3200</v>
      </c>
      <c r="R116" s="1130"/>
      <c r="S116" s="1130"/>
      <c r="T116" s="1154"/>
      <c r="U116" s="124"/>
      <c r="V116" s="1134">
        <f t="shared" si="126"/>
        <v>3300</v>
      </c>
      <c r="W116" s="1131">
        <f t="shared" ref="W116:AA116" si="138">IF(P116="","",CEILING(P116*1.015,5))</f>
        <v>3275</v>
      </c>
      <c r="X116" s="1131">
        <f t="shared" si="138"/>
        <v>3250</v>
      </c>
      <c r="Y116" s="1131" t="str">
        <f t="shared" si="138"/>
        <v/>
      </c>
      <c r="Z116" s="1131" t="str">
        <f t="shared" si="138"/>
        <v/>
      </c>
      <c r="AA116" s="178" t="str">
        <f t="shared" si="138"/>
        <v/>
      </c>
      <c r="AB116" s="8"/>
      <c r="AC116" s="8"/>
      <c r="AD116" s="8"/>
    </row>
    <row r="117" spans="1:30" s="578" customFormat="1" ht="15" customHeight="1" x14ac:dyDescent="0.2">
      <c r="A117" s="171" t="s">
        <v>44</v>
      </c>
      <c r="B117" s="1167">
        <v>2830</v>
      </c>
      <c r="D117" s="63"/>
      <c r="E117" s="63"/>
      <c r="F117" s="60" t="e">
        <f>VLOOKUP(C117,'Items in Tally'!$A$2:$D$4982,2,FALSE)</f>
        <v>#N/A</v>
      </c>
      <c r="G117" s="215"/>
      <c r="H117" s="1150"/>
      <c r="I117" s="35"/>
      <c r="J117" s="216" t="str">
        <f t="shared" si="125"/>
        <v/>
      </c>
      <c r="K117" s="6" t="str">
        <f t="shared" si="128"/>
        <v/>
      </c>
      <c r="L117" s="6" t="str">
        <f t="shared" si="130"/>
        <v/>
      </c>
      <c r="M117" s="6" t="str">
        <f t="shared" si="131"/>
        <v/>
      </c>
      <c r="N117" s="172" t="str">
        <f t="shared" si="132"/>
        <v/>
      </c>
      <c r="O117" s="1122"/>
      <c r="P117" s="609"/>
      <c r="Q117" s="1150"/>
      <c r="R117" s="1150"/>
      <c r="S117" s="1150"/>
      <c r="T117" s="1045"/>
      <c r="U117" s="1150"/>
      <c r="V117" s="1152" t="str">
        <f t="shared" si="126"/>
        <v/>
      </c>
      <c r="W117" s="1148" t="str">
        <f t="shared" ref="W117:AA117" si="139">IF(P117="","",CEILING(P117*1.015,5))</f>
        <v/>
      </c>
      <c r="X117" s="1148" t="str">
        <f t="shared" si="139"/>
        <v/>
      </c>
      <c r="Y117" s="1148" t="str">
        <f t="shared" si="139"/>
        <v/>
      </c>
      <c r="Z117" s="1148" t="str">
        <f t="shared" si="139"/>
        <v/>
      </c>
      <c r="AA117" s="173" t="str">
        <f t="shared" si="139"/>
        <v/>
      </c>
      <c r="AB117" s="5"/>
      <c r="AC117" s="5"/>
      <c r="AD117" s="5"/>
    </row>
    <row r="118" spans="1:30" s="578" customFormat="1" ht="15.75" customHeight="1" x14ac:dyDescent="0.2">
      <c r="A118" s="171" t="s">
        <v>44</v>
      </c>
      <c r="B118" s="60" t="s">
        <v>663</v>
      </c>
      <c r="D118" s="60"/>
      <c r="E118" s="60"/>
      <c r="F118" s="60" t="e">
        <f>VLOOKUP(C118,'Items in Tally'!$A$2:$D$4982,2,FALSE)</f>
        <v>#N/A</v>
      </c>
      <c r="G118" s="215"/>
      <c r="H118" s="1150"/>
      <c r="I118" s="35"/>
      <c r="J118" s="216" t="str">
        <f t="shared" si="125"/>
        <v/>
      </c>
      <c r="K118" s="6" t="str">
        <f t="shared" si="128"/>
        <v/>
      </c>
      <c r="L118" s="6" t="str">
        <f t="shared" si="130"/>
        <v/>
      </c>
      <c r="M118" s="6" t="str">
        <f t="shared" si="131"/>
        <v/>
      </c>
      <c r="N118" s="172" t="str">
        <f t="shared" si="132"/>
        <v/>
      </c>
      <c r="O118" s="1122"/>
      <c r="P118" s="609"/>
      <c r="Q118" s="1150"/>
      <c r="R118" s="1150"/>
      <c r="S118" s="1150"/>
      <c r="T118" s="1045"/>
      <c r="U118" s="7"/>
      <c r="V118" s="1152" t="str">
        <f t="shared" si="126"/>
        <v/>
      </c>
      <c r="W118" s="1148" t="str">
        <f t="shared" ref="W118:AA118" si="140">IF(P118="","",CEILING(P118*1.015,5))</f>
        <v/>
      </c>
      <c r="X118" s="1148" t="str">
        <f t="shared" si="140"/>
        <v/>
      </c>
      <c r="Y118" s="1148" t="str">
        <f t="shared" si="140"/>
        <v/>
      </c>
      <c r="Z118" s="1148" t="str">
        <f t="shared" si="140"/>
        <v/>
      </c>
      <c r="AA118" s="173" t="str">
        <f t="shared" si="140"/>
        <v/>
      </c>
      <c r="AB118" s="5"/>
      <c r="AC118" s="5"/>
      <c r="AD118" s="5"/>
    </row>
    <row r="119" spans="1:30" s="578" customFormat="1" ht="15.75" customHeight="1" x14ac:dyDescent="0.2">
      <c r="A119" s="738" t="s">
        <v>44</v>
      </c>
      <c r="B119" s="739" t="s">
        <v>664</v>
      </c>
      <c r="C119" s="974" t="s">
        <v>665</v>
      </c>
      <c r="D119" s="739"/>
      <c r="E119" s="739"/>
      <c r="F119" s="60" t="str">
        <f>VLOOKUP(C119,'Items in Tally'!$A$2:$D$4982,2,FALSE)</f>
        <v> </v>
      </c>
      <c r="G119" s="755">
        <v>43709</v>
      </c>
      <c r="H119" s="741">
        <v>180</v>
      </c>
      <c r="I119" s="742">
        <v>1890</v>
      </c>
      <c r="J119" s="743" t="str">
        <f t="shared" si="125"/>
        <v/>
      </c>
      <c r="K119" s="744" t="str">
        <f t="shared" si="128"/>
        <v/>
      </c>
      <c r="L119" s="744" t="str">
        <f t="shared" si="130"/>
        <v/>
      </c>
      <c r="M119" s="744" t="str">
        <f t="shared" si="131"/>
        <v/>
      </c>
      <c r="N119" s="745" t="str">
        <f t="shared" si="132"/>
        <v/>
      </c>
      <c r="O119" s="753"/>
      <c r="P119" s="741"/>
      <c r="Q119" s="741"/>
      <c r="R119" s="741"/>
      <c r="S119" s="741"/>
      <c r="T119" s="754"/>
      <c r="U119" s="742"/>
      <c r="V119" s="750" t="str">
        <f t="shared" si="126"/>
        <v/>
      </c>
      <c r="W119" s="749" t="str">
        <f t="shared" ref="W119:AA119" si="141">IF(P119="","",CEILING(P119*1.015,5))</f>
        <v/>
      </c>
      <c r="X119" s="749" t="str">
        <f t="shared" si="141"/>
        <v/>
      </c>
      <c r="Y119" s="749" t="str">
        <f t="shared" si="141"/>
        <v/>
      </c>
      <c r="Z119" s="749" t="str">
        <f t="shared" si="141"/>
        <v/>
      </c>
      <c r="AA119" s="751" t="str">
        <f t="shared" si="141"/>
        <v/>
      </c>
      <c r="AB119" s="752"/>
      <c r="AC119" s="752"/>
      <c r="AD119" s="752"/>
    </row>
    <row r="120" spans="1:30" s="578" customFormat="1" ht="15.75" customHeight="1" x14ac:dyDescent="0.2">
      <c r="A120" s="171" t="s">
        <v>44</v>
      </c>
      <c r="B120" s="60" t="s">
        <v>666</v>
      </c>
      <c r="C120" s="974" t="s">
        <v>667</v>
      </c>
      <c r="D120" s="60"/>
      <c r="E120" s="60"/>
      <c r="F120" s="60" t="str">
        <f>VLOOKUP(C120,'Items in Tally'!$A$2:$D$4982,2,FALSE)</f>
        <v> </v>
      </c>
      <c r="G120" s="215">
        <v>43739</v>
      </c>
      <c r="H120" s="1150">
        <v>80</v>
      </c>
      <c r="I120" s="35">
        <v>850</v>
      </c>
      <c r="J120" s="216" t="str">
        <f t="shared" si="125"/>
        <v/>
      </c>
      <c r="K120" s="6" t="str">
        <f t="shared" si="128"/>
        <v/>
      </c>
      <c r="L120" s="6" t="str">
        <f t="shared" si="130"/>
        <v/>
      </c>
      <c r="M120" s="6" t="str">
        <f t="shared" si="131"/>
        <v/>
      </c>
      <c r="N120" s="172" t="str">
        <f t="shared" si="132"/>
        <v/>
      </c>
      <c r="O120" s="1122"/>
      <c r="P120" s="609"/>
      <c r="Q120" s="1150"/>
      <c r="R120" s="1150"/>
      <c r="S120" s="1150"/>
      <c r="T120" s="1045"/>
      <c r="U120" s="35"/>
      <c r="V120" s="1152" t="str">
        <f t="shared" si="126"/>
        <v/>
      </c>
      <c r="W120" s="1148" t="str">
        <f t="shared" ref="W120:AA120" si="142">IF(P120="","",CEILING(P120*1.015,5))</f>
        <v/>
      </c>
      <c r="X120" s="1148" t="str">
        <f t="shared" si="142"/>
        <v/>
      </c>
      <c r="Y120" s="1148" t="str">
        <f t="shared" si="142"/>
        <v/>
      </c>
      <c r="Z120" s="1148" t="str">
        <f t="shared" si="142"/>
        <v/>
      </c>
      <c r="AA120" s="173" t="str">
        <f t="shared" si="142"/>
        <v/>
      </c>
      <c r="AB120" s="5"/>
      <c r="AC120" s="5"/>
      <c r="AD120" s="5"/>
    </row>
    <row r="121" spans="1:30" s="911" customFormat="1" ht="15.75" customHeight="1" x14ac:dyDescent="0.2">
      <c r="A121" s="895" t="s">
        <v>44</v>
      </c>
      <c r="B121" s="975" t="s">
        <v>668</v>
      </c>
      <c r="C121" s="976" t="s">
        <v>669</v>
      </c>
      <c r="D121" s="986"/>
      <c r="E121" s="986"/>
      <c r="F121" s="975" t="str">
        <f>VLOOKUP(C121,'Items in Tally'!$A$2:$D$4982,2,FALSE)</f>
        <v>9 PC</v>
      </c>
      <c r="G121" s="987">
        <v>45436</v>
      </c>
      <c r="H121" s="900">
        <v>110</v>
      </c>
      <c r="I121" s="978">
        <v>1320</v>
      </c>
      <c r="J121" s="979">
        <f t="shared" si="125"/>
        <v>0.25</v>
      </c>
      <c r="K121" s="902">
        <f t="shared" si="128"/>
        <v>0.21212121212121215</v>
      </c>
      <c r="L121" s="902" t="str">
        <f t="shared" si="130"/>
        <v/>
      </c>
      <c r="M121" s="902" t="str">
        <f t="shared" si="131"/>
        <v/>
      </c>
      <c r="N121" s="903" t="str">
        <f t="shared" si="132"/>
        <v/>
      </c>
      <c r="O121" s="904">
        <v>1650</v>
      </c>
      <c r="P121" s="914">
        <v>1625</v>
      </c>
      <c r="Q121" s="900">
        <v>1600</v>
      </c>
      <c r="R121" s="900"/>
      <c r="S121" s="900"/>
      <c r="T121" s="901"/>
      <c r="U121" s="978"/>
      <c r="V121" s="908">
        <f t="shared" si="126"/>
        <v>1675</v>
      </c>
      <c r="W121" s="907">
        <f t="shared" ref="W121:AA121" si="143">IF(P121="","",CEILING(P121*1.015,5))</f>
        <v>1650</v>
      </c>
      <c r="X121" s="907">
        <f t="shared" si="143"/>
        <v>1625</v>
      </c>
      <c r="Y121" s="907" t="str">
        <f t="shared" si="143"/>
        <v/>
      </c>
      <c r="Z121" s="907" t="str">
        <f t="shared" si="143"/>
        <v/>
      </c>
      <c r="AA121" s="906" t="str">
        <f t="shared" si="143"/>
        <v/>
      </c>
      <c r="AB121" s="910"/>
      <c r="AC121" s="910"/>
      <c r="AD121" s="910"/>
    </row>
    <row r="122" spans="1:30" s="578" customFormat="1" ht="15.75" customHeight="1" x14ac:dyDescent="0.2">
      <c r="A122" s="171" t="s">
        <v>44</v>
      </c>
      <c r="B122" s="60" t="s">
        <v>670</v>
      </c>
      <c r="C122" s="974" t="s">
        <v>671</v>
      </c>
      <c r="D122" s="63"/>
      <c r="E122" s="63"/>
      <c r="F122" s="60" t="str">
        <f>VLOOKUP(C122,'Items in Tally'!$A$2:$D$4982,2,FALSE)</f>
        <v> </v>
      </c>
      <c r="G122" s="215">
        <v>43709</v>
      </c>
      <c r="H122" s="1150">
        <v>140</v>
      </c>
      <c r="I122" s="35">
        <v>1470</v>
      </c>
      <c r="J122" s="216" t="str">
        <f t="shared" si="125"/>
        <v/>
      </c>
      <c r="K122" s="6" t="str">
        <f t="shared" si="128"/>
        <v/>
      </c>
      <c r="L122" s="6" t="str">
        <f t="shared" si="130"/>
        <v/>
      </c>
      <c r="M122" s="6" t="str">
        <f t="shared" si="131"/>
        <v/>
      </c>
      <c r="N122" s="172" t="str">
        <f t="shared" si="132"/>
        <v/>
      </c>
      <c r="O122" s="1122"/>
      <c r="P122" s="609"/>
      <c r="Q122" s="1150"/>
      <c r="R122" s="1150"/>
      <c r="S122" s="1150"/>
      <c r="T122" s="1045"/>
      <c r="U122" s="35"/>
      <c r="V122" s="1152" t="str">
        <f t="shared" si="126"/>
        <v/>
      </c>
      <c r="W122" s="1148" t="str">
        <f t="shared" ref="W122:AA122" si="144">IF(P122="","",CEILING(P122*1.015,5))</f>
        <v/>
      </c>
      <c r="X122" s="1148" t="str">
        <f t="shared" si="144"/>
        <v/>
      </c>
      <c r="Y122" s="1148" t="str">
        <f t="shared" si="144"/>
        <v/>
      </c>
      <c r="Z122" s="1148" t="str">
        <f t="shared" si="144"/>
        <v/>
      </c>
      <c r="AA122" s="173" t="str">
        <f t="shared" si="144"/>
        <v/>
      </c>
      <c r="AB122" s="5"/>
      <c r="AC122" s="5"/>
      <c r="AD122" s="5"/>
    </row>
    <row r="123" spans="1:30" s="578" customFormat="1" ht="15.75" customHeight="1" x14ac:dyDescent="0.2">
      <c r="A123" s="171" t="s">
        <v>44</v>
      </c>
      <c r="B123" s="60" t="s">
        <v>672</v>
      </c>
      <c r="C123" s="974" t="s">
        <v>673</v>
      </c>
      <c r="D123" s="60" t="s">
        <v>674</v>
      </c>
      <c r="E123" s="60"/>
      <c r="F123" s="60" t="str">
        <f>VLOOKUP(C123,'Items in Tally'!$A$2:$D$4982,2,FALSE)</f>
        <v> </v>
      </c>
      <c r="G123" s="215">
        <v>43709</v>
      </c>
      <c r="H123" s="1150">
        <v>270</v>
      </c>
      <c r="I123" s="35">
        <v>2825</v>
      </c>
      <c r="J123" s="216" t="str">
        <f t="shared" si="125"/>
        <v/>
      </c>
      <c r="K123" s="6" t="str">
        <f t="shared" si="128"/>
        <v/>
      </c>
      <c r="L123" s="6" t="str">
        <f t="shared" si="130"/>
        <v/>
      </c>
      <c r="M123" s="6" t="str">
        <f t="shared" si="131"/>
        <v/>
      </c>
      <c r="N123" s="172" t="str">
        <f t="shared" si="132"/>
        <v/>
      </c>
      <c r="O123" s="1122"/>
      <c r="P123" s="609"/>
      <c r="Q123" s="1150"/>
      <c r="R123" s="1150"/>
      <c r="S123" s="1150"/>
      <c r="T123" s="1045"/>
      <c r="U123" s="35"/>
      <c r="V123" s="1152" t="str">
        <f t="shared" si="126"/>
        <v/>
      </c>
      <c r="W123" s="1148" t="str">
        <f t="shared" ref="W123:AA123" si="145">IF(P123="","",CEILING(P123*1.015,5))</f>
        <v/>
      </c>
      <c r="X123" s="1148" t="str">
        <f t="shared" si="145"/>
        <v/>
      </c>
      <c r="Y123" s="1148" t="str">
        <f t="shared" si="145"/>
        <v/>
      </c>
      <c r="Z123" s="1148" t="str">
        <f t="shared" si="145"/>
        <v/>
      </c>
      <c r="AA123" s="173" t="str">
        <f t="shared" si="145"/>
        <v/>
      </c>
      <c r="AB123" s="5"/>
      <c r="AC123" s="5"/>
      <c r="AD123" s="5"/>
    </row>
    <row r="124" spans="1:30" s="578" customFormat="1" ht="15.75" customHeight="1" x14ac:dyDescent="0.2">
      <c r="A124" s="738" t="s">
        <v>44</v>
      </c>
      <c r="B124" s="756">
        <v>4728</v>
      </c>
      <c r="C124" s="705"/>
      <c r="D124" s="739" t="s">
        <v>675</v>
      </c>
      <c r="E124" s="739"/>
      <c r="F124" s="60" t="e">
        <f>VLOOKUP(C124,'Items in Tally'!$A$2:$D$4982,2,FALSE)</f>
        <v>#N/A</v>
      </c>
      <c r="G124" s="755"/>
      <c r="H124" s="741"/>
      <c r="I124" s="742"/>
      <c r="J124" s="743"/>
      <c r="K124" s="744"/>
      <c r="L124" s="744"/>
      <c r="M124" s="744"/>
      <c r="N124" s="745"/>
      <c r="O124" s="753"/>
      <c r="P124" s="741"/>
      <c r="Q124" s="741"/>
      <c r="R124" s="741"/>
      <c r="S124" s="741"/>
      <c r="T124" s="754"/>
      <c r="U124" s="742"/>
      <c r="V124" s="750"/>
      <c r="W124" s="749"/>
      <c r="X124" s="749"/>
      <c r="Y124" s="749"/>
      <c r="Z124" s="749"/>
      <c r="AA124" s="751"/>
      <c r="AB124" s="752"/>
      <c r="AC124" s="752"/>
      <c r="AD124" s="752"/>
    </row>
    <row r="125" spans="1:30" s="578" customFormat="1" ht="15.75" customHeight="1" x14ac:dyDescent="0.2">
      <c r="A125" s="171" t="s">
        <v>44</v>
      </c>
      <c r="B125" s="60" t="s">
        <v>676</v>
      </c>
      <c r="D125" s="60"/>
      <c r="E125" s="60"/>
      <c r="F125" s="60" t="e">
        <f>VLOOKUP(C125,'Items in Tally'!$A$2:$D$4982,2,FALSE)</f>
        <v>#N/A</v>
      </c>
      <c r="G125" s="215"/>
      <c r="H125" s="1150"/>
      <c r="I125" s="35"/>
      <c r="J125" s="216" t="str">
        <f>IF(O125="","",O125/$I125-1)</f>
        <v/>
      </c>
      <c r="K125" s="6" t="str">
        <f t="shared" ref="K125:N126" si="146">IF(Q125="","",Q125/$I125-1)</f>
        <v/>
      </c>
      <c r="L125" s="6" t="str">
        <f t="shared" si="146"/>
        <v/>
      </c>
      <c r="M125" s="6" t="str">
        <f t="shared" si="146"/>
        <v/>
      </c>
      <c r="N125" s="172" t="str">
        <f t="shared" si="146"/>
        <v/>
      </c>
      <c r="O125" s="1122"/>
      <c r="P125" s="609"/>
      <c r="Q125" s="1150"/>
      <c r="R125" s="1150"/>
      <c r="S125" s="1150"/>
      <c r="T125" s="1045"/>
      <c r="U125" s="35"/>
      <c r="V125" s="1152" t="str">
        <f>IF(O125="","",CEILING(O125*1.015,5))</f>
        <v/>
      </c>
      <c r="W125" s="1148" t="str">
        <f t="shared" ref="W125:AA125" si="147">IF(P125="","",CEILING(P125*1.015,5))</f>
        <v/>
      </c>
      <c r="X125" s="1148" t="str">
        <f t="shared" si="147"/>
        <v/>
      </c>
      <c r="Y125" s="1148" t="str">
        <f t="shared" si="147"/>
        <v/>
      </c>
      <c r="Z125" s="1148" t="str">
        <f t="shared" si="147"/>
        <v/>
      </c>
      <c r="AA125" s="173" t="str">
        <f t="shared" si="147"/>
        <v/>
      </c>
      <c r="AB125" s="5"/>
      <c r="AC125" s="5"/>
      <c r="AD125" s="5"/>
    </row>
    <row r="126" spans="1:30" s="578" customFormat="1" ht="15.75" customHeight="1" x14ac:dyDescent="0.2">
      <c r="A126" s="171" t="s">
        <v>44</v>
      </c>
      <c r="B126" s="60" t="s">
        <v>677</v>
      </c>
      <c r="D126" s="60"/>
      <c r="E126" s="60"/>
      <c r="F126" s="60" t="e">
        <f>VLOOKUP(C126,'Items in Tally'!$A$2:$D$4982,2,FALSE)</f>
        <v>#N/A</v>
      </c>
      <c r="G126" s="215"/>
      <c r="H126" s="1150"/>
      <c r="I126" s="35"/>
      <c r="J126" s="216" t="str">
        <f>IF(O126="","",O126/$I126-1)</f>
        <v/>
      </c>
      <c r="K126" s="6" t="str">
        <f t="shared" si="146"/>
        <v/>
      </c>
      <c r="L126" s="6" t="str">
        <f t="shared" si="146"/>
        <v/>
      </c>
      <c r="M126" s="6" t="str">
        <f t="shared" si="146"/>
        <v/>
      </c>
      <c r="N126" s="172" t="str">
        <f t="shared" si="146"/>
        <v/>
      </c>
      <c r="O126" s="1122"/>
      <c r="P126" s="609"/>
      <c r="Q126" s="1150"/>
      <c r="R126" s="1150"/>
      <c r="S126" s="1150"/>
      <c r="T126" s="1045"/>
      <c r="U126" s="35"/>
      <c r="V126" s="1152" t="str">
        <f>IF(O126="","",CEILING(O126*1.015,5))</f>
        <v/>
      </c>
      <c r="W126" s="1148" t="str">
        <f t="shared" ref="W126:AA126" si="148">IF(P126="","",CEILING(P126*1.015,5))</f>
        <v/>
      </c>
      <c r="X126" s="1148" t="str">
        <f t="shared" si="148"/>
        <v/>
      </c>
      <c r="Y126" s="1148" t="str">
        <f t="shared" si="148"/>
        <v/>
      </c>
      <c r="Z126" s="1148" t="str">
        <f t="shared" si="148"/>
        <v/>
      </c>
      <c r="AA126" s="173" t="str">
        <f t="shared" si="148"/>
        <v/>
      </c>
      <c r="AB126" s="5"/>
      <c r="AC126" s="5"/>
      <c r="AD126" s="5"/>
    </row>
    <row r="127" spans="1:30" s="578" customFormat="1" ht="15.75" customHeight="1" x14ac:dyDescent="0.2">
      <c r="A127" s="171"/>
      <c r="B127" s="60"/>
      <c r="D127" s="60"/>
      <c r="E127" s="60"/>
      <c r="F127" s="60" t="e">
        <f>VLOOKUP(C127,'Items in Tally'!$A$2:$D$4982,2,FALSE)</f>
        <v>#N/A</v>
      </c>
      <c r="G127" s="215"/>
      <c r="H127" s="1150"/>
      <c r="I127" s="35"/>
      <c r="J127" s="216"/>
      <c r="K127" s="6"/>
      <c r="L127" s="6"/>
      <c r="M127" s="6"/>
      <c r="N127" s="172"/>
      <c r="O127" s="1122"/>
      <c r="P127" s="609"/>
      <c r="Q127" s="1150"/>
      <c r="R127" s="1150"/>
      <c r="S127" s="1150"/>
      <c r="T127" s="1045"/>
      <c r="U127" s="1150"/>
      <c r="V127" s="1152"/>
      <c r="W127" s="1148"/>
      <c r="X127" s="1148"/>
      <c r="Y127" s="1148"/>
      <c r="Z127" s="1148"/>
      <c r="AA127" s="173"/>
      <c r="AB127" s="5"/>
      <c r="AC127" s="5"/>
      <c r="AD127" s="5"/>
    </row>
    <row r="128" spans="1:30" s="578" customFormat="1" ht="15.75" customHeight="1" x14ac:dyDescent="0.2">
      <c r="A128" s="738" t="s">
        <v>132</v>
      </c>
      <c r="B128" s="756">
        <v>2320</v>
      </c>
      <c r="D128" s="739"/>
      <c r="E128" s="739"/>
      <c r="F128" s="60" t="e">
        <f>VLOOKUP(C128,'Items in Tally'!$A$2:$D$4982,2,FALSE)</f>
        <v>#N/A</v>
      </c>
      <c r="G128" s="755"/>
      <c r="H128" s="741">
        <v>100</v>
      </c>
      <c r="I128" s="742">
        <v>1225</v>
      </c>
      <c r="J128" s="743" t="str">
        <f>IF(O128="","",O128/$I128-1)</f>
        <v/>
      </c>
      <c r="K128" s="744" t="str">
        <f t="shared" ref="K128:N129" si="149">IF(Q128="","",Q128/$I128-1)</f>
        <v/>
      </c>
      <c r="L128" s="744" t="str">
        <f t="shared" si="149"/>
        <v/>
      </c>
      <c r="M128" s="744" t="str">
        <f t="shared" si="149"/>
        <v/>
      </c>
      <c r="N128" s="745" t="str">
        <f t="shared" si="149"/>
        <v/>
      </c>
      <c r="O128" s="753"/>
      <c r="P128" s="741"/>
      <c r="Q128" s="741"/>
      <c r="R128" s="741"/>
      <c r="S128" s="741"/>
      <c r="T128" s="754"/>
      <c r="U128" s="741"/>
      <c r="V128" s="750" t="str">
        <f>IF(O128="","",CEILING(O128*1.015,5))</f>
        <v/>
      </c>
      <c r="W128" s="749" t="str">
        <f t="shared" ref="W128:AA128" si="150">IF(P128="","",CEILING(P128*1.015,5))</f>
        <v/>
      </c>
      <c r="X128" s="749" t="str">
        <f t="shared" si="150"/>
        <v/>
      </c>
      <c r="Y128" s="749" t="str">
        <f t="shared" si="150"/>
        <v/>
      </c>
      <c r="Z128" s="749" t="str">
        <f t="shared" si="150"/>
        <v/>
      </c>
      <c r="AA128" s="751" t="str">
        <f t="shared" si="150"/>
        <v/>
      </c>
      <c r="AB128" s="752"/>
      <c r="AC128" s="752"/>
      <c r="AD128" s="752"/>
    </row>
    <row r="129" spans="1:16384" s="1047" customFormat="1" ht="15.75" customHeight="1" x14ac:dyDescent="0.2">
      <c r="A129" s="175" t="s">
        <v>132</v>
      </c>
      <c r="B129" s="59" t="s">
        <v>678</v>
      </c>
      <c r="C129" s="972" t="s">
        <v>679</v>
      </c>
      <c r="D129" s="59"/>
      <c r="E129" s="59"/>
      <c r="F129" s="59" t="str">
        <f>VLOOKUP(C129,'Items in Tally'!$A$2:$D$4982,2,FALSE)</f>
        <v>2 PC</v>
      </c>
      <c r="G129" s="209">
        <v>45772</v>
      </c>
      <c r="H129" s="1130">
        <v>95</v>
      </c>
      <c r="I129" s="17">
        <v>1150</v>
      </c>
      <c r="J129" s="213">
        <f>IF(O129="","",O129/$I129-1)</f>
        <v>0.39130434782608692</v>
      </c>
      <c r="K129" s="9">
        <f t="shared" si="149"/>
        <v>0.30434782608695654</v>
      </c>
      <c r="L129" s="9" t="str">
        <f t="shared" si="149"/>
        <v/>
      </c>
      <c r="M129" s="9" t="str">
        <f t="shared" si="149"/>
        <v/>
      </c>
      <c r="N129" s="177" t="str">
        <f t="shared" si="149"/>
        <v/>
      </c>
      <c r="O129" s="1129">
        <v>1600</v>
      </c>
      <c r="P129" s="643">
        <v>1550</v>
      </c>
      <c r="Q129" s="1130">
        <v>1500</v>
      </c>
      <c r="R129" s="1130"/>
      <c r="S129" s="1130"/>
      <c r="T129" s="1154"/>
      <c r="U129" s="1130"/>
      <c r="V129" s="1134">
        <f>IF(O129="","",CEILING(O129*1.015,5))</f>
        <v>1625</v>
      </c>
      <c r="W129" s="1131">
        <f t="shared" ref="W129:AA129" si="151">IF(P129="","",CEILING(P129*1.015,5))</f>
        <v>1575</v>
      </c>
      <c r="X129" s="1131">
        <f t="shared" si="151"/>
        <v>1525</v>
      </c>
      <c r="Y129" s="1131" t="str">
        <f t="shared" si="151"/>
        <v/>
      </c>
      <c r="Z129" s="1131" t="str">
        <f t="shared" si="151"/>
        <v/>
      </c>
      <c r="AA129" s="178" t="str">
        <f t="shared" si="151"/>
        <v/>
      </c>
      <c r="AB129" s="175"/>
      <c r="AC129" s="59"/>
      <c r="AD129" s="59"/>
      <c r="AE129" s="209"/>
      <c r="AF129" s="1130"/>
      <c r="AG129" s="17"/>
      <c r="AH129" s="213"/>
      <c r="AI129" s="9"/>
      <c r="AJ129" s="9"/>
      <c r="AK129" s="9"/>
      <c r="AL129" s="177"/>
      <c r="AM129" s="1130"/>
      <c r="AN129" s="1129"/>
      <c r="AO129" s="1130"/>
      <c r="AP129" s="1130"/>
      <c r="AQ129" s="1130"/>
      <c r="AR129" s="1154"/>
      <c r="AS129" s="1130"/>
      <c r="AT129" s="1134"/>
      <c r="AU129" s="1131"/>
      <c r="AV129" s="1131"/>
      <c r="AW129" s="1131"/>
      <c r="AX129" s="178"/>
      <c r="AY129" s="175"/>
      <c r="AZ129" s="59"/>
      <c r="BA129" s="59"/>
      <c r="BB129" s="209"/>
      <c r="BC129" s="1130"/>
      <c r="BD129" s="17"/>
      <c r="BE129" s="213"/>
      <c r="BF129" s="9"/>
      <c r="BG129" s="9"/>
      <c r="BH129" s="9"/>
      <c r="BI129" s="177"/>
      <c r="BJ129" s="1130"/>
      <c r="BK129" s="1129"/>
      <c r="BL129" s="1130"/>
      <c r="BM129" s="1130"/>
      <c r="BN129" s="1130"/>
      <c r="BO129" s="1154"/>
      <c r="BP129" s="1130"/>
      <c r="BQ129" s="1134"/>
      <c r="BR129" s="1131"/>
      <c r="BS129" s="1131"/>
      <c r="BT129" s="1131"/>
      <c r="BU129" s="178"/>
      <c r="BV129" s="175"/>
      <c r="BW129" s="59"/>
      <c r="BX129" s="59"/>
      <c r="BY129" s="209"/>
      <c r="BZ129" s="1130"/>
      <c r="CA129" s="17"/>
      <c r="CB129" s="213"/>
      <c r="CC129" s="9"/>
      <c r="CD129" s="9"/>
      <c r="CE129" s="9"/>
      <c r="CF129" s="177"/>
      <c r="CG129" s="1130"/>
      <c r="CH129" s="1129"/>
      <c r="CI129" s="1130"/>
      <c r="CJ129" s="1130"/>
      <c r="CK129" s="1130"/>
      <c r="CL129" s="1154"/>
      <c r="CM129" s="1130"/>
      <c r="CN129" s="1134"/>
      <c r="CO129" s="1131"/>
      <c r="CP129" s="1131"/>
      <c r="CQ129" s="1131"/>
      <c r="CR129" s="178"/>
      <c r="CS129" s="175"/>
      <c r="CT129" s="59"/>
      <c r="CU129" s="59"/>
      <c r="CV129" s="209"/>
      <c r="CW129" s="1130"/>
      <c r="CX129" s="17"/>
      <c r="CY129" s="213"/>
      <c r="CZ129" s="9"/>
      <c r="DA129" s="9"/>
      <c r="DB129" s="9"/>
      <c r="DC129" s="177"/>
      <c r="DD129" s="1130"/>
      <c r="DE129" s="1129"/>
      <c r="DF129" s="1130"/>
      <c r="DG129" s="1130"/>
      <c r="DH129" s="1130"/>
      <c r="DI129" s="1154"/>
      <c r="DJ129" s="1130"/>
      <c r="DK129" s="1134"/>
      <c r="DL129" s="1131"/>
      <c r="DM129" s="1131"/>
      <c r="DN129" s="1131"/>
      <c r="DO129" s="178"/>
      <c r="DP129" s="175"/>
      <c r="DQ129" s="59"/>
      <c r="DR129" s="59"/>
      <c r="DS129" s="209"/>
      <c r="DT129" s="1130"/>
      <c r="DU129" s="17"/>
      <c r="DV129" s="213"/>
      <c r="DW129" s="9"/>
      <c r="DX129" s="9"/>
      <c r="DY129" s="9"/>
      <c r="DZ129" s="177"/>
      <c r="EA129" s="1130"/>
      <c r="EB129" s="1129"/>
      <c r="EC129" s="1130"/>
      <c r="ED129" s="1130"/>
      <c r="EE129" s="1130"/>
      <c r="EF129" s="1154"/>
      <c r="EG129" s="1130"/>
      <c r="EH129" s="1134"/>
      <c r="EI129" s="1131"/>
      <c r="EJ129" s="1131"/>
      <c r="EK129" s="1131"/>
      <c r="EL129" s="178"/>
      <c r="EM129" s="175"/>
      <c r="EN129" s="59"/>
      <c r="EO129" s="59"/>
      <c r="EP129" s="209"/>
      <c r="EQ129" s="1130"/>
      <c r="ER129" s="17"/>
      <c r="ES129" s="213"/>
      <c r="ET129" s="9"/>
      <c r="EU129" s="9"/>
      <c r="EV129" s="9"/>
      <c r="EW129" s="177"/>
      <c r="EX129" s="1130"/>
      <c r="EY129" s="1129"/>
      <c r="EZ129" s="1130"/>
      <c r="FA129" s="1130"/>
      <c r="FB129" s="1130"/>
      <c r="FC129" s="1154"/>
      <c r="FD129" s="1130"/>
      <c r="FE129" s="1134"/>
      <c r="FF129" s="1131"/>
      <c r="FG129" s="1131"/>
      <c r="FH129" s="1131"/>
      <c r="FI129" s="178"/>
      <c r="FJ129" s="175"/>
      <c r="FK129" s="59"/>
      <c r="FL129" s="59"/>
      <c r="FM129" s="209"/>
      <c r="FN129" s="1130"/>
      <c r="FO129" s="17"/>
      <c r="FP129" s="213"/>
      <c r="FQ129" s="9"/>
      <c r="FR129" s="9"/>
      <c r="FS129" s="9"/>
      <c r="FT129" s="177"/>
      <c r="FU129" s="1130"/>
      <c r="FV129" s="1129"/>
      <c r="FW129" s="1130"/>
      <c r="FX129" s="1130"/>
      <c r="FY129" s="1130"/>
      <c r="FZ129" s="1154"/>
      <c r="GA129" s="1130"/>
      <c r="GB129" s="1134"/>
      <c r="GC129" s="1131"/>
      <c r="GD129" s="1131"/>
      <c r="GE129" s="1131"/>
      <c r="GF129" s="178"/>
      <c r="GG129" s="175"/>
      <c r="GH129" s="59"/>
      <c r="GI129" s="59"/>
      <c r="GJ129" s="209"/>
      <c r="GK129" s="1130"/>
      <c r="GL129" s="17"/>
      <c r="GM129" s="213"/>
      <c r="GN129" s="9"/>
      <c r="GO129" s="9"/>
      <c r="GP129" s="9"/>
      <c r="GQ129" s="177"/>
      <c r="GR129" s="1130"/>
      <c r="GS129" s="1129"/>
      <c r="GT129" s="1130"/>
      <c r="GU129" s="1130"/>
      <c r="GV129" s="1130"/>
      <c r="GW129" s="1154"/>
      <c r="GX129" s="1130"/>
      <c r="GY129" s="1134"/>
      <c r="GZ129" s="1131"/>
      <c r="HA129" s="1131"/>
      <c r="HB129" s="1131"/>
      <c r="HC129" s="178"/>
      <c r="HD129" s="175"/>
      <c r="HE129" s="59"/>
      <c r="HF129" s="59"/>
      <c r="HG129" s="209"/>
      <c r="HH129" s="1130"/>
      <c r="HI129" s="17"/>
      <c r="HJ129" s="213"/>
      <c r="HK129" s="9"/>
      <c r="HL129" s="9"/>
      <c r="HM129" s="9"/>
      <c r="HN129" s="177"/>
      <c r="HO129" s="1130"/>
      <c r="HP129" s="1129"/>
      <c r="HQ129" s="1130"/>
      <c r="HR129" s="1130"/>
      <c r="HS129" s="1130"/>
      <c r="HT129" s="1154"/>
      <c r="HU129" s="1130"/>
      <c r="HV129" s="1134"/>
      <c r="HW129" s="1131"/>
      <c r="HX129" s="1131"/>
      <c r="HY129" s="1131"/>
      <c r="HZ129" s="178"/>
      <c r="IA129" s="175"/>
      <c r="IB129" s="59"/>
      <c r="IC129" s="59"/>
      <c r="ID129" s="209"/>
      <c r="IE129" s="1130"/>
      <c r="IF129" s="17"/>
      <c r="IG129" s="213"/>
      <c r="IH129" s="9"/>
      <c r="II129" s="9"/>
      <c r="IJ129" s="9"/>
      <c r="IK129" s="177"/>
      <c r="IL129" s="1130"/>
      <c r="IM129" s="1129"/>
      <c r="IN129" s="1130"/>
      <c r="IO129" s="1130"/>
      <c r="IP129" s="1130"/>
      <c r="IQ129" s="1154"/>
      <c r="IR129" s="1130"/>
      <c r="IS129" s="1134"/>
      <c r="IT129" s="1131"/>
      <c r="IU129" s="1131"/>
      <c r="IV129" s="1131"/>
      <c r="IW129" s="178"/>
      <c r="IX129" s="175"/>
      <c r="IY129" s="59"/>
      <c r="IZ129" s="59"/>
      <c r="JA129" s="209"/>
      <c r="JB129" s="1130"/>
      <c r="JC129" s="17"/>
      <c r="JD129" s="213"/>
      <c r="JE129" s="9"/>
      <c r="JF129" s="9"/>
      <c r="JG129" s="9"/>
      <c r="JH129" s="177"/>
      <c r="JI129" s="1130"/>
      <c r="JJ129" s="1129"/>
      <c r="JK129" s="1130"/>
      <c r="JL129" s="1130"/>
      <c r="JM129" s="1130"/>
      <c r="JN129" s="1154"/>
      <c r="JO129" s="1130"/>
      <c r="JP129" s="1134"/>
      <c r="JQ129" s="1131"/>
      <c r="JR129" s="1131"/>
      <c r="JS129" s="1131"/>
      <c r="JT129" s="178"/>
      <c r="JU129" s="175"/>
      <c r="JV129" s="59"/>
      <c r="JW129" s="59"/>
      <c r="JX129" s="209"/>
      <c r="JY129" s="1130"/>
      <c r="JZ129" s="17"/>
      <c r="KA129" s="213"/>
      <c r="KB129" s="9"/>
      <c r="KC129" s="9"/>
      <c r="KD129" s="9"/>
      <c r="KE129" s="177"/>
      <c r="KF129" s="1130"/>
      <c r="KG129" s="1129"/>
      <c r="KH129" s="1130"/>
      <c r="KI129" s="1130"/>
      <c r="KJ129" s="1130"/>
      <c r="KK129" s="1154"/>
      <c r="KL129" s="1130"/>
      <c r="KM129" s="1134"/>
      <c r="KN129" s="1131"/>
      <c r="KO129" s="1131"/>
      <c r="KP129" s="1131"/>
      <c r="KQ129" s="178"/>
      <c r="KR129" s="175"/>
      <c r="KS129" s="59"/>
      <c r="KT129" s="59"/>
      <c r="KU129" s="209"/>
      <c r="KV129" s="1130"/>
      <c r="KW129" s="17"/>
      <c r="KX129" s="213"/>
      <c r="KY129" s="9"/>
      <c r="KZ129" s="9"/>
      <c r="LA129" s="9"/>
      <c r="LB129" s="177"/>
      <c r="LC129" s="1130"/>
      <c r="LD129" s="1129"/>
      <c r="LE129" s="1130"/>
      <c r="LF129" s="1130"/>
      <c r="LG129" s="1130"/>
      <c r="LH129" s="1154"/>
      <c r="LI129" s="1130"/>
      <c r="LJ129" s="1134"/>
      <c r="LK129" s="1131"/>
      <c r="LL129" s="1131"/>
      <c r="LM129" s="1131"/>
      <c r="LN129" s="178"/>
      <c r="LO129" s="175"/>
      <c r="LP129" s="59"/>
      <c r="LQ129" s="59"/>
      <c r="LR129" s="209"/>
      <c r="LS129" s="1130"/>
      <c r="LT129" s="17"/>
      <c r="LU129" s="213"/>
      <c r="LV129" s="9"/>
      <c r="LW129" s="9"/>
      <c r="LX129" s="9"/>
      <c r="LY129" s="177"/>
      <c r="LZ129" s="1130"/>
      <c r="MA129" s="1129"/>
      <c r="MB129" s="1130"/>
      <c r="MC129" s="1130"/>
      <c r="MD129" s="1130"/>
      <c r="ME129" s="1154"/>
      <c r="MF129" s="1130"/>
      <c r="MG129" s="1134"/>
      <c r="MH129" s="1131"/>
      <c r="MI129" s="1131"/>
      <c r="MJ129" s="1131"/>
      <c r="MK129" s="178"/>
      <c r="ML129" s="175"/>
      <c r="MM129" s="59"/>
      <c r="MN129" s="59"/>
      <c r="MO129" s="209"/>
      <c r="MP129" s="1130"/>
      <c r="MQ129" s="17"/>
      <c r="MR129" s="213"/>
      <c r="MS129" s="9"/>
      <c r="MT129" s="9"/>
      <c r="MU129" s="9"/>
      <c r="MV129" s="177"/>
      <c r="MW129" s="1130"/>
      <c r="MX129" s="1129"/>
      <c r="MY129" s="1130"/>
      <c r="MZ129" s="1130"/>
      <c r="NA129" s="1130"/>
      <c r="NB129" s="1154"/>
      <c r="NC129" s="1130"/>
      <c r="ND129" s="1134"/>
      <c r="NE129" s="1131"/>
      <c r="NF129" s="1131"/>
      <c r="NG129" s="1131"/>
      <c r="NH129" s="178"/>
      <c r="NI129" s="175"/>
      <c r="NJ129" s="59"/>
      <c r="NK129" s="59"/>
      <c r="NL129" s="209"/>
      <c r="NM129" s="1130"/>
      <c r="NN129" s="17"/>
      <c r="NO129" s="213"/>
      <c r="NP129" s="9"/>
      <c r="NQ129" s="9"/>
      <c r="NR129" s="9"/>
      <c r="NS129" s="177"/>
      <c r="NT129" s="1130"/>
      <c r="NU129" s="1129"/>
      <c r="NV129" s="1130"/>
      <c r="NW129" s="1130"/>
      <c r="NX129" s="1130"/>
      <c r="NY129" s="1154"/>
      <c r="NZ129" s="1130"/>
      <c r="OA129" s="1134"/>
      <c r="OB129" s="1131"/>
      <c r="OC129" s="1131"/>
      <c r="OD129" s="1131"/>
      <c r="OE129" s="178"/>
      <c r="OF129" s="175"/>
      <c r="OG129" s="59"/>
      <c r="OH129" s="59"/>
      <c r="OI129" s="209"/>
      <c r="OJ129" s="1130"/>
      <c r="OK129" s="17"/>
      <c r="OL129" s="213"/>
      <c r="OM129" s="9"/>
      <c r="ON129" s="9"/>
      <c r="OO129" s="9"/>
      <c r="OP129" s="177"/>
      <c r="OQ129" s="1130"/>
      <c r="OR129" s="1129"/>
      <c r="OS129" s="1130"/>
      <c r="OT129" s="1130"/>
      <c r="OU129" s="1130"/>
      <c r="OV129" s="1154"/>
      <c r="OW129" s="1130"/>
      <c r="OX129" s="1134"/>
      <c r="OY129" s="1131"/>
      <c r="OZ129" s="1131"/>
      <c r="PA129" s="1131"/>
      <c r="PB129" s="178"/>
      <c r="PC129" s="175"/>
      <c r="PD129" s="59"/>
      <c r="PE129" s="59"/>
      <c r="PF129" s="209"/>
      <c r="PG129" s="1130"/>
      <c r="PH129" s="17"/>
      <c r="PI129" s="213"/>
      <c r="PJ129" s="9"/>
      <c r="PK129" s="9"/>
      <c r="PL129" s="9"/>
      <c r="PM129" s="177"/>
      <c r="PN129" s="1130"/>
      <c r="PO129" s="1129"/>
      <c r="PP129" s="1130"/>
      <c r="PQ129" s="1130"/>
      <c r="PR129" s="1130"/>
      <c r="PS129" s="1154"/>
      <c r="PT129" s="1130"/>
      <c r="PU129" s="1134"/>
      <c r="PV129" s="1131"/>
      <c r="PW129" s="1131"/>
      <c r="PX129" s="1131"/>
      <c r="PY129" s="178"/>
      <c r="PZ129" s="175"/>
      <c r="QA129" s="59"/>
      <c r="QB129" s="59"/>
      <c r="QC129" s="209"/>
      <c r="QD129" s="1130"/>
      <c r="QE129" s="17"/>
      <c r="QF129" s="213"/>
      <c r="QG129" s="9"/>
      <c r="QH129" s="9"/>
      <c r="QI129" s="9"/>
      <c r="QJ129" s="177"/>
      <c r="QK129" s="1130"/>
      <c r="QL129" s="1129"/>
      <c r="QM129" s="1130"/>
      <c r="QN129" s="1130"/>
      <c r="QO129" s="1130"/>
      <c r="QP129" s="1154"/>
      <c r="QQ129" s="1130"/>
      <c r="QR129" s="1134"/>
      <c r="QS129" s="1131"/>
      <c r="QT129" s="1131"/>
      <c r="QU129" s="1131"/>
      <c r="QV129" s="178"/>
      <c r="QW129" s="175"/>
      <c r="QX129" s="59"/>
      <c r="QY129" s="59"/>
      <c r="QZ129" s="209"/>
      <c r="RA129" s="1130"/>
      <c r="RB129" s="17"/>
      <c r="RC129" s="213"/>
      <c r="RD129" s="9"/>
      <c r="RE129" s="9"/>
      <c r="RF129" s="9"/>
      <c r="RG129" s="177"/>
      <c r="RH129" s="1130"/>
      <c r="RI129" s="1129"/>
      <c r="RJ129" s="1130"/>
      <c r="RK129" s="1130"/>
      <c r="RL129" s="1130"/>
      <c r="RM129" s="1154"/>
      <c r="RN129" s="1130"/>
      <c r="RO129" s="1134"/>
      <c r="RP129" s="1131"/>
      <c r="RQ129" s="1131"/>
      <c r="RR129" s="1131"/>
      <c r="RS129" s="178"/>
      <c r="RT129" s="175"/>
      <c r="RU129" s="59"/>
      <c r="RV129" s="59"/>
      <c r="RW129" s="209"/>
      <c r="RX129" s="1130"/>
      <c r="RY129" s="17"/>
      <c r="RZ129" s="213"/>
      <c r="SA129" s="9"/>
      <c r="SB129" s="9"/>
      <c r="SC129" s="9"/>
      <c r="SD129" s="177"/>
      <c r="SE129" s="1130"/>
      <c r="SF129" s="1129"/>
      <c r="SG129" s="1130"/>
      <c r="SH129" s="1130"/>
      <c r="SI129" s="1130"/>
      <c r="SJ129" s="1154"/>
      <c r="SK129" s="1130"/>
      <c r="SL129" s="1134"/>
      <c r="SM129" s="1131"/>
      <c r="SN129" s="1131"/>
      <c r="SO129" s="1131"/>
      <c r="SP129" s="178"/>
      <c r="SQ129" s="175"/>
      <c r="SR129" s="59"/>
      <c r="SS129" s="59"/>
      <c r="ST129" s="209"/>
      <c r="SU129" s="1130"/>
      <c r="SV129" s="17"/>
      <c r="SW129" s="213"/>
      <c r="SX129" s="9"/>
      <c r="SY129" s="9"/>
      <c r="SZ129" s="9"/>
      <c r="TA129" s="177"/>
      <c r="TB129" s="1130"/>
      <c r="TC129" s="1129"/>
      <c r="TD129" s="1130"/>
      <c r="TE129" s="1130"/>
      <c r="TF129" s="1130"/>
      <c r="TG129" s="1154"/>
      <c r="TH129" s="1130"/>
      <c r="TI129" s="1134"/>
      <c r="TJ129" s="1131"/>
      <c r="TK129" s="1131"/>
      <c r="TL129" s="1131"/>
      <c r="TM129" s="178"/>
      <c r="TN129" s="175"/>
      <c r="TO129" s="59"/>
      <c r="TP129" s="59"/>
      <c r="TQ129" s="209"/>
      <c r="TR129" s="1130"/>
      <c r="TS129" s="17"/>
      <c r="TT129" s="213"/>
      <c r="TU129" s="9"/>
      <c r="TV129" s="9"/>
      <c r="TW129" s="9"/>
      <c r="TX129" s="177"/>
      <c r="TY129" s="1130"/>
      <c r="TZ129" s="1129"/>
      <c r="UA129" s="1130"/>
      <c r="UB129" s="1130"/>
      <c r="UC129" s="1130"/>
      <c r="UD129" s="1154"/>
      <c r="UE129" s="1130"/>
      <c r="UF129" s="1134"/>
      <c r="UG129" s="1131"/>
      <c r="UH129" s="1131"/>
      <c r="UI129" s="1131"/>
      <c r="UJ129" s="178"/>
      <c r="UK129" s="175"/>
      <c r="UL129" s="59"/>
      <c r="UM129" s="59"/>
      <c r="UN129" s="209"/>
      <c r="UO129" s="1130"/>
      <c r="UP129" s="17"/>
      <c r="UQ129" s="213"/>
      <c r="UR129" s="9"/>
      <c r="US129" s="9"/>
      <c r="UT129" s="9"/>
      <c r="UU129" s="177"/>
      <c r="UV129" s="1130"/>
      <c r="UW129" s="1129"/>
      <c r="UX129" s="1130"/>
      <c r="UY129" s="1130"/>
      <c r="UZ129" s="1130"/>
      <c r="VA129" s="1154"/>
      <c r="VB129" s="1130"/>
      <c r="VC129" s="1134"/>
      <c r="VD129" s="1131"/>
      <c r="VE129" s="1131"/>
      <c r="VF129" s="1131"/>
      <c r="VG129" s="178"/>
      <c r="VH129" s="175"/>
      <c r="VI129" s="59"/>
      <c r="VJ129" s="59"/>
      <c r="VK129" s="209"/>
      <c r="VL129" s="1130"/>
      <c r="VM129" s="17"/>
      <c r="VN129" s="213"/>
      <c r="VO129" s="9"/>
      <c r="VP129" s="9"/>
      <c r="VQ129" s="9"/>
      <c r="VR129" s="177"/>
      <c r="VS129" s="1130"/>
      <c r="VT129" s="1129"/>
      <c r="VU129" s="1130"/>
      <c r="VV129" s="1130"/>
      <c r="VW129" s="1130"/>
      <c r="VX129" s="1154"/>
      <c r="VY129" s="1130"/>
      <c r="VZ129" s="1134"/>
      <c r="WA129" s="1131"/>
      <c r="WB129" s="1131"/>
      <c r="WC129" s="1131"/>
      <c r="WD129" s="178"/>
      <c r="WE129" s="175"/>
      <c r="WF129" s="59"/>
      <c r="WG129" s="59"/>
      <c r="WH129" s="209"/>
      <c r="WI129" s="1130"/>
      <c r="WJ129" s="17"/>
      <c r="WK129" s="213"/>
      <c r="WL129" s="9"/>
      <c r="WM129" s="9"/>
      <c r="WN129" s="9"/>
      <c r="WO129" s="177"/>
      <c r="WP129" s="1130"/>
      <c r="WQ129" s="1129"/>
      <c r="WR129" s="1130"/>
      <c r="WS129" s="1130"/>
      <c r="WT129" s="1130"/>
      <c r="WU129" s="1154"/>
      <c r="WV129" s="1130"/>
      <c r="WW129" s="1134"/>
      <c r="WX129" s="1131"/>
      <c r="WY129" s="1131"/>
      <c r="WZ129" s="1131"/>
      <c r="XA129" s="178"/>
      <c r="XB129" s="175"/>
      <c r="XC129" s="59"/>
      <c r="XD129" s="59"/>
      <c r="XE129" s="209"/>
      <c r="XF129" s="1130"/>
      <c r="XG129" s="17"/>
      <c r="XH129" s="213"/>
      <c r="XI129" s="9"/>
      <c r="XJ129" s="9"/>
      <c r="XK129" s="9"/>
      <c r="XL129" s="177"/>
      <c r="XM129" s="1130"/>
      <c r="XN129" s="1129"/>
      <c r="XO129" s="1130"/>
      <c r="XP129" s="1130"/>
      <c r="XQ129" s="1130"/>
      <c r="XR129" s="1154"/>
      <c r="XS129" s="1130"/>
      <c r="XT129" s="1134"/>
      <c r="XU129" s="1131"/>
      <c r="XV129" s="1131"/>
      <c r="XW129" s="1131"/>
      <c r="XX129" s="178"/>
      <c r="XY129" s="175"/>
      <c r="XZ129" s="59"/>
      <c r="YA129" s="59"/>
      <c r="YB129" s="209"/>
      <c r="YC129" s="1130"/>
      <c r="YD129" s="17"/>
      <c r="YE129" s="213"/>
      <c r="YF129" s="9"/>
      <c r="YG129" s="9"/>
      <c r="YH129" s="9"/>
      <c r="YI129" s="177"/>
      <c r="YJ129" s="1130"/>
      <c r="YK129" s="1129"/>
      <c r="YL129" s="1130"/>
      <c r="YM129" s="1130"/>
      <c r="YN129" s="1130"/>
      <c r="YO129" s="1154"/>
      <c r="YP129" s="1130"/>
      <c r="YQ129" s="1134"/>
      <c r="YR129" s="1131"/>
      <c r="YS129" s="1131"/>
      <c r="YT129" s="1131"/>
      <c r="YU129" s="178"/>
      <c r="YV129" s="175"/>
      <c r="YW129" s="59"/>
      <c r="YX129" s="59"/>
      <c r="YY129" s="209"/>
      <c r="YZ129" s="1130"/>
      <c r="ZA129" s="17"/>
      <c r="ZB129" s="213"/>
      <c r="ZC129" s="9"/>
      <c r="ZD129" s="9"/>
      <c r="ZE129" s="9"/>
      <c r="ZF129" s="177"/>
      <c r="ZG129" s="1130"/>
      <c r="ZH129" s="1129"/>
      <c r="ZI129" s="1130"/>
      <c r="ZJ129" s="1130"/>
      <c r="ZK129" s="1130"/>
      <c r="ZL129" s="1154"/>
      <c r="ZM129" s="1130"/>
      <c r="ZN129" s="1134"/>
      <c r="ZO129" s="1131"/>
      <c r="ZP129" s="1131"/>
      <c r="ZQ129" s="1131"/>
      <c r="ZR129" s="178"/>
      <c r="ZS129" s="175"/>
      <c r="ZT129" s="59"/>
      <c r="ZU129" s="59"/>
      <c r="ZV129" s="209"/>
      <c r="ZW129" s="1130"/>
      <c r="ZX129" s="17"/>
      <c r="ZY129" s="213"/>
      <c r="ZZ129" s="9"/>
      <c r="AAA129" s="9"/>
      <c r="AAB129" s="9"/>
      <c r="AAC129" s="177"/>
      <c r="AAD129" s="1130"/>
      <c r="AAE129" s="1129"/>
      <c r="AAF129" s="1130"/>
      <c r="AAG129" s="1130"/>
      <c r="AAH129" s="1130"/>
      <c r="AAI129" s="1154"/>
      <c r="AAJ129" s="1130"/>
      <c r="AAK129" s="1134"/>
      <c r="AAL129" s="1131"/>
      <c r="AAM129" s="1131"/>
      <c r="AAN129" s="1131"/>
      <c r="AAO129" s="178"/>
      <c r="AAP129" s="175"/>
      <c r="AAQ129" s="59"/>
      <c r="AAR129" s="59"/>
      <c r="AAS129" s="209"/>
      <c r="AAT129" s="1130"/>
      <c r="AAU129" s="17"/>
      <c r="AAV129" s="213"/>
      <c r="AAW129" s="9"/>
      <c r="AAX129" s="9"/>
      <c r="AAY129" s="9"/>
      <c r="AAZ129" s="177"/>
      <c r="ABA129" s="1130"/>
      <c r="ABB129" s="1129"/>
      <c r="ABC129" s="1130"/>
      <c r="ABD129" s="1130"/>
      <c r="ABE129" s="1130"/>
      <c r="ABF129" s="1154"/>
      <c r="ABG129" s="1130"/>
      <c r="ABH129" s="1134"/>
      <c r="ABI129" s="1131"/>
      <c r="ABJ129" s="1131"/>
      <c r="ABK129" s="1131"/>
      <c r="ABL129" s="178"/>
      <c r="ABM129" s="175"/>
      <c r="ABN129" s="59"/>
      <c r="ABO129" s="59"/>
      <c r="ABP129" s="209"/>
      <c r="ABQ129" s="1130"/>
      <c r="ABR129" s="17"/>
      <c r="ABS129" s="213"/>
      <c r="ABT129" s="9"/>
      <c r="ABU129" s="9"/>
      <c r="ABV129" s="9"/>
      <c r="ABW129" s="177"/>
      <c r="ABX129" s="1130"/>
      <c r="ABY129" s="1129"/>
      <c r="ABZ129" s="1130"/>
      <c r="ACA129" s="1130"/>
      <c r="ACB129" s="1130"/>
      <c r="ACC129" s="1154"/>
      <c r="ACD129" s="1130"/>
      <c r="ACE129" s="1134"/>
      <c r="ACF129" s="1131"/>
      <c r="ACG129" s="1131"/>
      <c r="ACH129" s="1131"/>
      <c r="ACI129" s="178"/>
      <c r="ACJ129" s="175"/>
      <c r="ACK129" s="59"/>
      <c r="ACL129" s="59"/>
      <c r="ACM129" s="209"/>
      <c r="ACN129" s="1130"/>
      <c r="ACO129" s="17"/>
      <c r="ACP129" s="213"/>
      <c r="ACQ129" s="9"/>
      <c r="ACR129" s="9"/>
      <c r="ACS129" s="9"/>
      <c r="ACT129" s="177"/>
      <c r="ACU129" s="1130"/>
      <c r="ACV129" s="1129"/>
      <c r="ACW129" s="1130"/>
      <c r="ACX129" s="1130"/>
      <c r="ACY129" s="1130"/>
      <c r="ACZ129" s="1154"/>
      <c r="ADA129" s="1130"/>
      <c r="ADB129" s="1134"/>
      <c r="ADC129" s="1131"/>
      <c r="ADD129" s="1131"/>
      <c r="ADE129" s="1131"/>
      <c r="ADF129" s="178"/>
      <c r="ADG129" s="175"/>
      <c r="ADH129" s="59"/>
      <c r="ADI129" s="59"/>
      <c r="ADJ129" s="209"/>
      <c r="ADK129" s="1130"/>
      <c r="ADL129" s="17"/>
      <c r="ADM129" s="213"/>
      <c r="ADN129" s="9"/>
      <c r="ADO129" s="9"/>
      <c r="ADP129" s="9"/>
      <c r="ADQ129" s="177"/>
      <c r="ADR129" s="1130"/>
      <c r="ADS129" s="1129"/>
      <c r="ADT129" s="1130"/>
      <c r="ADU129" s="1130"/>
      <c r="ADV129" s="1130"/>
      <c r="ADW129" s="1154"/>
      <c r="ADX129" s="1130"/>
      <c r="ADY129" s="1134"/>
      <c r="ADZ129" s="1131"/>
      <c r="AEA129" s="1131"/>
      <c r="AEB129" s="1131"/>
      <c r="AEC129" s="178"/>
      <c r="AED129" s="175"/>
      <c r="AEE129" s="59"/>
      <c r="AEF129" s="59"/>
      <c r="AEG129" s="209"/>
      <c r="AEH129" s="1130"/>
      <c r="AEI129" s="17"/>
      <c r="AEJ129" s="213"/>
      <c r="AEK129" s="9"/>
      <c r="AEL129" s="9"/>
      <c r="AEM129" s="9"/>
      <c r="AEN129" s="177"/>
      <c r="AEO129" s="1130"/>
      <c r="AEP129" s="1129"/>
      <c r="AEQ129" s="1130"/>
      <c r="AER129" s="1130"/>
      <c r="AES129" s="1130"/>
      <c r="AET129" s="1154"/>
      <c r="AEU129" s="1130"/>
      <c r="AEV129" s="1134"/>
      <c r="AEW129" s="1131"/>
      <c r="AEX129" s="1131"/>
      <c r="AEY129" s="1131"/>
      <c r="AEZ129" s="178"/>
      <c r="AFA129" s="175"/>
      <c r="AFB129" s="59"/>
      <c r="AFC129" s="59"/>
      <c r="AFD129" s="209"/>
      <c r="AFE129" s="1130"/>
      <c r="AFF129" s="17"/>
      <c r="AFG129" s="213"/>
      <c r="AFH129" s="9"/>
      <c r="AFI129" s="9"/>
      <c r="AFJ129" s="9"/>
      <c r="AFK129" s="177"/>
      <c r="AFL129" s="1130"/>
      <c r="AFM129" s="1129"/>
      <c r="AFN129" s="1130"/>
      <c r="AFO129" s="1130"/>
      <c r="AFP129" s="1130"/>
      <c r="AFQ129" s="1154"/>
      <c r="AFR129" s="1130"/>
      <c r="AFS129" s="1134"/>
      <c r="AFT129" s="1131"/>
      <c r="AFU129" s="1131"/>
      <c r="AFV129" s="1131"/>
      <c r="AFW129" s="178"/>
      <c r="AFX129" s="175"/>
      <c r="AFY129" s="59"/>
      <c r="AFZ129" s="59"/>
      <c r="AGA129" s="209"/>
      <c r="AGB129" s="1130"/>
      <c r="AGC129" s="17"/>
      <c r="AGD129" s="213"/>
      <c r="AGE129" s="9"/>
      <c r="AGF129" s="9"/>
      <c r="AGG129" s="9"/>
      <c r="AGH129" s="177"/>
      <c r="AGI129" s="1130"/>
      <c r="AGJ129" s="1129"/>
      <c r="AGK129" s="1130"/>
      <c r="AGL129" s="1130"/>
      <c r="AGM129" s="1130"/>
      <c r="AGN129" s="1154"/>
      <c r="AGO129" s="1130"/>
      <c r="AGP129" s="1134"/>
      <c r="AGQ129" s="1131"/>
      <c r="AGR129" s="1131"/>
      <c r="AGS129" s="1131"/>
      <c r="AGT129" s="178"/>
      <c r="AGU129" s="175"/>
      <c r="AGV129" s="59"/>
      <c r="AGW129" s="59"/>
      <c r="AGX129" s="209"/>
      <c r="AGY129" s="1130"/>
      <c r="AGZ129" s="17"/>
      <c r="AHA129" s="213"/>
      <c r="AHB129" s="9"/>
      <c r="AHC129" s="9"/>
      <c r="AHD129" s="9"/>
      <c r="AHE129" s="177"/>
      <c r="AHF129" s="1130"/>
      <c r="AHG129" s="1129"/>
      <c r="AHH129" s="1130"/>
      <c r="AHI129" s="1130"/>
      <c r="AHJ129" s="1130"/>
      <c r="AHK129" s="1154"/>
      <c r="AHL129" s="1130"/>
      <c r="AHM129" s="1134"/>
      <c r="AHN129" s="1131"/>
      <c r="AHO129" s="1131"/>
      <c r="AHP129" s="1131"/>
      <c r="AHQ129" s="178"/>
      <c r="AHR129" s="175"/>
      <c r="AHS129" s="59"/>
      <c r="AHT129" s="59"/>
      <c r="AHU129" s="209"/>
      <c r="AHV129" s="1130"/>
      <c r="AHW129" s="17"/>
      <c r="AHX129" s="213"/>
      <c r="AHY129" s="9"/>
      <c r="AHZ129" s="9"/>
      <c r="AIA129" s="9"/>
      <c r="AIB129" s="177"/>
      <c r="AIC129" s="1130"/>
      <c r="AID129" s="1129"/>
      <c r="AIE129" s="1130"/>
      <c r="AIF129" s="1130"/>
      <c r="AIG129" s="1130"/>
      <c r="AIH129" s="1154"/>
      <c r="AII129" s="1130"/>
      <c r="AIJ129" s="1134"/>
      <c r="AIK129" s="1131"/>
      <c r="AIL129" s="1131"/>
      <c r="AIM129" s="1131"/>
      <c r="AIN129" s="178"/>
      <c r="AIO129" s="175"/>
      <c r="AIP129" s="59"/>
      <c r="AIQ129" s="59"/>
      <c r="AIR129" s="209"/>
      <c r="AIS129" s="1130"/>
      <c r="AIT129" s="17"/>
      <c r="AIU129" s="213"/>
      <c r="AIV129" s="9"/>
      <c r="AIW129" s="9"/>
      <c r="AIX129" s="9"/>
      <c r="AIY129" s="177"/>
      <c r="AIZ129" s="1130"/>
      <c r="AJA129" s="1129"/>
      <c r="AJB129" s="1130"/>
      <c r="AJC129" s="1130"/>
      <c r="AJD129" s="1130"/>
      <c r="AJE129" s="1154"/>
      <c r="AJF129" s="1130"/>
      <c r="AJG129" s="1134"/>
      <c r="AJH129" s="1131"/>
      <c r="AJI129" s="1131"/>
      <c r="AJJ129" s="1131"/>
      <c r="AJK129" s="178"/>
      <c r="AJL129" s="175"/>
      <c r="AJM129" s="59"/>
      <c r="AJN129" s="59"/>
      <c r="AJO129" s="209"/>
      <c r="AJP129" s="1130"/>
      <c r="AJQ129" s="17"/>
      <c r="AJR129" s="213"/>
      <c r="AJS129" s="9"/>
      <c r="AJT129" s="9"/>
      <c r="AJU129" s="9"/>
      <c r="AJV129" s="177"/>
      <c r="AJW129" s="1130"/>
      <c r="AJX129" s="1129"/>
      <c r="AJY129" s="1130"/>
      <c r="AJZ129" s="1130"/>
      <c r="AKA129" s="1130"/>
      <c r="AKB129" s="1154"/>
      <c r="AKC129" s="1130"/>
      <c r="AKD129" s="1134"/>
      <c r="AKE129" s="1131"/>
      <c r="AKF129" s="1131"/>
      <c r="AKG129" s="1131"/>
      <c r="AKH129" s="178"/>
      <c r="AKI129" s="175"/>
      <c r="AKJ129" s="59"/>
      <c r="AKK129" s="59"/>
      <c r="AKL129" s="209"/>
      <c r="AKM129" s="1130"/>
      <c r="AKN129" s="17"/>
      <c r="AKO129" s="213"/>
      <c r="AKP129" s="9"/>
      <c r="AKQ129" s="9"/>
      <c r="AKR129" s="9"/>
      <c r="AKS129" s="177"/>
      <c r="AKT129" s="1130"/>
      <c r="AKU129" s="1129"/>
      <c r="AKV129" s="1130"/>
      <c r="AKW129" s="1130"/>
      <c r="AKX129" s="1130"/>
      <c r="AKY129" s="1154"/>
      <c r="AKZ129" s="1130"/>
      <c r="ALA129" s="1134"/>
      <c r="ALB129" s="1131"/>
      <c r="ALC129" s="1131"/>
      <c r="ALD129" s="1131"/>
      <c r="ALE129" s="178"/>
      <c r="ALF129" s="175"/>
      <c r="ALG129" s="59"/>
      <c r="ALH129" s="59"/>
      <c r="ALI129" s="209"/>
      <c r="ALJ129" s="1130"/>
      <c r="ALK129" s="17"/>
      <c r="ALL129" s="213"/>
      <c r="ALM129" s="9"/>
      <c r="ALN129" s="9"/>
      <c r="ALO129" s="9"/>
      <c r="ALP129" s="177"/>
      <c r="ALQ129" s="1130"/>
      <c r="ALR129" s="1129"/>
      <c r="ALS129" s="1130"/>
      <c r="ALT129" s="1130"/>
      <c r="ALU129" s="1130"/>
      <c r="ALV129" s="1154"/>
      <c r="ALW129" s="1130"/>
      <c r="ALX129" s="1134"/>
      <c r="ALY129" s="1131"/>
      <c r="ALZ129" s="1131"/>
      <c r="AMA129" s="1131"/>
      <c r="AMB129" s="178"/>
      <c r="AMC129" s="175"/>
      <c r="AMD129" s="59"/>
      <c r="AME129" s="59"/>
      <c r="AMF129" s="209"/>
      <c r="AMG129" s="1130"/>
      <c r="AMH129" s="17"/>
      <c r="AMI129" s="213"/>
      <c r="AMJ129" s="9"/>
      <c r="AMK129" s="9"/>
      <c r="AML129" s="9"/>
      <c r="AMM129" s="177"/>
      <c r="AMN129" s="1130"/>
      <c r="AMO129" s="1129"/>
      <c r="AMP129" s="1130"/>
      <c r="AMQ129" s="1130"/>
      <c r="AMR129" s="1130"/>
      <c r="AMS129" s="1154"/>
      <c r="AMT129" s="1130"/>
      <c r="AMU129" s="1134"/>
      <c r="AMV129" s="1131"/>
      <c r="AMW129" s="1131"/>
      <c r="AMX129" s="1131"/>
      <c r="AMY129" s="178"/>
      <c r="AMZ129" s="175"/>
      <c r="ANA129" s="59"/>
      <c r="ANB129" s="59"/>
      <c r="ANC129" s="209"/>
      <c r="AND129" s="1130"/>
      <c r="ANE129" s="17"/>
      <c r="ANF129" s="213"/>
      <c r="ANG129" s="9"/>
      <c r="ANH129" s="9"/>
      <c r="ANI129" s="9"/>
      <c r="ANJ129" s="177"/>
      <c r="ANK129" s="1130"/>
      <c r="ANL129" s="1129"/>
      <c r="ANM129" s="1130"/>
      <c r="ANN129" s="1130"/>
      <c r="ANO129" s="1130"/>
      <c r="ANP129" s="1154"/>
      <c r="ANQ129" s="1130"/>
      <c r="ANR129" s="1134"/>
      <c r="ANS129" s="1131"/>
      <c r="ANT129" s="1131"/>
      <c r="ANU129" s="1131"/>
      <c r="ANV129" s="178"/>
      <c r="ANW129" s="175"/>
      <c r="ANX129" s="59"/>
      <c r="ANY129" s="59"/>
      <c r="ANZ129" s="209"/>
      <c r="AOA129" s="1130"/>
      <c r="AOB129" s="17"/>
      <c r="AOC129" s="213"/>
      <c r="AOD129" s="9"/>
      <c r="AOE129" s="9"/>
      <c r="AOF129" s="9"/>
      <c r="AOG129" s="177"/>
      <c r="AOH129" s="1130"/>
      <c r="AOI129" s="1129"/>
      <c r="AOJ129" s="1130"/>
      <c r="AOK129" s="1130"/>
      <c r="AOL129" s="1130"/>
      <c r="AOM129" s="1154"/>
      <c r="AON129" s="1130"/>
      <c r="AOO129" s="1134"/>
      <c r="AOP129" s="1131"/>
      <c r="AOQ129" s="1131"/>
      <c r="AOR129" s="1131"/>
      <c r="AOS129" s="178"/>
      <c r="AOT129" s="175"/>
      <c r="AOU129" s="59"/>
      <c r="AOV129" s="59"/>
      <c r="AOW129" s="209"/>
      <c r="AOX129" s="1130"/>
      <c r="AOY129" s="17"/>
      <c r="AOZ129" s="213"/>
      <c r="APA129" s="9"/>
      <c r="APB129" s="9"/>
      <c r="APC129" s="9"/>
      <c r="APD129" s="177"/>
      <c r="APE129" s="1130"/>
      <c r="APF129" s="1129"/>
      <c r="APG129" s="1130"/>
      <c r="APH129" s="1130"/>
      <c r="API129" s="1130"/>
      <c r="APJ129" s="1154"/>
      <c r="APK129" s="1130"/>
      <c r="APL129" s="1134"/>
      <c r="APM129" s="1131"/>
      <c r="APN129" s="1131"/>
      <c r="APO129" s="1131"/>
      <c r="APP129" s="178"/>
      <c r="APQ129" s="175"/>
      <c r="APR129" s="59"/>
      <c r="APS129" s="59"/>
      <c r="APT129" s="209"/>
      <c r="APU129" s="1130"/>
      <c r="APV129" s="17"/>
      <c r="APW129" s="213"/>
      <c r="APX129" s="9"/>
      <c r="APY129" s="9"/>
      <c r="APZ129" s="9"/>
      <c r="AQA129" s="177"/>
      <c r="AQB129" s="1130"/>
      <c r="AQC129" s="1129"/>
      <c r="AQD129" s="1130"/>
      <c r="AQE129" s="1130"/>
      <c r="AQF129" s="1130"/>
      <c r="AQG129" s="1154"/>
      <c r="AQH129" s="1130"/>
      <c r="AQI129" s="1134"/>
      <c r="AQJ129" s="1131"/>
      <c r="AQK129" s="1131"/>
      <c r="AQL129" s="1131"/>
      <c r="AQM129" s="178"/>
      <c r="AQN129" s="175"/>
      <c r="AQO129" s="59"/>
      <c r="AQP129" s="59"/>
      <c r="AQQ129" s="209"/>
      <c r="AQR129" s="1130"/>
      <c r="AQS129" s="17"/>
      <c r="AQT129" s="213"/>
      <c r="AQU129" s="9"/>
      <c r="AQV129" s="9"/>
      <c r="AQW129" s="9"/>
      <c r="AQX129" s="177"/>
      <c r="AQY129" s="1130"/>
      <c r="AQZ129" s="1129"/>
      <c r="ARA129" s="1130"/>
      <c r="ARB129" s="1130"/>
      <c r="ARC129" s="1130"/>
      <c r="ARD129" s="1154"/>
      <c r="ARE129" s="1130"/>
      <c r="ARF129" s="1134"/>
      <c r="ARG129" s="1131"/>
      <c r="ARH129" s="1131"/>
      <c r="ARI129" s="1131"/>
      <c r="ARJ129" s="178"/>
      <c r="ARK129" s="175"/>
      <c r="ARL129" s="59"/>
      <c r="ARM129" s="59"/>
      <c r="ARN129" s="209"/>
      <c r="ARO129" s="1130"/>
      <c r="ARP129" s="17"/>
      <c r="ARQ129" s="213"/>
      <c r="ARR129" s="9"/>
      <c r="ARS129" s="9"/>
      <c r="ART129" s="9"/>
      <c r="ARU129" s="177"/>
      <c r="ARV129" s="1130"/>
      <c r="ARW129" s="1129"/>
      <c r="ARX129" s="1130"/>
      <c r="ARY129" s="1130"/>
      <c r="ARZ129" s="1130"/>
      <c r="ASA129" s="1154"/>
      <c r="ASB129" s="1130"/>
      <c r="ASC129" s="1134"/>
      <c r="ASD129" s="1131"/>
      <c r="ASE129" s="1131"/>
      <c r="ASF129" s="1131"/>
      <c r="ASG129" s="178"/>
      <c r="ASH129" s="175"/>
      <c r="ASI129" s="59"/>
      <c r="ASJ129" s="59"/>
      <c r="ASK129" s="209"/>
      <c r="ASL129" s="1130"/>
      <c r="ASM129" s="17"/>
      <c r="ASN129" s="213"/>
      <c r="ASO129" s="9"/>
      <c r="ASP129" s="9"/>
      <c r="ASQ129" s="9"/>
      <c r="ASR129" s="177"/>
      <c r="ASS129" s="1130"/>
      <c r="AST129" s="1129"/>
      <c r="ASU129" s="1130"/>
      <c r="ASV129" s="1130"/>
      <c r="ASW129" s="1130"/>
      <c r="ASX129" s="1154"/>
      <c r="ASY129" s="1130"/>
      <c r="ASZ129" s="1134"/>
      <c r="ATA129" s="1131"/>
      <c r="ATB129" s="1131"/>
      <c r="ATC129" s="1131"/>
      <c r="ATD129" s="178"/>
      <c r="ATE129" s="175"/>
      <c r="ATF129" s="59"/>
      <c r="ATG129" s="59"/>
      <c r="ATH129" s="209"/>
      <c r="ATI129" s="1130"/>
      <c r="ATJ129" s="17"/>
      <c r="ATK129" s="213"/>
      <c r="ATL129" s="9"/>
      <c r="ATM129" s="9"/>
      <c r="ATN129" s="9"/>
      <c r="ATO129" s="177"/>
      <c r="ATP129" s="1130"/>
      <c r="ATQ129" s="1129"/>
      <c r="ATR129" s="1130"/>
      <c r="ATS129" s="1130"/>
      <c r="ATT129" s="1130"/>
      <c r="ATU129" s="1154"/>
      <c r="ATV129" s="1130"/>
      <c r="ATW129" s="1134"/>
      <c r="ATX129" s="1131"/>
      <c r="ATY129" s="1131"/>
      <c r="ATZ129" s="1131"/>
      <c r="AUA129" s="178"/>
      <c r="AUB129" s="175"/>
      <c r="AUC129" s="59"/>
      <c r="AUD129" s="59"/>
      <c r="AUE129" s="209"/>
      <c r="AUF129" s="1130"/>
      <c r="AUG129" s="17"/>
      <c r="AUH129" s="213"/>
      <c r="AUI129" s="9"/>
      <c r="AUJ129" s="9"/>
      <c r="AUK129" s="9"/>
      <c r="AUL129" s="177"/>
      <c r="AUM129" s="1130"/>
      <c r="AUN129" s="1129"/>
      <c r="AUO129" s="1130"/>
      <c r="AUP129" s="1130"/>
      <c r="AUQ129" s="1130"/>
      <c r="AUR129" s="1154"/>
      <c r="AUS129" s="1130"/>
      <c r="AUT129" s="1134"/>
      <c r="AUU129" s="1131"/>
      <c r="AUV129" s="1131"/>
      <c r="AUW129" s="1131"/>
      <c r="AUX129" s="178"/>
      <c r="AUY129" s="175"/>
      <c r="AUZ129" s="59"/>
      <c r="AVA129" s="59"/>
      <c r="AVB129" s="209"/>
      <c r="AVC129" s="1130"/>
      <c r="AVD129" s="17"/>
      <c r="AVE129" s="213"/>
      <c r="AVF129" s="9"/>
      <c r="AVG129" s="9"/>
      <c r="AVH129" s="9"/>
      <c r="AVI129" s="177"/>
      <c r="AVJ129" s="1130"/>
      <c r="AVK129" s="1129"/>
      <c r="AVL129" s="1130"/>
      <c r="AVM129" s="1130"/>
      <c r="AVN129" s="1130"/>
      <c r="AVO129" s="1154"/>
      <c r="AVP129" s="1130"/>
      <c r="AVQ129" s="1134"/>
      <c r="AVR129" s="1131"/>
      <c r="AVS129" s="1131"/>
      <c r="AVT129" s="1131"/>
      <c r="AVU129" s="178"/>
      <c r="AVV129" s="175"/>
      <c r="AVW129" s="59"/>
      <c r="AVX129" s="59"/>
      <c r="AVY129" s="209"/>
      <c r="AVZ129" s="1130"/>
      <c r="AWA129" s="17"/>
      <c r="AWB129" s="213"/>
      <c r="AWC129" s="9"/>
      <c r="AWD129" s="9"/>
      <c r="AWE129" s="9"/>
      <c r="AWF129" s="177"/>
      <c r="AWG129" s="1130"/>
      <c r="AWH129" s="1129"/>
      <c r="AWI129" s="1130"/>
      <c r="AWJ129" s="1130"/>
      <c r="AWK129" s="1130"/>
      <c r="AWL129" s="1154"/>
      <c r="AWM129" s="1130"/>
      <c r="AWN129" s="1134"/>
      <c r="AWO129" s="1131"/>
      <c r="AWP129" s="1131"/>
      <c r="AWQ129" s="1131"/>
      <c r="AWR129" s="178"/>
      <c r="AWS129" s="175"/>
      <c r="AWT129" s="59"/>
      <c r="AWU129" s="59"/>
      <c r="AWV129" s="209"/>
      <c r="AWW129" s="1130"/>
      <c r="AWX129" s="17"/>
      <c r="AWY129" s="213"/>
      <c r="AWZ129" s="9"/>
      <c r="AXA129" s="9"/>
      <c r="AXB129" s="9"/>
      <c r="AXC129" s="177"/>
      <c r="AXD129" s="1130"/>
      <c r="AXE129" s="1129"/>
      <c r="AXF129" s="1130"/>
      <c r="AXG129" s="1130"/>
      <c r="AXH129" s="1130"/>
      <c r="AXI129" s="1154"/>
      <c r="AXJ129" s="1130"/>
      <c r="AXK129" s="1134"/>
      <c r="AXL129" s="1131"/>
      <c r="AXM129" s="1131"/>
      <c r="AXN129" s="1131"/>
      <c r="AXO129" s="178"/>
      <c r="AXP129" s="175"/>
      <c r="AXQ129" s="59"/>
      <c r="AXR129" s="59"/>
      <c r="AXS129" s="209"/>
      <c r="AXT129" s="1130"/>
      <c r="AXU129" s="17"/>
      <c r="AXV129" s="213"/>
      <c r="AXW129" s="9"/>
      <c r="AXX129" s="9"/>
      <c r="AXY129" s="9"/>
      <c r="AXZ129" s="177"/>
      <c r="AYA129" s="1130"/>
      <c r="AYB129" s="1129"/>
      <c r="AYC129" s="1130"/>
      <c r="AYD129" s="1130"/>
      <c r="AYE129" s="1130"/>
      <c r="AYF129" s="1154"/>
      <c r="AYG129" s="1130"/>
      <c r="AYH129" s="1134"/>
      <c r="AYI129" s="1131"/>
      <c r="AYJ129" s="1131"/>
      <c r="AYK129" s="1131"/>
      <c r="AYL129" s="178"/>
      <c r="AYM129" s="175"/>
      <c r="AYN129" s="59"/>
      <c r="AYO129" s="59"/>
      <c r="AYP129" s="209"/>
      <c r="AYQ129" s="1130"/>
      <c r="AYR129" s="17"/>
      <c r="AYS129" s="213"/>
      <c r="AYT129" s="9"/>
      <c r="AYU129" s="9"/>
      <c r="AYV129" s="9"/>
      <c r="AYW129" s="177"/>
      <c r="AYX129" s="1130"/>
      <c r="AYY129" s="1129"/>
      <c r="AYZ129" s="1130"/>
      <c r="AZA129" s="1130"/>
      <c r="AZB129" s="1130"/>
      <c r="AZC129" s="1154"/>
      <c r="AZD129" s="1130"/>
      <c r="AZE129" s="1134"/>
      <c r="AZF129" s="1131"/>
      <c r="AZG129" s="1131"/>
      <c r="AZH129" s="1131"/>
      <c r="AZI129" s="178"/>
      <c r="AZJ129" s="175"/>
      <c r="AZK129" s="59"/>
      <c r="AZL129" s="59"/>
      <c r="AZM129" s="209"/>
      <c r="AZN129" s="1130"/>
      <c r="AZO129" s="17"/>
      <c r="AZP129" s="213"/>
      <c r="AZQ129" s="9"/>
      <c r="AZR129" s="9"/>
      <c r="AZS129" s="9"/>
      <c r="AZT129" s="177"/>
      <c r="AZU129" s="1130"/>
      <c r="AZV129" s="1129"/>
      <c r="AZW129" s="1130"/>
      <c r="AZX129" s="1130"/>
      <c r="AZY129" s="1130"/>
      <c r="AZZ129" s="1154"/>
      <c r="BAA129" s="1130"/>
      <c r="BAB129" s="1134"/>
      <c r="BAC129" s="1131"/>
      <c r="BAD129" s="1131"/>
      <c r="BAE129" s="1131"/>
      <c r="BAF129" s="178"/>
      <c r="BAG129" s="175"/>
      <c r="BAH129" s="59"/>
      <c r="BAI129" s="59"/>
      <c r="BAJ129" s="209"/>
      <c r="BAK129" s="1130"/>
      <c r="BAL129" s="17"/>
      <c r="BAM129" s="213"/>
      <c r="BAN129" s="9"/>
      <c r="BAO129" s="9"/>
      <c r="BAP129" s="9"/>
      <c r="BAQ129" s="177"/>
      <c r="BAR129" s="1130"/>
      <c r="BAS129" s="1129"/>
      <c r="BAT129" s="1130"/>
      <c r="BAU129" s="1130"/>
      <c r="BAV129" s="1130"/>
      <c r="BAW129" s="1154"/>
      <c r="BAX129" s="1130"/>
      <c r="BAY129" s="1134"/>
      <c r="BAZ129" s="1131"/>
      <c r="BBA129" s="1131"/>
      <c r="BBB129" s="1131"/>
      <c r="BBC129" s="178"/>
      <c r="BBD129" s="175"/>
      <c r="BBE129" s="59"/>
      <c r="BBF129" s="59"/>
      <c r="BBG129" s="209"/>
      <c r="BBH129" s="1130"/>
      <c r="BBI129" s="17"/>
      <c r="BBJ129" s="213"/>
      <c r="BBK129" s="9"/>
      <c r="BBL129" s="9"/>
      <c r="BBM129" s="9"/>
      <c r="BBN129" s="177"/>
      <c r="BBO129" s="1130"/>
      <c r="BBP129" s="1129"/>
      <c r="BBQ129" s="1130"/>
      <c r="BBR129" s="1130"/>
      <c r="BBS129" s="1130"/>
      <c r="BBT129" s="1154"/>
      <c r="BBU129" s="1130"/>
      <c r="BBV129" s="1134"/>
      <c r="BBW129" s="1131"/>
      <c r="BBX129" s="1131"/>
      <c r="BBY129" s="1131"/>
      <c r="BBZ129" s="178"/>
      <c r="BCA129" s="175"/>
      <c r="BCB129" s="59"/>
      <c r="BCC129" s="59"/>
      <c r="BCD129" s="209"/>
      <c r="BCE129" s="1130"/>
      <c r="BCF129" s="17"/>
      <c r="BCG129" s="213"/>
      <c r="BCH129" s="9"/>
      <c r="BCI129" s="9"/>
      <c r="BCJ129" s="9"/>
      <c r="BCK129" s="177"/>
      <c r="BCL129" s="1130"/>
      <c r="BCM129" s="1129"/>
      <c r="BCN129" s="1130"/>
      <c r="BCO129" s="1130"/>
      <c r="BCP129" s="1130"/>
      <c r="BCQ129" s="1154"/>
      <c r="BCR129" s="1130"/>
      <c r="BCS129" s="1134"/>
      <c r="BCT129" s="1131"/>
      <c r="BCU129" s="1131"/>
      <c r="BCV129" s="1131"/>
      <c r="BCW129" s="178"/>
      <c r="BCX129" s="175"/>
      <c r="BCY129" s="59"/>
      <c r="BCZ129" s="59"/>
      <c r="BDA129" s="209"/>
      <c r="BDB129" s="1130"/>
      <c r="BDC129" s="17"/>
      <c r="BDD129" s="213"/>
      <c r="BDE129" s="9"/>
      <c r="BDF129" s="9"/>
      <c r="BDG129" s="9"/>
      <c r="BDH129" s="177"/>
      <c r="BDI129" s="1130"/>
      <c r="BDJ129" s="1129"/>
      <c r="BDK129" s="1130"/>
      <c r="BDL129" s="1130"/>
      <c r="BDM129" s="1130"/>
      <c r="BDN129" s="1154"/>
      <c r="BDO129" s="1130"/>
      <c r="BDP129" s="1134"/>
      <c r="BDQ129" s="1131"/>
      <c r="BDR129" s="1131"/>
      <c r="BDS129" s="1131"/>
      <c r="BDT129" s="178"/>
      <c r="BDU129" s="175"/>
      <c r="BDV129" s="59"/>
      <c r="BDW129" s="59"/>
      <c r="BDX129" s="209"/>
      <c r="BDY129" s="1130"/>
      <c r="BDZ129" s="17"/>
      <c r="BEA129" s="213"/>
      <c r="BEB129" s="9"/>
      <c r="BEC129" s="9"/>
      <c r="BED129" s="9"/>
      <c r="BEE129" s="177"/>
      <c r="BEF129" s="1130"/>
      <c r="BEG129" s="1129"/>
      <c r="BEH129" s="1130"/>
      <c r="BEI129" s="1130"/>
      <c r="BEJ129" s="1130"/>
      <c r="BEK129" s="1154"/>
      <c r="BEL129" s="1130"/>
      <c r="BEM129" s="1134"/>
      <c r="BEN129" s="1131"/>
      <c r="BEO129" s="1131"/>
      <c r="BEP129" s="1131"/>
      <c r="BEQ129" s="178"/>
      <c r="BER129" s="175"/>
      <c r="BES129" s="59"/>
      <c r="BET129" s="59"/>
      <c r="BEU129" s="209"/>
      <c r="BEV129" s="1130"/>
      <c r="BEW129" s="17"/>
      <c r="BEX129" s="213"/>
      <c r="BEY129" s="9"/>
      <c r="BEZ129" s="9"/>
      <c r="BFA129" s="9"/>
      <c r="BFB129" s="177"/>
      <c r="BFC129" s="1130"/>
      <c r="BFD129" s="1129"/>
      <c r="BFE129" s="1130"/>
      <c r="BFF129" s="1130"/>
      <c r="BFG129" s="1130"/>
      <c r="BFH129" s="1154"/>
      <c r="BFI129" s="1130"/>
      <c r="BFJ129" s="1134"/>
      <c r="BFK129" s="1131"/>
      <c r="BFL129" s="1131"/>
      <c r="BFM129" s="1131"/>
      <c r="BFN129" s="178"/>
      <c r="BFO129" s="175"/>
      <c r="BFP129" s="59"/>
      <c r="BFQ129" s="59"/>
      <c r="BFR129" s="209"/>
      <c r="BFS129" s="1130"/>
      <c r="BFT129" s="17"/>
      <c r="BFU129" s="213"/>
      <c r="BFV129" s="9"/>
      <c r="BFW129" s="9"/>
      <c r="BFX129" s="9"/>
      <c r="BFY129" s="177"/>
      <c r="BFZ129" s="1130"/>
      <c r="BGA129" s="1129"/>
      <c r="BGB129" s="1130"/>
      <c r="BGC129" s="1130"/>
      <c r="BGD129" s="1130"/>
      <c r="BGE129" s="1154"/>
      <c r="BGF129" s="1130"/>
      <c r="BGG129" s="1134"/>
      <c r="BGH129" s="1131"/>
      <c r="BGI129" s="1131"/>
      <c r="BGJ129" s="1131"/>
      <c r="BGK129" s="178"/>
      <c r="BGL129" s="175"/>
      <c r="BGM129" s="59"/>
      <c r="BGN129" s="59"/>
      <c r="BGO129" s="209"/>
      <c r="BGP129" s="1130"/>
      <c r="BGQ129" s="17"/>
      <c r="BGR129" s="213"/>
      <c r="BGS129" s="9"/>
      <c r="BGT129" s="9"/>
      <c r="BGU129" s="9"/>
      <c r="BGV129" s="177"/>
      <c r="BGW129" s="1130"/>
      <c r="BGX129" s="1129"/>
      <c r="BGY129" s="1130"/>
      <c r="BGZ129" s="1130"/>
      <c r="BHA129" s="1130"/>
      <c r="BHB129" s="1154"/>
      <c r="BHC129" s="1130"/>
      <c r="BHD129" s="1134"/>
      <c r="BHE129" s="1131"/>
      <c r="BHF129" s="1131"/>
      <c r="BHG129" s="1131"/>
      <c r="BHH129" s="178"/>
      <c r="BHI129" s="175"/>
      <c r="BHJ129" s="59"/>
      <c r="BHK129" s="59"/>
      <c r="BHL129" s="209"/>
      <c r="BHM129" s="1130"/>
      <c r="BHN129" s="17"/>
      <c r="BHO129" s="213"/>
      <c r="BHP129" s="9"/>
      <c r="BHQ129" s="9"/>
      <c r="BHR129" s="9"/>
      <c r="BHS129" s="177"/>
      <c r="BHT129" s="1130"/>
      <c r="BHU129" s="1129"/>
      <c r="BHV129" s="1130"/>
      <c r="BHW129" s="1130"/>
      <c r="BHX129" s="1130"/>
      <c r="BHY129" s="1154"/>
      <c r="BHZ129" s="1130"/>
      <c r="BIA129" s="1134"/>
      <c r="BIB129" s="1131"/>
      <c r="BIC129" s="1131"/>
      <c r="BID129" s="1131"/>
      <c r="BIE129" s="178"/>
      <c r="BIF129" s="175"/>
      <c r="BIG129" s="59"/>
      <c r="BIH129" s="59"/>
      <c r="BII129" s="209"/>
      <c r="BIJ129" s="1130"/>
      <c r="BIK129" s="17"/>
      <c r="BIL129" s="213"/>
      <c r="BIM129" s="9"/>
      <c r="BIN129" s="9"/>
      <c r="BIO129" s="9"/>
      <c r="BIP129" s="177"/>
      <c r="BIQ129" s="1130"/>
      <c r="BIR129" s="1129"/>
      <c r="BIS129" s="1130"/>
      <c r="BIT129" s="1130"/>
      <c r="BIU129" s="1130"/>
      <c r="BIV129" s="1154"/>
      <c r="BIW129" s="1130"/>
      <c r="BIX129" s="1134"/>
      <c r="BIY129" s="1131"/>
      <c r="BIZ129" s="1131"/>
      <c r="BJA129" s="1131"/>
      <c r="BJB129" s="178"/>
      <c r="BJC129" s="175"/>
      <c r="BJD129" s="59"/>
      <c r="BJE129" s="59"/>
      <c r="BJF129" s="209"/>
      <c r="BJG129" s="1130"/>
      <c r="BJH129" s="17"/>
      <c r="BJI129" s="213"/>
      <c r="BJJ129" s="9"/>
      <c r="BJK129" s="9"/>
      <c r="BJL129" s="9"/>
      <c r="BJM129" s="177"/>
      <c r="BJN129" s="1130"/>
      <c r="BJO129" s="1129"/>
      <c r="BJP129" s="1130"/>
      <c r="BJQ129" s="1130"/>
      <c r="BJR129" s="1130"/>
      <c r="BJS129" s="1154"/>
      <c r="BJT129" s="1130"/>
      <c r="BJU129" s="1134"/>
      <c r="BJV129" s="1131"/>
      <c r="BJW129" s="1131"/>
      <c r="BJX129" s="1131"/>
      <c r="BJY129" s="178"/>
      <c r="BJZ129" s="175"/>
      <c r="BKA129" s="59"/>
      <c r="BKB129" s="59"/>
      <c r="BKC129" s="209"/>
      <c r="BKD129" s="1130"/>
      <c r="BKE129" s="17"/>
      <c r="BKF129" s="213"/>
      <c r="BKG129" s="9"/>
      <c r="BKH129" s="9"/>
      <c r="BKI129" s="9"/>
      <c r="BKJ129" s="177"/>
      <c r="BKK129" s="1130"/>
      <c r="BKL129" s="1129"/>
      <c r="BKM129" s="1130"/>
      <c r="BKN129" s="1130"/>
      <c r="BKO129" s="1130"/>
      <c r="BKP129" s="1154"/>
      <c r="BKQ129" s="1130"/>
      <c r="BKR129" s="1134"/>
      <c r="BKS129" s="1131"/>
      <c r="BKT129" s="1131"/>
      <c r="BKU129" s="1131"/>
      <c r="BKV129" s="178"/>
      <c r="BKW129" s="175"/>
      <c r="BKX129" s="59"/>
      <c r="BKY129" s="59"/>
      <c r="BKZ129" s="209"/>
      <c r="BLA129" s="1130"/>
      <c r="BLB129" s="17"/>
      <c r="BLC129" s="213"/>
      <c r="BLD129" s="9"/>
      <c r="BLE129" s="9"/>
      <c r="BLF129" s="9"/>
      <c r="BLG129" s="177"/>
      <c r="BLH129" s="1130"/>
      <c r="BLI129" s="1129"/>
      <c r="BLJ129" s="1130"/>
      <c r="BLK129" s="1130"/>
      <c r="BLL129" s="1130"/>
      <c r="BLM129" s="1154"/>
      <c r="BLN129" s="1130"/>
      <c r="BLO129" s="1134"/>
      <c r="BLP129" s="1131"/>
      <c r="BLQ129" s="1131"/>
      <c r="BLR129" s="1131"/>
      <c r="BLS129" s="178"/>
      <c r="BLT129" s="175"/>
      <c r="BLU129" s="59"/>
      <c r="BLV129" s="59"/>
      <c r="BLW129" s="209"/>
      <c r="BLX129" s="1130"/>
      <c r="BLY129" s="17"/>
      <c r="BLZ129" s="213"/>
      <c r="BMA129" s="9"/>
      <c r="BMB129" s="9"/>
      <c r="BMC129" s="9"/>
      <c r="BMD129" s="177"/>
      <c r="BME129" s="1130"/>
      <c r="BMF129" s="1129"/>
      <c r="BMG129" s="1130"/>
      <c r="BMH129" s="1130"/>
      <c r="BMI129" s="1130"/>
      <c r="BMJ129" s="1154"/>
      <c r="BMK129" s="1130"/>
      <c r="BML129" s="1134"/>
      <c r="BMM129" s="1131"/>
      <c r="BMN129" s="1131"/>
      <c r="BMO129" s="1131"/>
      <c r="BMP129" s="178"/>
      <c r="BMQ129" s="175"/>
      <c r="BMR129" s="59"/>
      <c r="BMS129" s="59"/>
      <c r="BMT129" s="209"/>
      <c r="BMU129" s="1130"/>
      <c r="BMV129" s="17"/>
      <c r="BMW129" s="213"/>
      <c r="BMX129" s="9"/>
      <c r="BMY129" s="9"/>
      <c r="BMZ129" s="9"/>
      <c r="BNA129" s="177"/>
      <c r="BNB129" s="1130"/>
      <c r="BNC129" s="1129"/>
      <c r="BND129" s="1130"/>
      <c r="BNE129" s="1130"/>
      <c r="BNF129" s="1130"/>
      <c r="BNG129" s="1154"/>
      <c r="BNH129" s="1130"/>
      <c r="BNI129" s="1134"/>
      <c r="BNJ129" s="1131"/>
      <c r="BNK129" s="1131"/>
      <c r="BNL129" s="1131"/>
      <c r="BNM129" s="178"/>
      <c r="BNN129" s="175"/>
      <c r="BNO129" s="59"/>
      <c r="BNP129" s="59"/>
      <c r="BNQ129" s="209"/>
      <c r="BNR129" s="1130"/>
      <c r="BNS129" s="17"/>
      <c r="BNT129" s="213"/>
      <c r="BNU129" s="9"/>
      <c r="BNV129" s="9"/>
      <c r="BNW129" s="9"/>
      <c r="BNX129" s="177"/>
      <c r="BNY129" s="1130"/>
      <c r="BNZ129" s="1129"/>
      <c r="BOA129" s="1130"/>
      <c r="BOB129" s="1130"/>
      <c r="BOC129" s="1130"/>
      <c r="BOD129" s="1154"/>
      <c r="BOE129" s="1130"/>
      <c r="BOF129" s="1134"/>
      <c r="BOG129" s="1131"/>
      <c r="BOH129" s="1131"/>
      <c r="BOI129" s="1131"/>
      <c r="BOJ129" s="178"/>
      <c r="BOK129" s="175"/>
      <c r="BOL129" s="59"/>
      <c r="BOM129" s="59"/>
      <c r="BON129" s="209"/>
      <c r="BOO129" s="1130"/>
      <c r="BOP129" s="17"/>
      <c r="BOQ129" s="213"/>
      <c r="BOR129" s="9"/>
      <c r="BOS129" s="9"/>
      <c r="BOT129" s="9"/>
      <c r="BOU129" s="177"/>
      <c r="BOV129" s="1130"/>
      <c r="BOW129" s="1129"/>
      <c r="BOX129" s="1130"/>
      <c r="BOY129" s="1130"/>
      <c r="BOZ129" s="1130"/>
      <c r="BPA129" s="1154"/>
      <c r="BPB129" s="1130"/>
      <c r="BPC129" s="1134"/>
      <c r="BPD129" s="1131"/>
      <c r="BPE129" s="1131"/>
      <c r="BPF129" s="1131"/>
      <c r="BPG129" s="178"/>
      <c r="BPH129" s="175"/>
      <c r="BPI129" s="59"/>
      <c r="BPJ129" s="59"/>
      <c r="BPK129" s="209"/>
      <c r="BPL129" s="1130"/>
      <c r="BPM129" s="17"/>
      <c r="BPN129" s="213"/>
      <c r="BPO129" s="9"/>
      <c r="BPP129" s="9"/>
      <c r="BPQ129" s="9"/>
      <c r="BPR129" s="177"/>
      <c r="BPS129" s="1130"/>
      <c r="BPT129" s="1129"/>
      <c r="BPU129" s="1130"/>
      <c r="BPV129" s="1130"/>
      <c r="BPW129" s="1130"/>
      <c r="BPX129" s="1154"/>
      <c r="BPY129" s="1130"/>
      <c r="BPZ129" s="1134"/>
      <c r="BQA129" s="1131"/>
      <c r="BQB129" s="1131"/>
      <c r="BQC129" s="1131"/>
      <c r="BQD129" s="178"/>
      <c r="BQE129" s="175"/>
      <c r="BQF129" s="59"/>
      <c r="BQG129" s="59"/>
      <c r="BQH129" s="209"/>
      <c r="BQI129" s="1130"/>
      <c r="BQJ129" s="17"/>
      <c r="BQK129" s="213"/>
      <c r="BQL129" s="9"/>
      <c r="BQM129" s="9"/>
      <c r="BQN129" s="9"/>
      <c r="BQO129" s="177"/>
      <c r="BQP129" s="1130"/>
      <c r="BQQ129" s="1129"/>
      <c r="BQR129" s="1130"/>
      <c r="BQS129" s="1130"/>
      <c r="BQT129" s="1130"/>
      <c r="BQU129" s="1154"/>
      <c r="BQV129" s="1130"/>
      <c r="BQW129" s="1134"/>
      <c r="BQX129" s="1131"/>
      <c r="BQY129" s="1131"/>
      <c r="BQZ129" s="1131"/>
      <c r="BRA129" s="178"/>
      <c r="BRB129" s="175"/>
      <c r="BRC129" s="59"/>
      <c r="BRD129" s="59"/>
      <c r="BRE129" s="209"/>
      <c r="BRF129" s="1130"/>
      <c r="BRG129" s="17"/>
      <c r="BRH129" s="213"/>
      <c r="BRI129" s="9"/>
      <c r="BRJ129" s="9"/>
      <c r="BRK129" s="9"/>
      <c r="BRL129" s="177"/>
      <c r="BRM129" s="1130"/>
      <c r="BRN129" s="1129"/>
      <c r="BRO129" s="1130"/>
      <c r="BRP129" s="1130"/>
      <c r="BRQ129" s="1130"/>
      <c r="BRR129" s="1154"/>
      <c r="BRS129" s="1130"/>
      <c r="BRT129" s="1134"/>
      <c r="BRU129" s="1131"/>
      <c r="BRV129" s="1131"/>
      <c r="BRW129" s="1131"/>
      <c r="BRX129" s="178"/>
      <c r="BRY129" s="175"/>
      <c r="BRZ129" s="59"/>
      <c r="BSA129" s="59"/>
      <c r="BSB129" s="209"/>
      <c r="BSC129" s="1130"/>
      <c r="BSD129" s="17"/>
      <c r="BSE129" s="213"/>
      <c r="BSF129" s="9"/>
      <c r="BSG129" s="9"/>
      <c r="BSH129" s="9"/>
      <c r="BSI129" s="177"/>
      <c r="BSJ129" s="1130"/>
      <c r="BSK129" s="1129"/>
      <c r="BSL129" s="1130"/>
      <c r="BSM129" s="1130"/>
      <c r="BSN129" s="1130"/>
      <c r="BSO129" s="1154"/>
      <c r="BSP129" s="1130"/>
      <c r="BSQ129" s="1134"/>
      <c r="BSR129" s="1131"/>
      <c r="BSS129" s="1131"/>
      <c r="BST129" s="1131"/>
      <c r="BSU129" s="178"/>
      <c r="BSV129" s="175"/>
      <c r="BSW129" s="59"/>
      <c r="BSX129" s="59"/>
      <c r="BSY129" s="209"/>
      <c r="BSZ129" s="1130"/>
      <c r="BTA129" s="17"/>
      <c r="BTB129" s="213"/>
      <c r="BTC129" s="9"/>
      <c r="BTD129" s="9"/>
      <c r="BTE129" s="9"/>
      <c r="BTF129" s="177"/>
      <c r="BTG129" s="1130"/>
      <c r="BTH129" s="1129"/>
      <c r="BTI129" s="1130"/>
      <c r="BTJ129" s="1130"/>
      <c r="BTK129" s="1130"/>
      <c r="BTL129" s="1154"/>
      <c r="BTM129" s="1130"/>
      <c r="BTN129" s="1134"/>
      <c r="BTO129" s="1131"/>
      <c r="BTP129" s="1131"/>
      <c r="BTQ129" s="1131"/>
      <c r="BTR129" s="178"/>
      <c r="BTS129" s="175"/>
      <c r="BTT129" s="59"/>
      <c r="BTU129" s="59"/>
      <c r="BTV129" s="209"/>
      <c r="BTW129" s="1130"/>
      <c r="BTX129" s="17"/>
      <c r="BTY129" s="213"/>
      <c r="BTZ129" s="9"/>
      <c r="BUA129" s="9"/>
      <c r="BUB129" s="9"/>
      <c r="BUC129" s="177"/>
      <c r="BUD129" s="1130"/>
      <c r="BUE129" s="1129"/>
      <c r="BUF129" s="1130"/>
      <c r="BUG129" s="1130"/>
      <c r="BUH129" s="1130"/>
      <c r="BUI129" s="1154"/>
      <c r="BUJ129" s="1130"/>
      <c r="BUK129" s="1134"/>
      <c r="BUL129" s="1131"/>
      <c r="BUM129" s="1131"/>
      <c r="BUN129" s="1131"/>
      <c r="BUO129" s="178"/>
      <c r="BUP129" s="175"/>
      <c r="BUQ129" s="59"/>
      <c r="BUR129" s="59"/>
      <c r="BUS129" s="209"/>
      <c r="BUT129" s="1130"/>
      <c r="BUU129" s="17"/>
      <c r="BUV129" s="213"/>
      <c r="BUW129" s="9"/>
      <c r="BUX129" s="9"/>
      <c r="BUY129" s="9"/>
      <c r="BUZ129" s="177"/>
      <c r="BVA129" s="1130"/>
      <c r="BVB129" s="1129"/>
      <c r="BVC129" s="1130"/>
      <c r="BVD129" s="1130"/>
      <c r="BVE129" s="1130"/>
      <c r="BVF129" s="1154"/>
      <c r="BVG129" s="1130"/>
      <c r="BVH129" s="1134"/>
      <c r="BVI129" s="1131"/>
      <c r="BVJ129" s="1131"/>
      <c r="BVK129" s="1131"/>
      <c r="BVL129" s="178"/>
      <c r="BVM129" s="175"/>
      <c r="BVN129" s="59"/>
      <c r="BVO129" s="59"/>
      <c r="BVP129" s="209"/>
      <c r="BVQ129" s="1130"/>
      <c r="BVR129" s="17"/>
      <c r="BVS129" s="213"/>
      <c r="BVT129" s="9"/>
      <c r="BVU129" s="9"/>
      <c r="BVV129" s="9"/>
      <c r="BVW129" s="177"/>
      <c r="BVX129" s="1130"/>
      <c r="BVY129" s="1129"/>
      <c r="BVZ129" s="1130"/>
      <c r="BWA129" s="1130"/>
      <c r="BWB129" s="1130"/>
      <c r="BWC129" s="1154"/>
      <c r="BWD129" s="1130"/>
      <c r="BWE129" s="1134"/>
      <c r="BWF129" s="1131"/>
      <c r="BWG129" s="1131"/>
      <c r="BWH129" s="1131"/>
      <c r="BWI129" s="178"/>
      <c r="BWJ129" s="175"/>
      <c r="BWK129" s="59"/>
      <c r="BWL129" s="59"/>
      <c r="BWM129" s="209"/>
      <c r="BWN129" s="1130"/>
      <c r="BWO129" s="17"/>
      <c r="BWP129" s="213"/>
      <c r="BWQ129" s="9"/>
      <c r="BWR129" s="9"/>
      <c r="BWS129" s="9"/>
      <c r="BWT129" s="177"/>
      <c r="BWU129" s="1130"/>
      <c r="BWV129" s="1129"/>
      <c r="BWW129" s="1130"/>
      <c r="BWX129" s="1130"/>
      <c r="BWY129" s="1130"/>
      <c r="BWZ129" s="1154"/>
      <c r="BXA129" s="1130"/>
      <c r="BXB129" s="1134"/>
      <c r="BXC129" s="1131"/>
      <c r="BXD129" s="1131"/>
      <c r="BXE129" s="1131"/>
      <c r="BXF129" s="178"/>
      <c r="BXG129" s="175"/>
      <c r="BXH129" s="59"/>
      <c r="BXI129" s="59"/>
      <c r="BXJ129" s="209"/>
      <c r="BXK129" s="1130"/>
      <c r="BXL129" s="17"/>
      <c r="BXM129" s="213"/>
      <c r="BXN129" s="9"/>
      <c r="BXO129" s="9"/>
      <c r="BXP129" s="9"/>
      <c r="BXQ129" s="177"/>
      <c r="BXR129" s="1130"/>
      <c r="BXS129" s="1129"/>
      <c r="BXT129" s="1130"/>
      <c r="BXU129" s="1130"/>
      <c r="BXV129" s="1130"/>
      <c r="BXW129" s="1154"/>
      <c r="BXX129" s="1130"/>
      <c r="BXY129" s="1134"/>
      <c r="BXZ129" s="1131"/>
      <c r="BYA129" s="1131"/>
      <c r="BYB129" s="1131"/>
      <c r="BYC129" s="178"/>
      <c r="BYD129" s="175"/>
      <c r="BYE129" s="59"/>
      <c r="BYF129" s="59"/>
      <c r="BYG129" s="209"/>
      <c r="BYH129" s="1130"/>
      <c r="BYI129" s="17"/>
      <c r="BYJ129" s="213"/>
      <c r="BYK129" s="9"/>
      <c r="BYL129" s="9"/>
      <c r="BYM129" s="9"/>
      <c r="BYN129" s="177"/>
      <c r="BYO129" s="1130"/>
      <c r="BYP129" s="1129"/>
      <c r="BYQ129" s="1130"/>
      <c r="BYR129" s="1130"/>
      <c r="BYS129" s="1130"/>
      <c r="BYT129" s="1154"/>
      <c r="BYU129" s="1130"/>
      <c r="BYV129" s="1134"/>
      <c r="BYW129" s="1131"/>
      <c r="BYX129" s="1131"/>
      <c r="BYY129" s="1131"/>
      <c r="BYZ129" s="178"/>
      <c r="BZA129" s="175"/>
      <c r="BZB129" s="59"/>
      <c r="BZC129" s="59"/>
      <c r="BZD129" s="209"/>
      <c r="BZE129" s="1130"/>
      <c r="BZF129" s="17"/>
      <c r="BZG129" s="213"/>
      <c r="BZH129" s="9"/>
      <c r="BZI129" s="9"/>
      <c r="BZJ129" s="9"/>
      <c r="BZK129" s="177"/>
      <c r="BZL129" s="1130"/>
      <c r="BZM129" s="1129"/>
      <c r="BZN129" s="1130"/>
      <c r="BZO129" s="1130"/>
      <c r="BZP129" s="1130"/>
      <c r="BZQ129" s="1154"/>
      <c r="BZR129" s="1130"/>
      <c r="BZS129" s="1134"/>
      <c r="BZT129" s="1131"/>
      <c r="BZU129" s="1131"/>
      <c r="BZV129" s="1131"/>
      <c r="BZW129" s="178"/>
      <c r="BZX129" s="175"/>
      <c r="BZY129" s="59"/>
      <c r="BZZ129" s="59"/>
      <c r="CAA129" s="209"/>
      <c r="CAB129" s="1130"/>
      <c r="CAC129" s="17"/>
      <c r="CAD129" s="213"/>
      <c r="CAE129" s="9"/>
      <c r="CAF129" s="9"/>
      <c r="CAG129" s="9"/>
      <c r="CAH129" s="177"/>
      <c r="CAI129" s="1130"/>
      <c r="CAJ129" s="1129"/>
      <c r="CAK129" s="1130"/>
      <c r="CAL129" s="1130"/>
      <c r="CAM129" s="1130"/>
      <c r="CAN129" s="1154"/>
      <c r="CAO129" s="1130"/>
      <c r="CAP129" s="1134"/>
      <c r="CAQ129" s="1131"/>
      <c r="CAR129" s="1131"/>
      <c r="CAS129" s="1131"/>
      <c r="CAT129" s="178"/>
      <c r="CAU129" s="175"/>
      <c r="CAV129" s="59"/>
      <c r="CAW129" s="59"/>
      <c r="CAX129" s="209"/>
      <c r="CAY129" s="1130"/>
      <c r="CAZ129" s="17"/>
      <c r="CBA129" s="213"/>
      <c r="CBB129" s="9"/>
      <c r="CBC129" s="9"/>
      <c r="CBD129" s="9"/>
      <c r="CBE129" s="177"/>
      <c r="CBF129" s="1130"/>
      <c r="CBG129" s="1129"/>
      <c r="CBH129" s="1130"/>
      <c r="CBI129" s="1130"/>
      <c r="CBJ129" s="1130"/>
      <c r="CBK129" s="1154"/>
      <c r="CBL129" s="1130"/>
      <c r="CBM129" s="1134"/>
      <c r="CBN129" s="1131"/>
      <c r="CBO129" s="1131"/>
      <c r="CBP129" s="1131"/>
      <c r="CBQ129" s="178"/>
      <c r="CBR129" s="175"/>
      <c r="CBS129" s="59"/>
      <c r="CBT129" s="59"/>
      <c r="CBU129" s="209"/>
      <c r="CBV129" s="1130"/>
      <c r="CBW129" s="17"/>
      <c r="CBX129" s="213"/>
      <c r="CBY129" s="9"/>
      <c r="CBZ129" s="9"/>
      <c r="CCA129" s="9"/>
      <c r="CCB129" s="177"/>
      <c r="CCC129" s="1130"/>
      <c r="CCD129" s="1129"/>
      <c r="CCE129" s="1130"/>
      <c r="CCF129" s="1130"/>
      <c r="CCG129" s="1130"/>
      <c r="CCH129" s="1154"/>
      <c r="CCI129" s="1130"/>
      <c r="CCJ129" s="1134"/>
      <c r="CCK129" s="1131"/>
      <c r="CCL129" s="1131"/>
      <c r="CCM129" s="1131"/>
      <c r="CCN129" s="178"/>
      <c r="CCO129" s="175"/>
      <c r="CCP129" s="59"/>
      <c r="CCQ129" s="59"/>
      <c r="CCR129" s="209"/>
      <c r="CCS129" s="1130"/>
      <c r="CCT129" s="17"/>
      <c r="CCU129" s="213"/>
      <c r="CCV129" s="9"/>
      <c r="CCW129" s="9"/>
      <c r="CCX129" s="9"/>
      <c r="CCY129" s="177"/>
      <c r="CCZ129" s="1130"/>
      <c r="CDA129" s="1129"/>
      <c r="CDB129" s="1130"/>
      <c r="CDC129" s="1130"/>
      <c r="CDD129" s="1130"/>
      <c r="CDE129" s="1154"/>
      <c r="CDF129" s="1130"/>
      <c r="CDG129" s="1134"/>
      <c r="CDH129" s="1131"/>
      <c r="CDI129" s="1131"/>
      <c r="CDJ129" s="1131"/>
      <c r="CDK129" s="178"/>
      <c r="CDL129" s="175"/>
      <c r="CDM129" s="59"/>
      <c r="CDN129" s="59"/>
      <c r="CDO129" s="209"/>
      <c r="CDP129" s="1130"/>
      <c r="CDQ129" s="17"/>
      <c r="CDR129" s="213"/>
      <c r="CDS129" s="9"/>
      <c r="CDT129" s="9"/>
      <c r="CDU129" s="9"/>
      <c r="CDV129" s="177"/>
      <c r="CDW129" s="1130"/>
      <c r="CDX129" s="1129"/>
      <c r="CDY129" s="1130"/>
      <c r="CDZ129" s="1130"/>
      <c r="CEA129" s="1130"/>
      <c r="CEB129" s="1154"/>
      <c r="CEC129" s="1130"/>
      <c r="CED129" s="1134"/>
      <c r="CEE129" s="1131"/>
      <c r="CEF129" s="1131"/>
      <c r="CEG129" s="1131"/>
      <c r="CEH129" s="178"/>
      <c r="CEI129" s="175"/>
      <c r="CEJ129" s="59"/>
      <c r="CEK129" s="59"/>
      <c r="CEL129" s="209"/>
      <c r="CEM129" s="1130"/>
      <c r="CEN129" s="17"/>
      <c r="CEO129" s="213"/>
      <c r="CEP129" s="9"/>
      <c r="CEQ129" s="9"/>
      <c r="CER129" s="9"/>
      <c r="CES129" s="177"/>
      <c r="CET129" s="1130"/>
      <c r="CEU129" s="1129"/>
      <c r="CEV129" s="1130"/>
      <c r="CEW129" s="1130"/>
      <c r="CEX129" s="1130"/>
      <c r="CEY129" s="1154"/>
      <c r="CEZ129" s="1130"/>
      <c r="CFA129" s="1134"/>
      <c r="CFB129" s="1131"/>
      <c r="CFC129" s="1131"/>
      <c r="CFD129" s="1131"/>
      <c r="CFE129" s="178"/>
      <c r="CFF129" s="175"/>
      <c r="CFG129" s="59"/>
      <c r="CFH129" s="59"/>
      <c r="CFI129" s="209"/>
      <c r="CFJ129" s="1130"/>
      <c r="CFK129" s="17"/>
      <c r="CFL129" s="213"/>
      <c r="CFM129" s="9"/>
      <c r="CFN129" s="9"/>
      <c r="CFO129" s="9"/>
      <c r="CFP129" s="177"/>
      <c r="CFQ129" s="1130"/>
      <c r="CFR129" s="1129"/>
      <c r="CFS129" s="1130"/>
      <c r="CFT129" s="1130"/>
      <c r="CFU129" s="1130"/>
      <c r="CFV129" s="1154"/>
      <c r="CFW129" s="1130"/>
      <c r="CFX129" s="1134"/>
      <c r="CFY129" s="1131"/>
      <c r="CFZ129" s="1131"/>
      <c r="CGA129" s="1131"/>
      <c r="CGB129" s="178"/>
      <c r="CGC129" s="175"/>
      <c r="CGD129" s="59"/>
      <c r="CGE129" s="59"/>
      <c r="CGF129" s="209"/>
      <c r="CGG129" s="1130"/>
      <c r="CGH129" s="17"/>
      <c r="CGI129" s="213"/>
      <c r="CGJ129" s="9"/>
      <c r="CGK129" s="9"/>
      <c r="CGL129" s="9"/>
      <c r="CGM129" s="177"/>
      <c r="CGN129" s="1130"/>
      <c r="CGO129" s="1129"/>
      <c r="CGP129" s="1130"/>
      <c r="CGQ129" s="1130"/>
      <c r="CGR129" s="1130"/>
      <c r="CGS129" s="1154"/>
      <c r="CGT129" s="1130"/>
      <c r="CGU129" s="1134"/>
      <c r="CGV129" s="1131"/>
      <c r="CGW129" s="1131"/>
      <c r="CGX129" s="1131"/>
      <c r="CGY129" s="178"/>
      <c r="CGZ129" s="175"/>
      <c r="CHA129" s="59"/>
      <c r="CHB129" s="59"/>
      <c r="CHC129" s="209"/>
      <c r="CHD129" s="1130"/>
      <c r="CHE129" s="17"/>
      <c r="CHF129" s="213"/>
      <c r="CHG129" s="9"/>
      <c r="CHH129" s="9"/>
      <c r="CHI129" s="9"/>
      <c r="CHJ129" s="177"/>
      <c r="CHK129" s="1130"/>
      <c r="CHL129" s="1129"/>
      <c r="CHM129" s="1130"/>
      <c r="CHN129" s="1130"/>
      <c r="CHO129" s="1130"/>
      <c r="CHP129" s="1154"/>
      <c r="CHQ129" s="1130"/>
      <c r="CHR129" s="1134"/>
      <c r="CHS129" s="1131"/>
      <c r="CHT129" s="1131"/>
      <c r="CHU129" s="1131"/>
      <c r="CHV129" s="178"/>
      <c r="CHW129" s="175"/>
      <c r="CHX129" s="59"/>
      <c r="CHY129" s="59"/>
      <c r="CHZ129" s="209"/>
      <c r="CIA129" s="1130"/>
      <c r="CIB129" s="17"/>
      <c r="CIC129" s="213"/>
      <c r="CID129" s="9"/>
      <c r="CIE129" s="9"/>
      <c r="CIF129" s="9"/>
      <c r="CIG129" s="177"/>
      <c r="CIH129" s="1130"/>
      <c r="CII129" s="1129"/>
      <c r="CIJ129" s="1130"/>
      <c r="CIK129" s="1130"/>
      <c r="CIL129" s="1130"/>
      <c r="CIM129" s="1154"/>
      <c r="CIN129" s="1130"/>
      <c r="CIO129" s="1134"/>
      <c r="CIP129" s="1131"/>
      <c r="CIQ129" s="1131"/>
      <c r="CIR129" s="1131"/>
      <c r="CIS129" s="178"/>
      <c r="CIT129" s="175"/>
      <c r="CIU129" s="59"/>
      <c r="CIV129" s="59"/>
      <c r="CIW129" s="209"/>
      <c r="CIX129" s="1130"/>
      <c r="CIY129" s="17"/>
      <c r="CIZ129" s="213"/>
      <c r="CJA129" s="9"/>
      <c r="CJB129" s="9"/>
      <c r="CJC129" s="9"/>
      <c r="CJD129" s="177"/>
      <c r="CJE129" s="1130"/>
      <c r="CJF129" s="1129"/>
      <c r="CJG129" s="1130"/>
      <c r="CJH129" s="1130"/>
      <c r="CJI129" s="1130"/>
      <c r="CJJ129" s="1154"/>
      <c r="CJK129" s="1130"/>
      <c r="CJL129" s="1134"/>
      <c r="CJM129" s="1131"/>
      <c r="CJN129" s="1131"/>
      <c r="CJO129" s="1131"/>
      <c r="CJP129" s="178"/>
      <c r="CJQ129" s="175"/>
      <c r="CJR129" s="59"/>
      <c r="CJS129" s="59"/>
      <c r="CJT129" s="209"/>
      <c r="CJU129" s="1130"/>
      <c r="CJV129" s="17"/>
      <c r="CJW129" s="213"/>
      <c r="CJX129" s="9"/>
      <c r="CJY129" s="9"/>
      <c r="CJZ129" s="9"/>
      <c r="CKA129" s="177"/>
      <c r="CKB129" s="1130"/>
      <c r="CKC129" s="1129"/>
      <c r="CKD129" s="1130"/>
      <c r="CKE129" s="1130"/>
      <c r="CKF129" s="1130"/>
      <c r="CKG129" s="1154"/>
      <c r="CKH129" s="1130"/>
      <c r="CKI129" s="1134"/>
      <c r="CKJ129" s="1131"/>
      <c r="CKK129" s="1131"/>
      <c r="CKL129" s="1131"/>
      <c r="CKM129" s="178"/>
      <c r="CKN129" s="175"/>
      <c r="CKO129" s="59"/>
      <c r="CKP129" s="59"/>
      <c r="CKQ129" s="209"/>
      <c r="CKR129" s="1130"/>
      <c r="CKS129" s="17"/>
      <c r="CKT129" s="213"/>
      <c r="CKU129" s="9"/>
      <c r="CKV129" s="9"/>
      <c r="CKW129" s="9"/>
      <c r="CKX129" s="177"/>
      <c r="CKY129" s="1130"/>
      <c r="CKZ129" s="1129"/>
      <c r="CLA129" s="1130"/>
      <c r="CLB129" s="1130"/>
      <c r="CLC129" s="1130"/>
      <c r="CLD129" s="1154"/>
      <c r="CLE129" s="1130"/>
      <c r="CLF129" s="1134"/>
      <c r="CLG129" s="1131"/>
      <c r="CLH129" s="1131"/>
      <c r="CLI129" s="1131"/>
      <c r="CLJ129" s="178"/>
      <c r="CLK129" s="175"/>
      <c r="CLL129" s="59"/>
      <c r="CLM129" s="59"/>
      <c r="CLN129" s="209"/>
      <c r="CLO129" s="1130"/>
      <c r="CLP129" s="17"/>
      <c r="CLQ129" s="213"/>
      <c r="CLR129" s="9"/>
      <c r="CLS129" s="9"/>
      <c r="CLT129" s="9"/>
      <c r="CLU129" s="177"/>
      <c r="CLV129" s="1130"/>
      <c r="CLW129" s="1129"/>
      <c r="CLX129" s="1130"/>
      <c r="CLY129" s="1130"/>
      <c r="CLZ129" s="1130"/>
      <c r="CMA129" s="1154"/>
      <c r="CMB129" s="1130"/>
      <c r="CMC129" s="1134"/>
      <c r="CMD129" s="1131"/>
      <c r="CME129" s="1131"/>
      <c r="CMF129" s="1131"/>
      <c r="CMG129" s="178"/>
      <c r="CMH129" s="175"/>
      <c r="CMI129" s="59"/>
      <c r="CMJ129" s="59"/>
      <c r="CMK129" s="209"/>
      <c r="CML129" s="1130"/>
      <c r="CMM129" s="17"/>
      <c r="CMN129" s="213"/>
      <c r="CMO129" s="9"/>
      <c r="CMP129" s="9"/>
      <c r="CMQ129" s="9"/>
      <c r="CMR129" s="177"/>
      <c r="CMS129" s="1130"/>
      <c r="CMT129" s="1129"/>
      <c r="CMU129" s="1130"/>
      <c r="CMV129" s="1130"/>
      <c r="CMW129" s="1130"/>
      <c r="CMX129" s="1154"/>
      <c r="CMY129" s="1130"/>
      <c r="CMZ129" s="1134"/>
      <c r="CNA129" s="1131"/>
      <c r="CNB129" s="1131"/>
      <c r="CNC129" s="1131"/>
      <c r="CND129" s="178"/>
      <c r="CNE129" s="175"/>
      <c r="CNF129" s="59"/>
      <c r="CNG129" s="59"/>
      <c r="CNH129" s="209"/>
      <c r="CNI129" s="1130"/>
      <c r="CNJ129" s="17"/>
      <c r="CNK129" s="213"/>
      <c r="CNL129" s="9"/>
      <c r="CNM129" s="9"/>
      <c r="CNN129" s="9"/>
      <c r="CNO129" s="177"/>
      <c r="CNP129" s="1130"/>
      <c r="CNQ129" s="1129"/>
      <c r="CNR129" s="1130"/>
      <c r="CNS129" s="1130"/>
      <c r="CNT129" s="1130"/>
      <c r="CNU129" s="1154"/>
      <c r="CNV129" s="1130"/>
      <c r="CNW129" s="1134"/>
      <c r="CNX129" s="1131"/>
      <c r="CNY129" s="1131"/>
      <c r="CNZ129" s="1131"/>
      <c r="COA129" s="178"/>
      <c r="COB129" s="175"/>
      <c r="COC129" s="59"/>
      <c r="COD129" s="59"/>
      <c r="COE129" s="209"/>
      <c r="COF129" s="1130"/>
      <c r="COG129" s="17"/>
      <c r="COH129" s="213"/>
      <c r="COI129" s="9"/>
      <c r="COJ129" s="9"/>
      <c r="COK129" s="9"/>
      <c r="COL129" s="177"/>
      <c r="COM129" s="1130"/>
      <c r="CON129" s="1129"/>
      <c r="COO129" s="1130"/>
      <c r="COP129" s="1130"/>
      <c r="COQ129" s="1130"/>
      <c r="COR129" s="1154"/>
      <c r="COS129" s="1130"/>
      <c r="COT129" s="1134"/>
      <c r="COU129" s="1131"/>
      <c r="COV129" s="1131"/>
      <c r="COW129" s="1131"/>
      <c r="COX129" s="178"/>
      <c r="COY129" s="175"/>
      <c r="COZ129" s="59"/>
      <c r="CPA129" s="59"/>
      <c r="CPB129" s="209"/>
      <c r="CPC129" s="1130"/>
      <c r="CPD129" s="17"/>
      <c r="CPE129" s="213"/>
      <c r="CPF129" s="9"/>
      <c r="CPG129" s="9"/>
      <c r="CPH129" s="9"/>
      <c r="CPI129" s="177"/>
      <c r="CPJ129" s="1130"/>
      <c r="CPK129" s="1129"/>
      <c r="CPL129" s="1130"/>
      <c r="CPM129" s="1130"/>
      <c r="CPN129" s="1130"/>
      <c r="CPO129" s="1154"/>
      <c r="CPP129" s="1130"/>
      <c r="CPQ129" s="1134"/>
      <c r="CPR129" s="1131"/>
      <c r="CPS129" s="1131"/>
      <c r="CPT129" s="1131"/>
      <c r="CPU129" s="178"/>
      <c r="CPV129" s="175"/>
      <c r="CPW129" s="59"/>
      <c r="CPX129" s="59"/>
      <c r="CPY129" s="209"/>
      <c r="CPZ129" s="1130"/>
      <c r="CQA129" s="17"/>
      <c r="CQB129" s="213"/>
      <c r="CQC129" s="9"/>
      <c r="CQD129" s="9"/>
      <c r="CQE129" s="9"/>
      <c r="CQF129" s="177"/>
      <c r="CQG129" s="1130"/>
      <c r="CQH129" s="1129"/>
      <c r="CQI129" s="1130"/>
      <c r="CQJ129" s="1130"/>
      <c r="CQK129" s="1130"/>
      <c r="CQL129" s="1154"/>
      <c r="CQM129" s="1130"/>
      <c r="CQN129" s="1134"/>
      <c r="CQO129" s="1131"/>
      <c r="CQP129" s="1131"/>
      <c r="CQQ129" s="1131"/>
      <c r="CQR129" s="178"/>
      <c r="CQS129" s="175"/>
      <c r="CQT129" s="59"/>
      <c r="CQU129" s="59"/>
      <c r="CQV129" s="209"/>
      <c r="CQW129" s="1130"/>
      <c r="CQX129" s="17"/>
      <c r="CQY129" s="213"/>
      <c r="CQZ129" s="9"/>
      <c r="CRA129" s="9"/>
      <c r="CRB129" s="9"/>
      <c r="CRC129" s="177"/>
      <c r="CRD129" s="1130"/>
      <c r="CRE129" s="1129"/>
      <c r="CRF129" s="1130"/>
      <c r="CRG129" s="1130"/>
      <c r="CRH129" s="1130"/>
      <c r="CRI129" s="1154"/>
      <c r="CRJ129" s="1130"/>
      <c r="CRK129" s="1134"/>
      <c r="CRL129" s="1131"/>
      <c r="CRM129" s="1131"/>
      <c r="CRN129" s="1131"/>
      <c r="CRO129" s="178"/>
      <c r="CRP129" s="175"/>
      <c r="CRQ129" s="59"/>
      <c r="CRR129" s="59"/>
      <c r="CRS129" s="209"/>
      <c r="CRT129" s="1130"/>
      <c r="CRU129" s="17"/>
      <c r="CRV129" s="213"/>
      <c r="CRW129" s="9"/>
      <c r="CRX129" s="9"/>
      <c r="CRY129" s="9"/>
      <c r="CRZ129" s="177"/>
      <c r="CSA129" s="1130"/>
      <c r="CSB129" s="1129"/>
      <c r="CSC129" s="1130"/>
      <c r="CSD129" s="1130"/>
      <c r="CSE129" s="1130"/>
      <c r="CSF129" s="1154"/>
      <c r="CSG129" s="1130"/>
      <c r="CSH129" s="1134"/>
      <c r="CSI129" s="1131"/>
      <c r="CSJ129" s="1131"/>
      <c r="CSK129" s="1131"/>
      <c r="CSL129" s="178"/>
      <c r="CSM129" s="175"/>
      <c r="CSN129" s="59"/>
      <c r="CSO129" s="59"/>
      <c r="CSP129" s="209"/>
      <c r="CSQ129" s="1130"/>
      <c r="CSR129" s="17"/>
      <c r="CSS129" s="213"/>
      <c r="CST129" s="9"/>
      <c r="CSU129" s="9"/>
      <c r="CSV129" s="9"/>
      <c r="CSW129" s="177"/>
      <c r="CSX129" s="1130"/>
      <c r="CSY129" s="1129"/>
      <c r="CSZ129" s="1130"/>
      <c r="CTA129" s="1130"/>
      <c r="CTB129" s="1130"/>
      <c r="CTC129" s="1154"/>
      <c r="CTD129" s="1130"/>
      <c r="CTE129" s="1134"/>
      <c r="CTF129" s="1131"/>
      <c r="CTG129" s="1131"/>
      <c r="CTH129" s="1131"/>
      <c r="CTI129" s="178"/>
      <c r="CTJ129" s="175"/>
      <c r="CTK129" s="59"/>
      <c r="CTL129" s="59"/>
      <c r="CTM129" s="209"/>
      <c r="CTN129" s="1130"/>
      <c r="CTO129" s="17"/>
      <c r="CTP129" s="213"/>
      <c r="CTQ129" s="9"/>
      <c r="CTR129" s="9"/>
      <c r="CTS129" s="9"/>
      <c r="CTT129" s="177"/>
      <c r="CTU129" s="1130"/>
      <c r="CTV129" s="1129"/>
      <c r="CTW129" s="1130"/>
      <c r="CTX129" s="1130"/>
      <c r="CTY129" s="1130"/>
      <c r="CTZ129" s="1154"/>
      <c r="CUA129" s="1130"/>
      <c r="CUB129" s="1134"/>
      <c r="CUC129" s="1131"/>
      <c r="CUD129" s="1131"/>
      <c r="CUE129" s="1131"/>
      <c r="CUF129" s="178"/>
      <c r="CUG129" s="175"/>
      <c r="CUH129" s="59"/>
      <c r="CUI129" s="59"/>
      <c r="CUJ129" s="209"/>
      <c r="CUK129" s="1130"/>
      <c r="CUL129" s="17"/>
      <c r="CUM129" s="213"/>
      <c r="CUN129" s="9"/>
      <c r="CUO129" s="9"/>
      <c r="CUP129" s="9"/>
      <c r="CUQ129" s="177"/>
      <c r="CUR129" s="1130"/>
      <c r="CUS129" s="1129"/>
      <c r="CUT129" s="1130"/>
      <c r="CUU129" s="1130"/>
      <c r="CUV129" s="1130"/>
      <c r="CUW129" s="1154"/>
      <c r="CUX129" s="1130"/>
      <c r="CUY129" s="1134"/>
      <c r="CUZ129" s="1131"/>
      <c r="CVA129" s="1131"/>
      <c r="CVB129" s="1131"/>
      <c r="CVC129" s="178"/>
      <c r="CVD129" s="175"/>
      <c r="CVE129" s="59"/>
      <c r="CVF129" s="59"/>
      <c r="CVG129" s="209"/>
      <c r="CVH129" s="1130"/>
      <c r="CVI129" s="17"/>
      <c r="CVJ129" s="213"/>
      <c r="CVK129" s="9"/>
      <c r="CVL129" s="9"/>
      <c r="CVM129" s="9"/>
      <c r="CVN129" s="177"/>
      <c r="CVO129" s="1130"/>
      <c r="CVP129" s="1129"/>
      <c r="CVQ129" s="1130"/>
      <c r="CVR129" s="1130"/>
      <c r="CVS129" s="1130"/>
      <c r="CVT129" s="1154"/>
      <c r="CVU129" s="1130"/>
      <c r="CVV129" s="1134"/>
      <c r="CVW129" s="1131"/>
      <c r="CVX129" s="1131"/>
      <c r="CVY129" s="1131"/>
      <c r="CVZ129" s="178"/>
      <c r="CWA129" s="175"/>
      <c r="CWB129" s="59"/>
      <c r="CWC129" s="59"/>
      <c r="CWD129" s="209"/>
      <c r="CWE129" s="1130"/>
      <c r="CWF129" s="17"/>
      <c r="CWG129" s="213"/>
      <c r="CWH129" s="9"/>
      <c r="CWI129" s="9"/>
      <c r="CWJ129" s="9"/>
      <c r="CWK129" s="177"/>
      <c r="CWL129" s="1130"/>
      <c r="CWM129" s="1129"/>
      <c r="CWN129" s="1130"/>
      <c r="CWO129" s="1130"/>
      <c r="CWP129" s="1130"/>
      <c r="CWQ129" s="1154"/>
      <c r="CWR129" s="1130"/>
      <c r="CWS129" s="1134"/>
      <c r="CWT129" s="1131"/>
      <c r="CWU129" s="1131"/>
      <c r="CWV129" s="1131"/>
      <c r="CWW129" s="178"/>
      <c r="CWX129" s="175"/>
      <c r="CWY129" s="59"/>
      <c r="CWZ129" s="59"/>
      <c r="CXA129" s="209"/>
      <c r="CXB129" s="1130"/>
      <c r="CXC129" s="17"/>
      <c r="CXD129" s="213"/>
      <c r="CXE129" s="9"/>
      <c r="CXF129" s="9"/>
      <c r="CXG129" s="9"/>
      <c r="CXH129" s="177"/>
      <c r="CXI129" s="1130"/>
      <c r="CXJ129" s="1129"/>
      <c r="CXK129" s="1130"/>
      <c r="CXL129" s="1130"/>
      <c r="CXM129" s="1130"/>
      <c r="CXN129" s="1154"/>
      <c r="CXO129" s="1130"/>
      <c r="CXP129" s="1134"/>
      <c r="CXQ129" s="1131"/>
      <c r="CXR129" s="1131"/>
      <c r="CXS129" s="1131"/>
      <c r="CXT129" s="178"/>
      <c r="CXU129" s="175"/>
      <c r="CXV129" s="59"/>
      <c r="CXW129" s="59"/>
      <c r="CXX129" s="209"/>
      <c r="CXY129" s="1130"/>
      <c r="CXZ129" s="17"/>
      <c r="CYA129" s="213"/>
      <c r="CYB129" s="9"/>
      <c r="CYC129" s="9"/>
      <c r="CYD129" s="9"/>
      <c r="CYE129" s="177"/>
      <c r="CYF129" s="1130"/>
      <c r="CYG129" s="1129"/>
      <c r="CYH129" s="1130"/>
      <c r="CYI129" s="1130"/>
      <c r="CYJ129" s="1130"/>
      <c r="CYK129" s="1154"/>
      <c r="CYL129" s="1130"/>
      <c r="CYM129" s="1134"/>
      <c r="CYN129" s="1131"/>
      <c r="CYO129" s="1131"/>
      <c r="CYP129" s="1131"/>
      <c r="CYQ129" s="178"/>
      <c r="CYR129" s="175"/>
      <c r="CYS129" s="59"/>
      <c r="CYT129" s="59"/>
      <c r="CYU129" s="209"/>
      <c r="CYV129" s="1130"/>
      <c r="CYW129" s="17"/>
      <c r="CYX129" s="213"/>
      <c r="CYY129" s="9"/>
      <c r="CYZ129" s="9"/>
      <c r="CZA129" s="9"/>
      <c r="CZB129" s="177"/>
      <c r="CZC129" s="1130"/>
      <c r="CZD129" s="1129"/>
      <c r="CZE129" s="1130"/>
      <c r="CZF129" s="1130"/>
      <c r="CZG129" s="1130"/>
      <c r="CZH129" s="1154"/>
      <c r="CZI129" s="1130"/>
      <c r="CZJ129" s="1134"/>
      <c r="CZK129" s="1131"/>
      <c r="CZL129" s="1131"/>
      <c r="CZM129" s="1131"/>
      <c r="CZN129" s="178"/>
      <c r="CZO129" s="175"/>
      <c r="CZP129" s="59"/>
      <c r="CZQ129" s="59"/>
      <c r="CZR129" s="209"/>
      <c r="CZS129" s="1130"/>
      <c r="CZT129" s="17"/>
      <c r="CZU129" s="213"/>
      <c r="CZV129" s="9"/>
      <c r="CZW129" s="9"/>
      <c r="CZX129" s="9"/>
      <c r="CZY129" s="177"/>
      <c r="CZZ129" s="1130"/>
      <c r="DAA129" s="1129"/>
      <c r="DAB129" s="1130"/>
      <c r="DAC129" s="1130"/>
      <c r="DAD129" s="1130"/>
      <c r="DAE129" s="1154"/>
      <c r="DAF129" s="1130"/>
      <c r="DAG129" s="1134"/>
      <c r="DAH129" s="1131"/>
      <c r="DAI129" s="1131"/>
      <c r="DAJ129" s="1131"/>
      <c r="DAK129" s="178"/>
      <c r="DAL129" s="175"/>
      <c r="DAM129" s="59"/>
      <c r="DAN129" s="59"/>
      <c r="DAO129" s="209"/>
      <c r="DAP129" s="1130"/>
      <c r="DAQ129" s="17"/>
      <c r="DAR129" s="213"/>
      <c r="DAS129" s="9"/>
      <c r="DAT129" s="9"/>
      <c r="DAU129" s="9"/>
      <c r="DAV129" s="177"/>
      <c r="DAW129" s="1130"/>
      <c r="DAX129" s="1129"/>
      <c r="DAY129" s="1130"/>
      <c r="DAZ129" s="1130"/>
      <c r="DBA129" s="1130"/>
      <c r="DBB129" s="1154"/>
      <c r="DBC129" s="1130"/>
      <c r="DBD129" s="1134"/>
      <c r="DBE129" s="1131"/>
      <c r="DBF129" s="1131"/>
      <c r="DBG129" s="1131"/>
      <c r="DBH129" s="178"/>
      <c r="DBI129" s="175"/>
      <c r="DBJ129" s="59"/>
      <c r="DBK129" s="59"/>
      <c r="DBL129" s="209"/>
      <c r="DBM129" s="1130"/>
      <c r="DBN129" s="17"/>
      <c r="DBO129" s="213"/>
      <c r="DBP129" s="9"/>
      <c r="DBQ129" s="9"/>
      <c r="DBR129" s="9"/>
      <c r="DBS129" s="177"/>
      <c r="DBT129" s="1130"/>
      <c r="DBU129" s="1129"/>
      <c r="DBV129" s="1130"/>
      <c r="DBW129" s="1130"/>
      <c r="DBX129" s="1130"/>
      <c r="DBY129" s="1154"/>
      <c r="DBZ129" s="1130"/>
      <c r="DCA129" s="1134"/>
      <c r="DCB129" s="1131"/>
      <c r="DCC129" s="1131"/>
      <c r="DCD129" s="1131"/>
      <c r="DCE129" s="178"/>
      <c r="DCF129" s="175"/>
      <c r="DCG129" s="59"/>
      <c r="DCH129" s="59"/>
      <c r="DCI129" s="209"/>
      <c r="DCJ129" s="1130"/>
      <c r="DCK129" s="17"/>
      <c r="DCL129" s="213"/>
      <c r="DCM129" s="9"/>
      <c r="DCN129" s="9"/>
      <c r="DCO129" s="9"/>
      <c r="DCP129" s="177"/>
      <c r="DCQ129" s="1130"/>
      <c r="DCR129" s="1129"/>
      <c r="DCS129" s="1130"/>
      <c r="DCT129" s="1130"/>
      <c r="DCU129" s="1130"/>
      <c r="DCV129" s="1154"/>
      <c r="DCW129" s="1130"/>
      <c r="DCX129" s="1134"/>
      <c r="DCY129" s="1131"/>
      <c r="DCZ129" s="1131"/>
      <c r="DDA129" s="1131"/>
      <c r="DDB129" s="178"/>
      <c r="DDC129" s="175"/>
      <c r="DDD129" s="59"/>
      <c r="DDE129" s="59"/>
      <c r="DDF129" s="209"/>
      <c r="DDG129" s="1130"/>
      <c r="DDH129" s="17"/>
      <c r="DDI129" s="213"/>
      <c r="DDJ129" s="9"/>
      <c r="DDK129" s="9"/>
      <c r="DDL129" s="9"/>
      <c r="DDM129" s="177"/>
      <c r="DDN129" s="1130"/>
      <c r="DDO129" s="1129"/>
      <c r="DDP129" s="1130"/>
      <c r="DDQ129" s="1130"/>
      <c r="DDR129" s="1130"/>
      <c r="DDS129" s="1154"/>
      <c r="DDT129" s="1130"/>
      <c r="DDU129" s="1134"/>
      <c r="DDV129" s="1131"/>
      <c r="DDW129" s="1131"/>
      <c r="DDX129" s="1131"/>
      <c r="DDY129" s="178"/>
      <c r="DDZ129" s="175"/>
      <c r="DEA129" s="59"/>
      <c r="DEB129" s="59"/>
      <c r="DEC129" s="209"/>
      <c r="DED129" s="1130"/>
      <c r="DEE129" s="17"/>
      <c r="DEF129" s="213"/>
      <c r="DEG129" s="9"/>
      <c r="DEH129" s="9"/>
      <c r="DEI129" s="9"/>
      <c r="DEJ129" s="177"/>
      <c r="DEK129" s="1130"/>
      <c r="DEL129" s="1129"/>
      <c r="DEM129" s="1130"/>
      <c r="DEN129" s="1130"/>
      <c r="DEO129" s="1130"/>
      <c r="DEP129" s="1154"/>
      <c r="DEQ129" s="1130"/>
      <c r="DER129" s="1134"/>
      <c r="DES129" s="1131"/>
      <c r="DET129" s="1131"/>
      <c r="DEU129" s="1131"/>
      <c r="DEV129" s="178"/>
      <c r="DEW129" s="175"/>
      <c r="DEX129" s="59"/>
      <c r="DEY129" s="59"/>
      <c r="DEZ129" s="209"/>
      <c r="DFA129" s="1130"/>
      <c r="DFB129" s="17"/>
      <c r="DFC129" s="213"/>
      <c r="DFD129" s="9"/>
      <c r="DFE129" s="9"/>
      <c r="DFF129" s="9"/>
      <c r="DFG129" s="177"/>
      <c r="DFH129" s="1130"/>
      <c r="DFI129" s="1129"/>
      <c r="DFJ129" s="1130"/>
      <c r="DFK129" s="1130"/>
      <c r="DFL129" s="1130"/>
      <c r="DFM129" s="1154"/>
      <c r="DFN129" s="1130"/>
      <c r="DFO129" s="1134"/>
      <c r="DFP129" s="1131"/>
      <c r="DFQ129" s="1131"/>
      <c r="DFR129" s="1131"/>
      <c r="DFS129" s="178"/>
      <c r="DFT129" s="175"/>
      <c r="DFU129" s="59"/>
      <c r="DFV129" s="59"/>
      <c r="DFW129" s="209"/>
      <c r="DFX129" s="1130"/>
      <c r="DFY129" s="17"/>
      <c r="DFZ129" s="213"/>
      <c r="DGA129" s="9"/>
      <c r="DGB129" s="9"/>
      <c r="DGC129" s="9"/>
      <c r="DGD129" s="177"/>
      <c r="DGE129" s="1130"/>
      <c r="DGF129" s="1129"/>
      <c r="DGG129" s="1130"/>
      <c r="DGH129" s="1130"/>
      <c r="DGI129" s="1130"/>
      <c r="DGJ129" s="1154"/>
      <c r="DGK129" s="1130"/>
      <c r="DGL129" s="1134"/>
      <c r="DGM129" s="1131"/>
      <c r="DGN129" s="1131"/>
      <c r="DGO129" s="1131"/>
      <c r="DGP129" s="178"/>
      <c r="DGQ129" s="175"/>
      <c r="DGR129" s="59"/>
      <c r="DGS129" s="59"/>
      <c r="DGT129" s="209"/>
      <c r="DGU129" s="1130"/>
      <c r="DGV129" s="17"/>
      <c r="DGW129" s="213"/>
      <c r="DGX129" s="9"/>
      <c r="DGY129" s="9"/>
      <c r="DGZ129" s="9"/>
      <c r="DHA129" s="177"/>
      <c r="DHB129" s="1130"/>
      <c r="DHC129" s="1129"/>
      <c r="DHD129" s="1130"/>
      <c r="DHE129" s="1130"/>
      <c r="DHF129" s="1130"/>
      <c r="DHG129" s="1154"/>
      <c r="DHH129" s="1130"/>
      <c r="DHI129" s="1134"/>
      <c r="DHJ129" s="1131"/>
      <c r="DHK129" s="1131"/>
      <c r="DHL129" s="1131"/>
      <c r="DHM129" s="178"/>
      <c r="DHN129" s="175"/>
      <c r="DHO129" s="59"/>
      <c r="DHP129" s="59"/>
      <c r="DHQ129" s="209"/>
      <c r="DHR129" s="1130"/>
      <c r="DHS129" s="17"/>
      <c r="DHT129" s="213"/>
      <c r="DHU129" s="9"/>
      <c r="DHV129" s="9"/>
      <c r="DHW129" s="9"/>
      <c r="DHX129" s="177"/>
      <c r="DHY129" s="1130"/>
      <c r="DHZ129" s="1129"/>
      <c r="DIA129" s="1130"/>
      <c r="DIB129" s="1130"/>
      <c r="DIC129" s="1130"/>
      <c r="DID129" s="1154"/>
      <c r="DIE129" s="1130"/>
      <c r="DIF129" s="1134"/>
      <c r="DIG129" s="1131"/>
      <c r="DIH129" s="1131"/>
      <c r="DII129" s="1131"/>
      <c r="DIJ129" s="178"/>
      <c r="DIK129" s="175"/>
      <c r="DIL129" s="59"/>
      <c r="DIM129" s="59"/>
      <c r="DIN129" s="209"/>
      <c r="DIO129" s="1130"/>
      <c r="DIP129" s="17"/>
      <c r="DIQ129" s="213"/>
      <c r="DIR129" s="9"/>
      <c r="DIS129" s="9"/>
      <c r="DIT129" s="9"/>
      <c r="DIU129" s="177"/>
      <c r="DIV129" s="1130"/>
      <c r="DIW129" s="1129"/>
      <c r="DIX129" s="1130"/>
      <c r="DIY129" s="1130"/>
      <c r="DIZ129" s="1130"/>
      <c r="DJA129" s="1154"/>
      <c r="DJB129" s="1130"/>
      <c r="DJC129" s="1134"/>
      <c r="DJD129" s="1131"/>
      <c r="DJE129" s="1131"/>
      <c r="DJF129" s="1131"/>
      <c r="DJG129" s="178"/>
      <c r="DJH129" s="175"/>
      <c r="DJI129" s="59"/>
      <c r="DJJ129" s="59"/>
      <c r="DJK129" s="209"/>
      <c r="DJL129" s="1130"/>
      <c r="DJM129" s="17"/>
      <c r="DJN129" s="213"/>
      <c r="DJO129" s="9"/>
      <c r="DJP129" s="9"/>
      <c r="DJQ129" s="9"/>
      <c r="DJR129" s="177"/>
      <c r="DJS129" s="1130"/>
      <c r="DJT129" s="1129"/>
      <c r="DJU129" s="1130"/>
      <c r="DJV129" s="1130"/>
      <c r="DJW129" s="1130"/>
      <c r="DJX129" s="1154"/>
      <c r="DJY129" s="1130"/>
      <c r="DJZ129" s="1134"/>
      <c r="DKA129" s="1131"/>
      <c r="DKB129" s="1131"/>
      <c r="DKC129" s="1131"/>
      <c r="DKD129" s="178"/>
      <c r="DKE129" s="175"/>
      <c r="DKF129" s="59"/>
      <c r="DKG129" s="59"/>
      <c r="DKH129" s="209"/>
      <c r="DKI129" s="1130"/>
      <c r="DKJ129" s="17"/>
      <c r="DKK129" s="213"/>
      <c r="DKL129" s="9"/>
      <c r="DKM129" s="9"/>
      <c r="DKN129" s="9"/>
      <c r="DKO129" s="177"/>
      <c r="DKP129" s="1130"/>
      <c r="DKQ129" s="1129"/>
      <c r="DKR129" s="1130"/>
      <c r="DKS129" s="1130"/>
      <c r="DKT129" s="1130"/>
      <c r="DKU129" s="1154"/>
      <c r="DKV129" s="1130"/>
      <c r="DKW129" s="1134"/>
      <c r="DKX129" s="1131"/>
      <c r="DKY129" s="1131"/>
      <c r="DKZ129" s="1131"/>
      <c r="DLA129" s="178"/>
      <c r="DLB129" s="175"/>
      <c r="DLC129" s="59"/>
      <c r="DLD129" s="59"/>
      <c r="DLE129" s="209"/>
      <c r="DLF129" s="1130"/>
      <c r="DLG129" s="17"/>
      <c r="DLH129" s="213"/>
      <c r="DLI129" s="9"/>
      <c r="DLJ129" s="9"/>
      <c r="DLK129" s="9"/>
      <c r="DLL129" s="177"/>
      <c r="DLM129" s="1130"/>
      <c r="DLN129" s="1129"/>
      <c r="DLO129" s="1130"/>
      <c r="DLP129" s="1130"/>
      <c r="DLQ129" s="1130"/>
      <c r="DLR129" s="1154"/>
      <c r="DLS129" s="1130"/>
      <c r="DLT129" s="1134"/>
      <c r="DLU129" s="1131"/>
      <c r="DLV129" s="1131"/>
      <c r="DLW129" s="1131"/>
      <c r="DLX129" s="178"/>
      <c r="DLY129" s="175"/>
      <c r="DLZ129" s="59"/>
      <c r="DMA129" s="59"/>
      <c r="DMB129" s="209"/>
      <c r="DMC129" s="1130"/>
      <c r="DMD129" s="17"/>
      <c r="DME129" s="213"/>
      <c r="DMF129" s="9"/>
      <c r="DMG129" s="9"/>
      <c r="DMH129" s="9"/>
      <c r="DMI129" s="177"/>
      <c r="DMJ129" s="1130"/>
      <c r="DMK129" s="1129"/>
      <c r="DML129" s="1130"/>
      <c r="DMM129" s="1130"/>
      <c r="DMN129" s="1130"/>
      <c r="DMO129" s="1154"/>
      <c r="DMP129" s="1130"/>
      <c r="DMQ129" s="1134"/>
      <c r="DMR129" s="1131"/>
      <c r="DMS129" s="1131"/>
      <c r="DMT129" s="1131"/>
      <c r="DMU129" s="178"/>
      <c r="DMV129" s="175"/>
      <c r="DMW129" s="59"/>
      <c r="DMX129" s="59"/>
      <c r="DMY129" s="209"/>
      <c r="DMZ129" s="1130"/>
      <c r="DNA129" s="17"/>
      <c r="DNB129" s="213"/>
      <c r="DNC129" s="9"/>
      <c r="DND129" s="9"/>
      <c r="DNE129" s="9"/>
      <c r="DNF129" s="177"/>
      <c r="DNG129" s="1130"/>
      <c r="DNH129" s="1129"/>
      <c r="DNI129" s="1130"/>
      <c r="DNJ129" s="1130"/>
      <c r="DNK129" s="1130"/>
      <c r="DNL129" s="1154"/>
      <c r="DNM129" s="1130"/>
      <c r="DNN129" s="1134"/>
      <c r="DNO129" s="1131"/>
      <c r="DNP129" s="1131"/>
      <c r="DNQ129" s="1131"/>
      <c r="DNR129" s="178"/>
      <c r="DNS129" s="175"/>
      <c r="DNT129" s="59"/>
      <c r="DNU129" s="59"/>
      <c r="DNV129" s="209"/>
      <c r="DNW129" s="1130"/>
      <c r="DNX129" s="17"/>
      <c r="DNY129" s="213"/>
      <c r="DNZ129" s="9"/>
      <c r="DOA129" s="9"/>
      <c r="DOB129" s="9"/>
      <c r="DOC129" s="177"/>
      <c r="DOD129" s="1130"/>
      <c r="DOE129" s="1129"/>
      <c r="DOF129" s="1130"/>
      <c r="DOG129" s="1130"/>
      <c r="DOH129" s="1130"/>
      <c r="DOI129" s="1154"/>
      <c r="DOJ129" s="1130"/>
      <c r="DOK129" s="1134"/>
      <c r="DOL129" s="1131"/>
      <c r="DOM129" s="1131"/>
      <c r="DON129" s="1131"/>
      <c r="DOO129" s="178"/>
      <c r="DOP129" s="175"/>
      <c r="DOQ129" s="59"/>
      <c r="DOR129" s="59"/>
      <c r="DOS129" s="209"/>
      <c r="DOT129" s="1130"/>
      <c r="DOU129" s="17"/>
      <c r="DOV129" s="213"/>
      <c r="DOW129" s="9"/>
      <c r="DOX129" s="9"/>
      <c r="DOY129" s="9"/>
      <c r="DOZ129" s="177"/>
      <c r="DPA129" s="1130"/>
      <c r="DPB129" s="1129"/>
      <c r="DPC129" s="1130"/>
      <c r="DPD129" s="1130"/>
      <c r="DPE129" s="1130"/>
      <c r="DPF129" s="1154"/>
      <c r="DPG129" s="1130"/>
      <c r="DPH129" s="1134"/>
      <c r="DPI129" s="1131"/>
      <c r="DPJ129" s="1131"/>
      <c r="DPK129" s="1131"/>
      <c r="DPL129" s="178"/>
      <c r="DPM129" s="175"/>
      <c r="DPN129" s="59"/>
      <c r="DPO129" s="59"/>
      <c r="DPP129" s="209"/>
      <c r="DPQ129" s="1130"/>
      <c r="DPR129" s="17"/>
      <c r="DPS129" s="213"/>
      <c r="DPT129" s="9"/>
      <c r="DPU129" s="9"/>
      <c r="DPV129" s="9"/>
      <c r="DPW129" s="177"/>
      <c r="DPX129" s="1130"/>
      <c r="DPY129" s="1129"/>
      <c r="DPZ129" s="1130"/>
      <c r="DQA129" s="1130"/>
      <c r="DQB129" s="1130"/>
      <c r="DQC129" s="1154"/>
      <c r="DQD129" s="1130"/>
      <c r="DQE129" s="1134"/>
      <c r="DQF129" s="1131"/>
      <c r="DQG129" s="1131"/>
      <c r="DQH129" s="1131"/>
      <c r="DQI129" s="178"/>
      <c r="DQJ129" s="175"/>
      <c r="DQK129" s="59"/>
      <c r="DQL129" s="59"/>
      <c r="DQM129" s="209"/>
      <c r="DQN129" s="1130"/>
      <c r="DQO129" s="17"/>
      <c r="DQP129" s="213"/>
      <c r="DQQ129" s="9"/>
      <c r="DQR129" s="9"/>
      <c r="DQS129" s="9"/>
      <c r="DQT129" s="177"/>
      <c r="DQU129" s="1130"/>
      <c r="DQV129" s="1129"/>
      <c r="DQW129" s="1130"/>
      <c r="DQX129" s="1130"/>
      <c r="DQY129" s="1130"/>
      <c r="DQZ129" s="1154"/>
      <c r="DRA129" s="1130"/>
      <c r="DRB129" s="1134"/>
      <c r="DRC129" s="1131"/>
      <c r="DRD129" s="1131"/>
      <c r="DRE129" s="1131"/>
      <c r="DRF129" s="178"/>
      <c r="DRG129" s="175"/>
      <c r="DRH129" s="59"/>
      <c r="DRI129" s="59"/>
      <c r="DRJ129" s="209"/>
      <c r="DRK129" s="1130"/>
      <c r="DRL129" s="17"/>
      <c r="DRM129" s="213"/>
      <c r="DRN129" s="9"/>
      <c r="DRO129" s="9"/>
      <c r="DRP129" s="9"/>
      <c r="DRQ129" s="177"/>
      <c r="DRR129" s="1130"/>
      <c r="DRS129" s="1129"/>
      <c r="DRT129" s="1130"/>
      <c r="DRU129" s="1130"/>
      <c r="DRV129" s="1130"/>
      <c r="DRW129" s="1154"/>
      <c r="DRX129" s="1130"/>
      <c r="DRY129" s="1134"/>
      <c r="DRZ129" s="1131"/>
      <c r="DSA129" s="1131"/>
      <c r="DSB129" s="1131"/>
      <c r="DSC129" s="178"/>
      <c r="DSD129" s="175"/>
      <c r="DSE129" s="59"/>
      <c r="DSF129" s="59"/>
      <c r="DSG129" s="209"/>
      <c r="DSH129" s="1130"/>
      <c r="DSI129" s="17"/>
      <c r="DSJ129" s="213"/>
      <c r="DSK129" s="9"/>
      <c r="DSL129" s="9"/>
      <c r="DSM129" s="9"/>
      <c r="DSN129" s="177"/>
      <c r="DSO129" s="1130"/>
      <c r="DSP129" s="1129"/>
      <c r="DSQ129" s="1130"/>
      <c r="DSR129" s="1130"/>
      <c r="DSS129" s="1130"/>
      <c r="DST129" s="1154"/>
      <c r="DSU129" s="1130"/>
      <c r="DSV129" s="1134"/>
      <c r="DSW129" s="1131"/>
      <c r="DSX129" s="1131"/>
      <c r="DSY129" s="1131"/>
      <c r="DSZ129" s="178"/>
      <c r="DTA129" s="175"/>
      <c r="DTB129" s="59"/>
      <c r="DTC129" s="59"/>
      <c r="DTD129" s="209"/>
      <c r="DTE129" s="1130"/>
      <c r="DTF129" s="17"/>
      <c r="DTG129" s="213"/>
      <c r="DTH129" s="9"/>
      <c r="DTI129" s="9"/>
      <c r="DTJ129" s="9"/>
      <c r="DTK129" s="177"/>
      <c r="DTL129" s="1130"/>
      <c r="DTM129" s="1129"/>
      <c r="DTN129" s="1130"/>
      <c r="DTO129" s="1130"/>
      <c r="DTP129" s="1130"/>
      <c r="DTQ129" s="1154"/>
      <c r="DTR129" s="1130"/>
      <c r="DTS129" s="1134"/>
      <c r="DTT129" s="1131"/>
      <c r="DTU129" s="1131"/>
      <c r="DTV129" s="1131"/>
      <c r="DTW129" s="178"/>
      <c r="DTX129" s="175"/>
      <c r="DTY129" s="59"/>
      <c r="DTZ129" s="59"/>
      <c r="DUA129" s="209"/>
      <c r="DUB129" s="1130"/>
      <c r="DUC129" s="17"/>
      <c r="DUD129" s="213"/>
      <c r="DUE129" s="9"/>
      <c r="DUF129" s="9"/>
      <c r="DUG129" s="9"/>
      <c r="DUH129" s="177"/>
      <c r="DUI129" s="1130"/>
      <c r="DUJ129" s="1129"/>
      <c r="DUK129" s="1130"/>
      <c r="DUL129" s="1130"/>
      <c r="DUM129" s="1130"/>
      <c r="DUN129" s="1154"/>
      <c r="DUO129" s="1130"/>
      <c r="DUP129" s="1134"/>
      <c r="DUQ129" s="1131"/>
      <c r="DUR129" s="1131"/>
      <c r="DUS129" s="1131"/>
      <c r="DUT129" s="178"/>
      <c r="DUU129" s="175"/>
      <c r="DUV129" s="59"/>
      <c r="DUW129" s="59"/>
      <c r="DUX129" s="209"/>
      <c r="DUY129" s="1130"/>
      <c r="DUZ129" s="17"/>
      <c r="DVA129" s="213"/>
      <c r="DVB129" s="9"/>
      <c r="DVC129" s="9"/>
      <c r="DVD129" s="9"/>
      <c r="DVE129" s="177"/>
      <c r="DVF129" s="1130"/>
      <c r="DVG129" s="1129"/>
      <c r="DVH129" s="1130"/>
      <c r="DVI129" s="1130"/>
      <c r="DVJ129" s="1130"/>
      <c r="DVK129" s="1154"/>
      <c r="DVL129" s="1130"/>
      <c r="DVM129" s="1134"/>
      <c r="DVN129" s="1131"/>
      <c r="DVO129" s="1131"/>
      <c r="DVP129" s="1131"/>
      <c r="DVQ129" s="178"/>
      <c r="DVR129" s="175"/>
      <c r="DVS129" s="59"/>
      <c r="DVT129" s="59"/>
      <c r="DVU129" s="209"/>
      <c r="DVV129" s="1130"/>
      <c r="DVW129" s="17"/>
      <c r="DVX129" s="213"/>
      <c r="DVY129" s="9"/>
      <c r="DVZ129" s="9"/>
      <c r="DWA129" s="9"/>
      <c r="DWB129" s="177"/>
      <c r="DWC129" s="1130"/>
      <c r="DWD129" s="1129"/>
      <c r="DWE129" s="1130"/>
      <c r="DWF129" s="1130"/>
      <c r="DWG129" s="1130"/>
      <c r="DWH129" s="1154"/>
      <c r="DWI129" s="1130"/>
      <c r="DWJ129" s="1134"/>
      <c r="DWK129" s="1131"/>
      <c r="DWL129" s="1131"/>
      <c r="DWM129" s="1131"/>
      <c r="DWN129" s="178"/>
      <c r="DWO129" s="175"/>
      <c r="DWP129" s="59"/>
      <c r="DWQ129" s="59"/>
      <c r="DWR129" s="209"/>
      <c r="DWS129" s="1130"/>
      <c r="DWT129" s="17"/>
      <c r="DWU129" s="213"/>
      <c r="DWV129" s="9"/>
      <c r="DWW129" s="9"/>
      <c r="DWX129" s="9"/>
      <c r="DWY129" s="177"/>
      <c r="DWZ129" s="1130"/>
      <c r="DXA129" s="1129"/>
      <c r="DXB129" s="1130"/>
      <c r="DXC129" s="1130"/>
      <c r="DXD129" s="1130"/>
      <c r="DXE129" s="1154"/>
      <c r="DXF129" s="1130"/>
      <c r="DXG129" s="1134"/>
      <c r="DXH129" s="1131"/>
      <c r="DXI129" s="1131"/>
      <c r="DXJ129" s="1131"/>
      <c r="DXK129" s="178"/>
      <c r="DXL129" s="175"/>
      <c r="DXM129" s="59"/>
      <c r="DXN129" s="59"/>
      <c r="DXO129" s="209"/>
      <c r="DXP129" s="1130"/>
      <c r="DXQ129" s="17"/>
      <c r="DXR129" s="213"/>
      <c r="DXS129" s="9"/>
      <c r="DXT129" s="9"/>
      <c r="DXU129" s="9"/>
      <c r="DXV129" s="177"/>
      <c r="DXW129" s="1130"/>
      <c r="DXX129" s="1129"/>
      <c r="DXY129" s="1130"/>
      <c r="DXZ129" s="1130"/>
      <c r="DYA129" s="1130"/>
      <c r="DYB129" s="1154"/>
      <c r="DYC129" s="1130"/>
      <c r="DYD129" s="1134"/>
      <c r="DYE129" s="1131"/>
      <c r="DYF129" s="1131"/>
      <c r="DYG129" s="1131"/>
      <c r="DYH129" s="178"/>
      <c r="DYI129" s="175"/>
      <c r="DYJ129" s="59"/>
      <c r="DYK129" s="59"/>
      <c r="DYL129" s="209"/>
      <c r="DYM129" s="1130"/>
      <c r="DYN129" s="17"/>
      <c r="DYO129" s="213"/>
      <c r="DYP129" s="9"/>
      <c r="DYQ129" s="9"/>
      <c r="DYR129" s="9"/>
      <c r="DYS129" s="177"/>
      <c r="DYT129" s="1130"/>
      <c r="DYU129" s="1129"/>
      <c r="DYV129" s="1130"/>
      <c r="DYW129" s="1130"/>
      <c r="DYX129" s="1130"/>
      <c r="DYY129" s="1154"/>
      <c r="DYZ129" s="1130"/>
      <c r="DZA129" s="1134"/>
      <c r="DZB129" s="1131"/>
      <c r="DZC129" s="1131"/>
      <c r="DZD129" s="1131"/>
      <c r="DZE129" s="178"/>
      <c r="DZF129" s="175"/>
      <c r="DZG129" s="59"/>
      <c r="DZH129" s="59"/>
      <c r="DZI129" s="209"/>
      <c r="DZJ129" s="1130"/>
      <c r="DZK129" s="17"/>
      <c r="DZL129" s="213"/>
      <c r="DZM129" s="9"/>
      <c r="DZN129" s="9"/>
      <c r="DZO129" s="9"/>
      <c r="DZP129" s="177"/>
      <c r="DZQ129" s="1130"/>
      <c r="DZR129" s="1129"/>
      <c r="DZS129" s="1130"/>
      <c r="DZT129" s="1130"/>
      <c r="DZU129" s="1130"/>
      <c r="DZV129" s="1154"/>
      <c r="DZW129" s="1130"/>
      <c r="DZX129" s="1134"/>
      <c r="DZY129" s="1131"/>
      <c r="DZZ129" s="1131"/>
      <c r="EAA129" s="1131"/>
      <c r="EAB129" s="178"/>
      <c r="EAC129" s="175"/>
      <c r="EAD129" s="59"/>
      <c r="EAE129" s="59"/>
      <c r="EAF129" s="209"/>
      <c r="EAG129" s="1130"/>
      <c r="EAH129" s="17"/>
      <c r="EAI129" s="213"/>
      <c r="EAJ129" s="9"/>
      <c r="EAK129" s="9"/>
      <c r="EAL129" s="9"/>
      <c r="EAM129" s="177"/>
      <c r="EAN129" s="1130"/>
      <c r="EAO129" s="1129"/>
      <c r="EAP129" s="1130"/>
      <c r="EAQ129" s="1130"/>
      <c r="EAR129" s="1130"/>
      <c r="EAS129" s="1154"/>
      <c r="EAT129" s="1130"/>
      <c r="EAU129" s="1134"/>
      <c r="EAV129" s="1131"/>
      <c r="EAW129" s="1131"/>
      <c r="EAX129" s="1131"/>
      <c r="EAY129" s="178"/>
      <c r="EAZ129" s="175"/>
      <c r="EBA129" s="59"/>
      <c r="EBB129" s="59"/>
      <c r="EBC129" s="209"/>
      <c r="EBD129" s="1130"/>
      <c r="EBE129" s="17"/>
      <c r="EBF129" s="213"/>
      <c r="EBG129" s="9"/>
      <c r="EBH129" s="9"/>
      <c r="EBI129" s="9"/>
      <c r="EBJ129" s="177"/>
      <c r="EBK129" s="1130"/>
      <c r="EBL129" s="1129"/>
      <c r="EBM129" s="1130"/>
      <c r="EBN129" s="1130"/>
      <c r="EBO129" s="1130"/>
      <c r="EBP129" s="1154"/>
      <c r="EBQ129" s="1130"/>
      <c r="EBR129" s="1134"/>
      <c r="EBS129" s="1131"/>
      <c r="EBT129" s="1131"/>
      <c r="EBU129" s="1131"/>
      <c r="EBV129" s="178"/>
      <c r="EBW129" s="175"/>
      <c r="EBX129" s="59"/>
      <c r="EBY129" s="59"/>
      <c r="EBZ129" s="209"/>
      <c r="ECA129" s="1130"/>
      <c r="ECB129" s="17"/>
      <c r="ECC129" s="213"/>
      <c r="ECD129" s="9"/>
      <c r="ECE129" s="9"/>
      <c r="ECF129" s="9"/>
      <c r="ECG129" s="177"/>
      <c r="ECH129" s="1130"/>
      <c r="ECI129" s="1129"/>
      <c r="ECJ129" s="1130"/>
      <c r="ECK129" s="1130"/>
      <c r="ECL129" s="1130"/>
      <c r="ECM129" s="1154"/>
      <c r="ECN129" s="1130"/>
      <c r="ECO129" s="1134"/>
      <c r="ECP129" s="1131"/>
      <c r="ECQ129" s="1131"/>
      <c r="ECR129" s="1131"/>
      <c r="ECS129" s="178"/>
      <c r="ECT129" s="175"/>
      <c r="ECU129" s="59"/>
      <c r="ECV129" s="59"/>
      <c r="ECW129" s="209"/>
      <c r="ECX129" s="1130"/>
      <c r="ECY129" s="17"/>
      <c r="ECZ129" s="213"/>
      <c r="EDA129" s="9"/>
      <c r="EDB129" s="9"/>
      <c r="EDC129" s="9"/>
      <c r="EDD129" s="177"/>
      <c r="EDE129" s="1130"/>
      <c r="EDF129" s="1129"/>
      <c r="EDG129" s="1130"/>
      <c r="EDH129" s="1130"/>
      <c r="EDI129" s="1130"/>
      <c r="EDJ129" s="1154"/>
      <c r="EDK129" s="1130"/>
      <c r="EDL129" s="1134"/>
      <c r="EDM129" s="1131"/>
      <c r="EDN129" s="1131"/>
      <c r="EDO129" s="1131"/>
      <c r="EDP129" s="178"/>
      <c r="EDQ129" s="175"/>
      <c r="EDR129" s="59"/>
      <c r="EDS129" s="59"/>
      <c r="EDT129" s="209"/>
      <c r="EDU129" s="1130"/>
      <c r="EDV129" s="17"/>
      <c r="EDW129" s="213"/>
      <c r="EDX129" s="9"/>
      <c r="EDY129" s="9"/>
      <c r="EDZ129" s="9"/>
      <c r="EEA129" s="177"/>
      <c r="EEB129" s="1130"/>
      <c r="EEC129" s="1129"/>
      <c r="EED129" s="1130"/>
      <c r="EEE129" s="1130"/>
      <c r="EEF129" s="1130"/>
      <c r="EEG129" s="1154"/>
      <c r="EEH129" s="1130"/>
      <c r="EEI129" s="1134"/>
      <c r="EEJ129" s="1131"/>
      <c r="EEK129" s="1131"/>
      <c r="EEL129" s="1131"/>
      <c r="EEM129" s="178"/>
      <c r="EEN129" s="175"/>
      <c r="EEO129" s="59"/>
      <c r="EEP129" s="59"/>
      <c r="EEQ129" s="209"/>
      <c r="EER129" s="1130"/>
      <c r="EES129" s="17"/>
      <c r="EET129" s="213"/>
      <c r="EEU129" s="9"/>
      <c r="EEV129" s="9"/>
      <c r="EEW129" s="9"/>
      <c r="EEX129" s="177"/>
      <c r="EEY129" s="1130"/>
      <c r="EEZ129" s="1129"/>
      <c r="EFA129" s="1130"/>
      <c r="EFB129" s="1130"/>
      <c r="EFC129" s="1130"/>
      <c r="EFD129" s="1154"/>
      <c r="EFE129" s="1130"/>
      <c r="EFF129" s="1134"/>
      <c r="EFG129" s="1131"/>
      <c r="EFH129" s="1131"/>
      <c r="EFI129" s="1131"/>
      <c r="EFJ129" s="178"/>
      <c r="EFK129" s="175"/>
      <c r="EFL129" s="59"/>
      <c r="EFM129" s="59"/>
      <c r="EFN129" s="209"/>
      <c r="EFO129" s="1130"/>
      <c r="EFP129" s="17"/>
      <c r="EFQ129" s="213"/>
      <c r="EFR129" s="9"/>
      <c r="EFS129" s="9"/>
      <c r="EFT129" s="9"/>
      <c r="EFU129" s="177"/>
      <c r="EFV129" s="1130"/>
      <c r="EFW129" s="1129"/>
      <c r="EFX129" s="1130"/>
      <c r="EFY129" s="1130"/>
      <c r="EFZ129" s="1130"/>
      <c r="EGA129" s="1154"/>
      <c r="EGB129" s="1130"/>
      <c r="EGC129" s="1134"/>
      <c r="EGD129" s="1131"/>
      <c r="EGE129" s="1131"/>
      <c r="EGF129" s="1131"/>
      <c r="EGG129" s="178"/>
      <c r="EGH129" s="175"/>
      <c r="EGI129" s="59"/>
      <c r="EGJ129" s="59"/>
      <c r="EGK129" s="209"/>
      <c r="EGL129" s="1130"/>
      <c r="EGM129" s="17"/>
      <c r="EGN129" s="213"/>
      <c r="EGO129" s="9"/>
      <c r="EGP129" s="9"/>
      <c r="EGQ129" s="9"/>
      <c r="EGR129" s="177"/>
      <c r="EGS129" s="1130"/>
      <c r="EGT129" s="1129"/>
      <c r="EGU129" s="1130"/>
      <c r="EGV129" s="1130"/>
      <c r="EGW129" s="1130"/>
      <c r="EGX129" s="1154"/>
      <c r="EGY129" s="1130"/>
      <c r="EGZ129" s="1134"/>
      <c r="EHA129" s="1131"/>
      <c r="EHB129" s="1131"/>
      <c r="EHC129" s="1131"/>
      <c r="EHD129" s="178"/>
      <c r="EHE129" s="175"/>
      <c r="EHF129" s="59"/>
      <c r="EHG129" s="59"/>
      <c r="EHH129" s="209"/>
      <c r="EHI129" s="1130"/>
      <c r="EHJ129" s="17"/>
      <c r="EHK129" s="213"/>
      <c r="EHL129" s="9"/>
      <c r="EHM129" s="9"/>
      <c r="EHN129" s="9"/>
      <c r="EHO129" s="177"/>
      <c r="EHP129" s="1130"/>
      <c r="EHQ129" s="1129"/>
      <c r="EHR129" s="1130"/>
      <c r="EHS129" s="1130"/>
      <c r="EHT129" s="1130"/>
      <c r="EHU129" s="1154"/>
      <c r="EHV129" s="1130"/>
      <c r="EHW129" s="1134"/>
      <c r="EHX129" s="1131"/>
      <c r="EHY129" s="1131"/>
      <c r="EHZ129" s="1131"/>
      <c r="EIA129" s="178"/>
      <c r="EIB129" s="175"/>
      <c r="EIC129" s="59"/>
      <c r="EID129" s="59"/>
      <c r="EIE129" s="209"/>
      <c r="EIF129" s="1130"/>
      <c r="EIG129" s="17"/>
      <c r="EIH129" s="213"/>
      <c r="EII129" s="9"/>
      <c r="EIJ129" s="9"/>
      <c r="EIK129" s="9"/>
      <c r="EIL129" s="177"/>
      <c r="EIM129" s="1130"/>
      <c r="EIN129" s="1129"/>
      <c r="EIO129" s="1130"/>
      <c r="EIP129" s="1130"/>
      <c r="EIQ129" s="1130"/>
      <c r="EIR129" s="1154"/>
      <c r="EIS129" s="1130"/>
      <c r="EIT129" s="1134"/>
      <c r="EIU129" s="1131"/>
      <c r="EIV129" s="1131"/>
      <c r="EIW129" s="1131"/>
      <c r="EIX129" s="178"/>
      <c r="EIY129" s="175"/>
      <c r="EIZ129" s="59"/>
      <c r="EJA129" s="59"/>
      <c r="EJB129" s="209"/>
      <c r="EJC129" s="1130"/>
      <c r="EJD129" s="17"/>
      <c r="EJE129" s="213"/>
      <c r="EJF129" s="9"/>
      <c r="EJG129" s="9"/>
      <c r="EJH129" s="9"/>
      <c r="EJI129" s="177"/>
      <c r="EJJ129" s="1130"/>
      <c r="EJK129" s="1129"/>
      <c r="EJL129" s="1130"/>
      <c r="EJM129" s="1130"/>
      <c r="EJN129" s="1130"/>
      <c r="EJO129" s="1154"/>
      <c r="EJP129" s="1130"/>
      <c r="EJQ129" s="1134"/>
      <c r="EJR129" s="1131"/>
      <c r="EJS129" s="1131"/>
      <c r="EJT129" s="1131"/>
      <c r="EJU129" s="178"/>
      <c r="EJV129" s="175"/>
      <c r="EJW129" s="59"/>
      <c r="EJX129" s="59"/>
      <c r="EJY129" s="209"/>
      <c r="EJZ129" s="1130"/>
      <c r="EKA129" s="17"/>
      <c r="EKB129" s="213"/>
      <c r="EKC129" s="9"/>
      <c r="EKD129" s="9"/>
      <c r="EKE129" s="9"/>
      <c r="EKF129" s="177"/>
      <c r="EKG129" s="1130"/>
      <c r="EKH129" s="1129"/>
      <c r="EKI129" s="1130"/>
      <c r="EKJ129" s="1130"/>
      <c r="EKK129" s="1130"/>
      <c r="EKL129" s="1154"/>
      <c r="EKM129" s="1130"/>
      <c r="EKN129" s="1134"/>
      <c r="EKO129" s="1131"/>
      <c r="EKP129" s="1131"/>
      <c r="EKQ129" s="1131"/>
      <c r="EKR129" s="178"/>
      <c r="EKS129" s="175"/>
      <c r="EKT129" s="59"/>
      <c r="EKU129" s="59"/>
      <c r="EKV129" s="209"/>
      <c r="EKW129" s="1130"/>
      <c r="EKX129" s="17"/>
      <c r="EKY129" s="213"/>
      <c r="EKZ129" s="9"/>
      <c r="ELA129" s="9"/>
      <c r="ELB129" s="9"/>
      <c r="ELC129" s="177"/>
      <c r="ELD129" s="1130"/>
      <c r="ELE129" s="1129"/>
      <c r="ELF129" s="1130"/>
      <c r="ELG129" s="1130"/>
      <c r="ELH129" s="1130"/>
      <c r="ELI129" s="1154"/>
      <c r="ELJ129" s="1130"/>
      <c r="ELK129" s="1134"/>
      <c r="ELL129" s="1131"/>
      <c r="ELM129" s="1131"/>
      <c r="ELN129" s="1131"/>
      <c r="ELO129" s="178"/>
      <c r="ELP129" s="175"/>
      <c r="ELQ129" s="59"/>
      <c r="ELR129" s="59"/>
      <c r="ELS129" s="209"/>
      <c r="ELT129" s="1130"/>
      <c r="ELU129" s="17"/>
      <c r="ELV129" s="213"/>
      <c r="ELW129" s="9"/>
      <c r="ELX129" s="9"/>
      <c r="ELY129" s="9"/>
      <c r="ELZ129" s="177"/>
      <c r="EMA129" s="1130"/>
      <c r="EMB129" s="1129"/>
      <c r="EMC129" s="1130"/>
      <c r="EMD129" s="1130"/>
      <c r="EME129" s="1130"/>
      <c r="EMF129" s="1154"/>
      <c r="EMG129" s="1130"/>
      <c r="EMH129" s="1134"/>
      <c r="EMI129" s="1131"/>
      <c r="EMJ129" s="1131"/>
      <c r="EMK129" s="1131"/>
      <c r="EML129" s="178"/>
      <c r="EMM129" s="175"/>
      <c r="EMN129" s="59"/>
      <c r="EMO129" s="59"/>
      <c r="EMP129" s="209"/>
      <c r="EMQ129" s="1130"/>
      <c r="EMR129" s="17"/>
      <c r="EMS129" s="213"/>
      <c r="EMT129" s="9"/>
      <c r="EMU129" s="9"/>
      <c r="EMV129" s="9"/>
      <c r="EMW129" s="177"/>
      <c r="EMX129" s="1130"/>
      <c r="EMY129" s="1129"/>
      <c r="EMZ129" s="1130"/>
      <c r="ENA129" s="1130"/>
      <c r="ENB129" s="1130"/>
      <c r="ENC129" s="1154"/>
      <c r="END129" s="1130"/>
      <c r="ENE129" s="1134"/>
      <c r="ENF129" s="1131"/>
      <c r="ENG129" s="1131"/>
      <c r="ENH129" s="1131"/>
      <c r="ENI129" s="178"/>
      <c r="ENJ129" s="175"/>
      <c r="ENK129" s="59"/>
      <c r="ENL129" s="59"/>
      <c r="ENM129" s="209"/>
      <c r="ENN129" s="1130"/>
      <c r="ENO129" s="17"/>
      <c r="ENP129" s="213"/>
      <c r="ENQ129" s="9"/>
      <c r="ENR129" s="9"/>
      <c r="ENS129" s="9"/>
      <c r="ENT129" s="177"/>
      <c r="ENU129" s="1130"/>
      <c r="ENV129" s="1129"/>
      <c r="ENW129" s="1130"/>
      <c r="ENX129" s="1130"/>
      <c r="ENY129" s="1130"/>
      <c r="ENZ129" s="1154"/>
      <c r="EOA129" s="1130"/>
      <c r="EOB129" s="1134"/>
      <c r="EOC129" s="1131"/>
      <c r="EOD129" s="1131"/>
      <c r="EOE129" s="1131"/>
      <c r="EOF129" s="178"/>
      <c r="EOG129" s="175"/>
      <c r="EOH129" s="59"/>
      <c r="EOI129" s="59"/>
      <c r="EOJ129" s="209"/>
      <c r="EOK129" s="1130"/>
      <c r="EOL129" s="17"/>
      <c r="EOM129" s="213"/>
      <c r="EON129" s="9"/>
      <c r="EOO129" s="9"/>
      <c r="EOP129" s="9"/>
      <c r="EOQ129" s="177"/>
      <c r="EOR129" s="1130"/>
      <c r="EOS129" s="1129"/>
      <c r="EOT129" s="1130"/>
      <c r="EOU129" s="1130"/>
      <c r="EOV129" s="1130"/>
      <c r="EOW129" s="1154"/>
      <c r="EOX129" s="1130"/>
      <c r="EOY129" s="1134"/>
      <c r="EOZ129" s="1131"/>
      <c r="EPA129" s="1131"/>
      <c r="EPB129" s="1131"/>
      <c r="EPC129" s="178"/>
      <c r="EPD129" s="175"/>
      <c r="EPE129" s="59"/>
      <c r="EPF129" s="59"/>
      <c r="EPG129" s="209"/>
      <c r="EPH129" s="1130"/>
      <c r="EPI129" s="17"/>
      <c r="EPJ129" s="213"/>
      <c r="EPK129" s="9"/>
      <c r="EPL129" s="9"/>
      <c r="EPM129" s="9"/>
      <c r="EPN129" s="177"/>
      <c r="EPO129" s="1130"/>
      <c r="EPP129" s="1129"/>
      <c r="EPQ129" s="1130"/>
      <c r="EPR129" s="1130"/>
      <c r="EPS129" s="1130"/>
      <c r="EPT129" s="1154"/>
      <c r="EPU129" s="1130"/>
      <c r="EPV129" s="1134"/>
      <c r="EPW129" s="1131"/>
      <c r="EPX129" s="1131"/>
      <c r="EPY129" s="1131"/>
      <c r="EPZ129" s="178"/>
      <c r="EQA129" s="175"/>
      <c r="EQB129" s="59"/>
      <c r="EQC129" s="59"/>
      <c r="EQD129" s="209"/>
      <c r="EQE129" s="1130"/>
      <c r="EQF129" s="17"/>
      <c r="EQG129" s="213"/>
      <c r="EQH129" s="9"/>
      <c r="EQI129" s="9"/>
      <c r="EQJ129" s="9"/>
      <c r="EQK129" s="177"/>
      <c r="EQL129" s="1130"/>
      <c r="EQM129" s="1129"/>
      <c r="EQN129" s="1130"/>
      <c r="EQO129" s="1130"/>
      <c r="EQP129" s="1130"/>
      <c r="EQQ129" s="1154"/>
      <c r="EQR129" s="1130"/>
      <c r="EQS129" s="1134"/>
      <c r="EQT129" s="1131"/>
      <c r="EQU129" s="1131"/>
      <c r="EQV129" s="1131"/>
      <c r="EQW129" s="178"/>
      <c r="EQX129" s="175"/>
      <c r="EQY129" s="59"/>
      <c r="EQZ129" s="59"/>
      <c r="ERA129" s="209"/>
      <c r="ERB129" s="1130"/>
      <c r="ERC129" s="17"/>
      <c r="ERD129" s="213"/>
      <c r="ERE129" s="9"/>
      <c r="ERF129" s="9"/>
      <c r="ERG129" s="9"/>
      <c r="ERH129" s="177"/>
      <c r="ERI129" s="1130"/>
      <c r="ERJ129" s="1129"/>
      <c r="ERK129" s="1130"/>
      <c r="ERL129" s="1130"/>
      <c r="ERM129" s="1130"/>
      <c r="ERN129" s="1154"/>
      <c r="ERO129" s="1130"/>
      <c r="ERP129" s="1134"/>
      <c r="ERQ129" s="1131"/>
      <c r="ERR129" s="1131"/>
      <c r="ERS129" s="1131"/>
      <c r="ERT129" s="178"/>
      <c r="ERU129" s="175"/>
      <c r="ERV129" s="59"/>
      <c r="ERW129" s="59"/>
      <c r="ERX129" s="209"/>
      <c r="ERY129" s="1130"/>
      <c r="ERZ129" s="17"/>
      <c r="ESA129" s="213"/>
      <c r="ESB129" s="9"/>
      <c r="ESC129" s="9"/>
      <c r="ESD129" s="9"/>
      <c r="ESE129" s="177"/>
      <c r="ESF129" s="1130"/>
      <c r="ESG129" s="1129"/>
      <c r="ESH129" s="1130"/>
      <c r="ESI129" s="1130"/>
      <c r="ESJ129" s="1130"/>
      <c r="ESK129" s="1154"/>
      <c r="ESL129" s="1130"/>
      <c r="ESM129" s="1134"/>
      <c r="ESN129" s="1131"/>
      <c r="ESO129" s="1131"/>
      <c r="ESP129" s="1131"/>
      <c r="ESQ129" s="178"/>
      <c r="ESR129" s="175"/>
      <c r="ESS129" s="59"/>
      <c r="EST129" s="59"/>
      <c r="ESU129" s="209"/>
      <c r="ESV129" s="1130"/>
      <c r="ESW129" s="17"/>
      <c r="ESX129" s="213"/>
      <c r="ESY129" s="9"/>
      <c r="ESZ129" s="9"/>
      <c r="ETA129" s="9"/>
      <c r="ETB129" s="177"/>
      <c r="ETC129" s="1130"/>
      <c r="ETD129" s="1129"/>
      <c r="ETE129" s="1130"/>
      <c r="ETF129" s="1130"/>
      <c r="ETG129" s="1130"/>
      <c r="ETH129" s="1154"/>
      <c r="ETI129" s="1130"/>
      <c r="ETJ129" s="1134"/>
      <c r="ETK129" s="1131"/>
      <c r="ETL129" s="1131"/>
      <c r="ETM129" s="1131"/>
      <c r="ETN129" s="178"/>
      <c r="ETO129" s="175"/>
      <c r="ETP129" s="59"/>
      <c r="ETQ129" s="59"/>
      <c r="ETR129" s="209"/>
      <c r="ETS129" s="1130"/>
      <c r="ETT129" s="17"/>
      <c r="ETU129" s="213"/>
      <c r="ETV129" s="9"/>
      <c r="ETW129" s="9"/>
      <c r="ETX129" s="9"/>
      <c r="ETY129" s="177"/>
      <c r="ETZ129" s="1130"/>
      <c r="EUA129" s="1129"/>
      <c r="EUB129" s="1130"/>
      <c r="EUC129" s="1130"/>
      <c r="EUD129" s="1130"/>
      <c r="EUE129" s="1154"/>
      <c r="EUF129" s="1130"/>
      <c r="EUG129" s="1134"/>
      <c r="EUH129" s="1131"/>
      <c r="EUI129" s="1131"/>
      <c r="EUJ129" s="1131"/>
      <c r="EUK129" s="178"/>
      <c r="EUL129" s="175"/>
      <c r="EUM129" s="59"/>
      <c r="EUN129" s="59"/>
      <c r="EUO129" s="209"/>
      <c r="EUP129" s="1130"/>
      <c r="EUQ129" s="17"/>
      <c r="EUR129" s="213"/>
      <c r="EUS129" s="9"/>
      <c r="EUT129" s="9"/>
      <c r="EUU129" s="9"/>
      <c r="EUV129" s="177"/>
      <c r="EUW129" s="1130"/>
      <c r="EUX129" s="1129"/>
      <c r="EUY129" s="1130"/>
      <c r="EUZ129" s="1130"/>
      <c r="EVA129" s="1130"/>
      <c r="EVB129" s="1154"/>
      <c r="EVC129" s="1130"/>
      <c r="EVD129" s="1134"/>
      <c r="EVE129" s="1131"/>
      <c r="EVF129" s="1131"/>
      <c r="EVG129" s="1131"/>
      <c r="EVH129" s="178"/>
      <c r="EVI129" s="175"/>
      <c r="EVJ129" s="59"/>
      <c r="EVK129" s="59"/>
      <c r="EVL129" s="209"/>
      <c r="EVM129" s="1130"/>
      <c r="EVN129" s="17"/>
      <c r="EVO129" s="213"/>
      <c r="EVP129" s="9"/>
      <c r="EVQ129" s="9"/>
      <c r="EVR129" s="9"/>
      <c r="EVS129" s="177"/>
      <c r="EVT129" s="1130"/>
      <c r="EVU129" s="1129"/>
      <c r="EVV129" s="1130"/>
      <c r="EVW129" s="1130"/>
      <c r="EVX129" s="1130"/>
      <c r="EVY129" s="1154"/>
      <c r="EVZ129" s="1130"/>
      <c r="EWA129" s="1134"/>
      <c r="EWB129" s="1131"/>
      <c r="EWC129" s="1131"/>
      <c r="EWD129" s="1131"/>
      <c r="EWE129" s="178"/>
      <c r="EWF129" s="175"/>
      <c r="EWG129" s="59"/>
      <c r="EWH129" s="59"/>
      <c r="EWI129" s="209"/>
      <c r="EWJ129" s="1130"/>
      <c r="EWK129" s="17"/>
      <c r="EWL129" s="213"/>
      <c r="EWM129" s="9"/>
      <c r="EWN129" s="9"/>
      <c r="EWO129" s="9"/>
      <c r="EWP129" s="177"/>
      <c r="EWQ129" s="1130"/>
      <c r="EWR129" s="1129"/>
      <c r="EWS129" s="1130"/>
      <c r="EWT129" s="1130"/>
      <c r="EWU129" s="1130"/>
      <c r="EWV129" s="1154"/>
      <c r="EWW129" s="1130"/>
      <c r="EWX129" s="1134"/>
      <c r="EWY129" s="1131"/>
      <c r="EWZ129" s="1131"/>
      <c r="EXA129" s="1131"/>
      <c r="EXB129" s="178"/>
      <c r="EXC129" s="175"/>
      <c r="EXD129" s="59"/>
      <c r="EXE129" s="59"/>
      <c r="EXF129" s="209"/>
      <c r="EXG129" s="1130"/>
      <c r="EXH129" s="17"/>
      <c r="EXI129" s="213"/>
      <c r="EXJ129" s="9"/>
      <c r="EXK129" s="9"/>
      <c r="EXL129" s="9"/>
      <c r="EXM129" s="177"/>
      <c r="EXN129" s="1130"/>
      <c r="EXO129" s="1129"/>
      <c r="EXP129" s="1130"/>
      <c r="EXQ129" s="1130"/>
      <c r="EXR129" s="1130"/>
      <c r="EXS129" s="1154"/>
      <c r="EXT129" s="1130"/>
      <c r="EXU129" s="1134"/>
      <c r="EXV129" s="1131"/>
      <c r="EXW129" s="1131"/>
      <c r="EXX129" s="1131"/>
      <c r="EXY129" s="178"/>
      <c r="EXZ129" s="175"/>
      <c r="EYA129" s="59"/>
      <c r="EYB129" s="59"/>
      <c r="EYC129" s="209"/>
      <c r="EYD129" s="1130"/>
      <c r="EYE129" s="17"/>
      <c r="EYF129" s="213"/>
      <c r="EYG129" s="9"/>
      <c r="EYH129" s="9"/>
      <c r="EYI129" s="9"/>
      <c r="EYJ129" s="177"/>
      <c r="EYK129" s="1130"/>
      <c r="EYL129" s="1129"/>
      <c r="EYM129" s="1130"/>
      <c r="EYN129" s="1130"/>
      <c r="EYO129" s="1130"/>
      <c r="EYP129" s="1154"/>
      <c r="EYQ129" s="1130"/>
      <c r="EYR129" s="1134"/>
      <c r="EYS129" s="1131"/>
      <c r="EYT129" s="1131"/>
      <c r="EYU129" s="1131"/>
      <c r="EYV129" s="178"/>
      <c r="EYW129" s="175"/>
      <c r="EYX129" s="59"/>
      <c r="EYY129" s="59"/>
      <c r="EYZ129" s="209"/>
      <c r="EZA129" s="1130"/>
      <c r="EZB129" s="17"/>
      <c r="EZC129" s="213"/>
      <c r="EZD129" s="9"/>
      <c r="EZE129" s="9"/>
      <c r="EZF129" s="9"/>
      <c r="EZG129" s="177"/>
      <c r="EZH129" s="1130"/>
      <c r="EZI129" s="1129"/>
      <c r="EZJ129" s="1130"/>
      <c r="EZK129" s="1130"/>
      <c r="EZL129" s="1130"/>
      <c r="EZM129" s="1154"/>
      <c r="EZN129" s="1130"/>
      <c r="EZO129" s="1134"/>
      <c r="EZP129" s="1131"/>
      <c r="EZQ129" s="1131"/>
      <c r="EZR129" s="1131"/>
      <c r="EZS129" s="178"/>
      <c r="EZT129" s="175"/>
      <c r="EZU129" s="59"/>
      <c r="EZV129" s="59"/>
      <c r="EZW129" s="209"/>
      <c r="EZX129" s="1130"/>
      <c r="EZY129" s="17"/>
      <c r="EZZ129" s="213"/>
      <c r="FAA129" s="9"/>
      <c r="FAB129" s="9"/>
      <c r="FAC129" s="9"/>
      <c r="FAD129" s="177"/>
      <c r="FAE129" s="1130"/>
      <c r="FAF129" s="1129"/>
      <c r="FAG129" s="1130"/>
      <c r="FAH129" s="1130"/>
      <c r="FAI129" s="1130"/>
      <c r="FAJ129" s="1154"/>
      <c r="FAK129" s="1130"/>
      <c r="FAL129" s="1134"/>
      <c r="FAM129" s="1131"/>
      <c r="FAN129" s="1131"/>
      <c r="FAO129" s="1131"/>
      <c r="FAP129" s="178"/>
      <c r="FAQ129" s="175"/>
      <c r="FAR129" s="59"/>
      <c r="FAS129" s="59"/>
      <c r="FAT129" s="209"/>
      <c r="FAU129" s="1130"/>
      <c r="FAV129" s="17"/>
      <c r="FAW129" s="213"/>
      <c r="FAX129" s="9"/>
      <c r="FAY129" s="9"/>
      <c r="FAZ129" s="9"/>
      <c r="FBA129" s="177"/>
      <c r="FBB129" s="1130"/>
      <c r="FBC129" s="1129"/>
      <c r="FBD129" s="1130"/>
      <c r="FBE129" s="1130"/>
      <c r="FBF129" s="1130"/>
      <c r="FBG129" s="1154"/>
      <c r="FBH129" s="1130"/>
      <c r="FBI129" s="1134"/>
      <c r="FBJ129" s="1131"/>
      <c r="FBK129" s="1131"/>
      <c r="FBL129" s="1131"/>
      <c r="FBM129" s="178"/>
      <c r="FBN129" s="175"/>
      <c r="FBO129" s="59"/>
      <c r="FBP129" s="59"/>
      <c r="FBQ129" s="209"/>
      <c r="FBR129" s="1130"/>
      <c r="FBS129" s="17"/>
      <c r="FBT129" s="213"/>
      <c r="FBU129" s="9"/>
      <c r="FBV129" s="9"/>
      <c r="FBW129" s="9"/>
      <c r="FBX129" s="177"/>
      <c r="FBY129" s="1130"/>
      <c r="FBZ129" s="1129"/>
      <c r="FCA129" s="1130"/>
      <c r="FCB129" s="1130"/>
      <c r="FCC129" s="1130"/>
      <c r="FCD129" s="1154"/>
      <c r="FCE129" s="1130"/>
      <c r="FCF129" s="1134"/>
      <c r="FCG129" s="1131"/>
      <c r="FCH129" s="1131"/>
      <c r="FCI129" s="1131"/>
      <c r="FCJ129" s="178"/>
      <c r="FCK129" s="175"/>
      <c r="FCL129" s="59"/>
      <c r="FCM129" s="59"/>
      <c r="FCN129" s="209"/>
      <c r="FCO129" s="1130"/>
      <c r="FCP129" s="17"/>
      <c r="FCQ129" s="213"/>
      <c r="FCR129" s="9"/>
      <c r="FCS129" s="9"/>
      <c r="FCT129" s="9"/>
      <c r="FCU129" s="177"/>
      <c r="FCV129" s="1130"/>
      <c r="FCW129" s="1129"/>
      <c r="FCX129" s="1130"/>
      <c r="FCY129" s="1130"/>
      <c r="FCZ129" s="1130"/>
      <c r="FDA129" s="1154"/>
      <c r="FDB129" s="1130"/>
      <c r="FDC129" s="1134"/>
      <c r="FDD129" s="1131"/>
      <c r="FDE129" s="1131"/>
      <c r="FDF129" s="1131"/>
      <c r="FDG129" s="178"/>
      <c r="FDH129" s="175"/>
      <c r="FDI129" s="59"/>
      <c r="FDJ129" s="59"/>
      <c r="FDK129" s="209"/>
      <c r="FDL129" s="1130"/>
      <c r="FDM129" s="17"/>
      <c r="FDN129" s="213"/>
      <c r="FDO129" s="9"/>
      <c r="FDP129" s="9"/>
      <c r="FDQ129" s="9"/>
      <c r="FDR129" s="177"/>
      <c r="FDS129" s="1130"/>
      <c r="FDT129" s="1129"/>
      <c r="FDU129" s="1130"/>
      <c r="FDV129" s="1130"/>
      <c r="FDW129" s="1130"/>
      <c r="FDX129" s="1154"/>
      <c r="FDY129" s="1130"/>
      <c r="FDZ129" s="1134"/>
      <c r="FEA129" s="1131"/>
      <c r="FEB129" s="1131"/>
      <c r="FEC129" s="1131"/>
      <c r="FED129" s="178"/>
      <c r="FEE129" s="175"/>
      <c r="FEF129" s="59"/>
      <c r="FEG129" s="59"/>
      <c r="FEH129" s="209"/>
      <c r="FEI129" s="1130"/>
      <c r="FEJ129" s="17"/>
      <c r="FEK129" s="213"/>
      <c r="FEL129" s="9"/>
      <c r="FEM129" s="9"/>
      <c r="FEN129" s="9"/>
      <c r="FEO129" s="177"/>
      <c r="FEP129" s="1130"/>
      <c r="FEQ129" s="1129"/>
      <c r="FER129" s="1130"/>
      <c r="FES129" s="1130"/>
      <c r="FET129" s="1130"/>
      <c r="FEU129" s="1154"/>
      <c r="FEV129" s="1130"/>
      <c r="FEW129" s="1134"/>
      <c r="FEX129" s="1131"/>
      <c r="FEY129" s="1131"/>
      <c r="FEZ129" s="1131"/>
      <c r="FFA129" s="178"/>
      <c r="FFB129" s="175"/>
      <c r="FFC129" s="59"/>
      <c r="FFD129" s="59"/>
      <c r="FFE129" s="209"/>
      <c r="FFF129" s="1130"/>
      <c r="FFG129" s="17"/>
      <c r="FFH129" s="213"/>
      <c r="FFI129" s="9"/>
      <c r="FFJ129" s="9"/>
      <c r="FFK129" s="9"/>
      <c r="FFL129" s="177"/>
      <c r="FFM129" s="1130"/>
      <c r="FFN129" s="1129"/>
      <c r="FFO129" s="1130"/>
      <c r="FFP129" s="1130"/>
      <c r="FFQ129" s="1130"/>
      <c r="FFR129" s="1154"/>
      <c r="FFS129" s="1130"/>
      <c r="FFT129" s="1134"/>
      <c r="FFU129" s="1131"/>
      <c r="FFV129" s="1131"/>
      <c r="FFW129" s="1131"/>
      <c r="FFX129" s="178"/>
      <c r="FFY129" s="175"/>
      <c r="FFZ129" s="59"/>
      <c r="FGA129" s="59"/>
      <c r="FGB129" s="209"/>
      <c r="FGC129" s="1130"/>
      <c r="FGD129" s="17"/>
      <c r="FGE129" s="213"/>
      <c r="FGF129" s="9"/>
      <c r="FGG129" s="9"/>
      <c r="FGH129" s="9"/>
      <c r="FGI129" s="177"/>
      <c r="FGJ129" s="1130"/>
      <c r="FGK129" s="1129"/>
      <c r="FGL129" s="1130"/>
      <c r="FGM129" s="1130"/>
      <c r="FGN129" s="1130"/>
      <c r="FGO129" s="1154"/>
      <c r="FGP129" s="1130"/>
      <c r="FGQ129" s="1134"/>
      <c r="FGR129" s="1131"/>
      <c r="FGS129" s="1131"/>
      <c r="FGT129" s="1131"/>
      <c r="FGU129" s="178"/>
      <c r="FGV129" s="175"/>
      <c r="FGW129" s="59"/>
      <c r="FGX129" s="59"/>
      <c r="FGY129" s="209"/>
      <c r="FGZ129" s="1130"/>
      <c r="FHA129" s="17"/>
      <c r="FHB129" s="213"/>
      <c r="FHC129" s="9"/>
      <c r="FHD129" s="9"/>
      <c r="FHE129" s="9"/>
      <c r="FHF129" s="177"/>
      <c r="FHG129" s="1130"/>
      <c r="FHH129" s="1129"/>
      <c r="FHI129" s="1130"/>
      <c r="FHJ129" s="1130"/>
      <c r="FHK129" s="1130"/>
      <c r="FHL129" s="1154"/>
      <c r="FHM129" s="1130"/>
      <c r="FHN129" s="1134"/>
      <c r="FHO129" s="1131"/>
      <c r="FHP129" s="1131"/>
      <c r="FHQ129" s="1131"/>
      <c r="FHR129" s="178"/>
      <c r="FHS129" s="175"/>
      <c r="FHT129" s="59"/>
      <c r="FHU129" s="59"/>
      <c r="FHV129" s="209"/>
      <c r="FHW129" s="1130"/>
      <c r="FHX129" s="17"/>
      <c r="FHY129" s="213"/>
      <c r="FHZ129" s="9"/>
      <c r="FIA129" s="9"/>
      <c r="FIB129" s="9"/>
      <c r="FIC129" s="177"/>
      <c r="FID129" s="1130"/>
      <c r="FIE129" s="1129"/>
      <c r="FIF129" s="1130"/>
      <c r="FIG129" s="1130"/>
      <c r="FIH129" s="1130"/>
      <c r="FII129" s="1154"/>
      <c r="FIJ129" s="1130"/>
      <c r="FIK129" s="1134"/>
      <c r="FIL129" s="1131"/>
      <c r="FIM129" s="1131"/>
      <c r="FIN129" s="1131"/>
      <c r="FIO129" s="178"/>
      <c r="FIP129" s="175"/>
      <c r="FIQ129" s="59"/>
      <c r="FIR129" s="59"/>
      <c r="FIS129" s="209"/>
      <c r="FIT129" s="1130"/>
      <c r="FIU129" s="17"/>
      <c r="FIV129" s="213"/>
      <c r="FIW129" s="9"/>
      <c r="FIX129" s="9"/>
      <c r="FIY129" s="9"/>
      <c r="FIZ129" s="177"/>
      <c r="FJA129" s="1130"/>
      <c r="FJB129" s="1129"/>
      <c r="FJC129" s="1130"/>
      <c r="FJD129" s="1130"/>
      <c r="FJE129" s="1130"/>
      <c r="FJF129" s="1154"/>
      <c r="FJG129" s="1130"/>
      <c r="FJH129" s="1134"/>
      <c r="FJI129" s="1131"/>
      <c r="FJJ129" s="1131"/>
      <c r="FJK129" s="1131"/>
      <c r="FJL129" s="178"/>
      <c r="FJM129" s="175"/>
      <c r="FJN129" s="59"/>
      <c r="FJO129" s="59"/>
      <c r="FJP129" s="209"/>
      <c r="FJQ129" s="1130"/>
      <c r="FJR129" s="17"/>
      <c r="FJS129" s="213"/>
      <c r="FJT129" s="9"/>
      <c r="FJU129" s="9"/>
      <c r="FJV129" s="9"/>
      <c r="FJW129" s="177"/>
      <c r="FJX129" s="1130"/>
      <c r="FJY129" s="1129"/>
      <c r="FJZ129" s="1130"/>
      <c r="FKA129" s="1130"/>
      <c r="FKB129" s="1130"/>
      <c r="FKC129" s="1154"/>
      <c r="FKD129" s="1130"/>
      <c r="FKE129" s="1134"/>
      <c r="FKF129" s="1131"/>
      <c r="FKG129" s="1131"/>
      <c r="FKH129" s="1131"/>
      <c r="FKI129" s="178"/>
      <c r="FKJ129" s="175"/>
      <c r="FKK129" s="59"/>
      <c r="FKL129" s="59"/>
      <c r="FKM129" s="209"/>
      <c r="FKN129" s="1130"/>
      <c r="FKO129" s="17"/>
      <c r="FKP129" s="213"/>
      <c r="FKQ129" s="9"/>
      <c r="FKR129" s="9"/>
      <c r="FKS129" s="9"/>
      <c r="FKT129" s="177"/>
      <c r="FKU129" s="1130"/>
      <c r="FKV129" s="1129"/>
      <c r="FKW129" s="1130"/>
      <c r="FKX129" s="1130"/>
      <c r="FKY129" s="1130"/>
      <c r="FKZ129" s="1154"/>
      <c r="FLA129" s="1130"/>
      <c r="FLB129" s="1134"/>
      <c r="FLC129" s="1131"/>
      <c r="FLD129" s="1131"/>
      <c r="FLE129" s="1131"/>
      <c r="FLF129" s="178"/>
      <c r="FLG129" s="175"/>
      <c r="FLH129" s="59"/>
      <c r="FLI129" s="59"/>
      <c r="FLJ129" s="209"/>
      <c r="FLK129" s="1130"/>
      <c r="FLL129" s="17"/>
      <c r="FLM129" s="213"/>
      <c r="FLN129" s="9"/>
      <c r="FLO129" s="9"/>
      <c r="FLP129" s="9"/>
      <c r="FLQ129" s="177"/>
      <c r="FLR129" s="1130"/>
      <c r="FLS129" s="1129"/>
      <c r="FLT129" s="1130"/>
      <c r="FLU129" s="1130"/>
      <c r="FLV129" s="1130"/>
      <c r="FLW129" s="1154"/>
      <c r="FLX129" s="1130"/>
      <c r="FLY129" s="1134"/>
      <c r="FLZ129" s="1131"/>
      <c r="FMA129" s="1131"/>
      <c r="FMB129" s="1131"/>
      <c r="FMC129" s="178"/>
      <c r="FMD129" s="175"/>
      <c r="FME129" s="59"/>
      <c r="FMF129" s="59"/>
      <c r="FMG129" s="209"/>
      <c r="FMH129" s="1130"/>
      <c r="FMI129" s="17"/>
      <c r="FMJ129" s="213"/>
      <c r="FMK129" s="9"/>
      <c r="FML129" s="9"/>
      <c r="FMM129" s="9"/>
      <c r="FMN129" s="177"/>
      <c r="FMO129" s="1130"/>
      <c r="FMP129" s="1129"/>
      <c r="FMQ129" s="1130"/>
      <c r="FMR129" s="1130"/>
      <c r="FMS129" s="1130"/>
      <c r="FMT129" s="1154"/>
      <c r="FMU129" s="1130"/>
      <c r="FMV129" s="1134"/>
      <c r="FMW129" s="1131"/>
      <c r="FMX129" s="1131"/>
      <c r="FMY129" s="1131"/>
      <c r="FMZ129" s="178"/>
      <c r="FNA129" s="175"/>
      <c r="FNB129" s="59"/>
      <c r="FNC129" s="59"/>
      <c r="FND129" s="209"/>
      <c r="FNE129" s="1130"/>
      <c r="FNF129" s="17"/>
      <c r="FNG129" s="213"/>
      <c r="FNH129" s="9"/>
      <c r="FNI129" s="9"/>
      <c r="FNJ129" s="9"/>
      <c r="FNK129" s="177"/>
      <c r="FNL129" s="1130"/>
      <c r="FNM129" s="1129"/>
      <c r="FNN129" s="1130"/>
      <c r="FNO129" s="1130"/>
      <c r="FNP129" s="1130"/>
      <c r="FNQ129" s="1154"/>
      <c r="FNR129" s="1130"/>
      <c r="FNS129" s="1134"/>
      <c r="FNT129" s="1131"/>
      <c r="FNU129" s="1131"/>
      <c r="FNV129" s="1131"/>
      <c r="FNW129" s="178"/>
      <c r="FNX129" s="175"/>
      <c r="FNY129" s="59"/>
      <c r="FNZ129" s="59"/>
      <c r="FOA129" s="209"/>
      <c r="FOB129" s="1130"/>
      <c r="FOC129" s="17"/>
      <c r="FOD129" s="213"/>
      <c r="FOE129" s="9"/>
      <c r="FOF129" s="9"/>
      <c r="FOG129" s="9"/>
      <c r="FOH129" s="177"/>
      <c r="FOI129" s="1130"/>
      <c r="FOJ129" s="1129"/>
      <c r="FOK129" s="1130"/>
      <c r="FOL129" s="1130"/>
      <c r="FOM129" s="1130"/>
      <c r="FON129" s="1154"/>
      <c r="FOO129" s="1130"/>
      <c r="FOP129" s="1134"/>
      <c r="FOQ129" s="1131"/>
      <c r="FOR129" s="1131"/>
      <c r="FOS129" s="1131"/>
      <c r="FOT129" s="178"/>
      <c r="FOU129" s="175"/>
      <c r="FOV129" s="59"/>
      <c r="FOW129" s="59"/>
      <c r="FOX129" s="209"/>
      <c r="FOY129" s="1130"/>
      <c r="FOZ129" s="17"/>
      <c r="FPA129" s="213"/>
      <c r="FPB129" s="9"/>
      <c r="FPC129" s="9"/>
      <c r="FPD129" s="9"/>
      <c r="FPE129" s="177"/>
      <c r="FPF129" s="1130"/>
      <c r="FPG129" s="1129"/>
      <c r="FPH129" s="1130"/>
      <c r="FPI129" s="1130"/>
      <c r="FPJ129" s="1130"/>
      <c r="FPK129" s="1154"/>
      <c r="FPL129" s="1130"/>
      <c r="FPM129" s="1134"/>
      <c r="FPN129" s="1131"/>
      <c r="FPO129" s="1131"/>
      <c r="FPP129" s="1131"/>
      <c r="FPQ129" s="178"/>
      <c r="FPR129" s="175"/>
      <c r="FPS129" s="59"/>
      <c r="FPT129" s="59"/>
      <c r="FPU129" s="209"/>
      <c r="FPV129" s="1130"/>
      <c r="FPW129" s="17"/>
      <c r="FPX129" s="213"/>
      <c r="FPY129" s="9"/>
      <c r="FPZ129" s="9"/>
      <c r="FQA129" s="9"/>
      <c r="FQB129" s="177"/>
      <c r="FQC129" s="1130"/>
      <c r="FQD129" s="1129"/>
      <c r="FQE129" s="1130"/>
      <c r="FQF129" s="1130"/>
      <c r="FQG129" s="1130"/>
      <c r="FQH129" s="1154"/>
      <c r="FQI129" s="1130"/>
      <c r="FQJ129" s="1134"/>
      <c r="FQK129" s="1131"/>
      <c r="FQL129" s="1131"/>
      <c r="FQM129" s="1131"/>
      <c r="FQN129" s="178"/>
      <c r="FQO129" s="175"/>
      <c r="FQP129" s="59"/>
      <c r="FQQ129" s="59"/>
      <c r="FQR129" s="209"/>
      <c r="FQS129" s="1130"/>
      <c r="FQT129" s="17"/>
      <c r="FQU129" s="213"/>
      <c r="FQV129" s="9"/>
      <c r="FQW129" s="9"/>
      <c r="FQX129" s="9"/>
      <c r="FQY129" s="177"/>
      <c r="FQZ129" s="1130"/>
      <c r="FRA129" s="1129"/>
      <c r="FRB129" s="1130"/>
      <c r="FRC129" s="1130"/>
      <c r="FRD129" s="1130"/>
      <c r="FRE129" s="1154"/>
      <c r="FRF129" s="1130"/>
      <c r="FRG129" s="1134"/>
      <c r="FRH129" s="1131"/>
      <c r="FRI129" s="1131"/>
      <c r="FRJ129" s="1131"/>
      <c r="FRK129" s="178"/>
      <c r="FRL129" s="175"/>
      <c r="FRM129" s="59"/>
      <c r="FRN129" s="59"/>
      <c r="FRO129" s="209"/>
      <c r="FRP129" s="1130"/>
      <c r="FRQ129" s="17"/>
      <c r="FRR129" s="213"/>
      <c r="FRS129" s="9"/>
      <c r="FRT129" s="9"/>
      <c r="FRU129" s="9"/>
      <c r="FRV129" s="177"/>
      <c r="FRW129" s="1130"/>
      <c r="FRX129" s="1129"/>
      <c r="FRY129" s="1130"/>
      <c r="FRZ129" s="1130"/>
      <c r="FSA129" s="1130"/>
      <c r="FSB129" s="1154"/>
      <c r="FSC129" s="1130"/>
      <c r="FSD129" s="1134"/>
      <c r="FSE129" s="1131"/>
      <c r="FSF129" s="1131"/>
      <c r="FSG129" s="1131"/>
      <c r="FSH129" s="178"/>
      <c r="FSI129" s="175"/>
      <c r="FSJ129" s="59"/>
      <c r="FSK129" s="59"/>
      <c r="FSL129" s="209"/>
      <c r="FSM129" s="1130"/>
      <c r="FSN129" s="17"/>
      <c r="FSO129" s="213"/>
      <c r="FSP129" s="9"/>
      <c r="FSQ129" s="9"/>
      <c r="FSR129" s="9"/>
      <c r="FSS129" s="177"/>
      <c r="FST129" s="1130"/>
      <c r="FSU129" s="1129"/>
      <c r="FSV129" s="1130"/>
      <c r="FSW129" s="1130"/>
      <c r="FSX129" s="1130"/>
      <c r="FSY129" s="1154"/>
      <c r="FSZ129" s="1130"/>
      <c r="FTA129" s="1134"/>
      <c r="FTB129" s="1131"/>
      <c r="FTC129" s="1131"/>
      <c r="FTD129" s="1131"/>
      <c r="FTE129" s="178"/>
      <c r="FTF129" s="175"/>
      <c r="FTG129" s="59"/>
      <c r="FTH129" s="59"/>
      <c r="FTI129" s="209"/>
      <c r="FTJ129" s="1130"/>
      <c r="FTK129" s="17"/>
      <c r="FTL129" s="213"/>
      <c r="FTM129" s="9"/>
      <c r="FTN129" s="9"/>
      <c r="FTO129" s="9"/>
      <c r="FTP129" s="177"/>
      <c r="FTQ129" s="1130"/>
      <c r="FTR129" s="1129"/>
      <c r="FTS129" s="1130"/>
      <c r="FTT129" s="1130"/>
      <c r="FTU129" s="1130"/>
      <c r="FTV129" s="1154"/>
      <c r="FTW129" s="1130"/>
      <c r="FTX129" s="1134"/>
      <c r="FTY129" s="1131"/>
      <c r="FTZ129" s="1131"/>
      <c r="FUA129" s="1131"/>
      <c r="FUB129" s="178"/>
      <c r="FUC129" s="175"/>
      <c r="FUD129" s="59"/>
      <c r="FUE129" s="59"/>
      <c r="FUF129" s="209"/>
      <c r="FUG129" s="1130"/>
      <c r="FUH129" s="17"/>
      <c r="FUI129" s="213"/>
      <c r="FUJ129" s="9"/>
      <c r="FUK129" s="9"/>
      <c r="FUL129" s="9"/>
      <c r="FUM129" s="177"/>
      <c r="FUN129" s="1130"/>
      <c r="FUO129" s="1129"/>
      <c r="FUP129" s="1130"/>
      <c r="FUQ129" s="1130"/>
      <c r="FUR129" s="1130"/>
      <c r="FUS129" s="1154"/>
      <c r="FUT129" s="1130"/>
      <c r="FUU129" s="1134"/>
      <c r="FUV129" s="1131"/>
      <c r="FUW129" s="1131"/>
      <c r="FUX129" s="1131"/>
      <c r="FUY129" s="178"/>
      <c r="FUZ129" s="175"/>
      <c r="FVA129" s="59"/>
      <c r="FVB129" s="59"/>
      <c r="FVC129" s="209"/>
      <c r="FVD129" s="1130"/>
      <c r="FVE129" s="17"/>
      <c r="FVF129" s="213"/>
      <c r="FVG129" s="9"/>
      <c r="FVH129" s="9"/>
      <c r="FVI129" s="9"/>
      <c r="FVJ129" s="177"/>
      <c r="FVK129" s="1130"/>
      <c r="FVL129" s="1129"/>
      <c r="FVM129" s="1130"/>
      <c r="FVN129" s="1130"/>
      <c r="FVO129" s="1130"/>
      <c r="FVP129" s="1154"/>
      <c r="FVQ129" s="1130"/>
      <c r="FVR129" s="1134"/>
      <c r="FVS129" s="1131"/>
      <c r="FVT129" s="1131"/>
      <c r="FVU129" s="1131"/>
      <c r="FVV129" s="178"/>
      <c r="FVW129" s="175"/>
      <c r="FVX129" s="59"/>
      <c r="FVY129" s="59"/>
      <c r="FVZ129" s="209"/>
      <c r="FWA129" s="1130"/>
      <c r="FWB129" s="17"/>
      <c r="FWC129" s="213"/>
      <c r="FWD129" s="9"/>
      <c r="FWE129" s="9"/>
      <c r="FWF129" s="9"/>
      <c r="FWG129" s="177"/>
      <c r="FWH129" s="1130"/>
      <c r="FWI129" s="1129"/>
      <c r="FWJ129" s="1130"/>
      <c r="FWK129" s="1130"/>
      <c r="FWL129" s="1130"/>
      <c r="FWM129" s="1154"/>
      <c r="FWN129" s="1130"/>
      <c r="FWO129" s="1134"/>
      <c r="FWP129" s="1131"/>
      <c r="FWQ129" s="1131"/>
      <c r="FWR129" s="1131"/>
      <c r="FWS129" s="178"/>
      <c r="FWT129" s="175"/>
      <c r="FWU129" s="59"/>
      <c r="FWV129" s="59"/>
      <c r="FWW129" s="209"/>
      <c r="FWX129" s="1130"/>
      <c r="FWY129" s="17"/>
      <c r="FWZ129" s="213"/>
      <c r="FXA129" s="9"/>
      <c r="FXB129" s="9"/>
      <c r="FXC129" s="9"/>
      <c r="FXD129" s="177"/>
      <c r="FXE129" s="1130"/>
      <c r="FXF129" s="1129"/>
      <c r="FXG129" s="1130"/>
      <c r="FXH129" s="1130"/>
      <c r="FXI129" s="1130"/>
      <c r="FXJ129" s="1154"/>
      <c r="FXK129" s="1130"/>
      <c r="FXL129" s="1134"/>
      <c r="FXM129" s="1131"/>
      <c r="FXN129" s="1131"/>
      <c r="FXO129" s="1131"/>
      <c r="FXP129" s="178"/>
      <c r="FXQ129" s="175"/>
      <c r="FXR129" s="59"/>
      <c r="FXS129" s="59"/>
      <c r="FXT129" s="209"/>
      <c r="FXU129" s="1130"/>
      <c r="FXV129" s="17"/>
      <c r="FXW129" s="213"/>
      <c r="FXX129" s="9"/>
      <c r="FXY129" s="9"/>
      <c r="FXZ129" s="9"/>
      <c r="FYA129" s="177"/>
      <c r="FYB129" s="1130"/>
      <c r="FYC129" s="1129"/>
      <c r="FYD129" s="1130"/>
      <c r="FYE129" s="1130"/>
      <c r="FYF129" s="1130"/>
      <c r="FYG129" s="1154"/>
      <c r="FYH129" s="1130"/>
      <c r="FYI129" s="1134"/>
      <c r="FYJ129" s="1131"/>
      <c r="FYK129" s="1131"/>
      <c r="FYL129" s="1131"/>
      <c r="FYM129" s="178"/>
      <c r="FYN129" s="175"/>
      <c r="FYO129" s="59"/>
      <c r="FYP129" s="59"/>
      <c r="FYQ129" s="209"/>
      <c r="FYR129" s="1130"/>
      <c r="FYS129" s="17"/>
      <c r="FYT129" s="213"/>
      <c r="FYU129" s="9"/>
      <c r="FYV129" s="9"/>
      <c r="FYW129" s="9"/>
      <c r="FYX129" s="177"/>
      <c r="FYY129" s="1130"/>
      <c r="FYZ129" s="1129"/>
      <c r="FZA129" s="1130"/>
      <c r="FZB129" s="1130"/>
      <c r="FZC129" s="1130"/>
      <c r="FZD129" s="1154"/>
      <c r="FZE129" s="1130"/>
      <c r="FZF129" s="1134"/>
      <c r="FZG129" s="1131"/>
      <c r="FZH129" s="1131"/>
      <c r="FZI129" s="1131"/>
      <c r="FZJ129" s="178"/>
      <c r="FZK129" s="175"/>
      <c r="FZL129" s="59"/>
      <c r="FZM129" s="59"/>
      <c r="FZN129" s="209"/>
      <c r="FZO129" s="1130"/>
      <c r="FZP129" s="17"/>
      <c r="FZQ129" s="213"/>
      <c r="FZR129" s="9"/>
      <c r="FZS129" s="9"/>
      <c r="FZT129" s="9"/>
      <c r="FZU129" s="177"/>
      <c r="FZV129" s="1130"/>
      <c r="FZW129" s="1129"/>
      <c r="FZX129" s="1130"/>
      <c r="FZY129" s="1130"/>
      <c r="FZZ129" s="1130"/>
      <c r="GAA129" s="1154"/>
      <c r="GAB129" s="1130"/>
      <c r="GAC129" s="1134"/>
      <c r="GAD129" s="1131"/>
      <c r="GAE129" s="1131"/>
      <c r="GAF129" s="1131"/>
      <c r="GAG129" s="178"/>
      <c r="GAH129" s="175"/>
      <c r="GAI129" s="59"/>
      <c r="GAJ129" s="59"/>
      <c r="GAK129" s="209"/>
      <c r="GAL129" s="1130"/>
      <c r="GAM129" s="17"/>
      <c r="GAN129" s="213"/>
      <c r="GAO129" s="9"/>
      <c r="GAP129" s="9"/>
      <c r="GAQ129" s="9"/>
      <c r="GAR129" s="177"/>
      <c r="GAS129" s="1130"/>
      <c r="GAT129" s="1129"/>
      <c r="GAU129" s="1130"/>
      <c r="GAV129" s="1130"/>
      <c r="GAW129" s="1130"/>
      <c r="GAX129" s="1154"/>
      <c r="GAY129" s="1130"/>
      <c r="GAZ129" s="1134"/>
      <c r="GBA129" s="1131"/>
      <c r="GBB129" s="1131"/>
      <c r="GBC129" s="1131"/>
      <c r="GBD129" s="178"/>
      <c r="GBE129" s="175"/>
      <c r="GBF129" s="59"/>
      <c r="GBG129" s="59"/>
      <c r="GBH129" s="209"/>
      <c r="GBI129" s="1130"/>
      <c r="GBJ129" s="17"/>
      <c r="GBK129" s="213"/>
      <c r="GBL129" s="9"/>
      <c r="GBM129" s="9"/>
      <c r="GBN129" s="9"/>
      <c r="GBO129" s="177"/>
      <c r="GBP129" s="1130"/>
      <c r="GBQ129" s="1129"/>
      <c r="GBR129" s="1130"/>
      <c r="GBS129" s="1130"/>
      <c r="GBT129" s="1130"/>
      <c r="GBU129" s="1154"/>
      <c r="GBV129" s="1130"/>
      <c r="GBW129" s="1134"/>
      <c r="GBX129" s="1131"/>
      <c r="GBY129" s="1131"/>
      <c r="GBZ129" s="1131"/>
      <c r="GCA129" s="178"/>
      <c r="GCB129" s="175"/>
      <c r="GCC129" s="59"/>
      <c r="GCD129" s="59"/>
      <c r="GCE129" s="209"/>
      <c r="GCF129" s="1130"/>
      <c r="GCG129" s="17"/>
      <c r="GCH129" s="213"/>
      <c r="GCI129" s="9"/>
      <c r="GCJ129" s="9"/>
      <c r="GCK129" s="9"/>
      <c r="GCL129" s="177"/>
      <c r="GCM129" s="1130"/>
      <c r="GCN129" s="1129"/>
      <c r="GCO129" s="1130"/>
      <c r="GCP129" s="1130"/>
      <c r="GCQ129" s="1130"/>
      <c r="GCR129" s="1154"/>
      <c r="GCS129" s="1130"/>
      <c r="GCT129" s="1134"/>
      <c r="GCU129" s="1131"/>
      <c r="GCV129" s="1131"/>
      <c r="GCW129" s="1131"/>
      <c r="GCX129" s="178"/>
      <c r="GCY129" s="175"/>
      <c r="GCZ129" s="59"/>
      <c r="GDA129" s="59"/>
      <c r="GDB129" s="209"/>
      <c r="GDC129" s="1130"/>
      <c r="GDD129" s="17"/>
      <c r="GDE129" s="213"/>
      <c r="GDF129" s="9"/>
      <c r="GDG129" s="9"/>
      <c r="GDH129" s="9"/>
      <c r="GDI129" s="177"/>
      <c r="GDJ129" s="1130"/>
      <c r="GDK129" s="1129"/>
      <c r="GDL129" s="1130"/>
      <c r="GDM129" s="1130"/>
      <c r="GDN129" s="1130"/>
      <c r="GDO129" s="1154"/>
      <c r="GDP129" s="1130"/>
      <c r="GDQ129" s="1134"/>
      <c r="GDR129" s="1131"/>
      <c r="GDS129" s="1131"/>
      <c r="GDT129" s="1131"/>
      <c r="GDU129" s="178"/>
      <c r="GDV129" s="175"/>
      <c r="GDW129" s="59"/>
      <c r="GDX129" s="59"/>
      <c r="GDY129" s="209"/>
      <c r="GDZ129" s="1130"/>
      <c r="GEA129" s="17"/>
      <c r="GEB129" s="213"/>
      <c r="GEC129" s="9"/>
      <c r="GED129" s="9"/>
      <c r="GEE129" s="9"/>
      <c r="GEF129" s="177"/>
      <c r="GEG129" s="1130"/>
      <c r="GEH129" s="1129"/>
      <c r="GEI129" s="1130"/>
      <c r="GEJ129" s="1130"/>
      <c r="GEK129" s="1130"/>
      <c r="GEL129" s="1154"/>
      <c r="GEM129" s="1130"/>
      <c r="GEN129" s="1134"/>
      <c r="GEO129" s="1131"/>
      <c r="GEP129" s="1131"/>
      <c r="GEQ129" s="1131"/>
      <c r="GER129" s="178"/>
      <c r="GES129" s="175"/>
      <c r="GET129" s="59"/>
      <c r="GEU129" s="59"/>
      <c r="GEV129" s="209"/>
      <c r="GEW129" s="1130"/>
      <c r="GEX129" s="17"/>
      <c r="GEY129" s="213"/>
      <c r="GEZ129" s="9"/>
      <c r="GFA129" s="9"/>
      <c r="GFB129" s="9"/>
      <c r="GFC129" s="177"/>
      <c r="GFD129" s="1130"/>
      <c r="GFE129" s="1129"/>
      <c r="GFF129" s="1130"/>
      <c r="GFG129" s="1130"/>
      <c r="GFH129" s="1130"/>
      <c r="GFI129" s="1154"/>
      <c r="GFJ129" s="1130"/>
      <c r="GFK129" s="1134"/>
      <c r="GFL129" s="1131"/>
      <c r="GFM129" s="1131"/>
      <c r="GFN129" s="1131"/>
      <c r="GFO129" s="178"/>
      <c r="GFP129" s="175"/>
      <c r="GFQ129" s="59"/>
      <c r="GFR129" s="59"/>
      <c r="GFS129" s="209"/>
      <c r="GFT129" s="1130"/>
      <c r="GFU129" s="17"/>
      <c r="GFV129" s="213"/>
      <c r="GFW129" s="9"/>
      <c r="GFX129" s="9"/>
      <c r="GFY129" s="9"/>
      <c r="GFZ129" s="177"/>
      <c r="GGA129" s="1130"/>
      <c r="GGB129" s="1129"/>
      <c r="GGC129" s="1130"/>
      <c r="GGD129" s="1130"/>
      <c r="GGE129" s="1130"/>
      <c r="GGF129" s="1154"/>
      <c r="GGG129" s="1130"/>
      <c r="GGH129" s="1134"/>
      <c r="GGI129" s="1131"/>
      <c r="GGJ129" s="1131"/>
      <c r="GGK129" s="1131"/>
      <c r="GGL129" s="178"/>
      <c r="GGM129" s="175"/>
      <c r="GGN129" s="59"/>
      <c r="GGO129" s="59"/>
      <c r="GGP129" s="209"/>
      <c r="GGQ129" s="1130"/>
      <c r="GGR129" s="17"/>
      <c r="GGS129" s="213"/>
      <c r="GGT129" s="9"/>
      <c r="GGU129" s="9"/>
      <c r="GGV129" s="9"/>
      <c r="GGW129" s="177"/>
      <c r="GGX129" s="1130"/>
      <c r="GGY129" s="1129"/>
      <c r="GGZ129" s="1130"/>
      <c r="GHA129" s="1130"/>
      <c r="GHB129" s="1130"/>
      <c r="GHC129" s="1154"/>
      <c r="GHD129" s="1130"/>
      <c r="GHE129" s="1134"/>
      <c r="GHF129" s="1131"/>
      <c r="GHG129" s="1131"/>
      <c r="GHH129" s="1131"/>
      <c r="GHI129" s="178"/>
      <c r="GHJ129" s="175"/>
      <c r="GHK129" s="59"/>
      <c r="GHL129" s="59"/>
      <c r="GHM129" s="209"/>
      <c r="GHN129" s="1130"/>
      <c r="GHO129" s="17"/>
      <c r="GHP129" s="213"/>
      <c r="GHQ129" s="9"/>
      <c r="GHR129" s="9"/>
      <c r="GHS129" s="9"/>
      <c r="GHT129" s="177"/>
      <c r="GHU129" s="1130"/>
      <c r="GHV129" s="1129"/>
      <c r="GHW129" s="1130"/>
      <c r="GHX129" s="1130"/>
      <c r="GHY129" s="1130"/>
      <c r="GHZ129" s="1154"/>
      <c r="GIA129" s="1130"/>
      <c r="GIB129" s="1134"/>
      <c r="GIC129" s="1131"/>
      <c r="GID129" s="1131"/>
      <c r="GIE129" s="1131"/>
      <c r="GIF129" s="178"/>
      <c r="GIG129" s="175"/>
      <c r="GIH129" s="59"/>
      <c r="GII129" s="59"/>
      <c r="GIJ129" s="209"/>
      <c r="GIK129" s="1130"/>
      <c r="GIL129" s="17"/>
      <c r="GIM129" s="213"/>
      <c r="GIN129" s="9"/>
      <c r="GIO129" s="9"/>
      <c r="GIP129" s="9"/>
      <c r="GIQ129" s="177"/>
      <c r="GIR129" s="1130"/>
      <c r="GIS129" s="1129"/>
      <c r="GIT129" s="1130"/>
      <c r="GIU129" s="1130"/>
      <c r="GIV129" s="1130"/>
      <c r="GIW129" s="1154"/>
      <c r="GIX129" s="1130"/>
      <c r="GIY129" s="1134"/>
      <c r="GIZ129" s="1131"/>
      <c r="GJA129" s="1131"/>
      <c r="GJB129" s="1131"/>
      <c r="GJC129" s="178"/>
      <c r="GJD129" s="175"/>
      <c r="GJE129" s="59"/>
      <c r="GJF129" s="59"/>
      <c r="GJG129" s="209"/>
      <c r="GJH129" s="1130"/>
      <c r="GJI129" s="17"/>
      <c r="GJJ129" s="213"/>
      <c r="GJK129" s="9"/>
      <c r="GJL129" s="9"/>
      <c r="GJM129" s="9"/>
      <c r="GJN129" s="177"/>
      <c r="GJO129" s="1130"/>
      <c r="GJP129" s="1129"/>
      <c r="GJQ129" s="1130"/>
      <c r="GJR129" s="1130"/>
      <c r="GJS129" s="1130"/>
      <c r="GJT129" s="1154"/>
      <c r="GJU129" s="1130"/>
      <c r="GJV129" s="1134"/>
      <c r="GJW129" s="1131"/>
      <c r="GJX129" s="1131"/>
      <c r="GJY129" s="1131"/>
      <c r="GJZ129" s="178"/>
      <c r="GKA129" s="175"/>
      <c r="GKB129" s="59"/>
      <c r="GKC129" s="59"/>
      <c r="GKD129" s="209"/>
      <c r="GKE129" s="1130"/>
      <c r="GKF129" s="17"/>
      <c r="GKG129" s="213"/>
      <c r="GKH129" s="9"/>
      <c r="GKI129" s="9"/>
      <c r="GKJ129" s="9"/>
      <c r="GKK129" s="177"/>
      <c r="GKL129" s="1130"/>
      <c r="GKM129" s="1129"/>
      <c r="GKN129" s="1130"/>
      <c r="GKO129" s="1130"/>
      <c r="GKP129" s="1130"/>
      <c r="GKQ129" s="1154"/>
      <c r="GKR129" s="1130"/>
      <c r="GKS129" s="1134"/>
      <c r="GKT129" s="1131"/>
      <c r="GKU129" s="1131"/>
      <c r="GKV129" s="1131"/>
      <c r="GKW129" s="178"/>
      <c r="GKX129" s="175"/>
      <c r="GKY129" s="59"/>
      <c r="GKZ129" s="59"/>
      <c r="GLA129" s="209"/>
      <c r="GLB129" s="1130"/>
      <c r="GLC129" s="17"/>
      <c r="GLD129" s="213"/>
      <c r="GLE129" s="9"/>
      <c r="GLF129" s="9"/>
      <c r="GLG129" s="9"/>
      <c r="GLH129" s="177"/>
      <c r="GLI129" s="1130"/>
      <c r="GLJ129" s="1129"/>
      <c r="GLK129" s="1130"/>
      <c r="GLL129" s="1130"/>
      <c r="GLM129" s="1130"/>
      <c r="GLN129" s="1154"/>
      <c r="GLO129" s="1130"/>
      <c r="GLP129" s="1134"/>
      <c r="GLQ129" s="1131"/>
      <c r="GLR129" s="1131"/>
      <c r="GLS129" s="1131"/>
      <c r="GLT129" s="178"/>
      <c r="GLU129" s="175"/>
      <c r="GLV129" s="59"/>
      <c r="GLW129" s="59"/>
      <c r="GLX129" s="209"/>
      <c r="GLY129" s="1130"/>
      <c r="GLZ129" s="17"/>
      <c r="GMA129" s="213"/>
      <c r="GMB129" s="9"/>
      <c r="GMC129" s="9"/>
      <c r="GMD129" s="9"/>
      <c r="GME129" s="177"/>
      <c r="GMF129" s="1130"/>
      <c r="GMG129" s="1129"/>
      <c r="GMH129" s="1130"/>
      <c r="GMI129" s="1130"/>
      <c r="GMJ129" s="1130"/>
      <c r="GMK129" s="1154"/>
      <c r="GML129" s="1130"/>
      <c r="GMM129" s="1134"/>
      <c r="GMN129" s="1131"/>
      <c r="GMO129" s="1131"/>
      <c r="GMP129" s="1131"/>
      <c r="GMQ129" s="178"/>
      <c r="GMR129" s="175"/>
      <c r="GMS129" s="59"/>
      <c r="GMT129" s="59"/>
      <c r="GMU129" s="209"/>
      <c r="GMV129" s="1130"/>
      <c r="GMW129" s="17"/>
      <c r="GMX129" s="213"/>
      <c r="GMY129" s="9"/>
      <c r="GMZ129" s="9"/>
      <c r="GNA129" s="9"/>
      <c r="GNB129" s="177"/>
      <c r="GNC129" s="1130"/>
      <c r="GND129" s="1129"/>
      <c r="GNE129" s="1130"/>
      <c r="GNF129" s="1130"/>
      <c r="GNG129" s="1130"/>
      <c r="GNH129" s="1154"/>
      <c r="GNI129" s="1130"/>
      <c r="GNJ129" s="1134"/>
      <c r="GNK129" s="1131"/>
      <c r="GNL129" s="1131"/>
      <c r="GNM129" s="1131"/>
      <c r="GNN129" s="178"/>
      <c r="GNO129" s="175"/>
      <c r="GNP129" s="59"/>
      <c r="GNQ129" s="59"/>
      <c r="GNR129" s="209"/>
      <c r="GNS129" s="1130"/>
      <c r="GNT129" s="17"/>
      <c r="GNU129" s="213"/>
      <c r="GNV129" s="9"/>
      <c r="GNW129" s="9"/>
      <c r="GNX129" s="9"/>
      <c r="GNY129" s="177"/>
      <c r="GNZ129" s="1130"/>
      <c r="GOA129" s="1129"/>
      <c r="GOB129" s="1130"/>
      <c r="GOC129" s="1130"/>
      <c r="GOD129" s="1130"/>
      <c r="GOE129" s="1154"/>
      <c r="GOF129" s="1130"/>
      <c r="GOG129" s="1134"/>
      <c r="GOH129" s="1131"/>
      <c r="GOI129" s="1131"/>
      <c r="GOJ129" s="1131"/>
      <c r="GOK129" s="178"/>
      <c r="GOL129" s="175"/>
      <c r="GOM129" s="59"/>
      <c r="GON129" s="59"/>
      <c r="GOO129" s="209"/>
      <c r="GOP129" s="1130"/>
      <c r="GOQ129" s="17"/>
      <c r="GOR129" s="213"/>
      <c r="GOS129" s="9"/>
      <c r="GOT129" s="9"/>
      <c r="GOU129" s="9"/>
      <c r="GOV129" s="177"/>
      <c r="GOW129" s="1130"/>
      <c r="GOX129" s="1129"/>
      <c r="GOY129" s="1130"/>
      <c r="GOZ129" s="1130"/>
      <c r="GPA129" s="1130"/>
      <c r="GPB129" s="1154"/>
      <c r="GPC129" s="1130"/>
      <c r="GPD129" s="1134"/>
      <c r="GPE129" s="1131"/>
      <c r="GPF129" s="1131"/>
      <c r="GPG129" s="1131"/>
      <c r="GPH129" s="178"/>
      <c r="GPI129" s="175"/>
      <c r="GPJ129" s="59"/>
      <c r="GPK129" s="59"/>
      <c r="GPL129" s="209"/>
      <c r="GPM129" s="1130"/>
      <c r="GPN129" s="17"/>
      <c r="GPO129" s="213"/>
      <c r="GPP129" s="9"/>
      <c r="GPQ129" s="9"/>
      <c r="GPR129" s="9"/>
      <c r="GPS129" s="177"/>
      <c r="GPT129" s="1130"/>
      <c r="GPU129" s="1129"/>
      <c r="GPV129" s="1130"/>
      <c r="GPW129" s="1130"/>
      <c r="GPX129" s="1130"/>
      <c r="GPY129" s="1154"/>
      <c r="GPZ129" s="1130"/>
      <c r="GQA129" s="1134"/>
      <c r="GQB129" s="1131"/>
      <c r="GQC129" s="1131"/>
      <c r="GQD129" s="1131"/>
      <c r="GQE129" s="178"/>
      <c r="GQF129" s="175"/>
      <c r="GQG129" s="59"/>
      <c r="GQH129" s="59"/>
      <c r="GQI129" s="209"/>
      <c r="GQJ129" s="1130"/>
      <c r="GQK129" s="17"/>
      <c r="GQL129" s="213"/>
      <c r="GQM129" s="9"/>
      <c r="GQN129" s="9"/>
      <c r="GQO129" s="9"/>
      <c r="GQP129" s="177"/>
      <c r="GQQ129" s="1130"/>
      <c r="GQR129" s="1129"/>
      <c r="GQS129" s="1130"/>
      <c r="GQT129" s="1130"/>
      <c r="GQU129" s="1130"/>
      <c r="GQV129" s="1154"/>
      <c r="GQW129" s="1130"/>
      <c r="GQX129" s="1134"/>
      <c r="GQY129" s="1131"/>
      <c r="GQZ129" s="1131"/>
      <c r="GRA129" s="1131"/>
      <c r="GRB129" s="178"/>
      <c r="GRC129" s="175"/>
      <c r="GRD129" s="59"/>
      <c r="GRE129" s="59"/>
      <c r="GRF129" s="209"/>
      <c r="GRG129" s="1130"/>
      <c r="GRH129" s="17"/>
      <c r="GRI129" s="213"/>
      <c r="GRJ129" s="9"/>
      <c r="GRK129" s="9"/>
      <c r="GRL129" s="9"/>
      <c r="GRM129" s="177"/>
      <c r="GRN129" s="1130"/>
      <c r="GRO129" s="1129"/>
      <c r="GRP129" s="1130"/>
      <c r="GRQ129" s="1130"/>
      <c r="GRR129" s="1130"/>
      <c r="GRS129" s="1154"/>
      <c r="GRT129" s="1130"/>
      <c r="GRU129" s="1134"/>
      <c r="GRV129" s="1131"/>
      <c r="GRW129" s="1131"/>
      <c r="GRX129" s="1131"/>
      <c r="GRY129" s="178"/>
      <c r="GRZ129" s="175"/>
      <c r="GSA129" s="59"/>
      <c r="GSB129" s="59"/>
      <c r="GSC129" s="209"/>
      <c r="GSD129" s="1130"/>
      <c r="GSE129" s="17"/>
      <c r="GSF129" s="213"/>
      <c r="GSG129" s="9"/>
      <c r="GSH129" s="9"/>
      <c r="GSI129" s="9"/>
      <c r="GSJ129" s="177"/>
      <c r="GSK129" s="1130"/>
      <c r="GSL129" s="1129"/>
      <c r="GSM129" s="1130"/>
      <c r="GSN129" s="1130"/>
      <c r="GSO129" s="1130"/>
      <c r="GSP129" s="1154"/>
      <c r="GSQ129" s="1130"/>
      <c r="GSR129" s="1134"/>
      <c r="GSS129" s="1131"/>
      <c r="GST129" s="1131"/>
      <c r="GSU129" s="1131"/>
      <c r="GSV129" s="178"/>
      <c r="GSW129" s="175"/>
      <c r="GSX129" s="59"/>
      <c r="GSY129" s="59"/>
      <c r="GSZ129" s="209"/>
      <c r="GTA129" s="1130"/>
      <c r="GTB129" s="17"/>
      <c r="GTC129" s="213"/>
      <c r="GTD129" s="9"/>
      <c r="GTE129" s="9"/>
      <c r="GTF129" s="9"/>
      <c r="GTG129" s="177"/>
      <c r="GTH129" s="1130"/>
      <c r="GTI129" s="1129"/>
      <c r="GTJ129" s="1130"/>
      <c r="GTK129" s="1130"/>
      <c r="GTL129" s="1130"/>
      <c r="GTM129" s="1154"/>
      <c r="GTN129" s="1130"/>
      <c r="GTO129" s="1134"/>
      <c r="GTP129" s="1131"/>
      <c r="GTQ129" s="1131"/>
      <c r="GTR129" s="1131"/>
      <c r="GTS129" s="178"/>
      <c r="GTT129" s="175"/>
      <c r="GTU129" s="59"/>
      <c r="GTV129" s="59"/>
      <c r="GTW129" s="209"/>
      <c r="GTX129" s="1130"/>
      <c r="GTY129" s="17"/>
      <c r="GTZ129" s="213"/>
      <c r="GUA129" s="9"/>
      <c r="GUB129" s="9"/>
      <c r="GUC129" s="9"/>
      <c r="GUD129" s="177"/>
      <c r="GUE129" s="1130"/>
      <c r="GUF129" s="1129"/>
      <c r="GUG129" s="1130"/>
      <c r="GUH129" s="1130"/>
      <c r="GUI129" s="1130"/>
      <c r="GUJ129" s="1154"/>
      <c r="GUK129" s="1130"/>
      <c r="GUL129" s="1134"/>
      <c r="GUM129" s="1131"/>
      <c r="GUN129" s="1131"/>
      <c r="GUO129" s="1131"/>
      <c r="GUP129" s="178"/>
      <c r="GUQ129" s="175"/>
      <c r="GUR129" s="59"/>
      <c r="GUS129" s="59"/>
      <c r="GUT129" s="209"/>
      <c r="GUU129" s="1130"/>
      <c r="GUV129" s="17"/>
      <c r="GUW129" s="213"/>
      <c r="GUX129" s="9"/>
      <c r="GUY129" s="9"/>
      <c r="GUZ129" s="9"/>
      <c r="GVA129" s="177"/>
      <c r="GVB129" s="1130"/>
      <c r="GVC129" s="1129"/>
      <c r="GVD129" s="1130"/>
      <c r="GVE129" s="1130"/>
      <c r="GVF129" s="1130"/>
      <c r="GVG129" s="1154"/>
      <c r="GVH129" s="1130"/>
      <c r="GVI129" s="1134"/>
      <c r="GVJ129" s="1131"/>
      <c r="GVK129" s="1131"/>
      <c r="GVL129" s="1131"/>
      <c r="GVM129" s="178"/>
      <c r="GVN129" s="175"/>
      <c r="GVO129" s="59"/>
      <c r="GVP129" s="59"/>
      <c r="GVQ129" s="209"/>
      <c r="GVR129" s="1130"/>
      <c r="GVS129" s="17"/>
      <c r="GVT129" s="213"/>
      <c r="GVU129" s="9"/>
      <c r="GVV129" s="9"/>
      <c r="GVW129" s="9"/>
      <c r="GVX129" s="177"/>
      <c r="GVY129" s="1130"/>
      <c r="GVZ129" s="1129"/>
      <c r="GWA129" s="1130"/>
      <c r="GWB129" s="1130"/>
      <c r="GWC129" s="1130"/>
      <c r="GWD129" s="1154"/>
      <c r="GWE129" s="1130"/>
      <c r="GWF129" s="1134"/>
      <c r="GWG129" s="1131"/>
      <c r="GWH129" s="1131"/>
      <c r="GWI129" s="1131"/>
      <c r="GWJ129" s="178"/>
      <c r="GWK129" s="175"/>
      <c r="GWL129" s="59"/>
      <c r="GWM129" s="59"/>
      <c r="GWN129" s="209"/>
      <c r="GWO129" s="1130"/>
      <c r="GWP129" s="17"/>
      <c r="GWQ129" s="213"/>
      <c r="GWR129" s="9"/>
      <c r="GWS129" s="9"/>
      <c r="GWT129" s="9"/>
      <c r="GWU129" s="177"/>
      <c r="GWV129" s="1130"/>
      <c r="GWW129" s="1129"/>
      <c r="GWX129" s="1130"/>
      <c r="GWY129" s="1130"/>
      <c r="GWZ129" s="1130"/>
      <c r="GXA129" s="1154"/>
      <c r="GXB129" s="1130"/>
      <c r="GXC129" s="1134"/>
      <c r="GXD129" s="1131"/>
      <c r="GXE129" s="1131"/>
      <c r="GXF129" s="1131"/>
      <c r="GXG129" s="178"/>
      <c r="GXH129" s="175"/>
      <c r="GXI129" s="59"/>
      <c r="GXJ129" s="59"/>
      <c r="GXK129" s="209"/>
      <c r="GXL129" s="1130"/>
      <c r="GXM129" s="17"/>
      <c r="GXN129" s="213"/>
      <c r="GXO129" s="9"/>
      <c r="GXP129" s="9"/>
      <c r="GXQ129" s="9"/>
      <c r="GXR129" s="177"/>
      <c r="GXS129" s="1130"/>
      <c r="GXT129" s="1129"/>
      <c r="GXU129" s="1130"/>
      <c r="GXV129" s="1130"/>
      <c r="GXW129" s="1130"/>
      <c r="GXX129" s="1154"/>
      <c r="GXY129" s="1130"/>
      <c r="GXZ129" s="1134"/>
      <c r="GYA129" s="1131"/>
      <c r="GYB129" s="1131"/>
      <c r="GYC129" s="1131"/>
      <c r="GYD129" s="178"/>
      <c r="GYE129" s="175"/>
      <c r="GYF129" s="59"/>
      <c r="GYG129" s="59"/>
      <c r="GYH129" s="209"/>
      <c r="GYI129" s="1130"/>
      <c r="GYJ129" s="17"/>
      <c r="GYK129" s="213"/>
      <c r="GYL129" s="9"/>
      <c r="GYM129" s="9"/>
      <c r="GYN129" s="9"/>
      <c r="GYO129" s="177"/>
      <c r="GYP129" s="1130"/>
      <c r="GYQ129" s="1129"/>
      <c r="GYR129" s="1130"/>
      <c r="GYS129" s="1130"/>
      <c r="GYT129" s="1130"/>
      <c r="GYU129" s="1154"/>
      <c r="GYV129" s="1130"/>
      <c r="GYW129" s="1134"/>
      <c r="GYX129" s="1131"/>
      <c r="GYY129" s="1131"/>
      <c r="GYZ129" s="1131"/>
      <c r="GZA129" s="178"/>
      <c r="GZB129" s="175"/>
      <c r="GZC129" s="59"/>
      <c r="GZD129" s="59"/>
      <c r="GZE129" s="209"/>
      <c r="GZF129" s="1130"/>
      <c r="GZG129" s="17"/>
      <c r="GZH129" s="213"/>
      <c r="GZI129" s="9"/>
      <c r="GZJ129" s="9"/>
      <c r="GZK129" s="9"/>
      <c r="GZL129" s="177"/>
      <c r="GZM129" s="1130"/>
      <c r="GZN129" s="1129"/>
      <c r="GZO129" s="1130"/>
      <c r="GZP129" s="1130"/>
      <c r="GZQ129" s="1130"/>
      <c r="GZR129" s="1154"/>
      <c r="GZS129" s="1130"/>
      <c r="GZT129" s="1134"/>
      <c r="GZU129" s="1131"/>
      <c r="GZV129" s="1131"/>
      <c r="GZW129" s="1131"/>
      <c r="GZX129" s="178"/>
      <c r="GZY129" s="175"/>
      <c r="GZZ129" s="59"/>
      <c r="HAA129" s="59"/>
      <c r="HAB129" s="209"/>
      <c r="HAC129" s="1130"/>
      <c r="HAD129" s="17"/>
      <c r="HAE129" s="213"/>
      <c r="HAF129" s="9"/>
      <c r="HAG129" s="9"/>
      <c r="HAH129" s="9"/>
      <c r="HAI129" s="177"/>
      <c r="HAJ129" s="1130"/>
      <c r="HAK129" s="1129"/>
      <c r="HAL129" s="1130"/>
      <c r="HAM129" s="1130"/>
      <c r="HAN129" s="1130"/>
      <c r="HAO129" s="1154"/>
      <c r="HAP129" s="1130"/>
      <c r="HAQ129" s="1134"/>
      <c r="HAR129" s="1131"/>
      <c r="HAS129" s="1131"/>
      <c r="HAT129" s="1131"/>
      <c r="HAU129" s="178"/>
      <c r="HAV129" s="175"/>
      <c r="HAW129" s="59"/>
      <c r="HAX129" s="59"/>
      <c r="HAY129" s="209"/>
      <c r="HAZ129" s="1130"/>
      <c r="HBA129" s="17"/>
      <c r="HBB129" s="213"/>
      <c r="HBC129" s="9"/>
      <c r="HBD129" s="9"/>
      <c r="HBE129" s="9"/>
      <c r="HBF129" s="177"/>
      <c r="HBG129" s="1130"/>
      <c r="HBH129" s="1129"/>
      <c r="HBI129" s="1130"/>
      <c r="HBJ129" s="1130"/>
      <c r="HBK129" s="1130"/>
      <c r="HBL129" s="1154"/>
      <c r="HBM129" s="1130"/>
      <c r="HBN129" s="1134"/>
      <c r="HBO129" s="1131"/>
      <c r="HBP129" s="1131"/>
      <c r="HBQ129" s="1131"/>
      <c r="HBR129" s="178"/>
      <c r="HBS129" s="175"/>
      <c r="HBT129" s="59"/>
      <c r="HBU129" s="59"/>
      <c r="HBV129" s="209"/>
      <c r="HBW129" s="1130"/>
      <c r="HBX129" s="17"/>
      <c r="HBY129" s="213"/>
      <c r="HBZ129" s="9"/>
      <c r="HCA129" s="9"/>
      <c r="HCB129" s="9"/>
      <c r="HCC129" s="177"/>
      <c r="HCD129" s="1130"/>
      <c r="HCE129" s="1129"/>
      <c r="HCF129" s="1130"/>
      <c r="HCG129" s="1130"/>
      <c r="HCH129" s="1130"/>
      <c r="HCI129" s="1154"/>
      <c r="HCJ129" s="1130"/>
      <c r="HCK129" s="1134"/>
      <c r="HCL129" s="1131"/>
      <c r="HCM129" s="1131"/>
      <c r="HCN129" s="1131"/>
      <c r="HCO129" s="178"/>
      <c r="HCP129" s="175"/>
      <c r="HCQ129" s="59"/>
      <c r="HCR129" s="59"/>
      <c r="HCS129" s="209"/>
      <c r="HCT129" s="1130"/>
      <c r="HCU129" s="17"/>
      <c r="HCV129" s="213"/>
      <c r="HCW129" s="9"/>
      <c r="HCX129" s="9"/>
      <c r="HCY129" s="9"/>
      <c r="HCZ129" s="177"/>
      <c r="HDA129" s="1130"/>
      <c r="HDB129" s="1129"/>
      <c r="HDC129" s="1130"/>
      <c r="HDD129" s="1130"/>
      <c r="HDE129" s="1130"/>
      <c r="HDF129" s="1154"/>
      <c r="HDG129" s="1130"/>
      <c r="HDH129" s="1134"/>
      <c r="HDI129" s="1131"/>
      <c r="HDJ129" s="1131"/>
      <c r="HDK129" s="1131"/>
      <c r="HDL129" s="178"/>
      <c r="HDM129" s="175"/>
      <c r="HDN129" s="59"/>
      <c r="HDO129" s="59"/>
      <c r="HDP129" s="209"/>
      <c r="HDQ129" s="1130"/>
      <c r="HDR129" s="17"/>
      <c r="HDS129" s="213"/>
      <c r="HDT129" s="9"/>
      <c r="HDU129" s="9"/>
      <c r="HDV129" s="9"/>
      <c r="HDW129" s="177"/>
      <c r="HDX129" s="1130"/>
      <c r="HDY129" s="1129"/>
      <c r="HDZ129" s="1130"/>
      <c r="HEA129" s="1130"/>
      <c r="HEB129" s="1130"/>
      <c r="HEC129" s="1154"/>
      <c r="HED129" s="1130"/>
      <c r="HEE129" s="1134"/>
      <c r="HEF129" s="1131"/>
      <c r="HEG129" s="1131"/>
      <c r="HEH129" s="1131"/>
      <c r="HEI129" s="178"/>
      <c r="HEJ129" s="175"/>
      <c r="HEK129" s="59"/>
      <c r="HEL129" s="59"/>
      <c r="HEM129" s="209"/>
      <c r="HEN129" s="1130"/>
      <c r="HEO129" s="17"/>
      <c r="HEP129" s="213"/>
      <c r="HEQ129" s="9"/>
      <c r="HER129" s="9"/>
      <c r="HES129" s="9"/>
      <c r="HET129" s="177"/>
      <c r="HEU129" s="1130"/>
      <c r="HEV129" s="1129"/>
      <c r="HEW129" s="1130"/>
      <c r="HEX129" s="1130"/>
      <c r="HEY129" s="1130"/>
      <c r="HEZ129" s="1154"/>
      <c r="HFA129" s="1130"/>
      <c r="HFB129" s="1134"/>
      <c r="HFC129" s="1131"/>
      <c r="HFD129" s="1131"/>
      <c r="HFE129" s="1131"/>
      <c r="HFF129" s="178"/>
      <c r="HFG129" s="175"/>
      <c r="HFH129" s="59"/>
      <c r="HFI129" s="59"/>
      <c r="HFJ129" s="209"/>
      <c r="HFK129" s="1130"/>
      <c r="HFL129" s="17"/>
      <c r="HFM129" s="213"/>
      <c r="HFN129" s="9"/>
      <c r="HFO129" s="9"/>
      <c r="HFP129" s="9"/>
      <c r="HFQ129" s="177"/>
      <c r="HFR129" s="1130"/>
      <c r="HFS129" s="1129"/>
      <c r="HFT129" s="1130"/>
      <c r="HFU129" s="1130"/>
      <c r="HFV129" s="1130"/>
      <c r="HFW129" s="1154"/>
      <c r="HFX129" s="1130"/>
      <c r="HFY129" s="1134"/>
      <c r="HFZ129" s="1131"/>
      <c r="HGA129" s="1131"/>
      <c r="HGB129" s="1131"/>
      <c r="HGC129" s="178"/>
      <c r="HGD129" s="175"/>
      <c r="HGE129" s="59"/>
      <c r="HGF129" s="59"/>
      <c r="HGG129" s="209"/>
      <c r="HGH129" s="1130"/>
      <c r="HGI129" s="17"/>
      <c r="HGJ129" s="213"/>
      <c r="HGK129" s="9"/>
      <c r="HGL129" s="9"/>
      <c r="HGM129" s="9"/>
      <c r="HGN129" s="177"/>
      <c r="HGO129" s="1130"/>
      <c r="HGP129" s="1129"/>
      <c r="HGQ129" s="1130"/>
      <c r="HGR129" s="1130"/>
      <c r="HGS129" s="1130"/>
      <c r="HGT129" s="1154"/>
      <c r="HGU129" s="1130"/>
      <c r="HGV129" s="1134"/>
      <c r="HGW129" s="1131"/>
      <c r="HGX129" s="1131"/>
      <c r="HGY129" s="1131"/>
      <c r="HGZ129" s="178"/>
      <c r="HHA129" s="175"/>
      <c r="HHB129" s="59"/>
      <c r="HHC129" s="59"/>
      <c r="HHD129" s="209"/>
      <c r="HHE129" s="1130"/>
      <c r="HHF129" s="17"/>
      <c r="HHG129" s="213"/>
      <c r="HHH129" s="9"/>
      <c r="HHI129" s="9"/>
      <c r="HHJ129" s="9"/>
      <c r="HHK129" s="177"/>
      <c r="HHL129" s="1130"/>
      <c r="HHM129" s="1129"/>
      <c r="HHN129" s="1130"/>
      <c r="HHO129" s="1130"/>
      <c r="HHP129" s="1130"/>
      <c r="HHQ129" s="1154"/>
      <c r="HHR129" s="1130"/>
      <c r="HHS129" s="1134"/>
      <c r="HHT129" s="1131"/>
      <c r="HHU129" s="1131"/>
      <c r="HHV129" s="1131"/>
      <c r="HHW129" s="178"/>
      <c r="HHX129" s="175"/>
      <c r="HHY129" s="59"/>
      <c r="HHZ129" s="59"/>
      <c r="HIA129" s="209"/>
      <c r="HIB129" s="1130"/>
      <c r="HIC129" s="17"/>
      <c r="HID129" s="213"/>
      <c r="HIE129" s="9"/>
      <c r="HIF129" s="9"/>
      <c r="HIG129" s="9"/>
      <c r="HIH129" s="177"/>
      <c r="HII129" s="1130"/>
      <c r="HIJ129" s="1129"/>
      <c r="HIK129" s="1130"/>
      <c r="HIL129" s="1130"/>
      <c r="HIM129" s="1130"/>
      <c r="HIN129" s="1154"/>
      <c r="HIO129" s="1130"/>
      <c r="HIP129" s="1134"/>
      <c r="HIQ129" s="1131"/>
      <c r="HIR129" s="1131"/>
      <c r="HIS129" s="1131"/>
      <c r="HIT129" s="178"/>
      <c r="HIU129" s="175"/>
      <c r="HIV129" s="59"/>
      <c r="HIW129" s="59"/>
      <c r="HIX129" s="209"/>
      <c r="HIY129" s="1130"/>
      <c r="HIZ129" s="17"/>
      <c r="HJA129" s="213"/>
      <c r="HJB129" s="9"/>
      <c r="HJC129" s="9"/>
      <c r="HJD129" s="9"/>
      <c r="HJE129" s="177"/>
      <c r="HJF129" s="1130"/>
      <c r="HJG129" s="1129"/>
      <c r="HJH129" s="1130"/>
      <c r="HJI129" s="1130"/>
      <c r="HJJ129" s="1130"/>
      <c r="HJK129" s="1154"/>
      <c r="HJL129" s="1130"/>
      <c r="HJM129" s="1134"/>
      <c r="HJN129" s="1131"/>
      <c r="HJO129" s="1131"/>
      <c r="HJP129" s="1131"/>
      <c r="HJQ129" s="178"/>
      <c r="HJR129" s="175"/>
      <c r="HJS129" s="59"/>
      <c r="HJT129" s="59"/>
      <c r="HJU129" s="209"/>
      <c r="HJV129" s="1130"/>
      <c r="HJW129" s="17"/>
      <c r="HJX129" s="213"/>
      <c r="HJY129" s="9"/>
      <c r="HJZ129" s="9"/>
      <c r="HKA129" s="9"/>
      <c r="HKB129" s="177"/>
      <c r="HKC129" s="1130"/>
      <c r="HKD129" s="1129"/>
      <c r="HKE129" s="1130"/>
      <c r="HKF129" s="1130"/>
      <c r="HKG129" s="1130"/>
      <c r="HKH129" s="1154"/>
      <c r="HKI129" s="1130"/>
      <c r="HKJ129" s="1134"/>
      <c r="HKK129" s="1131"/>
      <c r="HKL129" s="1131"/>
      <c r="HKM129" s="1131"/>
      <c r="HKN129" s="178"/>
      <c r="HKO129" s="175"/>
      <c r="HKP129" s="59"/>
      <c r="HKQ129" s="59"/>
      <c r="HKR129" s="209"/>
      <c r="HKS129" s="1130"/>
      <c r="HKT129" s="17"/>
      <c r="HKU129" s="213"/>
      <c r="HKV129" s="9"/>
      <c r="HKW129" s="9"/>
      <c r="HKX129" s="9"/>
      <c r="HKY129" s="177"/>
      <c r="HKZ129" s="1130"/>
      <c r="HLA129" s="1129"/>
      <c r="HLB129" s="1130"/>
      <c r="HLC129" s="1130"/>
      <c r="HLD129" s="1130"/>
      <c r="HLE129" s="1154"/>
      <c r="HLF129" s="1130"/>
      <c r="HLG129" s="1134"/>
      <c r="HLH129" s="1131"/>
      <c r="HLI129" s="1131"/>
      <c r="HLJ129" s="1131"/>
      <c r="HLK129" s="178"/>
      <c r="HLL129" s="175"/>
      <c r="HLM129" s="59"/>
      <c r="HLN129" s="59"/>
      <c r="HLO129" s="209"/>
      <c r="HLP129" s="1130"/>
      <c r="HLQ129" s="17"/>
      <c r="HLR129" s="213"/>
      <c r="HLS129" s="9"/>
      <c r="HLT129" s="9"/>
      <c r="HLU129" s="9"/>
      <c r="HLV129" s="177"/>
      <c r="HLW129" s="1130"/>
      <c r="HLX129" s="1129"/>
      <c r="HLY129" s="1130"/>
      <c r="HLZ129" s="1130"/>
      <c r="HMA129" s="1130"/>
      <c r="HMB129" s="1154"/>
      <c r="HMC129" s="1130"/>
      <c r="HMD129" s="1134"/>
      <c r="HME129" s="1131"/>
      <c r="HMF129" s="1131"/>
      <c r="HMG129" s="1131"/>
      <c r="HMH129" s="178"/>
      <c r="HMI129" s="175"/>
      <c r="HMJ129" s="59"/>
      <c r="HMK129" s="59"/>
      <c r="HML129" s="209"/>
      <c r="HMM129" s="1130"/>
      <c r="HMN129" s="17"/>
      <c r="HMO129" s="213"/>
      <c r="HMP129" s="9"/>
      <c r="HMQ129" s="9"/>
      <c r="HMR129" s="9"/>
      <c r="HMS129" s="177"/>
      <c r="HMT129" s="1130"/>
      <c r="HMU129" s="1129"/>
      <c r="HMV129" s="1130"/>
      <c r="HMW129" s="1130"/>
      <c r="HMX129" s="1130"/>
      <c r="HMY129" s="1154"/>
      <c r="HMZ129" s="1130"/>
      <c r="HNA129" s="1134"/>
      <c r="HNB129" s="1131"/>
      <c r="HNC129" s="1131"/>
      <c r="HND129" s="1131"/>
      <c r="HNE129" s="178"/>
      <c r="HNF129" s="175"/>
      <c r="HNG129" s="59"/>
      <c r="HNH129" s="59"/>
      <c r="HNI129" s="209"/>
      <c r="HNJ129" s="1130"/>
      <c r="HNK129" s="17"/>
      <c r="HNL129" s="213"/>
      <c r="HNM129" s="9"/>
      <c r="HNN129" s="9"/>
      <c r="HNO129" s="9"/>
      <c r="HNP129" s="177"/>
      <c r="HNQ129" s="1130"/>
      <c r="HNR129" s="1129"/>
      <c r="HNS129" s="1130"/>
      <c r="HNT129" s="1130"/>
      <c r="HNU129" s="1130"/>
      <c r="HNV129" s="1154"/>
      <c r="HNW129" s="1130"/>
      <c r="HNX129" s="1134"/>
      <c r="HNY129" s="1131"/>
      <c r="HNZ129" s="1131"/>
      <c r="HOA129" s="1131"/>
      <c r="HOB129" s="178"/>
      <c r="HOC129" s="175"/>
      <c r="HOD129" s="59"/>
      <c r="HOE129" s="59"/>
      <c r="HOF129" s="209"/>
      <c r="HOG129" s="1130"/>
      <c r="HOH129" s="17"/>
      <c r="HOI129" s="213"/>
      <c r="HOJ129" s="9"/>
      <c r="HOK129" s="9"/>
      <c r="HOL129" s="9"/>
      <c r="HOM129" s="177"/>
      <c r="HON129" s="1130"/>
      <c r="HOO129" s="1129"/>
      <c r="HOP129" s="1130"/>
      <c r="HOQ129" s="1130"/>
      <c r="HOR129" s="1130"/>
      <c r="HOS129" s="1154"/>
      <c r="HOT129" s="1130"/>
      <c r="HOU129" s="1134"/>
      <c r="HOV129" s="1131"/>
      <c r="HOW129" s="1131"/>
      <c r="HOX129" s="1131"/>
      <c r="HOY129" s="178"/>
      <c r="HOZ129" s="175"/>
      <c r="HPA129" s="59"/>
      <c r="HPB129" s="59"/>
      <c r="HPC129" s="209"/>
      <c r="HPD129" s="1130"/>
      <c r="HPE129" s="17"/>
      <c r="HPF129" s="213"/>
      <c r="HPG129" s="9"/>
      <c r="HPH129" s="9"/>
      <c r="HPI129" s="9"/>
      <c r="HPJ129" s="177"/>
      <c r="HPK129" s="1130"/>
      <c r="HPL129" s="1129"/>
      <c r="HPM129" s="1130"/>
      <c r="HPN129" s="1130"/>
      <c r="HPO129" s="1130"/>
      <c r="HPP129" s="1154"/>
      <c r="HPQ129" s="1130"/>
      <c r="HPR129" s="1134"/>
      <c r="HPS129" s="1131"/>
      <c r="HPT129" s="1131"/>
      <c r="HPU129" s="1131"/>
      <c r="HPV129" s="178"/>
      <c r="HPW129" s="175"/>
      <c r="HPX129" s="59"/>
      <c r="HPY129" s="59"/>
      <c r="HPZ129" s="209"/>
      <c r="HQA129" s="1130"/>
      <c r="HQB129" s="17"/>
      <c r="HQC129" s="213"/>
      <c r="HQD129" s="9"/>
      <c r="HQE129" s="9"/>
      <c r="HQF129" s="9"/>
      <c r="HQG129" s="177"/>
      <c r="HQH129" s="1130"/>
      <c r="HQI129" s="1129"/>
      <c r="HQJ129" s="1130"/>
      <c r="HQK129" s="1130"/>
      <c r="HQL129" s="1130"/>
      <c r="HQM129" s="1154"/>
      <c r="HQN129" s="1130"/>
      <c r="HQO129" s="1134"/>
      <c r="HQP129" s="1131"/>
      <c r="HQQ129" s="1131"/>
      <c r="HQR129" s="1131"/>
      <c r="HQS129" s="178"/>
      <c r="HQT129" s="175"/>
      <c r="HQU129" s="59"/>
      <c r="HQV129" s="59"/>
      <c r="HQW129" s="209"/>
      <c r="HQX129" s="1130"/>
      <c r="HQY129" s="17"/>
      <c r="HQZ129" s="213"/>
      <c r="HRA129" s="9"/>
      <c r="HRB129" s="9"/>
      <c r="HRC129" s="9"/>
      <c r="HRD129" s="177"/>
      <c r="HRE129" s="1130"/>
      <c r="HRF129" s="1129"/>
      <c r="HRG129" s="1130"/>
      <c r="HRH129" s="1130"/>
      <c r="HRI129" s="1130"/>
      <c r="HRJ129" s="1154"/>
      <c r="HRK129" s="1130"/>
      <c r="HRL129" s="1134"/>
      <c r="HRM129" s="1131"/>
      <c r="HRN129" s="1131"/>
      <c r="HRO129" s="1131"/>
      <c r="HRP129" s="178"/>
      <c r="HRQ129" s="175"/>
      <c r="HRR129" s="59"/>
      <c r="HRS129" s="59"/>
      <c r="HRT129" s="209"/>
      <c r="HRU129" s="1130"/>
      <c r="HRV129" s="17"/>
      <c r="HRW129" s="213"/>
      <c r="HRX129" s="9"/>
      <c r="HRY129" s="9"/>
      <c r="HRZ129" s="9"/>
      <c r="HSA129" s="177"/>
      <c r="HSB129" s="1130"/>
      <c r="HSC129" s="1129"/>
      <c r="HSD129" s="1130"/>
      <c r="HSE129" s="1130"/>
      <c r="HSF129" s="1130"/>
      <c r="HSG129" s="1154"/>
      <c r="HSH129" s="1130"/>
      <c r="HSI129" s="1134"/>
      <c r="HSJ129" s="1131"/>
      <c r="HSK129" s="1131"/>
      <c r="HSL129" s="1131"/>
      <c r="HSM129" s="178"/>
      <c r="HSN129" s="175"/>
      <c r="HSO129" s="59"/>
      <c r="HSP129" s="59"/>
      <c r="HSQ129" s="209"/>
      <c r="HSR129" s="1130"/>
      <c r="HSS129" s="17"/>
      <c r="HST129" s="213"/>
      <c r="HSU129" s="9"/>
      <c r="HSV129" s="9"/>
      <c r="HSW129" s="9"/>
      <c r="HSX129" s="177"/>
      <c r="HSY129" s="1130"/>
      <c r="HSZ129" s="1129"/>
      <c r="HTA129" s="1130"/>
      <c r="HTB129" s="1130"/>
      <c r="HTC129" s="1130"/>
      <c r="HTD129" s="1154"/>
      <c r="HTE129" s="1130"/>
      <c r="HTF129" s="1134"/>
      <c r="HTG129" s="1131"/>
      <c r="HTH129" s="1131"/>
      <c r="HTI129" s="1131"/>
      <c r="HTJ129" s="178"/>
      <c r="HTK129" s="175"/>
      <c r="HTL129" s="59"/>
      <c r="HTM129" s="59"/>
      <c r="HTN129" s="209"/>
      <c r="HTO129" s="1130"/>
      <c r="HTP129" s="17"/>
      <c r="HTQ129" s="213"/>
      <c r="HTR129" s="9"/>
      <c r="HTS129" s="9"/>
      <c r="HTT129" s="9"/>
      <c r="HTU129" s="177"/>
      <c r="HTV129" s="1130"/>
      <c r="HTW129" s="1129"/>
      <c r="HTX129" s="1130"/>
      <c r="HTY129" s="1130"/>
      <c r="HTZ129" s="1130"/>
      <c r="HUA129" s="1154"/>
      <c r="HUB129" s="1130"/>
      <c r="HUC129" s="1134"/>
      <c r="HUD129" s="1131"/>
      <c r="HUE129" s="1131"/>
      <c r="HUF129" s="1131"/>
      <c r="HUG129" s="178"/>
      <c r="HUH129" s="175"/>
      <c r="HUI129" s="59"/>
      <c r="HUJ129" s="59"/>
      <c r="HUK129" s="209"/>
      <c r="HUL129" s="1130"/>
      <c r="HUM129" s="17"/>
      <c r="HUN129" s="213"/>
      <c r="HUO129" s="9"/>
      <c r="HUP129" s="9"/>
      <c r="HUQ129" s="9"/>
      <c r="HUR129" s="177"/>
      <c r="HUS129" s="1130"/>
      <c r="HUT129" s="1129"/>
      <c r="HUU129" s="1130"/>
      <c r="HUV129" s="1130"/>
      <c r="HUW129" s="1130"/>
      <c r="HUX129" s="1154"/>
      <c r="HUY129" s="1130"/>
      <c r="HUZ129" s="1134"/>
      <c r="HVA129" s="1131"/>
      <c r="HVB129" s="1131"/>
      <c r="HVC129" s="1131"/>
      <c r="HVD129" s="178"/>
      <c r="HVE129" s="175"/>
      <c r="HVF129" s="59"/>
      <c r="HVG129" s="59"/>
      <c r="HVH129" s="209"/>
      <c r="HVI129" s="1130"/>
      <c r="HVJ129" s="17"/>
      <c r="HVK129" s="213"/>
      <c r="HVL129" s="9"/>
      <c r="HVM129" s="9"/>
      <c r="HVN129" s="9"/>
      <c r="HVO129" s="177"/>
      <c r="HVP129" s="1130"/>
      <c r="HVQ129" s="1129"/>
      <c r="HVR129" s="1130"/>
      <c r="HVS129" s="1130"/>
      <c r="HVT129" s="1130"/>
      <c r="HVU129" s="1154"/>
      <c r="HVV129" s="1130"/>
      <c r="HVW129" s="1134"/>
      <c r="HVX129" s="1131"/>
      <c r="HVY129" s="1131"/>
      <c r="HVZ129" s="1131"/>
      <c r="HWA129" s="178"/>
      <c r="HWB129" s="175"/>
      <c r="HWC129" s="59"/>
      <c r="HWD129" s="59"/>
      <c r="HWE129" s="209"/>
      <c r="HWF129" s="1130"/>
      <c r="HWG129" s="17"/>
      <c r="HWH129" s="213"/>
      <c r="HWI129" s="9"/>
      <c r="HWJ129" s="9"/>
      <c r="HWK129" s="9"/>
      <c r="HWL129" s="177"/>
      <c r="HWM129" s="1130"/>
      <c r="HWN129" s="1129"/>
      <c r="HWO129" s="1130"/>
      <c r="HWP129" s="1130"/>
      <c r="HWQ129" s="1130"/>
      <c r="HWR129" s="1154"/>
      <c r="HWS129" s="1130"/>
      <c r="HWT129" s="1134"/>
      <c r="HWU129" s="1131"/>
      <c r="HWV129" s="1131"/>
      <c r="HWW129" s="1131"/>
      <c r="HWX129" s="178"/>
      <c r="HWY129" s="175"/>
      <c r="HWZ129" s="59"/>
      <c r="HXA129" s="59"/>
      <c r="HXB129" s="209"/>
      <c r="HXC129" s="1130"/>
      <c r="HXD129" s="17"/>
      <c r="HXE129" s="213"/>
      <c r="HXF129" s="9"/>
      <c r="HXG129" s="9"/>
      <c r="HXH129" s="9"/>
      <c r="HXI129" s="177"/>
      <c r="HXJ129" s="1130"/>
      <c r="HXK129" s="1129"/>
      <c r="HXL129" s="1130"/>
      <c r="HXM129" s="1130"/>
      <c r="HXN129" s="1130"/>
      <c r="HXO129" s="1154"/>
      <c r="HXP129" s="1130"/>
      <c r="HXQ129" s="1134"/>
      <c r="HXR129" s="1131"/>
      <c r="HXS129" s="1131"/>
      <c r="HXT129" s="1131"/>
      <c r="HXU129" s="178"/>
      <c r="HXV129" s="175"/>
      <c r="HXW129" s="59"/>
      <c r="HXX129" s="59"/>
      <c r="HXY129" s="209"/>
      <c r="HXZ129" s="1130"/>
      <c r="HYA129" s="17"/>
      <c r="HYB129" s="213"/>
      <c r="HYC129" s="9"/>
      <c r="HYD129" s="9"/>
      <c r="HYE129" s="9"/>
      <c r="HYF129" s="177"/>
      <c r="HYG129" s="1130"/>
      <c r="HYH129" s="1129"/>
      <c r="HYI129" s="1130"/>
      <c r="HYJ129" s="1130"/>
      <c r="HYK129" s="1130"/>
      <c r="HYL129" s="1154"/>
      <c r="HYM129" s="1130"/>
      <c r="HYN129" s="1134"/>
      <c r="HYO129" s="1131"/>
      <c r="HYP129" s="1131"/>
      <c r="HYQ129" s="1131"/>
      <c r="HYR129" s="178"/>
      <c r="HYS129" s="175"/>
      <c r="HYT129" s="59"/>
      <c r="HYU129" s="59"/>
      <c r="HYV129" s="209"/>
      <c r="HYW129" s="1130"/>
      <c r="HYX129" s="17"/>
      <c r="HYY129" s="213"/>
      <c r="HYZ129" s="9"/>
      <c r="HZA129" s="9"/>
      <c r="HZB129" s="9"/>
      <c r="HZC129" s="177"/>
      <c r="HZD129" s="1130"/>
      <c r="HZE129" s="1129"/>
      <c r="HZF129" s="1130"/>
      <c r="HZG129" s="1130"/>
      <c r="HZH129" s="1130"/>
      <c r="HZI129" s="1154"/>
      <c r="HZJ129" s="1130"/>
      <c r="HZK129" s="1134"/>
      <c r="HZL129" s="1131"/>
      <c r="HZM129" s="1131"/>
      <c r="HZN129" s="1131"/>
      <c r="HZO129" s="178"/>
      <c r="HZP129" s="175"/>
      <c r="HZQ129" s="59"/>
      <c r="HZR129" s="59"/>
      <c r="HZS129" s="209"/>
      <c r="HZT129" s="1130"/>
      <c r="HZU129" s="17"/>
      <c r="HZV129" s="213"/>
      <c r="HZW129" s="9"/>
      <c r="HZX129" s="9"/>
      <c r="HZY129" s="9"/>
      <c r="HZZ129" s="177"/>
      <c r="IAA129" s="1130"/>
      <c r="IAB129" s="1129"/>
      <c r="IAC129" s="1130"/>
      <c r="IAD129" s="1130"/>
      <c r="IAE129" s="1130"/>
      <c r="IAF129" s="1154"/>
      <c r="IAG129" s="1130"/>
      <c r="IAH129" s="1134"/>
      <c r="IAI129" s="1131"/>
      <c r="IAJ129" s="1131"/>
      <c r="IAK129" s="1131"/>
      <c r="IAL129" s="178"/>
      <c r="IAM129" s="175"/>
      <c r="IAN129" s="59"/>
      <c r="IAO129" s="59"/>
      <c r="IAP129" s="209"/>
      <c r="IAQ129" s="1130"/>
      <c r="IAR129" s="17"/>
      <c r="IAS129" s="213"/>
      <c r="IAT129" s="9"/>
      <c r="IAU129" s="9"/>
      <c r="IAV129" s="9"/>
      <c r="IAW129" s="177"/>
      <c r="IAX129" s="1130"/>
      <c r="IAY129" s="1129"/>
      <c r="IAZ129" s="1130"/>
      <c r="IBA129" s="1130"/>
      <c r="IBB129" s="1130"/>
      <c r="IBC129" s="1154"/>
      <c r="IBD129" s="1130"/>
      <c r="IBE129" s="1134"/>
      <c r="IBF129" s="1131"/>
      <c r="IBG129" s="1131"/>
      <c r="IBH129" s="1131"/>
      <c r="IBI129" s="178"/>
      <c r="IBJ129" s="175"/>
      <c r="IBK129" s="59"/>
      <c r="IBL129" s="59"/>
      <c r="IBM129" s="209"/>
      <c r="IBN129" s="1130"/>
      <c r="IBO129" s="17"/>
      <c r="IBP129" s="213"/>
      <c r="IBQ129" s="9"/>
      <c r="IBR129" s="9"/>
      <c r="IBS129" s="9"/>
      <c r="IBT129" s="177"/>
      <c r="IBU129" s="1130"/>
      <c r="IBV129" s="1129"/>
      <c r="IBW129" s="1130"/>
      <c r="IBX129" s="1130"/>
      <c r="IBY129" s="1130"/>
      <c r="IBZ129" s="1154"/>
      <c r="ICA129" s="1130"/>
      <c r="ICB129" s="1134"/>
      <c r="ICC129" s="1131"/>
      <c r="ICD129" s="1131"/>
      <c r="ICE129" s="1131"/>
      <c r="ICF129" s="178"/>
      <c r="ICG129" s="175"/>
      <c r="ICH129" s="59"/>
      <c r="ICI129" s="59"/>
      <c r="ICJ129" s="209"/>
      <c r="ICK129" s="1130"/>
      <c r="ICL129" s="17"/>
      <c r="ICM129" s="213"/>
      <c r="ICN129" s="9"/>
      <c r="ICO129" s="9"/>
      <c r="ICP129" s="9"/>
      <c r="ICQ129" s="177"/>
      <c r="ICR129" s="1130"/>
      <c r="ICS129" s="1129"/>
      <c r="ICT129" s="1130"/>
      <c r="ICU129" s="1130"/>
      <c r="ICV129" s="1130"/>
      <c r="ICW129" s="1154"/>
      <c r="ICX129" s="1130"/>
      <c r="ICY129" s="1134"/>
      <c r="ICZ129" s="1131"/>
      <c r="IDA129" s="1131"/>
      <c r="IDB129" s="1131"/>
      <c r="IDC129" s="178"/>
      <c r="IDD129" s="175"/>
      <c r="IDE129" s="59"/>
      <c r="IDF129" s="59"/>
      <c r="IDG129" s="209"/>
      <c r="IDH129" s="1130"/>
      <c r="IDI129" s="17"/>
      <c r="IDJ129" s="213"/>
      <c r="IDK129" s="9"/>
      <c r="IDL129" s="9"/>
      <c r="IDM129" s="9"/>
      <c r="IDN129" s="177"/>
      <c r="IDO129" s="1130"/>
      <c r="IDP129" s="1129"/>
      <c r="IDQ129" s="1130"/>
      <c r="IDR129" s="1130"/>
      <c r="IDS129" s="1130"/>
      <c r="IDT129" s="1154"/>
      <c r="IDU129" s="1130"/>
      <c r="IDV129" s="1134"/>
      <c r="IDW129" s="1131"/>
      <c r="IDX129" s="1131"/>
      <c r="IDY129" s="1131"/>
      <c r="IDZ129" s="178"/>
      <c r="IEA129" s="175"/>
      <c r="IEB129" s="59"/>
      <c r="IEC129" s="59"/>
      <c r="IED129" s="209"/>
      <c r="IEE129" s="1130"/>
      <c r="IEF129" s="17"/>
      <c r="IEG129" s="213"/>
      <c r="IEH129" s="9"/>
      <c r="IEI129" s="9"/>
      <c r="IEJ129" s="9"/>
      <c r="IEK129" s="177"/>
      <c r="IEL129" s="1130"/>
      <c r="IEM129" s="1129"/>
      <c r="IEN129" s="1130"/>
      <c r="IEO129" s="1130"/>
      <c r="IEP129" s="1130"/>
      <c r="IEQ129" s="1154"/>
      <c r="IER129" s="1130"/>
      <c r="IES129" s="1134"/>
      <c r="IET129" s="1131"/>
      <c r="IEU129" s="1131"/>
      <c r="IEV129" s="1131"/>
      <c r="IEW129" s="178"/>
      <c r="IEX129" s="175"/>
      <c r="IEY129" s="59"/>
      <c r="IEZ129" s="59"/>
      <c r="IFA129" s="209"/>
      <c r="IFB129" s="1130"/>
      <c r="IFC129" s="17"/>
      <c r="IFD129" s="213"/>
      <c r="IFE129" s="9"/>
      <c r="IFF129" s="9"/>
      <c r="IFG129" s="9"/>
      <c r="IFH129" s="177"/>
      <c r="IFI129" s="1130"/>
      <c r="IFJ129" s="1129"/>
      <c r="IFK129" s="1130"/>
      <c r="IFL129" s="1130"/>
      <c r="IFM129" s="1130"/>
      <c r="IFN129" s="1154"/>
      <c r="IFO129" s="1130"/>
      <c r="IFP129" s="1134"/>
      <c r="IFQ129" s="1131"/>
      <c r="IFR129" s="1131"/>
      <c r="IFS129" s="1131"/>
      <c r="IFT129" s="178"/>
      <c r="IFU129" s="175"/>
      <c r="IFV129" s="59"/>
      <c r="IFW129" s="59"/>
      <c r="IFX129" s="209"/>
      <c r="IFY129" s="1130"/>
      <c r="IFZ129" s="17"/>
      <c r="IGA129" s="213"/>
      <c r="IGB129" s="9"/>
      <c r="IGC129" s="9"/>
      <c r="IGD129" s="9"/>
      <c r="IGE129" s="177"/>
      <c r="IGF129" s="1130"/>
      <c r="IGG129" s="1129"/>
      <c r="IGH129" s="1130"/>
      <c r="IGI129" s="1130"/>
      <c r="IGJ129" s="1130"/>
      <c r="IGK129" s="1154"/>
      <c r="IGL129" s="1130"/>
      <c r="IGM129" s="1134"/>
      <c r="IGN129" s="1131"/>
      <c r="IGO129" s="1131"/>
      <c r="IGP129" s="1131"/>
      <c r="IGQ129" s="178"/>
      <c r="IGR129" s="175"/>
      <c r="IGS129" s="59"/>
      <c r="IGT129" s="59"/>
      <c r="IGU129" s="209"/>
      <c r="IGV129" s="1130"/>
      <c r="IGW129" s="17"/>
      <c r="IGX129" s="213"/>
      <c r="IGY129" s="9"/>
      <c r="IGZ129" s="9"/>
      <c r="IHA129" s="9"/>
      <c r="IHB129" s="177"/>
      <c r="IHC129" s="1130"/>
      <c r="IHD129" s="1129"/>
      <c r="IHE129" s="1130"/>
      <c r="IHF129" s="1130"/>
      <c r="IHG129" s="1130"/>
      <c r="IHH129" s="1154"/>
      <c r="IHI129" s="1130"/>
      <c r="IHJ129" s="1134"/>
      <c r="IHK129" s="1131"/>
      <c r="IHL129" s="1131"/>
      <c r="IHM129" s="1131"/>
      <c r="IHN129" s="178"/>
      <c r="IHO129" s="175"/>
      <c r="IHP129" s="59"/>
      <c r="IHQ129" s="59"/>
      <c r="IHR129" s="209"/>
      <c r="IHS129" s="1130"/>
      <c r="IHT129" s="17"/>
      <c r="IHU129" s="213"/>
      <c r="IHV129" s="9"/>
      <c r="IHW129" s="9"/>
      <c r="IHX129" s="9"/>
      <c r="IHY129" s="177"/>
      <c r="IHZ129" s="1130"/>
      <c r="IIA129" s="1129"/>
      <c r="IIB129" s="1130"/>
      <c r="IIC129" s="1130"/>
      <c r="IID129" s="1130"/>
      <c r="IIE129" s="1154"/>
      <c r="IIF129" s="1130"/>
      <c r="IIG129" s="1134"/>
      <c r="IIH129" s="1131"/>
      <c r="III129" s="1131"/>
      <c r="IIJ129" s="1131"/>
      <c r="IIK129" s="178"/>
      <c r="IIL129" s="175"/>
      <c r="IIM129" s="59"/>
      <c r="IIN129" s="59"/>
      <c r="IIO129" s="209"/>
      <c r="IIP129" s="1130"/>
      <c r="IIQ129" s="17"/>
      <c r="IIR129" s="213"/>
      <c r="IIS129" s="9"/>
      <c r="IIT129" s="9"/>
      <c r="IIU129" s="9"/>
      <c r="IIV129" s="177"/>
      <c r="IIW129" s="1130"/>
      <c r="IIX129" s="1129"/>
      <c r="IIY129" s="1130"/>
      <c r="IIZ129" s="1130"/>
      <c r="IJA129" s="1130"/>
      <c r="IJB129" s="1154"/>
      <c r="IJC129" s="1130"/>
      <c r="IJD129" s="1134"/>
      <c r="IJE129" s="1131"/>
      <c r="IJF129" s="1131"/>
      <c r="IJG129" s="1131"/>
      <c r="IJH129" s="178"/>
      <c r="IJI129" s="175"/>
      <c r="IJJ129" s="59"/>
      <c r="IJK129" s="59"/>
      <c r="IJL129" s="209"/>
      <c r="IJM129" s="1130"/>
      <c r="IJN129" s="17"/>
      <c r="IJO129" s="213"/>
      <c r="IJP129" s="9"/>
      <c r="IJQ129" s="9"/>
      <c r="IJR129" s="9"/>
      <c r="IJS129" s="177"/>
      <c r="IJT129" s="1130"/>
      <c r="IJU129" s="1129"/>
      <c r="IJV129" s="1130"/>
      <c r="IJW129" s="1130"/>
      <c r="IJX129" s="1130"/>
      <c r="IJY129" s="1154"/>
      <c r="IJZ129" s="1130"/>
      <c r="IKA129" s="1134"/>
      <c r="IKB129" s="1131"/>
      <c r="IKC129" s="1131"/>
      <c r="IKD129" s="1131"/>
      <c r="IKE129" s="178"/>
      <c r="IKF129" s="175"/>
      <c r="IKG129" s="59"/>
      <c r="IKH129" s="59"/>
      <c r="IKI129" s="209"/>
      <c r="IKJ129" s="1130"/>
      <c r="IKK129" s="17"/>
      <c r="IKL129" s="213"/>
      <c r="IKM129" s="9"/>
      <c r="IKN129" s="9"/>
      <c r="IKO129" s="9"/>
      <c r="IKP129" s="177"/>
      <c r="IKQ129" s="1130"/>
      <c r="IKR129" s="1129"/>
      <c r="IKS129" s="1130"/>
      <c r="IKT129" s="1130"/>
      <c r="IKU129" s="1130"/>
      <c r="IKV129" s="1154"/>
      <c r="IKW129" s="1130"/>
      <c r="IKX129" s="1134"/>
      <c r="IKY129" s="1131"/>
      <c r="IKZ129" s="1131"/>
      <c r="ILA129" s="1131"/>
      <c r="ILB129" s="178"/>
      <c r="ILC129" s="175"/>
      <c r="ILD129" s="59"/>
      <c r="ILE129" s="59"/>
      <c r="ILF129" s="209"/>
      <c r="ILG129" s="1130"/>
      <c r="ILH129" s="17"/>
      <c r="ILI129" s="213"/>
      <c r="ILJ129" s="9"/>
      <c r="ILK129" s="9"/>
      <c r="ILL129" s="9"/>
      <c r="ILM129" s="177"/>
      <c r="ILN129" s="1130"/>
      <c r="ILO129" s="1129"/>
      <c r="ILP129" s="1130"/>
      <c r="ILQ129" s="1130"/>
      <c r="ILR129" s="1130"/>
      <c r="ILS129" s="1154"/>
      <c r="ILT129" s="1130"/>
      <c r="ILU129" s="1134"/>
      <c r="ILV129" s="1131"/>
      <c r="ILW129" s="1131"/>
      <c r="ILX129" s="1131"/>
      <c r="ILY129" s="178"/>
      <c r="ILZ129" s="175"/>
      <c r="IMA129" s="59"/>
      <c r="IMB129" s="59"/>
      <c r="IMC129" s="209"/>
      <c r="IMD129" s="1130"/>
      <c r="IME129" s="17"/>
      <c r="IMF129" s="213"/>
      <c r="IMG129" s="9"/>
      <c r="IMH129" s="9"/>
      <c r="IMI129" s="9"/>
      <c r="IMJ129" s="177"/>
      <c r="IMK129" s="1130"/>
      <c r="IML129" s="1129"/>
      <c r="IMM129" s="1130"/>
      <c r="IMN129" s="1130"/>
      <c r="IMO129" s="1130"/>
      <c r="IMP129" s="1154"/>
      <c r="IMQ129" s="1130"/>
      <c r="IMR129" s="1134"/>
      <c r="IMS129" s="1131"/>
      <c r="IMT129" s="1131"/>
      <c r="IMU129" s="1131"/>
      <c r="IMV129" s="178"/>
      <c r="IMW129" s="175"/>
      <c r="IMX129" s="59"/>
      <c r="IMY129" s="59"/>
      <c r="IMZ129" s="209"/>
      <c r="INA129" s="1130"/>
      <c r="INB129" s="17"/>
      <c r="INC129" s="213"/>
      <c r="IND129" s="9"/>
      <c r="INE129" s="9"/>
      <c r="INF129" s="9"/>
      <c r="ING129" s="177"/>
      <c r="INH129" s="1130"/>
      <c r="INI129" s="1129"/>
      <c r="INJ129" s="1130"/>
      <c r="INK129" s="1130"/>
      <c r="INL129" s="1130"/>
      <c r="INM129" s="1154"/>
      <c r="INN129" s="1130"/>
      <c r="INO129" s="1134"/>
      <c r="INP129" s="1131"/>
      <c r="INQ129" s="1131"/>
      <c r="INR129" s="1131"/>
      <c r="INS129" s="178"/>
      <c r="INT129" s="175"/>
      <c r="INU129" s="59"/>
      <c r="INV129" s="59"/>
      <c r="INW129" s="209"/>
      <c r="INX129" s="1130"/>
      <c r="INY129" s="17"/>
      <c r="INZ129" s="213"/>
      <c r="IOA129" s="9"/>
      <c r="IOB129" s="9"/>
      <c r="IOC129" s="9"/>
      <c r="IOD129" s="177"/>
      <c r="IOE129" s="1130"/>
      <c r="IOF129" s="1129"/>
      <c r="IOG129" s="1130"/>
      <c r="IOH129" s="1130"/>
      <c r="IOI129" s="1130"/>
      <c r="IOJ129" s="1154"/>
      <c r="IOK129" s="1130"/>
      <c r="IOL129" s="1134"/>
      <c r="IOM129" s="1131"/>
      <c r="ION129" s="1131"/>
      <c r="IOO129" s="1131"/>
      <c r="IOP129" s="178"/>
      <c r="IOQ129" s="175"/>
      <c r="IOR129" s="59"/>
      <c r="IOS129" s="59"/>
      <c r="IOT129" s="209"/>
      <c r="IOU129" s="1130"/>
      <c r="IOV129" s="17"/>
      <c r="IOW129" s="213"/>
      <c r="IOX129" s="9"/>
      <c r="IOY129" s="9"/>
      <c r="IOZ129" s="9"/>
      <c r="IPA129" s="177"/>
      <c r="IPB129" s="1130"/>
      <c r="IPC129" s="1129"/>
      <c r="IPD129" s="1130"/>
      <c r="IPE129" s="1130"/>
      <c r="IPF129" s="1130"/>
      <c r="IPG129" s="1154"/>
      <c r="IPH129" s="1130"/>
      <c r="IPI129" s="1134"/>
      <c r="IPJ129" s="1131"/>
      <c r="IPK129" s="1131"/>
      <c r="IPL129" s="1131"/>
      <c r="IPM129" s="178"/>
      <c r="IPN129" s="175"/>
      <c r="IPO129" s="59"/>
      <c r="IPP129" s="59"/>
      <c r="IPQ129" s="209"/>
      <c r="IPR129" s="1130"/>
      <c r="IPS129" s="17"/>
      <c r="IPT129" s="213"/>
      <c r="IPU129" s="9"/>
      <c r="IPV129" s="9"/>
      <c r="IPW129" s="9"/>
      <c r="IPX129" s="177"/>
      <c r="IPY129" s="1130"/>
      <c r="IPZ129" s="1129"/>
      <c r="IQA129" s="1130"/>
      <c r="IQB129" s="1130"/>
      <c r="IQC129" s="1130"/>
      <c r="IQD129" s="1154"/>
      <c r="IQE129" s="1130"/>
      <c r="IQF129" s="1134"/>
      <c r="IQG129" s="1131"/>
      <c r="IQH129" s="1131"/>
      <c r="IQI129" s="1131"/>
      <c r="IQJ129" s="178"/>
      <c r="IQK129" s="175"/>
      <c r="IQL129" s="59"/>
      <c r="IQM129" s="59"/>
      <c r="IQN129" s="209"/>
      <c r="IQO129" s="1130"/>
      <c r="IQP129" s="17"/>
      <c r="IQQ129" s="213"/>
      <c r="IQR129" s="9"/>
      <c r="IQS129" s="9"/>
      <c r="IQT129" s="9"/>
      <c r="IQU129" s="177"/>
      <c r="IQV129" s="1130"/>
      <c r="IQW129" s="1129"/>
      <c r="IQX129" s="1130"/>
      <c r="IQY129" s="1130"/>
      <c r="IQZ129" s="1130"/>
      <c r="IRA129" s="1154"/>
      <c r="IRB129" s="1130"/>
      <c r="IRC129" s="1134"/>
      <c r="IRD129" s="1131"/>
      <c r="IRE129" s="1131"/>
      <c r="IRF129" s="1131"/>
      <c r="IRG129" s="178"/>
      <c r="IRH129" s="175"/>
      <c r="IRI129" s="59"/>
      <c r="IRJ129" s="59"/>
      <c r="IRK129" s="209"/>
      <c r="IRL129" s="1130"/>
      <c r="IRM129" s="17"/>
      <c r="IRN129" s="213"/>
      <c r="IRO129" s="9"/>
      <c r="IRP129" s="9"/>
      <c r="IRQ129" s="9"/>
      <c r="IRR129" s="177"/>
      <c r="IRS129" s="1130"/>
      <c r="IRT129" s="1129"/>
      <c r="IRU129" s="1130"/>
      <c r="IRV129" s="1130"/>
      <c r="IRW129" s="1130"/>
      <c r="IRX129" s="1154"/>
      <c r="IRY129" s="1130"/>
      <c r="IRZ129" s="1134"/>
      <c r="ISA129" s="1131"/>
      <c r="ISB129" s="1131"/>
      <c r="ISC129" s="1131"/>
      <c r="ISD129" s="178"/>
      <c r="ISE129" s="175"/>
      <c r="ISF129" s="59"/>
      <c r="ISG129" s="59"/>
      <c r="ISH129" s="209"/>
      <c r="ISI129" s="1130"/>
      <c r="ISJ129" s="17"/>
      <c r="ISK129" s="213"/>
      <c r="ISL129" s="9"/>
      <c r="ISM129" s="9"/>
      <c r="ISN129" s="9"/>
      <c r="ISO129" s="177"/>
      <c r="ISP129" s="1130"/>
      <c r="ISQ129" s="1129"/>
      <c r="ISR129" s="1130"/>
      <c r="ISS129" s="1130"/>
      <c r="IST129" s="1130"/>
      <c r="ISU129" s="1154"/>
      <c r="ISV129" s="1130"/>
      <c r="ISW129" s="1134"/>
      <c r="ISX129" s="1131"/>
      <c r="ISY129" s="1131"/>
      <c r="ISZ129" s="1131"/>
      <c r="ITA129" s="178"/>
      <c r="ITB129" s="175"/>
      <c r="ITC129" s="59"/>
      <c r="ITD129" s="59"/>
      <c r="ITE129" s="209"/>
      <c r="ITF129" s="1130"/>
      <c r="ITG129" s="17"/>
      <c r="ITH129" s="213"/>
      <c r="ITI129" s="9"/>
      <c r="ITJ129" s="9"/>
      <c r="ITK129" s="9"/>
      <c r="ITL129" s="177"/>
      <c r="ITM129" s="1130"/>
      <c r="ITN129" s="1129"/>
      <c r="ITO129" s="1130"/>
      <c r="ITP129" s="1130"/>
      <c r="ITQ129" s="1130"/>
      <c r="ITR129" s="1154"/>
      <c r="ITS129" s="1130"/>
      <c r="ITT129" s="1134"/>
      <c r="ITU129" s="1131"/>
      <c r="ITV129" s="1131"/>
      <c r="ITW129" s="1131"/>
      <c r="ITX129" s="178"/>
      <c r="ITY129" s="175"/>
      <c r="ITZ129" s="59"/>
      <c r="IUA129" s="59"/>
      <c r="IUB129" s="209"/>
      <c r="IUC129" s="1130"/>
      <c r="IUD129" s="17"/>
      <c r="IUE129" s="213"/>
      <c r="IUF129" s="9"/>
      <c r="IUG129" s="9"/>
      <c r="IUH129" s="9"/>
      <c r="IUI129" s="177"/>
      <c r="IUJ129" s="1130"/>
      <c r="IUK129" s="1129"/>
      <c r="IUL129" s="1130"/>
      <c r="IUM129" s="1130"/>
      <c r="IUN129" s="1130"/>
      <c r="IUO129" s="1154"/>
      <c r="IUP129" s="1130"/>
      <c r="IUQ129" s="1134"/>
      <c r="IUR129" s="1131"/>
      <c r="IUS129" s="1131"/>
      <c r="IUT129" s="1131"/>
      <c r="IUU129" s="178"/>
      <c r="IUV129" s="175"/>
      <c r="IUW129" s="59"/>
      <c r="IUX129" s="59"/>
      <c r="IUY129" s="209"/>
      <c r="IUZ129" s="1130"/>
      <c r="IVA129" s="17"/>
      <c r="IVB129" s="213"/>
      <c r="IVC129" s="9"/>
      <c r="IVD129" s="9"/>
      <c r="IVE129" s="9"/>
      <c r="IVF129" s="177"/>
      <c r="IVG129" s="1130"/>
      <c r="IVH129" s="1129"/>
      <c r="IVI129" s="1130"/>
      <c r="IVJ129" s="1130"/>
      <c r="IVK129" s="1130"/>
      <c r="IVL129" s="1154"/>
      <c r="IVM129" s="1130"/>
      <c r="IVN129" s="1134"/>
      <c r="IVO129" s="1131"/>
      <c r="IVP129" s="1131"/>
      <c r="IVQ129" s="1131"/>
      <c r="IVR129" s="178"/>
      <c r="IVS129" s="175"/>
      <c r="IVT129" s="59"/>
      <c r="IVU129" s="59"/>
      <c r="IVV129" s="209"/>
      <c r="IVW129" s="1130"/>
      <c r="IVX129" s="17"/>
      <c r="IVY129" s="213"/>
      <c r="IVZ129" s="9"/>
      <c r="IWA129" s="9"/>
      <c r="IWB129" s="9"/>
      <c r="IWC129" s="177"/>
      <c r="IWD129" s="1130"/>
      <c r="IWE129" s="1129"/>
      <c r="IWF129" s="1130"/>
      <c r="IWG129" s="1130"/>
      <c r="IWH129" s="1130"/>
      <c r="IWI129" s="1154"/>
      <c r="IWJ129" s="1130"/>
      <c r="IWK129" s="1134"/>
      <c r="IWL129" s="1131"/>
      <c r="IWM129" s="1131"/>
      <c r="IWN129" s="1131"/>
      <c r="IWO129" s="178"/>
      <c r="IWP129" s="175"/>
      <c r="IWQ129" s="59"/>
      <c r="IWR129" s="59"/>
      <c r="IWS129" s="209"/>
      <c r="IWT129" s="1130"/>
      <c r="IWU129" s="17"/>
      <c r="IWV129" s="213"/>
      <c r="IWW129" s="9"/>
      <c r="IWX129" s="9"/>
      <c r="IWY129" s="9"/>
      <c r="IWZ129" s="177"/>
      <c r="IXA129" s="1130"/>
      <c r="IXB129" s="1129"/>
      <c r="IXC129" s="1130"/>
      <c r="IXD129" s="1130"/>
      <c r="IXE129" s="1130"/>
      <c r="IXF129" s="1154"/>
      <c r="IXG129" s="1130"/>
      <c r="IXH129" s="1134"/>
      <c r="IXI129" s="1131"/>
      <c r="IXJ129" s="1131"/>
      <c r="IXK129" s="1131"/>
      <c r="IXL129" s="178"/>
      <c r="IXM129" s="175"/>
      <c r="IXN129" s="59"/>
      <c r="IXO129" s="59"/>
      <c r="IXP129" s="209"/>
      <c r="IXQ129" s="1130"/>
      <c r="IXR129" s="17"/>
      <c r="IXS129" s="213"/>
      <c r="IXT129" s="9"/>
      <c r="IXU129" s="9"/>
      <c r="IXV129" s="9"/>
      <c r="IXW129" s="177"/>
      <c r="IXX129" s="1130"/>
      <c r="IXY129" s="1129"/>
      <c r="IXZ129" s="1130"/>
      <c r="IYA129" s="1130"/>
      <c r="IYB129" s="1130"/>
      <c r="IYC129" s="1154"/>
      <c r="IYD129" s="1130"/>
      <c r="IYE129" s="1134"/>
      <c r="IYF129" s="1131"/>
      <c r="IYG129" s="1131"/>
      <c r="IYH129" s="1131"/>
      <c r="IYI129" s="178"/>
      <c r="IYJ129" s="175"/>
      <c r="IYK129" s="59"/>
      <c r="IYL129" s="59"/>
      <c r="IYM129" s="209"/>
      <c r="IYN129" s="1130"/>
      <c r="IYO129" s="17"/>
      <c r="IYP129" s="213"/>
      <c r="IYQ129" s="9"/>
      <c r="IYR129" s="9"/>
      <c r="IYS129" s="9"/>
      <c r="IYT129" s="177"/>
      <c r="IYU129" s="1130"/>
      <c r="IYV129" s="1129"/>
      <c r="IYW129" s="1130"/>
      <c r="IYX129" s="1130"/>
      <c r="IYY129" s="1130"/>
      <c r="IYZ129" s="1154"/>
      <c r="IZA129" s="1130"/>
      <c r="IZB129" s="1134"/>
      <c r="IZC129" s="1131"/>
      <c r="IZD129" s="1131"/>
      <c r="IZE129" s="1131"/>
      <c r="IZF129" s="178"/>
      <c r="IZG129" s="175"/>
      <c r="IZH129" s="59"/>
      <c r="IZI129" s="59"/>
      <c r="IZJ129" s="209"/>
      <c r="IZK129" s="1130"/>
      <c r="IZL129" s="17"/>
      <c r="IZM129" s="213"/>
      <c r="IZN129" s="9"/>
      <c r="IZO129" s="9"/>
      <c r="IZP129" s="9"/>
      <c r="IZQ129" s="177"/>
      <c r="IZR129" s="1130"/>
      <c r="IZS129" s="1129"/>
      <c r="IZT129" s="1130"/>
      <c r="IZU129" s="1130"/>
      <c r="IZV129" s="1130"/>
      <c r="IZW129" s="1154"/>
      <c r="IZX129" s="1130"/>
      <c r="IZY129" s="1134"/>
      <c r="IZZ129" s="1131"/>
      <c r="JAA129" s="1131"/>
      <c r="JAB129" s="1131"/>
      <c r="JAC129" s="178"/>
      <c r="JAD129" s="175"/>
      <c r="JAE129" s="59"/>
      <c r="JAF129" s="59"/>
      <c r="JAG129" s="209"/>
      <c r="JAH129" s="1130"/>
      <c r="JAI129" s="17"/>
      <c r="JAJ129" s="213"/>
      <c r="JAK129" s="9"/>
      <c r="JAL129" s="9"/>
      <c r="JAM129" s="9"/>
      <c r="JAN129" s="177"/>
      <c r="JAO129" s="1130"/>
      <c r="JAP129" s="1129"/>
      <c r="JAQ129" s="1130"/>
      <c r="JAR129" s="1130"/>
      <c r="JAS129" s="1130"/>
      <c r="JAT129" s="1154"/>
      <c r="JAU129" s="1130"/>
      <c r="JAV129" s="1134"/>
      <c r="JAW129" s="1131"/>
      <c r="JAX129" s="1131"/>
      <c r="JAY129" s="1131"/>
      <c r="JAZ129" s="178"/>
      <c r="JBA129" s="175"/>
      <c r="JBB129" s="59"/>
      <c r="JBC129" s="59"/>
      <c r="JBD129" s="209"/>
      <c r="JBE129" s="1130"/>
      <c r="JBF129" s="17"/>
      <c r="JBG129" s="213"/>
      <c r="JBH129" s="9"/>
      <c r="JBI129" s="9"/>
      <c r="JBJ129" s="9"/>
      <c r="JBK129" s="177"/>
      <c r="JBL129" s="1130"/>
      <c r="JBM129" s="1129"/>
      <c r="JBN129" s="1130"/>
      <c r="JBO129" s="1130"/>
      <c r="JBP129" s="1130"/>
      <c r="JBQ129" s="1154"/>
      <c r="JBR129" s="1130"/>
      <c r="JBS129" s="1134"/>
      <c r="JBT129" s="1131"/>
      <c r="JBU129" s="1131"/>
      <c r="JBV129" s="1131"/>
      <c r="JBW129" s="178"/>
      <c r="JBX129" s="175"/>
      <c r="JBY129" s="59"/>
      <c r="JBZ129" s="59"/>
      <c r="JCA129" s="209"/>
      <c r="JCB129" s="1130"/>
      <c r="JCC129" s="17"/>
      <c r="JCD129" s="213"/>
      <c r="JCE129" s="9"/>
      <c r="JCF129" s="9"/>
      <c r="JCG129" s="9"/>
      <c r="JCH129" s="177"/>
      <c r="JCI129" s="1130"/>
      <c r="JCJ129" s="1129"/>
      <c r="JCK129" s="1130"/>
      <c r="JCL129" s="1130"/>
      <c r="JCM129" s="1130"/>
      <c r="JCN129" s="1154"/>
      <c r="JCO129" s="1130"/>
      <c r="JCP129" s="1134"/>
      <c r="JCQ129" s="1131"/>
      <c r="JCR129" s="1131"/>
      <c r="JCS129" s="1131"/>
      <c r="JCT129" s="178"/>
      <c r="JCU129" s="175"/>
      <c r="JCV129" s="59"/>
      <c r="JCW129" s="59"/>
      <c r="JCX129" s="209"/>
      <c r="JCY129" s="1130"/>
      <c r="JCZ129" s="17"/>
      <c r="JDA129" s="213"/>
      <c r="JDB129" s="9"/>
      <c r="JDC129" s="9"/>
      <c r="JDD129" s="9"/>
      <c r="JDE129" s="177"/>
      <c r="JDF129" s="1130"/>
      <c r="JDG129" s="1129"/>
      <c r="JDH129" s="1130"/>
      <c r="JDI129" s="1130"/>
      <c r="JDJ129" s="1130"/>
      <c r="JDK129" s="1154"/>
      <c r="JDL129" s="1130"/>
      <c r="JDM129" s="1134"/>
      <c r="JDN129" s="1131"/>
      <c r="JDO129" s="1131"/>
      <c r="JDP129" s="1131"/>
      <c r="JDQ129" s="178"/>
      <c r="JDR129" s="175"/>
      <c r="JDS129" s="59"/>
      <c r="JDT129" s="59"/>
      <c r="JDU129" s="209"/>
      <c r="JDV129" s="1130"/>
      <c r="JDW129" s="17"/>
      <c r="JDX129" s="213"/>
      <c r="JDY129" s="9"/>
      <c r="JDZ129" s="9"/>
      <c r="JEA129" s="9"/>
      <c r="JEB129" s="177"/>
      <c r="JEC129" s="1130"/>
      <c r="JED129" s="1129"/>
      <c r="JEE129" s="1130"/>
      <c r="JEF129" s="1130"/>
      <c r="JEG129" s="1130"/>
      <c r="JEH129" s="1154"/>
      <c r="JEI129" s="1130"/>
      <c r="JEJ129" s="1134"/>
      <c r="JEK129" s="1131"/>
      <c r="JEL129" s="1131"/>
      <c r="JEM129" s="1131"/>
      <c r="JEN129" s="178"/>
      <c r="JEO129" s="175"/>
      <c r="JEP129" s="59"/>
      <c r="JEQ129" s="59"/>
      <c r="JER129" s="209"/>
      <c r="JES129" s="1130"/>
      <c r="JET129" s="17"/>
      <c r="JEU129" s="213"/>
      <c r="JEV129" s="9"/>
      <c r="JEW129" s="9"/>
      <c r="JEX129" s="9"/>
      <c r="JEY129" s="177"/>
      <c r="JEZ129" s="1130"/>
      <c r="JFA129" s="1129"/>
      <c r="JFB129" s="1130"/>
      <c r="JFC129" s="1130"/>
      <c r="JFD129" s="1130"/>
      <c r="JFE129" s="1154"/>
      <c r="JFF129" s="1130"/>
      <c r="JFG129" s="1134"/>
      <c r="JFH129" s="1131"/>
      <c r="JFI129" s="1131"/>
      <c r="JFJ129" s="1131"/>
      <c r="JFK129" s="178"/>
      <c r="JFL129" s="175"/>
      <c r="JFM129" s="59"/>
      <c r="JFN129" s="59"/>
      <c r="JFO129" s="209"/>
      <c r="JFP129" s="1130"/>
      <c r="JFQ129" s="17"/>
      <c r="JFR129" s="213"/>
      <c r="JFS129" s="9"/>
      <c r="JFT129" s="9"/>
      <c r="JFU129" s="9"/>
      <c r="JFV129" s="177"/>
      <c r="JFW129" s="1130"/>
      <c r="JFX129" s="1129"/>
      <c r="JFY129" s="1130"/>
      <c r="JFZ129" s="1130"/>
      <c r="JGA129" s="1130"/>
      <c r="JGB129" s="1154"/>
      <c r="JGC129" s="1130"/>
      <c r="JGD129" s="1134"/>
      <c r="JGE129" s="1131"/>
      <c r="JGF129" s="1131"/>
      <c r="JGG129" s="1131"/>
      <c r="JGH129" s="178"/>
      <c r="JGI129" s="175"/>
      <c r="JGJ129" s="59"/>
      <c r="JGK129" s="59"/>
      <c r="JGL129" s="209"/>
      <c r="JGM129" s="1130"/>
      <c r="JGN129" s="17"/>
      <c r="JGO129" s="213"/>
      <c r="JGP129" s="9"/>
      <c r="JGQ129" s="9"/>
      <c r="JGR129" s="9"/>
      <c r="JGS129" s="177"/>
      <c r="JGT129" s="1130"/>
      <c r="JGU129" s="1129"/>
      <c r="JGV129" s="1130"/>
      <c r="JGW129" s="1130"/>
      <c r="JGX129" s="1130"/>
      <c r="JGY129" s="1154"/>
      <c r="JGZ129" s="1130"/>
      <c r="JHA129" s="1134"/>
      <c r="JHB129" s="1131"/>
      <c r="JHC129" s="1131"/>
      <c r="JHD129" s="1131"/>
      <c r="JHE129" s="178"/>
      <c r="JHF129" s="175"/>
      <c r="JHG129" s="59"/>
      <c r="JHH129" s="59"/>
      <c r="JHI129" s="209"/>
      <c r="JHJ129" s="1130"/>
      <c r="JHK129" s="17"/>
      <c r="JHL129" s="213"/>
      <c r="JHM129" s="9"/>
      <c r="JHN129" s="9"/>
      <c r="JHO129" s="9"/>
      <c r="JHP129" s="177"/>
      <c r="JHQ129" s="1130"/>
      <c r="JHR129" s="1129"/>
      <c r="JHS129" s="1130"/>
      <c r="JHT129" s="1130"/>
      <c r="JHU129" s="1130"/>
      <c r="JHV129" s="1154"/>
      <c r="JHW129" s="1130"/>
      <c r="JHX129" s="1134"/>
      <c r="JHY129" s="1131"/>
      <c r="JHZ129" s="1131"/>
      <c r="JIA129" s="1131"/>
      <c r="JIB129" s="178"/>
      <c r="JIC129" s="175"/>
      <c r="JID129" s="59"/>
      <c r="JIE129" s="59"/>
      <c r="JIF129" s="209"/>
      <c r="JIG129" s="1130"/>
      <c r="JIH129" s="17"/>
      <c r="JII129" s="213"/>
      <c r="JIJ129" s="9"/>
      <c r="JIK129" s="9"/>
      <c r="JIL129" s="9"/>
      <c r="JIM129" s="177"/>
      <c r="JIN129" s="1130"/>
      <c r="JIO129" s="1129"/>
      <c r="JIP129" s="1130"/>
      <c r="JIQ129" s="1130"/>
      <c r="JIR129" s="1130"/>
      <c r="JIS129" s="1154"/>
      <c r="JIT129" s="1130"/>
      <c r="JIU129" s="1134"/>
      <c r="JIV129" s="1131"/>
      <c r="JIW129" s="1131"/>
      <c r="JIX129" s="1131"/>
      <c r="JIY129" s="178"/>
      <c r="JIZ129" s="175"/>
      <c r="JJA129" s="59"/>
      <c r="JJB129" s="59"/>
      <c r="JJC129" s="209"/>
      <c r="JJD129" s="1130"/>
      <c r="JJE129" s="17"/>
      <c r="JJF129" s="213"/>
      <c r="JJG129" s="9"/>
      <c r="JJH129" s="9"/>
      <c r="JJI129" s="9"/>
      <c r="JJJ129" s="177"/>
      <c r="JJK129" s="1130"/>
      <c r="JJL129" s="1129"/>
      <c r="JJM129" s="1130"/>
      <c r="JJN129" s="1130"/>
      <c r="JJO129" s="1130"/>
      <c r="JJP129" s="1154"/>
      <c r="JJQ129" s="1130"/>
      <c r="JJR129" s="1134"/>
      <c r="JJS129" s="1131"/>
      <c r="JJT129" s="1131"/>
      <c r="JJU129" s="1131"/>
      <c r="JJV129" s="178"/>
      <c r="JJW129" s="175"/>
      <c r="JJX129" s="59"/>
      <c r="JJY129" s="59"/>
      <c r="JJZ129" s="209"/>
      <c r="JKA129" s="1130"/>
      <c r="JKB129" s="17"/>
      <c r="JKC129" s="213"/>
      <c r="JKD129" s="9"/>
      <c r="JKE129" s="9"/>
      <c r="JKF129" s="9"/>
      <c r="JKG129" s="177"/>
      <c r="JKH129" s="1130"/>
      <c r="JKI129" s="1129"/>
      <c r="JKJ129" s="1130"/>
      <c r="JKK129" s="1130"/>
      <c r="JKL129" s="1130"/>
      <c r="JKM129" s="1154"/>
      <c r="JKN129" s="1130"/>
      <c r="JKO129" s="1134"/>
      <c r="JKP129" s="1131"/>
      <c r="JKQ129" s="1131"/>
      <c r="JKR129" s="1131"/>
      <c r="JKS129" s="178"/>
      <c r="JKT129" s="175"/>
      <c r="JKU129" s="59"/>
      <c r="JKV129" s="59"/>
      <c r="JKW129" s="209"/>
      <c r="JKX129" s="1130"/>
      <c r="JKY129" s="17"/>
      <c r="JKZ129" s="213"/>
      <c r="JLA129" s="9"/>
      <c r="JLB129" s="9"/>
      <c r="JLC129" s="9"/>
      <c r="JLD129" s="177"/>
      <c r="JLE129" s="1130"/>
      <c r="JLF129" s="1129"/>
      <c r="JLG129" s="1130"/>
      <c r="JLH129" s="1130"/>
      <c r="JLI129" s="1130"/>
      <c r="JLJ129" s="1154"/>
      <c r="JLK129" s="1130"/>
      <c r="JLL129" s="1134"/>
      <c r="JLM129" s="1131"/>
      <c r="JLN129" s="1131"/>
      <c r="JLO129" s="1131"/>
      <c r="JLP129" s="178"/>
      <c r="JLQ129" s="175"/>
      <c r="JLR129" s="59"/>
      <c r="JLS129" s="59"/>
      <c r="JLT129" s="209"/>
      <c r="JLU129" s="1130"/>
      <c r="JLV129" s="17"/>
      <c r="JLW129" s="213"/>
      <c r="JLX129" s="9"/>
      <c r="JLY129" s="9"/>
      <c r="JLZ129" s="9"/>
      <c r="JMA129" s="177"/>
      <c r="JMB129" s="1130"/>
      <c r="JMC129" s="1129"/>
      <c r="JMD129" s="1130"/>
      <c r="JME129" s="1130"/>
      <c r="JMF129" s="1130"/>
      <c r="JMG129" s="1154"/>
      <c r="JMH129" s="1130"/>
      <c r="JMI129" s="1134"/>
      <c r="JMJ129" s="1131"/>
      <c r="JMK129" s="1131"/>
      <c r="JML129" s="1131"/>
      <c r="JMM129" s="178"/>
      <c r="JMN129" s="175"/>
      <c r="JMO129" s="59"/>
      <c r="JMP129" s="59"/>
      <c r="JMQ129" s="209"/>
      <c r="JMR129" s="1130"/>
      <c r="JMS129" s="17"/>
      <c r="JMT129" s="213"/>
      <c r="JMU129" s="9"/>
      <c r="JMV129" s="9"/>
      <c r="JMW129" s="9"/>
      <c r="JMX129" s="177"/>
      <c r="JMY129" s="1130"/>
      <c r="JMZ129" s="1129"/>
      <c r="JNA129" s="1130"/>
      <c r="JNB129" s="1130"/>
      <c r="JNC129" s="1130"/>
      <c r="JND129" s="1154"/>
      <c r="JNE129" s="1130"/>
      <c r="JNF129" s="1134"/>
      <c r="JNG129" s="1131"/>
      <c r="JNH129" s="1131"/>
      <c r="JNI129" s="1131"/>
      <c r="JNJ129" s="178"/>
      <c r="JNK129" s="175"/>
      <c r="JNL129" s="59"/>
      <c r="JNM129" s="59"/>
      <c r="JNN129" s="209"/>
      <c r="JNO129" s="1130"/>
      <c r="JNP129" s="17"/>
      <c r="JNQ129" s="213"/>
      <c r="JNR129" s="9"/>
      <c r="JNS129" s="9"/>
      <c r="JNT129" s="9"/>
      <c r="JNU129" s="177"/>
      <c r="JNV129" s="1130"/>
      <c r="JNW129" s="1129"/>
      <c r="JNX129" s="1130"/>
      <c r="JNY129" s="1130"/>
      <c r="JNZ129" s="1130"/>
      <c r="JOA129" s="1154"/>
      <c r="JOB129" s="1130"/>
      <c r="JOC129" s="1134"/>
      <c r="JOD129" s="1131"/>
      <c r="JOE129" s="1131"/>
      <c r="JOF129" s="1131"/>
      <c r="JOG129" s="178"/>
      <c r="JOH129" s="175"/>
      <c r="JOI129" s="59"/>
      <c r="JOJ129" s="59"/>
      <c r="JOK129" s="209"/>
      <c r="JOL129" s="1130"/>
      <c r="JOM129" s="17"/>
      <c r="JON129" s="213"/>
      <c r="JOO129" s="9"/>
      <c r="JOP129" s="9"/>
      <c r="JOQ129" s="9"/>
      <c r="JOR129" s="177"/>
      <c r="JOS129" s="1130"/>
      <c r="JOT129" s="1129"/>
      <c r="JOU129" s="1130"/>
      <c r="JOV129" s="1130"/>
      <c r="JOW129" s="1130"/>
      <c r="JOX129" s="1154"/>
      <c r="JOY129" s="1130"/>
      <c r="JOZ129" s="1134"/>
      <c r="JPA129" s="1131"/>
      <c r="JPB129" s="1131"/>
      <c r="JPC129" s="1131"/>
      <c r="JPD129" s="178"/>
      <c r="JPE129" s="175"/>
      <c r="JPF129" s="59"/>
      <c r="JPG129" s="59"/>
      <c r="JPH129" s="209"/>
      <c r="JPI129" s="1130"/>
      <c r="JPJ129" s="17"/>
      <c r="JPK129" s="213"/>
      <c r="JPL129" s="9"/>
      <c r="JPM129" s="9"/>
      <c r="JPN129" s="9"/>
      <c r="JPO129" s="177"/>
      <c r="JPP129" s="1130"/>
      <c r="JPQ129" s="1129"/>
      <c r="JPR129" s="1130"/>
      <c r="JPS129" s="1130"/>
      <c r="JPT129" s="1130"/>
      <c r="JPU129" s="1154"/>
      <c r="JPV129" s="1130"/>
      <c r="JPW129" s="1134"/>
      <c r="JPX129" s="1131"/>
      <c r="JPY129" s="1131"/>
      <c r="JPZ129" s="1131"/>
      <c r="JQA129" s="178"/>
      <c r="JQB129" s="175"/>
      <c r="JQC129" s="59"/>
      <c r="JQD129" s="59"/>
      <c r="JQE129" s="209"/>
      <c r="JQF129" s="1130"/>
      <c r="JQG129" s="17"/>
      <c r="JQH129" s="213"/>
      <c r="JQI129" s="9"/>
      <c r="JQJ129" s="9"/>
      <c r="JQK129" s="9"/>
      <c r="JQL129" s="177"/>
      <c r="JQM129" s="1130"/>
      <c r="JQN129" s="1129"/>
      <c r="JQO129" s="1130"/>
      <c r="JQP129" s="1130"/>
      <c r="JQQ129" s="1130"/>
      <c r="JQR129" s="1154"/>
      <c r="JQS129" s="1130"/>
      <c r="JQT129" s="1134"/>
      <c r="JQU129" s="1131"/>
      <c r="JQV129" s="1131"/>
      <c r="JQW129" s="1131"/>
      <c r="JQX129" s="178"/>
      <c r="JQY129" s="175"/>
      <c r="JQZ129" s="59"/>
      <c r="JRA129" s="59"/>
      <c r="JRB129" s="209"/>
      <c r="JRC129" s="1130"/>
      <c r="JRD129" s="17"/>
      <c r="JRE129" s="213"/>
      <c r="JRF129" s="9"/>
      <c r="JRG129" s="9"/>
      <c r="JRH129" s="9"/>
      <c r="JRI129" s="177"/>
      <c r="JRJ129" s="1130"/>
      <c r="JRK129" s="1129"/>
      <c r="JRL129" s="1130"/>
      <c r="JRM129" s="1130"/>
      <c r="JRN129" s="1130"/>
      <c r="JRO129" s="1154"/>
      <c r="JRP129" s="1130"/>
      <c r="JRQ129" s="1134"/>
      <c r="JRR129" s="1131"/>
      <c r="JRS129" s="1131"/>
      <c r="JRT129" s="1131"/>
      <c r="JRU129" s="178"/>
      <c r="JRV129" s="175"/>
      <c r="JRW129" s="59"/>
      <c r="JRX129" s="59"/>
      <c r="JRY129" s="209"/>
      <c r="JRZ129" s="1130"/>
      <c r="JSA129" s="17"/>
      <c r="JSB129" s="213"/>
      <c r="JSC129" s="9"/>
      <c r="JSD129" s="9"/>
      <c r="JSE129" s="9"/>
      <c r="JSF129" s="177"/>
      <c r="JSG129" s="1130"/>
      <c r="JSH129" s="1129"/>
      <c r="JSI129" s="1130"/>
      <c r="JSJ129" s="1130"/>
      <c r="JSK129" s="1130"/>
      <c r="JSL129" s="1154"/>
      <c r="JSM129" s="1130"/>
      <c r="JSN129" s="1134"/>
      <c r="JSO129" s="1131"/>
      <c r="JSP129" s="1131"/>
      <c r="JSQ129" s="1131"/>
      <c r="JSR129" s="178"/>
      <c r="JSS129" s="175"/>
      <c r="JST129" s="59"/>
      <c r="JSU129" s="59"/>
      <c r="JSV129" s="209"/>
      <c r="JSW129" s="1130"/>
      <c r="JSX129" s="17"/>
      <c r="JSY129" s="213"/>
      <c r="JSZ129" s="9"/>
      <c r="JTA129" s="9"/>
      <c r="JTB129" s="9"/>
      <c r="JTC129" s="177"/>
      <c r="JTD129" s="1130"/>
      <c r="JTE129" s="1129"/>
      <c r="JTF129" s="1130"/>
      <c r="JTG129" s="1130"/>
      <c r="JTH129" s="1130"/>
      <c r="JTI129" s="1154"/>
      <c r="JTJ129" s="1130"/>
      <c r="JTK129" s="1134"/>
      <c r="JTL129" s="1131"/>
      <c r="JTM129" s="1131"/>
      <c r="JTN129" s="1131"/>
      <c r="JTO129" s="178"/>
      <c r="JTP129" s="175"/>
      <c r="JTQ129" s="59"/>
      <c r="JTR129" s="59"/>
      <c r="JTS129" s="209"/>
      <c r="JTT129" s="1130"/>
      <c r="JTU129" s="17"/>
      <c r="JTV129" s="213"/>
      <c r="JTW129" s="9"/>
      <c r="JTX129" s="9"/>
      <c r="JTY129" s="9"/>
      <c r="JTZ129" s="177"/>
      <c r="JUA129" s="1130"/>
      <c r="JUB129" s="1129"/>
      <c r="JUC129" s="1130"/>
      <c r="JUD129" s="1130"/>
      <c r="JUE129" s="1130"/>
      <c r="JUF129" s="1154"/>
      <c r="JUG129" s="1130"/>
      <c r="JUH129" s="1134"/>
      <c r="JUI129" s="1131"/>
      <c r="JUJ129" s="1131"/>
      <c r="JUK129" s="1131"/>
      <c r="JUL129" s="178"/>
      <c r="JUM129" s="175"/>
      <c r="JUN129" s="59"/>
      <c r="JUO129" s="59"/>
      <c r="JUP129" s="209"/>
      <c r="JUQ129" s="1130"/>
      <c r="JUR129" s="17"/>
      <c r="JUS129" s="213"/>
      <c r="JUT129" s="9"/>
      <c r="JUU129" s="9"/>
      <c r="JUV129" s="9"/>
      <c r="JUW129" s="177"/>
      <c r="JUX129" s="1130"/>
      <c r="JUY129" s="1129"/>
      <c r="JUZ129" s="1130"/>
      <c r="JVA129" s="1130"/>
      <c r="JVB129" s="1130"/>
      <c r="JVC129" s="1154"/>
      <c r="JVD129" s="1130"/>
      <c r="JVE129" s="1134"/>
      <c r="JVF129" s="1131"/>
      <c r="JVG129" s="1131"/>
      <c r="JVH129" s="1131"/>
      <c r="JVI129" s="178"/>
      <c r="JVJ129" s="175"/>
      <c r="JVK129" s="59"/>
      <c r="JVL129" s="59"/>
      <c r="JVM129" s="209"/>
      <c r="JVN129" s="1130"/>
      <c r="JVO129" s="17"/>
      <c r="JVP129" s="213"/>
      <c r="JVQ129" s="9"/>
      <c r="JVR129" s="9"/>
      <c r="JVS129" s="9"/>
      <c r="JVT129" s="177"/>
      <c r="JVU129" s="1130"/>
      <c r="JVV129" s="1129"/>
      <c r="JVW129" s="1130"/>
      <c r="JVX129" s="1130"/>
      <c r="JVY129" s="1130"/>
      <c r="JVZ129" s="1154"/>
      <c r="JWA129" s="1130"/>
      <c r="JWB129" s="1134"/>
      <c r="JWC129" s="1131"/>
      <c r="JWD129" s="1131"/>
      <c r="JWE129" s="1131"/>
      <c r="JWF129" s="178"/>
      <c r="JWG129" s="175"/>
      <c r="JWH129" s="59"/>
      <c r="JWI129" s="59"/>
      <c r="JWJ129" s="209"/>
      <c r="JWK129" s="1130"/>
      <c r="JWL129" s="17"/>
      <c r="JWM129" s="213"/>
      <c r="JWN129" s="9"/>
      <c r="JWO129" s="9"/>
      <c r="JWP129" s="9"/>
      <c r="JWQ129" s="177"/>
      <c r="JWR129" s="1130"/>
      <c r="JWS129" s="1129"/>
      <c r="JWT129" s="1130"/>
      <c r="JWU129" s="1130"/>
      <c r="JWV129" s="1130"/>
      <c r="JWW129" s="1154"/>
      <c r="JWX129" s="1130"/>
      <c r="JWY129" s="1134"/>
      <c r="JWZ129" s="1131"/>
      <c r="JXA129" s="1131"/>
      <c r="JXB129" s="1131"/>
      <c r="JXC129" s="178"/>
      <c r="JXD129" s="175"/>
      <c r="JXE129" s="59"/>
      <c r="JXF129" s="59"/>
      <c r="JXG129" s="209"/>
      <c r="JXH129" s="1130"/>
      <c r="JXI129" s="17"/>
      <c r="JXJ129" s="213"/>
      <c r="JXK129" s="9"/>
      <c r="JXL129" s="9"/>
      <c r="JXM129" s="9"/>
      <c r="JXN129" s="177"/>
      <c r="JXO129" s="1130"/>
      <c r="JXP129" s="1129"/>
      <c r="JXQ129" s="1130"/>
      <c r="JXR129" s="1130"/>
      <c r="JXS129" s="1130"/>
      <c r="JXT129" s="1154"/>
      <c r="JXU129" s="1130"/>
      <c r="JXV129" s="1134"/>
      <c r="JXW129" s="1131"/>
      <c r="JXX129" s="1131"/>
      <c r="JXY129" s="1131"/>
      <c r="JXZ129" s="178"/>
      <c r="JYA129" s="175"/>
      <c r="JYB129" s="59"/>
      <c r="JYC129" s="59"/>
      <c r="JYD129" s="209"/>
      <c r="JYE129" s="1130"/>
      <c r="JYF129" s="17"/>
      <c r="JYG129" s="213"/>
      <c r="JYH129" s="9"/>
      <c r="JYI129" s="9"/>
      <c r="JYJ129" s="9"/>
      <c r="JYK129" s="177"/>
      <c r="JYL129" s="1130"/>
      <c r="JYM129" s="1129"/>
      <c r="JYN129" s="1130"/>
      <c r="JYO129" s="1130"/>
      <c r="JYP129" s="1130"/>
      <c r="JYQ129" s="1154"/>
      <c r="JYR129" s="1130"/>
      <c r="JYS129" s="1134"/>
      <c r="JYT129" s="1131"/>
      <c r="JYU129" s="1131"/>
      <c r="JYV129" s="1131"/>
      <c r="JYW129" s="178"/>
      <c r="JYX129" s="175"/>
      <c r="JYY129" s="59"/>
      <c r="JYZ129" s="59"/>
      <c r="JZA129" s="209"/>
      <c r="JZB129" s="1130"/>
      <c r="JZC129" s="17"/>
      <c r="JZD129" s="213"/>
      <c r="JZE129" s="9"/>
      <c r="JZF129" s="9"/>
      <c r="JZG129" s="9"/>
      <c r="JZH129" s="177"/>
      <c r="JZI129" s="1130"/>
      <c r="JZJ129" s="1129"/>
      <c r="JZK129" s="1130"/>
      <c r="JZL129" s="1130"/>
      <c r="JZM129" s="1130"/>
      <c r="JZN129" s="1154"/>
      <c r="JZO129" s="1130"/>
      <c r="JZP129" s="1134"/>
      <c r="JZQ129" s="1131"/>
      <c r="JZR129" s="1131"/>
      <c r="JZS129" s="1131"/>
      <c r="JZT129" s="178"/>
      <c r="JZU129" s="175"/>
      <c r="JZV129" s="59"/>
      <c r="JZW129" s="59"/>
      <c r="JZX129" s="209"/>
      <c r="JZY129" s="1130"/>
      <c r="JZZ129" s="17"/>
      <c r="KAA129" s="213"/>
      <c r="KAB129" s="9"/>
      <c r="KAC129" s="9"/>
      <c r="KAD129" s="9"/>
      <c r="KAE129" s="177"/>
      <c r="KAF129" s="1130"/>
      <c r="KAG129" s="1129"/>
      <c r="KAH129" s="1130"/>
      <c r="KAI129" s="1130"/>
      <c r="KAJ129" s="1130"/>
      <c r="KAK129" s="1154"/>
      <c r="KAL129" s="1130"/>
      <c r="KAM129" s="1134"/>
      <c r="KAN129" s="1131"/>
      <c r="KAO129" s="1131"/>
      <c r="KAP129" s="1131"/>
      <c r="KAQ129" s="178"/>
      <c r="KAR129" s="175"/>
      <c r="KAS129" s="59"/>
      <c r="KAT129" s="59"/>
      <c r="KAU129" s="209"/>
      <c r="KAV129" s="1130"/>
      <c r="KAW129" s="17"/>
      <c r="KAX129" s="213"/>
      <c r="KAY129" s="9"/>
      <c r="KAZ129" s="9"/>
      <c r="KBA129" s="9"/>
      <c r="KBB129" s="177"/>
      <c r="KBC129" s="1130"/>
      <c r="KBD129" s="1129"/>
      <c r="KBE129" s="1130"/>
      <c r="KBF129" s="1130"/>
      <c r="KBG129" s="1130"/>
      <c r="KBH129" s="1154"/>
      <c r="KBI129" s="1130"/>
      <c r="KBJ129" s="1134"/>
      <c r="KBK129" s="1131"/>
      <c r="KBL129" s="1131"/>
      <c r="KBM129" s="1131"/>
      <c r="KBN129" s="178"/>
      <c r="KBO129" s="175"/>
      <c r="KBP129" s="59"/>
      <c r="KBQ129" s="59"/>
      <c r="KBR129" s="209"/>
      <c r="KBS129" s="1130"/>
      <c r="KBT129" s="17"/>
      <c r="KBU129" s="213"/>
      <c r="KBV129" s="9"/>
      <c r="KBW129" s="9"/>
      <c r="KBX129" s="9"/>
      <c r="KBY129" s="177"/>
      <c r="KBZ129" s="1130"/>
      <c r="KCA129" s="1129"/>
      <c r="KCB129" s="1130"/>
      <c r="KCC129" s="1130"/>
      <c r="KCD129" s="1130"/>
      <c r="KCE129" s="1154"/>
      <c r="KCF129" s="1130"/>
      <c r="KCG129" s="1134"/>
      <c r="KCH129" s="1131"/>
      <c r="KCI129" s="1131"/>
      <c r="KCJ129" s="1131"/>
      <c r="KCK129" s="178"/>
      <c r="KCL129" s="175"/>
      <c r="KCM129" s="59"/>
      <c r="KCN129" s="59"/>
      <c r="KCO129" s="209"/>
      <c r="KCP129" s="1130"/>
      <c r="KCQ129" s="17"/>
      <c r="KCR129" s="213"/>
      <c r="KCS129" s="9"/>
      <c r="KCT129" s="9"/>
      <c r="KCU129" s="9"/>
      <c r="KCV129" s="177"/>
      <c r="KCW129" s="1130"/>
      <c r="KCX129" s="1129"/>
      <c r="KCY129" s="1130"/>
      <c r="KCZ129" s="1130"/>
      <c r="KDA129" s="1130"/>
      <c r="KDB129" s="1154"/>
      <c r="KDC129" s="1130"/>
      <c r="KDD129" s="1134"/>
      <c r="KDE129" s="1131"/>
      <c r="KDF129" s="1131"/>
      <c r="KDG129" s="1131"/>
      <c r="KDH129" s="178"/>
      <c r="KDI129" s="175"/>
      <c r="KDJ129" s="59"/>
      <c r="KDK129" s="59"/>
      <c r="KDL129" s="209"/>
      <c r="KDM129" s="1130"/>
      <c r="KDN129" s="17"/>
      <c r="KDO129" s="213"/>
      <c r="KDP129" s="9"/>
      <c r="KDQ129" s="9"/>
      <c r="KDR129" s="9"/>
      <c r="KDS129" s="177"/>
      <c r="KDT129" s="1130"/>
      <c r="KDU129" s="1129"/>
      <c r="KDV129" s="1130"/>
      <c r="KDW129" s="1130"/>
      <c r="KDX129" s="1130"/>
      <c r="KDY129" s="1154"/>
      <c r="KDZ129" s="1130"/>
      <c r="KEA129" s="1134"/>
      <c r="KEB129" s="1131"/>
      <c r="KEC129" s="1131"/>
      <c r="KED129" s="1131"/>
      <c r="KEE129" s="178"/>
      <c r="KEF129" s="175"/>
      <c r="KEG129" s="59"/>
      <c r="KEH129" s="59"/>
      <c r="KEI129" s="209"/>
      <c r="KEJ129" s="1130"/>
      <c r="KEK129" s="17"/>
      <c r="KEL129" s="213"/>
      <c r="KEM129" s="9"/>
      <c r="KEN129" s="9"/>
      <c r="KEO129" s="9"/>
      <c r="KEP129" s="177"/>
      <c r="KEQ129" s="1130"/>
      <c r="KER129" s="1129"/>
      <c r="KES129" s="1130"/>
      <c r="KET129" s="1130"/>
      <c r="KEU129" s="1130"/>
      <c r="KEV129" s="1154"/>
      <c r="KEW129" s="1130"/>
      <c r="KEX129" s="1134"/>
      <c r="KEY129" s="1131"/>
      <c r="KEZ129" s="1131"/>
      <c r="KFA129" s="1131"/>
      <c r="KFB129" s="178"/>
      <c r="KFC129" s="175"/>
      <c r="KFD129" s="59"/>
      <c r="KFE129" s="59"/>
      <c r="KFF129" s="209"/>
      <c r="KFG129" s="1130"/>
      <c r="KFH129" s="17"/>
      <c r="KFI129" s="213"/>
      <c r="KFJ129" s="9"/>
      <c r="KFK129" s="9"/>
      <c r="KFL129" s="9"/>
      <c r="KFM129" s="177"/>
      <c r="KFN129" s="1130"/>
      <c r="KFO129" s="1129"/>
      <c r="KFP129" s="1130"/>
      <c r="KFQ129" s="1130"/>
      <c r="KFR129" s="1130"/>
      <c r="KFS129" s="1154"/>
      <c r="KFT129" s="1130"/>
      <c r="KFU129" s="1134"/>
      <c r="KFV129" s="1131"/>
      <c r="KFW129" s="1131"/>
      <c r="KFX129" s="1131"/>
      <c r="KFY129" s="178"/>
      <c r="KFZ129" s="175"/>
      <c r="KGA129" s="59"/>
      <c r="KGB129" s="59"/>
      <c r="KGC129" s="209"/>
      <c r="KGD129" s="1130"/>
      <c r="KGE129" s="17"/>
      <c r="KGF129" s="213"/>
      <c r="KGG129" s="9"/>
      <c r="KGH129" s="9"/>
      <c r="KGI129" s="9"/>
      <c r="KGJ129" s="177"/>
      <c r="KGK129" s="1130"/>
      <c r="KGL129" s="1129"/>
      <c r="KGM129" s="1130"/>
      <c r="KGN129" s="1130"/>
      <c r="KGO129" s="1130"/>
      <c r="KGP129" s="1154"/>
      <c r="KGQ129" s="1130"/>
      <c r="KGR129" s="1134"/>
      <c r="KGS129" s="1131"/>
      <c r="KGT129" s="1131"/>
      <c r="KGU129" s="1131"/>
      <c r="KGV129" s="178"/>
      <c r="KGW129" s="175"/>
      <c r="KGX129" s="59"/>
      <c r="KGY129" s="59"/>
      <c r="KGZ129" s="209"/>
      <c r="KHA129" s="1130"/>
      <c r="KHB129" s="17"/>
      <c r="KHC129" s="213"/>
      <c r="KHD129" s="9"/>
      <c r="KHE129" s="9"/>
      <c r="KHF129" s="9"/>
      <c r="KHG129" s="177"/>
      <c r="KHH129" s="1130"/>
      <c r="KHI129" s="1129"/>
      <c r="KHJ129" s="1130"/>
      <c r="KHK129" s="1130"/>
      <c r="KHL129" s="1130"/>
      <c r="KHM129" s="1154"/>
      <c r="KHN129" s="1130"/>
      <c r="KHO129" s="1134"/>
      <c r="KHP129" s="1131"/>
      <c r="KHQ129" s="1131"/>
      <c r="KHR129" s="1131"/>
      <c r="KHS129" s="178"/>
      <c r="KHT129" s="175"/>
      <c r="KHU129" s="59"/>
      <c r="KHV129" s="59"/>
      <c r="KHW129" s="209"/>
      <c r="KHX129" s="1130"/>
      <c r="KHY129" s="17"/>
      <c r="KHZ129" s="213"/>
      <c r="KIA129" s="9"/>
      <c r="KIB129" s="9"/>
      <c r="KIC129" s="9"/>
      <c r="KID129" s="177"/>
      <c r="KIE129" s="1130"/>
      <c r="KIF129" s="1129"/>
      <c r="KIG129" s="1130"/>
      <c r="KIH129" s="1130"/>
      <c r="KII129" s="1130"/>
      <c r="KIJ129" s="1154"/>
      <c r="KIK129" s="1130"/>
      <c r="KIL129" s="1134"/>
      <c r="KIM129" s="1131"/>
      <c r="KIN129" s="1131"/>
      <c r="KIO129" s="1131"/>
      <c r="KIP129" s="178"/>
      <c r="KIQ129" s="175"/>
      <c r="KIR129" s="59"/>
      <c r="KIS129" s="59"/>
      <c r="KIT129" s="209"/>
      <c r="KIU129" s="1130"/>
      <c r="KIV129" s="17"/>
      <c r="KIW129" s="213"/>
      <c r="KIX129" s="9"/>
      <c r="KIY129" s="9"/>
      <c r="KIZ129" s="9"/>
      <c r="KJA129" s="177"/>
      <c r="KJB129" s="1130"/>
      <c r="KJC129" s="1129"/>
      <c r="KJD129" s="1130"/>
      <c r="KJE129" s="1130"/>
      <c r="KJF129" s="1130"/>
      <c r="KJG129" s="1154"/>
      <c r="KJH129" s="1130"/>
      <c r="KJI129" s="1134"/>
      <c r="KJJ129" s="1131"/>
      <c r="KJK129" s="1131"/>
      <c r="KJL129" s="1131"/>
      <c r="KJM129" s="178"/>
      <c r="KJN129" s="175"/>
      <c r="KJO129" s="59"/>
      <c r="KJP129" s="59"/>
      <c r="KJQ129" s="209"/>
      <c r="KJR129" s="1130"/>
      <c r="KJS129" s="17"/>
      <c r="KJT129" s="213"/>
      <c r="KJU129" s="9"/>
      <c r="KJV129" s="9"/>
      <c r="KJW129" s="9"/>
      <c r="KJX129" s="177"/>
      <c r="KJY129" s="1130"/>
      <c r="KJZ129" s="1129"/>
      <c r="KKA129" s="1130"/>
      <c r="KKB129" s="1130"/>
      <c r="KKC129" s="1130"/>
      <c r="KKD129" s="1154"/>
      <c r="KKE129" s="1130"/>
      <c r="KKF129" s="1134"/>
      <c r="KKG129" s="1131"/>
      <c r="KKH129" s="1131"/>
      <c r="KKI129" s="1131"/>
      <c r="KKJ129" s="178"/>
      <c r="KKK129" s="175"/>
      <c r="KKL129" s="59"/>
      <c r="KKM129" s="59"/>
      <c r="KKN129" s="209"/>
      <c r="KKO129" s="1130"/>
      <c r="KKP129" s="17"/>
      <c r="KKQ129" s="213"/>
      <c r="KKR129" s="9"/>
      <c r="KKS129" s="9"/>
      <c r="KKT129" s="9"/>
      <c r="KKU129" s="177"/>
      <c r="KKV129" s="1130"/>
      <c r="KKW129" s="1129"/>
      <c r="KKX129" s="1130"/>
      <c r="KKY129" s="1130"/>
      <c r="KKZ129" s="1130"/>
      <c r="KLA129" s="1154"/>
      <c r="KLB129" s="1130"/>
      <c r="KLC129" s="1134"/>
      <c r="KLD129" s="1131"/>
      <c r="KLE129" s="1131"/>
      <c r="KLF129" s="1131"/>
      <c r="KLG129" s="178"/>
      <c r="KLH129" s="175"/>
      <c r="KLI129" s="59"/>
      <c r="KLJ129" s="59"/>
      <c r="KLK129" s="209"/>
      <c r="KLL129" s="1130"/>
      <c r="KLM129" s="17"/>
      <c r="KLN129" s="213"/>
      <c r="KLO129" s="9"/>
      <c r="KLP129" s="9"/>
      <c r="KLQ129" s="9"/>
      <c r="KLR129" s="177"/>
      <c r="KLS129" s="1130"/>
      <c r="KLT129" s="1129"/>
      <c r="KLU129" s="1130"/>
      <c r="KLV129" s="1130"/>
      <c r="KLW129" s="1130"/>
      <c r="KLX129" s="1154"/>
      <c r="KLY129" s="1130"/>
      <c r="KLZ129" s="1134"/>
      <c r="KMA129" s="1131"/>
      <c r="KMB129" s="1131"/>
      <c r="KMC129" s="1131"/>
      <c r="KMD129" s="178"/>
      <c r="KME129" s="175"/>
      <c r="KMF129" s="59"/>
      <c r="KMG129" s="59"/>
      <c r="KMH129" s="209"/>
      <c r="KMI129" s="1130"/>
      <c r="KMJ129" s="17"/>
      <c r="KMK129" s="213"/>
      <c r="KML129" s="9"/>
      <c r="KMM129" s="9"/>
      <c r="KMN129" s="9"/>
      <c r="KMO129" s="177"/>
      <c r="KMP129" s="1130"/>
      <c r="KMQ129" s="1129"/>
      <c r="KMR129" s="1130"/>
      <c r="KMS129" s="1130"/>
      <c r="KMT129" s="1130"/>
      <c r="KMU129" s="1154"/>
      <c r="KMV129" s="1130"/>
      <c r="KMW129" s="1134"/>
      <c r="KMX129" s="1131"/>
      <c r="KMY129" s="1131"/>
      <c r="KMZ129" s="1131"/>
      <c r="KNA129" s="178"/>
      <c r="KNB129" s="175"/>
      <c r="KNC129" s="59"/>
      <c r="KND129" s="59"/>
      <c r="KNE129" s="209"/>
      <c r="KNF129" s="1130"/>
      <c r="KNG129" s="17"/>
      <c r="KNH129" s="213"/>
      <c r="KNI129" s="9"/>
      <c r="KNJ129" s="9"/>
      <c r="KNK129" s="9"/>
      <c r="KNL129" s="177"/>
      <c r="KNM129" s="1130"/>
      <c r="KNN129" s="1129"/>
      <c r="KNO129" s="1130"/>
      <c r="KNP129" s="1130"/>
      <c r="KNQ129" s="1130"/>
      <c r="KNR129" s="1154"/>
      <c r="KNS129" s="1130"/>
      <c r="KNT129" s="1134"/>
      <c r="KNU129" s="1131"/>
      <c r="KNV129" s="1131"/>
      <c r="KNW129" s="1131"/>
      <c r="KNX129" s="178"/>
      <c r="KNY129" s="175"/>
      <c r="KNZ129" s="59"/>
      <c r="KOA129" s="59"/>
      <c r="KOB129" s="209"/>
      <c r="KOC129" s="1130"/>
      <c r="KOD129" s="17"/>
      <c r="KOE129" s="213"/>
      <c r="KOF129" s="9"/>
      <c r="KOG129" s="9"/>
      <c r="KOH129" s="9"/>
      <c r="KOI129" s="177"/>
      <c r="KOJ129" s="1130"/>
      <c r="KOK129" s="1129"/>
      <c r="KOL129" s="1130"/>
      <c r="KOM129" s="1130"/>
      <c r="KON129" s="1130"/>
      <c r="KOO129" s="1154"/>
      <c r="KOP129" s="1130"/>
      <c r="KOQ129" s="1134"/>
      <c r="KOR129" s="1131"/>
      <c r="KOS129" s="1131"/>
      <c r="KOT129" s="1131"/>
      <c r="KOU129" s="178"/>
      <c r="KOV129" s="175"/>
      <c r="KOW129" s="59"/>
      <c r="KOX129" s="59"/>
      <c r="KOY129" s="209"/>
      <c r="KOZ129" s="1130"/>
      <c r="KPA129" s="17"/>
      <c r="KPB129" s="213"/>
      <c r="KPC129" s="9"/>
      <c r="KPD129" s="9"/>
      <c r="KPE129" s="9"/>
      <c r="KPF129" s="177"/>
      <c r="KPG129" s="1130"/>
      <c r="KPH129" s="1129"/>
      <c r="KPI129" s="1130"/>
      <c r="KPJ129" s="1130"/>
      <c r="KPK129" s="1130"/>
      <c r="KPL129" s="1154"/>
      <c r="KPM129" s="1130"/>
      <c r="KPN129" s="1134"/>
      <c r="KPO129" s="1131"/>
      <c r="KPP129" s="1131"/>
      <c r="KPQ129" s="1131"/>
      <c r="KPR129" s="178"/>
      <c r="KPS129" s="175"/>
      <c r="KPT129" s="59"/>
      <c r="KPU129" s="59"/>
      <c r="KPV129" s="209"/>
      <c r="KPW129" s="1130"/>
      <c r="KPX129" s="17"/>
      <c r="KPY129" s="213"/>
      <c r="KPZ129" s="9"/>
      <c r="KQA129" s="9"/>
      <c r="KQB129" s="9"/>
      <c r="KQC129" s="177"/>
      <c r="KQD129" s="1130"/>
      <c r="KQE129" s="1129"/>
      <c r="KQF129" s="1130"/>
      <c r="KQG129" s="1130"/>
      <c r="KQH129" s="1130"/>
      <c r="KQI129" s="1154"/>
      <c r="KQJ129" s="1130"/>
      <c r="KQK129" s="1134"/>
      <c r="KQL129" s="1131"/>
      <c r="KQM129" s="1131"/>
      <c r="KQN129" s="1131"/>
      <c r="KQO129" s="178"/>
      <c r="KQP129" s="175"/>
      <c r="KQQ129" s="59"/>
      <c r="KQR129" s="59"/>
      <c r="KQS129" s="209"/>
      <c r="KQT129" s="1130"/>
      <c r="KQU129" s="17"/>
      <c r="KQV129" s="213"/>
      <c r="KQW129" s="9"/>
      <c r="KQX129" s="9"/>
      <c r="KQY129" s="9"/>
      <c r="KQZ129" s="177"/>
      <c r="KRA129" s="1130"/>
      <c r="KRB129" s="1129"/>
      <c r="KRC129" s="1130"/>
      <c r="KRD129" s="1130"/>
      <c r="KRE129" s="1130"/>
      <c r="KRF129" s="1154"/>
      <c r="KRG129" s="1130"/>
      <c r="KRH129" s="1134"/>
      <c r="KRI129" s="1131"/>
      <c r="KRJ129" s="1131"/>
      <c r="KRK129" s="1131"/>
      <c r="KRL129" s="178"/>
      <c r="KRM129" s="175"/>
      <c r="KRN129" s="59"/>
      <c r="KRO129" s="59"/>
      <c r="KRP129" s="209"/>
      <c r="KRQ129" s="1130"/>
      <c r="KRR129" s="17"/>
      <c r="KRS129" s="213"/>
      <c r="KRT129" s="9"/>
      <c r="KRU129" s="9"/>
      <c r="KRV129" s="9"/>
      <c r="KRW129" s="177"/>
      <c r="KRX129" s="1130"/>
      <c r="KRY129" s="1129"/>
      <c r="KRZ129" s="1130"/>
      <c r="KSA129" s="1130"/>
      <c r="KSB129" s="1130"/>
      <c r="KSC129" s="1154"/>
      <c r="KSD129" s="1130"/>
      <c r="KSE129" s="1134"/>
      <c r="KSF129" s="1131"/>
      <c r="KSG129" s="1131"/>
      <c r="KSH129" s="1131"/>
      <c r="KSI129" s="178"/>
      <c r="KSJ129" s="175"/>
      <c r="KSK129" s="59"/>
      <c r="KSL129" s="59"/>
      <c r="KSM129" s="209"/>
      <c r="KSN129" s="1130"/>
      <c r="KSO129" s="17"/>
      <c r="KSP129" s="213"/>
      <c r="KSQ129" s="9"/>
      <c r="KSR129" s="9"/>
      <c r="KSS129" s="9"/>
      <c r="KST129" s="177"/>
      <c r="KSU129" s="1130"/>
      <c r="KSV129" s="1129"/>
      <c r="KSW129" s="1130"/>
      <c r="KSX129" s="1130"/>
      <c r="KSY129" s="1130"/>
      <c r="KSZ129" s="1154"/>
      <c r="KTA129" s="1130"/>
      <c r="KTB129" s="1134"/>
      <c r="KTC129" s="1131"/>
      <c r="KTD129" s="1131"/>
      <c r="KTE129" s="1131"/>
      <c r="KTF129" s="178"/>
      <c r="KTG129" s="175"/>
      <c r="KTH129" s="59"/>
      <c r="KTI129" s="59"/>
      <c r="KTJ129" s="209"/>
      <c r="KTK129" s="1130"/>
      <c r="KTL129" s="17"/>
      <c r="KTM129" s="213"/>
      <c r="KTN129" s="9"/>
      <c r="KTO129" s="9"/>
      <c r="KTP129" s="9"/>
      <c r="KTQ129" s="177"/>
      <c r="KTR129" s="1130"/>
      <c r="KTS129" s="1129"/>
      <c r="KTT129" s="1130"/>
      <c r="KTU129" s="1130"/>
      <c r="KTV129" s="1130"/>
      <c r="KTW129" s="1154"/>
      <c r="KTX129" s="1130"/>
      <c r="KTY129" s="1134"/>
      <c r="KTZ129" s="1131"/>
      <c r="KUA129" s="1131"/>
      <c r="KUB129" s="1131"/>
      <c r="KUC129" s="178"/>
      <c r="KUD129" s="175"/>
      <c r="KUE129" s="59"/>
      <c r="KUF129" s="59"/>
      <c r="KUG129" s="209"/>
      <c r="KUH129" s="1130"/>
      <c r="KUI129" s="17"/>
      <c r="KUJ129" s="213"/>
      <c r="KUK129" s="9"/>
      <c r="KUL129" s="9"/>
      <c r="KUM129" s="9"/>
      <c r="KUN129" s="177"/>
      <c r="KUO129" s="1130"/>
      <c r="KUP129" s="1129"/>
      <c r="KUQ129" s="1130"/>
      <c r="KUR129" s="1130"/>
      <c r="KUS129" s="1130"/>
      <c r="KUT129" s="1154"/>
      <c r="KUU129" s="1130"/>
      <c r="KUV129" s="1134"/>
      <c r="KUW129" s="1131"/>
      <c r="KUX129" s="1131"/>
      <c r="KUY129" s="1131"/>
      <c r="KUZ129" s="178"/>
      <c r="KVA129" s="175"/>
      <c r="KVB129" s="59"/>
      <c r="KVC129" s="59"/>
      <c r="KVD129" s="209"/>
      <c r="KVE129" s="1130"/>
      <c r="KVF129" s="17"/>
      <c r="KVG129" s="213"/>
      <c r="KVH129" s="9"/>
      <c r="KVI129" s="9"/>
      <c r="KVJ129" s="9"/>
      <c r="KVK129" s="177"/>
      <c r="KVL129" s="1130"/>
      <c r="KVM129" s="1129"/>
      <c r="KVN129" s="1130"/>
      <c r="KVO129" s="1130"/>
      <c r="KVP129" s="1130"/>
      <c r="KVQ129" s="1154"/>
      <c r="KVR129" s="1130"/>
      <c r="KVS129" s="1134"/>
      <c r="KVT129" s="1131"/>
      <c r="KVU129" s="1131"/>
      <c r="KVV129" s="1131"/>
      <c r="KVW129" s="178"/>
      <c r="KVX129" s="175"/>
      <c r="KVY129" s="59"/>
      <c r="KVZ129" s="59"/>
      <c r="KWA129" s="209"/>
      <c r="KWB129" s="1130"/>
      <c r="KWC129" s="17"/>
      <c r="KWD129" s="213"/>
      <c r="KWE129" s="9"/>
      <c r="KWF129" s="9"/>
      <c r="KWG129" s="9"/>
      <c r="KWH129" s="177"/>
      <c r="KWI129" s="1130"/>
      <c r="KWJ129" s="1129"/>
      <c r="KWK129" s="1130"/>
      <c r="KWL129" s="1130"/>
      <c r="KWM129" s="1130"/>
      <c r="KWN129" s="1154"/>
      <c r="KWO129" s="1130"/>
      <c r="KWP129" s="1134"/>
      <c r="KWQ129" s="1131"/>
      <c r="KWR129" s="1131"/>
      <c r="KWS129" s="1131"/>
      <c r="KWT129" s="178"/>
      <c r="KWU129" s="175"/>
      <c r="KWV129" s="59"/>
      <c r="KWW129" s="59"/>
      <c r="KWX129" s="209"/>
      <c r="KWY129" s="1130"/>
      <c r="KWZ129" s="17"/>
      <c r="KXA129" s="213"/>
      <c r="KXB129" s="9"/>
      <c r="KXC129" s="9"/>
      <c r="KXD129" s="9"/>
      <c r="KXE129" s="177"/>
      <c r="KXF129" s="1130"/>
      <c r="KXG129" s="1129"/>
      <c r="KXH129" s="1130"/>
      <c r="KXI129" s="1130"/>
      <c r="KXJ129" s="1130"/>
      <c r="KXK129" s="1154"/>
      <c r="KXL129" s="1130"/>
      <c r="KXM129" s="1134"/>
      <c r="KXN129" s="1131"/>
      <c r="KXO129" s="1131"/>
      <c r="KXP129" s="1131"/>
      <c r="KXQ129" s="178"/>
      <c r="KXR129" s="175"/>
      <c r="KXS129" s="59"/>
      <c r="KXT129" s="59"/>
      <c r="KXU129" s="209"/>
      <c r="KXV129" s="1130"/>
      <c r="KXW129" s="17"/>
      <c r="KXX129" s="213"/>
      <c r="KXY129" s="9"/>
      <c r="KXZ129" s="9"/>
      <c r="KYA129" s="9"/>
      <c r="KYB129" s="177"/>
      <c r="KYC129" s="1130"/>
      <c r="KYD129" s="1129"/>
      <c r="KYE129" s="1130"/>
      <c r="KYF129" s="1130"/>
      <c r="KYG129" s="1130"/>
      <c r="KYH129" s="1154"/>
      <c r="KYI129" s="1130"/>
      <c r="KYJ129" s="1134"/>
      <c r="KYK129" s="1131"/>
      <c r="KYL129" s="1131"/>
      <c r="KYM129" s="1131"/>
      <c r="KYN129" s="178"/>
      <c r="KYO129" s="175"/>
      <c r="KYP129" s="59"/>
      <c r="KYQ129" s="59"/>
      <c r="KYR129" s="209"/>
      <c r="KYS129" s="1130"/>
      <c r="KYT129" s="17"/>
      <c r="KYU129" s="213"/>
      <c r="KYV129" s="9"/>
      <c r="KYW129" s="9"/>
      <c r="KYX129" s="9"/>
      <c r="KYY129" s="177"/>
      <c r="KYZ129" s="1130"/>
      <c r="KZA129" s="1129"/>
      <c r="KZB129" s="1130"/>
      <c r="KZC129" s="1130"/>
      <c r="KZD129" s="1130"/>
      <c r="KZE129" s="1154"/>
      <c r="KZF129" s="1130"/>
      <c r="KZG129" s="1134"/>
      <c r="KZH129" s="1131"/>
      <c r="KZI129" s="1131"/>
      <c r="KZJ129" s="1131"/>
      <c r="KZK129" s="178"/>
      <c r="KZL129" s="175"/>
      <c r="KZM129" s="59"/>
      <c r="KZN129" s="59"/>
      <c r="KZO129" s="209"/>
      <c r="KZP129" s="1130"/>
      <c r="KZQ129" s="17"/>
      <c r="KZR129" s="213"/>
      <c r="KZS129" s="9"/>
      <c r="KZT129" s="9"/>
      <c r="KZU129" s="9"/>
      <c r="KZV129" s="177"/>
      <c r="KZW129" s="1130"/>
      <c r="KZX129" s="1129"/>
      <c r="KZY129" s="1130"/>
      <c r="KZZ129" s="1130"/>
      <c r="LAA129" s="1130"/>
      <c r="LAB129" s="1154"/>
      <c r="LAC129" s="1130"/>
      <c r="LAD129" s="1134"/>
      <c r="LAE129" s="1131"/>
      <c r="LAF129" s="1131"/>
      <c r="LAG129" s="1131"/>
      <c r="LAH129" s="178"/>
      <c r="LAI129" s="175"/>
      <c r="LAJ129" s="59"/>
      <c r="LAK129" s="59"/>
      <c r="LAL129" s="209"/>
      <c r="LAM129" s="1130"/>
      <c r="LAN129" s="17"/>
      <c r="LAO129" s="213"/>
      <c r="LAP129" s="9"/>
      <c r="LAQ129" s="9"/>
      <c r="LAR129" s="9"/>
      <c r="LAS129" s="177"/>
      <c r="LAT129" s="1130"/>
      <c r="LAU129" s="1129"/>
      <c r="LAV129" s="1130"/>
      <c r="LAW129" s="1130"/>
      <c r="LAX129" s="1130"/>
      <c r="LAY129" s="1154"/>
      <c r="LAZ129" s="1130"/>
      <c r="LBA129" s="1134"/>
      <c r="LBB129" s="1131"/>
      <c r="LBC129" s="1131"/>
      <c r="LBD129" s="1131"/>
      <c r="LBE129" s="178"/>
      <c r="LBF129" s="175"/>
      <c r="LBG129" s="59"/>
      <c r="LBH129" s="59"/>
      <c r="LBI129" s="209"/>
      <c r="LBJ129" s="1130"/>
      <c r="LBK129" s="17"/>
      <c r="LBL129" s="213"/>
      <c r="LBM129" s="9"/>
      <c r="LBN129" s="9"/>
      <c r="LBO129" s="9"/>
      <c r="LBP129" s="177"/>
      <c r="LBQ129" s="1130"/>
      <c r="LBR129" s="1129"/>
      <c r="LBS129" s="1130"/>
      <c r="LBT129" s="1130"/>
      <c r="LBU129" s="1130"/>
      <c r="LBV129" s="1154"/>
      <c r="LBW129" s="1130"/>
      <c r="LBX129" s="1134"/>
      <c r="LBY129" s="1131"/>
      <c r="LBZ129" s="1131"/>
      <c r="LCA129" s="1131"/>
      <c r="LCB129" s="178"/>
      <c r="LCC129" s="175"/>
      <c r="LCD129" s="59"/>
      <c r="LCE129" s="59"/>
      <c r="LCF129" s="209"/>
      <c r="LCG129" s="1130"/>
      <c r="LCH129" s="17"/>
      <c r="LCI129" s="213"/>
      <c r="LCJ129" s="9"/>
      <c r="LCK129" s="9"/>
      <c r="LCL129" s="9"/>
      <c r="LCM129" s="177"/>
      <c r="LCN129" s="1130"/>
      <c r="LCO129" s="1129"/>
      <c r="LCP129" s="1130"/>
      <c r="LCQ129" s="1130"/>
      <c r="LCR129" s="1130"/>
      <c r="LCS129" s="1154"/>
      <c r="LCT129" s="1130"/>
      <c r="LCU129" s="1134"/>
      <c r="LCV129" s="1131"/>
      <c r="LCW129" s="1131"/>
      <c r="LCX129" s="1131"/>
      <c r="LCY129" s="178"/>
      <c r="LCZ129" s="175"/>
      <c r="LDA129" s="59"/>
      <c r="LDB129" s="59"/>
      <c r="LDC129" s="209"/>
      <c r="LDD129" s="1130"/>
      <c r="LDE129" s="17"/>
      <c r="LDF129" s="213"/>
      <c r="LDG129" s="9"/>
      <c r="LDH129" s="9"/>
      <c r="LDI129" s="9"/>
      <c r="LDJ129" s="177"/>
      <c r="LDK129" s="1130"/>
      <c r="LDL129" s="1129"/>
      <c r="LDM129" s="1130"/>
      <c r="LDN129" s="1130"/>
      <c r="LDO129" s="1130"/>
      <c r="LDP129" s="1154"/>
      <c r="LDQ129" s="1130"/>
      <c r="LDR129" s="1134"/>
      <c r="LDS129" s="1131"/>
      <c r="LDT129" s="1131"/>
      <c r="LDU129" s="1131"/>
      <c r="LDV129" s="178"/>
      <c r="LDW129" s="175"/>
      <c r="LDX129" s="59"/>
      <c r="LDY129" s="59"/>
      <c r="LDZ129" s="209"/>
      <c r="LEA129" s="1130"/>
      <c r="LEB129" s="17"/>
      <c r="LEC129" s="213"/>
      <c r="LED129" s="9"/>
      <c r="LEE129" s="9"/>
      <c r="LEF129" s="9"/>
      <c r="LEG129" s="177"/>
      <c r="LEH129" s="1130"/>
      <c r="LEI129" s="1129"/>
      <c r="LEJ129" s="1130"/>
      <c r="LEK129" s="1130"/>
      <c r="LEL129" s="1130"/>
      <c r="LEM129" s="1154"/>
      <c r="LEN129" s="1130"/>
      <c r="LEO129" s="1134"/>
      <c r="LEP129" s="1131"/>
      <c r="LEQ129" s="1131"/>
      <c r="LER129" s="1131"/>
      <c r="LES129" s="178"/>
      <c r="LET129" s="175"/>
      <c r="LEU129" s="59"/>
      <c r="LEV129" s="59"/>
      <c r="LEW129" s="209"/>
      <c r="LEX129" s="1130"/>
      <c r="LEY129" s="17"/>
      <c r="LEZ129" s="213"/>
      <c r="LFA129" s="9"/>
      <c r="LFB129" s="9"/>
      <c r="LFC129" s="9"/>
      <c r="LFD129" s="177"/>
      <c r="LFE129" s="1130"/>
      <c r="LFF129" s="1129"/>
      <c r="LFG129" s="1130"/>
      <c r="LFH129" s="1130"/>
      <c r="LFI129" s="1130"/>
      <c r="LFJ129" s="1154"/>
      <c r="LFK129" s="1130"/>
      <c r="LFL129" s="1134"/>
      <c r="LFM129" s="1131"/>
      <c r="LFN129" s="1131"/>
      <c r="LFO129" s="1131"/>
      <c r="LFP129" s="178"/>
      <c r="LFQ129" s="175"/>
      <c r="LFR129" s="59"/>
      <c r="LFS129" s="59"/>
      <c r="LFT129" s="209"/>
      <c r="LFU129" s="1130"/>
      <c r="LFV129" s="17"/>
      <c r="LFW129" s="213"/>
      <c r="LFX129" s="9"/>
      <c r="LFY129" s="9"/>
      <c r="LFZ129" s="9"/>
      <c r="LGA129" s="177"/>
      <c r="LGB129" s="1130"/>
      <c r="LGC129" s="1129"/>
      <c r="LGD129" s="1130"/>
      <c r="LGE129" s="1130"/>
      <c r="LGF129" s="1130"/>
      <c r="LGG129" s="1154"/>
      <c r="LGH129" s="1130"/>
      <c r="LGI129" s="1134"/>
      <c r="LGJ129" s="1131"/>
      <c r="LGK129" s="1131"/>
      <c r="LGL129" s="1131"/>
      <c r="LGM129" s="178"/>
      <c r="LGN129" s="175"/>
      <c r="LGO129" s="59"/>
      <c r="LGP129" s="59"/>
      <c r="LGQ129" s="209"/>
      <c r="LGR129" s="1130"/>
      <c r="LGS129" s="17"/>
      <c r="LGT129" s="213"/>
      <c r="LGU129" s="9"/>
      <c r="LGV129" s="9"/>
      <c r="LGW129" s="9"/>
      <c r="LGX129" s="177"/>
      <c r="LGY129" s="1130"/>
      <c r="LGZ129" s="1129"/>
      <c r="LHA129" s="1130"/>
      <c r="LHB129" s="1130"/>
      <c r="LHC129" s="1130"/>
      <c r="LHD129" s="1154"/>
      <c r="LHE129" s="1130"/>
      <c r="LHF129" s="1134"/>
      <c r="LHG129" s="1131"/>
      <c r="LHH129" s="1131"/>
      <c r="LHI129" s="1131"/>
      <c r="LHJ129" s="178"/>
      <c r="LHK129" s="175"/>
      <c r="LHL129" s="59"/>
      <c r="LHM129" s="59"/>
      <c r="LHN129" s="209"/>
      <c r="LHO129" s="1130"/>
      <c r="LHP129" s="17"/>
      <c r="LHQ129" s="213"/>
      <c r="LHR129" s="9"/>
      <c r="LHS129" s="9"/>
      <c r="LHT129" s="9"/>
      <c r="LHU129" s="177"/>
      <c r="LHV129" s="1130"/>
      <c r="LHW129" s="1129"/>
      <c r="LHX129" s="1130"/>
      <c r="LHY129" s="1130"/>
      <c r="LHZ129" s="1130"/>
      <c r="LIA129" s="1154"/>
      <c r="LIB129" s="1130"/>
      <c r="LIC129" s="1134"/>
      <c r="LID129" s="1131"/>
      <c r="LIE129" s="1131"/>
      <c r="LIF129" s="1131"/>
      <c r="LIG129" s="178"/>
      <c r="LIH129" s="175"/>
      <c r="LII129" s="59"/>
      <c r="LIJ129" s="59"/>
      <c r="LIK129" s="209"/>
      <c r="LIL129" s="1130"/>
      <c r="LIM129" s="17"/>
      <c r="LIN129" s="213"/>
      <c r="LIO129" s="9"/>
      <c r="LIP129" s="9"/>
      <c r="LIQ129" s="9"/>
      <c r="LIR129" s="177"/>
      <c r="LIS129" s="1130"/>
      <c r="LIT129" s="1129"/>
      <c r="LIU129" s="1130"/>
      <c r="LIV129" s="1130"/>
      <c r="LIW129" s="1130"/>
      <c r="LIX129" s="1154"/>
      <c r="LIY129" s="1130"/>
      <c r="LIZ129" s="1134"/>
      <c r="LJA129" s="1131"/>
      <c r="LJB129" s="1131"/>
      <c r="LJC129" s="1131"/>
      <c r="LJD129" s="178"/>
      <c r="LJE129" s="175"/>
      <c r="LJF129" s="59"/>
      <c r="LJG129" s="59"/>
      <c r="LJH129" s="209"/>
      <c r="LJI129" s="1130"/>
      <c r="LJJ129" s="17"/>
      <c r="LJK129" s="213"/>
      <c r="LJL129" s="9"/>
      <c r="LJM129" s="9"/>
      <c r="LJN129" s="9"/>
      <c r="LJO129" s="177"/>
      <c r="LJP129" s="1130"/>
      <c r="LJQ129" s="1129"/>
      <c r="LJR129" s="1130"/>
      <c r="LJS129" s="1130"/>
      <c r="LJT129" s="1130"/>
      <c r="LJU129" s="1154"/>
      <c r="LJV129" s="1130"/>
      <c r="LJW129" s="1134"/>
      <c r="LJX129" s="1131"/>
      <c r="LJY129" s="1131"/>
      <c r="LJZ129" s="1131"/>
      <c r="LKA129" s="178"/>
      <c r="LKB129" s="175"/>
      <c r="LKC129" s="59"/>
      <c r="LKD129" s="59"/>
      <c r="LKE129" s="209"/>
      <c r="LKF129" s="1130"/>
      <c r="LKG129" s="17"/>
      <c r="LKH129" s="213"/>
      <c r="LKI129" s="9"/>
      <c r="LKJ129" s="9"/>
      <c r="LKK129" s="9"/>
      <c r="LKL129" s="177"/>
      <c r="LKM129" s="1130"/>
      <c r="LKN129" s="1129"/>
      <c r="LKO129" s="1130"/>
      <c r="LKP129" s="1130"/>
      <c r="LKQ129" s="1130"/>
      <c r="LKR129" s="1154"/>
      <c r="LKS129" s="1130"/>
      <c r="LKT129" s="1134"/>
      <c r="LKU129" s="1131"/>
      <c r="LKV129" s="1131"/>
      <c r="LKW129" s="1131"/>
      <c r="LKX129" s="178"/>
      <c r="LKY129" s="175"/>
      <c r="LKZ129" s="59"/>
      <c r="LLA129" s="59"/>
      <c r="LLB129" s="209"/>
      <c r="LLC129" s="1130"/>
      <c r="LLD129" s="17"/>
      <c r="LLE129" s="213"/>
      <c r="LLF129" s="9"/>
      <c r="LLG129" s="9"/>
      <c r="LLH129" s="9"/>
      <c r="LLI129" s="177"/>
      <c r="LLJ129" s="1130"/>
      <c r="LLK129" s="1129"/>
      <c r="LLL129" s="1130"/>
      <c r="LLM129" s="1130"/>
      <c r="LLN129" s="1130"/>
      <c r="LLO129" s="1154"/>
      <c r="LLP129" s="1130"/>
      <c r="LLQ129" s="1134"/>
      <c r="LLR129" s="1131"/>
      <c r="LLS129" s="1131"/>
      <c r="LLT129" s="1131"/>
      <c r="LLU129" s="178"/>
      <c r="LLV129" s="175"/>
      <c r="LLW129" s="59"/>
      <c r="LLX129" s="59"/>
      <c r="LLY129" s="209"/>
      <c r="LLZ129" s="1130"/>
      <c r="LMA129" s="17"/>
      <c r="LMB129" s="213"/>
      <c r="LMC129" s="9"/>
      <c r="LMD129" s="9"/>
      <c r="LME129" s="9"/>
      <c r="LMF129" s="177"/>
      <c r="LMG129" s="1130"/>
      <c r="LMH129" s="1129"/>
      <c r="LMI129" s="1130"/>
      <c r="LMJ129" s="1130"/>
      <c r="LMK129" s="1130"/>
      <c r="LML129" s="1154"/>
      <c r="LMM129" s="1130"/>
      <c r="LMN129" s="1134"/>
      <c r="LMO129" s="1131"/>
      <c r="LMP129" s="1131"/>
      <c r="LMQ129" s="1131"/>
      <c r="LMR129" s="178"/>
      <c r="LMS129" s="175"/>
      <c r="LMT129" s="59"/>
      <c r="LMU129" s="59"/>
      <c r="LMV129" s="209"/>
      <c r="LMW129" s="1130"/>
      <c r="LMX129" s="17"/>
      <c r="LMY129" s="213"/>
      <c r="LMZ129" s="9"/>
      <c r="LNA129" s="9"/>
      <c r="LNB129" s="9"/>
      <c r="LNC129" s="177"/>
      <c r="LND129" s="1130"/>
      <c r="LNE129" s="1129"/>
      <c r="LNF129" s="1130"/>
      <c r="LNG129" s="1130"/>
      <c r="LNH129" s="1130"/>
      <c r="LNI129" s="1154"/>
      <c r="LNJ129" s="1130"/>
      <c r="LNK129" s="1134"/>
      <c r="LNL129" s="1131"/>
      <c r="LNM129" s="1131"/>
      <c r="LNN129" s="1131"/>
      <c r="LNO129" s="178"/>
      <c r="LNP129" s="175"/>
      <c r="LNQ129" s="59"/>
      <c r="LNR129" s="59"/>
      <c r="LNS129" s="209"/>
      <c r="LNT129" s="1130"/>
      <c r="LNU129" s="17"/>
      <c r="LNV129" s="213"/>
      <c r="LNW129" s="9"/>
      <c r="LNX129" s="9"/>
      <c r="LNY129" s="9"/>
      <c r="LNZ129" s="177"/>
      <c r="LOA129" s="1130"/>
      <c r="LOB129" s="1129"/>
      <c r="LOC129" s="1130"/>
      <c r="LOD129" s="1130"/>
      <c r="LOE129" s="1130"/>
      <c r="LOF129" s="1154"/>
      <c r="LOG129" s="1130"/>
      <c r="LOH129" s="1134"/>
      <c r="LOI129" s="1131"/>
      <c r="LOJ129" s="1131"/>
      <c r="LOK129" s="1131"/>
      <c r="LOL129" s="178"/>
      <c r="LOM129" s="175"/>
      <c r="LON129" s="59"/>
      <c r="LOO129" s="59"/>
      <c r="LOP129" s="209"/>
      <c r="LOQ129" s="1130"/>
      <c r="LOR129" s="17"/>
      <c r="LOS129" s="213"/>
      <c r="LOT129" s="9"/>
      <c r="LOU129" s="9"/>
      <c r="LOV129" s="9"/>
      <c r="LOW129" s="177"/>
      <c r="LOX129" s="1130"/>
      <c r="LOY129" s="1129"/>
      <c r="LOZ129" s="1130"/>
      <c r="LPA129" s="1130"/>
      <c r="LPB129" s="1130"/>
      <c r="LPC129" s="1154"/>
      <c r="LPD129" s="1130"/>
      <c r="LPE129" s="1134"/>
      <c r="LPF129" s="1131"/>
      <c r="LPG129" s="1131"/>
      <c r="LPH129" s="1131"/>
      <c r="LPI129" s="178"/>
      <c r="LPJ129" s="175"/>
      <c r="LPK129" s="59"/>
      <c r="LPL129" s="59"/>
      <c r="LPM129" s="209"/>
      <c r="LPN129" s="1130"/>
      <c r="LPO129" s="17"/>
      <c r="LPP129" s="213"/>
      <c r="LPQ129" s="9"/>
      <c r="LPR129" s="9"/>
      <c r="LPS129" s="9"/>
      <c r="LPT129" s="177"/>
      <c r="LPU129" s="1130"/>
      <c r="LPV129" s="1129"/>
      <c r="LPW129" s="1130"/>
      <c r="LPX129" s="1130"/>
      <c r="LPY129" s="1130"/>
      <c r="LPZ129" s="1154"/>
      <c r="LQA129" s="1130"/>
      <c r="LQB129" s="1134"/>
      <c r="LQC129" s="1131"/>
      <c r="LQD129" s="1131"/>
      <c r="LQE129" s="1131"/>
      <c r="LQF129" s="178"/>
      <c r="LQG129" s="175"/>
      <c r="LQH129" s="59"/>
      <c r="LQI129" s="59"/>
      <c r="LQJ129" s="209"/>
      <c r="LQK129" s="1130"/>
      <c r="LQL129" s="17"/>
      <c r="LQM129" s="213"/>
      <c r="LQN129" s="9"/>
      <c r="LQO129" s="9"/>
      <c r="LQP129" s="9"/>
      <c r="LQQ129" s="177"/>
      <c r="LQR129" s="1130"/>
      <c r="LQS129" s="1129"/>
      <c r="LQT129" s="1130"/>
      <c r="LQU129" s="1130"/>
      <c r="LQV129" s="1130"/>
      <c r="LQW129" s="1154"/>
      <c r="LQX129" s="1130"/>
      <c r="LQY129" s="1134"/>
      <c r="LQZ129" s="1131"/>
      <c r="LRA129" s="1131"/>
      <c r="LRB129" s="1131"/>
      <c r="LRC129" s="178"/>
      <c r="LRD129" s="175"/>
      <c r="LRE129" s="59"/>
      <c r="LRF129" s="59"/>
      <c r="LRG129" s="209"/>
      <c r="LRH129" s="1130"/>
      <c r="LRI129" s="17"/>
      <c r="LRJ129" s="213"/>
      <c r="LRK129" s="9"/>
      <c r="LRL129" s="9"/>
      <c r="LRM129" s="9"/>
      <c r="LRN129" s="177"/>
      <c r="LRO129" s="1130"/>
      <c r="LRP129" s="1129"/>
      <c r="LRQ129" s="1130"/>
      <c r="LRR129" s="1130"/>
      <c r="LRS129" s="1130"/>
      <c r="LRT129" s="1154"/>
      <c r="LRU129" s="1130"/>
      <c r="LRV129" s="1134"/>
      <c r="LRW129" s="1131"/>
      <c r="LRX129" s="1131"/>
      <c r="LRY129" s="1131"/>
      <c r="LRZ129" s="178"/>
      <c r="LSA129" s="175"/>
      <c r="LSB129" s="59"/>
      <c r="LSC129" s="59"/>
      <c r="LSD129" s="209"/>
      <c r="LSE129" s="1130"/>
      <c r="LSF129" s="17"/>
      <c r="LSG129" s="213"/>
      <c r="LSH129" s="9"/>
      <c r="LSI129" s="9"/>
      <c r="LSJ129" s="9"/>
      <c r="LSK129" s="177"/>
      <c r="LSL129" s="1130"/>
      <c r="LSM129" s="1129"/>
      <c r="LSN129" s="1130"/>
      <c r="LSO129" s="1130"/>
      <c r="LSP129" s="1130"/>
      <c r="LSQ129" s="1154"/>
      <c r="LSR129" s="1130"/>
      <c r="LSS129" s="1134"/>
      <c r="LST129" s="1131"/>
      <c r="LSU129" s="1131"/>
      <c r="LSV129" s="1131"/>
      <c r="LSW129" s="178"/>
      <c r="LSX129" s="175"/>
      <c r="LSY129" s="59"/>
      <c r="LSZ129" s="59"/>
      <c r="LTA129" s="209"/>
      <c r="LTB129" s="1130"/>
      <c r="LTC129" s="17"/>
      <c r="LTD129" s="213"/>
      <c r="LTE129" s="9"/>
      <c r="LTF129" s="9"/>
      <c r="LTG129" s="9"/>
      <c r="LTH129" s="177"/>
      <c r="LTI129" s="1130"/>
      <c r="LTJ129" s="1129"/>
      <c r="LTK129" s="1130"/>
      <c r="LTL129" s="1130"/>
      <c r="LTM129" s="1130"/>
      <c r="LTN129" s="1154"/>
      <c r="LTO129" s="1130"/>
      <c r="LTP129" s="1134"/>
      <c r="LTQ129" s="1131"/>
      <c r="LTR129" s="1131"/>
      <c r="LTS129" s="1131"/>
      <c r="LTT129" s="178"/>
      <c r="LTU129" s="175"/>
      <c r="LTV129" s="59"/>
      <c r="LTW129" s="59"/>
      <c r="LTX129" s="209"/>
      <c r="LTY129" s="1130"/>
      <c r="LTZ129" s="17"/>
      <c r="LUA129" s="213"/>
      <c r="LUB129" s="9"/>
      <c r="LUC129" s="9"/>
      <c r="LUD129" s="9"/>
      <c r="LUE129" s="177"/>
      <c r="LUF129" s="1130"/>
      <c r="LUG129" s="1129"/>
      <c r="LUH129" s="1130"/>
      <c r="LUI129" s="1130"/>
      <c r="LUJ129" s="1130"/>
      <c r="LUK129" s="1154"/>
      <c r="LUL129" s="1130"/>
      <c r="LUM129" s="1134"/>
      <c r="LUN129" s="1131"/>
      <c r="LUO129" s="1131"/>
      <c r="LUP129" s="1131"/>
      <c r="LUQ129" s="178"/>
      <c r="LUR129" s="175"/>
      <c r="LUS129" s="59"/>
      <c r="LUT129" s="59"/>
      <c r="LUU129" s="209"/>
      <c r="LUV129" s="1130"/>
      <c r="LUW129" s="17"/>
      <c r="LUX129" s="213"/>
      <c r="LUY129" s="9"/>
      <c r="LUZ129" s="9"/>
      <c r="LVA129" s="9"/>
      <c r="LVB129" s="177"/>
      <c r="LVC129" s="1130"/>
      <c r="LVD129" s="1129"/>
      <c r="LVE129" s="1130"/>
      <c r="LVF129" s="1130"/>
      <c r="LVG129" s="1130"/>
      <c r="LVH129" s="1154"/>
      <c r="LVI129" s="1130"/>
      <c r="LVJ129" s="1134"/>
      <c r="LVK129" s="1131"/>
      <c r="LVL129" s="1131"/>
      <c r="LVM129" s="1131"/>
      <c r="LVN129" s="178"/>
      <c r="LVO129" s="175"/>
      <c r="LVP129" s="59"/>
      <c r="LVQ129" s="59"/>
      <c r="LVR129" s="209"/>
      <c r="LVS129" s="1130"/>
      <c r="LVT129" s="17"/>
      <c r="LVU129" s="213"/>
      <c r="LVV129" s="9"/>
      <c r="LVW129" s="9"/>
      <c r="LVX129" s="9"/>
      <c r="LVY129" s="177"/>
      <c r="LVZ129" s="1130"/>
      <c r="LWA129" s="1129"/>
      <c r="LWB129" s="1130"/>
      <c r="LWC129" s="1130"/>
      <c r="LWD129" s="1130"/>
      <c r="LWE129" s="1154"/>
      <c r="LWF129" s="1130"/>
      <c r="LWG129" s="1134"/>
      <c r="LWH129" s="1131"/>
      <c r="LWI129" s="1131"/>
      <c r="LWJ129" s="1131"/>
      <c r="LWK129" s="178"/>
      <c r="LWL129" s="175"/>
      <c r="LWM129" s="59"/>
      <c r="LWN129" s="59"/>
      <c r="LWO129" s="209"/>
      <c r="LWP129" s="1130"/>
      <c r="LWQ129" s="17"/>
      <c r="LWR129" s="213"/>
      <c r="LWS129" s="9"/>
      <c r="LWT129" s="9"/>
      <c r="LWU129" s="9"/>
      <c r="LWV129" s="177"/>
      <c r="LWW129" s="1130"/>
      <c r="LWX129" s="1129"/>
      <c r="LWY129" s="1130"/>
      <c r="LWZ129" s="1130"/>
      <c r="LXA129" s="1130"/>
      <c r="LXB129" s="1154"/>
      <c r="LXC129" s="1130"/>
      <c r="LXD129" s="1134"/>
      <c r="LXE129" s="1131"/>
      <c r="LXF129" s="1131"/>
      <c r="LXG129" s="1131"/>
      <c r="LXH129" s="178"/>
      <c r="LXI129" s="175"/>
      <c r="LXJ129" s="59"/>
      <c r="LXK129" s="59"/>
      <c r="LXL129" s="209"/>
      <c r="LXM129" s="1130"/>
      <c r="LXN129" s="17"/>
      <c r="LXO129" s="213"/>
      <c r="LXP129" s="9"/>
      <c r="LXQ129" s="9"/>
      <c r="LXR129" s="9"/>
      <c r="LXS129" s="177"/>
      <c r="LXT129" s="1130"/>
      <c r="LXU129" s="1129"/>
      <c r="LXV129" s="1130"/>
      <c r="LXW129" s="1130"/>
      <c r="LXX129" s="1130"/>
      <c r="LXY129" s="1154"/>
      <c r="LXZ129" s="1130"/>
      <c r="LYA129" s="1134"/>
      <c r="LYB129" s="1131"/>
      <c r="LYC129" s="1131"/>
      <c r="LYD129" s="1131"/>
      <c r="LYE129" s="178"/>
      <c r="LYF129" s="175"/>
      <c r="LYG129" s="59"/>
      <c r="LYH129" s="59"/>
      <c r="LYI129" s="209"/>
      <c r="LYJ129" s="1130"/>
      <c r="LYK129" s="17"/>
      <c r="LYL129" s="213"/>
      <c r="LYM129" s="9"/>
      <c r="LYN129" s="9"/>
      <c r="LYO129" s="9"/>
      <c r="LYP129" s="177"/>
      <c r="LYQ129" s="1130"/>
      <c r="LYR129" s="1129"/>
      <c r="LYS129" s="1130"/>
      <c r="LYT129" s="1130"/>
      <c r="LYU129" s="1130"/>
      <c r="LYV129" s="1154"/>
      <c r="LYW129" s="1130"/>
      <c r="LYX129" s="1134"/>
      <c r="LYY129" s="1131"/>
      <c r="LYZ129" s="1131"/>
      <c r="LZA129" s="1131"/>
      <c r="LZB129" s="178"/>
      <c r="LZC129" s="175"/>
      <c r="LZD129" s="59"/>
      <c r="LZE129" s="59"/>
      <c r="LZF129" s="209"/>
      <c r="LZG129" s="1130"/>
      <c r="LZH129" s="17"/>
      <c r="LZI129" s="213"/>
      <c r="LZJ129" s="9"/>
      <c r="LZK129" s="9"/>
      <c r="LZL129" s="9"/>
      <c r="LZM129" s="177"/>
      <c r="LZN129" s="1130"/>
      <c r="LZO129" s="1129"/>
      <c r="LZP129" s="1130"/>
      <c r="LZQ129" s="1130"/>
      <c r="LZR129" s="1130"/>
      <c r="LZS129" s="1154"/>
      <c r="LZT129" s="1130"/>
      <c r="LZU129" s="1134"/>
      <c r="LZV129" s="1131"/>
      <c r="LZW129" s="1131"/>
      <c r="LZX129" s="1131"/>
      <c r="LZY129" s="178"/>
      <c r="LZZ129" s="175"/>
      <c r="MAA129" s="59"/>
      <c r="MAB129" s="59"/>
      <c r="MAC129" s="209"/>
      <c r="MAD129" s="1130"/>
      <c r="MAE129" s="17"/>
      <c r="MAF129" s="213"/>
      <c r="MAG129" s="9"/>
      <c r="MAH129" s="9"/>
      <c r="MAI129" s="9"/>
      <c r="MAJ129" s="177"/>
      <c r="MAK129" s="1130"/>
      <c r="MAL129" s="1129"/>
      <c r="MAM129" s="1130"/>
      <c r="MAN129" s="1130"/>
      <c r="MAO129" s="1130"/>
      <c r="MAP129" s="1154"/>
      <c r="MAQ129" s="1130"/>
      <c r="MAR129" s="1134"/>
      <c r="MAS129" s="1131"/>
      <c r="MAT129" s="1131"/>
      <c r="MAU129" s="1131"/>
      <c r="MAV129" s="178"/>
      <c r="MAW129" s="175"/>
      <c r="MAX129" s="59"/>
      <c r="MAY129" s="59"/>
      <c r="MAZ129" s="209"/>
      <c r="MBA129" s="1130"/>
      <c r="MBB129" s="17"/>
      <c r="MBC129" s="213"/>
      <c r="MBD129" s="9"/>
      <c r="MBE129" s="9"/>
      <c r="MBF129" s="9"/>
      <c r="MBG129" s="177"/>
      <c r="MBH129" s="1130"/>
      <c r="MBI129" s="1129"/>
      <c r="MBJ129" s="1130"/>
      <c r="MBK129" s="1130"/>
      <c r="MBL129" s="1130"/>
      <c r="MBM129" s="1154"/>
      <c r="MBN129" s="1130"/>
      <c r="MBO129" s="1134"/>
      <c r="MBP129" s="1131"/>
      <c r="MBQ129" s="1131"/>
      <c r="MBR129" s="1131"/>
      <c r="MBS129" s="178"/>
      <c r="MBT129" s="175"/>
      <c r="MBU129" s="59"/>
      <c r="MBV129" s="59"/>
      <c r="MBW129" s="209"/>
      <c r="MBX129" s="1130"/>
      <c r="MBY129" s="17"/>
      <c r="MBZ129" s="213"/>
      <c r="MCA129" s="9"/>
      <c r="MCB129" s="9"/>
      <c r="MCC129" s="9"/>
      <c r="MCD129" s="177"/>
      <c r="MCE129" s="1130"/>
      <c r="MCF129" s="1129"/>
      <c r="MCG129" s="1130"/>
      <c r="MCH129" s="1130"/>
      <c r="MCI129" s="1130"/>
      <c r="MCJ129" s="1154"/>
      <c r="MCK129" s="1130"/>
      <c r="MCL129" s="1134"/>
      <c r="MCM129" s="1131"/>
      <c r="MCN129" s="1131"/>
      <c r="MCO129" s="1131"/>
      <c r="MCP129" s="178"/>
      <c r="MCQ129" s="175"/>
      <c r="MCR129" s="59"/>
      <c r="MCS129" s="59"/>
      <c r="MCT129" s="209"/>
      <c r="MCU129" s="1130"/>
      <c r="MCV129" s="17"/>
      <c r="MCW129" s="213"/>
      <c r="MCX129" s="9"/>
      <c r="MCY129" s="9"/>
      <c r="MCZ129" s="9"/>
      <c r="MDA129" s="177"/>
      <c r="MDB129" s="1130"/>
      <c r="MDC129" s="1129"/>
      <c r="MDD129" s="1130"/>
      <c r="MDE129" s="1130"/>
      <c r="MDF129" s="1130"/>
      <c r="MDG129" s="1154"/>
      <c r="MDH129" s="1130"/>
      <c r="MDI129" s="1134"/>
      <c r="MDJ129" s="1131"/>
      <c r="MDK129" s="1131"/>
      <c r="MDL129" s="1131"/>
      <c r="MDM129" s="178"/>
      <c r="MDN129" s="175"/>
      <c r="MDO129" s="59"/>
      <c r="MDP129" s="59"/>
      <c r="MDQ129" s="209"/>
      <c r="MDR129" s="1130"/>
      <c r="MDS129" s="17"/>
      <c r="MDT129" s="213"/>
      <c r="MDU129" s="9"/>
      <c r="MDV129" s="9"/>
      <c r="MDW129" s="9"/>
      <c r="MDX129" s="177"/>
      <c r="MDY129" s="1130"/>
      <c r="MDZ129" s="1129"/>
      <c r="MEA129" s="1130"/>
      <c r="MEB129" s="1130"/>
      <c r="MEC129" s="1130"/>
      <c r="MED129" s="1154"/>
      <c r="MEE129" s="1130"/>
      <c r="MEF129" s="1134"/>
      <c r="MEG129" s="1131"/>
      <c r="MEH129" s="1131"/>
      <c r="MEI129" s="1131"/>
      <c r="MEJ129" s="178"/>
      <c r="MEK129" s="175"/>
      <c r="MEL129" s="59"/>
      <c r="MEM129" s="59"/>
      <c r="MEN129" s="209"/>
      <c r="MEO129" s="1130"/>
      <c r="MEP129" s="17"/>
      <c r="MEQ129" s="213"/>
      <c r="MER129" s="9"/>
      <c r="MES129" s="9"/>
      <c r="MET129" s="9"/>
      <c r="MEU129" s="177"/>
      <c r="MEV129" s="1130"/>
      <c r="MEW129" s="1129"/>
      <c r="MEX129" s="1130"/>
      <c r="MEY129" s="1130"/>
      <c r="MEZ129" s="1130"/>
      <c r="MFA129" s="1154"/>
      <c r="MFB129" s="1130"/>
      <c r="MFC129" s="1134"/>
      <c r="MFD129" s="1131"/>
      <c r="MFE129" s="1131"/>
      <c r="MFF129" s="1131"/>
      <c r="MFG129" s="178"/>
      <c r="MFH129" s="175"/>
      <c r="MFI129" s="59"/>
      <c r="MFJ129" s="59"/>
      <c r="MFK129" s="209"/>
      <c r="MFL129" s="1130"/>
      <c r="MFM129" s="17"/>
      <c r="MFN129" s="213"/>
      <c r="MFO129" s="9"/>
      <c r="MFP129" s="9"/>
      <c r="MFQ129" s="9"/>
      <c r="MFR129" s="177"/>
      <c r="MFS129" s="1130"/>
      <c r="MFT129" s="1129"/>
      <c r="MFU129" s="1130"/>
      <c r="MFV129" s="1130"/>
      <c r="MFW129" s="1130"/>
      <c r="MFX129" s="1154"/>
      <c r="MFY129" s="1130"/>
      <c r="MFZ129" s="1134"/>
      <c r="MGA129" s="1131"/>
      <c r="MGB129" s="1131"/>
      <c r="MGC129" s="1131"/>
      <c r="MGD129" s="178"/>
      <c r="MGE129" s="175"/>
      <c r="MGF129" s="59"/>
      <c r="MGG129" s="59"/>
      <c r="MGH129" s="209"/>
      <c r="MGI129" s="1130"/>
      <c r="MGJ129" s="17"/>
      <c r="MGK129" s="213"/>
      <c r="MGL129" s="9"/>
      <c r="MGM129" s="9"/>
      <c r="MGN129" s="9"/>
      <c r="MGO129" s="177"/>
      <c r="MGP129" s="1130"/>
      <c r="MGQ129" s="1129"/>
      <c r="MGR129" s="1130"/>
      <c r="MGS129" s="1130"/>
      <c r="MGT129" s="1130"/>
      <c r="MGU129" s="1154"/>
      <c r="MGV129" s="1130"/>
      <c r="MGW129" s="1134"/>
      <c r="MGX129" s="1131"/>
      <c r="MGY129" s="1131"/>
      <c r="MGZ129" s="1131"/>
      <c r="MHA129" s="178"/>
      <c r="MHB129" s="175"/>
      <c r="MHC129" s="59"/>
      <c r="MHD129" s="59"/>
      <c r="MHE129" s="209"/>
      <c r="MHF129" s="1130"/>
      <c r="MHG129" s="17"/>
      <c r="MHH129" s="213"/>
      <c r="MHI129" s="9"/>
      <c r="MHJ129" s="9"/>
      <c r="MHK129" s="9"/>
      <c r="MHL129" s="177"/>
      <c r="MHM129" s="1130"/>
      <c r="MHN129" s="1129"/>
      <c r="MHO129" s="1130"/>
      <c r="MHP129" s="1130"/>
      <c r="MHQ129" s="1130"/>
      <c r="MHR129" s="1154"/>
      <c r="MHS129" s="1130"/>
      <c r="MHT129" s="1134"/>
      <c r="MHU129" s="1131"/>
      <c r="MHV129" s="1131"/>
      <c r="MHW129" s="1131"/>
      <c r="MHX129" s="178"/>
      <c r="MHY129" s="175"/>
      <c r="MHZ129" s="59"/>
      <c r="MIA129" s="59"/>
      <c r="MIB129" s="209"/>
      <c r="MIC129" s="1130"/>
      <c r="MID129" s="17"/>
      <c r="MIE129" s="213"/>
      <c r="MIF129" s="9"/>
      <c r="MIG129" s="9"/>
      <c r="MIH129" s="9"/>
      <c r="MII129" s="177"/>
      <c r="MIJ129" s="1130"/>
      <c r="MIK129" s="1129"/>
      <c r="MIL129" s="1130"/>
      <c r="MIM129" s="1130"/>
      <c r="MIN129" s="1130"/>
      <c r="MIO129" s="1154"/>
      <c r="MIP129" s="1130"/>
      <c r="MIQ129" s="1134"/>
      <c r="MIR129" s="1131"/>
      <c r="MIS129" s="1131"/>
      <c r="MIT129" s="1131"/>
      <c r="MIU129" s="178"/>
      <c r="MIV129" s="175"/>
      <c r="MIW129" s="59"/>
      <c r="MIX129" s="59"/>
      <c r="MIY129" s="209"/>
      <c r="MIZ129" s="1130"/>
      <c r="MJA129" s="17"/>
      <c r="MJB129" s="213"/>
      <c r="MJC129" s="9"/>
      <c r="MJD129" s="9"/>
      <c r="MJE129" s="9"/>
      <c r="MJF129" s="177"/>
      <c r="MJG129" s="1130"/>
      <c r="MJH129" s="1129"/>
      <c r="MJI129" s="1130"/>
      <c r="MJJ129" s="1130"/>
      <c r="MJK129" s="1130"/>
      <c r="MJL129" s="1154"/>
      <c r="MJM129" s="1130"/>
      <c r="MJN129" s="1134"/>
      <c r="MJO129" s="1131"/>
      <c r="MJP129" s="1131"/>
      <c r="MJQ129" s="1131"/>
      <c r="MJR129" s="178"/>
      <c r="MJS129" s="175"/>
      <c r="MJT129" s="59"/>
      <c r="MJU129" s="59"/>
      <c r="MJV129" s="209"/>
      <c r="MJW129" s="1130"/>
      <c r="MJX129" s="17"/>
      <c r="MJY129" s="213"/>
      <c r="MJZ129" s="9"/>
      <c r="MKA129" s="9"/>
      <c r="MKB129" s="9"/>
      <c r="MKC129" s="177"/>
      <c r="MKD129" s="1130"/>
      <c r="MKE129" s="1129"/>
      <c r="MKF129" s="1130"/>
      <c r="MKG129" s="1130"/>
      <c r="MKH129" s="1130"/>
      <c r="MKI129" s="1154"/>
      <c r="MKJ129" s="1130"/>
      <c r="MKK129" s="1134"/>
      <c r="MKL129" s="1131"/>
      <c r="MKM129" s="1131"/>
      <c r="MKN129" s="1131"/>
      <c r="MKO129" s="178"/>
      <c r="MKP129" s="175"/>
      <c r="MKQ129" s="59"/>
      <c r="MKR129" s="59"/>
      <c r="MKS129" s="209"/>
      <c r="MKT129" s="1130"/>
      <c r="MKU129" s="17"/>
      <c r="MKV129" s="213"/>
      <c r="MKW129" s="9"/>
      <c r="MKX129" s="9"/>
      <c r="MKY129" s="9"/>
      <c r="MKZ129" s="177"/>
      <c r="MLA129" s="1130"/>
      <c r="MLB129" s="1129"/>
      <c r="MLC129" s="1130"/>
      <c r="MLD129" s="1130"/>
      <c r="MLE129" s="1130"/>
      <c r="MLF129" s="1154"/>
      <c r="MLG129" s="1130"/>
      <c r="MLH129" s="1134"/>
      <c r="MLI129" s="1131"/>
      <c r="MLJ129" s="1131"/>
      <c r="MLK129" s="1131"/>
      <c r="MLL129" s="178"/>
      <c r="MLM129" s="175"/>
      <c r="MLN129" s="59"/>
      <c r="MLO129" s="59"/>
      <c r="MLP129" s="209"/>
      <c r="MLQ129" s="1130"/>
      <c r="MLR129" s="17"/>
      <c r="MLS129" s="213"/>
      <c r="MLT129" s="9"/>
      <c r="MLU129" s="9"/>
      <c r="MLV129" s="9"/>
      <c r="MLW129" s="177"/>
      <c r="MLX129" s="1130"/>
      <c r="MLY129" s="1129"/>
      <c r="MLZ129" s="1130"/>
      <c r="MMA129" s="1130"/>
      <c r="MMB129" s="1130"/>
      <c r="MMC129" s="1154"/>
      <c r="MMD129" s="1130"/>
      <c r="MME129" s="1134"/>
      <c r="MMF129" s="1131"/>
      <c r="MMG129" s="1131"/>
      <c r="MMH129" s="1131"/>
      <c r="MMI129" s="178"/>
      <c r="MMJ129" s="175"/>
      <c r="MMK129" s="59"/>
      <c r="MML129" s="59"/>
      <c r="MMM129" s="209"/>
      <c r="MMN129" s="1130"/>
      <c r="MMO129" s="17"/>
      <c r="MMP129" s="213"/>
      <c r="MMQ129" s="9"/>
      <c r="MMR129" s="9"/>
      <c r="MMS129" s="9"/>
      <c r="MMT129" s="177"/>
      <c r="MMU129" s="1130"/>
      <c r="MMV129" s="1129"/>
      <c r="MMW129" s="1130"/>
      <c r="MMX129" s="1130"/>
      <c r="MMY129" s="1130"/>
      <c r="MMZ129" s="1154"/>
      <c r="MNA129" s="1130"/>
      <c r="MNB129" s="1134"/>
      <c r="MNC129" s="1131"/>
      <c r="MND129" s="1131"/>
      <c r="MNE129" s="1131"/>
      <c r="MNF129" s="178"/>
      <c r="MNG129" s="175"/>
      <c r="MNH129" s="59"/>
      <c r="MNI129" s="59"/>
      <c r="MNJ129" s="209"/>
      <c r="MNK129" s="1130"/>
      <c r="MNL129" s="17"/>
      <c r="MNM129" s="213"/>
      <c r="MNN129" s="9"/>
      <c r="MNO129" s="9"/>
      <c r="MNP129" s="9"/>
      <c r="MNQ129" s="177"/>
      <c r="MNR129" s="1130"/>
      <c r="MNS129" s="1129"/>
      <c r="MNT129" s="1130"/>
      <c r="MNU129" s="1130"/>
      <c r="MNV129" s="1130"/>
      <c r="MNW129" s="1154"/>
      <c r="MNX129" s="1130"/>
      <c r="MNY129" s="1134"/>
      <c r="MNZ129" s="1131"/>
      <c r="MOA129" s="1131"/>
      <c r="MOB129" s="1131"/>
      <c r="MOC129" s="178"/>
      <c r="MOD129" s="175"/>
      <c r="MOE129" s="59"/>
      <c r="MOF129" s="59"/>
      <c r="MOG129" s="209"/>
      <c r="MOH129" s="1130"/>
      <c r="MOI129" s="17"/>
      <c r="MOJ129" s="213"/>
      <c r="MOK129" s="9"/>
      <c r="MOL129" s="9"/>
      <c r="MOM129" s="9"/>
      <c r="MON129" s="177"/>
      <c r="MOO129" s="1130"/>
      <c r="MOP129" s="1129"/>
      <c r="MOQ129" s="1130"/>
      <c r="MOR129" s="1130"/>
      <c r="MOS129" s="1130"/>
      <c r="MOT129" s="1154"/>
      <c r="MOU129" s="1130"/>
      <c r="MOV129" s="1134"/>
      <c r="MOW129" s="1131"/>
      <c r="MOX129" s="1131"/>
      <c r="MOY129" s="1131"/>
      <c r="MOZ129" s="178"/>
      <c r="MPA129" s="175"/>
      <c r="MPB129" s="59"/>
      <c r="MPC129" s="59"/>
      <c r="MPD129" s="209"/>
      <c r="MPE129" s="1130"/>
      <c r="MPF129" s="17"/>
      <c r="MPG129" s="213"/>
      <c r="MPH129" s="9"/>
      <c r="MPI129" s="9"/>
      <c r="MPJ129" s="9"/>
      <c r="MPK129" s="177"/>
      <c r="MPL129" s="1130"/>
      <c r="MPM129" s="1129"/>
      <c r="MPN129" s="1130"/>
      <c r="MPO129" s="1130"/>
      <c r="MPP129" s="1130"/>
      <c r="MPQ129" s="1154"/>
      <c r="MPR129" s="1130"/>
      <c r="MPS129" s="1134"/>
      <c r="MPT129" s="1131"/>
      <c r="MPU129" s="1131"/>
      <c r="MPV129" s="1131"/>
      <c r="MPW129" s="178"/>
      <c r="MPX129" s="175"/>
      <c r="MPY129" s="59"/>
      <c r="MPZ129" s="59"/>
      <c r="MQA129" s="209"/>
      <c r="MQB129" s="1130"/>
      <c r="MQC129" s="17"/>
      <c r="MQD129" s="213"/>
      <c r="MQE129" s="9"/>
      <c r="MQF129" s="9"/>
      <c r="MQG129" s="9"/>
      <c r="MQH129" s="177"/>
      <c r="MQI129" s="1130"/>
      <c r="MQJ129" s="1129"/>
      <c r="MQK129" s="1130"/>
      <c r="MQL129" s="1130"/>
      <c r="MQM129" s="1130"/>
      <c r="MQN129" s="1154"/>
      <c r="MQO129" s="1130"/>
      <c r="MQP129" s="1134"/>
      <c r="MQQ129" s="1131"/>
      <c r="MQR129" s="1131"/>
      <c r="MQS129" s="1131"/>
      <c r="MQT129" s="178"/>
      <c r="MQU129" s="175"/>
      <c r="MQV129" s="59"/>
      <c r="MQW129" s="59"/>
      <c r="MQX129" s="209"/>
      <c r="MQY129" s="1130"/>
      <c r="MQZ129" s="17"/>
      <c r="MRA129" s="213"/>
      <c r="MRB129" s="9"/>
      <c r="MRC129" s="9"/>
      <c r="MRD129" s="9"/>
      <c r="MRE129" s="177"/>
      <c r="MRF129" s="1130"/>
      <c r="MRG129" s="1129"/>
      <c r="MRH129" s="1130"/>
      <c r="MRI129" s="1130"/>
      <c r="MRJ129" s="1130"/>
      <c r="MRK129" s="1154"/>
      <c r="MRL129" s="1130"/>
      <c r="MRM129" s="1134"/>
      <c r="MRN129" s="1131"/>
      <c r="MRO129" s="1131"/>
      <c r="MRP129" s="1131"/>
      <c r="MRQ129" s="178"/>
      <c r="MRR129" s="175"/>
      <c r="MRS129" s="59"/>
      <c r="MRT129" s="59"/>
      <c r="MRU129" s="209"/>
      <c r="MRV129" s="1130"/>
      <c r="MRW129" s="17"/>
      <c r="MRX129" s="213"/>
      <c r="MRY129" s="9"/>
      <c r="MRZ129" s="9"/>
      <c r="MSA129" s="9"/>
      <c r="MSB129" s="177"/>
      <c r="MSC129" s="1130"/>
      <c r="MSD129" s="1129"/>
      <c r="MSE129" s="1130"/>
      <c r="MSF129" s="1130"/>
      <c r="MSG129" s="1130"/>
      <c r="MSH129" s="1154"/>
      <c r="MSI129" s="1130"/>
      <c r="MSJ129" s="1134"/>
      <c r="MSK129" s="1131"/>
      <c r="MSL129" s="1131"/>
      <c r="MSM129" s="1131"/>
      <c r="MSN129" s="178"/>
      <c r="MSO129" s="175"/>
      <c r="MSP129" s="59"/>
      <c r="MSQ129" s="59"/>
      <c r="MSR129" s="209"/>
      <c r="MSS129" s="1130"/>
      <c r="MST129" s="17"/>
      <c r="MSU129" s="213"/>
      <c r="MSV129" s="9"/>
      <c r="MSW129" s="9"/>
      <c r="MSX129" s="9"/>
      <c r="MSY129" s="177"/>
      <c r="MSZ129" s="1130"/>
      <c r="MTA129" s="1129"/>
      <c r="MTB129" s="1130"/>
      <c r="MTC129" s="1130"/>
      <c r="MTD129" s="1130"/>
      <c r="MTE129" s="1154"/>
      <c r="MTF129" s="1130"/>
      <c r="MTG129" s="1134"/>
      <c r="MTH129" s="1131"/>
      <c r="MTI129" s="1131"/>
      <c r="MTJ129" s="1131"/>
      <c r="MTK129" s="178"/>
      <c r="MTL129" s="175"/>
      <c r="MTM129" s="59"/>
      <c r="MTN129" s="59"/>
      <c r="MTO129" s="209"/>
      <c r="MTP129" s="1130"/>
      <c r="MTQ129" s="17"/>
      <c r="MTR129" s="213"/>
      <c r="MTS129" s="9"/>
      <c r="MTT129" s="9"/>
      <c r="MTU129" s="9"/>
      <c r="MTV129" s="177"/>
      <c r="MTW129" s="1130"/>
      <c r="MTX129" s="1129"/>
      <c r="MTY129" s="1130"/>
      <c r="MTZ129" s="1130"/>
      <c r="MUA129" s="1130"/>
      <c r="MUB129" s="1154"/>
      <c r="MUC129" s="1130"/>
      <c r="MUD129" s="1134"/>
      <c r="MUE129" s="1131"/>
      <c r="MUF129" s="1131"/>
      <c r="MUG129" s="1131"/>
      <c r="MUH129" s="178"/>
      <c r="MUI129" s="175"/>
      <c r="MUJ129" s="59"/>
      <c r="MUK129" s="59"/>
      <c r="MUL129" s="209"/>
      <c r="MUM129" s="1130"/>
      <c r="MUN129" s="17"/>
      <c r="MUO129" s="213"/>
      <c r="MUP129" s="9"/>
      <c r="MUQ129" s="9"/>
      <c r="MUR129" s="9"/>
      <c r="MUS129" s="177"/>
      <c r="MUT129" s="1130"/>
      <c r="MUU129" s="1129"/>
      <c r="MUV129" s="1130"/>
      <c r="MUW129" s="1130"/>
      <c r="MUX129" s="1130"/>
      <c r="MUY129" s="1154"/>
      <c r="MUZ129" s="1130"/>
      <c r="MVA129" s="1134"/>
      <c r="MVB129" s="1131"/>
      <c r="MVC129" s="1131"/>
      <c r="MVD129" s="1131"/>
      <c r="MVE129" s="178"/>
      <c r="MVF129" s="175"/>
      <c r="MVG129" s="59"/>
      <c r="MVH129" s="59"/>
      <c r="MVI129" s="209"/>
      <c r="MVJ129" s="1130"/>
      <c r="MVK129" s="17"/>
      <c r="MVL129" s="213"/>
      <c r="MVM129" s="9"/>
      <c r="MVN129" s="9"/>
      <c r="MVO129" s="9"/>
      <c r="MVP129" s="177"/>
      <c r="MVQ129" s="1130"/>
      <c r="MVR129" s="1129"/>
      <c r="MVS129" s="1130"/>
      <c r="MVT129" s="1130"/>
      <c r="MVU129" s="1130"/>
      <c r="MVV129" s="1154"/>
      <c r="MVW129" s="1130"/>
      <c r="MVX129" s="1134"/>
      <c r="MVY129" s="1131"/>
      <c r="MVZ129" s="1131"/>
      <c r="MWA129" s="1131"/>
      <c r="MWB129" s="178"/>
      <c r="MWC129" s="175"/>
      <c r="MWD129" s="59"/>
      <c r="MWE129" s="59"/>
      <c r="MWF129" s="209"/>
      <c r="MWG129" s="1130"/>
      <c r="MWH129" s="17"/>
      <c r="MWI129" s="213"/>
      <c r="MWJ129" s="9"/>
      <c r="MWK129" s="9"/>
      <c r="MWL129" s="9"/>
      <c r="MWM129" s="177"/>
      <c r="MWN129" s="1130"/>
      <c r="MWO129" s="1129"/>
      <c r="MWP129" s="1130"/>
      <c r="MWQ129" s="1130"/>
      <c r="MWR129" s="1130"/>
      <c r="MWS129" s="1154"/>
      <c r="MWT129" s="1130"/>
      <c r="MWU129" s="1134"/>
      <c r="MWV129" s="1131"/>
      <c r="MWW129" s="1131"/>
      <c r="MWX129" s="1131"/>
      <c r="MWY129" s="178"/>
      <c r="MWZ129" s="175"/>
      <c r="MXA129" s="59"/>
      <c r="MXB129" s="59"/>
      <c r="MXC129" s="209"/>
      <c r="MXD129" s="1130"/>
      <c r="MXE129" s="17"/>
      <c r="MXF129" s="213"/>
      <c r="MXG129" s="9"/>
      <c r="MXH129" s="9"/>
      <c r="MXI129" s="9"/>
      <c r="MXJ129" s="177"/>
      <c r="MXK129" s="1130"/>
      <c r="MXL129" s="1129"/>
      <c r="MXM129" s="1130"/>
      <c r="MXN129" s="1130"/>
      <c r="MXO129" s="1130"/>
      <c r="MXP129" s="1154"/>
      <c r="MXQ129" s="1130"/>
      <c r="MXR129" s="1134"/>
      <c r="MXS129" s="1131"/>
      <c r="MXT129" s="1131"/>
      <c r="MXU129" s="1131"/>
      <c r="MXV129" s="178"/>
      <c r="MXW129" s="175"/>
      <c r="MXX129" s="59"/>
      <c r="MXY129" s="59"/>
      <c r="MXZ129" s="209"/>
      <c r="MYA129" s="1130"/>
      <c r="MYB129" s="17"/>
      <c r="MYC129" s="213"/>
      <c r="MYD129" s="9"/>
      <c r="MYE129" s="9"/>
      <c r="MYF129" s="9"/>
      <c r="MYG129" s="177"/>
      <c r="MYH129" s="1130"/>
      <c r="MYI129" s="1129"/>
      <c r="MYJ129" s="1130"/>
      <c r="MYK129" s="1130"/>
      <c r="MYL129" s="1130"/>
      <c r="MYM129" s="1154"/>
      <c r="MYN129" s="1130"/>
      <c r="MYO129" s="1134"/>
      <c r="MYP129" s="1131"/>
      <c r="MYQ129" s="1131"/>
      <c r="MYR129" s="1131"/>
      <c r="MYS129" s="178"/>
      <c r="MYT129" s="175"/>
      <c r="MYU129" s="59"/>
      <c r="MYV129" s="59"/>
      <c r="MYW129" s="209"/>
      <c r="MYX129" s="1130"/>
      <c r="MYY129" s="17"/>
      <c r="MYZ129" s="213"/>
      <c r="MZA129" s="9"/>
      <c r="MZB129" s="9"/>
      <c r="MZC129" s="9"/>
      <c r="MZD129" s="177"/>
      <c r="MZE129" s="1130"/>
      <c r="MZF129" s="1129"/>
      <c r="MZG129" s="1130"/>
      <c r="MZH129" s="1130"/>
      <c r="MZI129" s="1130"/>
      <c r="MZJ129" s="1154"/>
      <c r="MZK129" s="1130"/>
      <c r="MZL129" s="1134"/>
      <c r="MZM129" s="1131"/>
      <c r="MZN129" s="1131"/>
      <c r="MZO129" s="1131"/>
      <c r="MZP129" s="178"/>
      <c r="MZQ129" s="175"/>
      <c r="MZR129" s="59"/>
      <c r="MZS129" s="59"/>
      <c r="MZT129" s="209"/>
      <c r="MZU129" s="1130"/>
      <c r="MZV129" s="17"/>
      <c r="MZW129" s="213"/>
      <c r="MZX129" s="9"/>
      <c r="MZY129" s="9"/>
      <c r="MZZ129" s="9"/>
      <c r="NAA129" s="177"/>
      <c r="NAB129" s="1130"/>
      <c r="NAC129" s="1129"/>
      <c r="NAD129" s="1130"/>
      <c r="NAE129" s="1130"/>
      <c r="NAF129" s="1130"/>
      <c r="NAG129" s="1154"/>
      <c r="NAH129" s="1130"/>
      <c r="NAI129" s="1134"/>
      <c r="NAJ129" s="1131"/>
      <c r="NAK129" s="1131"/>
      <c r="NAL129" s="1131"/>
      <c r="NAM129" s="178"/>
      <c r="NAN129" s="175"/>
      <c r="NAO129" s="59"/>
      <c r="NAP129" s="59"/>
      <c r="NAQ129" s="209"/>
      <c r="NAR129" s="1130"/>
      <c r="NAS129" s="17"/>
      <c r="NAT129" s="213"/>
      <c r="NAU129" s="9"/>
      <c r="NAV129" s="9"/>
      <c r="NAW129" s="9"/>
      <c r="NAX129" s="177"/>
      <c r="NAY129" s="1130"/>
      <c r="NAZ129" s="1129"/>
      <c r="NBA129" s="1130"/>
      <c r="NBB129" s="1130"/>
      <c r="NBC129" s="1130"/>
      <c r="NBD129" s="1154"/>
      <c r="NBE129" s="1130"/>
      <c r="NBF129" s="1134"/>
      <c r="NBG129" s="1131"/>
      <c r="NBH129" s="1131"/>
      <c r="NBI129" s="1131"/>
      <c r="NBJ129" s="178"/>
      <c r="NBK129" s="175"/>
      <c r="NBL129" s="59"/>
      <c r="NBM129" s="59"/>
      <c r="NBN129" s="209"/>
      <c r="NBO129" s="1130"/>
      <c r="NBP129" s="17"/>
      <c r="NBQ129" s="213"/>
      <c r="NBR129" s="9"/>
      <c r="NBS129" s="9"/>
      <c r="NBT129" s="9"/>
      <c r="NBU129" s="177"/>
      <c r="NBV129" s="1130"/>
      <c r="NBW129" s="1129"/>
      <c r="NBX129" s="1130"/>
      <c r="NBY129" s="1130"/>
      <c r="NBZ129" s="1130"/>
      <c r="NCA129" s="1154"/>
      <c r="NCB129" s="1130"/>
      <c r="NCC129" s="1134"/>
      <c r="NCD129" s="1131"/>
      <c r="NCE129" s="1131"/>
      <c r="NCF129" s="1131"/>
      <c r="NCG129" s="178"/>
      <c r="NCH129" s="175"/>
      <c r="NCI129" s="59"/>
      <c r="NCJ129" s="59"/>
      <c r="NCK129" s="209"/>
      <c r="NCL129" s="1130"/>
      <c r="NCM129" s="17"/>
      <c r="NCN129" s="213"/>
      <c r="NCO129" s="9"/>
      <c r="NCP129" s="9"/>
      <c r="NCQ129" s="9"/>
      <c r="NCR129" s="177"/>
      <c r="NCS129" s="1130"/>
      <c r="NCT129" s="1129"/>
      <c r="NCU129" s="1130"/>
      <c r="NCV129" s="1130"/>
      <c r="NCW129" s="1130"/>
      <c r="NCX129" s="1154"/>
      <c r="NCY129" s="1130"/>
      <c r="NCZ129" s="1134"/>
      <c r="NDA129" s="1131"/>
      <c r="NDB129" s="1131"/>
      <c r="NDC129" s="1131"/>
      <c r="NDD129" s="178"/>
      <c r="NDE129" s="175"/>
      <c r="NDF129" s="59"/>
      <c r="NDG129" s="59"/>
      <c r="NDH129" s="209"/>
      <c r="NDI129" s="1130"/>
      <c r="NDJ129" s="17"/>
      <c r="NDK129" s="213"/>
      <c r="NDL129" s="9"/>
      <c r="NDM129" s="9"/>
      <c r="NDN129" s="9"/>
      <c r="NDO129" s="177"/>
      <c r="NDP129" s="1130"/>
      <c r="NDQ129" s="1129"/>
      <c r="NDR129" s="1130"/>
      <c r="NDS129" s="1130"/>
      <c r="NDT129" s="1130"/>
      <c r="NDU129" s="1154"/>
      <c r="NDV129" s="1130"/>
      <c r="NDW129" s="1134"/>
      <c r="NDX129" s="1131"/>
      <c r="NDY129" s="1131"/>
      <c r="NDZ129" s="1131"/>
      <c r="NEA129" s="178"/>
      <c r="NEB129" s="175"/>
      <c r="NEC129" s="59"/>
      <c r="NED129" s="59"/>
      <c r="NEE129" s="209"/>
      <c r="NEF129" s="1130"/>
      <c r="NEG129" s="17"/>
      <c r="NEH129" s="213"/>
      <c r="NEI129" s="9"/>
      <c r="NEJ129" s="9"/>
      <c r="NEK129" s="9"/>
      <c r="NEL129" s="177"/>
      <c r="NEM129" s="1130"/>
      <c r="NEN129" s="1129"/>
      <c r="NEO129" s="1130"/>
      <c r="NEP129" s="1130"/>
      <c r="NEQ129" s="1130"/>
      <c r="NER129" s="1154"/>
      <c r="NES129" s="1130"/>
      <c r="NET129" s="1134"/>
      <c r="NEU129" s="1131"/>
      <c r="NEV129" s="1131"/>
      <c r="NEW129" s="1131"/>
      <c r="NEX129" s="178"/>
      <c r="NEY129" s="175"/>
      <c r="NEZ129" s="59"/>
      <c r="NFA129" s="59"/>
      <c r="NFB129" s="209"/>
      <c r="NFC129" s="1130"/>
      <c r="NFD129" s="17"/>
      <c r="NFE129" s="213"/>
      <c r="NFF129" s="9"/>
      <c r="NFG129" s="9"/>
      <c r="NFH129" s="9"/>
      <c r="NFI129" s="177"/>
      <c r="NFJ129" s="1130"/>
      <c r="NFK129" s="1129"/>
      <c r="NFL129" s="1130"/>
      <c r="NFM129" s="1130"/>
      <c r="NFN129" s="1130"/>
      <c r="NFO129" s="1154"/>
      <c r="NFP129" s="1130"/>
      <c r="NFQ129" s="1134"/>
      <c r="NFR129" s="1131"/>
      <c r="NFS129" s="1131"/>
      <c r="NFT129" s="1131"/>
      <c r="NFU129" s="178"/>
      <c r="NFV129" s="175"/>
      <c r="NFW129" s="59"/>
      <c r="NFX129" s="59"/>
      <c r="NFY129" s="209"/>
      <c r="NFZ129" s="1130"/>
      <c r="NGA129" s="17"/>
      <c r="NGB129" s="213"/>
      <c r="NGC129" s="9"/>
      <c r="NGD129" s="9"/>
      <c r="NGE129" s="9"/>
      <c r="NGF129" s="177"/>
      <c r="NGG129" s="1130"/>
      <c r="NGH129" s="1129"/>
      <c r="NGI129" s="1130"/>
      <c r="NGJ129" s="1130"/>
      <c r="NGK129" s="1130"/>
      <c r="NGL129" s="1154"/>
      <c r="NGM129" s="1130"/>
      <c r="NGN129" s="1134"/>
      <c r="NGO129" s="1131"/>
      <c r="NGP129" s="1131"/>
      <c r="NGQ129" s="1131"/>
      <c r="NGR129" s="178"/>
      <c r="NGS129" s="175"/>
      <c r="NGT129" s="59"/>
      <c r="NGU129" s="59"/>
      <c r="NGV129" s="209"/>
      <c r="NGW129" s="1130"/>
      <c r="NGX129" s="17"/>
      <c r="NGY129" s="213"/>
      <c r="NGZ129" s="9"/>
      <c r="NHA129" s="9"/>
      <c r="NHB129" s="9"/>
      <c r="NHC129" s="177"/>
      <c r="NHD129" s="1130"/>
      <c r="NHE129" s="1129"/>
      <c r="NHF129" s="1130"/>
      <c r="NHG129" s="1130"/>
      <c r="NHH129" s="1130"/>
      <c r="NHI129" s="1154"/>
      <c r="NHJ129" s="1130"/>
      <c r="NHK129" s="1134"/>
      <c r="NHL129" s="1131"/>
      <c r="NHM129" s="1131"/>
      <c r="NHN129" s="1131"/>
      <c r="NHO129" s="178"/>
      <c r="NHP129" s="175"/>
      <c r="NHQ129" s="59"/>
      <c r="NHR129" s="59"/>
      <c r="NHS129" s="209"/>
      <c r="NHT129" s="1130"/>
      <c r="NHU129" s="17"/>
      <c r="NHV129" s="213"/>
      <c r="NHW129" s="9"/>
      <c r="NHX129" s="9"/>
      <c r="NHY129" s="9"/>
      <c r="NHZ129" s="177"/>
      <c r="NIA129" s="1130"/>
      <c r="NIB129" s="1129"/>
      <c r="NIC129" s="1130"/>
      <c r="NID129" s="1130"/>
      <c r="NIE129" s="1130"/>
      <c r="NIF129" s="1154"/>
      <c r="NIG129" s="1130"/>
      <c r="NIH129" s="1134"/>
      <c r="NII129" s="1131"/>
      <c r="NIJ129" s="1131"/>
      <c r="NIK129" s="1131"/>
      <c r="NIL129" s="178"/>
      <c r="NIM129" s="175"/>
      <c r="NIN129" s="59"/>
      <c r="NIO129" s="59"/>
      <c r="NIP129" s="209"/>
      <c r="NIQ129" s="1130"/>
      <c r="NIR129" s="17"/>
      <c r="NIS129" s="213"/>
      <c r="NIT129" s="9"/>
      <c r="NIU129" s="9"/>
      <c r="NIV129" s="9"/>
      <c r="NIW129" s="177"/>
      <c r="NIX129" s="1130"/>
      <c r="NIY129" s="1129"/>
      <c r="NIZ129" s="1130"/>
      <c r="NJA129" s="1130"/>
      <c r="NJB129" s="1130"/>
      <c r="NJC129" s="1154"/>
      <c r="NJD129" s="1130"/>
      <c r="NJE129" s="1134"/>
      <c r="NJF129" s="1131"/>
      <c r="NJG129" s="1131"/>
      <c r="NJH129" s="1131"/>
      <c r="NJI129" s="178"/>
      <c r="NJJ129" s="175"/>
      <c r="NJK129" s="59"/>
      <c r="NJL129" s="59"/>
      <c r="NJM129" s="209"/>
      <c r="NJN129" s="1130"/>
      <c r="NJO129" s="17"/>
      <c r="NJP129" s="213"/>
      <c r="NJQ129" s="9"/>
      <c r="NJR129" s="9"/>
      <c r="NJS129" s="9"/>
      <c r="NJT129" s="177"/>
      <c r="NJU129" s="1130"/>
      <c r="NJV129" s="1129"/>
      <c r="NJW129" s="1130"/>
      <c r="NJX129" s="1130"/>
      <c r="NJY129" s="1130"/>
      <c r="NJZ129" s="1154"/>
      <c r="NKA129" s="1130"/>
      <c r="NKB129" s="1134"/>
      <c r="NKC129" s="1131"/>
      <c r="NKD129" s="1131"/>
      <c r="NKE129" s="1131"/>
      <c r="NKF129" s="178"/>
      <c r="NKG129" s="175"/>
      <c r="NKH129" s="59"/>
      <c r="NKI129" s="59"/>
      <c r="NKJ129" s="209"/>
      <c r="NKK129" s="1130"/>
      <c r="NKL129" s="17"/>
      <c r="NKM129" s="213"/>
      <c r="NKN129" s="9"/>
      <c r="NKO129" s="9"/>
      <c r="NKP129" s="9"/>
      <c r="NKQ129" s="177"/>
      <c r="NKR129" s="1130"/>
      <c r="NKS129" s="1129"/>
      <c r="NKT129" s="1130"/>
      <c r="NKU129" s="1130"/>
      <c r="NKV129" s="1130"/>
      <c r="NKW129" s="1154"/>
      <c r="NKX129" s="1130"/>
      <c r="NKY129" s="1134"/>
      <c r="NKZ129" s="1131"/>
      <c r="NLA129" s="1131"/>
      <c r="NLB129" s="1131"/>
      <c r="NLC129" s="178"/>
      <c r="NLD129" s="175"/>
      <c r="NLE129" s="59"/>
      <c r="NLF129" s="59"/>
      <c r="NLG129" s="209"/>
      <c r="NLH129" s="1130"/>
      <c r="NLI129" s="17"/>
      <c r="NLJ129" s="213"/>
      <c r="NLK129" s="9"/>
      <c r="NLL129" s="9"/>
      <c r="NLM129" s="9"/>
      <c r="NLN129" s="177"/>
      <c r="NLO129" s="1130"/>
      <c r="NLP129" s="1129"/>
      <c r="NLQ129" s="1130"/>
      <c r="NLR129" s="1130"/>
      <c r="NLS129" s="1130"/>
      <c r="NLT129" s="1154"/>
      <c r="NLU129" s="1130"/>
      <c r="NLV129" s="1134"/>
      <c r="NLW129" s="1131"/>
      <c r="NLX129" s="1131"/>
      <c r="NLY129" s="1131"/>
      <c r="NLZ129" s="178"/>
      <c r="NMA129" s="175"/>
      <c r="NMB129" s="59"/>
      <c r="NMC129" s="59"/>
      <c r="NMD129" s="209"/>
      <c r="NME129" s="1130"/>
      <c r="NMF129" s="17"/>
      <c r="NMG129" s="213"/>
      <c r="NMH129" s="9"/>
      <c r="NMI129" s="9"/>
      <c r="NMJ129" s="9"/>
      <c r="NMK129" s="177"/>
      <c r="NML129" s="1130"/>
      <c r="NMM129" s="1129"/>
      <c r="NMN129" s="1130"/>
      <c r="NMO129" s="1130"/>
      <c r="NMP129" s="1130"/>
      <c r="NMQ129" s="1154"/>
      <c r="NMR129" s="1130"/>
      <c r="NMS129" s="1134"/>
      <c r="NMT129" s="1131"/>
      <c r="NMU129" s="1131"/>
      <c r="NMV129" s="1131"/>
      <c r="NMW129" s="178"/>
      <c r="NMX129" s="175"/>
      <c r="NMY129" s="59"/>
      <c r="NMZ129" s="59"/>
      <c r="NNA129" s="209"/>
      <c r="NNB129" s="1130"/>
      <c r="NNC129" s="17"/>
      <c r="NND129" s="213"/>
      <c r="NNE129" s="9"/>
      <c r="NNF129" s="9"/>
      <c r="NNG129" s="9"/>
      <c r="NNH129" s="177"/>
      <c r="NNI129" s="1130"/>
      <c r="NNJ129" s="1129"/>
      <c r="NNK129" s="1130"/>
      <c r="NNL129" s="1130"/>
      <c r="NNM129" s="1130"/>
      <c r="NNN129" s="1154"/>
      <c r="NNO129" s="1130"/>
      <c r="NNP129" s="1134"/>
      <c r="NNQ129" s="1131"/>
      <c r="NNR129" s="1131"/>
      <c r="NNS129" s="1131"/>
      <c r="NNT129" s="178"/>
      <c r="NNU129" s="175"/>
      <c r="NNV129" s="59"/>
      <c r="NNW129" s="59"/>
      <c r="NNX129" s="209"/>
      <c r="NNY129" s="1130"/>
      <c r="NNZ129" s="17"/>
      <c r="NOA129" s="213"/>
      <c r="NOB129" s="9"/>
      <c r="NOC129" s="9"/>
      <c r="NOD129" s="9"/>
      <c r="NOE129" s="177"/>
      <c r="NOF129" s="1130"/>
      <c r="NOG129" s="1129"/>
      <c r="NOH129" s="1130"/>
      <c r="NOI129" s="1130"/>
      <c r="NOJ129" s="1130"/>
      <c r="NOK129" s="1154"/>
      <c r="NOL129" s="1130"/>
      <c r="NOM129" s="1134"/>
      <c r="NON129" s="1131"/>
      <c r="NOO129" s="1131"/>
      <c r="NOP129" s="1131"/>
      <c r="NOQ129" s="178"/>
      <c r="NOR129" s="175"/>
      <c r="NOS129" s="59"/>
      <c r="NOT129" s="59"/>
      <c r="NOU129" s="209"/>
      <c r="NOV129" s="1130"/>
      <c r="NOW129" s="17"/>
      <c r="NOX129" s="213"/>
      <c r="NOY129" s="9"/>
      <c r="NOZ129" s="9"/>
      <c r="NPA129" s="9"/>
      <c r="NPB129" s="177"/>
      <c r="NPC129" s="1130"/>
      <c r="NPD129" s="1129"/>
      <c r="NPE129" s="1130"/>
      <c r="NPF129" s="1130"/>
      <c r="NPG129" s="1130"/>
      <c r="NPH129" s="1154"/>
      <c r="NPI129" s="1130"/>
      <c r="NPJ129" s="1134"/>
      <c r="NPK129" s="1131"/>
      <c r="NPL129" s="1131"/>
      <c r="NPM129" s="1131"/>
      <c r="NPN129" s="178"/>
      <c r="NPO129" s="175"/>
      <c r="NPP129" s="59"/>
      <c r="NPQ129" s="59"/>
      <c r="NPR129" s="209"/>
      <c r="NPS129" s="1130"/>
      <c r="NPT129" s="17"/>
      <c r="NPU129" s="213"/>
      <c r="NPV129" s="9"/>
      <c r="NPW129" s="9"/>
      <c r="NPX129" s="9"/>
      <c r="NPY129" s="177"/>
      <c r="NPZ129" s="1130"/>
      <c r="NQA129" s="1129"/>
      <c r="NQB129" s="1130"/>
      <c r="NQC129" s="1130"/>
      <c r="NQD129" s="1130"/>
      <c r="NQE129" s="1154"/>
      <c r="NQF129" s="1130"/>
      <c r="NQG129" s="1134"/>
      <c r="NQH129" s="1131"/>
      <c r="NQI129" s="1131"/>
      <c r="NQJ129" s="1131"/>
      <c r="NQK129" s="178"/>
      <c r="NQL129" s="175"/>
      <c r="NQM129" s="59"/>
      <c r="NQN129" s="59"/>
      <c r="NQO129" s="209"/>
      <c r="NQP129" s="1130"/>
      <c r="NQQ129" s="17"/>
      <c r="NQR129" s="213"/>
      <c r="NQS129" s="9"/>
      <c r="NQT129" s="9"/>
      <c r="NQU129" s="9"/>
      <c r="NQV129" s="177"/>
      <c r="NQW129" s="1130"/>
      <c r="NQX129" s="1129"/>
      <c r="NQY129" s="1130"/>
      <c r="NQZ129" s="1130"/>
      <c r="NRA129" s="1130"/>
      <c r="NRB129" s="1154"/>
      <c r="NRC129" s="1130"/>
      <c r="NRD129" s="1134"/>
      <c r="NRE129" s="1131"/>
      <c r="NRF129" s="1131"/>
      <c r="NRG129" s="1131"/>
      <c r="NRH129" s="178"/>
      <c r="NRI129" s="175"/>
      <c r="NRJ129" s="59"/>
      <c r="NRK129" s="59"/>
      <c r="NRL129" s="209"/>
      <c r="NRM129" s="1130"/>
      <c r="NRN129" s="17"/>
      <c r="NRO129" s="213"/>
      <c r="NRP129" s="9"/>
      <c r="NRQ129" s="9"/>
      <c r="NRR129" s="9"/>
      <c r="NRS129" s="177"/>
      <c r="NRT129" s="1130"/>
      <c r="NRU129" s="1129"/>
      <c r="NRV129" s="1130"/>
      <c r="NRW129" s="1130"/>
      <c r="NRX129" s="1130"/>
      <c r="NRY129" s="1154"/>
      <c r="NRZ129" s="1130"/>
      <c r="NSA129" s="1134"/>
      <c r="NSB129" s="1131"/>
      <c r="NSC129" s="1131"/>
      <c r="NSD129" s="1131"/>
      <c r="NSE129" s="178"/>
      <c r="NSF129" s="175"/>
      <c r="NSG129" s="59"/>
      <c r="NSH129" s="59"/>
      <c r="NSI129" s="209"/>
      <c r="NSJ129" s="1130"/>
      <c r="NSK129" s="17"/>
      <c r="NSL129" s="213"/>
      <c r="NSM129" s="9"/>
      <c r="NSN129" s="9"/>
      <c r="NSO129" s="9"/>
      <c r="NSP129" s="177"/>
      <c r="NSQ129" s="1130"/>
      <c r="NSR129" s="1129"/>
      <c r="NSS129" s="1130"/>
      <c r="NST129" s="1130"/>
      <c r="NSU129" s="1130"/>
      <c r="NSV129" s="1154"/>
      <c r="NSW129" s="1130"/>
      <c r="NSX129" s="1134"/>
      <c r="NSY129" s="1131"/>
      <c r="NSZ129" s="1131"/>
      <c r="NTA129" s="1131"/>
      <c r="NTB129" s="178"/>
      <c r="NTC129" s="175"/>
      <c r="NTD129" s="59"/>
      <c r="NTE129" s="59"/>
      <c r="NTF129" s="209"/>
      <c r="NTG129" s="1130"/>
      <c r="NTH129" s="17"/>
      <c r="NTI129" s="213"/>
      <c r="NTJ129" s="9"/>
      <c r="NTK129" s="9"/>
      <c r="NTL129" s="9"/>
      <c r="NTM129" s="177"/>
      <c r="NTN129" s="1130"/>
      <c r="NTO129" s="1129"/>
      <c r="NTP129" s="1130"/>
      <c r="NTQ129" s="1130"/>
      <c r="NTR129" s="1130"/>
      <c r="NTS129" s="1154"/>
      <c r="NTT129" s="1130"/>
      <c r="NTU129" s="1134"/>
      <c r="NTV129" s="1131"/>
      <c r="NTW129" s="1131"/>
      <c r="NTX129" s="1131"/>
      <c r="NTY129" s="178"/>
      <c r="NTZ129" s="175"/>
      <c r="NUA129" s="59"/>
      <c r="NUB129" s="59"/>
      <c r="NUC129" s="209"/>
      <c r="NUD129" s="1130"/>
      <c r="NUE129" s="17"/>
      <c r="NUF129" s="213"/>
      <c r="NUG129" s="9"/>
      <c r="NUH129" s="9"/>
      <c r="NUI129" s="9"/>
      <c r="NUJ129" s="177"/>
      <c r="NUK129" s="1130"/>
      <c r="NUL129" s="1129"/>
      <c r="NUM129" s="1130"/>
      <c r="NUN129" s="1130"/>
      <c r="NUO129" s="1130"/>
      <c r="NUP129" s="1154"/>
      <c r="NUQ129" s="1130"/>
      <c r="NUR129" s="1134"/>
      <c r="NUS129" s="1131"/>
      <c r="NUT129" s="1131"/>
      <c r="NUU129" s="1131"/>
      <c r="NUV129" s="178"/>
      <c r="NUW129" s="175"/>
      <c r="NUX129" s="59"/>
      <c r="NUY129" s="59"/>
      <c r="NUZ129" s="209"/>
      <c r="NVA129" s="1130"/>
      <c r="NVB129" s="17"/>
      <c r="NVC129" s="213"/>
      <c r="NVD129" s="9"/>
      <c r="NVE129" s="9"/>
      <c r="NVF129" s="9"/>
      <c r="NVG129" s="177"/>
      <c r="NVH129" s="1130"/>
      <c r="NVI129" s="1129"/>
      <c r="NVJ129" s="1130"/>
      <c r="NVK129" s="1130"/>
      <c r="NVL129" s="1130"/>
      <c r="NVM129" s="1154"/>
      <c r="NVN129" s="1130"/>
      <c r="NVO129" s="1134"/>
      <c r="NVP129" s="1131"/>
      <c r="NVQ129" s="1131"/>
      <c r="NVR129" s="1131"/>
      <c r="NVS129" s="178"/>
      <c r="NVT129" s="175"/>
      <c r="NVU129" s="59"/>
      <c r="NVV129" s="59"/>
      <c r="NVW129" s="209"/>
      <c r="NVX129" s="1130"/>
      <c r="NVY129" s="17"/>
      <c r="NVZ129" s="213"/>
      <c r="NWA129" s="9"/>
      <c r="NWB129" s="9"/>
      <c r="NWC129" s="9"/>
      <c r="NWD129" s="177"/>
      <c r="NWE129" s="1130"/>
      <c r="NWF129" s="1129"/>
      <c r="NWG129" s="1130"/>
      <c r="NWH129" s="1130"/>
      <c r="NWI129" s="1130"/>
      <c r="NWJ129" s="1154"/>
      <c r="NWK129" s="1130"/>
      <c r="NWL129" s="1134"/>
      <c r="NWM129" s="1131"/>
      <c r="NWN129" s="1131"/>
      <c r="NWO129" s="1131"/>
      <c r="NWP129" s="178"/>
      <c r="NWQ129" s="175"/>
      <c r="NWR129" s="59"/>
      <c r="NWS129" s="59"/>
      <c r="NWT129" s="209"/>
      <c r="NWU129" s="1130"/>
      <c r="NWV129" s="17"/>
      <c r="NWW129" s="213"/>
      <c r="NWX129" s="9"/>
      <c r="NWY129" s="9"/>
      <c r="NWZ129" s="9"/>
      <c r="NXA129" s="177"/>
      <c r="NXB129" s="1130"/>
      <c r="NXC129" s="1129"/>
      <c r="NXD129" s="1130"/>
      <c r="NXE129" s="1130"/>
      <c r="NXF129" s="1130"/>
      <c r="NXG129" s="1154"/>
      <c r="NXH129" s="1130"/>
      <c r="NXI129" s="1134"/>
      <c r="NXJ129" s="1131"/>
      <c r="NXK129" s="1131"/>
      <c r="NXL129" s="1131"/>
      <c r="NXM129" s="178"/>
      <c r="NXN129" s="175"/>
      <c r="NXO129" s="59"/>
      <c r="NXP129" s="59"/>
      <c r="NXQ129" s="209"/>
      <c r="NXR129" s="1130"/>
      <c r="NXS129" s="17"/>
      <c r="NXT129" s="213"/>
      <c r="NXU129" s="9"/>
      <c r="NXV129" s="9"/>
      <c r="NXW129" s="9"/>
      <c r="NXX129" s="177"/>
      <c r="NXY129" s="1130"/>
      <c r="NXZ129" s="1129"/>
      <c r="NYA129" s="1130"/>
      <c r="NYB129" s="1130"/>
      <c r="NYC129" s="1130"/>
      <c r="NYD129" s="1154"/>
      <c r="NYE129" s="1130"/>
      <c r="NYF129" s="1134"/>
      <c r="NYG129" s="1131"/>
      <c r="NYH129" s="1131"/>
      <c r="NYI129" s="1131"/>
      <c r="NYJ129" s="178"/>
      <c r="NYK129" s="175"/>
      <c r="NYL129" s="59"/>
      <c r="NYM129" s="59"/>
      <c r="NYN129" s="209"/>
      <c r="NYO129" s="1130"/>
      <c r="NYP129" s="17"/>
      <c r="NYQ129" s="213"/>
      <c r="NYR129" s="9"/>
      <c r="NYS129" s="9"/>
      <c r="NYT129" s="9"/>
      <c r="NYU129" s="177"/>
      <c r="NYV129" s="1130"/>
      <c r="NYW129" s="1129"/>
      <c r="NYX129" s="1130"/>
      <c r="NYY129" s="1130"/>
      <c r="NYZ129" s="1130"/>
      <c r="NZA129" s="1154"/>
      <c r="NZB129" s="1130"/>
      <c r="NZC129" s="1134"/>
      <c r="NZD129" s="1131"/>
      <c r="NZE129" s="1131"/>
      <c r="NZF129" s="1131"/>
      <c r="NZG129" s="178"/>
      <c r="NZH129" s="175"/>
      <c r="NZI129" s="59"/>
      <c r="NZJ129" s="59"/>
      <c r="NZK129" s="209"/>
      <c r="NZL129" s="1130"/>
      <c r="NZM129" s="17"/>
      <c r="NZN129" s="213"/>
      <c r="NZO129" s="9"/>
      <c r="NZP129" s="9"/>
      <c r="NZQ129" s="9"/>
      <c r="NZR129" s="177"/>
      <c r="NZS129" s="1130"/>
      <c r="NZT129" s="1129"/>
      <c r="NZU129" s="1130"/>
      <c r="NZV129" s="1130"/>
      <c r="NZW129" s="1130"/>
      <c r="NZX129" s="1154"/>
      <c r="NZY129" s="1130"/>
      <c r="NZZ129" s="1134"/>
      <c r="OAA129" s="1131"/>
      <c r="OAB129" s="1131"/>
      <c r="OAC129" s="1131"/>
      <c r="OAD129" s="178"/>
      <c r="OAE129" s="175"/>
      <c r="OAF129" s="59"/>
      <c r="OAG129" s="59"/>
      <c r="OAH129" s="209"/>
      <c r="OAI129" s="1130"/>
      <c r="OAJ129" s="17"/>
      <c r="OAK129" s="213"/>
      <c r="OAL129" s="9"/>
      <c r="OAM129" s="9"/>
      <c r="OAN129" s="9"/>
      <c r="OAO129" s="177"/>
      <c r="OAP129" s="1130"/>
      <c r="OAQ129" s="1129"/>
      <c r="OAR129" s="1130"/>
      <c r="OAS129" s="1130"/>
      <c r="OAT129" s="1130"/>
      <c r="OAU129" s="1154"/>
      <c r="OAV129" s="1130"/>
      <c r="OAW129" s="1134"/>
      <c r="OAX129" s="1131"/>
      <c r="OAY129" s="1131"/>
      <c r="OAZ129" s="1131"/>
      <c r="OBA129" s="178"/>
      <c r="OBB129" s="175"/>
      <c r="OBC129" s="59"/>
      <c r="OBD129" s="59"/>
      <c r="OBE129" s="209"/>
      <c r="OBF129" s="1130"/>
      <c r="OBG129" s="17"/>
      <c r="OBH129" s="213"/>
      <c r="OBI129" s="9"/>
      <c r="OBJ129" s="9"/>
      <c r="OBK129" s="9"/>
      <c r="OBL129" s="177"/>
      <c r="OBM129" s="1130"/>
      <c r="OBN129" s="1129"/>
      <c r="OBO129" s="1130"/>
      <c r="OBP129" s="1130"/>
      <c r="OBQ129" s="1130"/>
      <c r="OBR129" s="1154"/>
      <c r="OBS129" s="1130"/>
      <c r="OBT129" s="1134"/>
      <c r="OBU129" s="1131"/>
      <c r="OBV129" s="1131"/>
      <c r="OBW129" s="1131"/>
      <c r="OBX129" s="178"/>
      <c r="OBY129" s="175"/>
      <c r="OBZ129" s="59"/>
      <c r="OCA129" s="59"/>
      <c r="OCB129" s="209"/>
      <c r="OCC129" s="1130"/>
      <c r="OCD129" s="17"/>
      <c r="OCE129" s="213"/>
      <c r="OCF129" s="9"/>
      <c r="OCG129" s="9"/>
      <c r="OCH129" s="9"/>
      <c r="OCI129" s="177"/>
      <c r="OCJ129" s="1130"/>
      <c r="OCK129" s="1129"/>
      <c r="OCL129" s="1130"/>
      <c r="OCM129" s="1130"/>
      <c r="OCN129" s="1130"/>
      <c r="OCO129" s="1154"/>
      <c r="OCP129" s="1130"/>
      <c r="OCQ129" s="1134"/>
      <c r="OCR129" s="1131"/>
      <c r="OCS129" s="1131"/>
      <c r="OCT129" s="1131"/>
      <c r="OCU129" s="178"/>
      <c r="OCV129" s="175"/>
      <c r="OCW129" s="59"/>
      <c r="OCX129" s="59"/>
      <c r="OCY129" s="209"/>
      <c r="OCZ129" s="1130"/>
      <c r="ODA129" s="17"/>
      <c r="ODB129" s="213"/>
      <c r="ODC129" s="9"/>
      <c r="ODD129" s="9"/>
      <c r="ODE129" s="9"/>
      <c r="ODF129" s="177"/>
      <c r="ODG129" s="1130"/>
      <c r="ODH129" s="1129"/>
      <c r="ODI129" s="1130"/>
      <c r="ODJ129" s="1130"/>
      <c r="ODK129" s="1130"/>
      <c r="ODL129" s="1154"/>
      <c r="ODM129" s="1130"/>
      <c r="ODN129" s="1134"/>
      <c r="ODO129" s="1131"/>
      <c r="ODP129" s="1131"/>
      <c r="ODQ129" s="1131"/>
      <c r="ODR129" s="178"/>
      <c r="ODS129" s="175"/>
      <c r="ODT129" s="59"/>
      <c r="ODU129" s="59"/>
      <c r="ODV129" s="209"/>
      <c r="ODW129" s="1130"/>
      <c r="ODX129" s="17"/>
      <c r="ODY129" s="213"/>
      <c r="ODZ129" s="9"/>
      <c r="OEA129" s="9"/>
      <c r="OEB129" s="9"/>
      <c r="OEC129" s="177"/>
      <c r="OED129" s="1130"/>
      <c r="OEE129" s="1129"/>
      <c r="OEF129" s="1130"/>
      <c r="OEG129" s="1130"/>
      <c r="OEH129" s="1130"/>
      <c r="OEI129" s="1154"/>
      <c r="OEJ129" s="1130"/>
      <c r="OEK129" s="1134"/>
      <c r="OEL129" s="1131"/>
      <c r="OEM129" s="1131"/>
      <c r="OEN129" s="1131"/>
      <c r="OEO129" s="178"/>
      <c r="OEP129" s="175"/>
      <c r="OEQ129" s="59"/>
      <c r="OER129" s="59"/>
      <c r="OES129" s="209"/>
      <c r="OET129" s="1130"/>
      <c r="OEU129" s="17"/>
      <c r="OEV129" s="213"/>
      <c r="OEW129" s="9"/>
      <c r="OEX129" s="9"/>
      <c r="OEY129" s="9"/>
      <c r="OEZ129" s="177"/>
      <c r="OFA129" s="1130"/>
      <c r="OFB129" s="1129"/>
      <c r="OFC129" s="1130"/>
      <c r="OFD129" s="1130"/>
      <c r="OFE129" s="1130"/>
      <c r="OFF129" s="1154"/>
      <c r="OFG129" s="1130"/>
      <c r="OFH129" s="1134"/>
      <c r="OFI129" s="1131"/>
      <c r="OFJ129" s="1131"/>
      <c r="OFK129" s="1131"/>
      <c r="OFL129" s="178"/>
      <c r="OFM129" s="175"/>
      <c r="OFN129" s="59"/>
      <c r="OFO129" s="59"/>
      <c r="OFP129" s="209"/>
      <c r="OFQ129" s="1130"/>
      <c r="OFR129" s="17"/>
      <c r="OFS129" s="213"/>
      <c r="OFT129" s="9"/>
      <c r="OFU129" s="9"/>
      <c r="OFV129" s="9"/>
      <c r="OFW129" s="177"/>
      <c r="OFX129" s="1130"/>
      <c r="OFY129" s="1129"/>
      <c r="OFZ129" s="1130"/>
      <c r="OGA129" s="1130"/>
      <c r="OGB129" s="1130"/>
      <c r="OGC129" s="1154"/>
      <c r="OGD129" s="1130"/>
      <c r="OGE129" s="1134"/>
      <c r="OGF129" s="1131"/>
      <c r="OGG129" s="1131"/>
      <c r="OGH129" s="1131"/>
      <c r="OGI129" s="178"/>
      <c r="OGJ129" s="175"/>
      <c r="OGK129" s="59"/>
      <c r="OGL129" s="59"/>
      <c r="OGM129" s="209"/>
      <c r="OGN129" s="1130"/>
      <c r="OGO129" s="17"/>
      <c r="OGP129" s="213"/>
      <c r="OGQ129" s="9"/>
      <c r="OGR129" s="9"/>
      <c r="OGS129" s="9"/>
      <c r="OGT129" s="177"/>
      <c r="OGU129" s="1130"/>
      <c r="OGV129" s="1129"/>
      <c r="OGW129" s="1130"/>
      <c r="OGX129" s="1130"/>
      <c r="OGY129" s="1130"/>
      <c r="OGZ129" s="1154"/>
      <c r="OHA129" s="1130"/>
      <c r="OHB129" s="1134"/>
      <c r="OHC129" s="1131"/>
      <c r="OHD129" s="1131"/>
      <c r="OHE129" s="1131"/>
      <c r="OHF129" s="178"/>
      <c r="OHG129" s="175"/>
      <c r="OHH129" s="59"/>
      <c r="OHI129" s="59"/>
      <c r="OHJ129" s="209"/>
      <c r="OHK129" s="1130"/>
      <c r="OHL129" s="17"/>
      <c r="OHM129" s="213"/>
      <c r="OHN129" s="9"/>
      <c r="OHO129" s="9"/>
      <c r="OHP129" s="9"/>
      <c r="OHQ129" s="177"/>
      <c r="OHR129" s="1130"/>
      <c r="OHS129" s="1129"/>
      <c r="OHT129" s="1130"/>
      <c r="OHU129" s="1130"/>
      <c r="OHV129" s="1130"/>
      <c r="OHW129" s="1154"/>
      <c r="OHX129" s="1130"/>
      <c r="OHY129" s="1134"/>
      <c r="OHZ129" s="1131"/>
      <c r="OIA129" s="1131"/>
      <c r="OIB129" s="1131"/>
      <c r="OIC129" s="178"/>
      <c r="OID129" s="175"/>
      <c r="OIE129" s="59"/>
      <c r="OIF129" s="59"/>
      <c r="OIG129" s="209"/>
      <c r="OIH129" s="1130"/>
      <c r="OII129" s="17"/>
      <c r="OIJ129" s="213"/>
      <c r="OIK129" s="9"/>
      <c r="OIL129" s="9"/>
      <c r="OIM129" s="9"/>
      <c r="OIN129" s="177"/>
      <c r="OIO129" s="1130"/>
      <c r="OIP129" s="1129"/>
      <c r="OIQ129" s="1130"/>
      <c r="OIR129" s="1130"/>
      <c r="OIS129" s="1130"/>
      <c r="OIT129" s="1154"/>
      <c r="OIU129" s="1130"/>
      <c r="OIV129" s="1134"/>
      <c r="OIW129" s="1131"/>
      <c r="OIX129" s="1131"/>
      <c r="OIY129" s="1131"/>
      <c r="OIZ129" s="178"/>
      <c r="OJA129" s="175"/>
      <c r="OJB129" s="59"/>
      <c r="OJC129" s="59"/>
      <c r="OJD129" s="209"/>
      <c r="OJE129" s="1130"/>
      <c r="OJF129" s="17"/>
      <c r="OJG129" s="213"/>
      <c r="OJH129" s="9"/>
      <c r="OJI129" s="9"/>
      <c r="OJJ129" s="9"/>
      <c r="OJK129" s="177"/>
      <c r="OJL129" s="1130"/>
      <c r="OJM129" s="1129"/>
      <c r="OJN129" s="1130"/>
      <c r="OJO129" s="1130"/>
      <c r="OJP129" s="1130"/>
      <c r="OJQ129" s="1154"/>
      <c r="OJR129" s="1130"/>
      <c r="OJS129" s="1134"/>
      <c r="OJT129" s="1131"/>
      <c r="OJU129" s="1131"/>
      <c r="OJV129" s="1131"/>
      <c r="OJW129" s="178"/>
      <c r="OJX129" s="175"/>
      <c r="OJY129" s="59"/>
      <c r="OJZ129" s="59"/>
      <c r="OKA129" s="209"/>
      <c r="OKB129" s="1130"/>
      <c r="OKC129" s="17"/>
      <c r="OKD129" s="213"/>
      <c r="OKE129" s="9"/>
      <c r="OKF129" s="9"/>
      <c r="OKG129" s="9"/>
      <c r="OKH129" s="177"/>
      <c r="OKI129" s="1130"/>
      <c r="OKJ129" s="1129"/>
      <c r="OKK129" s="1130"/>
      <c r="OKL129" s="1130"/>
      <c r="OKM129" s="1130"/>
      <c r="OKN129" s="1154"/>
      <c r="OKO129" s="1130"/>
      <c r="OKP129" s="1134"/>
      <c r="OKQ129" s="1131"/>
      <c r="OKR129" s="1131"/>
      <c r="OKS129" s="1131"/>
      <c r="OKT129" s="178"/>
      <c r="OKU129" s="175"/>
      <c r="OKV129" s="59"/>
      <c r="OKW129" s="59"/>
      <c r="OKX129" s="209"/>
      <c r="OKY129" s="1130"/>
      <c r="OKZ129" s="17"/>
      <c r="OLA129" s="213"/>
      <c r="OLB129" s="9"/>
      <c r="OLC129" s="9"/>
      <c r="OLD129" s="9"/>
      <c r="OLE129" s="177"/>
      <c r="OLF129" s="1130"/>
      <c r="OLG129" s="1129"/>
      <c r="OLH129" s="1130"/>
      <c r="OLI129" s="1130"/>
      <c r="OLJ129" s="1130"/>
      <c r="OLK129" s="1154"/>
      <c r="OLL129" s="1130"/>
      <c r="OLM129" s="1134"/>
      <c r="OLN129" s="1131"/>
      <c r="OLO129" s="1131"/>
      <c r="OLP129" s="1131"/>
      <c r="OLQ129" s="178"/>
      <c r="OLR129" s="175"/>
      <c r="OLS129" s="59"/>
      <c r="OLT129" s="59"/>
      <c r="OLU129" s="209"/>
      <c r="OLV129" s="1130"/>
      <c r="OLW129" s="17"/>
      <c r="OLX129" s="213"/>
      <c r="OLY129" s="9"/>
      <c r="OLZ129" s="9"/>
      <c r="OMA129" s="9"/>
      <c r="OMB129" s="177"/>
      <c r="OMC129" s="1130"/>
      <c r="OMD129" s="1129"/>
      <c r="OME129" s="1130"/>
      <c r="OMF129" s="1130"/>
      <c r="OMG129" s="1130"/>
      <c r="OMH129" s="1154"/>
      <c r="OMI129" s="1130"/>
      <c r="OMJ129" s="1134"/>
      <c r="OMK129" s="1131"/>
      <c r="OML129" s="1131"/>
      <c r="OMM129" s="1131"/>
      <c r="OMN129" s="178"/>
      <c r="OMO129" s="175"/>
      <c r="OMP129" s="59"/>
      <c r="OMQ129" s="59"/>
      <c r="OMR129" s="209"/>
      <c r="OMS129" s="1130"/>
      <c r="OMT129" s="17"/>
      <c r="OMU129" s="213"/>
      <c r="OMV129" s="9"/>
      <c r="OMW129" s="9"/>
      <c r="OMX129" s="9"/>
      <c r="OMY129" s="177"/>
      <c r="OMZ129" s="1130"/>
      <c r="ONA129" s="1129"/>
      <c r="ONB129" s="1130"/>
      <c r="ONC129" s="1130"/>
      <c r="OND129" s="1130"/>
      <c r="ONE129" s="1154"/>
      <c r="ONF129" s="1130"/>
      <c r="ONG129" s="1134"/>
      <c r="ONH129" s="1131"/>
      <c r="ONI129" s="1131"/>
      <c r="ONJ129" s="1131"/>
      <c r="ONK129" s="178"/>
      <c r="ONL129" s="175"/>
      <c r="ONM129" s="59"/>
      <c r="ONN129" s="59"/>
      <c r="ONO129" s="209"/>
      <c r="ONP129" s="1130"/>
      <c r="ONQ129" s="17"/>
      <c r="ONR129" s="213"/>
      <c r="ONS129" s="9"/>
      <c r="ONT129" s="9"/>
      <c r="ONU129" s="9"/>
      <c r="ONV129" s="177"/>
      <c r="ONW129" s="1130"/>
      <c r="ONX129" s="1129"/>
      <c r="ONY129" s="1130"/>
      <c r="ONZ129" s="1130"/>
      <c r="OOA129" s="1130"/>
      <c r="OOB129" s="1154"/>
      <c r="OOC129" s="1130"/>
      <c r="OOD129" s="1134"/>
      <c r="OOE129" s="1131"/>
      <c r="OOF129" s="1131"/>
      <c r="OOG129" s="1131"/>
      <c r="OOH129" s="178"/>
      <c r="OOI129" s="175"/>
      <c r="OOJ129" s="59"/>
      <c r="OOK129" s="59"/>
      <c r="OOL129" s="209"/>
      <c r="OOM129" s="1130"/>
      <c r="OON129" s="17"/>
      <c r="OOO129" s="213"/>
      <c r="OOP129" s="9"/>
      <c r="OOQ129" s="9"/>
      <c r="OOR129" s="9"/>
      <c r="OOS129" s="177"/>
      <c r="OOT129" s="1130"/>
      <c r="OOU129" s="1129"/>
      <c r="OOV129" s="1130"/>
      <c r="OOW129" s="1130"/>
      <c r="OOX129" s="1130"/>
      <c r="OOY129" s="1154"/>
      <c r="OOZ129" s="1130"/>
      <c r="OPA129" s="1134"/>
      <c r="OPB129" s="1131"/>
      <c r="OPC129" s="1131"/>
      <c r="OPD129" s="1131"/>
      <c r="OPE129" s="178"/>
      <c r="OPF129" s="175"/>
      <c r="OPG129" s="59"/>
      <c r="OPH129" s="59"/>
      <c r="OPI129" s="209"/>
      <c r="OPJ129" s="1130"/>
      <c r="OPK129" s="17"/>
      <c r="OPL129" s="213"/>
      <c r="OPM129" s="9"/>
      <c r="OPN129" s="9"/>
      <c r="OPO129" s="9"/>
      <c r="OPP129" s="177"/>
      <c r="OPQ129" s="1130"/>
      <c r="OPR129" s="1129"/>
      <c r="OPS129" s="1130"/>
      <c r="OPT129" s="1130"/>
      <c r="OPU129" s="1130"/>
      <c r="OPV129" s="1154"/>
      <c r="OPW129" s="1130"/>
      <c r="OPX129" s="1134"/>
      <c r="OPY129" s="1131"/>
      <c r="OPZ129" s="1131"/>
      <c r="OQA129" s="1131"/>
      <c r="OQB129" s="178"/>
      <c r="OQC129" s="175"/>
      <c r="OQD129" s="59"/>
      <c r="OQE129" s="59"/>
      <c r="OQF129" s="209"/>
      <c r="OQG129" s="1130"/>
      <c r="OQH129" s="17"/>
      <c r="OQI129" s="213"/>
      <c r="OQJ129" s="9"/>
      <c r="OQK129" s="9"/>
      <c r="OQL129" s="9"/>
      <c r="OQM129" s="177"/>
      <c r="OQN129" s="1130"/>
      <c r="OQO129" s="1129"/>
      <c r="OQP129" s="1130"/>
      <c r="OQQ129" s="1130"/>
      <c r="OQR129" s="1130"/>
      <c r="OQS129" s="1154"/>
      <c r="OQT129" s="1130"/>
      <c r="OQU129" s="1134"/>
      <c r="OQV129" s="1131"/>
      <c r="OQW129" s="1131"/>
      <c r="OQX129" s="1131"/>
      <c r="OQY129" s="178"/>
      <c r="OQZ129" s="175"/>
      <c r="ORA129" s="59"/>
      <c r="ORB129" s="59"/>
      <c r="ORC129" s="209"/>
      <c r="ORD129" s="1130"/>
      <c r="ORE129" s="17"/>
      <c r="ORF129" s="213"/>
      <c r="ORG129" s="9"/>
      <c r="ORH129" s="9"/>
      <c r="ORI129" s="9"/>
      <c r="ORJ129" s="177"/>
      <c r="ORK129" s="1130"/>
      <c r="ORL129" s="1129"/>
      <c r="ORM129" s="1130"/>
      <c r="ORN129" s="1130"/>
      <c r="ORO129" s="1130"/>
      <c r="ORP129" s="1154"/>
      <c r="ORQ129" s="1130"/>
      <c r="ORR129" s="1134"/>
      <c r="ORS129" s="1131"/>
      <c r="ORT129" s="1131"/>
      <c r="ORU129" s="1131"/>
      <c r="ORV129" s="178"/>
      <c r="ORW129" s="175"/>
      <c r="ORX129" s="59"/>
      <c r="ORY129" s="59"/>
      <c r="ORZ129" s="209"/>
      <c r="OSA129" s="1130"/>
      <c r="OSB129" s="17"/>
      <c r="OSC129" s="213"/>
      <c r="OSD129" s="9"/>
      <c r="OSE129" s="9"/>
      <c r="OSF129" s="9"/>
      <c r="OSG129" s="177"/>
      <c r="OSH129" s="1130"/>
      <c r="OSI129" s="1129"/>
      <c r="OSJ129" s="1130"/>
      <c r="OSK129" s="1130"/>
      <c r="OSL129" s="1130"/>
      <c r="OSM129" s="1154"/>
      <c r="OSN129" s="1130"/>
      <c r="OSO129" s="1134"/>
      <c r="OSP129" s="1131"/>
      <c r="OSQ129" s="1131"/>
      <c r="OSR129" s="1131"/>
      <c r="OSS129" s="178"/>
      <c r="OST129" s="175"/>
      <c r="OSU129" s="59"/>
      <c r="OSV129" s="59"/>
      <c r="OSW129" s="209"/>
      <c r="OSX129" s="1130"/>
      <c r="OSY129" s="17"/>
      <c r="OSZ129" s="213"/>
      <c r="OTA129" s="9"/>
      <c r="OTB129" s="9"/>
      <c r="OTC129" s="9"/>
      <c r="OTD129" s="177"/>
      <c r="OTE129" s="1130"/>
      <c r="OTF129" s="1129"/>
      <c r="OTG129" s="1130"/>
      <c r="OTH129" s="1130"/>
      <c r="OTI129" s="1130"/>
      <c r="OTJ129" s="1154"/>
      <c r="OTK129" s="1130"/>
      <c r="OTL129" s="1134"/>
      <c r="OTM129" s="1131"/>
      <c r="OTN129" s="1131"/>
      <c r="OTO129" s="1131"/>
      <c r="OTP129" s="178"/>
      <c r="OTQ129" s="175"/>
      <c r="OTR129" s="59"/>
      <c r="OTS129" s="59"/>
      <c r="OTT129" s="209"/>
      <c r="OTU129" s="1130"/>
      <c r="OTV129" s="17"/>
      <c r="OTW129" s="213"/>
      <c r="OTX129" s="9"/>
      <c r="OTY129" s="9"/>
      <c r="OTZ129" s="9"/>
      <c r="OUA129" s="177"/>
      <c r="OUB129" s="1130"/>
      <c r="OUC129" s="1129"/>
      <c r="OUD129" s="1130"/>
      <c r="OUE129" s="1130"/>
      <c r="OUF129" s="1130"/>
      <c r="OUG129" s="1154"/>
      <c r="OUH129" s="1130"/>
      <c r="OUI129" s="1134"/>
      <c r="OUJ129" s="1131"/>
      <c r="OUK129" s="1131"/>
      <c r="OUL129" s="1131"/>
      <c r="OUM129" s="178"/>
      <c r="OUN129" s="175"/>
      <c r="OUO129" s="59"/>
      <c r="OUP129" s="59"/>
      <c r="OUQ129" s="209"/>
      <c r="OUR129" s="1130"/>
      <c r="OUS129" s="17"/>
      <c r="OUT129" s="213"/>
      <c r="OUU129" s="9"/>
      <c r="OUV129" s="9"/>
      <c r="OUW129" s="9"/>
      <c r="OUX129" s="177"/>
      <c r="OUY129" s="1130"/>
      <c r="OUZ129" s="1129"/>
      <c r="OVA129" s="1130"/>
      <c r="OVB129" s="1130"/>
      <c r="OVC129" s="1130"/>
      <c r="OVD129" s="1154"/>
      <c r="OVE129" s="1130"/>
      <c r="OVF129" s="1134"/>
      <c r="OVG129" s="1131"/>
      <c r="OVH129" s="1131"/>
      <c r="OVI129" s="1131"/>
      <c r="OVJ129" s="178"/>
      <c r="OVK129" s="175"/>
      <c r="OVL129" s="59"/>
      <c r="OVM129" s="59"/>
      <c r="OVN129" s="209"/>
      <c r="OVO129" s="1130"/>
      <c r="OVP129" s="17"/>
      <c r="OVQ129" s="213"/>
      <c r="OVR129" s="9"/>
      <c r="OVS129" s="9"/>
      <c r="OVT129" s="9"/>
      <c r="OVU129" s="177"/>
      <c r="OVV129" s="1130"/>
      <c r="OVW129" s="1129"/>
      <c r="OVX129" s="1130"/>
      <c r="OVY129" s="1130"/>
      <c r="OVZ129" s="1130"/>
      <c r="OWA129" s="1154"/>
      <c r="OWB129" s="1130"/>
      <c r="OWC129" s="1134"/>
      <c r="OWD129" s="1131"/>
      <c r="OWE129" s="1131"/>
      <c r="OWF129" s="1131"/>
      <c r="OWG129" s="178"/>
      <c r="OWH129" s="175"/>
      <c r="OWI129" s="59"/>
      <c r="OWJ129" s="59"/>
      <c r="OWK129" s="209"/>
      <c r="OWL129" s="1130"/>
      <c r="OWM129" s="17"/>
      <c r="OWN129" s="213"/>
      <c r="OWO129" s="9"/>
      <c r="OWP129" s="9"/>
      <c r="OWQ129" s="9"/>
      <c r="OWR129" s="177"/>
      <c r="OWS129" s="1130"/>
      <c r="OWT129" s="1129"/>
      <c r="OWU129" s="1130"/>
      <c r="OWV129" s="1130"/>
      <c r="OWW129" s="1130"/>
      <c r="OWX129" s="1154"/>
      <c r="OWY129" s="1130"/>
      <c r="OWZ129" s="1134"/>
      <c r="OXA129" s="1131"/>
      <c r="OXB129" s="1131"/>
      <c r="OXC129" s="1131"/>
      <c r="OXD129" s="178"/>
      <c r="OXE129" s="175"/>
      <c r="OXF129" s="59"/>
      <c r="OXG129" s="59"/>
      <c r="OXH129" s="209"/>
      <c r="OXI129" s="1130"/>
      <c r="OXJ129" s="17"/>
      <c r="OXK129" s="213"/>
      <c r="OXL129" s="9"/>
      <c r="OXM129" s="9"/>
      <c r="OXN129" s="9"/>
      <c r="OXO129" s="177"/>
      <c r="OXP129" s="1130"/>
      <c r="OXQ129" s="1129"/>
      <c r="OXR129" s="1130"/>
      <c r="OXS129" s="1130"/>
      <c r="OXT129" s="1130"/>
      <c r="OXU129" s="1154"/>
      <c r="OXV129" s="1130"/>
      <c r="OXW129" s="1134"/>
      <c r="OXX129" s="1131"/>
      <c r="OXY129" s="1131"/>
      <c r="OXZ129" s="1131"/>
      <c r="OYA129" s="178"/>
      <c r="OYB129" s="175"/>
      <c r="OYC129" s="59"/>
      <c r="OYD129" s="59"/>
      <c r="OYE129" s="209"/>
      <c r="OYF129" s="1130"/>
      <c r="OYG129" s="17"/>
      <c r="OYH129" s="213"/>
      <c r="OYI129" s="9"/>
      <c r="OYJ129" s="9"/>
      <c r="OYK129" s="9"/>
      <c r="OYL129" s="177"/>
      <c r="OYM129" s="1130"/>
      <c r="OYN129" s="1129"/>
      <c r="OYO129" s="1130"/>
      <c r="OYP129" s="1130"/>
      <c r="OYQ129" s="1130"/>
      <c r="OYR129" s="1154"/>
      <c r="OYS129" s="1130"/>
      <c r="OYT129" s="1134"/>
      <c r="OYU129" s="1131"/>
      <c r="OYV129" s="1131"/>
      <c r="OYW129" s="1131"/>
      <c r="OYX129" s="178"/>
      <c r="OYY129" s="175"/>
      <c r="OYZ129" s="59"/>
      <c r="OZA129" s="59"/>
      <c r="OZB129" s="209"/>
      <c r="OZC129" s="1130"/>
      <c r="OZD129" s="17"/>
      <c r="OZE129" s="213"/>
      <c r="OZF129" s="9"/>
      <c r="OZG129" s="9"/>
      <c r="OZH129" s="9"/>
      <c r="OZI129" s="177"/>
      <c r="OZJ129" s="1130"/>
      <c r="OZK129" s="1129"/>
      <c r="OZL129" s="1130"/>
      <c r="OZM129" s="1130"/>
      <c r="OZN129" s="1130"/>
      <c r="OZO129" s="1154"/>
      <c r="OZP129" s="1130"/>
      <c r="OZQ129" s="1134"/>
      <c r="OZR129" s="1131"/>
      <c r="OZS129" s="1131"/>
      <c r="OZT129" s="1131"/>
      <c r="OZU129" s="178"/>
      <c r="OZV129" s="175"/>
      <c r="OZW129" s="59"/>
      <c r="OZX129" s="59"/>
      <c r="OZY129" s="209"/>
      <c r="OZZ129" s="1130"/>
      <c r="PAA129" s="17"/>
      <c r="PAB129" s="213"/>
      <c r="PAC129" s="9"/>
      <c r="PAD129" s="9"/>
      <c r="PAE129" s="9"/>
      <c r="PAF129" s="177"/>
      <c r="PAG129" s="1130"/>
      <c r="PAH129" s="1129"/>
      <c r="PAI129" s="1130"/>
      <c r="PAJ129" s="1130"/>
      <c r="PAK129" s="1130"/>
      <c r="PAL129" s="1154"/>
      <c r="PAM129" s="1130"/>
      <c r="PAN129" s="1134"/>
      <c r="PAO129" s="1131"/>
      <c r="PAP129" s="1131"/>
      <c r="PAQ129" s="1131"/>
      <c r="PAR129" s="178"/>
      <c r="PAS129" s="175"/>
      <c r="PAT129" s="59"/>
      <c r="PAU129" s="59"/>
      <c r="PAV129" s="209"/>
      <c r="PAW129" s="1130"/>
      <c r="PAX129" s="17"/>
      <c r="PAY129" s="213"/>
      <c r="PAZ129" s="9"/>
      <c r="PBA129" s="9"/>
      <c r="PBB129" s="9"/>
      <c r="PBC129" s="177"/>
      <c r="PBD129" s="1130"/>
      <c r="PBE129" s="1129"/>
      <c r="PBF129" s="1130"/>
      <c r="PBG129" s="1130"/>
      <c r="PBH129" s="1130"/>
      <c r="PBI129" s="1154"/>
      <c r="PBJ129" s="1130"/>
      <c r="PBK129" s="1134"/>
      <c r="PBL129" s="1131"/>
      <c r="PBM129" s="1131"/>
      <c r="PBN129" s="1131"/>
      <c r="PBO129" s="178"/>
      <c r="PBP129" s="175"/>
      <c r="PBQ129" s="59"/>
      <c r="PBR129" s="59"/>
      <c r="PBS129" s="209"/>
      <c r="PBT129" s="1130"/>
      <c r="PBU129" s="17"/>
      <c r="PBV129" s="213"/>
      <c r="PBW129" s="9"/>
      <c r="PBX129" s="9"/>
      <c r="PBY129" s="9"/>
      <c r="PBZ129" s="177"/>
      <c r="PCA129" s="1130"/>
      <c r="PCB129" s="1129"/>
      <c r="PCC129" s="1130"/>
      <c r="PCD129" s="1130"/>
      <c r="PCE129" s="1130"/>
      <c r="PCF129" s="1154"/>
      <c r="PCG129" s="1130"/>
      <c r="PCH129" s="1134"/>
      <c r="PCI129" s="1131"/>
      <c r="PCJ129" s="1131"/>
      <c r="PCK129" s="1131"/>
      <c r="PCL129" s="178"/>
      <c r="PCM129" s="175"/>
      <c r="PCN129" s="59"/>
      <c r="PCO129" s="59"/>
      <c r="PCP129" s="209"/>
      <c r="PCQ129" s="1130"/>
      <c r="PCR129" s="17"/>
      <c r="PCS129" s="213"/>
      <c r="PCT129" s="9"/>
      <c r="PCU129" s="9"/>
      <c r="PCV129" s="9"/>
      <c r="PCW129" s="177"/>
      <c r="PCX129" s="1130"/>
      <c r="PCY129" s="1129"/>
      <c r="PCZ129" s="1130"/>
      <c r="PDA129" s="1130"/>
      <c r="PDB129" s="1130"/>
      <c r="PDC129" s="1154"/>
      <c r="PDD129" s="1130"/>
      <c r="PDE129" s="1134"/>
      <c r="PDF129" s="1131"/>
      <c r="PDG129" s="1131"/>
      <c r="PDH129" s="1131"/>
      <c r="PDI129" s="178"/>
      <c r="PDJ129" s="175"/>
      <c r="PDK129" s="59"/>
      <c r="PDL129" s="59"/>
      <c r="PDM129" s="209"/>
      <c r="PDN129" s="1130"/>
      <c r="PDO129" s="17"/>
      <c r="PDP129" s="213"/>
      <c r="PDQ129" s="9"/>
      <c r="PDR129" s="9"/>
      <c r="PDS129" s="9"/>
      <c r="PDT129" s="177"/>
      <c r="PDU129" s="1130"/>
      <c r="PDV129" s="1129"/>
      <c r="PDW129" s="1130"/>
      <c r="PDX129" s="1130"/>
      <c r="PDY129" s="1130"/>
      <c r="PDZ129" s="1154"/>
      <c r="PEA129" s="1130"/>
      <c r="PEB129" s="1134"/>
      <c r="PEC129" s="1131"/>
      <c r="PED129" s="1131"/>
      <c r="PEE129" s="1131"/>
      <c r="PEF129" s="178"/>
      <c r="PEG129" s="175"/>
      <c r="PEH129" s="59"/>
      <c r="PEI129" s="59"/>
      <c r="PEJ129" s="209"/>
      <c r="PEK129" s="1130"/>
      <c r="PEL129" s="17"/>
      <c r="PEM129" s="213"/>
      <c r="PEN129" s="9"/>
      <c r="PEO129" s="9"/>
      <c r="PEP129" s="9"/>
      <c r="PEQ129" s="177"/>
      <c r="PER129" s="1130"/>
      <c r="PES129" s="1129"/>
      <c r="PET129" s="1130"/>
      <c r="PEU129" s="1130"/>
      <c r="PEV129" s="1130"/>
      <c r="PEW129" s="1154"/>
      <c r="PEX129" s="1130"/>
      <c r="PEY129" s="1134"/>
      <c r="PEZ129" s="1131"/>
      <c r="PFA129" s="1131"/>
      <c r="PFB129" s="1131"/>
      <c r="PFC129" s="178"/>
      <c r="PFD129" s="175"/>
      <c r="PFE129" s="59"/>
      <c r="PFF129" s="59"/>
      <c r="PFG129" s="209"/>
      <c r="PFH129" s="1130"/>
      <c r="PFI129" s="17"/>
      <c r="PFJ129" s="213"/>
      <c r="PFK129" s="9"/>
      <c r="PFL129" s="9"/>
      <c r="PFM129" s="9"/>
      <c r="PFN129" s="177"/>
      <c r="PFO129" s="1130"/>
      <c r="PFP129" s="1129"/>
      <c r="PFQ129" s="1130"/>
      <c r="PFR129" s="1130"/>
      <c r="PFS129" s="1130"/>
      <c r="PFT129" s="1154"/>
      <c r="PFU129" s="1130"/>
      <c r="PFV129" s="1134"/>
      <c r="PFW129" s="1131"/>
      <c r="PFX129" s="1131"/>
      <c r="PFY129" s="1131"/>
      <c r="PFZ129" s="178"/>
      <c r="PGA129" s="175"/>
      <c r="PGB129" s="59"/>
      <c r="PGC129" s="59"/>
      <c r="PGD129" s="209"/>
      <c r="PGE129" s="1130"/>
      <c r="PGF129" s="17"/>
      <c r="PGG129" s="213"/>
      <c r="PGH129" s="9"/>
      <c r="PGI129" s="9"/>
      <c r="PGJ129" s="9"/>
      <c r="PGK129" s="177"/>
      <c r="PGL129" s="1130"/>
      <c r="PGM129" s="1129"/>
      <c r="PGN129" s="1130"/>
      <c r="PGO129" s="1130"/>
      <c r="PGP129" s="1130"/>
      <c r="PGQ129" s="1154"/>
      <c r="PGR129" s="1130"/>
      <c r="PGS129" s="1134"/>
      <c r="PGT129" s="1131"/>
      <c r="PGU129" s="1131"/>
      <c r="PGV129" s="1131"/>
      <c r="PGW129" s="178"/>
      <c r="PGX129" s="175"/>
      <c r="PGY129" s="59"/>
      <c r="PGZ129" s="59"/>
      <c r="PHA129" s="209"/>
      <c r="PHB129" s="1130"/>
      <c r="PHC129" s="17"/>
      <c r="PHD129" s="213"/>
      <c r="PHE129" s="9"/>
      <c r="PHF129" s="9"/>
      <c r="PHG129" s="9"/>
      <c r="PHH129" s="177"/>
      <c r="PHI129" s="1130"/>
      <c r="PHJ129" s="1129"/>
      <c r="PHK129" s="1130"/>
      <c r="PHL129" s="1130"/>
      <c r="PHM129" s="1130"/>
      <c r="PHN129" s="1154"/>
      <c r="PHO129" s="1130"/>
      <c r="PHP129" s="1134"/>
      <c r="PHQ129" s="1131"/>
      <c r="PHR129" s="1131"/>
      <c r="PHS129" s="1131"/>
      <c r="PHT129" s="178"/>
      <c r="PHU129" s="175"/>
      <c r="PHV129" s="59"/>
      <c r="PHW129" s="59"/>
      <c r="PHX129" s="209"/>
      <c r="PHY129" s="1130"/>
      <c r="PHZ129" s="17"/>
      <c r="PIA129" s="213"/>
      <c r="PIB129" s="9"/>
      <c r="PIC129" s="9"/>
      <c r="PID129" s="9"/>
      <c r="PIE129" s="177"/>
      <c r="PIF129" s="1130"/>
      <c r="PIG129" s="1129"/>
      <c r="PIH129" s="1130"/>
      <c r="PII129" s="1130"/>
      <c r="PIJ129" s="1130"/>
      <c r="PIK129" s="1154"/>
      <c r="PIL129" s="1130"/>
      <c r="PIM129" s="1134"/>
      <c r="PIN129" s="1131"/>
      <c r="PIO129" s="1131"/>
      <c r="PIP129" s="1131"/>
      <c r="PIQ129" s="178"/>
      <c r="PIR129" s="175"/>
      <c r="PIS129" s="59"/>
      <c r="PIT129" s="59"/>
      <c r="PIU129" s="209"/>
      <c r="PIV129" s="1130"/>
      <c r="PIW129" s="17"/>
      <c r="PIX129" s="213"/>
      <c r="PIY129" s="9"/>
      <c r="PIZ129" s="9"/>
      <c r="PJA129" s="9"/>
      <c r="PJB129" s="177"/>
      <c r="PJC129" s="1130"/>
      <c r="PJD129" s="1129"/>
      <c r="PJE129" s="1130"/>
      <c r="PJF129" s="1130"/>
      <c r="PJG129" s="1130"/>
      <c r="PJH129" s="1154"/>
      <c r="PJI129" s="1130"/>
      <c r="PJJ129" s="1134"/>
      <c r="PJK129" s="1131"/>
      <c r="PJL129" s="1131"/>
      <c r="PJM129" s="1131"/>
      <c r="PJN129" s="178"/>
      <c r="PJO129" s="175"/>
      <c r="PJP129" s="59"/>
      <c r="PJQ129" s="59"/>
      <c r="PJR129" s="209"/>
      <c r="PJS129" s="1130"/>
      <c r="PJT129" s="17"/>
      <c r="PJU129" s="213"/>
      <c r="PJV129" s="9"/>
      <c r="PJW129" s="9"/>
      <c r="PJX129" s="9"/>
      <c r="PJY129" s="177"/>
      <c r="PJZ129" s="1130"/>
      <c r="PKA129" s="1129"/>
      <c r="PKB129" s="1130"/>
      <c r="PKC129" s="1130"/>
      <c r="PKD129" s="1130"/>
      <c r="PKE129" s="1154"/>
      <c r="PKF129" s="1130"/>
      <c r="PKG129" s="1134"/>
      <c r="PKH129" s="1131"/>
      <c r="PKI129" s="1131"/>
      <c r="PKJ129" s="1131"/>
      <c r="PKK129" s="178"/>
      <c r="PKL129" s="175"/>
      <c r="PKM129" s="59"/>
      <c r="PKN129" s="59"/>
      <c r="PKO129" s="209"/>
      <c r="PKP129" s="1130"/>
      <c r="PKQ129" s="17"/>
      <c r="PKR129" s="213"/>
      <c r="PKS129" s="9"/>
      <c r="PKT129" s="9"/>
      <c r="PKU129" s="9"/>
      <c r="PKV129" s="177"/>
      <c r="PKW129" s="1130"/>
      <c r="PKX129" s="1129"/>
      <c r="PKY129" s="1130"/>
      <c r="PKZ129" s="1130"/>
      <c r="PLA129" s="1130"/>
      <c r="PLB129" s="1154"/>
      <c r="PLC129" s="1130"/>
      <c r="PLD129" s="1134"/>
      <c r="PLE129" s="1131"/>
      <c r="PLF129" s="1131"/>
      <c r="PLG129" s="1131"/>
      <c r="PLH129" s="178"/>
      <c r="PLI129" s="175"/>
      <c r="PLJ129" s="59"/>
      <c r="PLK129" s="59"/>
      <c r="PLL129" s="209"/>
      <c r="PLM129" s="1130"/>
      <c r="PLN129" s="17"/>
      <c r="PLO129" s="213"/>
      <c r="PLP129" s="9"/>
      <c r="PLQ129" s="9"/>
      <c r="PLR129" s="9"/>
      <c r="PLS129" s="177"/>
      <c r="PLT129" s="1130"/>
      <c r="PLU129" s="1129"/>
      <c r="PLV129" s="1130"/>
      <c r="PLW129" s="1130"/>
      <c r="PLX129" s="1130"/>
      <c r="PLY129" s="1154"/>
      <c r="PLZ129" s="1130"/>
      <c r="PMA129" s="1134"/>
      <c r="PMB129" s="1131"/>
      <c r="PMC129" s="1131"/>
      <c r="PMD129" s="1131"/>
      <c r="PME129" s="178"/>
      <c r="PMF129" s="175"/>
      <c r="PMG129" s="59"/>
      <c r="PMH129" s="59"/>
      <c r="PMI129" s="209"/>
      <c r="PMJ129" s="1130"/>
      <c r="PMK129" s="17"/>
      <c r="PML129" s="213"/>
      <c r="PMM129" s="9"/>
      <c r="PMN129" s="9"/>
      <c r="PMO129" s="9"/>
      <c r="PMP129" s="177"/>
      <c r="PMQ129" s="1130"/>
      <c r="PMR129" s="1129"/>
      <c r="PMS129" s="1130"/>
      <c r="PMT129" s="1130"/>
      <c r="PMU129" s="1130"/>
      <c r="PMV129" s="1154"/>
      <c r="PMW129" s="1130"/>
      <c r="PMX129" s="1134"/>
      <c r="PMY129" s="1131"/>
      <c r="PMZ129" s="1131"/>
      <c r="PNA129" s="1131"/>
      <c r="PNB129" s="178"/>
      <c r="PNC129" s="175"/>
      <c r="PND129" s="59"/>
      <c r="PNE129" s="59"/>
      <c r="PNF129" s="209"/>
      <c r="PNG129" s="1130"/>
      <c r="PNH129" s="17"/>
      <c r="PNI129" s="213"/>
      <c r="PNJ129" s="9"/>
      <c r="PNK129" s="9"/>
      <c r="PNL129" s="9"/>
      <c r="PNM129" s="177"/>
      <c r="PNN129" s="1130"/>
      <c r="PNO129" s="1129"/>
      <c r="PNP129" s="1130"/>
      <c r="PNQ129" s="1130"/>
      <c r="PNR129" s="1130"/>
      <c r="PNS129" s="1154"/>
      <c r="PNT129" s="1130"/>
      <c r="PNU129" s="1134"/>
      <c r="PNV129" s="1131"/>
      <c r="PNW129" s="1131"/>
      <c r="PNX129" s="1131"/>
      <c r="PNY129" s="178"/>
      <c r="PNZ129" s="175"/>
      <c r="POA129" s="59"/>
      <c r="POB129" s="59"/>
      <c r="POC129" s="209"/>
      <c r="POD129" s="1130"/>
      <c r="POE129" s="17"/>
      <c r="POF129" s="213"/>
      <c r="POG129" s="9"/>
      <c r="POH129" s="9"/>
      <c r="POI129" s="9"/>
      <c r="POJ129" s="177"/>
      <c r="POK129" s="1130"/>
      <c r="POL129" s="1129"/>
      <c r="POM129" s="1130"/>
      <c r="PON129" s="1130"/>
      <c r="POO129" s="1130"/>
      <c r="POP129" s="1154"/>
      <c r="POQ129" s="1130"/>
      <c r="POR129" s="1134"/>
      <c r="POS129" s="1131"/>
      <c r="POT129" s="1131"/>
      <c r="POU129" s="1131"/>
      <c r="POV129" s="178"/>
      <c r="POW129" s="175"/>
      <c r="POX129" s="59"/>
      <c r="POY129" s="59"/>
      <c r="POZ129" s="209"/>
      <c r="PPA129" s="1130"/>
      <c r="PPB129" s="17"/>
      <c r="PPC129" s="213"/>
      <c r="PPD129" s="9"/>
      <c r="PPE129" s="9"/>
      <c r="PPF129" s="9"/>
      <c r="PPG129" s="177"/>
      <c r="PPH129" s="1130"/>
      <c r="PPI129" s="1129"/>
      <c r="PPJ129" s="1130"/>
      <c r="PPK129" s="1130"/>
      <c r="PPL129" s="1130"/>
      <c r="PPM129" s="1154"/>
      <c r="PPN129" s="1130"/>
      <c r="PPO129" s="1134"/>
      <c r="PPP129" s="1131"/>
      <c r="PPQ129" s="1131"/>
      <c r="PPR129" s="1131"/>
      <c r="PPS129" s="178"/>
      <c r="PPT129" s="175"/>
      <c r="PPU129" s="59"/>
      <c r="PPV129" s="59"/>
      <c r="PPW129" s="209"/>
      <c r="PPX129" s="1130"/>
      <c r="PPY129" s="17"/>
      <c r="PPZ129" s="213"/>
      <c r="PQA129" s="9"/>
      <c r="PQB129" s="9"/>
      <c r="PQC129" s="9"/>
      <c r="PQD129" s="177"/>
      <c r="PQE129" s="1130"/>
      <c r="PQF129" s="1129"/>
      <c r="PQG129" s="1130"/>
      <c r="PQH129" s="1130"/>
      <c r="PQI129" s="1130"/>
      <c r="PQJ129" s="1154"/>
      <c r="PQK129" s="1130"/>
      <c r="PQL129" s="1134"/>
      <c r="PQM129" s="1131"/>
      <c r="PQN129" s="1131"/>
      <c r="PQO129" s="1131"/>
      <c r="PQP129" s="178"/>
      <c r="PQQ129" s="175"/>
      <c r="PQR129" s="59"/>
      <c r="PQS129" s="59"/>
      <c r="PQT129" s="209"/>
      <c r="PQU129" s="1130"/>
      <c r="PQV129" s="17"/>
      <c r="PQW129" s="213"/>
      <c r="PQX129" s="9"/>
      <c r="PQY129" s="9"/>
      <c r="PQZ129" s="9"/>
      <c r="PRA129" s="177"/>
      <c r="PRB129" s="1130"/>
      <c r="PRC129" s="1129"/>
      <c r="PRD129" s="1130"/>
      <c r="PRE129" s="1130"/>
      <c r="PRF129" s="1130"/>
      <c r="PRG129" s="1154"/>
      <c r="PRH129" s="1130"/>
      <c r="PRI129" s="1134"/>
      <c r="PRJ129" s="1131"/>
      <c r="PRK129" s="1131"/>
      <c r="PRL129" s="1131"/>
      <c r="PRM129" s="178"/>
      <c r="PRN129" s="175"/>
      <c r="PRO129" s="59"/>
      <c r="PRP129" s="59"/>
      <c r="PRQ129" s="209"/>
      <c r="PRR129" s="1130"/>
      <c r="PRS129" s="17"/>
      <c r="PRT129" s="213"/>
      <c r="PRU129" s="9"/>
      <c r="PRV129" s="9"/>
      <c r="PRW129" s="9"/>
      <c r="PRX129" s="177"/>
      <c r="PRY129" s="1130"/>
      <c r="PRZ129" s="1129"/>
      <c r="PSA129" s="1130"/>
      <c r="PSB129" s="1130"/>
      <c r="PSC129" s="1130"/>
      <c r="PSD129" s="1154"/>
      <c r="PSE129" s="1130"/>
      <c r="PSF129" s="1134"/>
      <c r="PSG129" s="1131"/>
      <c r="PSH129" s="1131"/>
      <c r="PSI129" s="1131"/>
      <c r="PSJ129" s="178"/>
      <c r="PSK129" s="175"/>
      <c r="PSL129" s="59"/>
      <c r="PSM129" s="59"/>
      <c r="PSN129" s="209"/>
      <c r="PSO129" s="1130"/>
      <c r="PSP129" s="17"/>
      <c r="PSQ129" s="213"/>
      <c r="PSR129" s="9"/>
      <c r="PSS129" s="9"/>
      <c r="PST129" s="9"/>
      <c r="PSU129" s="177"/>
      <c r="PSV129" s="1130"/>
      <c r="PSW129" s="1129"/>
      <c r="PSX129" s="1130"/>
      <c r="PSY129" s="1130"/>
      <c r="PSZ129" s="1130"/>
      <c r="PTA129" s="1154"/>
      <c r="PTB129" s="1130"/>
      <c r="PTC129" s="1134"/>
      <c r="PTD129" s="1131"/>
      <c r="PTE129" s="1131"/>
      <c r="PTF129" s="1131"/>
      <c r="PTG129" s="178"/>
      <c r="PTH129" s="175"/>
      <c r="PTI129" s="59"/>
      <c r="PTJ129" s="59"/>
      <c r="PTK129" s="209"/>
      <c r="PTL129" s="1130"/>
      <c r="PTM129" s="17"/>
      <c r="PTN129" s="213"/>
      <c r="PTO129" s="9"/>
      <c r="PTP129" s="9"/>
      <c r="PTQ129" s="9"/>
      <c r="PTR129" s="177"/>
      <c r="PTS129" s="1130"/>
      <c r="PTT129" s="1129"/>
      <c r="PTU129" s="1130"/>
      <c r="PTV129" s="1130"/>
      <c r="PTW129" s="1130"/>
      <c r="PTX129" s="1154"/>
      <c r="PTY129" s="1130"/>
      <c r="PTZ129" s="1134"/>
      <c r="PUA129" s="1131"/>
      <c r="PUB129" s="1131"/>
      <c r="PUC129" s="1131"/>
      <c r="PUD129" s="178"/>
      <c r="PUE129" s="175"/>
      <c r="PUF129" s="59"/>
      <c r="PUG129" s="59"/>
      <c r="PUH129" s="209"/>
      <c r="PUI129" s="1130"/>
      <c r="PUJ129" s="17"/>
      <c r="PUK129" s="213"/>
      <c r="PUL129" s="9"/>
      <c r="PUM129" s="9"/>
      <c r="PUN129" s="9"/>
      <c r="PUO129" s="177"/>
      <c r="PUP129" s="1130"/>
      <c r="PUQ129" s="1129"/>
      <c r="PUR129" s="1130"/>
      <c r="PUS129" s="1130"/>
      <c r="PUT129" s="1130"/>
      <c r="PUU129" s="1154"/>
      <c r="PUV129" s="1130"/>
      <c r="PUW129" s="1134"/>
      <c r="PUX129" s="1131"/>
      <c r="PUY129" s="1131"/>
      <c r="PUZ129" s="1131"/>
      <c r="PVA129" s="178"/>
      <c r="PVB129" s="175"/>
      <c r="PVC129" s="59"/>
      <c r="PVD129" s="59"/>
      <c r="PVE129" s="209"/>
      <c r="PVF129" s="1130"/>
      <c r="PVG129" s="17"/>
      <c r="PVH129" s="213"/>
      <c r="PVI129" s="9"/>
      <c r="PVJ129" s="9"/>
      <c r="PVK129" s="9"/>
      <c r="PVL129" s="177"/>
      <c r="PVM129" s="1130"/>
      <c r="PVN129" s="1129"/>
      <c r="PVO129" s="1130"/>
      <c r="PVP129" s="1130"/>
      <c r="PVQ129" s="1130"/>
      <c r="PVR129" s="1154"/>
      <c r="PVS129" s="1130"/>
      <c r="PVT129" s="1134"/>
      <c r="PVU129" s="1131"/>
      <c r="PVV129" s="1131"/>
      <c r="PVW129" s="1131"/>
      <c r="PVX129" s="178"/>
      <c r="PVY129" s="175"/>
      <c r="PVZ129" s="59"/>
      <c r="PWA129" s="59"/>
      <c r="PWB129" s="209"/>
      <c r="PWC129" s="1130"/>
      <c r="PWD129" s="17"/>
      <c r="PWE129" s="213"/>
      <c r="PWF129" s="9"/>
      <c r="PWG129" s="9"/>
      <c r="PWH129" s="9"/>
      <c r="PWI129" s="177"/>
      <c r="PWJ129" s="1130"/>
      <c r="PWK129" s="1129"/>
      <c r="PWL129" s="1130"/>
      <c r="PWM129" s="1130"/>
      <c r="PWN129" s="1130"/>
      <c r="PWO129" s="1154"/>
      <c r="PWP129" s="1130"/>
      <c r="PWQ129" s="1134"/>
      <c r="PWR129" s="1131"/>
      <c r="PWS129" s="1131"/>
      <c r="PWT129" s="1131"/>
      <c r="PWU129" s="178"/>
      <c r="PWV129" s="175"/>
      <c r="PWW129" s="59"/>
      <c r="PWX129" s="59"/>
      <c r="PWY129" s="209"/>
      <c r="PWZ129" s="1130"/>
      <c r="PXA129" s="17"/>
      <c r="PXB129" s="213"/>
      <c r="PXC129" s="9"/>
      <c r="PXD129" s="9"/>
      <c r="PXE129" s="9"/>
      <c r="PXF129" s="177"/>
      <c r="PXG129" s="1130"/>
      <c r="PXH129" s="1129"/>
      <c r="PXI129" s="1130"/>
      <c r="PXJ129" s="1130"/>
      <c r="PXK129" s="1130"/>
      <c r="PXL129" s="1154"/>
      <c r="PXM129" s="1130"/>
      <c r="PXN129" s="1134"/>
      <c r="PXO129" s="1131"/>
      <c r="PXP129" s="1131"/>
      <c r="PXQ129" s="1131"/>
      <c r="PXR129" s="178"/>
      <c r="PXS129" s="175"/>
      <c r="PXT129" s="59"/>
      <c r="PXU129" s="59"/>
      <c r="PXV129" s="209"/>
      <c r="PXW129" s="1130"/>
      <c r="PXX129" s="17"/>
      <c r="PXY129" s="213"/>
      <c r="PXZ129" s="9"/>
      <c r="PYA129" s="9"/>
      <c r="PYB129" s="9"/>
      <c r="PYC129" s="177"/>
      <c r="PYD129" s="1130"/>
      <c r="PYE129" s="1129"/>
      <c r="PYF129" s="1130"/>
      <c r="PYG129" s="1130"/>
      <c r="PYH129" s="1130"/>
      <c r="PYI129" s="1154"/>
      <c r="PYJ129" s="1130"/>
      <c r="PYK129" s="1134"/>
      <c r="PYL129" s="1131"/>
      <c r="PYM129" s="1131"/>
      <c r="PYN129" s="1131"/>
      <c r="PYO129" s="178"/>
      <c r="PYP129" s="175"/>
      <c r="PYQ129" s="59"/>
      <c r="PYR129" s="59"/>
      <c r="PYS129" s="209"/>
      <c r="PYT129" s="1130"/>
      <c r="PYU129" s="17"/>
      <c r="PYV129" s="213"/>
      <c r="PYW129" s="9"/>
      <c r="PYX129" s="9"/>
      <c r="PYY129" s="9"/>
      <c r="PYZ129" s="177"/>
      <c r="PZA129" s="1130"/>
      <c r="PZB129" s="1129"/>
      <c r="PZC129" s="1130"/>
      <c r="PZD129" s="1130"/>
      <c r="PZE129" s="1130"/>
      <c r="PZF129" s="1154"/>
      <c r="PZG129" s="1130"/>
      <c r="PZH129" s="1134"/>
      <c r="PZI129" s="1131"/>
      <c r="PZJ129" s="1131"/>
      <c r="PZK129" s="1131"/>
      <c r="PZL129" s="178"/>
      <c r="PZM129" s="175"/>
      <c r="PZN129" s="59"/>
      <c r="PZO129" s="59"/>
      <c r="PZP129" s="209"/>
      <c r="PZQ129" s="1130"/>
      <c r="PZR129" s="17"/>
      <c r="PZS129" s="213"/>
      <c r="PZT129" s="9"/>
      <c r="PZU129" s="9"/>
      <c r="PZV129" s="9"/>
      <c r="PZW129" s="177"/>
      <c r="PZX129" s="1130"/>
      <c r="PZY129" s="1129"/>
      <c r="PZZ129" s="1130"/>
      <c r="QAA129" s="1130"/>
      <c r="QAB129" s="1130"/>
      <c r="QAC129" s="1154"/>
      <c r="QAD129" s="1130"/>
      <c r="QAE129" s="1134"/>
      <c r="QAF129" s="1131"/>
      <c r="QAG129" s="1131"/>
      <c r="QAH129" s="1131"/>
      <c r="QAI129" s="178"/>
      <c r="QAJ129" s="175"/>
      <c r="QAK129" s="59"/>
      <c r="QAL129" s="59"/>
      <c r="QAM129" s="209"/>
      <c r="QAN129" s="1130"/>
      <c r="QAO129" s="17"/>
      <c r="QAP129" s="213"/>
      <c r="QAQ129" s="9"/>
      <c r="QAR129" s="9"/>
      <c r="QAS129" s="9"/>
      <c r="QAT129" s="177"/>
      <c r="QAU129" s="1130"/>
      <c r="QAV129" s="1129"/>
      <c r="QAW129" s="1130"/>
      <c r="QAX129" s="1130"/>
      <c r="QAY129" s="1130"/>
      <c r="QAZ129" s="1154"/>
      <c r="QBA129" s="1130"/>
      <c r="QBB129" s="1134"/>
      <c r="QBC129" s="1131"/>
      <c r="QBD129" s="1131"/>
      <c r="QBE129" s="1131"/>
      <c r="QBF129" s="178"/>
      <c r="QBG129" s="175"/>
      <c r="QBH129" s="59"/>
      <c r="QBI129" s="59"/>
      <c r="QBJ129" s="209"/>
      <c r="QBK129" s="1130"/>
      <c r="QBL129" s="17"/>
      <c r="QBM129" s="213"/>
      <c r="QBN129" s="9"/>
      <c r="QBO129" s="9"/>
      <c r="QBP129" s="9"/>
      <c r="QBQ129" s="177"/>
      <c r="QBR129" s="1130"/>
      <c r="QBS129" s="1129"/>
      <c r="QBT129" s="1130"/>
      <c r="QBU129" s="1130"/>
      <c r="QBV129" s="1130"/>
      <c r="QBW129" s="1154"/>
      <c r="QBX129" s="1130"/>
      <c r="QBY129" s="1134"/>
      <c r="QBZ129" s="1131"/>
      <c r="QCA129" s="1131"/>
      <c r="QCB129" s="1131"/>
      <c r="QCC129" s="178"/>
      <c r="QCD129" s="175"/>
      <c r="QCE129" s="59"/>
      <c r="QCF129" s="59"/>
      <c r="QCG129" s="209"/>
      <c r="QCH129" s="1130"/>
      <c r="QCI129" s="17"/>
      <c r="QCJ129" s="213"/>
      <c r="QCK129" s="9"/>
      <c r="QCL129" s="9"/>
      <c r="QCM129" s="9"/>
      <c r="QCN129" s="177"/>
      <c r="QCO129" s="1130"/>
      <c r="QCP129" s="1129"/>
      <c r="QCQ129" s="1130"/>
      <c r="QCR129" s="1130"/>
      <c r="QCS129" s="1130"/>
      <c r="QCT129" s="1154"/>
      <c r="QCU129" s="1130"/>
      <c r="QCV129" s="1134"/>
      <c r="QCW129" s="1131"/>
      <c r="QCX129" s="1131"/>
      <c r="QCY129" s="1131"/>
      <c r="QCZ129" s="178"/>
      <c r="QDA129" s="175"/>
      <c r="QDB129" s="59"/>
      <c r="QDC129" s="59"/>
      <c r="QDD129" s="209"/>
      <c r="QDE129" s="1130"/>
      <c r="QDF129" s="17"/>
      <c r="QDG129" s="213"/>
      <c r="QDH129" s="9"/>
      <c r="QDI129" s="9"/>
      <c r="QDJ129" s="9"/>
      <c r="QDK129" s="177"/>
      <c r="QDL129" s="1130"/>
      <c r="QDM129" s="1129"/>
      <c r="QDN129" s="1130"/>
      <c r="QDO129" s="1130"/>
      <c r="QDP129" s="1130"/>
      <c r="QDQ129" s="1154"/>
      <c r="QDR129" s="1130"/>
      <c r="QDS129" s="1134"/>
      <c r="QDT129" s="1131"/>
      <c r="QDU129" s="1131"/>
      <c r="QDV129" s="1131"/>
      <c r="QDW129" s="178"/>
      <c r="QDX129" s="175"/>
      <c r="QDY129" s="59"/>
      <c r="QDZ129" s="59"/>
      <c r="QEA129" s="209"/>
      <c r="QEB129" s="1130"/>
      <c r="QEC129" s="17"/>
      <c r="QED129" s="213"/>
      <c r="QEE129" s="9"/>
      <c r="QEF129" s="9"/>
      <c r="QEG129" s="9"/>
      <c r="QEH129" s="177"/>
      <c r="QEI129" s="1130"/>
      <c r="QEJ129" s="1129"/>
      <c r="QEK129" s="1130"/>
      <c r="QEL129" s="1130"/>
      <c r="QEM129" s="1130"/>
      <c r="QEN129" s="1154"/>
      <c r="QEO129" s="1130"/>
      <c r="QEP129" s="1134"/>
      <c r="QEQ129" s="1131"/>
      <c r="QER129" s="1131"/>
      <c r="QES129" s="1131"/>
      <c r="QET129" s="178"/>
      <c r="QEU129" s="175"/>
      <c r="QEV129" s="59"/>
      <c r="QEW129" s="59"/>
      <c r="QEX129" s="209"/>
      <c r="QEY129" s="1130"/>
      <c r="QEZ129" s="17"/>
      <c r="QFA129" s="213"/>
      <c r="QFB129" s="9"/>
      <c r="QFC129" s="9"/>
      <c r="QFD129" s="9"/>
      <c r="QFE129" s="177"/>
      <c r="QFF129" s="1130"/>
      <c r="QFG129" s="1129"/>
      <c r="QFH129" s="1130"/>
      <c r="QFI129" s="1130"/>
      <c r="QFJ129" s="1130"/>
      <c r="QFK129" s="1154"/>
      <c r="QFL129" s="1130"/>
      <c r="QFM129" s="1134"/>
      <c r="QFN129" s="1131"/>
      <c r="QFO129" s="1131"/>
      <c r="QFP129" s="1131"/>
      <c r="QFQ129" s="178"/>
      <c r="QFR129" s="175"/>
      <c r="QFS129" s="59"/>
      <c r="QFT129" s="59"/>
      <c r="QFU129" s="209"/>
      <c r="QFV129" s="1130"/>
      <c r="QFW129" s="17"/>
      <c r="QFX129" s="213"/>
      <c r="QFY129" s="9"/>
      <c r="QFZ129" s="9"/>
      <c r="QGA129" s="9"/>
      <c r="QGB129" s="177"/>
      <c r="QGC129" s="1130"/>
      <c r="QGD129" s="1129"/>
      <c r="QGE129" s="1130"/>
      <c r="QGF129" s="1130"/>
      <c r="QGG129" s="1130"/>
      <c r="QGH129" s="1154"/>
      <c r="QGI129" s="1130"/>
      <c r="QGJ129" s="1134"/>
      <c r="QGK129" s="1131"/>
      <c r="QGL129" s="1131"/>
      <c r="QGM129" s="1131"/>
      <c r="QGN129" s="178"/>
      <c r="QGO129" s="175"/>
      <c r="QGP129" s="59"/>
      <c r="QGQ129" s="59"/>
      <c r="QGR129" s="209"/>
      <c r="QGS129" s="1130"/>
      <c r="QGT129" s="17"/>
      <c r="QGU129" s="213"/>
      <c r="QGV129" s="9"/>
      <c r="QGW129" s="9"/>
      <c r="QGX129" s="9"/>
      <c r="QGY129" s="177"/>
      <c r="QGZ129" s="1130"/>
      <c r="QHA129" s="1129"/>
      <c r="QHB129" s="1130"/>
      <c r="QHC129" s="1130"/>
      <c r="QHD129" s="1130"/>
      <c r="QHE129" s="1154"/>
      <c r="QHF129" s="1130"/>
      <c r="QHG129" s="1134"/>
      <c r="QHH129" s="1131"/>
      <c r="QHI129" s="1131"/>
      <c r="QHJ129" s="1131"/>
      <c r="QHK129" s="178"/>
      <c r="QHL129" s="175"/>
      <c r="QHM129" s="59"/>
      <c r="QHN129" s="59"/>
      <c r="QHO129" s="209"/>
      <c r="QHP129" s="1130"/>
      <c r="QHQ129" s="17"/>
      <c r="QHR129" s="213"/>
      <c r="QHS129" s="9"/>
      <c r="QHT129" s="9"/>
      <c r="QHU129" s="9"/>
      <c r="QHV129" s="177"/>
      <c r="QHW129" s="1130"/>
      <c r="QHX129" s="1129"/>
      <c r="QHY129" s="1130"/>
      <c r="QHZ129" s="1130"/>
      <c r="QIA129" s="1130"/>
      <c r="QIB129" s="1154"/>
      <c r="QIC129" s="1130"/>
      <c r="QID129" s="1134"/>
      <c r="QIE129" s="1131"/>
      <c r="QIF129" s="1131"/>
      <c r="QIG129" s="1131"/>
      <c r="QIH129" s="178"/>
      <c r="QII129" s="175"/>
      <c r="QIJ129" s="59"/>
      <c r="QIK129" s="59"/>
      <c r="QIL129" s="209"/>
      <c r="QIM129" s="1130"/>
      <c r="QIN129" s="17"/>
      <c r="QIO129" s="213"/>
      <c r="QIP129" s="9"/>
      <c r="QIQ129" s="9"/>
      <c r="QIR129" s="9"/>
      <c r="QIS129" s="177"/>
      <c r="QIT129" s="1130"/>
      <c r="QIU129" s="1129"/>
      <c r="QIV129" s="1130"/>
      <c r="QIW129" s="1130"/>
      <c r="QIX129" s="1130"/>
      <c r="QIY129" s="1154"/>
      <c r="QIZ129" s="1130"/>
      <c r="QJA129" s="1134"/>
      <c r="QJB129" s="1131"/>
      <c r="QJC129" s="1131"/>
      <c r="QJD129" s="1131"/>
      <c r="QJE129" s="178"/>
      <c r="QJF129" s="175"/>
      <c r="QJG129" s="59"/>
      <c r="QJH129" s="59"/>
      <c r="QJI129" s="209"/>
      <c r="QJJ129" s="1130"/>
      <c r="QJK129" s="17"/>
      <c r="QJL129" s="213"/>
      <c r="QJM129" s="9"/>
      <c r="QJN129" s="9"/>
      <c r="QJO129" s="9"/>
      <c r="QJP129" s="177"/>
      <c r="QJQ129" s="1130"/>
      <c r="QJR129" s="1129"/>
      <c r="QJS129" s="1130"/>
      <c r="QJT129" s="1130"/>
      <c r="QJU129" s="1130"/>
      <c r="QJV129" s="1154"/>
      <c r="QJW129" s="1130"/>
      <c r="QJX129" s="1134"/>
      <c r="QJY129" s="1131"/>
      <c r="QJZ129" s="1131"/>
      <c r="QKA129" s="1131"/>
      <c r="QKB129" s="178"/>
      <c r="QKC129" s="175"/>
      <c r="QKD129" s="59"/>
      <c r="QKE129" s="59"/>
      <c r="QKF129" s="209"/>
      <c r="QKG129" s="1130"/>
      <c r="QKH129" s="17"/>
      <c r="QKI129" s="213"/>
      <c r="QKJ129" s="9"/>
      <c r="QKK129" s="9"/>
      <c r="QKL129" s="9"/>
      <c r="QKM129" s="177"/>
      <c r="QKN129" s="1130"/>
      <c r="QKO129" s="1129"/>
      <c r="QKP129" s="1130"/>
      <c r="QKQ129" s="1130"/>
      <c r="QKR129" s="1130"/>
      <c r="QKS129" s="1154"/>
      <c r="QKT129" s="1130"/>
      <c r="QKU129" s="1134"/>
      <c r="QKV129" s="1131"/>
      <c r="QKW129" s="1131"/>
      <c r="QKX129" s="1131"/>
      <c r="QKY129" s="178"/>
      <c r="QKZ129" s="175"/>
      <c r="QLA129" s="59"/>
      <c r="QLB129" s="59"/>
      <c r="QLC129" s="209"/>
      <c r="QLD129" s="1130"/>
      <c r="QLE129" s="17"/>
      <c r="QLF129" s="213"/>
      <c r="QLG129" s="9"/>
      <c r="QLH129" s="9"/>
      <c r="QLI129" s="9"/>
      <c r="QLJ129" s="177"/>
      <c r="QLK129" s="1130"/>
      <c r="QLL129" s="1129"/>
      <c r="QLM129" s="1130"/>
      <c r="QLN129" s="1130"/>
      <c r="QLO129" s="1130"/>
      <c r="QLP129" s="1154"/>
      <c r="QLQ129" s="1130"/>
      <c r="QLR129" s="1134"/>
      <c r="QLS129" s="1131"/>
      <c r="QLT129" s="1131"/>
      <c r="QLU129" s="1131"/>
      <c r="QLV129" s="178"/>
      <c r="QLW129" s="175"/>
      <c r="QLX129" s="59"/>
      <c r="QLY129" s="59"/>
      <c r="QLZ129" s="209"/>
      <c r="QMA129" s="1130"/>
      <c r="QMB129" s="17"/>
      <c r="QMC129" s="213"/>
      <c r="QMD129" s="9"/>
      <c r="QME129" s="9"/>
      <c r="QMF129" s="9"/>
      <c r="QMG129" s="177"/>
      <c r="QMH129" s="1130"/>
      <c r="QMI129" s="1129"/>
      <c r="QMJ129" s="1130"/>
      <c r="QMK129" s="1130"/>
      <c r="QML129" s="1130"/>
      <c r="QMM129" s="1154"/>
      <c r="QMN129" s="1130"/>
      <c r="QMO129" s="1134"/>
      <c r="QMP129" s="1131"/>
      <c r="QMQ129" s="1131"/>
      <c r="QMR129" s="1131"/>
      <c r="QMS129" s="178"/>
      <c r="QMT129" s="175"/>
      <c r="QMU129" s="59"/>
      <c r="QMV129" s="59"/>
      <c r="QMW129" s="209"/>
      <c r="QMX129" s="1130"/>
      <c r="QMY129" s="17"/>
      <c r="QMZ129" s="213"/>
      <c r="QNA129" s="9"/>
      <c r="QNB129" s="9"/>
      <c r="QNC129" s="9"/>
      <c r="QND129" s="177"/>
      <c r="QNE129" s="1130"/>
      <c r="QNF129" s="1129"/>
      <c r="QNG129" s="1130"/>
      <c r="QNH129" s="1130"/>
      <c r="QNI129" s="1130"/>
      <c r="QNJ129" s="1154"/>
      <c r="QNK129" s="1130"/>
      <c r="QNL129" s="1134"/>
      <c r="QNM129" s="1131"/>
      <c r="QNN129" s="1131"/>
      <c r="QNO129" s="1131"/>
      <c r="QNP129" s="178"/>
      <c r="QNQ129" s="175"/>
      <c r="QNR129" s="59"/>
      <c r="QNS129" s="59"/>
      <c r="QNT129" s="209"/>
      <c r="QNU129" s="1130"/>
      <c r="QNV129" s="17"/>
      <c r="QNW129" s="213"/>
      <c r="QNX129" s="9"/>
      <c r="QNY129" s="9"/>
      <c r="QNZ129" s="9"/>
      <c r="QOA129" s="177"/>
      <c r="QOB129" s="1130"/>
      <c r="QOC129" s="1129"/>
      <c r="QOD129" s="1130"/>
      <c r="QOE129" s="1130"/>
      <c r="QOF129" s="1130"/>
      <c r="QOG129" s="1154"/>
      <c r="QOH129" s="1130"/>
      <c r="QOI129" s="1134"/>
      <c r="QOJ129" s="1131"/>
      <c r="QOK129" s="1131"/>
      <c r="QOL129" s="1131"/>
      <c r="QOM129" s="178"/>
      <c r="QON129" s="175"/>
      <c r="QOO129" s="59"/>
      <c r="QOP129" s="59"/>
      <c r="QOQ129" s="209"/>
      <c r="QOR129" s="1130"/>
      <c r="QOS129" s="17"/>
      <c r="QOT129" s="213"/>
      <c r="QOU129" s="9"/>
      <c r="QOV129" s="9"/>
      <c r="QOW129" s="9"/>
      <c r="QOX129" s="177"/>
      <c r="QOY129" s="1130"/>
      <c r="QOZ129" s="1129"/>
      <c r="QPA129" s="1130"/>
      <c r="QPB129" s="1130"/>
      <c r="QPC129" s="1130"/>
      <c r="QPD129" s="1154"/>
      <c r="QPE129" s="1130"/>
      <c r="QPF129" s="1134"/>
      <c r="QPG129" s="1131"/>
      <c r="QPH129" s="1131"/>
      <c r="QPI129" s="1131"/>
      <c r="QPJ129" s="178"/>
      <c r="QPK129" s="175"/>
      <c r="QPL129" s="59"/>
      <c r="QPM129" s="59"/>
      <c r="QPN129" s="209"/>
      <c r="QPO129" s="1130"/>
      <c r="QPP129" s="17"/>
      <c r="QPQ129" s="213"/>
      <c r="QPR129" s="9"/>
      <c r="QPS129" s="9"/>
      <c r="QPT129" s="9"/>
      <c r="QPU129" s="177"/>
      <c r="QPV129" s="1130"/>
      <c r="QPW129" s="1129"/>
      <c r="QPX129" s="1130"/>
      <c r="QPY129" s="1130"/>
      <c r="QPZ129" s="1130"/>
      <c r="QQA129" s="1154"/>
      <c r="QQB129" s="1130"/>
      <c r="QQC129" s="1134"/>
      <c r="QQD129" s="1131"/>
      <c r="QQE129" s="1131"/>
      <c r="QQF129" s="1131"/>
      <c r="QQG129" s="178"/>
      <c r="QQH129" s="175"/>
      <c r="QQI129" s="59"/>
      <c r="QQJ129" s="59"/>
      <c r="QQK129" s="209"/>
      <c r="QQL129" s="1130"/>
      <c r="QQM129" s="17"/>
      <c r="QQN129" s="213"/>
      <c r="QQO129" s="9"/>
      <c r="QQP129" s="9"/>
      <c r="QQQ129" s="9"/>
      <c r="QQR129" s="177"/>
      <c r="QQS129" s="1130"/>
      <c r="QQT129" s="1129"/>
      <c r="QQU129" s="1130"/>
      <c r="QQV129" s="1130"/>
      <c r="QQW129" s="1130"/>
      <c r="QQX129" s="1154"/>
      <c r="QQY129" s="1130"/>
      <c r="QQZ129" s="1134"/>
      <c r="QRA129" s="1131"/>
      <c r="QRB129" s="1131"/>
      <c r="QRC129" s="1131"/>
      <c r="QRD129" s="178"/>
      <c r="QRE129" s="175"/>
      <c r="QRF129" s="59"/>
      <c r="QRG129" s="59"/>
      <c r="QRH129" s="209"/>
      <c r="QRI129" s="1130"/>
      <c r="QRJ129" s="17"/>
      <c r="QRK129" s="213"/>
      <c r="QRL129" s="9"/>
      <c r="QRM129" s="9"/>
      <c r="QRN129" s="9"/>
      <c r="QRO129" s="177"/>
      <c r="QRP129" s="1130"/>
      <c r="QRQ129" s="1129"/>
      <c r="QRR129" s="1130"/>
      <c r="QRS129" s="1130"/>
      <c r="QRT129" s="1130"/>
      <c r="QRU129" s="1154"/>
      <c r="QRV129" s="1130"/>
      <c r="QRW129" s="1134"/>
      <c r="QRX129" s="1131"/>
      <c r="QRY129" s="1131"/>
      <c r="QRZ129" s="1131"/>
      <c r="QSA129" s="178"/>
      <c r="QSB129" s="175"/>
      <c r="QSC129" s="59"/>
      <c r="QSD129" s="59"/>
      <c r="QSE129" s="209"/>
      <c r="QSF129" s="1130"/>
      <c r="QSG129" s="17"/>
      <c r="QSH129" s="213"/>
      <c r="QSI129" s="9"/>
      <c r="QSJ129" s="9"/>
      <c r="QSK129" s="9"/>
      <c r="QSL129" s="177"/>
      <c r="QSM129" s="1130"/>
      <c r="QSN129" s="1129"/>
      <c r="QSO129" s="1130"/>
      <c r="QSP129" s="1130"/>
      <c r="QSQ129" s="1130"/>
      <c r="QSR129" s="1154"/>
      <c r="QSS129" s="1130"/>
      <c r="QST129" s="1134"/>
      <c r="QSU129" s="1131"/>
      <c r="QSV129" s="1131"/>
      <c r="QSW129" s="1131"/>
      <c r="QSX129" s="178"/>
      <c r="QSY129" s="175"/>
      <c r="QSZ129" s="59"/>
      <c r="QTA129" s="59"/>
      <c r="QTB129" s="209"/>
      <c r="QTC129" s="1130"/>
      <c r="QTD129" s="17"/>
      <c r="QTE129" s="213"/>
      <c r="QTF129" s="9"/>
      <c r="QTG129" s="9"/>
      <c r="QTH129" s="9"/>
      <c r="QTI129" s="177"/>
      <c r="QTJ129" s="1130"/>
      <c r="QTK129" s="1129"/>
      <c r="QTL129" s="1130"/>
      <c r="QTM129" s="1130"/>
      <c r="QTN129" s="1130"/>
      <c r="QTO129" s="1154"/>
      <c r="QTP129" s="1130"/>
      <c r="QTQ129" s="1134"/>
      <c r="QTR129" s="1131"/>
      <c r="QTS129" s="1131"/>
      <c r="QTT129" s="1131"/>
      <c r="QTU129" s="178"/>
      <c r="QTV129" s="175"/>
      <c r="QTW129" s="59"/>
      <c r="QTX129" s="59"/>
      <c r="QTY129" s="209"/>
      <c r="QTZ129" s="1130"/>
      <c r="QUA129" s="17"/>
      <c r="QUB129" s="213"/>
      <c r="QUC129" s="9"/>
      <c r="QUD129" s="9"/>
      <c r="QUE129" s="9"/>
      <c r="QUF129" s="177"/>
      <c r="QUG129" s="1130"/>
      <c r="QUH129" s="1129"/>
      <c r="QUI129" s="1130"/>
      <c r="QUJ129" s="1130"/>
      <c r="QUK129" s="1130"/>
      <c r="QUL129" s="1154"/>
      <c r="QUM129" s="1130"/>
      <c r="QUN129" s="1134"/>
      <c r="QUO129" s="1131"/>
      <c r="QUP129" s="1131"/>
      <c r="QUQ129" s="1131"/>
      <c r="QUR129" s="178"/>
      <c r="QUS129" s="175"/>
      <c r="QUT129" s="59"/>
      <c r="QUU129" s="59"/>
      <c r="QUV129" s="209"/>
      <c r="QUW129" s="1130"/>
      <c r="QUX129" s="17"/>
      <c r="QUY129" s="213"/>
      <c r="QUZ129" s="9"/>
      <c r="QVA129" s="9"/>
      <c r="QVB129" s="9"/>
      <c r="QVC129" s="177"/>
      <c r="QVD129" s="1130"/>
      <c r="QVE129" s="1129"/>
      <c r="QVF129" s="1130"/>
      <c r="QVG129" s="1130"/>
      <c r="QVH129" s="1130"/>
      <c r="QVI129" s="1154"/>
      <c r="QVJ129" s="1130"/>
      <c r="QVK129" s="1134"/>
      <c r="QVL129" s="1131"/>
      <c r="QVM129" s="1131"/>
      <c r="QVN129" s="1131"/>
      <c r="QVO129" s="178"/>
      <c r="QVP129" s="175"/>
      <c r="QVQ129" s="59"/>
      <c r="QVR129" s="59"/>
      <c r="QVS129" s="209"/>
      <c r="QVT129" s="1130"/>
      <c r="QVU129" s="17"/>
      <c r="QVV129" s="213"/>
      <c r="QVW129" s="9"/>
      <c r="QVX129" s="9"/>
      <c r="QVY129" s="9"/>
      <c r="QVZ129" s="177"/>
      <c r="QWA129" s="1130"/>
      <c r="QWB129" s="1129"/>
      <c r="QWC129" s="1130"/>
      <c r="QWD129" s="1130"/>
      <c r="QWE129" s="1130"/>
      <c r="QWF129" s="1154"/>
      <c r="QWG129" s="1130"/>
      <c r="QWH129" s="1134"/>
      <c r="QWI129" s="1131"/>
      <c r="QWJ129" s="1131"/>
      <c r="QWK129" s="1131"/>
      <c r="QWL129" s="178"/>
      <c r="QWM129" s="175"/>
      <c r="QWN129" s="59"/>
      <c r="QWO129" s="59"/>
      <c r="QWP129" s="209"/>
      <c r="QWQ129" s="1130"/>
      <c r="QWR129" s="17"/>
      <c r="QWS129" s="213"/>
      <c r="QWT129" s="9"/>
      <c r="QWU129" s="9"/>
      <c r="QWV129" s="9"/>
      <c r="QWW129" s="177"/>
      <c r="QWX129" s="1130"/>
      <c r="QWY129" s="1129"/>
      <c r="QWZ129" s="1130"/>
      <c r="QXA129" s="1130"/>
      <c r="QXB129" s="1130"/>
      <c r="QXC129" s="1154"/>
      <c r="QXD129" s="1130"/>
      <c r="QXE129" s="1134"/>
      <c r="QXF129" s="1131"/>
      <c r="QXG129" s="1131"/>
      <c r="QXH129" s="1131"/>
      <c r="QXI129" s="178"/>
      <c r="QXJ129" s="175"/>
      <c r="QXK129" s="59"/>
      <c r="QXL129" s="59"/>
      <c r="QXM129" s="209"/>
      <c r="QXN129" s="1130"/>
      <c r="QXO129" s="17"/>
      <c r="QXP129" s="213"/>
      <c r="QXQ129" s="9"/>
      <c r="QXR129" s="9"/>
      <c r="QXS129" s="9"/>
      <c r="QXT129" s="177"/>
      <c r="QXU129" s="1130"/>
      <c r="QXV129" s="1129"/>
      <c r="QXW129" s="1130"/>
      <c r="QXX129" s="1130"/>
      <c r="QXY129" s="1130"/>
      <c r="QXZ129" s="1154"/>
      <c r="QYA129" s="1130"/>
      <c r="QYB129" s="1134"/>
      <c r="QYC129" s="1131"/>
      <c r="QYD129" s="1131"/>
      <c r="QYE129" s="1131"/>
      <c r="QYF129" s="178"/>
      <c r="QYG129" s="175"/>
      <c r="QYH129" s="59"/>
      <c r="QYI129" s="59"/>
      <c r="QYJ129" s="209"/>
      <c r="QYK129" s="1130"/>
      <c r="QYL129" s="17"/>
      <c r="QYM129" s="213"/>
      <c r="QYN129" s="9"/>
      <c r="QYO129" s="9"/>
      <c r="QYP129" s="9"/>
      <c r="QYQ129" s="177"/>
      <c r="QYR129" s="1130"/>
      <c r="QYS129" s="1129"/>
      <c r="QYT129" s="1130"/>
      <c r="QYU129" s="1130"/>
      <c r="QYV129" s="1130"/>
      <c r="QYW129" s="1154"/>
      <c r="QYX129" s="1130"/>
      <c r="QYY129" s="1134"/>
      <c r="QYZ129" s="1131"/>
      <c r="QZA129" s="1131"/>
      <c r="QZB129" s="1131"/>
      <c r="QZC129" s="178"/>
      <c r="QZD129" s="175"/>
      <c r="QZE129" s="59"/>
      <c r="QZF129" s="59"/>
      <c r="QZG129" s="209"/>
      <c r="QZH129" s="1130"/>
      <c r="QZI129" s="17"/>
      <c r="QZJ129" s="213"/>
      <c r="QZK129" s="9"/>
      <c r="QZL129" s="9"/>
      <c r="QZM129" s="9"/>
      <c r="QZN129" s="177"/>
      <c r="QZO129" s="1130"/>
      <c r="QZP129" s="1129"/>
      <c r="QZQ129" s="1130"/>
      <c r="QZR129" s="1130"/>
      <c r="QZS129" s="1130"/>
      <c r="QZT129" s="1154"/>
      <c r="QZU129" s="1130"/>
      <c r="QZV129" s="1134"/>
      <c r="QZW129" s="1131"/>
      <c r="QZX129" s="1131"/>
      <c r="QZY129" s="1131"/>
      <c r="QZZ129" s="178"/>
      <c r="RAA129" s="175"/>
      <c r="RAB129" s="59"/>
      <c r="RAC129" s="59"/>
      <c r="RAD129" s="209"/>
      <c r="RAE129" s="1130"/>
      <c r="RAF129" s="17"/>
      <c r="RAG129" s="213"/>
      <c r="RAH129" s="9"/>
      <c r="RAI129" s="9"/>
      <c r="RAJ129" s="9"/>
      <c r="RAK129" s="177"/>
      <c r="RAL129" s="1130"/>
      <c r="RAM129" s="1129"/>
      <c r="RAN129" s="1130"/>
      <c r="RAO129" s="1130"/>
      <c r="RAP129" s="1130"/>
      <c r="RAQ129" s="1154"/>
      <c r="RAR129" s="1130"/>
      <c r="RAS129" s="1134"/>
      <c r="RAT129" s="1131"/>
      <c r="RAU129" s="1131"/>
      <c r="RAV129" s="1131"/>
      <c r="RAW129" s="178"/>
      <c r="RAX129" s="175"/>
      <c r="RAY129" s="59"/>
      <c r="RAZ129" s="59"/>
      <c r="RBA129" s="209"/>
      <c r="RBB129" s="1130"/>
      <c r="RBC129" s="17"/>
      <c r="RBD129" s="213"/>
      <c r="RBE129" s="9"/>
      <c r="RBF129" s="9"/>
      <c r="RBG129" s="9"/>
      <c r="RBH129" s="177"/>
      <c r="RBI129" s="1130"/>
      <c r="RBJ129" s="1129"/>
      <c r="RBK129" s="1130"/>
      <c r="RBL129" s="1130"/>
      <c r="RBM129" s="1130"/>
      <c r="RBN129" s="1154"/>
      <c r="RBO129" s="1130"/>
      <c r="RBP129" s="1134"/>
      <c r="RBQ129" s="1131"/>
      <c r="RBR129" s="1131"/>
      <c r="RBS129" s="1131"/>
      <c r="RBT129" s="178"/>
      <c r="RBU129" s="175"/>
      <c r="RBV129" s="59"/>
      <c r="RBW129" s="59"/>
      <c r="RBX129" s="209"/>
      <c r="RBY129" s="1130"/>
      <c r="RBZ129" s="17"/>
      <c r="RCA129" s="213"/>
      <c r="RCB129" s="9"/>
      <c r="RCC129" s="9"/>
      <c r="RCD129" s="9"/>
      <c r="RCE129" s="177"/>
      <c r="RCF129" s="1130"/>
      <c r="RCG129" s="1129"/>
      <c r="RCH129" s="1130"/>
      <c r="RCI129" s="1130"/>
      <c r="RCJ129" s="1130"/>
      <c r="RCK129" s="1154"/>
      <c r="RCL129" s="1130"/>
      <c r="RCM129" s="1134"/>
      <c r="RCN129" s="1131"/>
      <c r="RCO129" s="1131"/>
      <c r="RCP129" s="1131"/>
      <c r="RCQ129" s="178"/>
      <c r="RCR129" s="175"/>
      <c r="RCS129" s="59"/>
      <c r="RCT129" s="59"/>
      <c r="RCU129" s="209"/>
      <c r="RCV129" s="1130"/>
      <c r="RCW129" s="17"/>
      <c r="RCX129" s="213"/>
      <c r="RCY129" s="9"/>
      <c r="RCZ129" s="9"/>
      <c r="RDA129" s="9"/>
      <c r="RDB129" s="177"/>
      <c r="RDC129" s="1130"/>
      <c r="RDD129" s="1129"/>
      <c r="RDE129" s="1130"/>
      <c r="RDF129" s="1130"/>
      <c r="RDG129" s="1130"/>
      <c r="RDH129" s="1154"/>
      <c r="RDI129" s="1130"/>
      <c r="RDJ129" s="1134"/>
      <c r="RDK129" s="1131"/>
      <c r="RDL129" s="1131"/>
      <c r="RDM129" s="1131"/>
      <c r="RDN129" s="178"/>
      <c r="RDO129" s="175"/>
      <c r="RDP129" s="59"/>
      <c r="RDQ129" s="59"/>
      <c r="RDR129" s="209"/>
      <c r="RDS129" s="1130"/>
      <c r="RDT129" s="17"/>
      <c r="RDU129" s="213"/>
      <c r="RDV129" s="9"/>
      <c r="RDW129" s="9"/>
      <c r="RDX129" s="9"/>
      <c r="RDY129" s="177"/>
      <c r="RDZ129" s="1130"/>
      <c r="REA129" s="1129"/>
      <c r="REB129" s="1130"/>
      <c r="REC129" s="1130"/>
      <c r="RED129" s="1130"/>
      <c r="REE129" s="1154"/>
      <c r="REF129" s="1130"/>
      <c r="REG129" s="1134"/>
      <c r="REH129" s="1131"/>
      <c r="REI129" s="1131"/>
      <c r="REJ129" s="1131"/>
      <c r="REK129" s="178"/>
      <c r="REL129" s="175"/>
      <c r="REM129" s="59"/>
      <c r="REN129" s="59"/>
      <c r="REO129" s="209"/>
      <c r="REP129" s="1130"/>
      <c r="REQ129" s="17"/>
      <c r="RER129" s="213"/>
      <c r="RES129" s="9"/>
      <c r="RET129" s="9"/>
      <c r="REU129" s="9"/>
      <c r="REV129" s="177"/>
      <c r="REW129" s="1130"/>
      <c r="REX129" s="1129"/>
      <c r="REY129" s="1130"/>
      <c r="REZ129" s="1130"/>
      <c r="RFA129" s="1130"/>
      <c r="RFB129" s="1154"/>
      <c r="RFC129" s="1130"/>
      <c r="RFD129" s="1134"/>
      <c r="RFE129" s="1131"/>
      <c r="RFF129" s="1131"/>
      <c r="RFG129" s="1131"/>
      <c r="RFH129" s="178"/>
      <c r="RFI129" s="175"/>
      <c r="RFJ129" s="59"/>
      <c r="RFK129" s="59"/>
      <c r="RFL129" s="209"/>
      <c r="RFM129" s="1130"/>
      <c r="RFN129" s="17"/>
      <c r="RFO129" s="213"/>
      <c r="RFP129" s="9"/>
      <c r="RFQ129" s="9"/>
      <c r="RFR129" s="9"/>
      <c r="RFS129" s="177"/>
      <c r="RFT129" s="1130"/>
      <c r="RFU129" s="1129"/>
      <c r="RFV129" s="1130"/>
      <c r="RFW129" s="1130"/>
      <c r="RFX129" s="1130"/>
      <c r="RFY129" s="1154"/>
      <c r="RFZ129" s="1130"/>
      <c r="RGA129" s="1134"/>
      <c r="RGB129" s="1131"/>
      <c r="RGC129" s="1131"/>
      <c r="RGD129" s="1131"/>
      <c r="RGE129" s="178"/>
      <c r="RGF129" s="175"/>
      <c r="RGG129" s="59"/>
      <c r="RGH129" s="59"/>
      <c r="RGI129" s="209"/>
      <c r="RGJ129" s="1130"/>
      <c r="RGK129" s="17"/>
      <c r="RGL129" s="213"/>
      <c r="RGM129" s="9"/>
      <c r="RGN129" s="9"/>
      <c r="RGO129" s="9"/>
      <c r="RGP129" s="177"/>
      <c r="RGQ129" s="1130"/>
      <c r="RGR129" s="1129"/>
      <c r="RGS129" s="1130"/>
      <c r="RGT129" s="1130"/>
      <c r="RGU129" s="1130"/>
      <c r="RGV129" s="1154"/>
      <c r="RGW129" s="1130"/>
      <c r="RGX129" s="1134"/>
      <c r="RGY129" s="1131"/>
      <c r="RGZ129" s="1131"/>
      <c r="RHA129" s="1131"/>
      <c r="RHB129" s="178"/>
      <c r="RHC129" s="175"/>
      <c r="RHD129" s="59"/>
      <c r="RHE129" s="59"/>
      <c r="RHF129" s="209"/>
      <c r="RHG129" s="1130"/>
      <c r="RHH129" s="17"/>
      <c r="RHI129" s="213"/>
      <c r="RHJ129" s="9"/>
      <c r="RHK129" s="9"/>
      <c r="RHL129" s="9"/>
      <c r="RHM129" s="177"/>
      <c r="RHN129" s="1130"/>
      <c r="RHO129" s="1129"/>
      <c r="RHP129" s="1130"/>
      <c r="RHQ129" s="1130"/>
      <c r="RHR129" s="1130"/>
      <c r="RHS129" s="1154"/>
      <c r="RHT129" s="1130"/>
      <c r="RHU129" s="1134"/>
      <c r="RHV129" s="1131"/>
      <c r="RHW129" s="1131"/>
      <c r="RHX129" s="1131"/>
      <c r="RHY129" s="178"/>
      <c r="RHZ129" s="175"/>
      <c r="RIA129" s="59"/>
      <c r="RIB129" s="59"/>
      <c r="RIC129" s="209"/>
      <c r="RID129" s="1130"/>
      <c r="RIE129" s="17"/>
      <c r="RIF129" s="213"/>
      <c r="RIG129" s="9"/>
      <c r="RIH129" s="9"/>
      <c r="RII129" s="9"/>
      <c r="RIJ129" s="177"/>
      <c r="RIK129" s="1130"/>
      <c r="RIL129" s="1129"/>
      <c r="RIM129" s="1130"/>
      <c r="RIN129" s="1130"/>
      <c r="RIO129" s="1130"/>
      <c r="RIP129" s="1154"/>
      <c r="RIQ129" s="1130"/>
      <c r="RIR129" s="1134"/>
      <c r="RIS129" s="1131"/>
      <c r="RIT129" s="1131"/>
      <c r="RIU129" s="1131"/>
      <c r="RIV129" s="178"/>
      <c r="RIW129" s="175"/>
      <c r="RIX129" s="59"/>
      <c r="RIY129" s="59"/>
      <c r="RIZ129" s="209"/>
      <c r="RJA129" s="1130"/>
      <c r="RJB129" s="17"/>
      <c r="RJC129" s="213"/>
      <c r="RJD129" s="9"/>
      <c r="RJE129" s="9"/>
      <c r="RJF129" s="9"/>
      <c r="RJG129" s="177"/>
      <c r="RJH129" s="1130"/>
      <c r="RJI129" s="1129"/>
      <c r="RJJ129" s="1130"/>
      <c r="RJK129" s="1130"/>
      <c r="RJL129" s="1130"/>
      <c r="RJM129" s="1154"/>
      <c r="RJN129" s="1130"/>
      <c r="RJO129" s="1134"/>
      <c r="RJP129" s="1131"/>
      <c r="RJQ129" s="1131"/>
      <c r="RJR129" s="1131"/>
      <c r="RJS129" s="178"/>
      <c r="RJT129" s="175"/>
      <c r="RJU129" s="59"/>
      <c r="RJV129" s="59"/>
      <c r="RJW129" s="209"/>
      <c r="RJX129" s="1130"/>
      <c r="RJY129" s="17"/>
      <c r="RJZ129" s="213"/>
      <c r="RKA129" s="9"/>
      <c r="RKB129" s="9"/>
      <c r="RKC129" s="9"/>
      <c r="RKD129" s="177"/>
      <c r="RKE129" s="1130"/>
      <c r="RKF129" s="1129"/>
      <c r="RKG129" s="1130"/>
      <c r="RKH129" s="1130"/>
      <c r="RKI129" s="1130"/>
      <c r="RKJ129" s="1154"/>
      <c r="RKK129" s="1130"/>
      <c r="RKL129" s="1134"/>
      <c r="RKM129" s="1131"/>
      <c r="RKN129" s="1131"/>
      <c r="RKO129" s="1131"/>
      <c r="RKP129" s="178"/>
      <c r="RKQ129" s="175"/>
      <c r="RKR129" s="59"/>
      <c r="RKS129" s="59"/>
      <c r="RKT129" s="209"/>
      <c r="RKU129" s="1130"/>
      <c r="RKV129" s="17"/>
      <c r="RKW129" s="213"/>
      <c r="RKX129" s="9"/>
      <c r="RKY129" s="9"/>
      <c r="RKZ129" s="9"/>
      <c r="RLA129" s="177"/>
      <c r="RLB129" s="1130"/>
      <c r="RLC129" s="1129"/>
      <c r="RLD129" s="1130"/>
      <c r="RLE129" s="1130"/>
      <c r="RLF129" s="1130"/>
      <c r="RLG129" s="1154"/>
      <c r="RLH129" s="1130"/>
      <c r="RLI129" s="1134"/>
      <c r="RLJ129" s="1131"/>
      <c r="RLK129" s="1131"/>
      <c r="RLL129" s="1131"/>
      <c r="RLM129" s="178"/>
      <c r="RLN129" s="175"/>
      <c r="RLO129" s="59"/>
      <c r="RLP129" s="59"/>
      <c r="RLQ129" s="209"/>
      <c r="RLR129" s="1130"/>
      <c r="RLS129" s="17"/>
      <c r="RLT129" s="213"/>
      <c r="RLU129" s="9"/>
      <c r="RLV129" s="9"/>
      <c r="RLW129" s="9"/>
      <c r="RLX129" s="177"/>
      <c r="RLY129" s="1130"/>
      <c r="RLZ129" s="1129"/>
      <c r="RMA129" s="1130"/>
      <c r="RMB129" s="1130"/>
      <c r="RMC129" s="1130"/>
      <c r="RMD129" s="1154"/>
      <c r="RME129" s="1130"/>
      <c r="RMF129" s="1134"/>
      <c r="RMG129" s="1131"/>
      <c r="RMH129" s="1131"/>
      <c r="RMI129" s="1131"/>
      <c r="RMJ129" s="178"/>
      <c r="RMK129" s="175"/>
      <c r="RML129" s="59"/>
      <c r="RMM129" s="59"/>
      <c r="RMN129" s="209"/>
      <c r="RMO129" s="1130"/>
      <c r="RMP129" s="17"/>
      <c r="RMQ129" s="213"/>
      <c r="RMR129" s="9"/>
      <c r="RMS129" s="9"/>
      <c r="RMT129" s="9"/>
      <c r="RMU129" s="177"/>
      <c r="RMV129" s="1130"/>
      <c r="RMW129" s="1129"/>
      <c r="RMX129" s="1130"/>
      <c r="RMY129" s="1130"/>
      <c r="RMZ129" s="1130"/>
      <c r="RNA129" s="1154"/>
      <c r="RNB129" s="1130"/>
      <c r="RNC129" s="1134"/>
      <c r="RND129" s="1131"/>
      <c r="RNE129" s="1131"/>
      <c r="RNF129" s="1131"/>
      <c r="RNG129" s="178"/>
      <c r="RNH129" s="175"/>
      <c r="RNI129" s="59"/>
      <c r="RNJ129" s="59"/>
      <c r="RNK129" s="209"/>
      <c r="RNL129" s="1130"/>
      <c r="RNM129" s="17"/>
      <c r="RNN129" s="213"/>
      <c r="RNO129" s="9"/>
      <c r="RNP129" s="9"/>
      <c r="RNQ129" s="9"/>
      <c r="RNR129" s="177"/>
      <c r="RNS129" s="1130"/>
      <c r="RNT129" s="1129"/>
      <c r="RNU129" s="1130"/>
      <c r="RNV129" s="1130"/>
      <c r="RNW129" s="1130"/>
      <c r="RNX129" s="1154"/>
      <c r="RNY129" s="1130"/>
      <c r="RNZ129" s="1134"/>
      <c r="ROA129" s="1131"/>
      <c r="ROB129" s="1131"/>
      <c r="ROC129" s="1131"/>
      <c r="ROD129" s="178"/>
      <c r="ROE129" s="175"/>
      <c r="ROF129" s="59"/>
      <c r="ROG129" s="59"/>
      <c r="ROH129" s="209"/>
      <c r="ROI129" s="1130"/>
      <c r="ROJ129" s="17"/>
      <c r="ROK129" s="213"/>
      <c r="ROL129" s="9"/>
      <c r="ROM129" s="9"/>
      <c r="RON129" s="9"/>
      <c r="ROO129" s="177"/>
      <c r="ROP129" s="1130"/>
      <c r="ROQ129" s="1129"/>
      <c r="ROR129" s="1130"/>
      <c r="ROS129" s="1130"/>
      <c r="ROT129" s="1130"/>
      <c r="ROU129" s="1154"/>
      <c r="ROV129" s="1130"/>
      <c r="ROW129" s="1134"/>
      <c r="ROX129" s="1131"/>
      <c r="ROY129" s="1131"/>
      <c r="ROZ129" s="1131"/>
      <c r="RPA129" s="178"/>
      <c r="RPB129" s="175"/>
      <c r="RPC129" s="59"/>
      <c r="RPD129" s="59"/>
      <c r="RPE129" s="209"/>
      <c r="RPF129" s="1130"/>
      <c r="RPG129" s="17"/>
      <c r="RPH129" s="213"/>
      <c r="RPI129" s="9"/>
      <c r="RPJ129" s="9"/>
      <c r="RPK129" s="9"/>
      <c r="RPL129" s="177"/>
      <c r="RPM129" s="1130"/>
      <c r="RPN129" s="1129"/>
      <c r="RPO129" s="1130"/>
      <c r="RPP129" s="1130"/>
      <c r="RPQ129" s="1130"/>
      <c r="RPR129" s="1154"/>
      <c r="RPS129" s="1130"/>
      <c r="RPT129" s="1134"/>
      <c r="RPU129" s="1131"/>
      <c r="RPV129" s="1131"/>
      <c r="RPW129" s="1131"/>
      <c r="RPX129" s="178"/>
      <c r="RPY129" s="175"/>
      <c r="RPZ129" s="59"/>
      <c r="RQA129" s="59"/>
      <c r="RQB129" s="209"/>
      <c r="RQC129" s="1130"/>
      <c r="RQD129" s="17"/>
      <c r="RQE129" s="213"/>
      <c r="RQF129" s="9"/>
      <c r="RQG129" s="9"/>
      <c r="RQH129" s="9"/>
      <c r="RQI129" s="177"/>
      <c r="RQJ129" s="1130"/>
      <c r="RQK129" s="1129"/>
      <c r="RQL129" s="1130"/>
      <c r="RQM129" s="1130"/>
      <c r="RQN129" s="1130"/>
      <c r="RQO129" s="1154"/>
      <c r="RQP129" s="1130"/>
      <c r="RQQ129" s="1134"/>
      <c r="RQR129" s="1131"/>
      <c r="RQS129" s="1131"/>
      <c r="RQT129" s="1131"/>
      <c r="RQU129" s="178"/>
      <c r="RQV129" s="175"/>
      <c r="RQW129" s="59"/>
      <c r="RQX129" s="59"/>
      <c r="RQY129" s="209"/>
      <c r="RQZ129" s="1130"/>
      <c r="RRA129" s="17"/>
      <c r="RRB129" s="213"/>
      <c r="RRC129" s="9"/>
      <c r="RRD129" s="9"/>
      <c r="RRE129" s="9"/>
      <c r="RRF129" s="177"/>
      <c r="RRG129" s="1130"/>
      <c r="RRH129" s="1129"/>
      <c r="RRI129" s="1130"/>
      <c r="RRJ129" s="1130"/>
      <c r="RRK129" s="1130"/>
      <c r="RRL129" s="1154"/>
      <c r="RRM129" s="1130"/>
      <c r="RRN129" s="1134"/>
      <c r="RRO129" s="1131"/>
      <c r="RRP129" s="1131"/>
      <c r="RRQ129" s="1131"/>
      <c r="RRR129" s="178"/>
      <c r="RRS129" s="175"/>
      <c r="RRT129" s="59"/>
      <c r="RRU129" s="59"/>
      <c r="RRV129" s="209"/>
      <c r="RRW129" s="1130"/>
      <c r="RRX129" s="17"/>
      <c r="RRY129" s="213"/>
      <c r="RRZ129" s="9"/>
      <c r="RSA129" s="9"/>
      <c r="RSB129" s="9"/>
      <c r="RSC129" s="177"/>
      <c r="RSD129" s="1130"/>
      <c r="RSE129" s="1129"/>
      <c r="RSF129" s="1130"/>
      <c r="RSG129" s="1130"/>
      <c r="RSH129" s="1130"/>
      <c r="RSI129" s="1154"/>
      <c r="RSJ129" s="1130"/>
      <c r="RSK129" s="1134"/>
      <c r="RSL129" s="1131"/>
      <c r="RSM129" s="1131"/>
      <c r="RSN129" s="1131"/>
      <c r="RSO129" s="178"/>
      <c r="RSP129" s="175"/>
      <c r="RSQ129" s="59"/>
      <c r="RSR129" s="59"/>
      <c r="RSS129" s="209"/>
      <c r="RST129" s="1130"/>
      <c r="RSU129" s="17"/>
      <c r="RSV129" s="213"/>
      <c r="RSW129" s="9"/>
      <c r="RSX129" s="9"/>
      <c r="RSY129" s="9"/>
      <c r="RSZ129" s="177"/>
      <c r="RTA129" s="1130"/>
      <c r="RTB129" s="1129"/>
      <c r="RTC129" s="1130"/>
      <c r="RTD129" s="1130"/>
      <c r="RTE129" s="1130"/>
      <c r="RTF129" s="1154"/>
      <c r="RTG129" s="1130"/>
      <c r="RTH129" s="1134"/>
      <c r="RTI129" s="1131"/>
      <c r="RTJ129" s="1131"/>
      <c r="RTK129" s="1131"/>
      <c r="RTL129" s="178"/>
      <c r="RTM129" s="175"/>
      <c r="RTN129" s="59"/>
      <c r="RTO129" s="59"/>
      <c r="RTP129" s="209"/>
      <c r="RTQ129" s="1130"/>
      <c r="RTR129" s="17"/>
      <c r="RTS129" s="213"/>
      <c r="RTT129" s="9"/>
      <c r="RTU129" s="9"/>
      <c r="RTV129" s="9"/>
      <c r="RTW129" s="177"/>
      <c r="RTX129" s="1130"/>
      <c r="RTY129" s="1129"/>
      <c r="RTZ129" s="1130"/>
      <c r="RUA129" s="1130"/>
      <c r="RUB129" s="1130"/>
      <c r="RUC129" s="1154"/>
      <c r="RUD129" s="1130"/>
      <c r="RUE129" s="1134"/>
      <c r="RUF129" s="1131"/>
      <c r="RUG129" s="1131"/>
      <c r="RUH129" s="1131"/>
      <c r="RUI129" s="178"/>
      <c r="RUJ129" s="175"/>
      <c r="RUK129" s="59"/>
      <c r="RUL129" s="59"/>
      <c r="RUM129" s="209"/>
      <c r="RUN129" s="1130"/>
      <c r="RUO129" s="17"/>
      <c r="RUP129" s="213"/>
      <c r="RUQ129" s="9"/>
      <c r="RUR129" s="9"/>
      <c r="RUS129" s="9"/>
      <c r="RUT129" s="177"/>
      <c r="RUU129" s="1130"/>
      <c r="RUV129" s="1129"/>
      <c r="RUW129" s="1130"/>
      <c r="RUX129" s="1130"/>
      <c r="RUY129" s="1130"/>
      <c r="RUZ129" s="1154"/>
      <c r="RVA129" s="1130"/>
      <c r="RVB129" s="1134"/>
      <c r="RVC129" s="1131"/>
      <c r="RVD129" s="1131"/>
      <c r="RVE129" s="1131"/>
      <c r="RVF129" s="178"/>
      <c r="RVG129" s="175"/>
      <c r="RVH129" s="59"/>
      <c r="RVI129" s="59"/>
      <c r="RVJ129" s="209"/>
      <c r="RVK129" s="1130"/>
      <c r="RVL129" s="17"/>
      <c r="RVM129" s="213"/>
      <c r="RVN129" s="9"/>
      <c r="RVO129" s="9"/>
      <c r="RVP129" s="9"/>
      <c r="RVQ129" s="177"/>
      <c r="RVR129" s="1130"/>
      <c r="RVS129" s="1129"/>
      <c r="RVT129" s="1130"/>
      <c r="RVU129" s="1130"/>
      <c r="RVV129" s="1130"/>
      <c r="RVW129" s="1154"/>
      <c r="RVX129" s="1130"/>
      <c r="RVY129" s="1134"/>
      <c r="RVZ129" s="1131"/>
      <c r="RWA129" s="1131"/>
      <c r="RWB129" s="1131"/>
      <c r="RWC129" s="178"/>
      <c r="RWD129" s="175"/>
      <c r="RWE129" s="59"/>
      <c r="RWF129" s="59"/>
      <c r="RWG129" s="209"/>
      <c r="RWH129" s="1130"/>
      <c r="RWI129" s="17"/>
      <c r="RWJ129" s="213"/>
      <c r="RWK129" s="9"/>
      <c r="RWL129" s="9"/>
      <c r="RWM129" s="9"/>
      <c r="RWN129" s="177"/>
      <c r="RWO129" s="1130"/>
      <c r="RWP129" s="1129"/>
      <c r="RWQ129" s="1130"/>
      <c r="RWR129" s="1130"/>
      <c r="RWS129" s="1130"/>
      <c r="RWT129" s="1154"/>
      <c r="RWU129" s="1130"/>
      <c r="RWV129" s="1134"/>
      <c r="RWW129" s="1131"/>
      <c r="RWX129" s="1131"/>
      <c r="RWY129" s="1131"/>
      <c r="RWZ129" s="178"/>
      <c r="RXA129" s="175"/>
      <c r="RXB129" s="59"/>
      <c r="RXC129" s="59"/>
      <c r="RXD129" s="209"/>
      <c r="RXE129" s="1130"/>
      <c r="RXF129" s="17"/>
      <c r="RXG129" s="213"/>
      <c r="RXH129" s="9"/>
      <c r="RXI129" s="9"/>
      <c r="RXJ129" s="9"/>
      <c r="RXK129" s="177"/>
      <c r="RXL129" s="1130"/>
      <c r="RXM129" s="1129"/>
      <c r="RXN129" s="1130"/>
      <c r="RXO129" s="1130"/>
      <c r="RXP129" s="1130"/>
      <c r="RXQ129" s="1154"/>
      <c r="RXR129" s="1130"/>
      <c r="RXS129" s="1134"/>
      <c r="RXT129" s="1131"/>
      <c r="RXU129" s="1131"/>
      <c r="RXV129" s="1131"/>
      <c r="RXW129" s="178"/>
      <c r="RXX129" s="175"/>
      <c r="RXY129" s="59"/>
      <c r="RXZ129" s="59"/>
      <c r="RYA129" s="209"/>
      <c r="RYB129" s="1130"/>
      <c r="RYC129" s="17"/>
      <c r="RYD129" s="213"/>
      <c r="RYE129" s="9"/>
      <c r="RYF129" s="9"/>
      <c r="RYG129" s="9"/>
      <c r="RYH129" s="177"/>
      <c r="RYI129" s="1130"/>
      <c r="RYJ129" s="1129"/>
      <c r="RYK129" s="1130"/>
      <c r="RYL129" s="1130"/>
      <c r="RYM129" s="1130"/>
      <c r="RYN129" s="1154"/>
      <c r="RYO129" s="1130"/>
      <c r="RYP129" s="1134"/>
      <c r="RYQ129" s="1131"/>
      <c r="RYR129" s="1131"/>
      <c r="RYS129" s="1131"/>
      <c r="RYT129" s="178"/>
      <c r="RYU129" s="175"/>
      <c r="RYV129" s="59"/>
      <c r="RYW129" s="59"/>
      <c r="RYX129" s="209"/>
      <c r="RYY129" s="1130"/>
      <c r="RYZ129" s="17"/>
      <c r="RZA129" s="213"/>
      <c r="RZB129" s="9"/>
      <c r="RZC129" s="9"/>
      <c r="RZD129" s="9"/>
      <c r="RZE129" s="177"/>
      <c r="RZF129" s="1130"/>
      <c r="RZG129" s="1129"/>
      <c r="RZH129" s="1130"/>
      <c r="RZI129" s="1130"/>
      <c r="RZJ129" s="1130"/>
      <c r="RZK129" s="1154"/>
      <c r="RZL129" s="1130"/>
      <c r="RZM129" s="1134"/>
      <c r="RZN129" s="1131"/>
      <c r="RZO129" s="1131"/>
      <c r="RZP129" s="1131"/>
      <c r="RZQ129" s="178"/>
      <c r="RZR129" s="175"/>
      <c r="RZS129" s="59"/>
      <c r="RZT129" s="59"/>
      <c r="RZU129" s="209"/>
      <c r="RZV129" s="1130"/>
      <c r="RZW129" s="17"/>
      <c r="RZX129" s="213"/>
      <c r="RZY129" s="9"/>
      <c r="RZZ129" s="9"/>
      <c r="SAA129" s="9"/>
      <c r="SAB129" s="177"/>
      <c r="SAC129" s="1130"/>
      <c r="SAD129" s="1129"/>
      <c r="SAE129" s="1130"/>
      <c r="SAF129" s="1130"/>
      <c r="SAG129" s="1130"/>
      <c r="SAH129" s="1154"/>
      <c r="SAI129" s="1130"/>
      <c r="SAJ129" s="1134"/>
      <c r="SAK129" s="1131"/>
      <c r="SAL129" s="1131"/>
      <c r="SAM129" s="1131"/>
      <c r="SAN129" s="178"/>
      <c r="SAO129" s="175"/>
      <c r="SAP129" s="59"/>
      <c r="SAQ129" s="59"/>
      <c r="SAR129" s="209"/>
      <c r="SAS129" s="1130"/>
      <c r="SAT129" s="17"/>
      <c r="SAU129" s="213"/>
      <c r="SAV129" s="9"/>
      <c r="SAW129" s="9"/>
      <c r="SAX129" s="9"/>
      <c r="SAY129" s="177"/>
      <c r="SAZ129" s="1130"/>
      <c r="SBA129" s="1129"/>
      <c r="SBB129" s="1130"/>
      <c r="SBC129" s="1130"/>
      <c r="SBD129" s="1130"/>
      <c r="SBE129" s="1154"/>
      <c r="SBF129" s="1130"/>
      <c r="SBG129" s="1134"/>
      <c r="SBH129" s="1131"/>
      <c r="SBI129" s="1131"/>
      <c r="SBJ129" s="1131"/>
      <c r="SBK129" s="178"/>
      <c r="SBL129" s="175"/>
      <c r="SBM129" s="59"/>
      <c r="SBN129" s="59"/>
      <c r="SBO129" s="209"/>
      <c r="SBP129" s="1130"/>
      <c r="SBQ129" s="17"/>
      <c r="SBR129" s="213"/>
      <c r="SBS129" s="9"/>
      <c r="SBT129" s="9"/>
      <c r="SBU129" s="9"/>
      <c r="SBV129" s="177"/>
      <c r="SBW129" s="1130"/>
      <c r="SBX129" s="1129"/>
      <c r="SBY129" s="1130"/>
      <c r="SBZ129" s="1130"/>
      <c r="SCA129" s="1130"/>
      <c r="SCB129" s="1154"/>
      <c r="SCC129" s="1130"/>
      <c r="SCD129" s="1134"/>
      <c r="SCE129" s="1131"/>
      <c r="SCF129" s="1131"/>
      <c r="SCG129" s="1131"/>
      <c r="SCH129" s="178"/>
      <c r="SCI129" s="175"/>
      <c r="SCJ129" s="59"/>
      <c r="SCK129" s="59"/>
      <c r="SCL129" s="209"/>
      <c r="SCM129" s="1130"/>
      <c r="SCN129" s="17"/>
      <c r="SCO129" s="213"/>
      <c r="SCP129" s="9"/>
      <c r="SCQ129" s="9"/>
      <c r="SCR129" s="9"/>
      <c r="SCS129" s="177"/>
      <c r="SCT129" s="1130"/>
      <c r="SCU129" s="1129"/>
      <c r="SCV129" s="1130"/>
      <c r="SCW129" s="1130"/>
      <c r="SCX129" s="1130"/>
      <c r="SCY129" s="1154"/>
      <c r="SCZ129" s="1130"/>
      <c r="SDA129" s="1134"/>
      <c r="SDB129" s="1131"/>
      <c r="SDC129" s="1131"/>
      <c r="SDD129" s="1131"/>
      <c r="SDE129" s="178"/>
      <c r="SDF129" s="175"/>
      <c r="SDG129" s="59"/>
      <c r="SDH129" s="59"/>
      <c r="SDI129" s="209"/>
      <c r="SDJ129" s="1130"/>
      <c r="SDK129" s="17"/>
      <c r="SDL129" s="213"/>
      <c r="SDM129" s="9"/>
      <c r="SDN129" s="9"/>
      <c r="SDO129" s="9"/>
      <c r="SDP129" s="177"/>
      <c r="SDQ129" s="1130"/>
      <c r="SDR129" s="1129"/>
      <c r="SDS129" s="1130"/>
      <c r="SDT129" s="1130"/>
      <c r="SDU129" s="1130"/>
      <c r="SDV129" s="1154"/>
      <c r="SDW129" s="1130"/>
      <c r="SDX129" s="1134"/>
      <c r="SDY129" s="1131"/>
      <c r="SDZ129" s="1131"/>
      <c r="SEA129" s="1131"/>
      <c r="SEB129" s="178"/>
      <c r="SEC129" s="175"/>
      <c r="SED129" s="59"/>
      <c r="SEE129" s="59"/>
      <c r="SEF129" s="209"/>
      <c r="SEG129" s="1130"/>
      <c r="SEH129" s="17"/>
      <c r="SEI129" s="213"/>
      <c r="SEJ129" s="9"/>
      <c r="SEK129" s="9"/>
      <c r="SEL129" s="9"/>
      <c r="SEM129" s="177"/>
      <c r="SEN129" s="1130"/>
      <c r="SEO129" s="1129"/>
      <c r="SEP129" s="1130"/>
      <c r="SEQ129" s="1130"/>
      <c r="SER129" s="1130"/>
      <c r="SES129" s="1154"/>
      <c r="SET129" s="1130"/>
      <c r="SEU129" s="1134"/>
      <c r="SEV129" s="1131"/>
      <c r="SEW129" s="1131"/>
      <c r="SEX129" s="1131"/>
      <c r="SEY129" s="178"/>
      <c r="SEZ129" s="175"/>
      <c r="SFA129" s="59"/>
      <c r="SFB129" s="59"/>
      <c r="SFC129" s="209"/>
      <c r="SFD129" s="1130"/>
      <c r="SFE129" s="17"/>
      <c r="SFF129" s="213"/>
      <c r="SFG129" s="9"/>
      <c r="SFH129" s="9"/>
      <c r="SFI129" s="9"/>
      <c r="SFJ129" s="177"/>
      <c r="SFK129" s="1130"/>
      <c r="SFL129" s="1129"/>
      <c r="SFM129" s="1130"/>
      <c r="SFN129" s="1130"/>
      <c r="SFO129" s="1130"/>
      <c r="SFP129" s="1154"/>
      <c r="SFQ129" s="1130"/>
      <c r="SFR129" s="1134"/>
      <c r="SFS129" s="1131"/>
      <c r="SFT129" s="1131"/>
      <c r="SFU129" s="1131"/>
      <c r="SFV129" s="178"/>
      <c r="SFW129" s="175"/>
      <c r="SFX129" s="59"/>
      <c r="SFY129" s="59"/>
      <c r="SFZ129" s="209"/>
      <c r="SGA129" s="1130"/>
      <c r="SGB129" s="17"/>
      <c r="SGC129" s="213"/>
      <c r="SGD129" s="9"/>
      <c r="SGE129" s="9"/>
      <c r="SGF129" s="9"/>
      <c r="SGG129" s="177"/>
      <c r="SGH129" s="1130"/>
      <c r="SGI129" s="1129"/>
      <c r="SGJ129" s="1130"/>
      <c r="SGK129" s="1130"/>
      <c r="SGL129" s="1130"/>
      <c r="SGM129" s="1154"/>
      <c r="SGN129" s="1130"/>
      <c r="SGO129" s="1134"/>
      <c r="SGP129" s="1131"/>
      <c r="SGQ129" s="1131"/>
      <c r="SGR129" s="1131"/>
      <c r="SGS129" s="178"/>
      <c r="SGT129" s="175"/>
      <c r="SGU129" s="59"/>
      <c r="SGV129" s="59"/>
      <c r="SGW129" s="209"/>
      <c r="SGX129" s="1130"/>
      <c r="SGY129" s="17"/>
      <c r="SGZ129" s="213"/>
      <c r="SHA129" s="9"/>
      <c r="SHB129" s="9"/>
      <c r="SHC129" s="9"/>
      <c r="SHD129" s="177"/>
      <c r="SHE129" s="1130"/>
      <c r="SHF129" s="1129"/>
      <c r="SHG129" s="1130"/>
      <c r="SHH129" s="1130"/>
      <c r="SHI129" s="1130"/>
      <c r="SHJ129" s="1154"/>
      <c r="SHK129" s="1130"/>
      <c r="SHL129" s="1134"/>
      <c r="SHM129" s="1131"/>
      <c r="SHN129" s="1131"/>
      <c r="SHO129" s="1131"/>
      <c r="SHP129" s="178"/>
      <c r="SHQ129" s="175"/>
      <c r="SHR129" s="59"/>
      <c r="SHS129" s="59"/>
      <c r="SHT129" s="209"/>
      <c r="SHU129" s="1130"/>
      <c r="SHV129" s="17"/>
      <c r="SHW129" s="213"/>
      <c r="SHX129" s="9"/>
      <c r="SHY129" s="9"/>
      <c r="SHZ129" s="9"/>
      <c r="SIA129" s="177"/>
      <c r="SIB129" s="1130"/>
      <c r="SIC129" s="1129"/>
      <c r="SID129" s="1130"/>
      <c r="SIE129" s="1130"/>
      <c r="SIF129" s="1130"/>
      <c r="SIG129" s="1154"/>
      <c r="SIH129" s="1130"/>
      <c r="SII129" s="1134"/>
      <c r="SIJ129" s="1131"/>
      <c r="SIK129" s="1131"/>
      <c r="SIL129" s="1131"/>
      <c r="SIM129" s="178"/>
      <c r="SIN129" s="175"/>
      <c r="SIO129" s="59"/>
      <c r="SIP129" s="59"/>
      <c r="SIQ129" s="209"/>
      <c r="SIR129" s="1130"/>
      <c r="SIS129" s="17"/>
      <c r="SIT129" s="213"/>
      <c r="SIU129" s="9"/>
      <c r="SIV129" s="9"/>
      <c r="SIW129" s="9"/>
      <c r="SIX129" s="177"/>
      <c r="SIY129" s="1130"/>
      <c r="SIZ129" s="1129"/>
      <c r="SJA129" s="1130"/>
      <c r="SJB129" s="1130"/>
      <c r="SJC129" s="1130"/>
      <c r="SJD129" s="1154"/>
      <c r="SJE129" s="1130"/>
      <c r="SJF129" s="1134"/>
      <c r="SJG129" s="1131"/>
      <c r="SJH129" s="1131"/>
      <c r="SJI129" s="1131"/>
      <c r="SJJ129" s="178"/>
      <c r="SJK129" s="175"/>
      <c r="SJL129" s="59"/>
      <c r="SJM129" s="59"/>
      <c r="SJN129" s="209"/>
      <c r="SJO129" s="1130"/>
      <c r="SJP129" s="17"/>
      <c r="SJQ129" s="213"/>
      <c r="SJR129" s="9"/>
      <c r="SJS129" s="9"/>
      <c r="SJT129" s="9"/>
      <c r="SJU129" s="177"/>
      <c r="SJV129" s="1130"/>
      <c r="SJW129" s="1129"/>
      <c r="SJX129" s="1130"/>
      <c r="SJY129" s="1130"/>
      <c r="SJZ129" s="1130"/>
      <c r="SKA129" s="1154"/>
      <c r="SKB129" s="1130"/>
      <c r="SKC129" s="1134"/>
      <c r="SKD129" s="1131"/>
      <c r="SKE129" s="1131"/>
      <c r="SKF129" s="1131"/>
      <c r="SKG129" s="178"/>
      <c r="SKH129" s="175"/>
      <c r="SKI129" s="59"/>
      <c r="SKJ129" s="59"/>
      <c r="SKK129" s="209"/>
      <c r="SKL129" s="1130"/>
      <c r="SKM129" s="17"/>
      <c r="SKN129" s="213"/>
      <c r="SKO129" s="9"/>
      <c r="SKP129" s="9"/>
      <c r="SKQ129" s="9"/>
      <c r="SKR129" s="177"/>
      <c r="SKS129" s="1130"/>
      <c r="SKT129" s="1129"/>
      <c r="SKU129" s="1130"/>
      <c r="SKV129" s="1130"/>
      <c r="SKW129" s="1130"/>
      <c r="SKX129" s="1154"/>
      <c r="SKY129" s="1130"/>
      <c r="SKZ129" s="1134"/>
      <c r="SLA129" s="1131"/>
      <c r="SLB129" s="1131"/>
      <c r="SLC129" s="1131"/>
      <c r="SLD129" s="178"/>
      <c r="SLE129" s="175"/>
      <c r="SLF129" s="59"/>
      <c r="SLG129" s="59"/>
      <c r="SLH129" s="209"/>
      <c r="SLI129" s="1130"/>
      <c r="SLJ129" s="17"/>
      <c r="SLK129" s="213"/>
      <c r="SLL129" s="9"/>
      <c r="SLM129" s="9"/>
      <c r="SLN129" s="9"/>
      <c r="SLO129" s="177"/>
      <c r="SLP129" s="1130"/>
      <c r="SLQ129" s="1129"/>
      <c r="SLR129" s="1130"/>
      <c r="SLS129" s="1130"/>
      <c r="SLT129" s="1130"/>
      <c r="SLU129" s="1154"/>
      <c r="SLV129" s="1130"/>
      <c r="SLW129" s="1134"/>
      <c r="SLX129" s="1131"/>
      <c r="SLY129" s="1131"/>
      <c r="SLZ129" s="1131"/>
      <c r="SMA129" s="178"/>
      <c r="SMB129" s="175"/>
      <c r="SMC129" s="59"/>
      <c r="SMD129" s="59"/>
      <c r="SME129" s="209"/>
      <c r="SMF129" s="1130"/>
      <c r="SMG129" s="17"/>
      <c r="SMH129" s="213"/>
      <c r="SMI129" s="9"/>
      <c r="SMJ129" s="9"/>
      <c r="SMK129" s="9"/>
      <c r="SML129" s="177"/>
      <c r="SMM129" s="1130"/>
      <c r="SMN129" s="1129"/>
      <c r="SMO129" s="1130"/>
      <c r="SMP129" s="1130"/>
      <c r="SMQ129" s="1130"/>
      <c r="SMR129" s="1154"/>
      <c r="SMS129" s="1130"/>
      <c r="SMT129" s="1134"/>
      <c r="SMU129" s="1131"/>
      <c r="SMV129" s="1131"/>
      <c r="SMW129" s="1131"/>
      <c r="SMX129" s="178"/>
      <c r="SMY129" s="175"/>
      <c r="SMZ129" s="59"/>
      <c r="SNA129" s="59"/>
      <c r="SNB129" s="209"/>
      <c r="SNC129" s="1130"/>
      <c r="SND129" s="17"/>
      <c r="SNE129" s="213"/>
      <c r="SNF129" s="9"/>
      <c r="SNG129" s="9"/>
      <c r="SNH129" s="9"/>
      <c r="SNI129" s="177"/>
      <c r="SNJ129" s="1130"/>
      <c r="SNK129" s="1129"/>
      <c r="SNL129" s="1130"/>
      <c r="SNM129" s="1130"/>
      <c r="SNN129" s="1130"/>
      <c r="SNO129" s="1154"/>
      <c r="SNP129" s="1130"/>
      <c r="SNQ129" s="1134"/>
      <c r="SNR129" s="1131"/>
      <c r="SNS129" s="1131"/>
      <c r="SNT129" s="1131"/>
      <c r="SNU129" s="178"/>
      <c r="SNV129" s="175"/>
      <c r="SNW129" s="59"/>
      <c r="SNX129" s="59"/>
      <c r="SNY129" s="209"/>
      <c r="SNZ129" s="1130"/>
      <c r="SOA129" s="17"/>
      <c r="SOB129" s="213"/>
      <c r="SOC129" s="9"/>
      <c r="SOD129" s="9"/>
      <c r="SOE129" s="9"/>
      <c r="SOF129" s="177"/>
      <c r="SOG129" s="1130"/>
      <c r="SOH129" s="1129"/>
      <c r="SOI129" s="1130"/>
      <c r="SOJ129" s="1130"/>
      <c r="SOK129" s="1130"/>
      <c r="SOL129" s="1154"/>
      <c r="SOM129" s="1130"/>
      <c r="SON129" s="1134"/>
      <c r="SOO129" s="1131"/>
      <c r="SOP129" s="1131"/>
      <c r="SOQ129" s="1131"/>
      <c r="SOR129" s="178"/>
      <c r="SOS129" s="175"/>
      <c r="SOT129" s="59"/>
      <c r="SOU129" s="59"/>
      <c r="SOV129" s="209"/>
      <c r="SOW129" s="1130"/>
      <c r="SOX129" s="17"/>
      <c r="SOY129" s="213"/>
      <c r="SOZ129" s="9"/>
      <c r="SPA129" s="9"/>
      <c r="SPB129" s="9"/>
      <c r="SPC129" s="177"/>
      <c r="SPD129" s="1130"/>
      <c r="SPE129" s="1129"/>
      <c r="SPF129" s="1130"/>
      <c r="SPG129" s="1130"/>
      <c r="SPH129" s="1130"/>
      <c r="SPI129" s="1154"/>
      <c r="SPJ129" s="1130"/>
      <c r="SPK129" s="1134"/>
      <c r="SPL129" s="1131"/>
      <c r="SPM129" s="1131"/>
      <c r="SPN129" s="1131"/>
      <c r="SPO129" s="178"/>
      <c r="SPP129" s="175"/>
      <c r="SPQ129" s="59"/>
      <c r="SPR129" s="59"/>
      <c r="SPS129" s="209"/>
      <c r="SPT129" s="1130"/>
      <c r="SPU129" s="17"/>
      <c r="SPV129" s="213"/>
      <c r="SPW129" s="9"/>
      <c r="SPX129" s="9"/>
      <c r="SPY129" s="9"/>
      <c r="SPZ129" s="177"/>
      <c r="SQA129" s="1130"/>
      <c r="SQB129" s="1129"/>
      <c r="SQC129" s="1130"/>
      <c r="SQD129" s="1130"/>
      <c r="SQE129" s="1130"/>
      <c r="SQF129" s="1154"/>
      <c r="SQG129" s="1130"/>
      <c r="SQH129" s="1134"/>
      <c r="SQI129" s="1131"/>
      <c r="SQJ129" s="1131"/>
      <c r="SQK129" s="1131"/>
      <c r="SQL129" s="178"/>
      <c r="SQM129" s="175"/>
      <c r="SQN129" s="59"/>
      <c r="SQO129" s="59"/>
      <c r="SQP129" s="209"/>
      <c r="SQQ129" s="1130"/>
      <c r="SQR129" s="17"/>
      <c r="SQS129" s="213"/>
      <c r="SQT129" s="9"/>
      <c r="SQU129" s="9"/>
      <c r="SQV129" s="9"/>
      <c r="SQW129" s="177"/>
      <c r="SQX129" s="1130"/>
      <c r="SQY129" s="1129"/>
      <c r="SQZ129" s="1130"/>
      <c r="SRA129" s="1130"/>
      <c r="SRB129" s="1130"/>
      <c r="SRC129" s="1154"/>
      <c r="SRD129" s="1130"/>
      <c r="SRE129" s="1134"/>
      <c r="SRF129" s="1131"/>
      <c r="SRG129" s="1131"/>
      <c r="SRH129" s="1131"/>
      <c r="SRI129" s="178"/>
      <c r="SRJ129" s="175"/>
      <c r="SRK129" s="59"/>
      <c r="SRL129" s="59"/>
      <c r="SRM129" s="209"/>
      <c r="SRN129" s="1130"/>
      <c r="SRO129" s="17"/>
      <c r="SRP129" s="213"/>
      <c r="SRQ129" s="9"/>
      <c r="SRR129" s="9"/>
      <c r="SRS129" s="9"/>
      <c r="SRT129" s="177"/>
      <c r="SRU129" s="1130"/>
      <c r="SRV129" s="1129"/>
      <c r="SRW129" s="1130"/>
      <c r="SRX129" s="1130"/>
      <c r="SRY129" s="1130"/>
      <c r="SRZ129" s="1154"/>
      <c r="SSA129" s="1130"/>
      <c r="SSB129" s="1134"/>
      <c r="SSC129" s="1131"/>
      <c r="SSD129" s="1131"/>
      <c r="SSE129" s="1131"/>
      <c r="SSF129" s="178"/>
      <c r="SSG129" s="175"/>
      <c r="SSH129" s="59"/>
      <c r="SSI129" s="59"/>
      <c r="SSJ129" s="209"/>
      <c r="SSK129" s="1130"/>
      <c r="SSL129" s="17"/>
      <c r="SSM129" s="213"/>
      <c r="SSN129" s="9"/>
      <c r="SSO129" s="9"/>
      <c r="SSP129" s="9"/>
      <c r="SSQ129" s="177"/>
      <c r="SSR129" s="1130"/>
      <c r="SSS129" s="1129"/>
      <c r="SST129" s="1130"/>
      <c r="SSU129" s="1130"/>
      <c r="SSV129" s="1130"/>
      <c r="SSW129" s="1154"/>
      <c r="SSX129" s="1130"/>
      <c r="SSY129" s="1134"/>
      <c r="SSZ129" s="1131"/>
      <c r="STA129" s="1131"/>
      <c r="STB129" s="1131"/>
      <c r="STC129" s="178"/>
      <c r="STD129" s="175"/>
      <c r="STE129" s="59"/>
      <c r="STF129" s="59"/>
      <c r="STG129" s="209"/>
      <c r="STH129" s="1130"/>
      <c r="STI129" s="17"/>
      <c r="STJ129" s="213"/>
      <c r="STK129" s="9"/>
      <c r="STL129" s="9"/>
      <c r="STM129" s="9"/>
      <c r="STN129" s="177"/>
      <c r="STO129" s="1130"/>
      <c r="STP129" s="1129"/>
      <c r="STQ129" s="1130"/>
      <c r="STR129" s="1130"/>
      <c r="STS129" s="1130"/>
      <c r="STT129" s="1154"/>
      <c r="STU129" s="1130"/>
      <c r="STV129" s="1134"/>
      <c r="STW129" s="1131"/>
      <c r="STX129" s="1131"/>
      <c r="STY129" s="1131"/>
      <c r="STZ129" s="178"/>
      <c r="SUA129" s="175"/>
      <c r="SUB129" s="59"/>
      <c r="SUC129" s="59"/>
      <c r="SUD129" s="209"/>
      <c r="SUE129" s="1130"/>
      <c r="SUF129" s="17"/>
      <c r="SUG129" s="213"/>
      <c r="SUH129" s="9"/>
      <c r="SUI129" s="9"/>
      <c r="SUJ129" s="9"/>
      <c r="SUK129" s="177"/>
      <c r="SUL129" s="1130"/>
      <c r="SUM129" s="1129"/>
      <c r="SUN129" s="1130"/>
      <c r="SUO129" s="1130"/>
      <c r="SUP129" s="1130"/>
      <c r="SUQ129" s="1154"/>
      <c r="SUR129" s="1130"/>
      <c r="SUS129" s="1134"/>
      <c r="SUT129" s="1131"/>
      <c r="SUU129" s="1131"/>
      <c r="SUV129" s="1131"/>
      <c r="SUW129" s="178"/>
      <c r="SUX129" s="175"/>
      <c r="SUY129" s="59"/>
      <c r="SUZ129" s="59"/>
      <c r="SVA129" s="209"/>
      <c r="SVB129" s="1130"/>
      <c r="SVC129" s="17"/>
      <c r="SVD129" s="213"/>
      <c r="SVE129" s="9"/>
      <c r="SVF129" s="9"/>
      <c r="SVG129" s="9"/>
      <c r="SVH129" s="177"/>
      <c r="SVI129" s="1130"/>
      <c r="SVJ129" s="1129"/>
      <c r="SVK129" s="1130"/>
      <c r="SVL129" s="1130"/>
      <c r="SVM129" s="1130"/>
      <c r="SVN129" s="1154"/>
      <c r="SVO129" s="1130"/>
      <c r="SVP129" s="1134"/>
      <c r="SVQ129" s="1131"/>
      <c r="SVR129" s="1131"/>
      <c r="SVS129" s="1131"/>
      <c r="SVT129" s="178"/>
      <c r="SVU129" s="175"/>
      <c r="SVV129" s="59"/>
      <c r="SVW129" s="59"/>
      <c r="SVX129" s="209"/>
      <c r="SVY129" s="1130"/>
      <c r="SVZ129" s="17"/>
      <c r="SWA129" s="213"/>
      <c r="SWB129" s="9"/>
      <c r="SWC129" s="9"/>
      <c r="SWD129" s="9"/>
      <c r="SWE129" s="177"/>
      <c r="SWF129" s="1130"/>
      <c r="SWG129" s="1129"/>
      <c r="SWH129" s="1130"/>
      <c r="SWI129" s="1130"/>
      <c r="SWJ129" s="1130"/>
      <c r="SWK129" s="1154"/>
      <c r="SWL129" s="1130"/>
      <c r="SWM129" s="1134"/>
      <c r="SWN129" s="1131"/>
      <c r="SWO129" s="1131"/>
      <c r="SWP129" s="1131"/>
      <c r="SWQ129" s="178"/>
      <c r="SWR129" s="175"/>
      <c r="SWS129" s="59"/>
      <c r="SWT129" s="59"/>
      <c r="SWU129" s="209"/>
      <c r="SWV129" s="1130"/>
      <c r="SWW129" s="17"/>
      <c r="SWX129" s="213"/>
      <c r="SWY129" s="9"/>
      <c r="SWZ129" s="9"/>
      <c r="SXA129" s="9"/>
      <c r="SXB129" s="177"/>
      <c r="SXC129" s="1130"/>
      <c r="SXD129" s="1129"/>
      <c r="SXE129" s="1130"/>
      <c r="SXF129" s="1130"/>
      <c r="SXG129" s="1130"/>
      <c r="SXH129" s="1154"/>
      <c r="SXI129" s="1130"/>
      <c r="SXJ129" s="1134"/>
      <c r="SXK129" s="1131"/>
      <c r="SXL129" s="1131"/>
      <c r="SXM129" s="1131"/>
      <c r="SXN129" s="178"/>
      <c r="SXO129" s="175"/>
      <c r="SXP129" s="59"/>
      <c r="SXQ129" s="59"/>
      <c r="SXR129" s="209"/>
      <c r="SXS129" s="1130"/>
      <c r="SXT129" s="17"/>
      <c r="SXU129" s="213"/>
      <c r="SXV129" s="9"/>
      <c r="SXW129" s="9"/>
      <c r="SXX129" s="9"/>
      <c r="SXY129" s="177"/>
      <c r="SXZ129" s="1130"/>
      <c r="SYA129" s="1129"/>
      <c r="SYB129" s="1130"/>
      <c r="SYC129" s="1130"/>
      <c r="SYD129" s="1130"/>
      <c r="SYE129" s="1154"/>
      <c r="SYF129" s="1130"/>
      <c r="SYG129" s="1134"/>
      <c r="SYH129" s="1131"/>
      <c r="SYI129" s="1131"/>
      <c r="SYJ129" s="1131"/>
      <c r="SYK129" s="178"/>
      <c r="SYL129" s="175"/>
      <c r="SYM129" s="59"/>
      <c r="SYN129" s="59"/>
      <c r="SYO129" s="209"/>
      <c r="SYP129" s="1130"/>
      <c r="SYQ129" s="17"/>
      <c r="SYR129" s="213"/>
      <c r="SYS129" s="9"/>
      <c r="SYT129" s="9"/>
      <c r="SYU129" s="9"/>
      <c r="SYV129" s="177"/>
      <c r="SYW129" s="1130"/>
      <c r="SYX129" s="1129"/>
      <c r="SYY129" s="1130"/>
      <c r="SYZ129" s="1130"/>
      <c r="SZA129" s="1130"/>
      <c r="SZB129" s="1154"/>
      <c r="SZC129" s="1130"/>
      <c r="SZD129" s="1134"/>
      <c r="SZE129" s="1131"/>
      <c r="SZF129" s="1131"/>
      <c r="SZG129" s="1131"/>
      <c r="SZH129" s="178"/>
      <c r="SZI129" s="175"/>
      <c r="SZJ129" s="59"/>
      <c r="SZK129" s="59"/>
      <c r="SZL129" s="209"/>
      <c r="SZM129" s="1130"/>
      <c r="SZN129" s="17"/>
      <c r="SZO129" s="213"/>
      <c r="SZP129" s="9"/>
      <c r="SZQ129" s="9"/>
      <c r="SZR129" s="9"/>
      <c r="SZS129" s="177"/>
      <c r="SZT129" s="1130"/>
      <c r="SZU129" s="1129"/>
      <c r="SZV129" s="1130"/>
      <c r="SZW129" s="1130"/>
      <c r="SZX129" s="1130"/>
      <c r="SZY129" s="1154"/>
      <c r="SZZ129" s="1130"/>
      <c r="TAA129" s="1134"/>
      <c r="TAB129" s="1131"/>
      <c r="TAC129" s="1131"/>
      <c r="TAD129" s="1131"/>
      <c r="TAE129" s="178"/>
      <c r="TAF129" s="175"/>
      <c r="TAG129" s="59"/>
      <c r="TAH129" s="59"/>
      <c r="TAI129" s="209"/>
      <c r="TAJ129" s="1130"/>
      <c r="TAK129" s="17"/>
      <c r="TAL129" s="213"/>
      <c r="TAM129" s="9"/>
      <c r="TAN129" s="9"/>
      <c r="TAO129" s="9"/>
      <c r="TAP129" s="177"/>
      <c r="TAQ129" s="1130"/>
      <c r="TAR129" s="1129"/>
      <c r="TAS129" s="1130"/>
      <c r="TAT129" s="1130"/>
      <c r="TAU129" s="1130"/>
      <c r="TAV129" s="1154"/>
      <c r="TAW129" s="1130"/>
      <c r="TAX129" s="1134"/>
      <c r="TAY129" s="1131"/>
      <c r="TAZ129" s="1131"/>
      <c r="TBA129" s="1131"/>
      <c r="TBB129" s="178"/>
      <c r="TBC129" s="175"/>
      <c r="TBD129" s="59"/>
      <c r="TBE129" s="59"/>
      <c r="TBF129" s="209"/>
      <c r="TBG129" s="1130"/>
      <c r="TBH129" s="17"/>
      <c r="TBI129" s="213"/>
      <c r="TBJ129" s="9"/>
      <c r="TBK129" s="9"/>
      <c r="TBL129" s="9"/>
      <c r="TBM129" s="177"/>
      <c r="TBN129" s="1130"/>
      <c r="TBO129" s="1129"/>
      <c r="TBP129" s="1130"/>
      <c r="TBQ129" s="1130"/>
      <c r="TBR129" s="1130"/>
      <c r="TBS129" s="1154"/>
      <c r="TBT129" s="1130"/>
      <c r="TBU129" s="1134"/>
      <c r="TBV129" s="1131"/>
      <c r="TBW129" s="1131"/>
      <c r="TBX129" s="1131"/>
      <c r="TBY129" s="178"/>
      <c r="TBZ129" s="175"/>
      <c r="TCA129" s="59"/>
      <c r="TCB129" s="59"/>
      <c r="TCC129" s="209"/>
      <c r="TCD129" s="1130"/>
      <c r="TCE129" s="17"/>
      <c r="TCF129" s="213"/>
      <c r="TCG129" s="9"/>
      <c r="TCH129" s="9"/>
      <c r="TCI129" s="9"/>
      <c r="TCJ129" s="177"/>
      <c r="TCK129" s="1130"/>
      <c r="TCL129" s="1129"/>
      <c r="TCM129" s="1130"/>
      <c r="TCN129" s="1130"/>
      <c r="TCO129" s="1130"/>
      <c r="TCP129" s="1154"/>
      <c r="TCQ129" s="1130"/>
      <c r="TCR129" s="1134"/>
      <c r="TCS129" s="1131"/>
      <c r="TCT129" s="1131"/>
      <c r="TCU129" s="1131"/>
      <c r="TCV129" s="178"/>
      <c r="TCW129" s="175"/>
      <c r="TCX129" s="59"/>
      <c r="TCY129" s="59"/>
      <c r="TCZ129" s="209"/>
      <c r="TDA129" s="1130"/>
      <c r="TDB129" s="17"/>
      <c r="TDC129" s="213"/>
      <c r="TDD129" s="9"/>
      <c r="TDE129" s="9"/>
      <c r="TDF129" s="9"/>
      <c r="TDG129" s="177"/>
      <c r="TDH129" s="1130"/>
      <c r="TDI129" s="1129"/>
      <c r="TDJ129" s="1130"/>
      <c r="TDK129" s="1130"/>
      <c r="TDL129" s="1130"/>
      <c r="TDM129" s="1154"/>
      <c r="TDN129" s="1130"/>
      <c r="TDO129" s="1134"/>
      <c r="TDP129" s="1131"/>
      <c r="TDQ129" s="1131"/>
      <c r="TDR129" s="1131"/>
      <c r="TDS129" s="178"/>
      <c r="TDT129" s="175"/>
      <c r="TDU129" s="59"/>
      <c r="TDV129" s="59"/>
      <c r="TDW129" s="209"/>
      <c r="TDX129" s="1130"/>
      <c r="TDY129" s="17"/>
      <c r="TDZ129" s="213"/>
      <c r="TEA129" s="9"/>
      <c r="TEB129" s="9"/>
      <c r="TEC129" s="9"/>
      <c r="TED129" s="177"/>
      <c r="TEE129" s="1130"/>
      <c r="TEF129" s="1129"/>
      <c r="TEG129" s="1130"/>
      <c r="TEH129" s="1130"/>
      <c r="TEI129" s="1130"/>
      <c r="TEJ129" s="1154"/>
      <c r="TEK129" s="1130"/>
      <c r="TEL129" s="1134"/>
      <c r="TEM129" s="1131"/>
      <c r="TEN129" s="1131"/>
      <c r="TEO129" s="1131"/>
      <c r="TEP129" s="178"/>
      <c r="TEQ129" s="175"/>
      <c r="TER129" s="59"/>
      <c r="TES129" s="59"/>
      <c r="TET129" s="209"/>
      <c r="TEU129" s="1130"/>
      <c r="TEV129" s="17"/>
      <c r="TEW129" s="213"/>
      <c r="TEX129" s="9"/>
      <c r="TEY129" s="9"/>
      <c r="TEZ129" s="9"/>
      <c r="TFA129" s="177"/>
      <c r="TFB129" s="1130"/>
      <c r="TFC129" s="1129"/>
      <c r="TFD129" s="1130"/>
      <c r="TFE129" s="1130"/>
      <c r="TFF129" s="1130"/>
      <c r="TFG129" s="1154"/>
      <c r="TFH129" s="1130"/>
      <c r="TFI129" s="1134"/>
      <c r="TFJ129" s="1131"/>
      <c r="TFK129" s="1131"/>
      <c r="TFL129" s="1131"/>
      <c r="TFM129" s="178"/>
      <c r="TFN129" s="175"/>
      <c r="TFO129" s="59"/>
      <c r="TFP129" s="59"/>
      <c r="TFQ129" s="209"/>
      <c r="TFR129" s="1130"/>
      <c r="TFS129" s="17"/>
      <c r="TFT129" s="213"/>
      <c r="TFU129" s="9"/>
      <c r="TFV129" s="9"/>
      <c r="TFW129" s="9"/>
      <c r="TFX129" s="177"/>
      <c r="TFY129" s="1130"/>
      <c r="TFZ129" s="1129"/>
      <c r="TGA129" s="1130"/>
      <c r="TGB129" s="1130"/>
      <c r="TGC129" s="1130"/>
      <c r="TGD129" s="1154"/>
      <c r="TGE129" s="1130"/>
      <c r="TGF129" s="1134"/>
      <c r="TGG129" s="1131"/>
      <c r="TGH129" s="1131"/>
      <c r="TGI129" s="1131"/>
      <c r="TGJ129" s="178"/>
      <c r="TGK129" s="175"/>
      <c r="TGL129" s="59"/>
      <c r="TGM129" s="59"/>
      <c r="TGN129" s="209"/>
      <c r="TGO129" s="1130"/>
      <c r="TGP129" s="17"/>
      <c r="TGQ129" s="213"/>
      <c r="TGR129" s="9"/>
      <c r="TGS129" s="9"/>
      <c r="TGT129" s="9"/>
      <c r="TGU129" s="177"/>
      <c r="TGV129" s="1130"/>
      <c r="TGW129" s="1129"/>
      <c r="TGX129" s="1130"/>
      <c r="TGY129" s="1130"/>
      <c r="TGZ129" s="1130"/>
      <c r="THA129" s="1154"/>
      <c r="THB129" s="1130"/>
      <c r="THC129" s="1134"/>
      <c r="THD129" s="1131"/>
      <c r="THE129" s="1131"/>
      <c r="THF129" s="1131"/>
      <c r="THG129" s="178"/>
      <c r="THH129" s="175"/>
      <c r="THI129" s="59"/>
      <c r="THJ129" s="59"/>
      <c r="THK129" s="209"/>
      <c r="THL129" s="1130"/>
      <c r="THM129" s="17"/>
      <c r="THN129" s="213"/>
      <c r="THO129" s="9"/>
      <c r="THP129" s="9"/>
      <c r="THQ129" s="9"/>
      <c r="THR129" s="177"/>
      <c r="THS129" s="1130"/>
      <c r="THT129" s="1129"/>
      <c r="THU129" s="1130"/>
      <c r="THV129" s="1130"/>
      <c r="THW129" s="1130"/>
      <c r="THX129" s="1154"/>
      <c r="THY129" s="1130"/>
      <c r="THZ129" s="1134"/>
      <c r="TIA129" s="1131"/>
      <c r="TIB129" s="1131"/>
      <c r="TIC129" s="1131"/>
      <c r="TID129" s="178"/>
      <c r="TIE129" s="175"/>
      <c r="TIF129" s="59"/>
      <c r="TIG129" s="59"/>
      <c r="TIH129" s="209"/>
      <c r="TII129" s="1130"/>
      <c r="TIJ129" s="17"/>
      <c r="TIK129" s="213"/>
      <c r="TIL129" s="9"/>
      <c r="TIM129" s="9"/>
      <c r="TIN129" s="9"/>
      <c r="TIO129" s="177"/>
      <c r="TIP129" s="1130"/>
      <c r="TIQ129" s="1129"/>
      <c r="TIR129" s="1130"/>
      <c r="TIS129" s="1130"/>
      <c r="TIT129" s="1130"/>
      <c r="TIU129" s="1154"/>
      <c r="TIV129" s="1130"/>
      <c r="TIW129" s="1134"/>
      <c r="TIX129" s="1131"/>
      <c r="TIY129" s="1131"/>
      <c r="TIZ129" s="1131"/>
      <c r="TJA129" s="178"/>
      <c r="TJB129" s="175"/>
      <c r="TJC129" s="59"/>
      <c r="TJD129" s="59"/>
      <c r="TJE129" s="209"/>
      <c r="TJF129" s="1130"/>
      <c r="TJG129" s="17"/>
      <c r="TJH129" s="213"/>
      <c r="TJI129" s="9"/>
      <c r="TJJ129" s="9"/>
      <c r="TJK129" s="9"/>
      <c r="TJL129" s="177"/>
      <c r="TJM129" s="1130"/>
      <c r="TJN129" s="1129"/>
      <c r="TJO129" s="1130"/>
      <c r="TJP129" s="1130"/>
      <c r="TJQ129" s="1130"/>
      <c r="TJR129" s="1154"/>
      <c r="TJS129" s="1130"/>
      <c r="TJT129" s="1134"/>
      <c r="TJU129" s="1131"/>
      <c r="TJV129" s="1131"/>
      <c r="TJW129" s="1131"/>
      <c r="TJX129" s="178"/>
      <c r="TJY129" s="175"/>
      <c r="TJZ129" s="59"/>
      <c r="TKA129" s="59"/>
      <c r="TKB129" s="209"/>
      <c r="TKC129" s="1130"/>
      <c r="TKD129" s="17"/>
      <c r="TKE129" s="213"/>
      <c r="TKF129" s="9"/>
      <c r="TKG129" s="9"/>
      <c r="TKH129" s="9"/>
      <c r="TKI129" s="177"/>
      <c r="TKJ129" s="1130"/>
      <c r="TKK129" s="1129"/>
      <c r="TKL129" s="1130"/>
      <c r="TKM129" s="1130"/>
      <c r="TKN129" s="1130"/>
      <c r="TKO129" s="1154"/>
      <c r="TKP129" s="1130"/>
      <c r="TKQ129" s="1134"/>
      <c r="TKR129" s="1131"/>
      <c r="TKS129" s="1131"/>
      <c r="TKT129" s="1131"/>
      <c r="TKU129" s="178"/>
      <c r="TKV129" s="175"/>
      <c r="TKW129" s="59"/>
      <c r="TKX129" s="59"/>
      <c r="TKY129" s="209"/>
      <c r="TKZ129" s="1130"/>
      <c r="TLA129" s="17"/>
      <c r="TLB129" s="213"/>
      <c r="TLC129" s="9"/>
      <c r="TLD129" s="9"/>
      <c r="TLE129" s="9"/>
      <c r="TLF129" s="177"/>
      <c r="TLG129" s="1130"/>
      <c r="TLH129" s="1129"/>
      <c r="TLI129" s="1130"/>
      <c r="TLJ129" s="1130"/>
      <c r="TLK129" s="1130"/>
      <c r="TLL129" s="1154"/>
      <c r="TLM129" s="1130"/>
      <c r="TLN129" s="1134"/>
      <c r="TLO129" s="1131"/>
      <c r="TLP129" s="1131"/>
      <c r="TLQ129" s="1131"/>
      <c r="TLR129" s="178"/>
      <c r="TLS129" s="175"/>
      <c r="TLT129" s="59"/>
      <c r="TLU129" s="59"/>
      <c r="TLV129" s="209"/>
      <c r="TLW129" s="1130"/>
      <c r="TLX129" s="17"/>
      <c r="TLY129" s="213"/>
      <c r="TLZ129" s="9"/>
      <c r="TMA129" s="9"/>
      <c r="TMB129" s="9"/>
      <c r="TMC129" s="177"/>
      <c r="TMD129" s="1130"/>
      <c r="TME129" s="1129"/>
      <c r="TMF129" s="1130"/>
      <c r="TMG129" s="1130"/>
      <c r="TMH129" s="1130"/>
      <c r="TMI129" s="1154"/>
      <c r="TMJ129" s="1130"/>
      <c r="TMK129" s="1134"/>
      <c r="TML129" s="1131"/>
      <c r="TMM129" s="1131"/>
      <c r="TMN129" s="1131"/>
      <c r="TMO129" s="178"/>
      <c r="TMP129" s="175"/>
      <c r="TMQ129" s="59"/>
      <c r="TMR129" s="59"/>
      <c r="TMS129" s="209"/>
      <c r="TMT129" s="1130"/>
      <c r="TMU129" s="17"/>
      <c r="TMV129" s="213"/>
      <c r="TMW129" s="9"/>
      <c r="TMX129" s="9"/>
      <c r="TMY129" s="9"/>
      <c r="TMZ129" s="177"/>
      <c r="TNA129" s="1130"/>
      <c r="TNB129" s="1129"/>
      <c r="TNC129" s="1130"/>
      <c r="TND129" s="1130"/>
      <c r="TNE129" s="1130"/>
      <c r="TNF129" s="1154"/>
      <c r="TNG129" s="1130"/>
      <c r="TNH129" s="1134"/>
      <c r="TNI129" s="1131"/>
      <c r="TNJ129" s="1131"/>
      <c r="TNK129" s="1131"/>
      <c r="TNL129" s="178"/>
      <c r="TNM129" s="175"/>
      <c r="TNN129" s="59"/>
      <c r="TNO129" s="59"/>
      <c r="TNP129" s="209"/>
      <c r="TNQ129" s="1130"/>
      <c r="TNR129" s="17"/>
      <c r="TNS129" s="213"/>
      <c r="TNT129" s="9"/>
      <c r="TNU129" s="9"/>
      <c r="TNV129" s="9"/>
      <c r="TNW129" s="177"/>
      <c r="TNX129" s="1130"/>
      <c r="TNY129" s="1129"/>
      <c r="TNZ129" s="1130"/>
      <c r="TOA129" s="1130"/>
      <c r="TOB129" s="1130"/>
      <c r="TOC129" s="1154"/>
      <c r="TOD129" s="1130"/>
      <c r="TOE129" s="1134"/>
      <c r="TOF129" s="1131"/>
      <c r="TOG129" s="1131"/>
      <c r="TOH129" s="1131"/>
      <c r="TOI129" s="178"/>
      <c r="TOJ129" s="175"/>
      <c r="TOK129" s="59"/>
      <c r="TOL129" s="59"/>
      <c r="TOM129" s="209"/>
      <c r="TON129" s="1130"/>
      <c r="TOO129" s="17"/>
      <c r="TOP129" s="213"/>
      <c r="TOQ129" s="9"/>
      <c r="TOR129" s="9"/>
      <c r="TOS129" s="9"/>
      <c r="TOT129" s="177"/>
      <c r="TOU129" s="1130"/>
      <c r="TOV129" s="1129"/>
      <c r="TOW129" s="1130"/>
      <c r="TOX129" s="1130"/>
      <c r="TOY129" s="1130"/>
      <c r="TOZ129" s="1154"/>
      <c r="TPA129" s="1130"/>
      <c r="TPB129" s="1134"/>
      <c r="TPC129" s="1131"/>
      <c r="TPD129" s="1131"/>
      <c r="TPE129" s="1131"/>
      <c r="TPF129" s="178"/>
      <c r="TPG129" s="175"/>
      <c r="TPH129" s="59"/>
      <c r="TPI129" s="59"/>
      <c r="TPJ129" s="209"/>
      <c r="TPK129" s="1130"/>
      <c r="TPL129" s="17"/>
      <c r="TPM129" s="213"/>
      <c r="TPN129" s="9"/>
      <c r="TPO129" s="9"/>
      <c r="TPP129" s="9"/>
      <c r="TPQ129" s="177"/>
      <c r="TPR129" s="1130"/>
      <c r="TPS129" s="1129"/>
      <c r="TPT129" s="1130"/>
      <c r="TPU129" s="1130"/>
      <c r="TPV129" s="1130"/>
      <c r="TPW129" s="1154"/>
      <c r="TPX129" s="1130"/>
      <c r="TPY129" s="1134"/>
      <c r="TPZ129" s="1131"/>
      <c r="TQA129" s="1131"/>
      <c r="TQB129" s="1131"/>
      <c r="TQC129" s="178"/>
      <c r="TQD129" s="175"/>
      <c r="TQE129" s="59"/>
      <c r="TQF129" s="59"/>
      <c r="TQG129" s="209"/>
      <c r="TQH129" s="1130"/>
      <c r="TQI129" s="17"/>
      <c r="TQJ129" s="213"/>
      <c r="TQK129" s="9"/>
      <c r="TQL129" s="9"/>
      <c r="TQM129" s="9"/>
      <c r="TQN129" s="177"/>
      <c r="TQO129" s="1130"/>
      <c r="TQP129" s="1129"/>
      <c r="TQQ129" s="1130"/>
      <c r="TQR129" s="1130"/>
      <c r="TQS129" s="1130"/>
      <c r="TQT129" s="1154"/>
      <c r="TQU129" s="1130"/>
      <c r="TQV129" s="1134"/>
      <c r="TQW129" s="1131"/>
      <c r="TQX129" s="1131"/>
      <c r="TQY129" s="1131"/>
      <c r="TQZ129" s="178"/>
      <c r="TRA129" s="175"/>
      <c r="TRB129" s="59"/>
      <c r="TRC129" s="59"/>
      <c r="TRD129" s="209"/>
      <c r="TRE129" s="1130"/>
      <c r="TRF129" s="17"/>
      <c r="TRG129" s="213"/>
      <c r="TRH129" s="9"/>
      <c r="TRI129" s="9"/>
      <c r="TRJ129" s="9"/>
      <c r="TRK129" s="177"/>
      <c r="TRL129" s="1130"/>
      <c r="TRM129" s="1129"/>
      <c r="TRN129" s="1130"/>
      <c r="TRO129" s="1130"/>
      <c r="TRP129" s="1130"/>
      <c r="TRQ129" s="1154"/>
      <c r="TRR129" s="1130"/>
      <c r="TRS129" s="1134"/>
      <c r="TRT129" s="1131"/>
      <c r="TRU129" s="1131"/>
      <c r="TRV129" s="1131"/>
      <c r="TRW129" s="178"/>
      <c r="TRX129" s="175"/>
      <c r="TRY129" s="59"/>
      <c r="TRZ129" s="59"/>
      <c r="TSA129" s="209"/>
      <c r="TSB129" s="1130"/>
      <c r="TSC129" s="17"/>
      <c r="TSD129" s="213"/>
      <c r="TSE129" s="9"/>
      <c r="TSF129" s="9"/>
      <c r="TSG129" s="9"/>
      <c r="TSH129" s="177"/>
      <c r="TSI129" s="1130"/>
      <c r="TSJ129" s="1129"/>
      <c r="TSK129" s="1130"/>
      <c r="TSL129" s="1130"/>
      <c r="TSM129" s="1130"/>
      <c r="TSN129" s="1154"/>
      <c r="TSO129" s="1130"/>
      <c r="TSP129" s="1134"/>
      <c r="TSQ129" s="1131"/>
      <c r="TSR129" s="1131"/>
      <c r="TSS129" s="1131"/>
      <c r="TST129" s="178"/>
      <c r="TSU129" s="175"/>
      <c r="TSV129" s="59"/>
      <c r="TSW129" s="59"/>
      <c r="TSX129" s="209"/>
      <c r="TSY129" s="1130"/>
      <c r="TSZ129" s="17"/>
      <c r="TTA129" s="213"/>
      <c r="TTB129" s="9"/>
      <c r="TTC129" s="9"/>
      <c r="TTD129" s="9"/>
      <c r="TTE129" s="177"/>
      <c r="TTF129" s="1130"/>
      <c r="TTG129" s="1129"/>
      <c r="TTH129" s="1130"/>
      <c r="TTI129" s="1130"/>
      <c r="TTJ129" s="1130"/>
      <c r="TTK129" s="1154"/>
      <c r="TTL129" s="1130"/>
      <c r="TTM129" s="1134"/>
      <c r="TTN129" s="1131"/>
      <c r="TTO129" s="1131"/>
      <c r="TTP129" s="1131"/>
      <c r="TTQ129" s="178"/>
      <c r="TTR129" s="175"/>
      <c r="TTS129" s="59"/>
      <c r="TTT129" s="59"/>
      <c r="TTU129" s="209"/>
      <c r="TTV129" s="1130"/>
      <c r="TTW129" s="17"/>
      <c r="TTX129" s="213"/>
      <c r="TTY129" s="9"/>
      <c r="TTZ129" s="9"/>
      <c r="TUA129" s="9"/>
      <c r="TUB129" s="177"/>
      <c r="TUC129" s="1130"/>
      <c r="TUD129" s="1129"/>
      <c r="TUE129" s="1130"/>
      <c r="TUF129" s="1130"/>
      <c r="TUG129" s="1130"/>
      <c r="TUH129" s="1154"/>
      <c r="TUI129" s="1130"/>
      <c r="TUJ129" s="1134"/>
      <c r="TUK129" s="1131"/>
      <c r="TUL129" s="1131"/>
      <c r="TUM129" s="1131"/>
      <c r="TUN129" s="178"/>
      <c r="TUO129" s="175"/>
      <c r="TUP129" s="59"/>
      <c r="TUQ129" s="59"/>
      <c r="TUR129" s="209"/>
      <c r="TUS129" s="1130"/>
      <c r="TUT129" s="17"/>
      <c r="TUU129" s="213"/>
      <c r="TUV129" s="9"/>
      <c r="TUW129" s="9"/>
      <c r="TUX129" s="9"/>
      <c r="TUY129" s="177"/>
      <c r="TUZ129" s="1130"/>
      <c r="TVA129" s="1129"/>
      <c r="TVB129" s="1130"/>
      <c r="TVC129" s="1130"/>
      <c r="TVD129" s="1130"/>
      <c r="TVE129" s="1154"/>
      <c r="TVF129" s="1130"/>
      <c r="TVG129" s="1134"/>
      <c r="TVH129" s="1131"/>
      <c r="TVI129" s="1131"/>
      <c r="TVJ129" s="1131"/>
      <c r="TVK129" s="178"/>
      <c r="TVL129" s="175"/>
      <c r="TVM129" s="59"/>
      <c r="TVN129" s="59"/>
      <c r="TVO129" s="209"/>
      <c r="TVP129" s="1130"/>
      <c r="TVQ129" s="17"/>
      <c r="TVR129" s="213"/>
      <c r="TVS129" s="9"/>
      <c r="TVT129" s="9"/>
      <c r="TVU129" s="9"/>
      <c r="TVV129" s="177"/>
      <c r="TVW129" s="1130"/>
      <c r="TVX129" s="1129"/>
      <c r="TVY129" s="1130"/>
      <c r="TVZ129" s="1130"/>
      <c r="TWA129" s="1130"/>
      <c r="TWB129" s="1154"/>
      <c r="TWC129" s="1130"/>
      <c r="TWD129" s="1134"/>
      <c r="TWE129" s="1131"/>
      <c r="TWF129" s="1131"/>
      <c r="TWG129" s="1131"/>
      <c r="TWH129" s="178"/>
      <c r="TWI129" s="175"/>
      <c r="TWJ129" s="59"/>
      <c r="TWK129" s="59"/>
      <c r="TWL129" s="209"/>
      <c r="TWM129" s="1130"/>
      <c r="TWN129" s="17"/>
      <c r="TWO129" s="213"/>
      <c r="TWP129" s="9"/>
      <c r="TWQ129" s="9"/>
      <c r="TWR129" s="9"/>
      <c r="TWS129" s="177"/>
      <c r="TWT129" s="1130"/>
      <c r="TWU129" s="1129"/>
      <c r="TWV129" s="1130"/>
      <c r="TWW129" s="1130"/>
      <c r="TWX129" s="1130"/>
      <c r="TWY129" s="1154"/>
      <c r="TWZ129" s="1130"/>
      <c r="TXA129" s="1134"/>
      <c r="TXB129" s="1131"/>
      <c r="TXC129" s="1131"/>
      <c r="TXD129" s="1131"/>
      <c r="TXE129" s="178"/>
      <c r="TXF129" s="175"/>
      <c r="TXG129" s="59"/>
      <c r="TXH129" s="59"/>
      <c r="TXI129" s="209"/>
      <c r="TXJ129" s="1130"/>
      <c r="TXK129" s="17"/>
      <c r="TXL129" s="213"/>
      <c r="TXM129" s="9"/>
      <c r="TXN129" s="9"/>
      <c r="TXO129" s="9"/>
      <c r="TXP129" s="177"/>
      <c r="TXQ129" s="1130"/>
      <c r="TXR129" s="1129"/>
      <c r="TXS129" s="1130"/>
      <c r="TXT129" s="1130"/>
      <c r="TXU129" s="1130"/>
      <c r="TXV129" s="1154"/>
      <c r="TXW129" s="1130"/>
      <c r="TXX129" s="1134"/>
      <c r="TXY129" s="1131"/>
      <c r="TXZ129" s="1131"/>
      <c r="TYA129" s="1131"/>
      <c r="TYB129" s="178"/>
      <c r="TYC129" s="175"/>
      <c r="TYD129" s="59"/>
      <c r="TYE129" s="59"/>
      <c r="TYF129" s="209"/>
      <c r="TYG129" s="1130"/>
      <c r="TYH129" s="17"/>
      <c r="TYI129" s="213"/>
      <c r="TYJ129" s="9"/>
      <c r="TYK129" s="9"/>
      <c r="TYL129" s="9"/>
      <c r="TYM129" s="177"/>
      <c r="TYN129" s="1130"/>
      <c r="TYO129" s="1129"/>
      <c r="TYP129" s="1130"/>
      <c r="TYQ129" s="1130"/>
      <c r="TYR129" s="1130"/>
      <c r="TYS129" s="1154"/>
      <c r="TYT129" s="1130"/>
      <c r="TYU129" s="1134"/>
      <c r="TYV129" s="1131"/>
      <c r="TYW129" s="1131"/>
      <c r="TYX129" s="1131"/>
      <c r="TYY129" s="178"/>
      <c r="TYZ129" s="175"/>
      <c r="TZA129" s="59"/>
      <c r="TZB129" s="59"/>
      <c r="TZC129" s="209"/>
      <c r="TZD129" s="1130"/>
      <c r="TZE129" s="17"/>
      <c r="TZF129" s="213"/>
      <c r="TZG129" s="9"/>
      <c r="TZH129" s="9"/>
      <c r="TZI129" s="9"/>
      <c r="TZJ129" s="177"/>
      <c r="TZK129" s="1130"/>
      <c r="TZL129" s="1129"/>
      <c r="TZM129" s="1130"/>
      <c r="TZN129" s="1130"/>
      <c r="TZO129" s="1130"/>
      <c r="TZP129" s="1154"/>
      <c r="TZQ129" s="1130"/>
      <c r="TZR129" s="1134"/>
      <c r="TZS129" s="1131"/>
      <c r="TZT129" s="1131"/>
      <c r="TZU129" s="1131"/>
      <c r="TZV129" s="178"/>
      <c r="TZW129" s="175"/>
      <c r="TZX129" s="59"/>
      <c r="TZY129" s="59"/>
      <c r="TZZ129" s="209"/>
      <c r="UAA129" s="1130"/>
      <c r="UAB129" s="17"/>
      <c r="UAC129" s="213"/>
      <c r="UAD129" s="9"/>
      <c r="UAE129" s="9"/>
      <c r="UAF129" s="9"/>
      <c r="UAG129" s="177"/>
      <c r="UAH129" s="1130"/>
      <c r="UAI129" s="1129"/>
      <c r="UAJ129" s="1130"/>
      <c r="UAK129" s="1130"/>
      <c r="UAL129" s="1130"/>
      <c r="UAM129" s="1154"/>
      <c r="UAN129" s="1130"/>
      <c r="UAO129" s="1134"/>
      <c r="UAP129" s="1131"/>
      <c r="UAQ129" s="1131"/>
      <c r="UAR129" s="1131"/>
      <c r="UAS129" s="178"/>
      <c r="UAT129" s="175"/>
      <c r="UAU129" s="59"/>
      <c r="UAV129" s="59"/>
      <c r="UAW129" s="209"/>
      <c r="UAX129" s="1130"/>
      <c r="UAY129" s="17"/>
      <c r="UAZ129" s="213"/>
      <c r="UBA129" s="9"/>
      <c r="UBB129" s="9"/>
      <c r="UBC129" s="9"/>
      <c r="UBD129" s="177"/>
      <c r="UBE129" s="1130"/>
      <c r="UBF129" s="1129"/>
      <c r="UBG129" s="1130"/>
      <c r="UBH129" s="1130"/>
      <c r="UBI129" s="1130"/>
      <c r="UBJ129" s="1154"/>
      <c r="UBK129" s="1130"/>
      <c r="UBL129" s="1134"/>
      <c r="UBM129" s="1131"/>
      <c r="UBN129" s="1131"/>
      <c r="UBO129" s="1131"/>
      <c r="UBP129" s="178"/>
      <c r="UBQ129" s="175"/>
      <c r="UBR129" s="59"/>
      <c r="UBS129" s="59"/>
      <c r="UBT129" s="209"/>
      <c r="UBU129" s="1130"/>
      <c r="UBV129" s="17"/>
      <c r="UBW129" s="213"/>
      <c r="UBX129" s="9"/>
      <c r="UBY129" s="9"/>
      <c r="UBZ129" s="9"/>
      <c r="UCA129" s="177"/>
      <c r="UCB129" s="1130"/>
      <c r="UCC129" s="1129"/>
      <c r="UCD129" s="1130"/>
      <c r="UCE129" s="1130"/>
      <c r="UCF129" s="1130"/>
      <c r="UCG129" s="1154"/>
      <c r="UCH129" s="1130"/>
      <c r="UCI129" s="1134"/>
      <c r="UCJ129" s="1131"/>
      <c r="UCK129" s="1131"/>
      <c r="UCL129" s="1131"/>
      <c r="UCM129" s="178"/>
      <c r="UCN129" s="175"/>
      <c r="UCO129" s="59"/>
      <c r="UCP129" s="59"/>
      <c r="UCQ129" s="209"/>
      <c r="UCR129" s="1130"/>
      <c r="UCS129" s="17"/>
      <c r="UCT129" s="213"/>
      <c r="UCU129" s="9"/>
      <c r="UCV129" s="9"/>
      <c r="UCW129" s="9"/>
      <c r="UCX129" s="177"/>
      <c r="UCY129" s="1130"/>
      <c r="UCZ129" s="1129"/>
      <c r="UDA129" s="1130"/>
      <c r="UDB129" s="1130"/>
      <c r="UDC129" s="1130"/>
      <c r="UDD129" s="1154"/>
      <c r="UDE129" s="1130"/>
      <c r="UDF129" s="1134"/>
      <c r="UDG129" s="1131"/>
      <c r="UDH129" s="1131"/>
      <c r="UDI129" s="1131"/>
      <c r="UDJ129" s="178"/>
      <c r="UDK129" s="175"/>
      <c r="UDL129" s="59"/>
      <c r="UDM129" s="59"/>
      <c r="UDN129" s="209"/>
      <c r="UDO129" s="1130"/>
      <c r="UDP129" s="17"/>
      <c r="UDQ129" s="213"/>
      <c r="UDR129" s="9"/>
      <c r="UDS129" s="9"/>
      <c r="UDT129" s="9"/>
      <c r="UDU129" s="177"/>
      <c r="UDV129" s="1130"/>
      <c r="UDW129" s="1129"/>
      <c r="UDX129" s="1130"/>
      <c r="UDY129" s="1130"/>
      <c r="UDZ129" s="1130"/>
      <c r="UEA129" s="1154"/>
      <c r="UEB129" s="1130"/>
      <c r="UEC129" s="1134"/>
      <c r="UED129" s="1131"/>
      <c r="UEE129" s="1131"/>
      <c r="UEF129" s="1131"/>
      <c r="UEG129" s="178"/>
      <c r="UEH129" s="175"/>
      <c r="UEI129" s="59"/>
      <c r="UEJ129" s="59"/>
      <c r="UEK129" s="209"/>
      <c r="UEL129" s="1130"/>
      <c r="UEM129" s="17"/>
      <c r="UEN129" s="213"/>
      <c r="UEO129" s="9"/>
      <c r="UEP129" s="9"/>
      <c r="UEQ129" s="9"/>
      <c r="UER129" s="177"/>
      <c r="UES129" s="1130"/>
      <c r="UET129" s="1129"/>
      <c r="UEU129" s="1130"/>
      <c r="UEV129" s="1130"/>
      <c r="UEW129" s="1130"/>
      <c r="UEX129" s="1154"/>
      <c r="UEY129" s="1130"/>
      <c r="UEZ129" s="1134"/>
      <c r="UFA129" s="1131"/>
      <c r="UFB129" s="1131"/>
      <c r="UFC129" s="1131"/>
      <c r="UFD129" s="178"/>
      <c r="UFE129" s="175"/>
      <c r="UFF129" s="59"/>
      <c r="UFG129" s="59"/>
      <c r="UFH129" s="209"/>
      <c r="UFI129" s="1130"/>
      <c r="UFJ129" s="17"/>
      <c r="UFK129" s="213"/>
      <c r="UFL129" s="9"/>
      <c r="UFM129" s="9"/>
      <c r="UFN129" s="9"/>
      <c r="UFO129" s="177"/>
      <c r="UFP129" s="1130"/>
      <c r="UFQ129" s="1129"/>
      <c r="UFR129" s="1130"/>
      <c r="UFS129" s="1130"/>
      <c r="UFT129" s="1130"/>
      <c r="UFU129" s="1154"/>
      <c r="UFV129" s="1130"/>
      <c r="UFW129" s="1134"/>
      <c r="UFX129" s="1131"/>
      <c r="UFY129" s="1131"/>
      <c r="UFZ129" s="1131"/>
      <c r="UGA129" s="178"/>
      <c r="UGB129" s="175"/>
      <c r="UGC129" s="59"/>
      <c r="UGD129" s="59"/>
      <c r="UGE129" s="209"/>
      <c r="UGF129" s="1130"/>
      <c r="UGG129" s="17"/>
      <c r="UGH129" s="213"/>
      <c r="UGI129" s="9"/>
      <c r="UGJ129" s="9"/>
      <c r="UGK129" s="9"/>
      <c r="UGL129" s="177"/>
      <c r="UGM129" s="1130"/>
      <c r="UGN129" s="1129"/>
      <c r="UGO129" s="1130"/>
      <c r="UGP129" s="1130"/>
      <c r="UGQ129" s="1130"/>
      <c r="UGR129" s="1154"/>
      <c r="UGS129" s="1130"/>
      <c r="UGT129" s="1134"/>
      <c r="UGU129" s="1131"/>
      <c r="UGV129" s="1131"/>
      <c r="UGW129" s="1131"/>
      <c r="UGX129" s="178"/>
      <c r="UGY129" s="175"/>
      <c r="UGZ129" s="59"/>
      <c r="UHA129" s="59"/>
      <c r="UHB129" s="209"/>
      <c r="UHC129" s="1130"/>
      <c r="UHD129" s="17"/>
      <c r="UHE129" s="213"/>
      <c r="UHF129" s="9"/>
      <c r="UHG129" s="9"/>
      <c r="UHH129" s="9"/>
      <c r="UHI129" s="177"/>
      <c r="UHJ129" s="1130"/>
      <c r="UHK129" s="1129"/>
      <c r="UHL129" s="1130"/>
      <c r="UHM129" s="1130"/>
      <c r="UHN129" s="1130"/>
      <c r="UHO129" s="1154"/>
      <c r="UHP129" s="1130"/>
      <c r="UHQ129" s="1134"/>
      <c r="UHR129" s="1131"/>
      <c r="UHS129" s="1131"/>
      <c r="UHT129" s="1131"/>
      <c r="UHU129" s="178"/>
      <c r="UHV129" s="175"/>
      <c r="UHW129" s="59"/>
      <c r="UHX129" s="59"/>
      <c r="UHY129" s="209"/>
      <c r="UHZ129" s="1130"/>
      <c r="UIA129" s="17"/>
      <c r="UIB129" s="213"/>
      <c r="UIC129" s="9"/>
      <c r="UID129" s="9"/>
      <c r="UIE129" s="9"/>
      <c r="UIF129" s="177"/>
      <c r="UIG129" s="1130"/>
      <c r="UIH129" s="1129"/>
      <c r="UII129" s="1130"/>
      <c r="UIJ129" s="1130"/>
      <c r="UIK129" s="1130"/>
      <c r="UIL129" s="1154"/>
      <c r="UIM129" s="1130"/>
      <c r="UIN129" s="1134"/>
      <c r="UIO129" s="1131"/>
      <c r="UIP129" s="1131"/>
      <c r="UIQ129" s="1131"/>
      <c r="UIR129" s="178"/>
      <c r="UIS129" s="175"/>
      <c r="UIT129" s="59"/>
      <c r="UIU129" s="59"/>
      <c r="UIV129" s="209"/>
      <c r="UIW129" s="1130"/>
      <c r="UIX129" s="17"/>
      <c r="UIY129" s="213"/>
      <c r="UIZ129" s="9"/>
      <c r="UJA129" s="9"/>
      <c r="UJB129" s="9"/>
      <c r="UJC129" s="177"/>
      <c r="UJD129" s="1130"/>
      <c r="UJE129" s="1129"/>
      <c r="UJF129" s="1130"/>
      <c r="UJG129" s="1130"/>
      <c r="UJH129" s="1130"/>
      <c r="UJI129" s="1154"/>
      <c r="UJJ129" s="1130"/>
      <c r="UJK129" s="1134"/>
      <c r="UJL129" s="1131"/>
      <c r="UJM129" s="1131"/>
      <c r="UJN129" s="1131"/>
      <c r="UJO129" s="178"/>
      <c r="UJP129" s="175"/>
      <c r="UJQ129" s="59"/>
      <c r="UJR129" s="59"/>
      <c r="UJS129" s="209"/>
      <c r="UJT129" s="1130"/>
      <c r="UJU129" s="17"/>
      <c r="UJV129" s="213"/>
      <c r="UJW129" s="9"/>
      <c r="UJX129" s="9"/>
      <c r="UJY129" s="9"/>
      <c r="UJZ129" s="177"/>
      <c r="UKA129" s="1130"/>
      <c r="UKB129" s="1129"/>
      <c r="UKC129" s="1130"/>
      <c r="UKD129" s="1130"/>
      <c r="UKE129" s="1130"/>
      <c r="UKF129" s="1154"/>
      <c r="UKG129" s="1130"/>
      <c r="UKH129" s="1134"/>
      <c r="UKI129" s="1131"/>
      <c r="UKJ129" s="1131"/>
      <c r="UKK129" s="1131"/>
      <c r="UKL129" s="178"/>
      <c r="UKM129" s="175"/>
      <c r="UKN129" s="59"/>
      <c r="UKO129" s="59"/>
      <c r="UKP129" s="209"/>
      <c r="UKQ129" s="1130"/>
      <c r="UKR129" s="17"/>
      <c r="UKS129" s="213"/>
      <c r="UKT129" s="9"/>
      <c r="UKU129" s="9"/>
      <c r="UKV129" s="9"/>
      <c r="UKW129" s="177"/>
      <c r="UKX129" s="1130"/>
      <c r="UKY129" s="1129"/>
      <c r="UKZ129" s="1130"/>
      <c r="ULA129" s="1130"/>
      <c r="ULB129" s="1130"/>
      <c r="ULC129" s="1154"/>
      <c r="ULD129" s="1130"/>
      <c r="ULE129" s="1134"/>
      <c r="ULF129" s="1131"/>
      <c r="ULG129" s="1131"/>
      <c r="ULH129" s="1131"/>
      <c r="ULI129" s="178"/>
      <c r="ULJ129" s="175"/>
      <c r="ULK129" s="59"/>
      <c r="ULL129" s="59"/>
      <c r="ULM129" s="209"/>
      <c r="ULN129" s="1130"/>
      <c r="ULO129" s="17"/>
      <c r="ULP129" s="213"/>
      <c r="ULQ129" s="9"/>
      <c r="ULR129" s="9"/>
      <c r="ULS129" s="9"/>
      <c r="ULT129" s="177"/>
      <c r="ULU129" s="1130"/>
      <c r="ULV129" s="1129"/>
      <c r="ULW129" s="1130"/>
      <c r="ULX129" s="1130"/>
      <c r="ULY129" s="1130"/>
      <c r="ULZ129" s="1154"/>
      <c r="UMA129" s="1130"/>
      <c r="UMB129" s="1134"/>
      <c r="UMC129" s="1131"/>
      <c r="UMD129" s="1131"/>
      <c r="UME129" s="1131"/>
      <c r="UMF129" s="178"/>
      <c r="UMG129" s="175"/>
      <c r="UMH129" s="59"/>
      <c r="UMI129" s="59"/>
      <c r="UMJ129" s="209"/>
      <c r="UMK129" s="1130"/>
      <c r="UML129" s="17"/>
      <c r="UMM129" s="213"/>
      <c r="UMN129" s="9"/>
      <c r="UMO129" s="9"/>
      <c r="UMP129" s="9"/>
      <c r="UMQ129" s="177"/>
      <c r="UMR129" s="1130"/>
      <c r="UMS129" s="1129"/>
      <c r="UMT129" s="1130"/>
      <c r="UMU129" s="1130"/>
      <c r="UMV129" s="1130"/>
      <c r="UMW129" s="1154"/>
      <c r="UMX129" s="1130"/>
      <c r="UMY129" s="1134"/>
      <c r="UMZ129" s="1131"/>
      <c r="UNA129" s="1131"/>
      <c r="UNB129" s="1131"/>
      <c r="UNC129" s="178"/>
      <c r="UND129" s="175"/>
      <c r="UNE129" s="59"/>
      <c r="UNF129" s="59"/>
      <c r="UNG129" s="209"/>
      <c r="UNH129" s="1130"/>
      <c r="UNI129" s="17"/>
      <c r="UNJ129" s="213"/>
      <c r="UNK129" s="9"/>
      <c r="UNL129" s="9"/>
      <c r="UNM129" s="9"/>
      <c r="UNN129" s="177"/>
      <c r="UNO129" s="1130"/>
      <c r="UNP129" s="1129"/>
      <c r="UNQ129" s="1130"/>
      <c r="UNR129" s="1130"/>
      <c r="UNS129" s="1130"/>
      <c r="UNT129" s="1154"/>
      <c r="UNU129" s="1130"/>
      <c r="UNV129" s="1134"/>
      <c r="UNW129" s="1131"/>
      <c r="UNX129" s="1131"/>
      <c r="UNY129" s="1131"/>
      <c r="UNZ129" s="178"/>
      <c r="UOA129" s="175"/>
      <c r="UOB129" s="59"/>
      <c r="UOC129" s="59"/>
      <c r="UOD129" s="209"/>
      <c r="UOE129" s="1130"/>
      <c r="UOF129" s="17"/>
      <c r="UOG129" s="213"/>
      <c r="UOH129" s="9"/>
      <c r="UOI129" s="9"/>
      <c r="UOJ129" s="9"/>
      <c r="UOK129" s="177"/>
      <c r="UOL129" s="1130"/>
      <c r="UOM129" s="1129"/>
      <c r="UON129" s="1130"/>
      <c r="UOO129" s="1130"/>
      <c r="UOP129" s="1130"/>
      <c r="UOQ129" s="1154"/>
      <c r="UOR129" s="1130"/>
      <c r="UOS129" s="1134"/>
      <c r="UOT129" s="1131"/>
      <c r="UOU129" s="1131"/>
      <c r="UOV129" s="1131"/>
      <c r="UOW129" s="178"/>
      <c r="UOX129" s="175"/>
      <c r="UOY129" s="59"/>
      <c r="UOZ129" s="59"/>
      <c r="UPA129" s="209"/>
      <c r="UPB129" s="1130"/>
      <c r="UPC129" s="17"/>
      <c r="UPD129" s="213"/>
      <c r="UPE129" s="9"/>
      <c r="UPF129" s="9"/>
      <c r="UPG129" s="9"/>
      <c r="UPH129" s="177"/>
      <c r="UPI129" s="1130"/>
      <c r="UPJ129" s="1129"/>
      <c r="UPK129" s="1130"/>
      <c r="UPL129" s="1130"/>
      <c r="UPM129" s="1130"/>
      <c r="UPN129" s="1154"/>
      <c r="UPO129" s="1130"/>
      <c r="UPP129" s="1134"/>
      <c r="UPQ129" s="1131"/>
      <c r="UPR129" s="1131"/>
      <c r="UPS129" s="1131"/>
      <c r="UPT129" s="178"/>
      <c r="UPU129" s="175"/>
      <c r="UPV129" s="59"/>
      <c r="UPW129" s="59"/>
      <c r="UPX129" s="209"/>
      <c r="UPY129" s="1130"/>
      <c r="UPZ129" s="17"/>
      <c r="UQA129" s="213"/>
      <c r="UQB129" s="9"/>
      <c r="UQC129" s="9"/>
      <c r="UQD129" s="9"/>
      <c r="UQE129" s="177"/>
      <c r="UQF129" s="1130"/>
      <c r="UQG129" s="1129"/>
      <c r="UQH129" s="1130"/>
      <c r="UQI129" s="1130"/>
      <c r="UQJ129" s="1130"/>
      <c r="UQK129" s="1154"/>
      <c r="UQL129" s="1130"/>
      <c r="UQM129" s="1134"/>
      <c r="UQN129" s="1131"/>
      <c r="UQO129" s="1131"/>
      <c r="UQP129" s="1131"/>
      <c r="UQQ129" s="178"/>
      <c r="UQR129" s="175"/>
      <c r="UQS129" s="59"/>
      <c r="UQT129" s="59"/>
      <c r="UQU129" s="209"/>
      <c r="UQV129" s="1130"/>
      <c r="UQW129" s="17"/>
      <c r="UQX129" s="213"/>
      <c r="UQY129" s="9"/>
      <c r="UQZ129" s="9"/>
      <c r="URA129" s="9"/>
      <c r="URB129" s="177"/>
      <c r="URC129" s="1130"/>
      <c r="URD129" s="1129"/>
      <c r="URE129" s="1130"/>
      <c r="URF129" s="1130"/>
      <c r="URG129" s="1130"/>
      <c r="URH129" s="1154"/>
      <c r="URI129" s="1130"/>
      <c r="URJ129" s="1134"/>
      <c r="URK129" s="1131"/>
      <c r="URL129" s="1131"/>
      <c r="URM129" s="1131"/>
      <c r="URN129" s="178"/>
      <c r="URO129" s="175"/>
      <c r="URP129" s="59"/>
      <c r="URQ129" s="59"/>
      <c r="URR129" s="209"/>
      <c r="URS129" s="1130"/>
      <c r="URT129" s="17"/>
      <c r="URU129" s="213"/>
      <c r="URV129" s="9"/>
      <c r="URW129" s="9"/>
      <c r="URX129" s="9"/>
      <c r="URY129" s="177"/>
      <c r="URZ129" s="1130"/>
      <c r="USA129" s="1129"/>
      <c r="USB129" s="1130"/>
      <c r="USC129" s="1130"/>
      <c r="USD129" s="1130"/>
      <c r="USE129" s="1154"/>
      <c r="USF129" s="1130"/>
      <c r="USG129" s="1134"/>
      <c r="USH129" s="1131"/>
      <c r="USI129" s="1131"/>
      <c r="USJ129" s="1131"/>
      <c r="USK129" s="178"/>
      <c r="USL129" s="175"/>
      <c r="USM129" s="59"/>
      <c r="USN129" s="59"/>
      <c r="USO129" s="209"/>
      <c r="USP129" s="1130"/>
      <c r="USQ129" s="17"/>
      <c r="USR129" s="213"/>
      <c r="USS129" s="9"/>
      <c r="UST129" s="9"/>
      <c r="USU129" s="9"/>
      <c r="USV129" s="177"/>
      <c r="USW129" s="1130"/>
      <c r="USX129" s="1129"/>
      <c r="USY129" s="1130"/>
      <c r="USZ129" s="1130"/>
      <c r="UTA129" s="1130"/>
      <c r="UTB129" s="1154"/>
      <c r="UTC129" s="1130"/>
      <c r="UTD129" s="1134"/>
      <c r="UTE129" s="1131"/>
      <c r="UTF129" s="1131"/>
      <c r="UTG129" s="1131"/>
      <c r="UTH129" s="178"/>
      <c r="UTI129" s="175"/>
      <c r="UTJ129" s="59"/>
      <c r="UTK129" s="59"/>
      <c r="UTL129" s="209"/>
      <c r="UTM129" s="1130"/>
      <c r="UTN129" s="17"/>
      <c r="UTO129" s="213"/>
      <c r="UTP129" s="9"/>
      <c r="UTQ129" s="9"/>
      <c r="UTR129" s="9"/>
      <c r="UTS129" s="177"/>
      <c r="UTT129" s="1130"/>
      <c r="UTU129" s="1129"/>
      <c r="UTV129" s="1130"/>
      <c r="UTW129" s="1130"/>
      <c r="UTX129" s="1130"/>
      <c r="UTY129" s="1154"/>
      <c r="UTZ129" s="1130"/>
      <c r="UUA129" s="1134"/>
      <c r="UUB129" s="1131"/>
      <c r="UUC129" s="1131"/>
      <c r="UUD129" s="1131"/>
      <c r="UUE129" s="178"/>
      <c r="UUF129" s="175"/>
      <c r="UUG129" s="59"/>
      <c r="UUH129" s="59"/>
      <c r="UUI129" s="209"/>
      <c r="UUJ129" s="1130"/>
      <c r="UUK129" s="17"/>
      <c r="UUL129" s="213"/>
      <c r="UUM129" s="9"/>
      <c r="UUN129" s="9"/>
      <c r="UUO129" s="9"/>
      <c r="UUP129" s="177"/>
      <c r="UUQ129" s="1130"/>
      <c r="UUR129" s="1129"/>
      <c r="UUS129" s="1130"/>
      <c r="UUT129" s="1130"/>
      <c r="UUU129" s="1130"/>
      <c r="UUV129" s="1154"/>
      <c r="UUW129" s="1130"/>
      <c r="UUX129" s="1134"/>
      <c r="UUY129" s="1131"/>
      <c r="UUZ129" s="1131"/>
      <c r="UVA129" s="1131"/>
      <c r="UVB129" s="178"/>
      <c r="UVC129" s="175"/>
      <c r="UVD129" s="59"/>
      <c r="UVE129" s="59"/>
      <c r="UVF129" s="209"/>
      <c r="UVG129" s="1130"/>
      <c r="UVH129" s="17"/>
      <c r="UVI129" s="213"/>
      <c r="UVJ129" s="9"/>
      <c r="UVK129" s="9"/>
      <c r="UVL129" s="9"/>
      <c r="UVM129" s="177"/>
      <c r="UVN129" s="1130"/>
      <c r="UVO129" s="1129"/>
      <c r="UVP129" s="1130"/>
      <c r="UVQ129" s="1130"/>
      <c r="UVR129" s="1130"/>
      <c r="UVS129" s="1154"/>
      <c r="UVT129" s="1130"/>
      <c r="UVU129" s="1134"/>
      <c r="UVV129" s="1131"/>
      <c r="UVW129" s="1131"/>
      <c r="UVX129" s="1131"/>
      <c r="UVY129" s="178"/>
      <c r="UVZ129" s="175"/>
      <c r="UWA129" s="59"/>
      <c r="UWB129" s="59"/>
      <c r="UWC129" s="209"/>
      <c r="UWD129" s="1130"/>
      <c r="UWE129" s="17"/>
      <c r="UWF129" s="213"/>
      <c r="UWG129" s="9"/>
      <c r="UWH129" s="9"/>
      <c r="UWI129" s="9"/>
      <c r="UWJ129" s="177"/>
      <c r="UWK129" s="1130"/>
      <c r="UWL129" s="1129"/>
      <c r="UWM129" s="1130"/>
      <c r="UWN129" s="1130"/>
      <c r="UWO129" s="1130"/>
      <c r="UWP129" s="1154"/>
      <c r="UWQ129" s="1130"/>
      <c r="UWR129" s="1134"/>
      <c r="UWS129" s="1131"/>
      <c r="UWT129" s="1131"/>
      <c r="UWU129" s="1131"/>
      <c r="UWV129" s="178"/>
      <c r="UWW129" s="175"/>
      <c r="UWX129" s="59"/>
      <c r="UWY129" s="59"/>
      <c r="UWZ129" s="209"/>
      <c r="UXA129" s="1130"/>
      <c r="UXB129" s="17"/>
      <c r="UXC129" s="213"/>
      <c r="UXD129" s="9"/>
      <c r="UXE129" s="9"/>
      <c r="UXF129" s="9"/>
      <c r="UXG129" s="177"/>
      <c r="UXH129" s="1130"/>
      <c r="UXI129" s="1129"/>
      <c r="UXJ129" s="1130"/>
      <c r="UXK129" s="1130"/>
      <c r="UXL129" s="1130"/>
      <c r="UXM129" s="1154"/>
      <c r="UXN129" s="1130"/>
      <c r="UXO129" s="1134"/>
      <c r="UXP129" s="1131"/>
      <c r="UXQ129" s="1131"/>
      <c r="UXR129" s="1131"/>
      <c r="UXS129" s="178"/>
      <c r="UXT129" s="175"/>
      <c r="UXU129" s="59"/>
      <c r="UXV129" s="59"/>
      <c r="UXW129" s="209"/>
      <c r="UXX129" s="1130"/>
      <c r="UXY129" s="17"/>
      <c r="UXZ129" s="213"/>
      <c r="UYA129" s="9"/>
      <c r="UYB129" s="9"/>
      <c r="UYC129" s="9"/>
      <c r="UYD129" s="177"/>
      <c r="UYE129" s="1130"/>
      <c r="UYF129" s="1129"/>
      <c r="UYG129" s="1130"/>
      <c r="UYH129" s="1130"/>
      <c r="UYI129" s="1130"/>
      <c r="UYJ129" s="1154"/>
      <c r="UYK129" s="1130"/>
      <c r="UYL129" s="1134"/>
      <c r="UYM129" s="1131"/>
      <c r="UYN129" s="1131"/>
      <c r="UYO129" s="1131"/>
      <c r="UYP129" s="178"/>
      <c r="UYQ129" s="175"/>
      <c r="UYR129" s="59"/>
      <c r="UYS129" s="59"/>
      <c r="UYT129" s="209"/>
      <c r="UYU129" s="1130"/>
      <c r="UYV129" s="17"/>
      <c r="UYW129" s="213"/>
      <c r="UYX129" s="9"/>
      <c r="UYY129" s="9"/>
      <c r="UYZ129" s="9"/>
      <c r="UZA129" s="177"/>
      <c r="UZB129" s="1130"/>
      <c r="UZC129" s="1129"/>
      <c r="UZD129" s="1130"/>
      <c r="UZE129" s="1130"/>
      <c r="UZF129" s="1130"/>
      <c r="UZG129" s="1154"/>
      <c r="UZH129" s="1130"/>
      <c r="UZI129" s="1134"/>
      <c r="UZJ129" s="1131"/>
      <c r="UZK129" s="1131"/>
      <c r="UZL129" s="1131"/>
      <c r="UZM129" s="178"/>
      <c r="UZN129" s="175"/>
      <c r="UZO129" s="59"/>
      <c r="UZP129" s="59"/>
      <c r="UZQ129" s="209"/>
      <c r="UZR129" s="1130"/>
      <c r="UZS129" s="17"/>
      <c r="UZT129" s="213"/>
      <c r="UZU129" s="9"/>
      <c r="UZV129" s="9"/>
      <c r="UZW129" s="9"/>
      <c r="UZX129" s="177"/>
      <c r="UZY129" s="1130"/>
      <c r="UZZ129" s="1129"/>
      <c r="VAA129" s="1130"/>
      <c r="VAB129" s="1130"/>
      <c r="VAC129" s="1130"/>
      <c r="VAD129" s="1154"/>
      <c r="VAE129" s="1130"/>
      <c r="VAF129" s="1134"/>
      <c r="VAG129" s="1131"/>
      <c r="VAH129" s="1131"/>
      <c r="VAI129" s="1131"/>
      <c r="VAJ129" s="178"/>
      <c r="VAK129" s="175"/>
      <c r="VAL129" s="59"/>
      <c r="VAM129" s="59"/>
      <c r="VAN129" s="209"/>
      <c r="VAO129" s="1130"/>
      <c r="VAP129" s="17"/>
      <c r="VAQ129" s="213"/>
      <c r="VAR129" s="9"/>
      <c r="VAS129" s="9"/>
      <c r="VAT129" s="9"/>
      <c r="VAU129" s="177"/>
      <c r="VAV129" s="1130"/>
      <c r="VAW129" s="1129"/>
      <c r="VAX129" s="1130"/>
      <c r="VAY129" s="1130"/>
      <c r="VAZ129" s="1130"/>
      <c r="VBA129" s="1154"/>
      <c r="VBB129" s="1130"/>
      <c r="VBC129" s="1134"/>
      <c r="VBD129" s="1131"/>
      <c r="VBE129" s="1131"/>
      <c r="VBF129" s="1131"/>
      <c r="VBG129" s="178"/>
      <c r="VBH129" s="175"/>
      <c r="VBI129" s="59"/>
      <c r="VBJ129" s="59"/>
      <c r="VBK129" s="209"/>
      <c r="VBL129" s="1130"/>
      <c r="VBM129" s="17"/>
      <c r="VBN129" s="213"/>
      <c r="VBO129" s="9"/>
      <c r="VBP129" s="9"/>
      <c r="VBQ129" s="9"/>
      <c r="VBR129" s="177"/>
      <c r="VBS129" s="1130"/>
      <c r="VBT129" s="1129"/>
      <c r="VBU129" s="1130"/>
      <c r="VBV129" s="1130"/>
      <c r="VBW129" s="1130"/>
      <c r="VBX129" s="1154"/>
      <c r="VBY129" s="1130"/>
      <c r="VBZ129" s="1134"/>
      <c r="VCA129" s="1131"/>
      <c r="VCB129" s="1131"/>
      <c r="VCC129" s="1131"/>
      <c r="VCD129" s="178"/>
      <c r="VCE129" s="175"/>
      <c r="VCF129" s="59"/>
      <c r="VCG129" s="59"/>
      <c r="VCH129" s="209"/>
      <c r="VCI129" s="1130"/>
      <c r="VCJ129" s="17"/>
      <c r="VCK129" s="213"/>
      <c r="VCL129" s="9"/>
      <c r="VCM129" s="9"/>
      <c r="VCN129" s="9"/>
      <c r="VCO129" s="177"/>
      <c r="VCP129" s="1130"/>
      <c r="VCQ129" s="1129"/>
      <c r="VCR129" s="1130"/>
      <c r="VCS129" s="1130"/>
      <c r="VCT129" s="1130"/>
      <c r="VCU129" s="1154"/>
      <c r="VCV129" s="1130"/>
      <c r="VCW129" s="1134"/>
      <c r="VCX129" s="1131"/>
      <c r="VCY129" s="1131"/>
      <c r="VCZ129" s="1131"/>
      <c r="VDA129" s="178"/>
      <c r="VDB129" s="175"/>
      <c r="VDC129" s="59"/>
      <c r="VDD129" s="59"/>
      <c r="VDE129" s="209"/>
      <c r="VDF129" s="1130"/>
      <c r="VDG129" s="17"/>
      <c r="VDH129" s="213"/>
      <c r="VDI129" s="9"/>
      <c r="VDJ129" s="9"/>
      <c r="VDK129" s="9"/>
      <c r="VDL129" s="177"/>
      <c r="VDM129" s="1130"/>
      <c r="VDN129" s="1129"/>
      <c r="VDO129" s="1130"/>
      <c r="VDP129" s="1130"/>
      <c r="VDQ129" s="1130"/>
      <c r="VDR129" s="1154"/>
      <c r="VDS129" s="1130"/>
      <c r="VDT129" s="1134"/>
      <c r="VDU129" s="1131"/>
      <c r="VDV129" s="1131"/>
      <c r="VDW129" s="1131"/>
      <c r="VDX129" s="178"/>
      <c r="VDY129" s="175"/>
      <c r="VDZ129" s="59"/>
      <c r="VEA129" s="59"/>
      <c r="VEB129" s="209"/>
      <c r="VEC129" s="1130"/>
      <c r="VED129" s="17"/>
      <c r="VEE129" s="213"/>
      <c r="VEF129" s="9"/>
      <c r="VEG129" s="9"/>
      <c r="VEH129" s="9"/>
      <c r="VEI129" s="177"/>
      <c r="VEJ129" s="1130"/>
      <c r="VEK129" s="1129"/>
      <c r="VEL129" s="1130"/>
      <c r="VEM129" s="1130"/>
      <c r="VEN129" s="1130"/>
      <c r="VEO129" s="1154"/>
      <c r="VEP129" s="1130"/>
      <c r="VEQ129" s="1134"/>
      <c r="VER129" s="1131"/>
      <c r="VES129" s="1131"/>
      <c r="VET129" s="1131"/>
      <c r="VEU129" s="178"/>
      <c r="VEV129" s="175"/>
      <c r="VEW129" s="59"/>
      <c r="VEX129" s="59"/>
      <c r="VEY129" s="209"/>
      <c r="VEZ129" s="1130"/>
      <c r="VFA129" s="17"/>
      <c r="VFB129" s="213"/>
      <c r="VFC129" s="9"/>
      <c r="VFD129" s="9"/>
      <c r="VFE129" s="9"/>
      <c r="VFF129" s="177"/>
      <c r="VFG129" s="1130"/>
      <c r="VFH129" s="1129"/>
      <c r="VFI129" s="1130"/>
      <c r="VFJ129" s="1130"/>
      <c r="VFK129" s="1130"/>
      <c r="VFL129" s="1154"/>
      <c r="VFM129" s="1130"/>
      <c r="VFN129" s="1134"/>
      <c r="VFO129" s="1131"/>
      <c r="VFP129" s="1131"/>
      <c r="VFQ129" s="1131"/>
      <c r="VFR129" s="178"/>
      <c r="VFS129" s="175"/>
      <c r="VFT129" s="59"/>
      <c r="VFU129" s="59"/>
      <c r="VFV129" s="209"/>
      <c r="VFW129" s="1130"/>
      <c r="VFX129" s="17"/>
      <c r="VFY129" s="213"/>
      <c r="VFZ129" s="9"/>
      <c r="VGA129" s="9"/>
      <c r="VGB129" s="9"/>
      <c r="VGC129" s="177"/>
      <c r="VGD129" s="1130"/>
      <c r="VGE129" s="1129"/>
      <c r="VGF129" s="1130"/>
      <c r="VGG129" s="1130"/>
      <c r="VGH129" s="1130"/>
      <c r="VGI129" s="1154"/>
      <c r="VGJ129" s="1130"/>
      <c r="VGK129" s="1134"/>
      <c r="VGL129" s="1131"/>
      <c r="VGM129" s="1131"/>
      <c r="VGN129" s="1131"/>
      <c r="VGO129" s="178"/>
      <c r="VGP129" s="175"/>
      <c r="VGQ129" s="59"/>
      <c r="VGR129" s="59"/>
      <c r="VGS129" s="209"/>
      <c r="VGT129" s="1130"/>
      <c r="VGU129" s="17"/>
      <c r="VGV129" s="213"/>
      <c r="VGW129" s="9"/>
      <c r="VGX129" s="9"/>
      <c r="VGY129" s="9"/>
      <c r="VGZ129" s="177"/>
      <c r="VHA129" s="1130"/>
      <c r="VHB129" s="1129"/>
      <c r="VHC129" s="1130"/>
      <c r="VHD129" s="1130"/>
      <c r="VHE129" s="1130"/>
      <c r="VHF129" s="1154"/>
      <c r="VHG129" s="1130"/>
      <c r="VHH129" s="1134"/>
      <c r="VHI129" s="1131"/>
      <c r="VHJ129" s="1131"/>
      <c r="VHK129" s="1131"/>
      <c r="VHL129" s="178"/>
      <c r="VHM129" s="175"/>
      <c r="VHN129" s="59"/>
      <c r="VHO129" s="59"/>
      <c r="VHP129" s="209"/>
      <c r="VHQ129" s="1130"/>
      <c r="VHR129" s="17"/>
      <c r="VHS129" s="213"/>
      <c r="VHT129" s="9"/>
      <c r="VHU129" s="9"/>
      <c r="VHV129" s="9"/>
      <c r="VHW129" s="177"/>
      <c r="VHX129" s="1130"/>
      <c r="VHY129" s="1129"/>
      <c r="VHZ129" s="1130"/>
      <c r="VIA129" s="1130"/>
      <c r="VIB129" s="1130"/>
      <c r="VIC129" s="1154"/>
      <c r="VID129" s="1130"/>
      <c r="VIE129" s="1134"/>
      <c r="VIF129" s="1131"/>
      <c r="VIG129" s="1131"/>
      <c r="VIH129" s="1131"/>
      <c r="VII129" s="178"/>
      <c r="VIJ129" s="175"/>
      <c r="VIK129" s="59"/>
      <c r="VIL129" s="59"/>
      <c r="VIM129" s="209"/>
      <c r="VIN129" s="1130"/>
      <c r="VIO129" s="17"/>
      <c r="VIP129" s="213"/>
      <c r="VIQ129" s="9"/>
      <c r="VIR129" s="9"/>
      <c r="VIS129" s="9"/>
      <c r="VIT129" s="177"/>
      <c r="VIU129" s="1130"/>
      <c r="VIV129" s="1129"/>
      <c r="VIW129" s="1130"/>
      <c r="VIX129" s="1130"/>
      <c r="VIY129" s="1130"/>
      <c r="VIZ129" s="1154"/>
      <c r="VJA129" s="1130"/>
      <c r="VJB129" s="1134"/>
      <c r="VJC129" s="1131"/>
      <c r="VJD129" s="1131"/>
      <c r="VJE129" s="1131"/>
      <c r="VJF129" s="178"/>
      <c r="VJG129" s="175"/>
      <c r="VJH129" s="59"/>
      <c r="VJI129" s="59"/>
      <c r="VJJ129" s="209"/>
      <c r="VJK129" s="1130"/>
      <c r="VJL129" s="17"/>
      <c r="VJM129" s="213"/>
      <c r="VJN129" s="9"/>
      <c r="VJO129" s="9"/>
      <c r="VJP129" s="9"/>
      <c r="VJQ129" s="177"/>
      <c r="VJR129" s="1130"/>
      <c r="VJS129" s="1129"/>
      <c r="VJT129" s="1130"/>
      <c r="VJU129" s="1130"/>
      <c r="VJV129" s="1130"/>
      <c r="VJW129" s="1154"/>
      <c r="VJX129" s="1130"/>
      <c r="VJY129" s="1134"/>
      <c r="VJZ129" s="1131"/>
      <c r="VKA129" s="1131"/>
      <c r="VKB129" s="1131"/>
      <c r="VKC129" s="178"/>
      <c r="VKD129" s="175"/>
      <c r="VKE129" s="59"/>
      <c r="VKF129" s="59"/>
      <c r="VKG129" s="209"/>
      <c r="VKH129" s="1130"/>
      <c r="VKI129" s="17"/>
      <c r="VKJ129" s="213"/>
      <c r="VKK129" s="9"/>
      <c r="VKL129" s="9"/>
      <c r="VKM129" s="9"/>
      <c r="VKN129" s="177"/>
      <c r="VKO129" s="1130"/>
      <c r="VKP129" s="1129"/>
      <c r="VKQ129" s="1130"/>
      <c r="VKR129" s="1130"/>
      <c r="VKS129" s="1130"/>
      <c r="VKT129" s="1154"/>
      <c r="VKU129" s="1130"/>
      <c r="VKV129" s="1134"/>
      <c r="VKW129" s="1131"/>
      <c r="VKX129" s="1131"/>
      <c r="VKY129" s="1131"/>
      <c r="VKZ129" s="178"/>
      <c r="VLA129" s="175"/>
      <c r="VLB129" s="59"/>
      <c r="VLC129" s="59"/>
      <c r="VLD129" s="209"/>
      <c r="VLE129" s="1130"/>
      <c r="VLF129" s="17"/>
      <c r="VLG129" s="213"/>
      <c r="VLH129" s="9"/>
      <c r="VLI129" s="9"/>
      <c r="VLJ129" s="9"/>
      <c r="VLK129" s="177"/>
      <c r="VLL129" s="1130"/>
      <c r="VLM129" s="1129"/>
      <c r="VLN129" s="1130"/>
      <c r="VLO129" s="1130"/>
      <c r="VLP129" s="1130"/>
      <c r="VLQ129" s="1154"/>
      <c r="VLR129" s="1130"/>
      <c r="VLS129" s="1134"/>
      <c r="VLT129" s="1131"/>
      <c r="VLU129" s="1131"/>
      <c r="VLV129" s="1131"/>
      <c r="VLW129" s="178"/>
      <c r="VLX129" s="175"/>
      <c r="VLY129" s="59"/>
      <c r="VLZ129" s="59"/>
      <c r="VMA129" s="209"/>
      <c r="VMB129" s="1130"/>
      <c r="VMC129" s="17"/>
      <c r="VMD129" s="213"/>
      <c r="VME129" s="9"/>
      <c r="VMF129" s="9"/>
      <c r="VMG129" s="9"/>
      <c r="VMH129" s="177"/>
      <c r="VMI129" s="1130"/>
      <c r="VMJ129" s="1129"/>
      <c r="VMK129" s="1130"/>
      <c r="VML129" s="1130"/>
      <c r="VMM129" s="1130"/>
      <c r="VMN129" s="1154"/>
      <c r="VMO129" s="1130"/>
      <c r="VMP129" s="1134"/>
      <c r="VMQ129" s="1131"/>
      <c r="VMR129" s="1131"/>
      <c r="VMS129" s="1131"/>
      <c r="VMT129" s="178"/>
      <c r="VMU129" s="175"/>
      <c r="VMV129" s="59"/>
      <c r="VMW129" s="59"/>
      <c r="VMX129" s="209"/>
      <c r="VMY129" s="1130"/>
      <c r="VMZ129" s="17"/>
      <c r="VNA129" s="213"/>
      <c r="VNB129" s="9"/>
      <c r="VNC129" s="9"/>
      <c r="VND129" s="9"/>
      <c r="VNE129" s="177"/>
      <c r="VNF129" s="1130"/>
      <c r="VNG129" s="1129"/>
      <c r="VNH129" s="1130"/>
      <c r="VNI129" s="1130"/>
      <c r="VNJ129" s="1130"/>
      <c r="VNK129" s="1154"/>
      <c r="VNL129" s="1130"/>
      <c r="VNM129" s="1134"/>
      <c r="VNN129" s="1131"/>
      <c r="VNO129" s="1131"/>
      <c r="VNP129" s="1131"/>
      <c r="VNQ129" s="178"/>
      <c r="VNR129" s="175"/>
      <c r="VNS129" s="59"/>
      <c r="VNT129" s="59"/>
      <c r="VNU129" s="209"/>
      <c r="VNV129" s="1130"/>
      <c r="VNW129" s="17"/>
      <c r="VNX129" s="213"/>
      <c r="VNY129" s="9"/>
      <c r="VNZ129" s="9"/>
      <c r="VOA129" s="9"/>
      <c r="VOB129" s="177"/>
      <c r="VOC129" s="1130"/>
      <c r="VOD129" s="1129"/>
      <c r="VOE129" s="1130"/>
      <c r="VOF129" s="1130"/>
      <c r="VOG129" s="1130"/>
      <c r="VOH129" s="1154"/>
      <c r="VOI129" s="1130"/>
      <c r="VOJ129" s="1134"/>
      <c r="VOK129" s="1131"/>
      <c r="VOL129" s="1131"/>
      <c r="VOM129" s="1131"/>
      <c r="VON129" s="178"/>
      <c r="VOO129" s="175"/>
      <c r="VOP129" s="59"/>
      <c r="VOQ129" s="59"/>
      <c r="VOR129" s="209"/>
      <c r="VOS129" s="1130"/>
      <c r="VOT129" s="17"/>
      <c r="VOU129" s="213"/>
      <c r="VOV129" s="9"/>
      <c r="VOW129" s="9"/>
      <c r="VOX129" s="9"/>
      <c r="VOY129" s="177"/>
      <c r="VOZ129" s="1130"/>
      <c r="VPA129" s="1129"/>
      <c r="VPB129" s="1130"/>
      <c r="VPC129" s="1130"/>
      <c r="VPD129" s="1130"/>
      <c r="VPE129" s="1154"/>
      <c r="VPF129" s="1130"/>
      <c r="VPG129" s="1134"/>
      <c r="VPH129" s="1131"/>
      <c r="VPI129" s="1131"/>
      <c r="VPJ129" s="1131"/>
      <c r="VPK129" s="178"/>
      <c r="VPL129" s="175"/>
      <c r="VPM129" s="59"/>
      <c r="VPN129" s="59"/>
      <c r="VPO129" s="209"/>
      <c r="VPP129" s="1130"/>
      <c r="VPQ129" s="17"/>
      <c r="VPR129" s="213"/>
      <c r="VPS129" s="9"/>
      <c r="VPT129" s="9"/>
      <c r="VPU129" s="9"/>
      <c r="VPV129" s="177"/>
      <c r="VPW129" s="1130"/>
      <c r="VPX129" s="1129"/>
      <c r="VPY129" s="1130"/>
      <c r="VPZ129" s="1130"/>
      <c r="VQA129" s="1130"/>
      <c r="VQB129" s="1154"/>
      <c r="VQC129" s="1130"/>
      <c r="VQD129" s="1134"/>
      <c r="VQE129" s="1131"/>
      <c r="VQF129" s="1131"/>
      <c r="VQG129" s="1131"/>
      <c r="VQH129" s="178"/>
      <c r="VQI129" s="175"/>
      <c r="VQJ129" s="59"/>
      <c r="VQK129" s="59"/>
      <c r="VQL129" s="209"/>
      <c r="VQM129" s="1130"/>
      <c r="VQN129" s="17"/>
      <c r="VQO129" s="213"/>
      <c r="VQP129" s="9"/>
      <c r="VQQ129" s="9"/>
      <c r="VQR129" s="9"/>
      <c r="VQS129" s="177"/>
      <c r="VQT129" s="1130"/>
      <c r="VQU129" s="1129"/>
      <c r="VQV129" s="1130"/>
      <c r="VQW129" s="1130"/>
      <c r="VQX129" s="1130"/>
      <c r="VQY129" s="1154"/>
      <c r="VQZ129" s="1130"/>
      <c r="VRA129" s="1134"/>
      <c r="VRB129" s="1131"/>
      <c r="VRC129" s="1131"/>
      <c r="VRD129" s="1131"/>
      <c r="VRE129" s="178"/>
      <c r="VRF129" s="175"/>
      <c r="VRG129" s="59"/>
      <c r="VRH129" s="59"/>
      <c r="VRI129" s="209"/>
      <c r="VRJ129" s="1130"/>
      <c r="VRK129" s="17"/>
      <c r="VRL129" s="213"/>
      <c r="VRM129" s="9"/>
      <c r="VRN129" s="9"/>
      <c r="VRO129" s="9"/>
      <c r="VRP129" s="177"/>
      <c r="VRQ129" s="1130"/>
      <c r="VRR129" s="1129"/>
      <c r="VRS129" s="1130"/>
      <c r="VRT129" s="1130"/>
      <c r="VRU129" s="1130"/>
      <c r="VRV129" s="1154"/>
      <c r="VRW129" s="1130"/>
      <c r="VRX129" s="1134"/>
      <c r="VRY129" s="1131"/>
      <c r="VRZ129" s="1131"/>
      <c r="VSA129" s="1131"/>
      <c r="VSB129" s="178"/>
      <c r="VSC129" s="175"/>
      <c r="VSD129" s="59"/>
      <c r="VSE129" s="59"/>
      <c r="VSF129" s="209"/>
      <c r="VSG129" s="1130"/>
      <c r="VSH129" s="17"/>
      <c r="VSI129" s="213"/>
      <c r="VSJ129" s="9"/>
      <c r="VSK129" s="9"/>
      <c r="VSL129" s="9"/>
      <c r="VSM129" s="177"/>
      <c r="VSN129" s="1130"/>
      <c r="VSO129" s="1129"/>
      <c r="VSP129" s="1130"/>
      <c r="VSQ129" s="1130"/>
      <c r="VSR129" s="1130"/>
      <c r="VSS129" s="1154"/>
      <c r="VST129" s="1130"/>
      <c r="VSU129" s="1134"/>
      <c r="VSV129" s="1131"/>
      <c r="VSW129" s="1131"/>
      <c r="VSX129" s="1131"/>
      <c r="VSY129" s="178"/>
      <c r="VSZ129" s="175"/>
      <c r="VTA129" s="59"/>
      <c r="VTB129" s="59"/>
      <c r="VTC129" s="209"/>
      <c r="VTD129" s="1130"/>
      <c r="VTE129" s="17"/>
      <c r="VTF129" s="213"/>
      <c r="VTG129" s="9"/>
      <c r="VTH129" s="9"/>
      <c r="VTI129" s="9"/>
      <c r="VTJ129" s="177"/>
      <c r="VTK129" s="1130"/>
      <c r="VTL129" s="1129"/>
      <c r="VTM129" s="1130"/>
      <c r="VTN129" s="1130"/>
      <c r="VTO129" s="1130"/>
      <c r="VTP129" s="1154"/>
      <c r="VTQ129" s="1130"/>
      <c r="VTR129" s="1134"/>
      <c r="VTS129" s="1131"/>
      <c r="VTT129" s="1131"/>
      <c r="VTU129" s="1131"/>
      <c r="VTV129" s="178"/>
      <c r="VTW129" s="175"/>
      <c r="VTX129" s="59"/>
      <c r="VTY129" s="59"/>
      <c r="VTZ129" s="209"/>
      <c r="VUA129" s="1130"/>
      <c r="VUB129" s="17"/>
      <c r="VUC129" s="213"/>
      <c r="VUD129" s="9"/>
      <c r="VUE129" s="9"/>
      <c r="VUF129" s="9"/>
      <c r="VUG129" s="177"/>
      <c r="VUH129" s="1130"/>
      <c r="VUI129" s="1129"/>
      <c r="VUJ129" s="1130"/>
      <c r="VUK129" s="1130"/>
      <c r="VUL129" s="1130"/>
      <c r="VUM129" s="1154"/>
      <c r="VUN129" s="1130"/>
      <c r="VUO129" s="1134"/>
      <c r="VUP129" s="1131"/>
      <c r="VUQ129" s="1131"/>
      <c r="VUR129" s="1131"/>
      <c r="VUS129" s="178"/>
      <c r="VUT129" s="175"/>
      <c r="VUU129" s="59"/>
      <c r="VUV129" s="59"/>
      <c r="VUW129" s="209"/>
      <c r="VUX129" s="1130"/>
      <c r="VUY129" s="17"/>
      <c r="VUZ129" s="213"/>
      <c r="VVA129" s="9"/>
      <c r="VVB129" s="9"/>
      <c r="VVC129" s="9"/>
      <c r="VVD129" s="177"/>
      <c r="VVE129" s="1130"/>
      <c r="VVF129" s="1129"/>
      <c r="VVG129" s="1130"/>
      <c r="VVH129" s="1130"/>
      <c r="VVI129" s="1130"/>
      <c r="VVJ129" s="1154"/>
      <c r="VVK129" s="1130"/>
      <c r="VVL129" s="1134"/>
      <c r="VVM129" s="1131"/>
      <c r="VVN129" s="1131"/>
      <c r="VVO129" s="1131"/>
      <c r="VVP129" s="178"/>
      <c r="VVQ129" s="175"/>
      <c r="VVR129" s="59"/>
      <c r="VVS129" s="59"/>
      <c r="VVT129" s="209"/>
      <c r="VVU129" s="1130"/>
      <c r="VVV129" s="17"/>
      <c r="VVW129" s="213"/>
      <c r="VVX129" s="9"/>
      <c r="VVY129" s="9"/>
      <c r="VVZ129" s="9"/>
      <c r="VWA129" s="177"/>
      <c r="VWB129" s="1130"/>
      <c r="VWC129" s="1129"/>
      <c r="VWD129" s="1130"/>
      <c r="VWE129" s="1130"/>
      <c r="VWF129" s="1130"/>
      <c r="VWG129" s="1154"/>
      <c r="VWH129" s="1130"/>
      <c r="VWI129" s="1134"/>
      <c r="VWJ129" s="1131"/>
      <c r="VWK129" s="1131"/>
      <c r="VWL129" s="1131"/>
      <c r="VWM129" s="178"/>
      <c r="VWN129" s="175"/>
      <c r="VWO129" s="59"/>
      <c r="VWP129" s="59"/>
      <c r="VWQ129" s="209"/>
      <c r="VWR129" s="1130"/>
      <c r="VWS129" s="17"/>
      <c r="VWT129" s="213"/>
      <c r="VWU129" s="9"/>
      <c r="VWV129" s="9"/>
      <c r="VWW129" s="9"/>
      <c r="VWX129" s="177"/>
      <c r="VWY129" s="1130"/>
      <c r="VWZ129" s="1129"/>
      <c r="VXA129" s="1130"/>
      <c r="VXB129" s="1130"/>
      <c r="VXC129" s="1130"/>
      <c r="VXD129" s="1154"/>
      <c r="VXE129" s="1130"/>
      <c r="VXF129" s="1134"/>
      <c r="VXG129" s="1131"/>
      <c r="VXH129" s="1131"/>
      <c r="VXI129" s="1131"/>
      <c r="VXJ129" s="178"/>
      <c r="VXK129" s="175"/>
      <c r="VXL129" s="59"/>
      <c r="VXM129" s="59"/>
      <c r="VXN129" s="209"/>
      <c r="VXO129" s="1130"/>
      <c r="VXP129" s="17"/>
      <c r="VXQ129" s="213"/>
      <c r="VXR129" s="9"/>
      <c r="VXS129" s="9"/>
      <c r="VXT129" s="9"/>
      <c r="VXU129" s="177"/>
      <c r="VXV129" s="1130"/>
      <c r="VXW129" s="1129"/>
      <c r="VXX129" s="1130"/>
      <c r="VXY129" s="1130"/>
      <c r="VXZ129" s="1130"/>
      <c r="VYA129" s="1154"/>
      <c r="VYB129" s="1130"/>
      <c r="VYC129" s="1134"/>
      <c r="VYD129" s="1131"/>
      <c r="VYE129" s="1131"/>
      <c r="VYF129" s="1131"/>
      <c r="VYG129" s="178"/>
      <c r="VYH129" s="175"/>
      <c r="VYI129" s="59"/>
      <c r="VYJ129" s="59"/>
      <c r="VYK129" s="209"/>
      <c r="VYL129" s="1130"/>
      <c r="VYM129" s="17"/>
      <c r="VYN129" s="213"/>
      <c r="VYO129" s="9"/>
      <c r="VYP129" s="9"/>
      <c r="VYQ129" s="9"/>
      <c r="VYR129" s="177"/>
      <c r="VYS129" s="1130"/>
      <c r="VYT129" s="1129"/>
      <c r="VYU129" s="1130"/>
      <c r="VYV129" s="1130"/>
      <c r="VYW129" s="1130"/>
      <c r="VYX129" s="1154"/>
      <c r="VYY129" s="1130"/>
      <c r="VYZ129" s="1134"/>
      <c r="VZA129" s="1131"/>
      <c r="VZB129" s="1131"/>
      <c r="VZC129" s="1131"/>
      <c r="VZD129" s="178"/>
      <c r="VZE129" s="175"/>
      <c r="VZF129" s="59"/>
      <c r="VZG129" s="59"/>
      <c r="VZH129" s="209"/>
      <c r="VZI129" s="1130"/>
      <c r="VZJ129" s="17"/>
      <c r="VZK129" s="213"/>
      <c r="VZL129" s="9"/>
      <c r="VZM129" s="9"/>
      <c r="VZN129" s="9"/>
      <c r="VZO129" s="177"/>
      <c r="VZP129" s="1130"/>
      <c r="VZQ129" s="1129"/>
      <c r="VZR129" s="1130"/>
      <c r="VZS129" s="1130"/>
      <c r="VZT129" s="1130"/>
      <c r="VZU129" s="1154"/>
      <c r="VZV129" s="1130"/>
      <c r="VZW129" s="1134"/>
      <c r="VZX129" s="1131"/>
      <c r="VZY129" s="1131"/>
      <c r="VZZ129" s="1131"/>
      <c r="WAA129" s="178"/>
      <c r="WAB129" s="175"/>
      <c r="WAC129" s="59"/>
      <c r="WAD129" s="59"/>
      <c r="WAE129" s="209"/>
      <c r="WAF129" s="1130"/>
      <c r="WAG129" s="17"/>
      <c r="WAH129" s="213"/>
      <c r="WAI129" s="9"/>
      <c r="WAJ129" s="9"/>
      <c r="WAK129" s="9"/>
      <c r="WAL129" s="177"/>
      <c r="WAM129" s="1130"/>
      <c r="WAN129" s="1129"/>
      <c r="WAO129" s="1130"/>
      <c r="WAP129" s="1130"/>
      <c r="WAQ129" s="1130"/>
      <c r="WAR129" s="1154"/>
      <c r="WAS129" s="1130"/>
      <c r="WAT129" s="1134"/>
      <c r="WAU129" s="1131"/>
      <c r="WAV129" s="1131"/>
      <c r="WAW129" s="1131"/>
      <c r="WAX129" s="178"/>
      <c r="WAY129" s="175"/>
      <c r="WAZ129" s="59"/>
      <c r="WBA129" s="59"/>
      <c r="WBB129" s="209"/>
      <c r="WBC129" s="1130"/>
      <c r="WBD129" s="17"/>
      <c r="WBE129" s="213"/>
      <c r="WBF129" s="9"/>
      <c r="WBG129" s="9"/>
      <c r="WBH129" s="9"/>
      <c r="WBI129" s="177"/>
      <c r="WBJ129" s="1130"/>
      <c r="WBK129" s="1129"/>
      <c r="WBL129" s="1130"/>
      <c r="WBM129" s="1130"/>
      <c r="WBN129" s="1130"/>
      <c r="WBO129" s="1154"/>
      <c r="WBP129" s="1130"/>
      <c r="WBQ129" s="1134"/>
      <c r="WBR129" s="1131"/>
      <c r="WBS129" s="1131"/>
      <c r="WBT129" s="1131"/>
      <c r="WBU129" s="178"/>
      <c r="WBV129" s="175"/>
      <c r="WBW129" s="59"/>
      <c r="WBX129" s="59"/>
      <c r="WBY129" s="209"/>
      <c r="WBZ129" s="1130"/>
      <c r="WCA129" s="17"/>
      <c r="WCB129" s="213"/>
      <c r="WCC129" s="9"/>
      <c r="WCD129" s="9"/>
      <c r="WCE129" s="9"/>
      <c r="WCF129" s="177"/>
      <c r="WCG129" s="1130"/>
      <c r="WCH129" s="1129"/>
      <c r="WCI129" s="1130"/>
      <c r="WCJ129" s="1130"/>
      <c r="WCK129" s="1130"/>
      <c r="WCL129" s="1154"/>
      <c r="WCM129" s="1130"/>
      <c r="WCN129" s="1134"/>
      <c r="WCO129" s="1131"/>
      <c r="WCP129" s="1131"/>
      <c r="WCQ129" s="1131"/>
      <c r="WCR129" s="178"/>
      <c r="WCS129" s="175"/>
      <c r="WCT129" s="59"/>
      <c r="WCU129" s="59"/>
      <c r="WCV129" s="209"/>
      <c r="WCW129" s="1130"/>
      <c r="WCX129" s="17"/>
      <c r="WCY129" s="213"/>
      <c r="WCZ129" s="9"/>
      <c r="WDA129" s="9"/>
      <c r="WDB129" s="9"/>
      <c r="WDC129" s="177"/>
      <c r="WDD129" s="1130"/>
      <c r="WDE129" s="1129"/>
      <c r="WDF129" s="1130"/>
      <c r="WDG129" s="1130"/>
      <c r="WDH129" s="1130"/>
      <c r="WDI129" s="1154"/>
      <c r="WDJ129" s="1130"/>
      <c r="WDK129" s="1134"/>
      <c r="WDL129" s="1131"/>
      <c r="WDM129" s="1131"/>
      <c r="WDN129" s="1131"/>
      <c r="WDO129" s="178"/>
      <c r="WDP129" s="175"/>
      <c r="WDQ129" s="59"/>
      <c r="WDR129" s="59"/>
      <c r="WDS129" s="209"/>
      <c r="WDT129" s="1130"/>
      <c r="WDU129" s="17"/>
      <c r="WDV129" s="213"/>
      <c r="WDW129" s="9"/>
      <c r="WDX129" s="9"/>
      <c r="WDY129" s="9"/>
      <c r="WDZ129" s="177"/>
      <c r="WEA129" s="1130"/>
      <c r="WEB129" s="1129"/>
      <c r="WEC129" s="1130"/>
      <c r="WED129" s="1130"/>
      <c r="WEE129" s="1130"/>
      <c r="WEF129" s="1154"/>
      <c r="WEG129" s="1130"/>
      <c r="WEH129" s="1134"/>
      <c r="WEI129" s="1131"/>
      <c r="WEJ129" s="1131"/>
      <c r="WEK129" s="1131"/>
      <c r="WEL129" s="178"/>
      <c r="WEM129" s="175"/>
      <c r="WEN129" s="59"/>
      <c r="WEO129" s="59"/>
      <c r="WEP129" s="209"/>
      <c r="WEQ129" s="1130"/>
      <c r="WER129" s="17"/>
      <c r="WES129" s="213"/>
      <c r="WET129" s="9"/>
      <c r="WEU129" s="9"/>
      <c r="WEV129" s="9"/>
      <c r="WEW129" s="177"/>
      <c r="WEX129" s="1130"/>
      <c r="WEY129" s="1129"/>
      <c r="WEZ129" s="1130"/>
      <c r="WFA129" s="1130"/>
      <c r="WFB129" s="1130"/>
      <c r="WFC129" s="1154"/>
      <c r="WFD129" s="1130"/>
      <c r="WFE129" s="1134"/>
      <c r="WFF129" s="1131"/>
      <c r="WFG129" s="1131"/>
      <c r="WFH129" s="1131"/>
      <c r="WFI129" s="178"/>
      <c r="WFJ129" s="175"/>
      <c r="WFK129" s="59"/>
      <c r="WFL129" s="59"/>
      <c r="WFM129" s="209"/>
      <c r="WFN129" s="1130"/>
      <c r="WFO129" s="17"/>
      <c r="WFP129" s="213"/>
      <c r="WFQ129" s="9"/>
      <c r="WFR129" s="9"/>
      <c r="WFS129" s="9"/>
      <c r="WFT129" s="177"/>
      <c r="WFU129" s="1130"/>
      <c r="WFV129" s="1129"/>
      <c r="WFW129" s="1130"/>
      <c r="WFX129" s="1130"/>
      <c r="WFY129" s="1130"/>
      <c r="WFZ129" s="1154"/>
      <c r="WGA129" s="1130"/>
      <c r="WGB129" s="1134"/>
      <c r="WGC129" s="1131"/>
      <c r="WGD129" s="1131"/>
      <c r="WGE129" s="1131"/>
      <c r="WGF129" s="178"/>
      <c r="WGG129" s="175"/>
      <c r="WGH129" s="59"/>
      <c r="WGI129" s="59"/>
      <c r="WGJ129" s="209"/>
      <c r="WGK129" s="1130"/>
      <c r="WGL129" s="17"/>
      <c r="WGM129" s="213"/>
      <c r="WGN129" s="9"/>
      <c r="WGO129" s="9"/>
      <c r="WGP129" s="9"/>
      <c r="WGQ129" s="177"/>
      <c r="WGR129" s="1130"/>
      <c r="WGS129" s="1129"/>
      <c r="WGT129" s="1130"/>
      <c r="WGU129" s="1130"/>
      <c r="WGV129" s="1130"/>
      <c r="WGW129" s="1154"/>
      <c r="WGX129" s="1130"/>
      <c r="WGY129" s="1134"/>
      <c r="WGZ129" s="1131"/>
      <c r="WHA129" s="1131"/>
      <c r="WHB129" s="1131"/>
      <c r="WHC129" s="178"/>
      <c r="WHD129" s="175"/>
      <c r="WHE129" s="59"/>
      <c r="WHF129" s="59"/>
      <c r="WHG129" s="209"/>
      <c r="WHH129" s="1130"/>
      <c r="WHI129" s="17"/>
      <c r="WHJ129" s="213"/>
      <c r="WHK129" s="9"/>
      <c r="WHL129" s="9"/>
      <c r="WHM129" s="9"/>
      <c r="WHN129" s="177"/>
      <c r="WHO129" s="1130"/>
      <c r="WHP129" s="1129"/>
      <c r="WHQ129" s="1130"/>
      <c r="WHR129" s="1130"/>
      <c r="WHS129" s="1130"/>
      <c r="WHT129" s="1154"/>
      <c r="WHU129" s="1130"/>
      <c r="WHV129" s="1134"/>
      <c r="WHW129" s="1131"/>
      <c r="WHX129" s="1131"/>
      <c r="WHY129" s="1131"/>
      <c r="WHZ129" s="178"/>
      <c r="WIA129" s="175"/>
      <c r="WIB129" s="59"/>
      <c r="WIC129" s="59"/>
      <c r="WID129" s="209"/>
      <c r="WIE129" s="1130"/>
      <c r="WIF129" s="17"/>
      <c r="WIG129" s="213"/>
      <c r="WIH129" s="9"/>
      <c r="WII129" s="9"/>
      <c r="WIJ129" s="9"/>
      <c r="WIK129" s="177"/>
      <c r="WIL129" s="1130"/>
      <c r="WIM129" s="1129"/>
      <c r="WIN129" s="1130"/>
      <c r="WIO129" s="1130"/>
      <c r="WIP129" s="1130"/>
      <c r="WIQ129" s="1154"/>
      <c r="WIR129" s="1130"/>
      <c r="WIS129" s="1134"/>
      <c r="WIT129" s="1131"/>
      <c r="WIU129" s="1131"/>
      <c r="WIV129" s="1131"/>
      <c r="WIW129" s="178"/>
      <c r="WIX129" s="175"/>
      <c r="WIY129" s="59"/>
      <c r="WIZ129" s="59"/>
      <c r="WJA129" s="209"/>
      <c r="WJB129" s="1130"/>
      <c r="WJC129" s="17"/>
      <c r="WJD129" s="213"/>
      <c r="WJE129" s="9"/>
      <c r="WJF129" s="9"/>
      <c r="WJG129" s="9"/>
      <c r="WJH129" s="177"/>
      <c r="WJI129" s="1130"/>
      <c r="WJJ129" s="1129"/>
      <c r="WJK129" s="1130"/>
      <c r="WJL129" s="1130"/>
      <c r="WJM129" s="1130"/>
      <c r="WJN129" s="1154"/>
      <c r="WJO129" s="1130"/>
      <c r="WJP129" s="1134"/>
      <c r="WJQ129" s="1131"/>
      <c r="WJR129" s="1131"/>
      <c r="WJS129" s="1131"/>
      <c r="WJT129" s="178"/>
      <c r="WJU129" s="175"/>
      <c r="WJV129" s="59"/>
      <c r="WJW129" s="59"/>
      <c r="WJX129" s="209"/>
      <c r="WJY129" s="1130"/>
      <c r="WJZ129" s="17"/>
      <c r="WKA129" s="213"/>
      <c r="WKB129" s="9"/>
      <c r="WKC129" s="9"/>
      <c r="WKD129" s="9"/>
      <c r="WKE129" s="177"/>
      <c r="WKF129" s="1130"/>
      <c r="WKG129" s="1129"/>
      <c r="WKH129" s="1130"/>
      <c r="WKI129" s="1130"/>
      <c r="WKJ129" s="1130"/>
      <c r="WKK129" s="1154"/>
      <c r="WKL129" s="1130"/>
      <c r="WKM129" s="1134"/>
      <c r="WKN129" s="1131"/>
      <c r="WKO129" s="1131"/>
      <c r="WKP129" s="1131"/>
      <c r="WKQ129" s="178"/>
      <c r="WKR129" s="175"/>
      <c r="WKS129" s="59"/>
      <c r="WKT129" s="59"/>
      <c r="WKU129" s="209"/>
      <c r="WKV129" s="1130"/>
      <c r="WKW129" s="17"/>
      <c r="WKX129" s="213"/>
      <c r="WKY129" s="9"/>
      <c r="WKZ129" s="9"/>
      <c r="WLA129" s="9"/>
      <c r="WLB129" s="177"/>
      <c r="WLC129" s="1130"/>
      <c r="WLD129" s="1129"/>
      <c r="WLE129" s="1130"/>
      <c r="WLF129" s="1130"/>
      <c r="WLG129" s="1130"/>
      <c r="WLH129" s="1154"/>
      <c r="WLI129" s="1130"/>
      <c r="WLJ129" s="1134"/>
      <c r="WLK129" s="1131"/>
      <c r="WLL129" s="1131"/>
      <c r="WLM129" s="1131"/>
      <c r="WLN129" s="178"/>
      <c r="WLO129" s="175"/>
      <c r="WLP129" s="59"/>
      <c r="WLQ129" s="59"/>
      <c r="WLR129" s="209"/>
      <c r="WLS129" s="1130"/>
      <c r="WLT129" s="17"/>
      <c r="WLU129" s="213"/>
      <c r="WLV129" s="9"/>
      <c r="WLW129" s="9"/>
      <c r="WLX129" s="9"/>
      <c r="WLY129" s="177"/>
      <c r="WLZ129" s="1130"/>
      <c r="WMA129" s="1129"/>
      <c r="WMB129" s="1130"/>
      <c r="WMC129" s="1130"/>
      <c r="WMD129" s="1130"/>
      <c r="WME129" s="1154"/>
      <c r="WMF129" s="1130"/>
      <c r="WMG129" s="1134"/>
      <c r="WMH129" s="1131"/>
      <c r="WMI129" s="1131"/>
      <c r="WMJ129" s="1131"/>
      <c r="WMK129" s="178"/>
      <c r="WML129" s="175"/>
      <c r="WMM129" s="59"/>
      <c r="WMN129" s="59"/>
      <c r="WMO129" s="209"/>
      <c r="WMP129" s="1130"/>
      <c r="WMQ129" s="17"/>
      <c r="WMR129" s="213"/>
      <c r="WMS129" s="9"/>
      <c r="WMT129" s="9"/>
      <c r="WMU129" s="9"/>
      <c r="WMV129" s="177"/>
      <c r="WMW129" s="1130"/>
      <c r="WMX129" s="1129"/>
      <c r="WMY129" s="1130"/>
      <c r="WMZ129" s="1130"/>
      <c r="WNA129" s="1130"/>
      <c r="WNB129" s="1154"/>
      <c r="WNC129" s="1130"/>
      <c r="WND129" s="1134"/>
      <c r="WNE129" s="1131"/>
      <c r="WNF129" s="1131"/>
      <c r="WNG129" s="1131"/>
      <c r="WNH129" s="178"/>
      <c r="WNI129" s="175"/>
      <c r="WNJ129" s="59"/>
      <c r="WNK129" s="59"/>
      <c r="WNL129" s="209"/>
      <c r="WNM129" s="1130"/>
      <c r="WNN129" s="17"/>
      <c r="WNO129" s="213"/>
      <c r="WNP129" s="9"/>
      <c r="WNQ129" s="9"/>
      <c r="WNR129" s="9"/>
      <c r="WNS129" s="177"/>
      <c r="WNT129" s="1130"/>
      <c r="WNU129" s="1129"/>
      <c r="WNV129" s="1130"/>
      <c r="WNW129" s="1130"/>
      <c r="WNX129" s="1130"/>
      <c r="WNY129" s="1154"/>
      <c r="WNZ129" s="1130"/>
      <c r="WOA129" s="1134"/>
      <c r="WOB129" s="1131"/>
      <c r="WOC129" s="1131"/>
      <c r="WOD129" s="1131"/>
      <c r="WOE129" s="178"/>
      <c r="WOF129" s="175"/>
      <c r="WOG129" s="59"/>
      <c r="WOH129" s="59"/>
      <c r="WOI129" s="209"/>
      <c r="WOJ129" s="1130"/>
      <c r="WOK129" s="17"/>
      <c r="WOL129" s="213"/>
      <c r="WOM129" s="9"/>
      <c r="WON129" s="9"/>
      <c r="WOO129" s="9"/>
      <c r="WOP129" s="177"/>
      <c r="WOQ129" s="1130"/>
      <c r="WOR129" s="1129"/>
      <c r="WOS129" s="1130"/>
      <c r="WOT129" s="1130"/>
      <c r="WOU129" s="1130"/>
      <c r="WOV129" s="1154"/>
      <c r="WOW129" s="1130"/>
      <c r="WOX129" s="1134"/>
      <c r="WOY129" s="1131"/>
      <c r="WOZ129" s="1131"/>
      <c r="WPA129" s="1131"/>
      <c r="WPB129" s="178"/>
      <c r="WPC129" s="175"/>
      <c r="WPD129" s="59"/>
      <c r="WPE129" s="59"/>
      <c r="WPF129" s="209"/>
      <c r="WPG129" s="1130"/>
      <c r="WPH129" s="17"/>
      <c r="WPI129" s="213"/>
      <c r="WPJ129" s="9"/>
      <c r="WPK129" s="9"/>
      <c r="WPL129" s="9"/>
      <c r="WPM129" s="177"/>
      <c r="WPN129" s="1130"/>
      <c r="WPO129" s="1129"/>
      <c r="WPP129" s="1130"/>
      <c r="WPQ129" s="1130"/>
      <c r="WPR129" s="1130"/>
      <c r="WPS129" s="1154"/>
      <c r="WPT129" s="1130"/>
      <c r="WPU129" s="1134"/>
      <c r="WPV129" s="1131"/>
      <c r="WPW129" s="1131"/>
      <c r="WPX129" s="1131"/>
      <c r="WPY129" s="178"/>
      <c r="WPZ129" s="175"/>
      <c r="WQA129" s="59"/>
      <c r="WQB129" s="59"/>
      <c r="WQC129" s="209"/>
      <c r="WQD129" s="1130"/>
      <c r="WQE129" s="17"/>
      <c r="WQF129" s="213"/>
      <c r="WQG129" s="9"/>
      <c r="WQH129" s="9"/>
      <c r="WQI129" s="9"/>
      <c r="WQJ129" s="177"/>
      <c r="WQK129" s="1130"/>
      <c r="WQL129" s="1129"/>
      <c r="WQM129" s="1130"/>
      <c r="WQN129" s="1130"/>
      <c r="WQO129" s="1130"/>
      <c r="WQP129" s="1154"/>
      <c r="WQQ129" s="1130"/>
      <c r="WQR129" s="1134"/>
      <c r="WQS129" s="1131"/>
      <c r="WQT129" s="1131"/>
      <c r="WQU129" s="1131"/>
      <c r="WQV129" s="178"/>
      <c r="WQW129" s="175"/>
      <c r="WQX129" s="59"/>
      <c r="WQY129" s="59"/>
      <c r="WQZ129" s="209"/>
      <c r="WRA129" s="1130"/>
      <c r="WRB129" s="17"/>
      <c r="WRC129" s="213"/>
      <c r="WRD129" s="9"/>
      <c r="WRE129" s="9"/>
      <c r="WRF129" s="9"/>
      <c r="WRG129" s="177"/>
      <c r="WRH129" s="1130"/>
      <c r="WRI129" s="1129"/>
      <c r="WRJ129" s="1130"/>
      <c r="WRK129" s="1130"/>
      <c r="WRL129" s="1130"/>
      <c r="WRM129" s="1154"/>
      <c r="WRN129" s="1130"/>
      <c r="WRO129" s="1134"/>
      <c r="WRP129" s="1131"/>
      <c r="WRQ129" s="1131"/>
      <c r="WRR129" s="1131"/>
      <c r="WRS129" s="178"/>
      <c r="WRT129" s="175"/>
      <c r="WRU129" s="59"/>
      <c r="WRV129" s="59"/>
      <c r="WRW129" s="209"/>
      <c r="WRX129" s="1130"/>
      <c r="WRY129" s="17"/>
      <c r="WRZ129" s="213"/>
      <c r="WSA129" s="9"/>
      <c r="WSB129" s="9"/>
      <c r="WSC129" s="9"/>
      <c r="WSD129" s="177"/>
      <c r="WSE129" s="1130"/>
      <c r="WSF129" s="1129"/>
      <c r="WSG129" s="1130"/>
      <c r="WSH129" s="1130"/>
      <c r="WSI129" s="1130"/>
      <c r="WSJ129" s="1154"/>
      <c r="WSK129" s="1130"/>
      <c r="WSL129" s="1134"/>
      <c r="WSM129" s="1131"/>
      <c r="WSN129" s="1131"/>
      <c r="WSO129" s="1131"/>
      <c r="WSP129" s="178"/>
      <c r="WSQ129" s="175"/>
      <c r="WSR129" s="59"/>
      <c r="WSS129" s="59"/>
      <c r="WST129" s="209"/>
      <c r="WSU129" s="1130"/>
      <c r="WSV129" s="17"/>
      <c r="WSW129" s="213"/>
      <c r="WSX129" s="9"/>
      <c r="WSY129" s="9"/>
      <c r="WSZ129" s="9"/>
      <c r="WTA129" s="177"/>
      <c r="WTB129" s="1130"/>
      <c r="WTC129" s="1129"/>
      <c r="WTD129" s="1130"/>
      <c r="WTE129" s="1130"/>
      <c r="WTF129" s="1130"/>
      <c r="WTG129" s="1154"/>
      <c r="WTH129" s="1130"/>
      <c r="WTI129" s="1134"/>
      <c r="WTJ129" s="1131"/>
      <c r="WTK129" s="1131"/>
      <c r="WTL129" s="1131"/>
      <c r="WTM129" s="178"/>
      <c r="WTN129" s="175"/>
      <c r="WTO129" s="59"/>
      <c r="WTP129" s="59"/>
      <c r="WTQ129" s="209"/>
      <c r="WTR129" s="1130"/>
      <c r="WTS129" s="17"/>
      <c r="WTT129" s="213"/>
      <c r="WTU129" s="9"/>
      <c r="WTV129" s="9"/>
      <c r="WTW129" s="9"/>
      <c r="WTX129" s="177"/>
      <c r="WTY129" s="1130"/>
      <c r="WTZ129" s="1129"/>
      <c r="WUA129" s="1130"/>
      <c r="WUB129" s="1130"/>
      <c r="WUC129" s="1130"/>
      <c r="WUD129" s="1154"/>
      <c r="WUE129" s="1130"/>
      <c r="WUF129" s="1134"/>
      <c r="WUG129" s="1131"/>
      <c r="WUH129" s="1131"/>
      <c r="WUI129" s="1131"/>
      <c r="WUJ129" s="178"/>
      <c r="WUK129" s="175"/>
      <c r="WUL129" s="59"/>
      <c r="WUM129" s="59"/>
      <c r="WUN129" s="209"/>
      <c r="WUO129" s="1130"/>
      <c r="WUP129" s="17"/>
      <c r="WUQ129" s="213"/>
      <c r="WUR129" s="9"/>
      <c r="WUS129" s="9"/>
      <c r="WUT129" s="9"/>
      <c r="WUU129" s="177"/>
      <c r="WUV129" s="1130"/>
      <c r="WUW129" s="1129"/>
      <c r="WUX129" s="1130"/>
      <c r="WUY129" s="1130"/>
      <c r="WUZ129" s="1130"/>
      <c r="WVA129" s="1154"/>
      <c r="WVB129" s="1130"/>
      <c r="WVC129" s="1134"/>
      <c r="WVD129" s="1131"/>
      <c r="WVE129" s="1131"/>
      <c r="WVF129" s="1131"/>
      <c r="WVG129" s="178"/>
      <c r="WVH129" s="175"/>
      <c r="WVI129" s="59"/>
      <c r="WVJ129" s="59"/>
      <c r="WVK129" s="209"/>
      <c r="WVL129" s="1130"/>
      <c r="WVM129" s="17"/>
      <c r="WVN129" s="213"/>
      <c r="WVO129" s="9"/>
      <c r="WVP129" s="9"/>
      <c r="WVQ129" s="9"/>
      <c r="WVR129" s="177"/>
      <c r="WVS129" s="1130"/>
      <c r="WVT129" s="1129"/>
      <c r="WVU129" s="1130"/>
      <c r="WVV129" s="1130"/>
      <c r="WVW129" s="1130"/>
      <c r="WVX129" s="1154"/>
      <c r="WVY129" s="1130"/>
      <c r="WVZ129" s="1134"/>
      <c r="WWA129" s="1131"/>
      <c r="WWB129" s="1131"/>
      <c r="WWC129" s="1131"/>
      <c r="WWD129" s="178"/>
      <c r="WWE129" s="175"/>
      <c r="WWF129" s="59"/>
      <c r="WWG129" s="59"/>
      <c r="WWH129" s="209"/>
      <c r="WWI129" s="1130"/>
      <c r="WWJ129" s="17"/>
      <c r="WWK129" s="213"/>
      <c r="WWL129" s="9"/>
      <c r="WWM129" s="9"/>
      <c r="WWN129" s="9"/>
      <c r="WWO129" s="177"/>
      <c r="WWP129" s="1130"/>
      <c r="WWQ129" s="1129"/>
      <c r="WWR129" s="1130"/>
      <c r="WWS129" s="1130"/>
      <c r="WWT129" s="1130"/>
      <c r="WWU129" s="1154"/>
      <c r="WWV129" s="1130"/>
      <c r="WWW129" s="1134"/>
      <c r="WWX129" s="1131"/>
      <c r="WWY129" s="1131"/>
      <c r="WWZ129" s="1131"/>
      <c r="WXA129" s="178"/>
      <c r="WXB129" s="175"/>
      <c r="WXC129" s="59"/>
      <c r="WXD129" s="59"/>
      <c r="WXE129" s="209"/>
      <c r="WXF129" s="1130"/>
      <c r="WXG129" s="17"/>
      <c r="WXH129" s="213"/>
      <c r="WXI129" s="9"/>
      <c r="WXJ129" s="9"/>
      <c r="WXK129" s="9"/>
      <c r="WXL129" s="177"/>
      <c r="WXM129" s="1130"/>
      <c r="WXN129" s="1129"/>
      <c r="WXO129" s="1130"/>
      <c r="WXP129" s="1130"/>
      <c r="WXQ129" s="1130"/>
      <c r="WXR129" s="1154"/>
      <c r="WXS129" s="1130"/>
      <c r="WXT129" s="1134"/>
      <c r="WXU129" s="1131"/>
      <c r="WXV129" s="1131"/>
      <c r="WXW129" s="1131"/>
      <c r="WXX129" s="178"/>
      <c r="WXY129" s="175"/>
      <c r="WXZ129" s="59"/>
      <c r="WYA129" s="59"/>
      <c r="WYB129" s="209"/>
      <c r="WYC129" s="1130"/>
      <c r="WYD129" s="17"/>
      <c r="WYE129" s="213"/>
      <c r="WYF129" s="9"/>
      <c r="WYG129" s="9"/>
      <c r="WYH129" s="9"/>
      <c r="WYI129" s="177"/>
      <c r="WYJ129" s="1130"/>
      <c r="WYK129" s="1129"/>
      <c r="WYL129" s="1130"/>
      <c r="WYM129" s="1130"/>
      <c r="WYN129" s="1130"/>
      <c r="WYO129" s="1154"/>
      <c r="WYP129" s="1130"/>
      <c r="WYQ129" s="1134"/>
      <c r="WYR129" s="1131"/>
      <c r="WYS129" s="1131"/>
      <c r="WYT129" s="1131"/>
      <c r="WYU129" s="178"/>
      <c r="WYV129" s="175"/>
      <c r="WYW129" s="59"/>
      <c r="WYX129" s="59"/>
      <c r="WYY129" s="209"/>
      <c r="WYZ129" s="1130"/>
      <c r="WZA129" s="17"/>
      <c r="WZB129" s="213"/>
      <c r="WZC129" s="9"/>
      <c r="WZD129" s="9"/>
      <c r="WZE129" s="9"/>
      <c r="WZF129" s="177"/>
      <c r="WZG129" s="1130"/>
      <c r="WZH129" s="1129"/>
      <c r="WZI129" s="1130"/>
      <c r="WZJ129" s="1130"/>
      <c r="WZK129" s="1130"/>
      <c r="WZL129" s="1154"/>
      <c r="WZM129" s="1130"/>
      <c r="WZN129" s="1134"/>
      <c r="WZO129" s="1131"/>
      <c r="WZP129" s="1131"/>
      <c r="WZQ129" s="1131"/>
      <c r="WZR129" s="178"/>
      <c r="WZS129" s="175"/>
      <c r="WZT129" s="59"/>
      <c r="WZU129" s="59"/>
      <c r="WZV129" s="209"/>
      <c r="WZW129" s="1130"/>
      <c r="WZX129" s="17"/>
      <c r="WZY129" s="213"/>
      <c r="WZZ129" s="9"/>
      <c r="XAA129" s="9"/>
      <c r="XAB129" s="9"/>
      <c r="XAC129" s="177"/>
      <c r="XAD129" s="1130"/>
      <c r="XAE129" s="1129"/>
      <c r="XAF129" s="1130"/>
      <c r="XAG129" s="1130"/>
      <c r="XAH129" s="1130"/>
      <c r="XAI129" s="1154"/>
      <c r="XAJ129" s="1130"/>
      <c r="XAK129" s="1134"/>
      <c r="XAL129" s="1131"/>
      <c r="XAM129" s="1131"/>
      <c r="XAN129" s="1131"/>
      <c r="XAO129" s="178"/>
      <c r="XAP129" s="175"/>
      <c r="XAQ129" s="59"/>
      <c r="XAR129" s="59"/>
      <c r="XAS129" s="209"/>
      <c r="XAT129" s="1130"/>
      <c r="XAU129" s="17"/>
      <c r="XAV129" s="213"/>
      <c r="XAW129" s="9"/>
      <c r="XAX129" s="9"/>
      <c r="XAY129" s="9"/>
      <c r="XAZ129" s="177"/>
      <c r="XBA129" s="1130"/>
      <c r="XBB129" s="1129"/>
      <c r="XBC129" s="1130"/>
      <c r="XBD129" s="1130"/>
      <c r="XBE129" s="1130"/>
      <c r="XBF129" s="1154"/>
      <c r="XBG129" s="1130"/>
      <c r="XBH129" s="1134"/>
      <c r="XBI129" s="1131"/>
      <c r="XBJ129" s="1131"/>
      <c r="XBK129" s="1131"/>
      <c r="XBL129" s="178"/>
      <c r="XBM129" s="175"/>
      <c r="XBN129" s="59"/>
      <c r="XBO129" s="59"/>
      <c r="XBP129" s="209"/>
      <c r="XBQ129" s="1130"/>
      <c r="XBR129" s="17"/>
      <c r="XBS129" s="213"/>
      <c r="XBT129" s="9"/>
      <c r="XBU129" s="9"/>
      <c r="XBV129" s="9"/>
      <c r="XBW129" s="177"/>
      <c r="XBX129" s="1130"/>
      <c r="XBY129" s="1129"/>
      <c r="XBZ129" s="1130"/>
      <c r="XCA129" s="1130"/>
      <c r="XCB129" s="1130"/>
      <c r="XCC129" s="1154"/>
      <c r="XCD129" s="1130"/>
      <c r="XCE129" s="1134"/>
      <c r="XCF129" s="1131"/>
      <c r="XCG129" s="1131"/>
      <c r="XCH129" s="1131"/>
      <c r="XCI129" s="178"/>
      <c r="XCJ129" s="175"/>
      <c r="XCK129" s="59"/>
      <c r="XCL129" s="59"/>
      <c r="XCM129" s="209"/>
      <c r="XCN129" s="1130"/>
      <c r="XCO129" s="17"/>
      <c r="XCP129" s="213"/>
      <c r="XCQ129" s="9"/>
      <c r="XCR129" s="9"/>
      <c r="XCS129" s="9"/>
      <c r="XCT129" s="177"/>
      <c r="XCU129" s="1130"/>
      <c r="XCV129" s="1129"/>
      <c r="XCW129" s="1130"/>
      <c r="XCX129" s="1130"/>
      <c r="XCY129" s="1130"/>
      <c r="XCZ129" s="1154"/>
      <c r="XDA129" s="1130"/>
      <c r="XDB129" s="1134"/>
      <c r="XDC129" s="1131"/>
      <c r="XDD129" s="1131"/>
      <c r="XDE129" s="1131"/>
      <c r="XDF129" s="178"/>
      <c r="XDG129" s="175"/>
      <c r="XDH129" s="59"/>
      <c r="XDI129" s="59"/>
      <c r="XDJ129" s="209"/>
      <c r="XDK129" s="1130"/>
      <c r="XDL129" s="17"/>
      <c r="XDM129" s="213"/>
      <c r="XDN129" s="9"/>
      <c r="XDO129" s="9"/>
      <c r="XDP129" s="9"/>
      <c r="XDQ129" s="177"/>
      <c r="XDR129" s="1130"/>
      <c r="XDS129" s="1129"/>
      <c r="XDT129" s="1130"/>
      <c r="XDU129" s="1130"/>
      <c r="XDV129" s="1130"/>
      <c r="XDW129" s="1154"/>
      <c r="XDX129" s="1130"/>
      <c r="XDY129" s="1134"/>
      <c r="XDZ129" s="1131"/>
      <c r="XEA129" s="1131"/>
      <c r="XEB129" s="1131"/>
      <c r="XEC129" s="178"/>
      <c r="XED129" s="175"/>
      <c r="XEE129" s="59"/>
      <c r="XEF129" s="59"/>
      <c r="XEG129" s="209"/>
      <c r="XEH129" s="1130"/>
      <c r="XEI129" s="17"/>
      <c r="XEJ129" s="213"/>
      <c r="XEK129" s="9"/>
      <c r="XEL129" s="9"/>
      <c r="XEM129" s="9"/>
      <c r="XEN129" s="177"/>
      <c r="XEO129" s="1130"/>
      <c r="XEP129" s="1129"/>
      <c r="XEQ129" s="1130"/>
      <c r="XER129" s="1130"/>
      <c r="XES129" s="1130"/>
      <c r="XET129" s="1154"/>
      <c r="XEU129" s="1130"/>
      <c r="XEV129" s="1134"/>
      <c r="XEW129" s="1131"/>
      <c r="XEX129" s="1131"/>
      <c r="XEY129" s="1131"/>
      <c r="XEZ129" s="178"/>
      <c r="XFA129" s="175"/>
      <c r="XFB129" s="59"/>
      <c r="XFC129" s="59"/>
      <c r="XFD129" s="209"/>
    </row>
    <row r="130" spans="1:16384" s="733" customFormat="1" ht="15.75" customHeight="1" x14ac:dyDescent="0.2">
      <c r="A130" s="171"/>
      <c r="B130" s="60" t="s">
        <v>680</v>
      </c>
      <c r="C130" s="705"/>
      <c r="D130" s="60"/>
      <c r="E130" s="60"/>
      <c r="F130" s="60" t="e">
        <f>VLOOKUP(C130,'Items in Tally'!$A$2:$D$4982,2,FALSE)</f>
        <v>#N/A</v>
      </c>
      <c r="G130" s="215">
        <v>45559</v>
      </c>
      <c r="H130" s="1150"/>
      <c r="I130" s="35">
        <v>1675</v>
      </c>
      <c r="J130" s="216"/>
      <c r="K130" s="6"/>
      <c r="L130" s="6"/>
      <c r="M130" s="6"/>
      <c r="N130" s="172"/>
      <c r="O130" s="1122">
        <v>2000</v>
      </c>
      <c r="P130" s="609"/>
      <c r="Q130" s="1150"/>
      <c r="R130" s="1150"/>
      <c r="S130" s="1150"/>
      <c r="T130" s="1045"/>
      <c r="U130" s="1150"/>
      <c r="V130" s="1152"/>
      <c r="W130" s="1148"/>
      <c r="X130" s="1148"/>
      <c r="Y130" s="1148"/>
      <c r="Z130" s="1148"/>
      <c r="AA130" s="173"/>
      <c r="AB130" s="730"/>
      <c r="AC130" s="60"/>
      <c r="AD130" s="60"/>
      <c r="AE130" s="731"/>
      <c r="AF130" s="1150"/>
      <c r="AG130" s="35"/>
      <c r="AH130" s="732"/>
      <c r="AI130" s="6"/>
      <c r="AJ130" s="6"/>
      <c r="AK130" s="6"/>
      <c r="AL130" s="732"/>
      <c r="AM130" s="1150"/>
      <c r="AN130" s="609"/>
      <c r="AO130" s="1150"/>
      <c r="AP130" s="1150"/>
      <c r="AQ130" s="1150"/>
      <c r="AR130" s="609"/>
      <c r="AS130" s="1150"/>
      <c r="AT130" s="642"/>
      <c r="AU130" s="1148"/>
      <c r="AV130" s="1148"/>
      <c r="AW130" s="1148"/>
      <c r="AX130" s="642"/>
      <c r="AY130" s="730"/>
      <c r="AZ130" s="60"/>
      <c r="BA130" s="60"/>
      <c r="BB130" s="731"/>
      <c r="BC130" s="1150"/>
      <c r="BD130" s="35"/>
      <c r="BE130" s="732"/>
      <c r="BF130" s="6"/>
      <c r="BG130" s="6"/>
      <c r="BH130" s="6"/>
      <c r="BI130" s="732"/>
      <c r="BJ130" s="1150"/>
      <c r="BK130" s="609"/>
      <c r="BL130" s="1150"/>
      <c r="BM130" s="1150"/>
      <c r="BN130" s="1150"/>
      <c r="BO130" s="609"/>
      <c r="BP130" s="1150"/>
      <c r="BQ130" s="642"/>
      <c r="BR130" s="1148"/>
      <c r="BS130" s="1148"/>
      <c r="BT130" s="1148"/>
      <c r="BU130" s="642"/>
      <c r="BV130" s="730"/>
      <c r="BW130" s="60"/>
      <c r="BX130" s="60"/>
      <c r="BY130" s="731"/>
      <c r="BZ130" s="1150"/>
      <c r="CA130" s="35"/>
      <c r="CB130" s="732"/>
      <c r="CC130" s="6"/>
      <c r="CD130" s="6"/>
      <c r="CE130" s="6"/>
      <c r="CF130" s="732"/>
      <c r="CG130" s="1150"/>
      <c r="CH130" s="609"/>
      <c r="CI130" s="1150"/>
      <c r="CJ130" s="1150"/>
      <c r="CK130" s="1150"/>
      <c r="CL130" s="609"/>
      <c r="CM130" s="1150"/>
      <c r="CN130" s="642"/>
      <c r="CO130" s="1148"/>
      <c r="CP130" s="1148"/>
      <c r="CQ130" s="1148"/>
      <c r="CR130" s="642"/>
      <c r="CS130" s="730"/>
      <c r="CT130" s="60"/>
      <c r="CU130" s="60"/>
      <c r="CV130" s="731"/>
      <c r="CW130" s="1150"/>
      <c r="CX130" s="35"/>
      <c r="CY130" s="732"/>
      <c r="CZ130" s="6"/>
      <c r="DA130" s="6"/>
      <c r="DB130" s="6"/>
      <c r="DC130" s="732"/>
      <c r="DD130" s="1150"/>
      <c r="DE130" s="609"/>
      <c r="DF130" s="1150"/>
      <c r="DG130" s="1150"/>
      <c r="DH130" s="1150"/>
      <c r="DI130" s="609"/>
      <c r="DJ130" s="1150"/>
      <c r="DK130" s="642"/>
      <c r="DL130" s="1148"/>
      <c r="DM130" s="1148"/>
      <c r="DN130" s="1148"/>
      <c r="DO130" s="642"/>
      <c r="DP130" s="730"/>
      <c r="DQ130" s="60"/>
      <c r="DR130" s="60"/>
      <c r="DS130" s="731"/>
      <c r="DT130" s="1150"/>
      <c r="DU130" s="35"/>
      <c r="DV130" s="732"/>
      <c r="DW130" s="6"/>
      <c r="DX130" s="6"/>
      <c r="DY130" s="6"/>
      <c r="DZ130" s="732"/>
      <c r="EA130" s="1150"/>
      <c r="EB130" s="609"/>
      <c r="EC130" s="1150"/>
      <c r="ED130" s="1150"/>
      <c r="EE130" s="1150"/>
      <c r="EF130" s="609"/>
      <c r="EG130" s="1150"/>
      <c r="EH130" s="642"/>
      <c r="EI130" s="1148"/>
      <c r="EJ130" s="1148"/>
      <c r="EK130" s="1148"/>
      <c r="EL130" s="642"/>
      <c r="EM130" s="730"/>
      <c r="EN130" s="60"/>
      <c r="EO130" s="60"/>
      <c r="EP130" s="731"/>
      <c r="EQ130" s="1150"/>
      <c r="ER130" s="35"/>
      <c r="ES130" s="732"/>
      <c r="ET130" s="6"/>
      <c r="EU130" s="6"/>
      <c r="EV130" s="6"/>
      <c r="EW130" s="732"/>
      <c r="EX130" s="1150"/>
      <c r="EY130" s="609"/>
      <c r="EZ130" s="1150"/>
      <c r="FA130" s="1150"/>
      <c r="FB130" s="1150"/>
      <c r="FC130" s="609"/>
      <c r="FD130" s="1150"/>
      <c r="FE130" s="642"/>
      <c r="FF130" s="1148"/>
      <c r="FG130" s="1148"/>
      <c r="FH130" s="1148"/>
      <c r="FI130" s="642"/>
      <c r="FJ130" s="730"/>
      <c r="FK130" s="60"/>
      <c r="FL130" s="60"/>
      <c r="FM130" s="731"/>
      <c r="FN130" s="1150"/>
      <c r="FO130" s="35"/>
      <c r="FP130" s="732"/>
      <c r="FQ130" s="6"/>
      <c r="FR130" s="6"/>
      <c r="FS130" s="6"/>
      <c r="FT130" s="732"/>
      <c r="FU130" s="1150"/>
      <c r="FV130" s="609"/>
      <c r="FW130" s="1150"/>
      <c r="FX130" s="1150"/>
      <c r="FY130" s="1150"/>
      <c r="FZ130" s="609"/>
      <c r="GA130" s="1150"/>
      <c r="GB130" s="642"/>
      <c r="GC130" s="1148"/>
      <c r="GD130" s="1148"/>
      <c r="GE130" s="1148"/>
      <c r="GF130" s="642"/>
      <c r="GG130" s="730"/>
      <c r="GH130" s="60"/>
      <c r="GI130" s="60"/>
      <c r="GJ130" s="731"/>
      <c r="GK130" s="1150"/>
      <c r="GL130" s="35"/>
      <c r="GM130" s="732"/>
      <c r="GN130" s="6"/>
      <c r="GO130" s="6"/>
      <c r="GP130" s="6"/>
      <c r="GQ130" s="732"/>
      <c r="GR130" s="1150"/>
      <c r="GS130" s="609"/>
      <c r="GT130" s="1150"/>
      <c r="GU130" s="1150"/>
      <c r="GV130" s="1150"/>
      <c r="GW130" s="609"/>
      <c r="GX130" s="1150"/>
      <c r="GY130" s="642"/>
      <c r="GZ130" s="1148"/>
      <c r="HA130" s="1148"/>
      <c r="HB130" s="1148"/>
      <c r="HC130" s="642"/>
      <c r="HD130" s="730"/>
      <c r="HE130" s="60"/>
      <c r="HF130" s="60"/>
      <c r="HG130" s="731"/>
      <c r="HH130" s="1150"/>
      <c r="HI130" s="35"/>
      <c r="HJ130" s="732"/>
      <c r="HK130" s="6"/>
      <c r="HL130" s="6"/>
      <c r="HM130" s="6"/>
      <c r="HN130" s="732"/>
      <c r="HO130" s="1150"/>
      <c r="HP130" s="609"/>
      <c r="HQ130" s="1150"/>
      <c r="HR130" s="1150"/>
      <c r="HS130" s="1150"/>
      <c r="HT130" s="609"/>
      <c r="HU130" s="1150"/>
      <c r="HV130" s="642"/>
      <c r="HW130" s="1148"/>
      <c r="HX130" s="1148"/>
      <c r="HY130" s="1148"/>
      <c r="HZ130" s="642"/>
      <c r="IA130" s="730"/>
      <c r="IB130" s="60"/>
      <c r="IC130" s="60"/>
      <c r="ID130" s="731"/>
      <c r="IE130" s="1150"/>
      <c r="IF130" s="35"/>
      <c r="IG130" s="732"/>
      <c r="IH130" s="6"/>
      <c r="II130" s="6"/>
      <c r="IJ130" s="6"/>
      <c r="IK130" s="732"/>
      <c r="IL130" s="1150"/>
      <c r="IM130" s="609"/>
      <c r="IN130" s="1150"/>
      <c r="IO130" s="1150"/>
      <c r="IP130" s="1150"/>
      <c r="IQ130" s="609"/>
      <c r="IR130" s="1150"/>
      <c r="IS130" s="642"/>
      <c r="IT130" s="1148"/>
      <c r="IU130" s="1148"/>
      <c r="IV130" s="1148"/>
      <c r="IW130" s="642"/>
      <c r="IX130" s="730"/>
      <c r="IY130" s="60"/>
      <c r="IZ130" s="60"/>
      <c r="JA130" s="731"/>
      <c r="JB130" s="1150"/>
      <c r="JC130" s="35"/>
      <c r="JD130" s="732"/>
      <c r="JE130" s="6"/>
      <c r="JF130" s="6"/>
      <c r="JG130" s="6"/>
      <c r="JH130" s="732"/>
      <c r="JI130" s="1150"/>
      <c r="JJ130" s="609"/>
      <c r="JK130" s="1150"/>
      <c r="JL130" s="1150"/>
      <c r="JM130" s="1150"/>
      <c r="JN130" s="609"/>
      <c r="JO130" s="1150"/>
      <c r="JP130" s="642"/>
      <c r="JQ130" s="1148"/>
      <c r="JR130" s="1148"/>
      <c r="JS130" s="1148"/>
      <c r="JT130" s="642"/>
      <c r="JU130" s="730"/>
      <c r="JV130" s="60"/>
      <c r="JW130" s="60"/>
      <c r="JX130" s="731"/>
      <c r="JY130" s="1150"/>
      <c r="JZ130" s="35"/>
      <c r="KA130" s="732"/>
      <c r="KB130" s="6"/>
      <c r="KC130" s="6"/>
      <c r="KD130" s="6"/>
      <c r="KE130" s="732"/>
      <c r="KF130" s="1150"/>
      <c r="KG130" s="609"/>
      <c r="KH130" s="1150"/>
      <c r="KI130" s="1150"/>
      <c r="KJ130" s="1150"/>
      <c r="KK130" s="609"/>
      <c r="KL130" s="1150"/>
      <c r="KM130" s="642"/>
      <c r="KN130" s="1148"/>
      <c r="KO130" s="1148"/>
      <c r="KP130" s="1148"/>
      <c r="KQ130" s="642"/>
      <c r="KR130" s="730"/>
      <c r="KS130" s="60"/>
      <c r="KT130" s="60"/>
      <c r="KU130" s="731"/>
      <c r="KV130" s="1150"/>
      <c r="KW130" s="35"/>
      <c r="KX130" s="732"/>
      <c r="KY130" s="6"/>
      <c r="KZ130" s="6"/>
      <c r="LA130" s="6"/>
      <c r="LB130" s="732"/>
      <c r="LC130" s="1150"/>
      <c r="LD130" s="609"/>
      <c r="LE130" s="1150"/>
      <c r="LF130" s="1150"/>
      <c r="LG130" s="1150"/>
      <c r="LH130" s="609"/>
      <c r="LI130" s="1150"/>
      <c r="LJ130" s="642"/>
      <c r="LK130" s="1148"/>
      <c r="LL130" s="1148"/>
      <c r="LM130" s="1148"/>
      <c r="LN130" s="642"/>
      <c r="LO130" s="730"/>
      <c r="LP130" s="60"/>
      <c r="LQ130" s="60"/>
      <c r="LR130" s="731"/>
      <c r="LS130" s="1150"/>
      <c r="LT130" s="35"/>
      <c r="LU130" s="732"/>
      <c r="LV130" s="6"/>
      <c r="LW130" s="6"/>
      <c r="LX130" s="6"/>
      <c r="LY130" s="732"/>
      <c r="LZ130" s="1150"/>
      <c r="MA130" s="609"/>
      <c r="MB130" s="1150"/>
      <c r="MC130" s="1150"/>
      <c r="MD130" s="1150"/>
      <c r="ME130" s="609"/>
      <c r="MF130" s="1150"/>
      <c r="MG130" s="642"/>
      <c r="MH130" s="1148"/>
      <c r="MI130" s="1148"/>
      <c r="MJ130" s="1148"/>
      <c r="MK130" s="642"/>
      <c r="ML130" s="730"/>
      <c r="MM130" s="60"/>
      <c r="MN130" s="60"/>
      <c r="MO130" s="731"/>
      <c r="MP130" s="1150"/>
      <c r="MQ130" s="35"/>
      <c r="MR130" s="732"/>
      <c r="MS130" s="6"/>
      <c r="MT130" s="6"/>
      <c r="MU130" s="6"/>
      <c r="MV130" s="732"/>
      <c r="MW130" s="1150"/>
      <c r="MX130" s="609"/>
      <c r="MY130" s="1150"/>
      <c r="MZ130" s="1150"/>
      <c r="NA130" s="1150"/>
      <c r="NB130" s="609"/>
      <c r="NC130" s="1150"/>
      <c r="ND130" s="642"/>
      <c r="NE130" s="1148"/>
      <c r="NF130" s="1148"/>
      <c r="NG130" s="1148"/>
      <c r="NH130" s="642"/>
      <c r="NI130" s="730"/>
      <c r="NJ130" s="60"/>
      <c r="NK130" s="60"/>
      <c r="NL130" s="731"/>
      <c r="NM130" s="1150"/>
      <c r="NN130" s="35"/>
      <c r="NO130" s="732"/>
      <c r="NP130" s="6"/>
      <c r="NQ130" s="6"/>
      <c r="NR130" s="6"/>
      <c r="NS130" s="732"/>
      <c r="NT130" s="1150"/>
      <c r="NU130" s="609"/>
      <c r="NV130" s="1150"/>
      <c r="NW130" s="1150"/>
      <c r="NX130" s="1150"/>
      <c r="NY130" s="609"/>
      <c r="NZ130" s="1150"/>
      <c r="OA130" s="642"/>
      <c r="OB130" s="1148"/>
      <c r="OC130" s="1148"/>
      <c r="OD130" s="1148"/>
      <c r="OE130" s="642"/>
      <c r="OF130" s="730"/>
      <c r="OG130" s="60"/>
      <c r="OH130" s="60"/>
      <c r="OI130" s="731"/>
      <c r="OJ130" s="1150"/>
      <c r="OK130" s="35"/>
      <c r="OL130" s="732"/>
      <c r="OM130" s="6"/>
      <c r="ON130" s="6"/>
      <c r="OO130" s="6"/>
      <c r="OP130" s="732"/>
      <c r="OQ130" s="1150"/>
      <c r="OR130" s="609"/>
      <c r="OS130" s="1150"/>
      <c r="OT130" s="1150"/>
      <c r="OU130" s="1150"/>
      <c r="OV130" s="609"/>
      <c r="OW130" s="1150"/>
      <c r="OX130" s="642"/>
      <c r="OY130" s="1148"/>
      <c r="OZ130" s="1148"/>
      <c r="PA130" s="1148"/>
      <c r="PB130" s="642"/>
      <c r="PC130" s="730"/>
      <c r="PD130" s="60"/>
      <c r="PE130" s="60"/>
      <c r="PF130" s="731"/>
      <c r="PG130" s="1150"/>
      <c r="PH130" s="35"/>
      <c r="PI130" s="732"/>
      <c r="PJ130" s="6"/>
      <c r="PK130" s="6"/>
      <c r="PL130" s="6"/>
      <c r="PM130" s="732"/>
      <c r="PN130" s="1150"/>
      <c r="PO130" s="609"/>
      <c r="PP130" s="1150"/>
      <c r="PQ130" s="1150"/>
      <c r="PR130" s="1150"/>
      <c r="PS130" s="609"/>
      <c r="PT130" s="1150"/>
      <c r="PU130" s="642"/>
      <c r="PV130" s="1148"/>
      <c r="PW130" s="1148"/>
      <c r="PX130" s="1148"/>
      <c r="PY130" s="642"/>
      <c r="PZ130" s="730"/>
      <c r="QA130" s="60"/>
      <c r="QB130" s="60"/>
      <c r="QC130" s="731"/>
      <c r="QD130" s="1150"/>
      <c r="QE130" s="35"/>
      <c r="QF130" s="732"/>
      <c r="QG130" s="6"/>
      <c r="QH130" s="6"/>
      <c r="QI130" s="6"/>
      <c r="QJ130" s="732"/>
      <c r="QK130" s="1150"/>
      <c r="QL130" s="609"/>
      <c r="QM130" s="1150"/>
      <c r="QN130" s="1150"/>
      <c r="QO130" s="1150"/>
      <c r="QP130" s="609"/>
      <c r="QQ130" s="1150"/>
      <c r="QR130" s="642"/>
      <c r="QS130" s="1148"/>
      <c r="QT130" s="1148"/>
      <c r="QU130" s="1148"/>
      <c r="QV130" s="642"/>
      <c r="QW130" s="730"/>
      <c r="QX130" s="60"/>
      <c r="QY130" s="60"/>
      <c r="QZ130" s="731"/>
      <c r="RA130" s="1150"/>
      <c r="RB130" s="35"/>
      <c r="RC130" s="732"/>
      <c r="RD130" s="6"/>
      <c r="RE130" s="6"/>
      <c r="RF130" s="6"/>
      <c r="RG130" s="732"/>
      <c r="RH130" s="1150"/>
      <c r="RI130" s="609"/>
      <c r="RJ130" s="1150"/>
      <c r="RK130" s="1150"/>
      <c r="RL130" s="1150"/>
      <c r="RM130" s="609"/>
      <c r="RN130" s="1150"/>
      <c r="RO130" s="642"/>
      <c r="RP130" s="1148"/>
      <c r="RQ130" s="1148"/>
      <c r="RR130" s="1148"/>
      <c r="RS130" s="642"/>
      <c r="RT130" s="730"/>
      <c r="RU130" s="60"/>
      <c r="RV130" s="60"/>
      <c r="RW130" s="731"/>
      <c r="RX130" s="1150"/>
      <c r="RY130" s="35"/>
      <c r="RZ130" s="732"/>
      <c r="SA130" s="6"/>
      <c r="SB130" s="6"/>
      <c r="SC130" s="6"/>
      <c r="SD130" s="732"/>
      <c r="SE130" s="1150"/>
      <c r="SF130" s="609"/>
      <c r="SG130" s="1150"/>
      <c r="SH130" s="1150"/>
      <c r="SI130" s="1150"/>
      <c r="SJ130" s="609"/>
      <c r="SK130" s="1150"/>
      <c r="SL130" s="642"/>
      <c r="SM130" s="1148"/>
      <c r="SN130" s="1148"/>
      <c r="SO130" s="1148"/>
      <c r="SP130" s="642"/>
      <c r="SQ130" s="730"/>
      <c r="SR130" s="60"/>
      <c r="SS130" s="60"/>
      <c r="ST130" s="731"/>
      <c r="SU130" s="1150"/>
      <c r="SV130" s="35"/>
      <c r="SW130" s="732"/>
      <c r="SX130" s="6"/>
      <c r="SY130" s="6"/>
      <c r="SZ130" s="6"/>
      <c r="TA130" s="732"/>
      <c r="TB130" s="1150"/>
      <c r="TC130" s="609"/>
      <c r="TD130" s="1150"/>
      <c r="TE130" s="1150"/>
      <c r="TF130" s="1150"/>
      <c r="TG130" s="609"/>
      <c r="TH130" s="1150"/>
      <c r="TI130" s="642"/>
      <c r="TJ130" s="1148"/>
      <c r="TK130" s="1148"/>
      <c r="TL130" s="1148"/>
      <c r="TM130" s="642"/>
      <c r="TN130" s="730"/>
      <c r="TO130" s="60"/>
      <c r="TP130" s="60"/>
      <c r="TQ130" s="731"/>
      <c r="TR130" s="1150"/>
      <c r="TS130" s="35"/>
      <c r="TT130" s="732"/>
      <c r="TU130" s="6"/>
      <c r="TV130" s="6"/>
      <c r="TW130" s="6"/>
      <c r="TX130" s="732"/>
      <c r="TY130" s="1150"/>
      <c r="TZ130" s="609"/>
      <c r="UA130" s="1150"/>
      <c r="UB130" s="1150"/>
      <c r="UC130" s="1150"/>
      <c r="UD130" s="609"/>
      <c r="UE130" s="1150"/>
      <c r="UF130" s="642"/>
      <c r="UG130" s="1148"/>
      <c r="UH130" s="1148"/>
      <c r="UI130" s="1148"/>
      <c r="UJ130" s="642"/>
      <c r="UK130" s="730"/>
      <c r="UL130" s="60"/>
      <c r="UM130" s="60"/>
      <c r="UN130" s="731"/>
      <c r="UO130" s="1150"/>
      <c r="UP130" s="35"/>
      <c r="UQ130" s="732"/>
      <c r="UR130" s="6"/>
      <c r="US130" s="6"/>
      <c r="UT130" s="6"/>
      <c r="UU130" s="732"/>
      <c r="UV130" s="1150"/>
      <c r="UW130" s="609"/>
      <c r="UX130" s="1150"/>
      <c r="UY130" s="1150"/>
      <c r="UZ130" s="1150"/>
      <c r="VA130" s="609"/>
      <c r="VB130" s="1150"/>
      <c r="VC130" s="642"/>
      <c r="VD130" s="1148"/>
      <c r="VE130" s="1148"/>
      <c r="VF130" s="1148"/>
      <c r="VG130" s="642"/>
      <c r="VH130" s="730"/>
      <c r="VI130" s="60"/>
      <c r="VJ130" s="60"/>
      <c r="VK130" s="731"/>
      <c r="VL130" s="1150"/>
      <c r="VM130" s="35"/>
      <c r="VN130" s="732"/>
      <c r="VO130" s="6"/>
      <c r="VP130" s="6"/>
      <c r="VQ130" s="6"/>
      <c r="VR130" s="732"/>
      <c r="VS130" s="1150"/>
      <c r="VT130" s="609"/>
      <c r="VU130" s="1150"/>
      <c r="VV130" s="1150"/>
      <c r="VW130" s="1150"/>
      <c r="VX130" s="609"/>
      <c r="VY130" s="1150"/>
      <c r="VZ130" s="642"/>
      <c r="WA130" s="1148"/>
      <c r="WB130" s="1148"/>
      <c r="WC130" s="1148"/>
      <c r="WD130" s="642"/>
      <c r="WE130" s="730"/>
      <c r="WF130" s="60"/>
      <c r="WG130" s="60"/>
      <c r="WH130" s="731"/>
      <c r="WI130" s="1150"/>
      <c r="WJ130" s="35"/>
      <c r="WK130" s="732"/>
      <c r="WL130" s="6"/>
      <c r="WM130" s="6"/>
      <c r="WN130" s="6"/>
      <c r="WO130" s="732"/>
      <c r="WP130" s="1150"/>
      <c r="WQ130" s="609"/>
      <c r="WR130" s="1150"/>
      <c r="WS130" s="1150"/>
      <c r="WT130" s="1150"/>
      <c r="WU130" s="609"/>
      <c r="WV130" s="1150"/>
      <c r="WW130" s="642"/>
      <c r="WX130" s="1148"/>
      <c r="WY130" s="1148"/>
      <c r="WZ130" s="1148"/>
      <c r="XA130" s="642"/>
      <c r="XB130" s="730"/>
      <c r="XC130" s="60"/>
      <c r="XD130" s="60"/>
      <c r="XE130" s="731"/>
      <c r="XF130" s="1150"/>
      <c r="XG130" s="35"/>
      <c r="XH130" s="732"/>
      <c r="XI130" s="6"/>
      <c r="XJ130" s="6"/>
      <c r="XK130" s="6"/>
      <c r="XL130" s="732"/>
      <c r="XM130" s="1150"/>
      <c r="XN130" s="609"/>
      <c r="XO130" s="1150"/>
      <c r="XP130" s="1150"/>
      <c r="XQ130" s="1150"/>
      <c r="XR130" s="609"/>
      <c r="XS130" s="1150"/>
      <c r="XT130" s="642"/>
      <c r="XU130" s="1148"/>
      <c r="XV130" s="1148"/>
      <c r="XW130" s="1148"/>
      <c r="XX130" s="642"/>
      <c r="XY130" s="730"/>
      <c r="XZ130" s="60"/>
      <c r="YA130" s="60"/>
      <c r="YB130" s="731"/>
      <c r="YC130" s="1150"/>
      <c r="YD130" s="35"/>
      <c r="YE130" s="732"/>
      <c r="YF130" s="6"/>
      <c r="YG130" s="6"/>
      <c r="YH130" s="6"/>
      <c r="YI130" s="732"/>
      <c r="YJ130" s="1150"/>
      <c r="YK130" s="609"/>
      <c r="YL130" s="1150"/>
      <c r="YM130" s="1150"/>
      <c r="YN130" s="1150"/>
      <c r="YO130" s="609"/>
      <c r="YP130" s="1150"/>
      <c r="YQ130" s="642"/>
      <c r="YR130" s="1148"/>
      <c r="YS130" s="1148"/>
      <c r="YT130" s="1148"/>
      <c r="YU130" s="642"/>
      <c r="YV130" s="730"/>
      <c r="YW130" s="60"/>
      <c r="YX130" s="60"/>
      <c r="YY130" s="731"/>
      <c r="YZ130" s="1150"/>
      <c r="ZA130" s="35"/>
      <c r="ZB130" s="732"/>
      <c r="ZC130" s="6"/>
      <c r="ZD130" s="6"/>
      <c r="ZE130" s="6"/>
      <c r="ZF130" s="732"/>
      <c r="ZG130" s="1150"/>
      <c r="ZH130" s="609"/>
      <c r="ZI130" s="1150"/>
      <c r="ZJ130" s="1150"/>
      <c r="ZK130" s="1150"/>
      <c r="ZL130" s="609"/>
      <c r="ZM130" s="1150"/>
      <c r="ZN130" s="642"/>
      <c r="ZO130" s="1148"/>
      <c r="ZP130" s="1148"/>
      <c r="ZQ130" s="1148"/>
      <c r="ZR130" s="642"/>
      <c r="ZS130" s="730"/>
      <c r="ZT130" s="60"/>
      <c r="ZU130" s="60"/>
      <c r="ZV130" s="731"/>
      <c r="ZW130" s="1150"/>
      <c r="ZX130" s="35"/>
      <c r="ZY130" s="732"/>
      <c r="ZZ130" s="6"/>
      <c r="AAA130" s="6"/>
      <c r="AAB130" s="6"/>
      <c r="AAC130" s="732"/>
      <c r="AAD130" s="1150"/>
      <c r="AAE130" s="609"/>
      <c r="AAF130" s="1150"/>
      <c r="AAG130" s="1150"/>
      <c r="AAH130" s="1150"/>
      <c r="AAI130" s="609"/>
      <c r="AAJ130" s="1150"/>
      <c r="AAK130" s="642"/>
      <c r="AAL130" s="1148"/>
      <c r="AAM130" s="1148"/>
      <c r="AAN130" s="1148"/>
      <c r="AAO130" s="642"/>
      <c r="AAP130" s="730"/>
      <c r="AAQ130" s="60"/>
      <c r="AAR130" s="60"/>
      <c r="AAS130" s="731"/>
      <c r="AAT130" s="1150"/>
      <c r="AAU130" s="35"/>
      <c r="AAV130" s="732"/>
      <c r="AAW130" s="6"/>
      <c r="AAX130" s="6"/>
      <c r="AAY130" s="6"/>
      <c r="AAZ130" s="732"/>
      <c r="ABA130" s="1150"/>
      <c r="ABB130" s="609"/>
      <c r="ABC130" s="1150"/>
      <c r="ABD130" s="1150"/>
      <c r="ABE130" s="1150"/>
      <c r="ABF130" s="609"/>
      <c r="ABG130" s="1150"/>
      <c r="ABH130" s="642"/>
      <c r="ABI130" s="1148"/>
      <c r="ABJ130" s="1148"/>
      <c r="ABK130" s="1148"/>
      <c r="ABL130" s="642"/>
      <c r="ABM130" s="730"/>
      <c r="ABN130" s="60"/>
      <c r="ABO130" s="60"/>
      <c r="ABP130" s="731"/>
      <c r="ABQ130" s="1150"/>
      <c r="ABR130" s="35"/>
      <c r="ABS130" s="732"/>
      <c r="ABT130" s="6"/>
      <c r="ABU130" s="6"/>
      <c r="ABV130" s="6"/>
      <c r="ABW130" s="732"/>
      <c r="ABX130" s="1150"/>
      <c r="ABY130" s="609"/>
      <c r="ABZ130" s="1150"/>
      <c r="ACA130" s="1150"/>
      <c r="ACB130" s="1150"/>
      <c r="ACC130" s="609"/>
      <c r="ACD130" s="1150"/>
      <c r="ACE130" s="642"/>
      <c r="ACF130" s="1148"/>
      <c r="ACG130" s="1148"/>
      <c r="ACH130" s="1148"/>
      <c r="ACI130" s="642"/>
      <c r="ACJ130" s="730"/>
      <c r="ACK130" s="60"/>
      <c r="ACL130" s="60"/>
      <c r="ACM130" s="731"/>
      <c r="ACN130" s="1150"/>
      <c r="ACO130" s="35"/>
      <c r="ACP130" s="732"/>
      <c r="ACQ130" s="6"/>
      <c r="ACR130" s="6"/>
      <c r="ACS130" s="6"/>
      <c r="ACT130" s="732"/>
      <c r="ACU130" s="1150"/>
      <c r="ACV130" s="609"/>
      <c r="ACW130" s="1150"/>
      <c r="ACX130" s="1150"/>
      <c r="ACY130" s="1150"/>
      <c r="ACZ130" s="609"/>
      <c r="ADA130" s="1150"/>
      <c r="ADB130" s="642"/>
      <c r="ADC130" s="1148"/>
      <c r="ADD130" s="1148"/>
      <c r="ADE130" s="1148"/>
      <c r="ADF130" s="642"/>
      <c r="ADG130" s="730"/>
      <c r="ADH130" s="60"/>
      <c r="ADI130" s="60"/>
      <c r="ADJ130" s="731"/>
      <c r="ADK130" s="1150"/>
      <c r="ADL130" s="35"/>
      <c r="ADM130" s="732"/>
      <c r="ADN130" s="6"/>
      <c r="ADO130" s="6"/>
      <c r="ADP130" s="6"/>
      <c r="ADQ130" s="732"/>
      <c r="ADR130" s="1150"/>
      <c r="ADS130" s="609"/>
      <c r="ADT130" s="1150"/>
      <c r="ADU130" s="1150"/>
      <c r="ADV130" s="1150"/>
      <c r="ADW130" s="609"/>
      <c r="ADX130" s="1150"/>
      <c r="ADY130" s="642"/>
      <c r="ADZ130" s="1148"/>
      <c r="AEA130" s="1148"/>
      <c r="AEB130" s="1148"/>
      <c r="AEC130" s="642"/>
      <c r="AED130" s="730"/>
      <c r="AEE130" s="60"/>
      <c r="AEF130" s="60"/>
      <c r="AEG130" s="731"/>
      <c r="AEH130" s="1150"/>
      <c r="AEI130" s="35"/>
      <c r="AEJ130" s="732"/>
      <c r="AEK130" s="6"/>
      <c r="AEL130" s="6"/>
      <c r="AEM130" s="6"/>
      <c r="AEN130" s="732"/>
      <c r="AEO130" s="1150"/>
      <c r="AEP130" s="609"/>
      <c r="AEQ130" s="1150"/>
      <c r="AER130" s="1150"/>
      <c r="AES130" s="1150"/>
      <c r="AET130" s="609"/>
      <c r="AEU130" s="1150"/>
      <c r="AEV130" s="642"/>
      <c r="AEW130" s="1148"/>
      <c r="AEX130" s="1148"/>
      <c r="AEY130" s="1148"/>
      <c r="AEZ130" s="642"/>
      <c r="AFA130" s="730"/>
      <c r="AFB130" s="60"/>
      <c r="AFC130" s="60"/>
      <c r="AFD130" s="731"/>
      <c r="AFE130" s="1150"/>
      <c r="AFF130" s="35"/>
      <c r="AFG130" s="732"/>
      <c r="AFH130" s="6"/>
      <c r="AFI130" s="6"/>
      <c r="AFJ130" s="6"/>
      <c r="AFK130" s="732"/>
      <c r="AFL130" s="1150"/>
      <c r="AFM130" s="609"/>
      <c r="AFN130" s="1150"/>
      <c r="AFO130" s="1150"/>
      <c r="AFP130" s="1150"/>
      <c r="AFQ130" s="609"/>
      <c r="AFR130" s="1150"/>
      <c r="AFS130" s="642"/>
      <c r="AFT130" s="1148"/>
      <c r="AFU130" s="1148"/>
      <c r="AFV130" s="1148"/>
      <c r="AFW130" s="642"/>
      <c r="AFX130" s="730"/>
      <c r="AFY130" s="60"/>
      <c r="AFZ130" s="60"/>
      <c r="AGA130" s="731"/>
      <c r="AGB130" s="1150"/>
      <c r="AGC130" s="35"/>
      <c r="AGD130" s="732"/>
      <c r="AGE130" s="6"/>
      <c r="AGF130" s="6"/>
      <c r="AGG130" s="6"/>
      <c r="AGH130" s="732"/>
      <c r="AGI130" s="1150"/>
      <c r="AGJ130" s="609"/>
      <c r="AGK130" s="1150"/>
      <c r="AGL130" s="1150"/>
      <c r="AGM130" s="1150"/>
      <c r="AGN130" s="609"/>
      <c r="AGO130" s="1150"/>
      <c r="AGP130" s="642"/>
      <c r="AGQ130" s="1148"/>
      <c r="AGR130" s="1148"/>
      <c r="AGS130" s="1148"/>
      <c r="AGT130" s="642"/>
      <c r="AGU130" s="730"/>
      <c r="AGV130" s="60"/>
      <c r="AGW130" s="60"/>
      <c r="AGX130" s="731"/>
      <c r="AGY130" s="1150"/>
      <c r="AGZ130" s="35"/>
      <c r="AHA130" s="732"/>
      <c r="AHB130" s="6"/>
      <c r="AHC130" s="6"/>
      <c r="AHD130" s="6"/>
      <c r="AHE130" s="732"/>
      <c r="AHF130" s="1150"/>
      <c r="AHG130" s="609"/>
      <c r="AHH130" s="1150"/>
      <c r="AHI130" s="1150"/>
      <c r="AHJ130" s="1150"/>
      <c r="AHK130" s="609"/>
      <c r="AHL130" s="1150"/>
      <c r="AHM130" s="642"/>
      <c r="AHN130" s="1148"/>
      <c r="AHO130" s="1148"/>
      <c r="AHP130" s="1148"/>
      <c r="AHQ130" s="642"/>
      <c r="AHR130" s="730"/>
      <c r="AHS130" s="60"/>
      <c r="AHT130" s="60"/>
      <c r="AHU130" s="731"/>
      <c r="AHV130" s="1150"/>
      <c r="AHW130" s="35"/>
      <c r="AHX130" s="732"/>
      <c r="AHY130" s="6"/>
      <c r="AHZ130" s="6"/>
      <c r="AIA130" s="6"/>
      <c r="AIB130" s="732"/>
      <c r="AIC130" s="1150"/>
      <c r="AID130" s="609"/>
      <c r="AIE130" s="1150"/>
      <c r="AIF130" s="1150"/>
      <c r="AIG130" s="1150"/>
      <c r="AIH130" s="609"/>
      <c r="AII130" s="1150"/>
      <c r="AIJ130" s="642"/>
      <c r="AIK130" s="1148"/>
      <c r="AIL130" s="1148"/>
      <c r="AIM130" s="1148"/>
      <c r="AIN130" s="642"/>
      <c r="AIO130" s="730"/>
      <c r="AIP130" s="60"/>
      <c r="AIQ130" s="60"/>
      <c r="AIR130" s="731"/>
      <c r="AIS130" s="1150"/>
      <c r="AIT130" s="35"/>
      <c r="AIU130" s="732"/>
      <c r="AIV130" s="6"/>
      <c r="AIW130" s="6"/>
      <c r="AIX130" s="6"/>
      <c r="AIY130" s="732"/>
      <c r="AIZ130" s="1150"/>
      <c r="AJA130" s="609"/>
      <c r="AJB130" s="1150"/>
      <c r="AJC130" s="1150"/>
      <c r="AJD130" s="1150"/>
      <c r="AJE130" s="609"/>
      <c r="AJF130" s="1150"/>
      <c r="AJG130" s="642"/>
      <c r="AJH130" s="1148"/>
      <c r="AJI130" s="1148"/>
      <c r="AJJ130" s="1148"/>
      <c r="AJK130" s="642"/>
      <c r="AJL130" s="730"/>
      <c r="AJM130" s="60"/>
      <c r="AJN130" s="60"/>
      <c r="AJO130" s="731"/>
      <c r="AJP130" s="1150"/>
      <c r="AJQ130" s="35"/>
      <c r="AJR130" s="732"/>
      <c r="AJS130" s="6"/>
      <c r="AJT130" s="6"/>
      <c r="AJU130" s="6"/>
      <c r="AJV130" s="732"/>
      <c r="AJW130" s="1150"/>
      <c r="AJX130" s="609"/>
      <c r="AJY130" s="1150"/>
      <c r="AJZ130" s="1150"/>
      <c r="AKA130" s="1150"/>
      <c r="AKB130" s="609"/>
      <c r="AKC130" s="1150"/>
      <c r="AKD130" s="642"/>
      <c r="AKE130" s="1148"/>
      <c r="AKF130" s="1148"/>
      <c r="AKG130" s="1148"/>
      <c r="AKH130" s="642"/>
      <c r="AKI130" s="730"/>
      <c r="AKJ130" s="60"/>
      <c r="AKK130" s="60"/>
      <c r="AKL130" s="731"/>
      <c r="AKM130" s="1150"/>
      <c r="AKN130" s="35"/>
      <c r="AKO130" s="732"/>
      <c r="AKP130" s="6"/>
      <c r="AKQ130" s="6"/>
      <c r="AKR130" s="6"/>
      <c r="AKS130" s="732"/>
      <c r="AKT130" s="1150"/>
      <c r="AKU130" s="609"/>
      <c r="AKV130" s="1150"/>
      <c r="AKW130" s="1150"/>
      <c r="AKX130" s="1150"/>
      <c r="AKY130" s="609"/>
      <c r="AKZ130" s="1150"/>
      <c r="ALA130" s="642"/>
      <c r="ALB130" s="1148"/>
      <c r="ALC130" s="1148"/>
      <c r="ALD130" s="1148"/>
      <c r="ALE130" s="642"/>
      <c r="ALF130" s="730"/>
      <c r="ALG130" s="60"/>
      <c r="ALH130" s="60"/>
      <c r="ALI130" s="731"/>
      <c r="ALJ130" s="1150"/>
      <c r="ALK130" s="35"/>
      <c r="ALL130" s="732"/>
      <c r="ALM130" s="6"/>
      <c r="ALN130" s="6"/>
      <c r="ALO130" s="6"/>
      <c r="ALP130" s="732"/>
      <c r="ALQ130" s="1150"/>
      <c r="ALR130" s="609"/>
      <c r="ALS130" s="1150"/>
      <c r="ALT130" s="1150"/>
      <c r="ALU130" s="1150"/>
      <c r="ALV130" s="609"/>
      <c r="ALW130" s="1150"/>
      <c r="ALX130" s="642"/>
      <c r="ALY130" s="1148"/>
      <c r="ALZ130" s="1148"/>
      <c r="AMA130" s="1148"/>
      <c r="AMB130" s="642"/>
      <c r="AMC130" s="730"/>
      <c r="AMD130" s="60"/>
      <c r="AME130" s="60"/>
      <c r="AMF130" s="731"/>
      <c r="AMG130" s="1150"/>
      <c r="AMH130" s="35"/>
      <c r="AMI130" s="732"/>
      <c r="AMJ130" s="6"/>
      <c r="AMK130" s="6"/>
      <c r="AML130" s="6"/>
      <c r="AMM130" s="732"/>
      <c r="AMN130" s="1150"/>
      <c r="AMO130" s="609"/>
      <c r="AMP130" s="1150"/>
      <c r="AMQ130" s="1150"/>
      <c r="AMR130" s="1150"/>
      <c r="AMS130" s="609"/>
      <c r="AMT130" s="1150"/>
      <c r="AMU130" s="642"/>
      <c r="AMV130" s="1148"/>
      <c r="AMW130" s="1148"/>
      <c r="AMX130" s="1148"/>
      <c r="AMY130" s="642"/>
      <c r="AMZ130" s="730"/>
      <c r="ANA130" s="60"/>
      <c r="ANB130" s="60"/>
      <c r="ANC130" s="731"/>
      <c r="AND130" s="1150"/>
      <c r="ANE130" s="35"/>
      <c r="ANF130" s="732"/>
      <c r="ANG130" s="6"/>
      <c r="ANH130" s="6"/>
      <c r="ANI130" s="6"/>
      <c r="ANJ130" s="732"/>
      <c r="ANK130" s="1150"/>
      <c r="ANL130" s="609"/>
      <c r="ANM130" s="1150"/>
      <c r="ANN130" s="1150"/>
      <c r="ANO130" s="1150"/>
      <c r="ANP130" s="609"/>
      <c r="ANQ130" s="1150"/>
      <c r="ANR130" s="642"/>
      <c r="ANS130" s="1148"/>
      <c r="ANT130" s="1148"/>
      <c r="ANU130" s="1148"/>
      <c r="ANV130" s="642"/>
      <c r="ANW130" s="730"/>
      <c r="ANX130" s="60"/>
      <c r="ANY130" s="60"/>
      <c r="ANZ130" s="731"/>
      <c r="AOA130" s="1150"/>
      <c r="AOB130" s="35"/>
      <c r="AOC130" s="732"/>
      <c r="AOD130" s="6"/>
      <c r="AOE130" s="6"/>
      <c r="AOF130" s="6"/>
      <c r="AOG130" s="732"/>
      <c r="AOH130" s="1150"/>
      <c r="AOI130" s="609"/>
      <c r="AOJ130" s="1150"/>
      <c r="AOK130" s="1150"/>
      <c r="AOL130" s="1150"/>
      <c r="AOM130" s="609"/>
      <c r="AON130" s="1150"/>
      <c r="AOO130" s="642"/>
      <c r="AOP130" s="1148"/>
      <c r="AOQ130" s="1148"/>
      <c r="AOR130" s="1148"/>
      <c r="AOS130" s="642"/>
      <c r="AOT130" s="730"/>
      <c r="AOU130" s="60"/>
      <c r="AOV130" s="60"/>
      <c r="AOW130" s="731"/>
      <c r="AOX130" s="1150"/>
      <c r="AOY130" s="35"/>
      <c r="AOZ130" s="732"/>
      <c r="APA130" s="6"/>
      <c r="APB130" s="6"/>
      <c r="APC130" s="6"/>
      <c r="APD130" s="732"/>
      <c r="APE130" s="1150"/>
      <c r="APF130" s="609"/>
      <c r="APG130" s="1150"/>
      <c r="APH130" s="1150"/>
      <c r="API130" s="1150"/>
      <c r="APJ130" s="609"/>
      <c r="APK130" s="1150"/>
      <c r="APL130" s="642"/>
      <c r="APM130" s="1148"/>
      <c r="APN130" s="1148"/>
      <c r="APO130" s="1148"/>
      <c r="APP130" s="642"/>
      <c r="APQ130" s="730"/>
      <c r="APR130" s="60"/>
      <c r="APS130" s="60"/>
      <c r="APT130" s="731"/>
      <c r="APU130" s="1150"/>
      <c r="APV130" s="35"/>
      <c r="APW130" s="732"/>
      <c r="APX130" s="6"/>
      <c r="APY130" s="6"/>
      <c r="APZ130" s="6"/>
      <c r="AQA130" s="732"/>
      <c r="AQB130" s="1150"/>
      <c r="AQC130" s="609"/>
      <c r="AQD130" s="1150"/>
      <c r="AQE130" s="1150"/>
      <c r="AQF130" s="1150"/>
      <c r="AQG130" s="609"/>
      <c r="AQH130" s="1150"/>
      <c r="AQI130" s="642"/>
      <c r="AQJ130" s="1148"/>
      <c r="AQK130" s="1148"/>
      <c r="AQL130" s="1148"/>
      <c r="AQM130" s="642"/>
      <c r="AQN130" s="730"/>
      <c r="AQO130" s="60"/>
      <c r="AQP130" s="60"/>
      <c r="AQQ130" s="731"/>
      <c r="AQR130" s="1150"/>
      <c r="AQS130" s="35"/>
      <c r="AQT130" s="732"/>
      <c r="AQU130" s="6"/>
      <c r="AQV130" s="6"/>
      <c r="AQW130" s="6"/>
      <c r="AQX130" s="732"/>
      <c r="AQY130" s="1150"/>
      <c r="AQZ130" s="609"/>
      <c r="ARA130" s="1150"/>
      <c r="ARB130" s="1150"/>
      <c r="ARC130" s="1150"/>
      <c r="ARD130" s="609"/>
      <c r="ARE130" s="1150"/>
      <c r="ARF130" s="642"/>
      <c r="ARG130" s="1148"/>
      <c r="ARH130" s="1148"/>
      <c r="ARI130" s="1148"/>
      <c r="ARJ130" s="642"/>
      <c r="ARK130" s="730"/>
      <c r="ARL130" s="60"/>
      <c r="ARM130" s="60"/>
      <c r="ARN130" s="731"/>
      <c r="ARO130" s="1150"/>
      <c r="ARP130" s="35"/>
      <c r="ARQ130" s="732"/>
      <c r="ARR130" s="6"/>
      <c r="ARS130" s="6"/>
      <c r="ART130" s="6"/>
      <c r="ARU130" s="732"/>
      <c r="ARV130" s="1150"/>
      <c r="ARW130" s="609"/>
      <c r="ARX130" s="1150"/>
      <c r="ARY130" s="1150"/>
      <c r="ARZ130" s="1150"/>
      <c r="ASA130" s="609"/>
      <c r="ASB130" s="1150"/>
      <c r="ASC130" s="642"/>
      <c r="ASD130" s="1148"/>
      <c r="ASE130" s="1148"/>
      <c r="ASF130" s="1148"/>
      <c r="ASG130" s="642"/>
      <c r="ASH130" s="730"/>
      <c r="ASI130" s="60"/>
      <c r="ASJ130" s="60"/>
      <c r="ASK130" s="731"/>
      <c r="ASL130" s="1150"/>
      <c r="ASM130" s="35"/>
      <c r="ASN130" s="732"/>
      <c r="ASO130" s="6"/>
      <c r="ASP130" s="6"/>
      <c r="ASQ130" s="6"/>
      <c r="ASR130" s="732"/>
      <c r="ASS130" s="1150"/>
      <c r="AST130" s="609"/>
      <c r="ASU130" s="1150"/>
      <c r="ASV130" s="1150"/>
      <c r="ASW130" s="1150"/>
      <c r="ASX130" s="609"/>
      <c r="ASY130" s="1150"/>
      <c r="ASZ130" s="642"/>
      <c r="ATA130" s="1148"/>
      <c r="ATB130" s="1148"/>
      <c r="ATC130" s="1148"/>
      <c r="ATD130" s="642"/>
      <c r="ATE130" s="730"/>
      <c r="ATF130" s="60"/>
      <c r="ATG130" s="60"/>
      <c r="ATH130" s="731"/>
      <c r="ATI130" s="1150"/>
      <c r="ATJ130" s="35"/>
      <c r="ATK130" s="732"/>
      <c r="ATL130" s="6"/>
      <c r="ATM130" s="6"/>
      <c r="ATN130" s="6"/>
      <c r="ATO130" s="732"/>
      <c r="ATP130" s="1150"/>
      <c r="ATQ130" s="609"/>
      <c r="ATR130" s="1150"/>
      <c r="ATS130" s="1150"/>
      <c r="ATT130" s="1150"/>
      <c r="ATU130" s="609"/>
      <c r="ATV130" s="1150"/>
      <c r="ATW130" s="642"/>
      <c r="ATX130" s="1148"/>
      <c r="ATY130" s="1148"/>
      <c r="ATZ130" s="1148"/>
      <c r="AUA130" s="642"/>
      <c r="AUB130" s="730"/>
      <c r="AUC130" s="60"/>
      <c r="AUD130" s="60"/>
      <c r="AUE130" s="731"/>
      <c r="AUF130" s="1150"/>
      <c r="AUG130" s="35"/>
      <c r="AUH130" s="732"/>
      <c r="AUI130" s="6"/>
      <c r="AUJ130" s="6"/>
      <c r="AUK130" s="6"/>
      <c r="AUL130" s="732"/>
      <c r="AUM130" s="1150"/>
      <c r="AUN130" s="609"/>
      <c r="AUO130" s="1150"/>
      <c r="AUP130" s="1150"/>
      <c r="AUQ130" s="1150"/>
      <c r="AUR130" s="609"/>
      <c r="AUS130" s="1150"/>
      <c r="AUT130" s="642"/>
      <c r="AUU130" s="1148"/>
      <c r="AUV130" s="1148"/>
      <c r="AUW130" s="1148"/>
      <c r="AUX130" s="642"/>
      <c r="AUY130" s="730"/>
      <c r="AUZ130" s="60"/>
      <c r="AVA130" s="60"/>
      <c r="AVB130" s="731"/>
      <c r="AVC130" s="1150"/>
      <c r="AVD130" s="35"/>
      <c r="AVE130" s="732"/>
      <c r="AVF130" s="6"/>
      <c r="AVG130" s="6"/>
      <c r="AVH130" s="6"/>
      <c r="AVI130" s="732"/>
      <c r="AVJ130" s="1150"/>
      <c r="AVK130" s="609"/>
      <c r="AVL130" s="1150"/>
      <c r="AVM130" s="1150"/>
      <c r="AVN130" s="1150"/>
      <c r="AVO130" s="609"/>
      <c r="AVP130" s="1150"/>
      <c r="AVQ130" s="642"/>
      <c r="AVR130" s="1148"/>
      <c r="AVS130" s="1148"/>
      <c r="AVT130" s="1148"/>
      <c r="AVU130" s="642"/>
      <c r="AVV130" s="730"/>
      <c r="AVW130" s="60"/>
      <c r="AVX130" s="60"/>
      <c r="AVY130" s="731"/>
      <c r="AVZ130" s="1150"/>
      <c r="AWA130" s="35"/>
      <c r="AWB130" s="732"/>
      <c r="AWC130" s="6"/>
      <c r="AWD130" s="6"/>
      <c r="AWE130" s="6"/>
      <c r="AWF130" s="732"/>
      <c r="AWG130" s="1150"/>
      <c r="AWH130" s="609"/>
      <c r="AWI130" s="1150"/>
      <c r="AWJ130" s="1150"/>
      <c r="AWK130" s="1150"/>
      <c r="AWL130" s="609"/>
      <c r="AWM130" s="1150"/>
      <c r="AWN130" s="642"/>
      <c r="AWO130" s="1148"/>
      <c r="AWP130" s="1148"/>
      <c r="AWQ130" s="1148"/>
      <c r="AWR130" s="642"/>
      <c r="AWS130" s="730"/>
      <c r="AWT130" s="60"/>
      <c r="AWU130" s="60"/>
      <c r="AWV130" s="731"/>
      <c r="AWW130" s="1150"/>
      <c r="AWX130" s="35"/>
      <c r="AWY130" s="732"/>
      <c r="AWZ130" s="6"/>
      <c r="AXA130" s="6"/>
      <c r="AXB130" s="6"/>
      <c r="AXC130" s="732"/>
      <c r="AXD130" s="1150"/>
      <c r="AXE130" s="609"/>
      <c r="AXF130" s="1150"/>
      <c r="AXG130" s="1150"/>
      <c r="AXH130" s="1150"/>
      <c r="AXI130" s="609"/>
      <c r="AXJ130" s="1150"/>
      <c r="AXK130" s="642"/>
      <c r="AXL130" s="1148"/>
      <c r="AXM130" s="1148"/>
      <c r="AXN130" s="1148"/>
      <c r="AXO130" s="642"/>
      <c r="AXP130" s="730"/>
      <c r="AXQ130" s="60"/>
      <c r="AXR130" s="60"/>
      <c r="AXS130" s="731"/>
      <c r="AXT130" s="1150"/>
      <c r="AXU130" s="35"/>
      <c r="AXV130" s="732"/>
      <c r="AXW130" s="6"/>
      <c r="AXX130" s="6"/>
      <c r="AXY130" s="6"/>
      <c r="AXZ130" s="732"/>
      <c r="AYA130" s="1150"/>
      <c r="AYB130" s="609"/>
      <c r="AYC130" s="1150"/>
      <c r="AYD130" s="1150"/>
      <c r="AYE130" s="1150"/>
      <c r="AYF130" s="609"/>
      <c r="AYG130" s="1150"/>
      <c r="AYH130" s="642"/>
      <c r="AYI130" s="1148"/>
      <c r="AYJ130" s="1148"/>
      <c r="AYK130" s="1148"/>
      <c r="AYL130" s="642"/>
      <c r="AYM130" s="730"/>
      <c r="AYN130" s="60"/>
      <c r="AYO130" s="60"/>
      <c r="AYP130" s="731"/>
      <c r="AYQ130" s="1150"/>
      <c r="AYR130" s="35"/>
      <c r="AYS130" s="732"/>
      <c r="AYT130" s="6"/>
      <c r="AYU130" s="6"/>
      <c r="AYV130" s="6"/>
      <c r="AYW130" s="732"/>
      <c r="AYX130" s="1150"/>
      <c r="AYY130" s="609"/>
      <c r="AYZ130" s="1150"/>
      <c r="AZA130" s="1150"/>
      <c r="AZB130" s="1150"/>
      <c r="AZC130" s="609"/>
      <c r="AZD130" s="1150"/>
      <c r="AZE130" s="642"/>
      <c r="AZF130" s="1148"/>
      <c r="AZG130" s="1148"/>
      <c r="AZH130" s="1148"/>
      <c r="AZI130" s="642"/>
      <c r="AZJ130" s="730"/>
      <c r="AZK130" s="60"/>
      <c r="AZL130" s="60"/>
      <c r="AZM130" s="731"/>
      <c r="AZN130" s="1150"/>
      <c r="AZO130" s="35"/>
      <c r="AZP130" s="732"/>
      <c r="AZQ130" s="6"/>
      <c r="AZR130" s="6"/>
      <c r="AZS130" s="6"/>
      <c r="AZT130" s="732"/>
      <c r="AZU130" s="1150"/>
      <c r="AZV130" s="609"/>
      <c r="AZW130" s="1150"/>
      <c r="AZX130" s="1150"/>
      <c r="AZY130" s="1150"/>
      <c r="AZZ130" s="609"/>
      <c r="BAA130" s="1150"/>
      <c r="BAB130" s="642"/>
      <c r="BAC130" s="1148"/>
      <c r="BAD130" s="1148"/>
      <c r="BAE130" s="1148"/>
      <c r="BAF130" s="642"/>
      <c r="BAG130" s="730"/>
      <c r="BAH130" s="60"/>
      <c r="BAI130" s="60"/>
      <c r="BAJ130" s="731"/>
      <c r="BAK130" s="1150"/>
      <c r="BAL130" s="35"/>
      <c r="BAM130" s="732"/>
      <c r="BAN130" s="6"/>
      <c r="BAO130" s="6"/>
      <c r="BAP130" s="6"/>
      <c r="BAQ130" s="732"/>
      <c r="BAR130" s="1150"/>
      <c r="BAS130" s="609"/>
      <c r="BAT130" s="1150"/>
      <c r="BAU130" s="1150"/>
      <c r="BAV130" s="1150"/>
      <c r="BAW130" s="609"/>
      <c r="BAX130" s="1150"/>
      <c r="BAY130" s="642"/>
      <c r="BAZ130" s="1148"/>
      <c r="BBA130" s="1148"/>
      <c r="BBB130" s="1148"/>
      <c r="BBC130" s="642"/>
      <c r="BBD130" s="730"/>
      <c r="BBE130" s="60"/>
      <c r="BBF130" s="60"/>
      <c r="BBG130" s="731"/>
      <c r="BBH130" s="1150"/>
      <c r="BBI130" s="35"/>
      <c r="BBJ130" s="732"/>
      <c r="BBK130" s="6"/>
      <c r="BBL130" s="6"/>
      <c r="BBM130" s="6"/>
      <c r="BBN130" s="732"/>
      <c r="BBO130" s="1150"/>
      <c r="BBP130" s="609"/>
      <c r="BBQ130" s="1150"/>
      <c r="BBR130" s="1150"/>
      <c r="BBS130" s="1150"/>
      <c r="BBT130" s="609"/>
      <c r="BBU130" s="1150"/>
      <c r="BBV130" s="642"/>
      <c r="BBW130" s="1148"/>
      <c r="BBX130" s="1148"/>
      <c r="BBY130" s="1148"/>
      <c r="BBZ130" s="642"/>
      <c r="BCA130" s="730"/>
      <c r="BCB130" s="60"/>
      <c r="BCC130" s="60"/>
      <c r="BCD130" s="731"/>
      <c r="BCE130" s="1150"/>
      <c r="BCF130" s="35"/>
      <c r="BCG130" s="732"/>
      <c r="BCH130" s="6"/>
      <c r="BCI130" s="6"/>
      <c r="BCJ130" s="6"/>
      <c r="BCK130" s="732"/>
      <c r="BCL130" s="1150"/>
      <c r="BCM130" s="609"/>
      <c r="BCN130" s="1150"/>
      <c r="BCO130" s="1150"/>
      <c r="BCP130" s="1150"/>
      <c r="BCQ130" s="609"/>
      <c r="BCR130" s="1150"/>
      <c r="BCS130" s="642"/>
      <c r="BCT130" s="1148"/>
      <c r="BCU130" s="1148"/>
      <c r="BCV130" s="1148"/>
      <c r="BCW130" s="642"/>
      <c r="BCX130" s="730"/>
      <c r="BCY130" s="60"/>
      <c r="BCZ130" s="60"/>
      <c r="BDA130" s="731"/>
      <c r="BDB130" s="1150"/>
      <c r="BDC130" s="35"/>
      <c r="BDD130" s="732"/>
      <c r="BDE130" s="6"/>
      <c r="BDF130" s="6"/>
      <c r="BDG130" s="6"/>
      <c r="BDH130" s="732"/>
      <c r="BDI130" s="1150"/>
      <c r="BDJ130" s="609"/>
      <c r="BDK130" s="1150"/>
      <c r="BDL130" s="1150"/>
      <c r="BDM130" s="1150"/>
      <c r="BDN130" s="609"/>
      <c r="BDO130" s="1150"/>
      <c r="BDP130" s="642"/>
      <c r="BDQ130" s="1148"/>
      <c r="BDR130" s="1148"/>
      <c r="BDS130" s="1148"/>
      <c r="BDT130" s="642"/>
      <c r="BDU130" s="730"/>
      <c r="BDV130" s="60"/>
      <c r="BDW130" s="60"/>
      <c r="BDX130" s="731"/>
      <c r="BDY130" s="1150"/>
      <c r="BDZ130" s="35"/>
      <c r="BEA130" s="732"/>
      <c r="BEB130" s="6"/>
      <c r="BEC130" s="6"/>
      <c r="BED130" s="6"/>
      <c r="BEE130" s="732"/>
      <c r="BEF130" s="1150"/>
      <c r="BEG130" s="609"/>
      <c r="BEH130" s="1150"/>
      <c r="BEI130" s="1150"/>
      <c r="BEJ130" s="1150"/>
      <c r="BEK130" s="609"/>
      <c r="BEL130" s="1150"/>
      <c r="BEM130" s="642"/>
      <c r="BEN130" s="1148"/>
      <c r="BEO130" s="1148"/>
      <c r="BEP130" s="1148"/>
      <c r="BEQ130" s="642"/>
      <c r="BER130" s="730"/>
      <c r="BES130" s="60"/>
      <c r="BET130" s="60"/>
      <c r="BEU130" s="731"/>
      <c r="BEV130" s="1150"/>
      <c r="BEW130" s="35"/>
      <c r="BEX130" s="732"/>
      <c r="BEY130" s="6"/>
      <c r="BEZ130" s="6"/>
      <c r="BFA130" s="6"/>
      <c r="BFB130" s="732"/>
      <c r="BFC130" s="1150"/>
      <c r="BFD130" s="609"/>
      <c r="BFE130" s="1150"/>
      <c r="BFF130" s="1150"/>
      <c r="BFG130" s="1150"/>
      <c r="BFH130" s="609"/>
      <c r="BFI130" s="1150"/>
      <c r="BFJ130" s="642"/>
      <c r="BFK130" s="1148"/>
      <c r="BFL130" s="1148"/>
      <c r="BFM130" s="1148"/>
      <c r="BFN130" s="642"/>
      <c r="BFO130" s="730"/>
      <c r="BFP130" s="60"/>
      <c r="BFQ130" s="60"/>
      <c r="BFR130" s="731"/>
      <c r="BFS130" s="1150"/>
      <c r="BFT130" s="35"/>
      <c r="BFU130" s="732"/>
      <c r="BFV130" s="6"/>
      <c r="BFW130" s="6"/>
      <c r="BFX130" s="6"/>
      <c r="BFY130" s="732"/>
      <c r="BFZ130" s="1150"/>
      <c r="BGA130" s="609"/>
      <c r="BGB130" s="1150"/>
      <c r="BGC130" s="1150"/>
      <c r="BGD130" s="1150"/>
      <c r="BGE130" s="609"/>
      <c r="BGF130" s="1150"/>
      <c r="BGG130" s="642"/>
      <c r="BGH130" s="1148"/>
      <c r="BGI130" s="1148"/>
      <c r="BGJ130" s="1148"/>
      <c r="BGK130" s="642"/>
      <c r="BGL130" s="730"/>
      <c r="BGM130" s="60"/>
      <c r="BGN130" s="60"/>
      <c r="BGO130" s="731"/>
      <c r="BGP130" s="1150"/>
      <c r="BGQ130" s="35"/>
      <c r="BGR130" s="732"/>
      <c r="BGS130" s="6"/>
      <c r="BGT130" s="6"/>
      <c r="BGU130" s="6"/>
      <c r="BGV130" s="732"/>
      <c r="BGW130" s="1150"/>
      <c r="BGX130" s="609"/>
      <c r="BGY130" s="1150"/>
      <c r="BGZ130" s="1150"/>
      <c r="BHA130" s="1150"/>
      <c r="BHB130" s="609"/>
      <c r="BHC130" s="1150"/>
      <c r="BHD130" s="642"/>
      <c r="BHE130" s="1148"/>
      <c r="BHF130" s="1148"/>
      <c r="BHG130" s="1148"/>
      <c r="BHH130" s="642"/>
      <c r="BHI130" s="730"/>
      <c r="BHJ130" s="60"/>
      <c r="BHK130" s="60"/>
      <c r="BHL130" s="731"/>
      <c r="BHM130" s="1150"/>
      <c r="BHN130" s="35"/>
      <c r="BHO130" s="732"/>
      <c r="BHP130" s="6"/>
      <c r="BHQ130" s="6"/>
      <c r="BHR130" s="6"/>
      <c r="BHS130" s="732"/>
      <c r="BHT130" s="1150"/>
      <c r="BHU130" s="609"/>
      <c r="BHV130" s="1150"/>
      <c r="BHW130" s="1150"/>
      <c r="BHX130" s="1150"/>
      <c r="BHY130" s="609"/>
      <c r="BHZ130" s="1150"/>
      <c r="BIA130" s="642"/>
      <c r="BIB130" s="1148"/>
      <c r="BIC130" s="1148"/>
      <c r="BID130" s="1148"/>
      <c r="BIE130" s="642"/>
      <c r="BIF130" s="730"/>
      <c r="BIG130" s="60"/>
      <c r="BIH130" s="60"/>
      <c r="BII130" s="731"/>
      <c r="BIJ130" s="1150"/>
      <c r="BIK130" s="35"/>
      <c r="BIL130" s="732"/>
      <c r="BIM130" s="6"/>
      <c r="BIN130" s="6"/>
      <c r="BIO130" s="6"/>
      <c r="BIP130" s="732"/>
      <c r="BIQ130" s="1150"/>
      <c r="BIR130" s="609"/>
      <c r="BIS130" s="1150"/>
      <c r="BIT130" s="1150"/>
      <c r="BIU130" s="1150"/>
      <c r="BIV130" s="609"/>
      <c r="BIW130" s="1150"/>
      <c r="BIX130" s="642"/>
      <c r="BIY130" s="1148"/>
      <c r="BIZ130" s="1148"/>
      <c r="BJA130" s="1148"/>
      <c r="BJB130" s="642"/>
      <c r="BJC130" s="730"/>
      <c r="BJD130" s="60"/>
      <c r="BJE130" s="60"/>
      <c r="BJF130" s="731"/>
      <c r="BJG130" s="1150"/>
      <c r="BJH130" s="35"/>
      <c r="BJI130" s="732"/>
      <c r="BJJ130" s="6"/>
      <c r="BJK130" s="6"/>
      <c r="BJL130" s="6"/>
      <c r="BJM130" s="732"/>
      <c r="BJN130" s="1150"/>
      <c r="BJO130" s="609"/>
      <c r="BJP130" s="1150"/>
      <c r="BJQ130" s="1150"/>
      <c r="BJR130" s="1150"/>
      <c r="BJS130" s="609"/>
      <c r="BJT130" s="1150"/>
      <c r="BJU130" s="642"/>
      <c r="BJV130" s="1148"/>
      <c r="BJW130" s="1148"/>
      <c r="BJX130" s="1148"/>
      <c r="BJY130" s="642"/>
      <c r="BJZ130" s="730"/>
      <c r="BKA130" s="60"/>
      <c r="BKB130" s="60"/>
      <c r="BKC130" s="731"/>
      <c r="BKD130" s="1150"/>
      <c r="BKE130" s="35"/>
      <c r="BKF130" s="732"/>
      <c r="BKG130" s="6"/>
      <c r="BKH130" s="6"/>
      <c r="BKI130" s="6"/>
      <c r="BKJ130" s="732"/>
      <c r="BKK130" s="1150"/>
      <c r="BKL130" s="609"/>
      <c r="BKM130" s="1150"/>
      <c r="BKN130" s="1150"/>
      <c r="BKO130" s="1150"/>
      <c r="BKP130" s="609"/>
      <c r="BKQ130" s="1150"/>
      <c r="BKR130" s="642"/>
      <c r="BKS130" s="1148"/>
      <c r="BKT130" s="1148"/>
      <c r="BKU130" s="1148"/>
      <c r="BKV130" s="642"/>
      <c r="BKW130" s="730"/>
      <c r="BKX130" s="60"/>
      <c r="BKY130" s="60"/>
      <c r="BKZ130" s="731"/>
      <c r="BLA130" s="1150"/>
      <c r="BLB130" s="35"/>
      <c r="BLC130" s="732"/>
      <c r="BLD130" s="6"/>
      <c r="BLE130" s="6"/>
      <c r="BLF130" s="6"/>
      <c r="BLG130" s="732"/>
      <c r="BLH130" s="1150"/>
      <c r="BLI130" s="609"/>
      <c r="BLJ130" s="1150"/>
      <c r="BLK130" s="1150"/>
      <c r="BLL130" s="1150"/>
      <c r="BLM130" s="609"/>
      <c r="BLN130" s="1150"/>
      <c r="BLO130" s="642"/>
      <c r="BLP130" s="1148"/>
      <c r="BLQ130" s="1148"/>
      <c r="BLR130" s="1148"/>
      <c r="BLS130" s="642"/>
      <c r="BLT130" s="730"/>
      <c r="BLU130" s="60"/>
      <c r="BLV130" s="60"/>
      <c r="BLW130" s="731"/>
      <c r="BLX130" s="1150"/>
      <c r="BLY130" s="35"/>
      <c r="BLZ130" s="732"/>
      <c r="BMA130" s="6"/>
      <c r="BMB130" s="6"/>
      <c r="BMC130" s="6"/>
      <c r="BMD130" s="732"/>
      <c r="BME130" s="1150"/>
      <c r="BMF130" s="609"/>
      <c r="BMG130" s="1150"/>
      <c r="BMH130" s="1150"/>
      <c r="BMI130" s="1150"/>
      <c r="BMJ130" s="609"/>
      <c r="BMK130" s="1150"/>
      <c r="BML130" s="642"/>
      <c r="BMM130" s="1148"/>
      <c r="BMN130" s="1148"/>
      <c r="BMO130" s="1148"/>
      <c r="BMP130" s="642"/>
      <c r="BMQ130" s="730"/>
      <c r="BMR130" s="60"/>
      <c r="BMS130" s="60"/>
      <c r="BMT130" s="731"/>
      <c r="BMU130" s="1150"/>
      <c r="BMV130" s="35"/>
      <c r="BMW130" s="732"/>
      <c r="BMX130" s="6"/>
      <c r="BMY130" s="6"/>
      <c r="BMZ130" s="6"/>
      <c r="BNA130" s="732"/>
      <c r="BNB130" s="1150"/>
      <c r="BNC130" s="609"/>
      <c r="BND130" s="1150"/>
      <c r="BNE130" s="1150"/>
      <c r="BNF130" s="1150"/>
      <c r="BNG130" s="609"/>
      <c r="BNH130" s="1150"/>
      <c r="BNI130" s="642"/>
      <c r="BNJ130" s="1148"/>
      <c r="BNK130" s="1148"/>
      <c r="BNL130" s="1148"/>
      <c r="BNM130" s="642"/>
      <c r="BNN130" s="730"/>
      <c r="BNO130" s="60"/>
      <c r="BNP130" s="60"/>
      <c r="BNQ130" s="731"/>
      <c r="BNR130" s="1150"/>
      <c r="BNS130" s="35"/>
      <c r="BNT130" s="732"/>
      <c r="BNU130" s="6"/>
      <c r="BNV130" s="6"/>
      <c r="BNW130" s="6"/>
      <c r="BNX130" s="732"/>
      <c r="BNY130" s="1150"/>
      <c r="BNZ130" s="609"/>
      <c r="BOA130" s="1150"/>
      <c r="BOB130" s="1150"/>
      <c r="BOC130" s="1150"/>
      <c r="BOD130" s="609"/>
      <c r="BOE130" s="1150"/>
      <c r="BOF130" s="642"/>
      <c r="BOG130" s="1148"/>
      <c r="BOH130" s="1148"/>
      <c r="BOI130" s="1148"/>
      <c r="BOJ130" s="642"/>
      <c r="BOK130" s="730"/>
      <c r="BOL130" s="60"/>
      <c r="BOM130" s="60"/>
      <c r="BON130" s="731"/>
      <c r="BOO130" s="1150"/>
      <c r="BOP130" s="35"/>
      <c r="BOQ130" s="732"/>
      <c r="BOR130" s="6"/>
      <c r="BOS130" s="6"/>
      <c r="BOT130" s="6"/>
      <c r="BOU130" s="732"/>
      <c r="BOV130" s="1150"/>
      <c r="BOW130" s="609"/>
      <c r="BOX130" s="1150"/>
      <c r="BOY130" s="1150"/>
      <c r="BOZ130" s="1150"/>
      <c r="BPA130" s="609"/>
      <c r="BPB130" s="1150"/>
      <c r="BPC130" s="642"/>
      <c r="BPD130" s="1148"/>
      <c r="BPE130" s="1148"/>
      <c r="BPF130" s="1148"/>
      <c r="BPG130" s="642"/>
      <c r="BPH130" s="730"/>
      <c r="BPI130" s="60"/>
      <c r="BPJ130" s="60"/>
      <c r="BPK130" s="731"/>
      <c r="BPL130" s="1150"/>
      <c r="BPM130" s="35"/>
      <c r="BPN130" s="732"/>
      <c r="BPO130" s="6"/>
      <c r="BPP130" s="6"/>
      <c r="BPQ130" s="6"/>
      <c r="BPR130" s="732"/>
      <c r="BPS130" s="1150"/>
      <c r="BPT130" s="609"/>
      <c r="BPU130" s="1150"/>
      <c r="BPV130" s="1150"/>
      <c r="BPW130" s="1150"/>
      <c r="BPX130" s="609"/>
      <c r="BPY130" s="1150"/>
      <c r="BPZ130" s="642"/>
      <c r="BQA130" s="1148"/>
      <c r="BQB130" s="1148"/>
      <c r="BQC130" s="1148"/>
      <c r="BQD130" s="642"/>
      <c r="BQE130" s="730"/>
      <c r="BQF130" s="60"/>
      <c r="BQG130" s="60"/>
      <c r="BQH130" s="731"/>
      <c r="BQI130" s="1150"/>
      <c r="BQJ130" s="35"/>
      <c r="BQK130" s="732"/>
      <c r="BQL130" s="6"/>
      <c r="BQM130" s="6"/>
      <c r="BQN130" s="6"/>
      <c r="BQO130" s="732"/>
      <c r="BQP130" s="1150"/>
      <c r="BQQ130" s="609"/>
      <c r="BQR130" s="1150"/>
      <c r="BQS130" s="1150"/>
      <c r="BQT130" s="1150"/>
      <c r="BQU130" s="609"/>
      <c r="BQV130" s="1150"/>
      <c r="BQW130" s="642"/>
      <c r="BQX130" s="1148"/>
      <c r="BQY130" s="1148"/>
      <c r="BQZ130" s="1148"/>
      <c r="BRA130" s="642"/>
      <c r="BRB130" s="730"/>
      <c r="BRC130" s="60"/>
      <c r="BRD130" s="60"/>
      <c r="BRE130" s="731"/>
      <c r="BRF130" s="1150"/>
      <c r="BRG130" s="35"/>
      <c r="BRH130" s="732"/>
      <c r="BRI130" s="6"/>
      <c r="BRJ130" s="6"/>
      <c r="BRK130" s="6"/>
      <c r="BRL130" s="732"/>
      <c r="BRM130" s="1150"/>
      <c r="BRN130" s="609"/>
      <c r="BRO130" s="1150"/>
      <c r="BRP130" s="1150"/>
      <c r="BRQ130" s="1150"/>
      <c r="BRR130" s="609"/>
      <c r="BRS130" s="1150"/>
      <c r="BRT130" s="642"/>
      <c r="BRU130" s="1148"/>
      <c r="BRV130" s="1148"/>
      <c r="BRW130" s="1148"/>
      <c r="BRX130" s="642"/>
      <c r="BRY130" s="730"/>
      <c r="BRZ130" s="60"/>
      <c r="BSA130" s="60"/>
      <c r="BSB130" s="731"/>
      <c r="BSC130" s="1150"/>
      <c r="BSD130" s="35"/>
      <c r="BSE130" s="732"/>
      <c r="BSF130" s="6"/>
      <c r="BSG130" s="6"/>
      <c r="BSH130" s="6"/>
      <c r="BSI130" s="732"/>
      <c r="BSJ130" s="1150"/>
      <c r="BSK130" s="609"/>
      <c r="BSL130" s="1150"/>
      <c r="BSM130" s="1150"/>
      <c r="BSN130" s="1150"/>
      <c r="BSO130" s="609"/>
      <c r="BSP130" s="1150"/>
      <c r="BSQ130" s="642"/>
      <c r="BSR130" s="1148"/>
      <c r="BSS130" s="1148"/>
      <c r="BST130" s="1148"/>
      <c r="BSU130" s="642"/>
      <c r="BSV130" s="730"/>
      <c r="BSW130" s="60"/>
      <c r="BSX130" s="60"/>
      <c r="BSY130" s="731"/>
      <c r="BSZ130" s="1150"/>
      <c r="BTA130" s="35"/>
      <c r="BTB130" s="732"/>
      <c r="BTC130" s="6"/>
      <c r="BTD130" s="6"/>
      <c r="BTE130" s="6"/>
      <c r="BTF130" s="732"/>
      <c r="BTG130" s="1150"/>
      <c r="BTH130" s="609"/>
      <c r="BTI130" s="1150"/>
      <c r="BTJ130" s="1150"/>
      <c r="BTK130" s="1150"/>
      <c r="BTL130" s="609"/>
      <c r="BTM130" s="1150"/>
      <c r="BTN130" s="642"/>
      <c r="BTO130" s="1148"/>
      <c r="BTP130" s="1148"/>
      <c r="BTQ130" s="1148"/>
      <c r="BTR130" s="642"/>
      <c r="BTS130" s="730"/>
      <c r="BTT130" s="60"/>
      <c r="BTU130" s="60"/>
      <c r="BTV130" s="731"/>
      <c r="BTW130" s="1150"/>
      <c r="BTX130" s="35"/>
      <c r="BTY130" s="732"/>
      <c r="BTZ130" s="6"/>
      <c r="BUA130" s="6"/>
      <c r="BUB130" s="6"/>
      <c r="BUC130" s="732"/>
      <c r="BUD130" s="1150"/>
      <c r="BUE130" s="609"/>
      <c r="BUF130" s="1150"/>
      <c r="BUG130" s="1150"/>
      <c r="BUH130" s="1150"/>
      <c r="BUI130" s="609"/>
      <c r="BUJ130" s="1150"/>
      <c r="BUK130" s="642"/>
      <c r="BUL130" s="1148"/>
      <c r="BUM130" s="1148"/>
      <c r="BUN130" s="1148"/>
      <c r="BUO130" s="642"/>
      <c r="BUP130" s="730"/>
      <c r="BUQ130" s="60"/>
      <c r="BUR130" s="60"/>
      <c r="BUS130" s="731"/>
      <c r="BUT130" s="1150"/>
      <c r="BUU130" s="35"/>
      <c r="BUV130" s="732"/>
      <c r="BUW130" s="6"/>
      <c r="BUX130" s="6"/>
      <c r="BUY130" s="6"/>
      <c r="BUZ130" s="732"/>
      <c r="BVA130" s="1150"/>
      <c r="BVB130" s="609"/>
      <c r="BVC130" s="1150"/>
      <c r="BVD130" s="1150"/>
      <c r="BVE130" s="1150"/>
      <c r="BVF130" s="609"/>
      <c r="BVG130" s="1150"/>
      <c r="BVH130" s="642"/>
      <c r="BVI130" s="1148"/>
      <c r="BVJ130" s="1148"/>
      <c r="BVK130" s="1148"/>
      <c r="BVL130" s="642"/>
      <c r="BVM130" s="730"/>
      <c r="BVN130" s="60"/>
      <c r="BVO130" s="60"/>
      <c r="BVP130" s="731"/>
      <c r="BVQ130" s="1150"/>
      <c r="BVR130" s="35"/>
      <c r="BVS130" s="732"/>
      <c r="BVT130" s="6"/>
      <c r="BVU130" s="6"/>
      <c r="BVV130" s="6"/>
      <c r="BVW130" s="732"/>
      <c r="BVX130" s="1150"/>
      <c r="BVY130" s="609"/>
      <c r="BVZ130" s="1150"/>
      <c r="BWA130" s="1150"/>
      <c r="BWB130" s="1150"/>
      <c r="BWC130" s="609"/>
      <c r="BWD130" s="1150"/>
      <c r="BWE130" s="642"/>
      <c r="BWF130" s="1148"/>
      <c r="BWG130" s="1148"/>
      <c r="BWH130" s="1148"/>
      <c r="BWI130" s="642"/>
      <c r="BWJ130" s="730"/>
      <c r="BWK130" s="60"/>
      <c r="BWL130" s="60"/>
      <c r="BWM130" s="731"/>
      <c r="BWN130" s="1150"/>
      <c r="BWO130" s="35"/>
      <c r="BWP130" s="732"/>
      <c r="BWQ130" s="6"/>
      <c r="BWR130" s="6"/>
      <c r="BWS130" s="6"/>
      <c r="BWT130" s="732"/>
      <c r="BWU130" s="1150"/>
      <c r="BWV130" s="609"/>
      <c r="BWW130" s="1150"/>
      <c r="BWX130" s="1150"/>
      <c r="BWY130" s="1150"/>
      <c r="BWZ130" s="609"/>
      <c r="BXA130" s="1150"/>
      <c r="BXB130" s="642"/>
      <c r="BXC130" s="1148"/>
      <c r="BXD130" s="1148"/>
      <c r="BXE130" s="1148"/>
      <c r="BXF130" s="642"/>
      <c r="BXG130" s="730"/>
      <c r="BXH130" s="60"/>
      <c r="BXI130" s="60"/>
      <c r="BXJ130" s="731"/>
      <c r="BXK130" s="1150"/>
      <c r="BXL130" s="35"/>
      <c r="BXM130" s="732"/>
      <c r="BXN130" s="6"/>
      <c r="BXO130" s="6"/>
      <c r="BXP130" s="6"/>
      <c r="BXQ130" s="732"/>
      <c r="BXR130" s="1150"/>
      <c r="BXS130" s="609"/>
      <c r="BXT130" s="1150"/>
      <c r="BXU130" s="1150"/>
      <c r="BXV130" s="1150"/>
      <c r="BXW130" s="609"/>
      <c r="BXX130" s="1150"/>
      <c r="BXY130" s="642"/>
      <c r="BXZ130" s="1148"/>
      <c r="BYA130" s="1148"/>
      <c r="BYB130" s="1148"/>
      <c r="BYC130" s="642"/>
      <c r="BYD130" s="730"/>
      <c r="BYE130" s="60"/>
      <c r="BYF130" s="60"/>
      <c r="BYG130" s="731"/>
      <c r="BYH130" s="1150"/>
      <c r="BYI130" s="35"/>
      <c r="BYJ130" s="732"/>
      <c r="BYK130" s="6"/>
      <c r="BYL130" s="6"/>
      <c r="BYM130" s="6"/>
      <c r="BYN130" s="732"/>
      <c r="BYO130" s="1150"/>
      <c r="BYP130" s="609"/>
      <c r="BYQ130" s="1150"/>
      <c r="BYR130" s="1150"/>
      <c r="BYS130" s="1150"/>
      <c r="BYT130" s="609"/>
      <c r="BYU130" s="1150"/>
      <c r="BYV130" s="642"/>
      <c r="BYW130" s="1148"/>
      <c r="BYX130" s="1148"/>
      <c r="BYY130" s="1148"/>
      <c r="BYZ130" s="642"/>
      <c r="BZA130" s="730"/>
      <c r="BZB130" s="60"/>
      <c r="BZC130" s="60"/>
      <c r="BZD130" s="731"/>
      <c r="BZE130" s="1150"/>
      <c r="BZF130" s="35"/>
      <c r="BZG130" s="732"/>
      <c r="BZH130" s="6"/>
      <c r="BZI130" s="6"/>
      <c r="BZJ130" s="6"/>
      <c r="BZK130" s="732"/>
      <c r="BZL130" s="1150"/>
      <c r="BZM130" s="609"/>
      <c r="BZN130" s="1150"/>
      <c r="BZO130" s="1150"/>
      <c r="BZP130" s="1150"/>
      <c r="BZQ130" s="609"/>
      <c r="BZR130" s="1150"/>
      <c r="BZS130" s="642"/>
      <c r="BZT130" s="1148"/>
      <c r="BZU130" s="1148"/>
      <c r="BZV130" s="1148"/>
      <c r="BZW130" s="642"/>
      <c r="BZX130" s="730"/>
      <c r="BZY130" s="60"/>
      <c r="BZZ130" s="60"/>
      <c r="CAA130" s="731"/>
      <c r="CAB130" s="1150"/>
      <c r="CAC130" s="35"/>
      <c r="CAD130" s="732"/>
      <c r="CAE130" s="6"/>
      <c r="CAF130" s="6"/>
      <c r="CAG130" s="6"/>
      <c r="CAH130" s="732"/>
      <c r="CAI130" s="1150"/>
      <c r="CAJ130" s="609"/>
      <c r="CAK130" s="1150"/>
      <c r="CAL130" s="1150"/>
      <c r="CAM130" s="1150"/>
      <c r="CAN130" s="609"/>
      <c r="CAO130" s="1150"/>
      <c r="CAP130" s="642"/>
      <c r="CAQ130" s="1148"/>
      <c r="CAR130" s="1148"/>
      <c r="CAS130" s="1148"/>
      <c r="CAT130" s="642"/>
      <c r="CAU130" s="730"/>
      <c r="CAV130" s="60"/>
      <c r="CAW130" s="60"/>
      <c r="CAX130" s="731"/>
      <c r="CAY130" s="1150"/>
      <c r="CAZ130" s="35"/>
      <c r="CBA130" s="732"/>
      <c r="CBB130" s="6"/>
      <c r="CBC130" s="6"/>
      <c r="CBD130" s="6"/>
      <c r="CBE130" s="732"/>
      <c r="CBF130" s="1150"/>
      <c r="CBG130" s="609"/>
      <c r="CBH130" s="1150"/>
      <c r="CBI130" s="1150"/>
      <c r="CBJ130" s="1150"/>
      <c r="CBK130" s="609"/>
      <c r="CBL130" s="1150"/>
      <c r="CBM130" s="642"/>
      <c r="CBN130" s="1148"/>
      <c r="CBO130" s="1148"/>
      <c r="CBP130" s="1148"/>
      <c r="CBQ130" s="642"/>
      <c r="CBR130" s="730"/>
      <c r="CBS130" s="60"/>
      <c r="CBT130" s="60"/>
      <c r="CBU130" s="731"/>
      <c r="CBV130" s="1150"/>
      <c r="CBW130" s="35"/>
      <c r="CBX130" s="732"/>
      <c r="CBY130" s="6"/>
      <c r="CBZ130" s="6"/>
      <c r="CCA130" s="6"/>
      <c r="CCB130" s="732"/>
      <c r="CCC130" s="1150"/>
      <c r="CCD130" s="609"/>
      <c r="CCE130" s="1150"/>
      <c r="CCF130" s="1150"/>
      <c r="CCG130" s="1150"/>
      <c r="CCH130" s="609"/>
      <c r="CCI130" s="1150"/>
      <c r="CCJ130" s="642"/>
      <c r="CCK130" s="1148"/>
      <c r="CCL130" s="1148"/>
      <c r="CCM130" s="1148"/>
      <c r="CCN130" s="642"/>
      <c r="CCO130" s="730"/>
      <c r="CCP130" s="60"/>
      <c r="CCQ130" s="60"/>
      <c r="CCR130" s="731"/>
      <c r="CCS130" s="1150"/>
      <c r="CCT130" s="35"/>
      <c r="CCU130" s="732"/>
      <c r="CCV130" s="6"/>
      <c r="CCW130" s="6"/>
      <c r="CCX130" s="6"/>
      <c r="CCY130" s="732"/>
      <c r="CCZ130" s="1150"/>
      <c r="CDA130" s="609"/>
      <c r="CDB130" s="1150"/>
      <c r="CDC130" s="1150"/>
      <c r="CDD130" s="1150"/>
      <c r="CDE130" s="609"/>
      <c r="CDF130" s="1150"/>
      <c r="CDG130" s="642"/>
      <c r="CDH130" s="1148"/>
      <c r="CDI130" s="1148"/>
      <c r="CDJ130" s="1148"/>
      <c r="CDK130" s="642"/>
      <c r="CDL130" s="730"/>
      <c r="CDM130" s="60"/>
      <c r="CDN130" s="60"/>
      <c r="CDO130" s="731"/>
      <c r="CDP130" s="1150"/>
      <c r="CDQ130" s="35"/>
      <c r="CDR130" s="732"/>
      <c r="CDS130" s="6"/>
      <c r="CDT130" s="6"/>
      <c r="CDU130" s="6"/>
      <c r="CDV130" s="732"/>
      <c r="CDW130" s="1150"/>
      <c r="CDX130" s="609"/>
      <c r="CDY130" s="1150"/>
      <c r="CDZ130" s="1150"/>
      <c r="CEA130" s="1150"/>
      <c r="CEB130" s="609"/>
      <c r="CEC130" s="1150"/>
      <c r="CED130" s="642"/>
      <c r="CEE130" s="1148"/>
      <c r="CEF130" s="1148"/>
      <c r="CEG130" s="1148"/>
      <c r="CEH130" s="642"/>
      <c r="CEI130" s="730"/>
      <c r="CEJ130" s="60"/>
      <c r="CEK130" s="60"/>
      <c r="CEL130" s="731"/>
      <c r="CEM130" s="1150"/>
      <c r="CEN130" s="35"/>
      <c r="CEO130" s="732"/>
      <c r="CEP130" s="6"/>
      <c r="CEQ130" s="6"/>
      <c r="CER130" s="6"/>
      <c r="CES130" s="732"/>
      <c r="CET130" s="1150"/>
      <c r="CEU130" s="609"/>
      <c r="CEV130" s="1150"/>
      <c r="CEW130" s="1150"/>
      <c r="CEX130" s="1150"/>
      <c r="CEY130" s="609"/>
      <c r="CEZ130" s="1150"/>
      <c r="CFA130" s="642"/>
      <c r="CFB130" s="1148"/>
      <c r="CFC130" s="1148"/>
      <c r="CFD130" s="1148"/>
      <c r="CFE130" s="642"/>
      <c r="CFF130" s="730"/>
      <c r="CFG130" s="60"/>
      <c r="CFH130" s="60"/>
      <c r="CFI130" s="731"/>
      <c r="CFJ130" s="1150"/>
      <c r="CFK130" s="35"/>
      <c r="CFL130" s="732"/>
      <c r="CFM130" s="6"/>
      <c r="CFN130" s="6"/>
      <c r="CFO130" s="6"/>
      <c r="CFP130" s="732"/>
      <c r="CFQ130" s="1150"/>
      <c r="CFR130" s="609"/>
      <c r="CFS130" s="1150"/>
      <c r="CFT130" s="1150"/>
      <c r="CFU130" s="1150"/>
      <c r="CFV130" s="609"/>
      <c r="CFW130" s="1150"/>
      <c r="CFX130" s="642"/>
      <c r="CFY130" s="1148"/>
      <c r="CFZ130" s="1148"/>
      <c r="CGA130" s="1148"/>
      <c r="CGB130" s="642"/>
      <c r="CGC130" s="730"/>
      <c r="CGD130" s="60"/>
      <c r="CGE130" s="60"/>
      <c r="CGF130" s="731"/>
      <c r="CGG130" s="1150"/>
      <c r="CGH130" s="35"/>
      <c r="CGI130" s="732"/>
      <c r="CGJ130" s="6"/>
      <c r="CGK130" s="6"/>
      <c r="CGL130" s="6"/>
      <c r="CGM130" s="732"/>
      <c r="CGN130" s="1150"/>
      <c r="CGO130" s="609"/>
      <c r="CGP130" s="1150"/>
      <c r="CGQ130" s="1150"/>
      <c r="CGR130" s="1150"/>
      <c r="CGS130" s="609"/>
      <c r="CGT130" s="1150"/>
      <c r="CGU130" s="642"/>
      <c r="CGV130" s="1148"/>
      <c r="CGW130" s="1148"/>
      <c r="CGX130" s="1148"/>
      <c r="CGY130" s="642"/>
      <c r="CGZ130" s="730"/>
      <c r="CHA130" s="60"/>
      <c r="CHB130" s="60"/>
      <c r="CHC130" s="731"/>
      <c r="CHD130" s="1150"/>
      <c r="CHE130" s="35"/>
      <c r="CHF130" s="732"/>
      <c r="CHG130" s="6"/>
      <c r="CHH130" s="6"/>
      <c r="CHI130" s="6"/>
      <c r="CHJ130" s="732"/>
      <c r="CHK130" s="1150"/>
      <c r="CHL130" s="609"/>
      <c r="CHM130" s="1150"/>
      <c r="CHN130" s="1150"/>
      <c r="CHO130" s="1150"/>
      <c r="CHP130" s="609"/>
      <c r="CHQ130" s="1150"/>
      <c r="CHR130" s="642"/>
      <c r="CHS130" s="1148"/>
      <c r="CHT130" s="1148"/>
      <c r="CHU130" s="1148"/>
      <c r="CHV130" s="642"/>
      <c r="CHW130" s="730"/>
      <c r="CHX130" s="60"/>
      <c r="CHY130" s="60"/>
      <c r="CHZ130" s="731"/>
      <c r="CIA130" s="1150"/>
      <c r="CIB130" s="35"/>
      <c r="CIC130" s="732"/>
      <c r="CID130" s="6"/>
      <c r="CIE130" s="6"/>
      <c r="CIF130" s="6"/>
      <c r="CIG130" s="732"/>
      <c r="CIH130" s="1150"/>
      <c r="CII130" s="609"/>
      <c r="CIJ130" s="1150"/>
      <c r="CIK130" s="1150"/>
      <c r="CIL130" s="1150"/>
      <c r="CIM130" s="609"/>
      <c r="CIN130" s="1150"/>
      <c r="CIO130" s="642"/>
      <c r="CIP130" s="1148"/>
      <c r="CIQ130" s="1148"/>
      <c r="CIR130" s="1148"/>
      <c r="CIS130" s="642"/>
      <c r="CIT130" s="730"/>
      <c r="CIU130" s="60"/>
      <c r="CIV130" s="60"/>
      <c r="CIW130" s="731"/>
      <c r="CIX130" s="1150"/>
      <c r="CIY130" s="35"/>
      <c r="CIZ130" s="732"/>
      <c r="CJA130" s="6"/>
      <c r="CJB130" s="6"/>
      <c r="CJC130" s="6"/>
      <c r="CJD130" s="732"/>
      <c r="CJE130" s="1150"/>
      <c r="CJF130" s="609"/>
      <c r="CJG130" s="1150"/>
      <c r="CJH130" s="1150"/>
      <c r="CJI130" s="1150"/>
      <c r="CJJ130" s="609"/>
      <c r="CJK130" s="1150"/>
      <c r="CJL130" s="642"/>
      <c r="CJM130" s="1148"/>
      <c r="CJN130" s="1148"/>
      <c r="CJO130" s="1148"/>
      <c r="CJP130" s="642"/>
      <c r="CJQ130" s="730"/>
      <c r="CJR130" s="60"/>
      <c r="CJS130" s="60"/>
      <c r="CJT130" s="731"/>
      <c r="CJU130" s="1150"/>
      <c r="CJV130" s="35"/>
      <c r="CJW130" s="732"/>
      <c r="CJX130" s="6"/>
      <c r="CJY130" s="6"/>
      <c r="CJZ130" s="6"/>
      <c r="CKA130" s="732"/>
      <c r="CKB130" s="1150"/>
      <c r="CKC130" s="609"/>
      <c r="CKD130" s="1150"/>
      <c r="CKE130" s="1150"/>
      <c r="CKF130" s="1150"/>
      <c r="CKG130" s="609"/>
      <c r="CKH130" s="1150"/>
      <c r="CKI130" s="642"/>
      <c r="CKJ130" s="1148"/>
      <c r="CKK130" s="1148"/>
      <c r="CKL130" s="1148"/>
      <c r="CKM130" s="642"/>
      <c r="CKN130" s="730"/>
      <c r="CKO130" s="60"/>
      <c r="CKP130" s="60"/>
      <c r="CKQ130" s="731"/>
      <c r="CKR130" s="1150"/>
      <c r="CKS130" s="35"/>
      <c r="CKT130" s="732"/>
      <c r="CKU130" s="6"/>
      <c r="CKV130" s="6"/>
      <c r="CKW130" s="6"/>
      <c r="CKX130" s="732"/>
      <c r="CKY130" s="1150"/>
      <c r="CKZ130" s="609"/>
      <c r="CLA130" s="1150"/>
      <c r="CLB130" s="1150"/>
      <c r="CLC130" s="1150"/>
      <c r="CLD130" s="609"/>
      <c r="CLE130" s="1150"/>
      <c r="CLF130" s="642"/>
      <c r="CLG130" s="1148"/>
      <c r="CLH130" s="1148"/>
      <c r="CLI130" s="1148"/>
      <c r="CLJ130" s="642"/>
      <c r="CLK130" s="730"/>
      <c r="CLL130" s="60"/>
      <c r="CLM130" s="60"/>
      <c r="CLN130" s="731"/>
      <c r="CLO130" s="1150"/>
      <c r="CLP130" s="35"/>
      <c r="CLQ130" s="732"/>
      <c r="CLR130" s="6"/>
      <c r="CLS130" s="6"/>
      <c r="CLT130" s="6"/>
      <c r="CLU130" s="732"/>
      <c r="CLV130" s="1150"/>
      <c r="CLW130" s="609"/>
      <c r="CLX130" s="1150"/>
      <c r="CLY130" s="1150"/>
      <c r="CLZ130" s="1150"/>
      <c r="CMA130" s="609"/>
      <c r="CMB130" s="1150"/>
      <c r="CMC130" s="642"/>
      <c r="CMD130" s="1148"/>
      <c r="CME130" s="1148"/>
      <c r="CMF130" s="1148"/>
      <c r="CMG130" s="642"/>
      <c r="CMH130" s="730"/>
      <c r="CMI130" s="60"/>
      <c r="CMJ130" s="60"/>
      <c r="CMK130" s="731"/>
      <c r="CML130" s="1150"/>
      <c r="CMM130" s="35"/>
      <c r="CMN130" s="732"/>
      <c r="CMO130" s="6"/>
      <c r="CMP130" s="6"/>
      <c r="CMQ130" s="6"/>
      <c r="CMR130" s="732"/>
      <c r="CMS130" s="1150"/>
      <c r="CMT130" s="609"/>
      <c r="CMU130" s="1150"/>
      <c r="CMV130" s="1150"/>
      <c r="CMW130" s="1150"/>
      <c r="CMX130" s="609"/>
      <c r="CMY130" s="1150"/>
      <c r="CMZ130" s="642"/>
      <c r="CNA130" s="1148"/>
      <c r="CNB130" s="1148"/>
      <c r="CNC130" s="1148"/>
      <c r="CND130" s="642"/>
      <c r="CNE130" s="730"/>
      <c r="CNF130" s="60"/>
      <c r="CNG130" s="60"/>
      <c r="CNH130" s="731"/>
      <c r="CNI130" s="1150"/>
      <c r="CNJ130" s="35"/>
      <c r="CNK130" s="732"/>
      <c r="CNL130" s="6"/>
      <c r="CNM130" s="6"/>
      <c r="CNN130" s="6"/>
      <c r="CNO130" s="732"/>
      <c r="CNP130" s="1150"/>
      <c r="CNQ130" s="609"/>
      <c r="CNR130" s="1150"/>
      <c r="CNS130" s="1150"/>
      <c r="CNT130" s="1150"/>
      <c r="CNU130" s="609"/>
      <c r="CNV130" s="1150"/>
      <c r="CNW130" s="642"/>
      <c r="CNX130" s="1148"/>
      <c r="CNY130" s="1148"/>
      <c r="CNZ130" s="1148"/>
      <c r="COA130" s="642"/>
      <c r="COB130" s="730"/>
      <c r="COC130" s="60"/>
      <c r="COD130" s="60"/>
      <c r="COE130" s="731"/>
      <c r="COF130" s="1150"/>
      <c r="COG130" s="35"/>
      <c r="COH130" s="732"/>
      <c r="COI130" s="6"/>
      <c r="COJ130" s="6"/>
      <c r="COK130" s="6"/>
      <c r="COL130" s="732"/>
      <c r="COM130" s="1150"/>
      <c r="CON130" s="609"/>
      <c r="COO130" s="1150"/>
      <c r="COP130" s="1150"/>
      <c r="COQ130" s="1150"/>
      <c r="COR130" s="609"/>
      <c r="COS130" s="1150"/>
      <c r="COT130" s="642"/>
      <c r="COU130" s="1148"/>
      <c r="COV130" s="1148"/>
      <c r="COW130" s="1148"/>
      <c r="COX130" s="642"/>
      <c r="COY130" s="730"/>
      <c r="COZ130" s="60"/>
      <c r="CPA130" s="60"/>
      <c r="CPB130" s="731"/>
      <c r="CPC130" s="1150"/>
      <c r="CPD130" s="35"/>
      <c r="CPE130" s="732"/>
      <c r="CPF130" s="6"/>
      <c r="CPG130" s="6"/>
      <c r="CPH130" s="6"/>
      <c r="CPI130" s="732"/>
      <c r="CPJ130" s="1150"/>
      <c r="CPK130" s="609"/>
      <c r="CPL130" s="1150"/>
      <c r="CPM130" s="1150"/>
      <c r="CPN130" s="1150"/>
      <c r="CPO130" s="609"/>
      <c r="CPP130" s="1150"/>
      <c r="CPQ130" s="642"/>
      <c r="CPR130" s="1148"/>
      <c r="CPS130" s="1148"/>
      <c r="CPT130" s="1148"/>
      <c r="CPU130" s="642"/>
      <c r="CPV130" s="730"/>
      <c r="CPW130" s="60"/>
      <c r="CPX130" s="60"/>
      <c r="CPY130" s="731"/>
      <c r="CPZ130" s="1150"/>
      <c r="CQA130" s="35"/>
      <c r="CQB130" s="732"/>
      <c r="CQC130" s="6"/>
      <c r="CQD130" s="6"/>
      <c r="CQE130" s="6"/>
      <c r="CQF130" s="732"/>
      <c r="CQG130" s="1150"/>
      <c r="CQH130" s="609"/>
      <c r="CQI130" s="1150"/>
      <c r="CQJ130" s="1150"/>
      <c r="CQK130" s="1150"/>
      <c r="CQL130" s="609"/>
      <c r="CQM130" s="1150"/>
      <c r="CQN130" s="642"/>
      <c r="CQO130" s="1148"/>
      <c r="CQP130" s="1148"/>
      <c r="CQQ130" s="1148"/>
      <c r="CQR130" s="642"/>
      <c r="CQS130" s="730"/>
      <c r="CQT130" s="60"/>
      <c r="CQU130" s="60"/>
      <c r="CQV130" s="731"/>
      <c r="CQW130" s="1150"/>
      <c r="CQX130" s="35"/>
      <c r="CQY130" s="732"/>
      <c r="CQZ130" s="6"/>
      <c r="CRA130" s="6"/>
      <c r="CRB130" s="6"/>
      <c r="CRC130" s="732"/>
      <c r="CRD130" s="1150"/>
      <c r="CRE130" s="609"/>
      <c r="CRF130" s="1150"/>
      <c r="CRG130" s="1150"/>
      <c r="CRH130" s="1150"/>
      <c r="CRI130" s="609"/>
      <c r="CRJ130" s="1150"/>
      <c r="CRK130" s="642"/>
      <c r="CRL130" s="1148"/>
      <c r="CRM130" s="1148"/>
      <c r="CRN130" s="1148"/>
      <c r="CRO130" s="642"/>
      <c r="CRP130" s="730"/>
      <c r="CRQ130" s="60"/>
      <c r="CRR130" s="60"/>
      <c r="CRS130" s="731"/>
      <c r="CRT130" s="1150"/>
      <c r="CRU130" s="35"/>
      <c r="CRV130" s="732"/>
      <c r="CRW130" s="6"/>
      <c r="CRX130" s="6"/>
      <c r="CRY130" s="6"/>
      <c r="CRZ130" s="732"/>
      <c r="CSA130" s="1150"/>
      <c r="CSB130" s="609"/>
      <c r="CSC130" s="1150"/>
      <c r="CSD130" s="1150"/>
      <c r="CSE130" s="1150"/>
      <c r="CSF130" s="609"/>
      <c r="CSG130" s="1150"/>
      <c r="CSH130" s="642"/>
      <c r="CSI130" s="1148"/>
      <c r="CSJ130" s="1148"/>
      <c r="CSK130" s="1148"/>
      <c r="CSL130" s="642"/>
      <c r="CSM130" s="730"/>
      <c r="CSN130" s="60"/>
      <c r="CSO130" s="60"/>
      <c r="CSP130" s="731"/>
      <c r="CSQ130" s="1150"/>
      <c r="CSR130" s="35"/>
      <c r="CSS130" s="732"/>
      <c r="CST130" s="6"/>
      <c r="CSU130" s="6"/>
      <c r="CSV130" s="6"/>
      <c r="CSW130" s="732"/>
      <c r="CSX130" s="1150"/>
      <c r="CSY130" s="609"/>
      <c r="CSZ130" s="1150"/>
      <c r="CTA130" s="1150"/>
      <c r="CTB130" s="1150"/>
      <c r="CTC130" s="609"/>
      <c r="CTD130" s="1150"/>
      <c r="CTE130" s="642"/>
      <c r="CTF130" s="1148"/>
      <c r="CTG130" s="1148"/>
      <c r="CTH130" s="1148"/>
      <c r="CTI130" s="642"/>
      <c r="CTJ130" s="730"/>
      <c r="CTK130" s="60"/>
      <c r="CTL130" s="60"/>
      <c r="CTM130" s="731"/>
      <c r="CTN130" s="1150"/>
      <c r="CTO130" s="35"/>
      <c r="CTP130" s="732"/>
      <c r="CTQ130" s="6"/>
      <c r="CTR130" s="6"/>
      <c r="CTS130" s="6"/>
      <c r="CTT130" s="732"/>
      <c r="CTU130" s="1150"/>
      <c r="CTV130" s="609"/>
      <c r="CTW130" s="1150"/>
      <c r="CTX130" s="1150"/>
      <c r="CTY130" s="1150"/>
      <c r="CTZ130" s="609"/>
      <c r="CUA130" s="1150"/>
      <c r="CUB130" s="642"/>
      <c r="CUC130" s="1148"/>
      <c r="CUD130" s="1148"/>
      <c r="CUE130" s="1148"/>
      <c r="CUF130" s="642"/>
      <c r="CUG130" s="730"/>
      <c r="CUH130" s="60"/>
      <c r="CUI130" s="60"/>
      <c r="CUJ130" s="731"/>
      <c r="CUK130" s="1150"/>
      <c r="CUL130" s="35"/>
      <c r="CUM130" s="732"/>
      <c r="CUN130" s="6"/>
      <c r="CUO130" s="6"/>
      <c r="CUP130" s="6"/>
      <c r="CUQ130" s="732"/>
      <c r="CUR130" s="1150"/>
      <c r="CUS130" s="609"/>
      <c r="CUT130" s="1150"/>
      <c r="CUU130" s="1150"/>
      <c r="CUV130" s="1150"/>
      <c r="CUW130" s="609"/>
      <c r="CUX130" s="1150"/>
      <c r="CUY130" s="642"/>
      <c r="CUZ130" s="1148"/>
      <c r="CVA130" s="1148"/>
      <c r="CVB130" s="1148"/>
      <c r="CVC130" s="642"/>
      <c r="CVD130" s="730"/>
      <c r="CVE130" s="60"/>
      <c r="CVF130" s="60"/>
      <c r="CVG130" s="731"/>
      <c r="CVH130" s="1150"/>
      <c r="CVI130" s="35"/>
      <c r="CVJ130" s="732"/>
      <c r="CVK130" s="6"/>
      <c r="CVL130" s="6"/>
      <c r="CVM130" s="6"/>
      <c r="CVN130" s="732"/>
      <c r="CVO130" s="1150"/>
      <c r="CVP130" s="609"/>
      <c r="CVQ130" s="1150"/>
      <c r="CVR130" s="1150"/>
      <c r="CVS130" s="1150"/>
      <c r="CVT130" s="609"/>
      <c r="CVU130" s="1150"/>
      <c r="CVV130" s="642"/>
      <c r="CVW130" s="1148"/>
      <c r="CVX130" s="1148"/>
      <c r="CVY130" s="1148"/>
      <c r="CVZ130" s="642"/>
      <c r="CWA130" s="730"/>
      <c r="CWB130" s="60"/>
      <c r="CWC130" s="60"/>
      <c r="CWD130" s="731"/>
      <c r="CWE130" s="1150"/>
      <c r="CWF130" s="35"/>
      <c r="CWG130" s="732"/>
      <c r="CWH130" s="6"/>
      <c r="CWI130" s="6"/>
      <c r="CWJ130" s="6"/>
      <c r="CWK130" s="732"/>
      <c r="CWL130" s="1150"/>
      <c r="CWM130" s="609"/>
      <c r="CWN130" s="1150"/>
      <c r="CWO130" s="1150"/>
      <c r="CWP130" s="1150"/>
      <c r="CWQ130" s="609"/>
      <c r="CWR130" s="1150"/>
      <c r="CWS130" s="642"/>
      <c r="CWT130" s="1148"/>
      <c r="CWU130" s="1148"/>
      <c r="CWV130" s="1148"/>
      <c r="CWW130" s="642"/>
      <c r="CWX130" s="730"/>
      <c r="CWY130" s="60"/>
      <c r="CWZ130" s="60"/>
      <c r="CXA130" s="731"/>
      <c r="CXB130" s="1150"/>
      <c r="CXC130" s="35"/>
      <c r="CXD130" s="732"/>
      <c r="CXE130" s="6"/>
      <c r="CXF130" s="6"/>
      <c r="CXG130" s="6"/>
      <c r="CXH130" s="732"/>
      <c r="CXI130" s="1150"/>
      <c r="CXJ130" s="609"/>
      <c r="CXK130" s="1150"/>
      <c r="CXL130" s="1150"/>
      <c r="CXM130" s="1150"/>
      <c r="CXN130" s="609"/>
      <c r="CXO130" s="1150"/>
      <c r="CXP130" s="642"/>
      <c r="CXQ130" s="1148"/>
      <c r="CXR130" s="1148"/>
      <c r="CXS130" s="1148"/>
      <c r="CXT130" s="642"/>
      <c r="CXU130" s="730"/>
      <c r="CXV130" s="60"/>
      <c r="CXW130" s="60"/>
      <c r="CXX130" s="731"/>
      <c r="CXY130" s="1150"/>
      <c r="CXZ130" s="35"/>
      <c r="CYA130" s="732"/>
      <c r="CYB130" s="6"/>
      <c r="CYC130" s="6"/>
      <c r="CYD130" s="6"/>
      <c r="CYE130" s="732"/>
      <c r="CYF130" s="1150"/>
      <c r="CYG130" s="609"/>
      <c r="CYH130" s="1150"/>
      <c r="CYI130" s="1150"/>
      <c r="CYJ130" s="1150"/>
      <c r="CYK130" s="609"/>
      <c r="CYL130" s="1150"/>
      <c r="CYM130" s="642"/>
      <c r="CYN130" s="1148"/>
      <c r="CYO130" s="1148"/>
      <c r="CYP130" s="1148"/>
      <c r="CYQ130" s="642"/>
      <c r="CYR130" s="730"/>
      <c r="CYS130" s="60"/>
      <c r="CYT130" s="60"/>
      <c r="CYU130" s="731"/>
      <c r="CYV130" s="1150"/>
      <c r="CYW130" s="35"/>
      <c r="CYX130" s="732"/>
      <c r="CYY130" s="6"/>
      <c r="CYZ130" s="6"/>
      <c r="CZA130" s="6"/>
      <c r="CZB130" s="732"/>
      <c r="CZC130" s="1150"/>
      <c r="CZD130" s="609"/>
      <c r="CZE130" s="1150"/>
      <c r="CZF130" s="1150"/>
      <c r="CZG130" s="1150"/>
      <c r="CZH130" s="609"/>
      <c r="CZI130" s="1150"/>
      <c r="CZJ130" s="642"/>
      <c r="CZK130" s="1148"/>
      <c r="CZL130" s="1148"/>
      <c r="CZM130" s="1148"/>
      <c r="CZN130" s="642"/>
      <c r="CZO130" s="730"/>
      <c r="CZP130" s="60"/>
      <c r="CZQ130" s="60"/>
      <c r="CZR130" s="731"/>
      <c r="CZS130" s="1150"/>
      <c r="CZT130" s="35"/>
      <c r="CZU130" s="732"/>
      <c r="CZV130" s="6"/>
      <c r="CZW130" s="6"/>
      <c r="CZX130" s="6"/>
      <c r="CZY130" s="732"/>
      <c r="CZZ130" s="1150"/>
      <c r="DAA130" s="609"/>
      <c r="DAB130" s="1150"/>
      <c r="DAC130" s="1150"/>
      <c r="DAD130" s="1150"/>
      <c r="DAE130" s="609"/>
      <c r="DAF130" s="1150"/>
      <c r="DAG130" s="642"/>
      <c r="DAH130" s="1148"/>
      <c r="DAI130" s="1148"/>
      <c r="DAJ130" s="1148"/>
      <c r="DAK130" s="642"/>
      <c r="DAL130" s="730"/>
      <c r="DAM130" s="60"/>
      <c r="DAN130" s="60"/>
      <c r="DAO130" s="731"/>
      <c r="DAP130" s="1150"/>
      <c r="DAQ130" s="35"/>
      <c r="DAR130" s="732"/>
      <c r="DAS130" s="6"/>
      <c r="DAT130" s="6"/>
      <c r="DAU130" s="6"/>
      <c r="DAV130" s="732"/>
      <c r="DAW130" s="1150"/>
      <c r="DAX130" s="609"/>
      <c r="DAY130" s="1150"/>
      <c r="DAZ130" s="1150"/>
      <c r="DBA130" s="1150"/>
      <c r="DBB130" s="609"/>
      <c r="DBC130" s="1150"/>
      <c r="DBD130" s="642"/>
      <c r="DBE130" s="1148"/>
      <c r="DBF130" s="1148"/>
      <c r="DBG130" s="1148"/>
      <c r="DBH130" s="642"/>
      <c r="DBI130" s="730"/>
      <c r="DBJ130" s="60"/>
      <c r="DBK130" s="60"/>
      <c r="DBL130" s="731"/>
      <c r="DBM130" s="1150"/>
      <c r="DBN130" s="35"/>
      <c r="DBO130" s="732"/>
      <c r="DBP130" s="6"/>
      <c r="DBQ130" s="6"/>
      <c r="DBR130" s="6"/>
      <c r="DBS130" s="732"/>
      <c r="DBT130" s="1150"/>
      <c r="DBU130" s="609"/>
      <c r="DBV130" s="1150"/>
      <c r="DBW130" s="1150"/>
      <c r="DBX130" s="1150"/>
      <c r="DBY130" s="609"/>
      <c r="DBZ130" s="1150"/>
      <c r="DCA130" s="642"/>
      <c r="DCB130" s="1148"/>
      <c r="DCC130" s="1148"/>
      <c r="DCD130" s="1148"/>
      <c r="DCE130" s="642"/>
      <c r="DCF130" s="730"/>
      <c r="DCG130" s="60"/>
      <c r="DCH130" s="60"/>
      <c r="DCI130" s="731"/>
      <c r="DCJ130" s="1150"/>
      <c r="DCK130" s="35"/>
      <c r="DCL130" s="732"/>
      <c r="DCM130" s="6"/>
      <c r="DCN130" s="6"/>
      <c r="DCO130" s="6"/>
      <c r="DCP130" s="732"/>
      <c r="DCQ130" s="1150"/>
      <c r="DCR130" s="609"/>
      <c r="DCS130" s="1150"/>
      <c r="DCT130" s="1150"/>
      <c r="DCU130" s="1150"/>
      <c r="DCV130" s="609"/>
      <c r="DCW130" s="1150"/>
      <c r="DCX130" s="642"/>
      <c r="DCY130" s="1148"/>
      <c r="DCZ130" s="1148"/>
      <c r="DDA130" s="1148"/>
      <c r="DDB130" s="642"/>
      <c r="DDC130" s="730"/>
      <c r="DDD130" s="60"/>
      <c r="DDE130" s="60"/>
      <c r="DDF130" s="731"/>
      <c r="DDG130" s="1150"/>
      <c r="DDH130" s="35"/>
      <c r="DDI130" s="732"/>
      <c r="DDJ130" s="6"/>
      <c r="DDK130" s="6"/>
      <c r="DDL130" s="6"/>
      <c r="DDM130" s="732"/>
      <c r="DDN130" s="1150"/>
      <c r="DDO130" s="609"/>
      <c r="DDP130" s="1150"/>
      <c r="DDQ130" s="1150"/>
      <c r="DDR130" s="1150"/>
      <c r="DDS130" s="609"/>
      <c r="DDT130" s="1150"/>
      <c r="DDU130" s="642"/>
      <c r="DDV130" s="1148"/>
      <c r="DDW130" s="1148"/>
      <c r="DDX130" s="1148"/>
      <c r="DDY130" s="642"/>
      <c r="DDZ130" s="730"/>
      <c r="DEA130" s="60"/>
      <c r="DEB130" s="60"/>
      <c r="DEC130" s="731"/>
      <c r="DED130" s="1150"/>
      <c r="DEE130" s="35"/>
      <c r="DEF130" s="732"/>
      <c r="DEG130" s="6"/>
      <c r="DEH130" s="6"/>
      <c r="DEI130" s="6"/>
      <c r="DEJ130" s="732"/>
      <c r="DEK130" s="1150"/>
      <c r="DEL130" s="609"/>
      <c r="DEM130" s="1150"/>
      <c r="DEN130" s="1150"/>
      <c r="DEO130" s="1150"/>
      <c r="DEP130" s="609"/>
      <c r="DEQ130" s="1150"/>
      <c r="DER130" s="642"/>
      <c r="DES130" s="1148"/>
      <c r="DET130" s="1148"/>
      <c r="DEU130" s="1148"/>
      <c r="DEV130" s="642"/>
      <c r="DEW130" s="730"/>
      <c r="DEX130" s="60"/>
      <c r="DEY130" s="60"/>
      <c r="DEZ130" s="731"/>
      <c r="DFA130" s="1150"/>
      <c r="DFB130" s="35"/>
      <c r="DFC130" s="732"/>
      <c r="DFD130" s="6"/>
      <c r="DFE130" s="6"/>
      <c r="DFF130" s="6"/>
      <c r="DFG130" s="732"/>
      <c r="DFH130" s="1150"/>
      <c r="DFI130" s="609"/>
      <c r="DFJ130" s="1150"/>
      <c r="DFK130" s="1150"/>
      <c r="DFL130" s="1150"/>
      <c r="DFM130" s="609"/>
      <c r="DFN130" s="1150"/>
      <c r="DFO130" s="642"/>
      <c r="DFP130" s="1148"/>
      <c r="DFQ130" s="1148"/>
      <c r="DFR130" s="1148"/>
      <c r="DFS130" s="642"/>
      <c r="DFT130" s="730"/>
      <c r="DFU130" s="60"/>
      <c r="DFV130" s="60"/>
      <c r="DFW130" s="731"/>
      <c r="DFX130" s="1150"/>
      <c r="DFY130" s="35"/>
      <c r="DFZ130" s="732"/>
      <c r="DGA130" s="6"/>
      <c r="DGB130" s="6"/>
      <c r="DGC130" s="6"/>
      <c r="DGD130" s="732"/>
      <c r="DGE130" s="1150"/>
      <c r="DGF130" s="609"/>
      <c r="DGG130" s="1150"/>
      <c r="DGH130" s="1150"/>
      <c r="DGI130" s="1150"/>
      <c r="DGJ130" s="609"/>
      <c r="DGK130" s="1150"/>
      <c r="DGL130" s="642"/>
      <c r="DGM130" s="1148"/>
      <c r="DGN130" s="1148"/>
      <c r="DGO130" s="1148"/>
      <c r="DGP130" s="642"/>
      <c r="DGQ130" s="730"/>
      <c r="DGR130" s="60"/>
      <c r="DGS130" s="60"/>
      <c r="DGT130" s="731"/>
      <c r="DGU130" s="1150"/>
      <c r="DGV130" s="35"/>
      <c r="DGW130" s="732"/>
      <c r="DGX130" s="6"/>
      <c r="DGY130" s="6"/>
      <c r="DGZ130" s="6"/>
      <c r="DHA130" s="732"/>
      <c r="DHB130" s="1150"/>
      <c r="DHC130" s="609"/>
      <c r="DHD130" s="1150"/>
      <c r="DHE130" s="1150"/>
      <c r="DHF130" s="1150"/>
      <c r="DHG130" s="609"/>
      <c r="DHH130" s="1150"/>
      <c r="DHI130" s="642"/>
      <c r="DHJ130" s="1148"/>
      <c r="DHK130" s="1148"/>
      <c r="DHL130" s="1148"/>
      <c r="DHM130" s="642"/>
      <c r="DHN130" s="730"/>
      <c r="DHO130" s="60"/>
      <c r="DHP130" s="60"/>
      <c r="DHQ130" s="731"/>
      <c r="DHR130" s="1150"/>
      <c r="DHS130" s="35"/>
      <c r="DHT130" s="732"/>
      <c r="DHU130" s="6"/>
      <c r="DHV130" s="6"/>
      <c r="DHW130" s="6"/>
      <c r="DHX130" s="732"/>
      <c r="DHY130" s="1150"/>
      <c r="DHZ130" s="609"/>
      <c r="DIA130" s="1150"/>
      <c r="DIB130" s="1150"/>
      <c r="DIC130" s="1150"/>
      <c r="DID130" s="609"/>
      <c r="DIE130" s="1150"/>
      <c r="DIF130" s="642"/>
      <c r="DIG130" s="1148"/>
      <c r="DIH130" s="1148"/>
      <c r="DII130" s="1148"/>
      <c r="DIJ130" s="642"/>
      <c r="DIK130" s="730"/>
      <c r="DIL130" s="60"/>
      <c r="DIM130" s="60"/>
      <c r="DIN130" s="731"/>
      <c r="DIO130" s="1150"/>
      <c r="DIP130" s="35"/>
      <c r="DIQ130" s="732"/>
      <c r="DIR130" s="6"/>
      <c r="DIS130" s="6"/>
      <c r="DIT130" s="6"/>
      <c r="DIU130" s="732"/>
      <c r="DIV130" s="1150"/>
      <c r="DIW130" s="609"/>
      <c r="DIX130" s="1150"/>
      <c r="DIY130" s="1150"/>
      <c r="DIZ130" s="1150"/>
      <c r="DJA130" s="609"/>
      <c r="DJB130" s="1150"/>
      <c r="DJC130" s="642"/>
      <c r="DJD130" s="1148"/>
      <c r="DJE130" s="1148"/>
      <c r="DJF130" s="1148"/>
      <c r="DJG130" s="642"/>
      <c r="DJH130" s="730"/>
      <c r="DJI130" s="60"/>
      <c r="DJJ130" s="60"/>
      <c r="DJK130" s="731"/>
      <c r="DJL130" s="1150"/>
      <c r="DJM130" s="35"/>
      <c r="DJN130" s="732"/>
      <c r="DJO130" s="6"/>
      <c r="DJP130" s="6"/>
      <c r="DJQ130" s="6"/>
      <c r="DJR130" s="732"/>
      <c r="DJS130" s="1150"/>
      <c r="DJT130" s="609"/>
      <c r="DJU130" s="1150"/>
      <c r="DJV130" s="1150"/>
      <c r="DJW130" s="1150"/>
      <c r="DJX130" s="609"/>
      <c r="DJY130" s="1150"/>
      <c r="DJZ130" s="642"/>
      <c r="DKA130" s="1148"/>
      <c r="DKB130" s="1148"/>
      <c r="DKC130" s="1148"/>
      <c r="DKD130" s="642"/>
      <c r="DKE130" s="730"/>
      <c r="DKF130" s="60"/>
      <c r="DKG130" s="60"/>
      <c r="DKH130" s="731"/>
      <c r="DKI130" s="1150"/>
      <c r="DKJ130" s="35"/>
      <c r="DKK130" s="732"/>
      <c r="DKL130" s="6"/>
      <c r="DKM130" s="6"/>
      <c r="DKN130" s="6"/>
      <c r="DKO130" s="732"/>
      <c r="DKP130" s="1150"/>
      <c r="DKQ130" s="609"/>
      <c r="DKR130" s="1150"/>
      <c r="DKS130" s="1150"/>
      <c r="DKT130" s="1150"/>
      <c r="DKU130" s="609"/>
      <c r="DKV130" s="1150"/>
      <c r="DKW130" s="642"/>
      <c r="DKX130" s="1148"/>
      <c r="DKY130" s="1148"/>
      <c r="DKZ130" s="1148"/>
      <c r="DLA130" s="642"/>
      <c r="DLB130" s="730"/>
      <c r="DLC130" s="60"/>
      <c r="DLD130" s="60"/>
      <c r="DLE130" s="731"/>
      <c r="DLF130" s="1150"/>
      <c r="DLG130" s="35"/>
      <c r="DLH130" s="732"/>
      <c r="DLI130" s="6"/>
      <c r="DLJ130" s="6"/>
      <c r="DLK130" s="6"/>
      <c r="DLL130" s="732"/>
      <c r="DLM130" s="1150"/>
      <c r="DLN130" s="609"/>
      <c r="DLO130" s="1150"/>
      <c r="DLP130" s="1150"/>
      <c r="DLQ130" s="1150"/>
      <c r="DLR130" s="609"/>
      <c r="DLS130" s="1150"/>
      <c r="DLT130" s="642"/>
      <c r="DLU130" s="1148"/>
      <c r="DLV130" s="1148"/>
      <c r="DLW130" s="1148"/>
      <c r="DLX130" s="642"/>
      <c r="DLY130" s="730"/>
      <c r="DLZ130" s="60"/>
      <c r="DMA130" s="60"/>
      <c r="DMB130" s="731"/>
      <c r="DMC130" s="1150"/>
      <c r="DMD130" s="35"/>
      <c r="DME130" s="732"/>
      <c r="DMF130" s="6"/>
      <c r="DMG130" s="6"/>
      <c r="DMH130" s="6"/>
      <c r="DMI130" s="732"/>
      <c r="DMJ130" s="1150"/>
      <c r="DMK130" s="609"/>
      <c r="DML130" s="1150"/>
      <c r="DMM130" s="1150"/>
      <c r="DMN130" s="1150"/>
      <c r="DMO130" s="609"/>
      <c r="DMP130" s="1150"/>
      <c r="DMQ130" s="642"/>
      <c r="DMR130" s="1148"/>
      <c r="DMS130" s="1148"/>
      <c r="DMT130" s="1148"/>
      <c r="DMU130" s="642"/>
      <c r="DMV130" s="730"/>
      <c r="DMW130" s="60"/>
      <c r="DMX130" s="60"/>
      <c r="DMY130" s="731"/>
      <c r="DMZ130" s="1150"/>
      <c r="DNA130" s="35"/>
      <c r="DNB130" s="732"/>
      <c r="DNC130" s="6"/>
      <c r="DND130" s="6"/>
      <c r="DNE130" s="6"/>
      <c r="DNF130" s="732"/>
      <c r="DNG130" s="1150"/>
      <c r="DNH130" s="609"/>
      <c r="DNI130" s="1150"/>
      <c r="DNJ130" s="1150"/>
      <c r="DNK130" s="1150"/>
      <c r="DNL130" s="609"/>
      <c r="DNM130" s="1150"/>
      <c r="DNN130" s="642"/>
      <c r="DNO130" s="1148"/>
      <c r="DNP130" s="1148"/>
      <c r="DNQ130" s="1148"/>
      <c r="DNR130" s="642"/>
      <c r="DNS130" s="730"/>
      <c r="DNT130" s="60"/>
      <c r="DNU130" s="60"/>
      <c r="DNV130" s="731"/>
      <c r="DNW130" s="1150"/>
      <c r="DNX130" s="35"/>
      <c r="DNY130" s="732"/>
      <c r="DNZ130" s="6"/>
      <c r="DOA130" s="6"/>
      <c r="DOB130" s="6"/>
      <c r="DOC130" s="732"/>
      <c r="DOD130" s="1150"/>
      <c r="DOE130" s="609"/>
      <c r="DOF130" s="1150"/>
      <c r="DOG130" s="1150"/>
      <c r="DOH130" s="1150"/>
      <c r="DOI130" s="609"/>
      <c r="DOJ130" s="1150"/>
      <c r="DOK130" s="642"/>
      <c r="DOL130" s="1148"/>
      <c r="DOM130" s="1148"/>
      <c r="DON130" s="1148"/>
      <c r="DOO130" s="642"/>
      <c r="DOP130" s="730"/>
      <c r="DOQ130" s="60"/>
      <c r="DOR130" s="60"/>
      <c r="DOS130" s="731"/>
      <c r="DOT130" s="1150"/>
      <c r="DOU130" s="35"/>
      <c r="DOV130" s="732"/>
      <c r="DOW130" s="6"/>
      <c r="DOX130" s="6"/>
      <c r="DOY130" s="6"/>
      <c r="DOZ130" s="732"/>
      <c r="DPA130" s="1150"/>
      <c r="DPB130" s="609"/>
      <c r="DPC130" s="1150"/>
      <c r="DPD130" s="1150"/>
      <c r="DPE130" s="1150"/>
      <c r="DPF130" s="609"/>
      <c r="DPG130" s="1150"/>
      <c r="DPH130" s="642"/>
      <c r="DPI130" s="1148"/>
      <c r="DPJ130" s="1148"/>
      <c r="DPK130" s="1148"/>
      <c r="DPL130" s="642"/>
      <c r="DPM130" s="730"/>
      <c r="DPN130" s="60"/>
      <c r="DPO130" s="60"/>
      <c r="DPP130" s="731"/>
      <c r="DPQ130" s="1150"/>
      <c r="DPR130" s="35"/>
      <c r="DPS130" s="732"/>
      <c r="DPT130" s="6"/>
      <c r="DPU130" s="6"/>
      <c r="DPV130" s="6"/>
      <c r="DPW130" s="732"/>
      <c r="DPX130" s="1150"/>
      <c r="DPY130" s="609"/>
      <c r="DPZ130" s="1150"/>
      <c r="DQA130" s="1150"/>
      <c r="DQB130" s="1150"/>
      <c r="DQC130" s="609"/>
      <c r="DQD130" s="1150"/>
      <c r="DQE130" s="642"/>
      <c r="DQF130" s="1148"/>
      <c r="DQG130" s="1148"/>
      <c r="DQH130" s="1148"/>
      <c r="DQI130" s="642"/>
      <c r="DQJ130" s="730"/>
      <c r="DQK130" s="60"/>
      <c r="DQL130" s="60"/>
      <c r="DQM130" s="731"/>
      <c r="DQN130" s="1150"/>
      <c r="DQO130" s="35"/>
      <c r="DQP130" s="732"/>
      <c r="DQQ130" s="6"/>
      <c r="DQR130" s="6"/>
      <c r="DQS130" s="6"/>
      <c r="DQT130" s="732"/>
      <c r="DQU130" s="1150"/>
      <c r="DQV130" s="609"/>
      <c r="DQW130" s="1150"/>
      <c r="DQX130" s="1150"/>
      <c r="DQY130" s="1150"/>
      <c r="DQZ130" s="609"/>
      <c r="DRA130" s="1150"/>
      <c r="DRB130" s="642"/>
      <c r="DRC130" s="1148"/>
      <c r="DRD130" s="1148"/>
      <c r="DRE130" s="1148"/>
      <c r="DRF130" s="642"/>
      <c r="DRG130" s="730"/>
      <c r="DRH130" s="60"/>
      <c r="DRI130" s="60"/>
      <c r="DRJ130" s="731"/>
      <c r="DRK130" s="1150"/>
      <c r="DRL130" s="35"/>
      <c r="DRM130" s="732"/>
      <c r="DRN130" s="6"/>
      <c r="DRO130" s="6"/>
      <c r="DRP130" s="6"/>
      <c r="DRQ130" s="732"/>
      <c r="DRR130" s="1150"/>
      <c r="DRS130" s="609"/>
      <c r="DRT130" s="1150"/>
      <c r="DRU130" s="1150"/>
      <c r="DRV130" s="1150"/>
      <c r="DRW130" s="609"/>
      <c r="DRX130" s="1150"/>
      <c r="DRY130" s="642"/>
      <c r="DRZ130" s="1148"/>
      <c r="DSA130" s="1148"/>
      <c r="DSB130" s="1148"/>
      <c r="DSC130" s="642"/>
      <c r="DSD130" s="730"/>
      <c r="DSE130" s="60"/>
      <c r="DSF130" s="60"/>
      <c r="DSG130" s="731"/>
      <c r="DSH130" s="1150"/>
      <c r="DSI130" s="35"/>
      <c r="DSJ130" s="732"/>
      <c r="DSK130" s="6"/>
      <c r="DSL130" s="6"/>
      <c r="DSM130" s="6"/>
      <c r="DSN130" s="732"/>
      <c r="DSO130" s="1150"/>
      <c r="DSP130" s="609"/>
      <c r="DSQ130" s="1150"/>
      <c r="DSR130" s="1150"/>
      <c r="DSS130" s="1150"/>
      <c r="DST130" s="609"/>
      <c r="DSU130" s="1150"/>
      <c r="DSV130" s="642"/>
      <c r="DSW130" s="1148"/>
      <c r="DSX130" s="1148"/>
      <c r="DSY130" s="1148"/>
      <c r="DSZ130" s="642"/>
      <c r="DTA130" s="730"/>
      <c r="DTB130" s="60"/>
      <c r="DTC130" s="60"/>
      <c r="DTD130" s="731"/>
      <c r="DTE130" s="1150"/>
      <c r="DTF130" s="35"/>
      <c r="DTG130" s="732"/>
      <c r="DTH130" s="6"/>
      <c r="DTI130" s="6"/>
      <c r="DTJ130" s="6"/>
      <c r="DTK130" s="732"/>
      <c r="DTL130" s="1150"/>
      <c r="DTM130" s="609"/>
      <c r="DTN130" s="1150"/>
      <c r="DTO130" s="1150"/>
      <c r="DTP130" s="1150"/>
      <c r="DTQ130" s="609"/>
      <c r="DTR130" s="1150"/>
      <c r="DTS130" s="642"/>
      <c r="DTT130" s="1148"/>
      <c r="DTU130" s="1148"/>
      <c r="DTV130" s="1148"/>
      <c r="DTW130" s="642"/>
      <c r="DTX130" s="730"/>
      <c r="DTY130" s="60"/>
      <c r="DTZ130" s="60"/>
      <c r="DUA130" s="731"/>
      <c r="DUB130" s="1150"/>
      <c r="DUC130" s="35"/>
      <c r="DUD130" s="732"/>
      <c r="DUE130" s="6"/>
      <c r="DUF130" s="6"/>
      <c r="DUG130" s="6"/>
      <c r="DUH130" s="732"/>
      <c r="DUI130" s="1150"/>
      <c r="DUJ130" s="609"/>
      <c r="DUK130" s="1150"/>
      <c r="DUL130" s="1150"/>
      <c r="DUM130" s="1150"/>
      <c r="DUN130" s="609"/>
      <c r="DUO130" s="1150"/>
      <c r="DUP130" s="642"/>
      <c r="DUQ130" s="1148"/>
      <c r="DUR130" s="1148"/>
      <c r="DUS130" s="1148"/>
      <c r="DUT130" s="642"/>
      <c r="DUU130" s="730"/>
      <c r="DUV130" s="60"/>
      <c r="DUW130" s="60"/>
      <c r="DUX130" s="731"/>
      <c r="DUY130" s="1150"/>
      <c r="DUZ130" s="35"/>
      <c r="DVA130" s="732"/>
      <c r="DVB130" s="6"/>
      <c r="DVC130" s="6"/>
      <c r="DVD130" s="6"/>
      <c r="DVE130" s="732"/>
      <c r="DVF130" s="1150"/>
      <c r="DVG130" s="609"/>
      <c r="DVH130" s="1150"/>
      <c r="DVI130" s="1150"/>
      <c r="DVJ130" s="1150"/>
      <c r="DVK130" s="609"/>
      <c r="DVL130" s="1150"/>
      <c r="DVM130" s="642"/>
      <c r="DVN130" s="1148"/>
      <c r="DVO130" s="1148"/>
      <c r="DVP130" s="1148"/>
      <c r="DVQ130" s="642"/>
      <c r="DVR130" s="730"/>
      <c r="DVS130" s="60"/>
      <c r="DVT130" s="60"/>
      <c r="DVU130" s="731"/>
      <c r="DVV130" s="1150"/>
      <c r="DVW130" s="35"/>
      <c r="DVX130" s="732"/>
      <c r="DVY130" s="6"/>
      <c r="DVZ130" s="6"/>
      <c r="DWA130" s="6"/>
      <c r="DWB130" s="732"/>
      <c r="DWC130" s="1150"/>
      <c r="DWD130" s="609"/>
      <c r="DWE130" s="1150"/>
      <c r="DWF130" s="1150"/>
      <c r="DWG130" s="1150"/>
      <c r="DWH130" s="609"/>
      <c r="DWI130" s="1150"/>
      <c r="DWJ130" s="642"/>
      <c r="DWK130" s="1148"/>
      <c r="DWL130" s="1148"/>
      <c r="DWM130" s="1148"/>
      <c r="DWN130" s="642"/>
      <c r="DWO130" s="730"/>
      <c r="DWP130" s="60"/>
      <c r="DWQ130" s="60"/>
      <c r="DWR130" s="731"/>
      <c r="DWS130" s="1150"/>
      <c r="DWT130" s="35"/>
      <c r="DWU130" s="732"/>
      <c r="DWV130" s="6"/>
      <c r="DWW130" s="6"/>
      <c r="DWX130" s="6"/>
      <c r="DWY130" s="732"/>
      <c r="DWZ130" s="1150"/>
      <c r="DXA130" s="609"/>
      <c r="DXB130" s="1150"/>
      <c r="DXC130" s="1150"/>
      <c r="DXD130" s="1150"/>
      <c r="DXE130" s="609"/>
      <c r="DXF130" s="1150"/>
      <c r="DXG130" s="642"/>
      <c r="DXH130" s="1148"/>
      <c r="DXI130" s="1148"/>
      <c r="DXJ130" s="1148"/>
      <c r="DXK130" s="642"/>
      <c r="DXL130" s="730"/>
      <c r="DXM130" s="60"/>
      <c r="DXN130" s="60"/>
      <c r="DXO130" s="731"/>
      <c r="DXP130" s="1150"/>
      <c r="DXQ130" s="35"/>
      <c r="DXR130" s="732"/>
      <c r="DXS130" s="6"/>
      <c r="DXT130" s="6"/>
      <c r="DXU130" s="6"/>
      <c r="DXV130" s="732"/>
      <c r="DXW130" s="1150"/>
      <c r="DXX130" s="609"/>
      <c r="DXY130" s="1150"/>
      <c r="DXZ130" s="1150"/>
      <c r="DYA130" s="1150"/>
      <c r="DYB130" s="609"/>
      <c r="DYC130" s="1150"/>
      <c r="DYD130" s="642"/>
      <c r="DYE130" s="1148"/>
      <c r="DYF130" s="1148"/>
      <c r="DYG130" s="1148"/>
      <c r="DYH130" s="642"/>
      <c r="DYI130" s="730"/>
      <c r="DYJ130" s="60"/>
      <c r="DYK130" s="60"/>
      <c r="DYL130" s="731"/>
      <c r="DYM130" s="1150"/>
      <c r="DYN130" s="35"/>
      <c r="DYO130" s="732"/>
      <c r="DYP130" s="6"/>
      <c r="DYQ130" s="6"/>
      <c r="DYR130" s="6"/>
      <c r="DYS130" s="732"/>
      <c r="DYT130" s="1150"/>
      <c r="DYU130" s="609"/>
      <c r="DYV130" s="1150"/>
      <c r="DYW130" s="1150"/>
      <c r="DYX130" s="1150"/>
      <c r="DYY130" s="609"/>
      <c r="DYZ130" s="1150"/>
      <c r="DZA130" s="642"/>
      <c r="DZB130" s="1148"/>
      <c r="DZC130" s="1148"/>
      <c r="DZD130" s="1148"/>
      <c r="DZE130" s="642"/>
      <c r="DZF130" s="730"/>
      <c r="DZG130" s="60"/>
      <c r="DZH130" s="60"/>
      <c r="DZI130" s="731"/>
      <c r="DZJ130" s="1150"/>
      <c r="DZK130" s="35"/>
      <c r="DZL130" s="732"/>
      <c r="DZM130" s="6"/>
      <c r="DZN130" s="6"/>
      <c r="DZO130" s="6"/>
      <c r="DZP130" s="732"/>
      <c r="DZQ130" s="1150"/>
      <c r="DZR130" s="609"/>
      <c r="DZS130" s="1150"/>
      <c r="DZT130" s="1150"/>
      <c r="DZU130" s="1150"/>
      <c r="DZV130" s="609"/>
      <c r="DZW130" s="1150"/>
      <c r="DZX130" s="642"/>
      <c r="DZY130" s="1148"/>
      <c r="DZZ130" s="1148"/>
      <c r="EAA130" s="1148"/>
      <c r="EAB130" s="642"/>
      <c r="EAC130" s="730"/>
      <c r="EAD130" s="60"/>
      <c r="EAE130" s="60"/>
      <c r="EAF130" s="731"/>
      <c r="EAG130" s="1150"/>
      <c r="EAH130" s="35"/>
      <c r="EAI130" s="732"/>
      <c r="EAJ130" s="6"/>
      <c r="EAK130" s="6"/>
      <c r="EAL130" s="6"/>
      <c r="EAM130" s="732"/>
      <c r="EAN130" s="1150"/>
      <c r="EAO130" s="609"/>
      <c r="EAP130" s="1150"/>
      <c r="EAQ130" s="1150"/>
      <c r="EAR130" s="1150"/>
      <c r="EAS130" s="609"/>
      <c r="EAT130" s="1150"/>
      <c r="EAU130" s="642"/>
      <c r="EAV130" s="1148"/>
      <c r="EAW130" s="1148"/>
      <c r="EAX130" s="1148"/>
      <c r="EAY130" s="642"/>
      <c r="EAZ130" s="730"/>
      <c r="EBA130" s="60"/>
      <c r="EBB130" s="60"/>
      <c r="EBC130" s="731"/>
      <c r="EBD130" s="1150"/>
      <c r="EBE130" s="35"/>
      <c r="EBF130" s="732"/>
      <c r="EBG130" s="6"/>
      <c r="EBH130" s="6"/>
      <c r="EBI130" s="6"/>
      <c r="EBJ130" s="732"/>
      <c r="EBK130" s="1150"/>
      <c r="EBL130" s="609"/>
      <c r="EBM130" s="1150"/>
      <c r="EBN130" s="1150"/>
      <c r="EBO130" s="1150"/>
      <c r="EBP130" s="609"/>
      <c r="EBQ130" s="1150"/>
      <c r="EBR130" s="642"/>
      <c r="EBS130" s="1148"/>
      <c r="EBT130" s="1148"/>
      <c r="EBU130" s="1148"/>
      <c r="EBV130" s="642"/>
      <c r="EBW130" s="730"/>
      <c r="EBX130" s="60"/>
      <c r="EBY130" s="60"/>
      <c r="EBZ130" s="731"/>
      <c r="ECA130" s="1150"/>
      <c r="ECB130" s="35"/>
      <c r="ECC130" s="732"/>
      <c r="ECD130" s="6"/>
      <c r="ECE130" s="6"/>
      <c r="ECF130" s="6"/>
      <c r="ECG130" s="732"/>
      <c r="ECH130" s="1150"/>
      <c r="ECI130" s="609"/>
      <c r="ECJ130" s="1150"/>
      <c r="ECK130" s="1150"/>
      <c r="ECL130" s="1150"/>
      <c r="ECM130" s="609"/>
      <c r="ECN130" s="1150"/>
      <c r="ECO130" s="642"/>
      <c r="ECP130" s="1148"/>
      <c r="ECQ130" s="1148"/>
      <c r="ECR130" s="1148"/>
      <c r="ECS130" s="642"/>
      <c r="ECT130" s="730"/>
      <c r="ECU130" s="60"/>
      <c r="ECV130" s="60"/>
      <c r="ECW130" s="731"/>
      <c r="ECX130" s="1150"/>
      <c r="ECY130" s="35"/>
      <c r="ECZ130" s="732"/>
      <c r="EDA130" s="6"/>
      <c r="EDB130" s="6"/>
      <c r="EDC130" s="6"/>
      <c r="EDD130" s="732"/>
      <c r="EDE130" s="1150"/>
      <c r="EDF130" s="609"/>
      <c r="EDG130" s="1150"/>
      <c r="EDH130" s="1150"/>
      <c r="EDI130" s="1150"/>
      <c r="EDJ130" s="609"/>
      <c r="EDK130" s="1150"/>
      <c r="EDL130" s="642"/>
      <c r="EDM130" s="1148"/>
      <c r="EDN130" s="1148"/>
      <c r="EDO130" s="1148"/>
      <c r="EDP130" s="642"/>
      <c r="EDQ130" s="730"/>
      <c r="EDR130" s="60"/>
      <c r="EDS130" s="60"/>
      <c r="EDT130" s="731"/>
      <c r="EDU130" s="1150"/>
      <c r="EDV130" s="35"/>
      <c r="EDW130" s="732"/>
      <c r="EDX130" s="6"/>
      <c r="EDY130" s="6"/>
      <c r="EDZ130" s="6"/>
      <c r="EEA130" s="732"/>
      <c r="EEB130" s="1150"/>
      <c r="EEC130" s="609"/>
      <c r="EED130" s="1150"/>
      <c r="EEE130" s="1150"/>
      <c r="EEF130" s="1150"/>
      <c r="EEG130" s="609"/>
      <c r="EEH130" s="1150"/>
      <c r="EEI130" s="642"/>
      <c r="EEJ130" s="1148"/>
      <c r="EEK130" s="1148"/>
      <c r="EEL130" s="1148"/>
      <c r="EEM130" s="642"/>
      <c r="EEN130" s="730"/>
      <c r="EEO130" s="60"/>
      <c r="EEP130" s="60"/>
      <c r="EEQ130" s="731"/>
      <c r="EER130" s="1150"/>
      <c r="EES130" s="35"/>
      <c r="EET130" s="732"/>
      <c r="EEU130" s="6"/>
      <c r="EEV130" s="6"/>
      <c r="EEW130" s="6"/>
      <c r="EEX130" s="732"/>
      <c r="EEY130" s="1150"/>
      <c r="EEZ130" s="609"/>
      <c r="EFA130" s="1150"/>
      <c r="EFB130" s="1150"/>
      <c r="EFC130" s="1150"/>
      <c r="EFD130" s="609"/>
      <c r="EFE130" s="1150"/>
      <c r="EFF130" s="642"/>
      <c r="EFG130" s="1148"/>
      <c r="EFH130" s="1148"/>
      <c r="EFI130" s="1148"/>
      <c r="EFJ130" s="642"/>
      <c r="EFK130" s="730"/>
      <c r="EFL130" s="60"/>
      <c r="EFM130" s="60"/>
      <c r="EFN130" s="731"/>
      <c r="EFO130" s="1150"/>
      <c r="EFP130" s="35"/>
      <c r="EFQ130" s="732"/>
      <c r="EFR130" s="6"/>
      <c r="EFS130" s="6"/>
      <c r="EFT130" s="6"/>
      <c r="EFU130" s="732"/>
      <c r="EFV130" s="1150"/>
      <c r="EFW130" s="609"/>
      <c r="EFX130" s="1150"/>
      <c r="EFY130" s="1150"/>
      <c r="EFZ130" s="1150"/>
      <c r="EGA130" s="609"/>
      <c r="EGB130" s="1150"/>
      <c r="EGC130" s="642"/>
      <c r="EGD130" s="1148"/>
      <c r="EGE130" s="1148"/>
      <c r="EGF130" s="1148"/>
      <c r="EGG130" s="642"/>
      <c r="EGH130" s="730"/>
      <c r="EGI130" s="60"/>
      <c r="EGJ130" s="60"/>
      <c r="EGK130" s="731"/>
      <c r="EGL130" s="1150"/>
      <c r="EGM130" s="35"/>
      <c r="EGN130" s="732"/>
      <c r="EGO130" s="6"/>
      <c r="EGP130" s="6"/>
      <c r="EGQ130" s="6"/>
      <c r="EGR130" s="732"/>
      <c r="EGS130" s="1150"/>
      <c r="EGT130" s="609"/>
      <c r="EGU130" s="1150"/>
      <c r="EGV130" s="1150"/>
      <c r="EGW130" s="1150"/>
      <c r="EGX130" s="609"/>
      <c r="EGY130" s="1150"/>
      <c r="EGZ130" s="642"/>
      <c r="EHA130" s="1148"/>
      <c r="EHB130" s="1148"/>
      <c r="EHC130" s="1148"/>
      <c r="EHD130" s="642"/>
      <c r="EHE130" s="730"/>
      <c r="EHF130" s="60"/>
      <c r="EHG130" s="60"/>
      <c r="EHH130" s="731"/>
      <c r="EHI130" s="1150"/>
      <c r="EHJ130" s="35"/>
      <c r="EHK130" s="732"/>
      <c r="EHL130" s="6"/>
      <c r="EHM130" s="6"/>
      <c r="EHN130" s="6"/>
      <c r="EHO130" s="732"/>
      <c r="EHP130" s="1150"/>
      <c r="EHQ130" s="609"/>
      <c r="EHR130" s="1150"/>
      <c r="EHS130" s="1150"/>
      <c r="EHT130" s="1150"/>
      <c r="EHU130" s="609"/>
      <c r="EHV130" s="1150"/>
      <c r="EHW130" s="642"/>
      <c r="EHX130" s="1148"/>
      <c r="EHY130" s="1148"/>
      <c r="EHZ130" s="1148"/>
      <c r="EIA130" s="642"/>
      <c r="EIB130" s="730"/>
      <c r="EIC130" s="60"/>
      <c r="EID130" s="60"/>
      <c r="EIE130" s="731"/>
      <c r="EIF130" s="1150"/>
      <c r="EIG130" s="35"/>
      <c r="EIH130" s="732"/>
      <c r="EII130" s="6"/>
      <c r="EIJ130" s="6"/>
      <c r="EIK130" s="6"/>
      <c r="EIL130" s="732"/>
      <c r="EIM130" s="1150"/>
      <c r="EIN130" s="609"/>
      <c r="EIO130" s="1150"/>
      <c r="EIP130" s="1150"/>
      <c r="EIQ130" s="1150"/>
      <c r="EIR130" s="609"/>
      <c r="EIS130" s="1150"/>
      <c r="EIT130" s="642"/>
      <c r="EIU130" s="1148"/>
      <c r="EIV130" s="1148"/>
      <c r="EIW130" s="1148"/>
      <c r="EIX130" s="642"/>
      <c r="EIY130" s="730"/>
      <c r="EIZ130" s="60"/>
      <c r="EJA130" s="60"/>
      <c r="EJB130" s="731"/>
      <c r="EJC130" s="1150"/>
      <c r="EJD130" s="35"/>
      <c r="EJE130" s="732"/>
      <c r="EJF130" s="6"/>
      <c r="EJG130" s="6"/>
      <c r="EJH130" s="6"/>
      <c r="EJI130" s="732"/>
      <c r="EJJ130" s="1150"/>
      <c r="EJK130" s="609"/>
      <c r="EJL130" s="1150"/>
      <c r="EJM130" s="1150"/>
      <c r="EJN130" s="1150"/>
      <c r="EJO130" s="609"/>
      <c r="EJP130" s="1150"/>
      <c r="EJQ130" s="642"/>
      <c r="EJR130" s="1148"/>
      <c r="EJS130" s="1148"/>
      <c r="EJT130" s="1148"/>
      <c r="EJU130" s="642"/>
      <c r="EJV130" s="730"/>
      <c r="EJW130" s="60"/>
      <c r="EJX130" s="60"/>
      <c r="EJY130" s="731"/>
      <c r="EJZ130" s="1150"/>
      <c r="EKA130" s="35"/>
      <c r="EKB130" s="732"/>
      <c r="EKC130" s="6"/>
      <c r="EKD130" s="6"/>
      <c r="EKE130" s="6"/>
      <c r="EKF130" s="732"/>
      <c r="EKG130" s="1150"/>
      <c r="EKH130" s="609"/>
      <c r="EKI130" s="1150"/>
      <c r="EKJ130" s="1150"/>
      <c r="EKK130" s="1150"/>
      <c r="EKL130" s="609"/>
      <c r="EKM130" s="1150"/>
      <c r="EKN130" s="642"/>
      <c r="EKO130" s="1148"/>
      <c r="EKP130" s="1148"/>
      <c r="EKQ130" s="1148"/>
      <c r="EKR130" s="642"/>
      <c r="EKS130" s="730"/>
      <c r="EKT130" s="60"/>
      <c r="EKU130" s="60"/>
      <c r="EKV130" s="731"/>
      <c r="EKW130" s="1150"/>
      <c r="EKX130" s="35"/>
      <c r="EKY130" s="732"/>
      <c r="EKZ130" s="6"/>
      <c r="ELA130" s="6"/>
      <c r="ELB130" s="6"/>
      <c r="ELC130" s="732"/>
      <c r="ELD130" s="1150"/>
      <c r="ELE130" s="609"/>
      <c r="ELF130" s="1150"/>
      <c r="ELG130" s="1150"/>
      <c r="ELH130" s="1150"/>
      <c r="ELI130" s="609"/>
      <c r="ELJ130" s="1150"/>
      <c r="ELK130" s="642"/>
      <c r="ELL130" s="1148"/>
      <c r="ELM130" s="1148"/>
      <c r="ELN130" s="1148"/>
      <c r="ELO130" s="642"/>
      <c r="ELP130" s="730"/>
      <c r="ELQ130" s="60"/>
      <c r="ELR130" s="60"/>
      <c r="ELS130" s="731"/>
      <c r="ELT130" s="1150"/>
      <c r="ELU130" s="35"/>
      <c r="ELV130" s="732"/>
      <c r="ELW130" s="6"/>
      <c r="ELX130" s="6"/>
      <c r="ELY130" s="6"/>
      <c r="ELZ130" s="732"/>
      <c r="EMA130" s="1150"/>
      <c r="EMB130" s="609"/>
      <c r="EMC130" s="1150"/>
      <c r="EMD130" s="1150"/>
      <c r="EME130" s="1150"/>
      <c r="EMF130" s="609"/>
      <c r="EMG130" s="1150"/>
      <c r="EMH130" s="642"/>
      <c r="EMI130" s="1148"/>
      <c r="EMJ130" s="1148"/>
      <c r="EMK130" s="1148"/>
      <c r="EML130" s="642"/>
      <c r="EMM130" s="730"/>
      <c r="EMN130" s="60"/>
      <c r="EMO130" s="60"/>
      <c r="EMP130" s="731"/>
      <c r="EMQ130" s="1150"/>
      <c r="EMR130" s="35"/>
      <c r="EMS130" s="732"/>
      <c r="EMT130" s="6"/>
      <c r="EMU130" s="6"/>
      <c r="EMV130" s="6"/>
      <c r="EMW130" s="732"/>
      <c r="EMX130" s="1150"/>
      <c r="EMY130" s="609"/>
      <c r="EMZ130" s="1150"/>
      <c r="ENA130" s="1150"/>
      <c r="ENB130" s="1150"/>
      <c r="ENC130" s="609"/>
      <c r="END130" s="1150"/>
      <c r="ENE130" s="642"/>
      <c r="ENF130" s="1148"/>
      <c r="ENG130" s="1148"/>
      <c r="ENH130" s="1148"/>
      <c r="ENI130" s="642"/>
      <c r="ENJ130" s="730"/>
      <c r="ENK130" s="60"/>
      <c r="ENL130" s="60"/>
      <c r="ENM130" s="731"/>
      <c r="ENN130" s="1150"/>
      <c r="ENO130" s="35"/>
      <c r="ENP130" s="732"/>
      <c r="ENQ130" s="6"/>
      <c r="ENR130" s="6"/>
      <c r="ENS130" s="6"/>
      <c r="ENT130" s="732"/>
      <c r="ENU130" s="1150"/>
      <c r="ENV130" s="609"/>
      <c r="ENW130" s="1150"/>
      <c r="ENX130" s="1150"/>
      <c r="ENY130" s="1150"/>
      <c r="ENZ130" s="609"/>
      <c r="EOA130" s="1150"/>
      <c r="EOB130" s="642"/>
      <c r="EOC130" s="1148"/>
      <c r="EOD130" s="1148"/>
      <c r="EOE130" s="1148"/>
      <c r="EOF130" s="642"/>
      <c r="EOG130" s="730"/>
      <c r="EOH130" s="60"/>
      <c r="EOI130" s="60"/>
      <c r="EOJ130" s="731"/>
      <c r="EOK130" s="1150"/>
      <c r="EOL130" s="35"/>
      <c r="EOM130" s="732"/>
      <c r="EON130" s="6"/>
      <c r="EOO130" s="6"/>
      <c r="EOP130" s="6"/>
      <c r="EOQ130" s="732"/>
      <c r="EOR130" s="1150"/>
      <c r="EOS130" s="609"/>
      <c r="EOT130" s="1150"/>
      <c r="EOU130" s="1150"/>
      <c r="EOV130" s="1150"/>
      <c r="EOW130" s="609"/>
      <c r="EOX130" s="1150"/>
      <c r="EOY130" s="642"/>
      <c r="EOZ130" s="1148"/>
      <c r="EPA130" s="1148"/>
      <c r="EPB130" s="1148"/>
      <c r="EPC130" s="642"/>
      <c r="EPD130" s="730"/>
      <c r="EPE130" s="60"/>
      <c r="EPF130" s="60"/>
      <c r="EPG130" s="731"/>
      <c r="EPH130" s="1150"/>
      <c r="EPI130" s="35"/>
      <c r="EPJ130" s="732"/>
      <c r="EPK130" s="6"/>
      <c r="EPL130" s="6"/>
      <c r="EPM130" s="6"/>
      <c r="EPN130" s="732"/>
      <c r="EPO130" s="1150"/>
      <c r="EPP130" s="609"/>
      <c r="EPQ130" s="1150"/>
      <c r="EPR130" s="1150"/>
      <c r="EPS130" s="1150"/>
      <c r="EPT130" s="609"/>
      <c r="EPU130" s="1150"/>
      <c r="EPV130" s="642"/>
      <c r="EPW130" s="1148"/>
      <c r="EPX130" s="1148"/>
      <c r="EPY130" s="1148"/>
      <c r="EPZ130" s="642"/>
      <c r="EQA130" s="730"/>
      <c r="EQB130" s="60"/>
      <c r="EQC130" s="60"/>
      <c r="EQD130" s="731"/>
      <c r="EQE130" s="1150"/>
      <c r="EQF130" s="35"/>
      <c r="EQG130" s="732"/>
      <c r="EQH130" s="6"/>
      <c r="EQI130" s="6"/>
      <c r="EQJ130" s="6"/>
      <c r="EQK130" s="732"/>
      <c r="EQL130" s="1150"/>
      <c r="EQM130" s="609"/>
      <c r="EQN130" s="1150"/>
      <c r="EQO130" s="1150"/>
      <c r="EQP130" s="1150"/>
      <c r="EQQ130" s="609"/>
      <c r="EQR130" s="1150"/>
      <c r="EQS130" s="642"/>
      <c r="EQT130" s="1148"/>
      <c r="EQU130" s="1148"/>
      <c r="EQV130" s="1148"/>
      <c r="EQW130" s="642"/>
      <c r="EQX130" s="730"/>
      <c r="EQY130" s="60"/>
      <c r="EQZ130" s="60"/>
      <c r="ERA130" s="731"/>
      <c r="ERB130" s="1150"/>
      <c r="ERC130" s="35"/>
      <c r="ERD130" s="732"/>
      <c r="ERE130" s="6"/>
      <c r="ERF130" s="6"/>
      <c r="ERG130" s="6"/>
      <c r="ERH130" s="732"/>
      <c r="ERI130" s="1150"/>
      <c r="ERJ130" s="609"/>
      <c r="ERK130" s="1150"/>
      <c r="ERL130" s="1150"/>
      <c r="ERM130" s="1150"/>
      <c r="ERN130" s="609"/>
      <c r="ERO130" s="1150"/>
      <c r="ERP130" s="642"/>
      <c r="ERQ130" s="1148"/>
      <c r="ERR130" s="1148"/>
      <c r="ERS130" s="1148"/>
      <c r="ERT130" s="642"/>
      <c r="ERU130" s="730"/>
      <c r="ERV130" s="60"/>
      <c r="ERW130" s="60"/>
      <c r="ERX130" s="731"/>
      <c r="ERY130" s="1150"/>
      <c r="ERZ130" s="35"/>
      <c r="ESA130" s="732"/>
      <c r="ESB130" s="6"/>
      <c r="ESC130" s="6"/>
      <c r="ESD130" s="6"/>
      <c r="ESE130" s="732"/>
      <c r="ESF130" s="1150"/>
      <c r="ESG130" s="609"/>
      <c r="ESH130" s="1150"/>
      <c r="ESI130" s="1150"/>
      <c r="ESJ130" s="1150"/>
      <c r="ESK130" s="609"/>
      <c r="ESL130" s="1150"/>
      <c r="ESM130" s="642"/>
      <c r="ESN130" s="1148"/>
      <c r="ESO130" s="1148"/>
      <c r="ESP130" s="1148"/>
      <c r="ESQ130" s="642"/>
      <c r="ESR130" s="730"/>
      <c r="ESS130" s="60"/>
      <c r="EST130" s="60"/>
      <c r="ESU130" s="731"/>
      <c r="ESV130" s="1150"/>
      <c r="ESW130" s="35"/>
      <c r="ESX130" s="732"/>
      <c r="ESY130" s="6"/>
      <c r="ESZ130" s="6"/>
      <c r="ETA130" s="6"/>
      <c r="ETB130" s="732"/>
      <c r="ETC130" s="1150"/>
      <c r="ETD130" s="609"/>
      <c r="ETE130" s="1150"/>
      <c r="ETF130" s="1150"/>
      <c r="ETG130" s="1150"/>
      <c r="ETH130" s="609"/>
      <c r="ETI130" s="1150"/>
      <c r="ETJ130" s="642"/>
      <c r="ETK130" s="1148"/>
      <c r="ETL130" s="1148"/>
      <c r="ETM130" s="1148"/>
      <c r="ETN130" s="642"/>
      <c r="ETO130" s="730"/>
      <c r="ETP130" s="60"/>
      <c r="ETQ130" s="60"/>
      <c r="ETR130" s="731"/>
      <c r="ETS130" s="1150"/>
      <c r="ETT130" s="35"/>
      <c r="ETU130" s="732"/>
      <c r="ETV130" s="6"/>
      <c r="ETW130" s="6"/>
      <c r="ETX130" s="6"/>
      <c r="ETY130" s="732"/>
      <c r="ETZ130" s="1150"/>
      <c r="EUA130" s="609"/>
      <c r="EUB130" s="1150"/>
      <c r="EUC130" s="1150"/>
      <c r="EUD130" s="1150"/>
      <c r="EUE130" s="609"/>
      <c r="EUF130" s="1150"/>
      <c r="EUG130" s="642"/>
      <c r="EUH130" s="1148"/>
      <c r="EUI130" s="1148"/>
      <c r="EUJ130" s="1148"/>
      <c r="EUK130" s="642"/>
      <c r="EUL130" s="730"/>
      <c r="EUM130" s="60"/>
      <c r="EUN130" s="60"/>
      <c r="EUO130" s="731"/>
      <c r="EUP130" s="1150"/>
      <c r="EUQ130" s="35"/>
      <c r="EUR130" s="732"/>
      <c r="EUS130" s="6"/>
      <c r="EUT130" s="6"/>
      <c r="EUU130" s="6"/>
      <c r="EUV130" s="732"/>
      <c r="EUW130" s="1150"/>
      <c r="EUX130" s="609"/>
      <c r="EUY130" s="1150"/>
      <c r="EUZ130" s="1150"/>
      <c r="EVA130" s="1150"/>
      <c r="EVB130" s="609"/>
      <c r="EVC130" s="1150"/>
      <c r="EVD130" s="642"/>
      <c r="EVE130" s="1148"/>
      <c r="EVF130" s="1148"/>
      <c r="EVG130" s="1148"/>
      <c r="EVH130" s="642"/>
      <c r="EVI130" s="730"/>
      <c r="EVJ130" s="60"/>
      <c r="EVK130" s="60"/>
      <c r="EVL130" s="731"/>
      <c r="EVM130" s="1150"/>
      <c r="EVN130" s="35"/>
      <c r="EVO130" s="732"/>
      <c r="EVP130" s="6"/>
      <c r="EVQ130" s="6"/>
      <c r="EVR130" s="6"/>
      <c r="EVS130" s="732"/>
      <c r="EVT130" s="1150"/>
      <c r="EVU130" s="609"/>
      <c r="EVV130" s="1150"/>
      <c r="EVW130" s="1150"/>
      <c r="EVX130" s="1150"/>
      <c r="EVY130" s="609"/>
      <c r="EVZ130" s="1150"/>
      <c r="EWA130" s="642"/>
      <c r="EWB130" s="1148"/>
      <c r="EWC130" s="1148"/>
      <c r="EWD130" s="1148"/>
      <c r="EWE130" s="642"/>
      <c r="EWF130" s="730"/>
      <c r="EWG130" s="60"/>
      <c r="EWH130" s="60"/>
      <c r="EWI130" s="731"/>
      <c r="EWJ130" s="1150"/>
      <c r="EWK130" s="35"/>
      <c r="EWL130" s="732"/>
      <c r="EWM130" s="6"/>
      <c r="EWN130" s="6"/>
      <c r="EWO130" s="6"/>
      <c r="EWP130" s="732"/>
      <c r="EWQ130" s="1150"/>
      <c r="EWR130" s="609"/>
      <c r="EWS130" s="1150"/>
      <c r="EWT130" s="1150"/>
      <c r="EWU130" s="1150"/>
      <c r="EWV130" s="609"/>
      <c r="EWW130" s="1150"/>
      <c r="EWX130" s="642"/>
      <c r="EWY130" s="1148"/>
      <c r="EWZ130" s="1148"/>
      <c r="EXA130" s="1148"/>
      <c r="EXB130" s="642"/>
      <c r="EXC130" s="730"/>
      <c r="EXD130" s="60"/>
      <c r="EXE130" s="60"/>
      <c r="EXF130" s="731"/>
      <c r="EXG130" s="1150"/>
      <c r="EXH130" s="35"/>
      <c r="EXI130" s="732"/>
      <c r="EXJ130" s="6"/>
      <c r="EXK130" s="6"/>
      <c r="EXL130" s="6"/>
      <c r="EXM130" s="732"/>
      <c r="EXN130" s="1150"/>
      <c r="EXO130" s="609"/>
      <c r="EXP130" s="1150"/>
      <c r="EXQ130" s="1150"/>
      <c r="EXR130" s="1150"/>
      <c r="EXS130" s="609"/>
      <c r="EXT130" s="1150"/>
      <c r="EXU130" s="642"/>
      <c r="EXV130" s="1148"/>
      <c r="EXW130" s="1148"/>
      <c r="EXX130" s="1148"/>
      <c r="EXY130" s="642"/>
      <c r="EXZ130" s="730"/>
      <c r="EYA130" s="60"/>
      <c r="EYB130" s="60"/>
      <c r="EYC130" s="731"/>
      <c r="EYD130" s="1150"/>
      <c r="EYE130" s="35"/>
      <c r="EYF130" s="732"/>
      <c r="EYG130" s="6"/>
      <c r="EYH130" s="6"/>
      <c r="EYI130" s="6"/>
      <c r="EYJ130" s="732"/>
      <c r="EYK130" s="1150"/>
      <c r="EYL130" s="609"/>
      <c r="EYM130" s="1150"/>
      <c r="EYN130" s="1150"/>
      <c r="EYO130" s="1150"/>
      <c r="EYP130" s="609"/>
      <c r="EYQ130" s="1150"/>
      <c r="EYR130" s="642"/>
      <c r="EYS130" s="1148"/>
      <c r="EYT130" s="1148"/>
      <c r="EYU130" s="1148"/>
      <c r="EYV130" s="642"/>
      <c r="EYW130" s="730"/>
      <c r="EYX130" s="60"/>
      <c r="EYY130" s="60"/>
      <c r="EYZ130" s="731"/>
      <c r="EZA130" s="1150"/>
      <c r="EZB130" s="35"/>
      <c r="EZC130" s="732"/>
      <c r="EZD130" s="6"/>
      <c r="EZE130" s="6"/>
      <c r="EZF130" s="6"/>
      <c r="EZG130" s="732"/>
      <c r="EZH130" s="1150"/>
      <c r="EZI130" s="609"/>
      <c r="EZJ130" s="1150"/>
      <c r="EZK130" s="1150"/>
      <c r="EZL130" s="1150"/>
      <c r="EZM130" s="609"/>
      <c r="EZN130" s="1150"/>
      <c r="EZO130" s="642"/>
      <c r="EZP130" s="1148"/>
      <c r="EZQ130" s="1148"/>
      <c r="EZR130" s="1148"/>
      <c r="EZS130" s="642"/>
      <c r="EZT130" s="730"/>
      <c r="EZU130" s="60"/>
      <c r="EZV130" s="60"/>
      <c r="EZW130" s="731"/>
      <c r="EZX130" s="1150"/>
      <c r="EZY130" s="35"/>
      <c r="EZZ130" s="732"/>
      <c r="FAA130" s="6"/>
      <c r="FAB130" s="6"/>
      <c r="FAC130" s="6"/>
      <c r="FAD130" s="732"/>
      <c r="FAE130" s="1150"/>
      <c r="FAF130" s="609"/>
      <c r="FAG130" s="1150"/>
      <c r="FAH130" s="1150"/>
      <c r="FAI130" s="1150"/>
      <c r="FAJ130" s="609"/>
      <c r="FAK130" s="1150"/>
      <c r="FAL130" s="642"/>
      <c r="FAM130" s="1148"/>
      <c r="FAN130" s="1148"/>
      <c r="FAO130" s="1148"/>
      <c r="FAP130" s="642"/>
      <c r="FAQ130" s="730"/>
      <c r="FAR130" s="60"/>
      <c r="FAS130" s="60"/>
      <c r="FAT130" s="731"/>
      <c r="FAU130" s="1150"/>
      <c r="FAV130" s="35"/>
      <c r="FAW130" s="732"/>
      <c r="FAX130" s="6"/>
      <c r="FAY130" s="6"/>
      <c r="FAZ130" s="6"/>
      <c r="FBA130" s="732"/>
      <c r="FBB130" s="1150"/>
      <c r="FBC130" s="609"/>
      <c r="FBD130" s="1150"/>
      <c r="FBE130" s="1150"/>
      <c r="FBF130" s="1150"/>
      <c r="FBG130" s="609"/>
      <c r="FBH130" s="1150"/>
      <c r="FBI130" s="642"/>
      <c r="FBJ130" s="1148"/>
      <c r="FBK130" s="1148"/>
      <c r="FBL130" s="1148"/>
      <c r="FBM130" s="642"/>
      <c r="FBN130" s="730"/>
      <c r="FBO130" s="60"/>
      <c r="FBP130" s="60"/>
      <c r="FBQ130" s="731"/>
      <c r="FBR130" s="1150"/>
      <c r="FBS130" s="35"/>
      <c r="FBT130" s="732"/>
      <c r="FBU130" s="6"/>
      <c r="FBV130" s="6"/>
      <c r="FBW130" s="6"/>
      <c r="FBX130" s="732"/>
      <c r="FBY130" s="1150"/>
      <c r="FBZ130" s="609"/>
      <c r="FCA130" s="1150"/>
      <c r="FCB130" s="1150"/>
      <c r="FCC130" s="1150"/>
      <c r="FCD130" s="609"/>
      <c r="FCE130" s="1150"/>
      <c r="FCF130" s="642"/>
      <c r="FCG130" s="1148"/>
      <c r="FCH130" s="1148"/>
      <c r="FCI130" s="1148"/>
      <c r="FCJ130" s="642"/>
      <c r="FCK130" s="730"/>
      <c r="FCL130" s="60"/>
      <c r="FCM130" s="60"/>
      <c r="FCN130" s="731"/>
      <c r="FCO130" s="1150"/>
      <c r="FCP130" s="35"/>
      <c r="FCQ130" s="732"/>
      <c r="FCR130" s="6"/>
      <c r="FCS130" s="6"/>
      <c r="FCT130" s="6"/>
      <c r="FCU130" s="732"/>
      <c r="FCV130" s="1150"/>
      <c r="FCW130" s="609"/>
      <c r="FCX130" s="1150"/>
      <c r="FCY130" s="1150"/>
      <c r="FCZ130" s="1150"/>
      <c r="FDA130" s="609"/>
      <c r="FDB130" s="1150"/>
      <c r="FDC130" s="642"/>
      <c r="FDD130" s="1148"/>
      <c r="FDE130" s="1148"/>
      <c r="FDF130" s="1148"/>
      <c r="FDG130" s="642"/>
      <c r="FDH130" s="730"/>
      <c r="FDI130" s="60"/>
      <c r="FDJ130" s="60"/>
      <c r="FDK130" s="731"/>
      <c r="FDL130" s="1150"/>
      <c r="FDM130" s="35"/>
      <c r="FDN130" s="732"/>
      <c r="FDO130" s="6"/>
      <c r="FDP130" s="6"/>
      <c r="FDQ130" s="6"/>
      <c r="FDR130" s="732"/>
      <c r="FDS130" s="1150"/>
      <c r="FDT130" s="609"/>
      <c r="FDU130" s="1150"/>
      <c r="FDV130" s="1150"/>
      <c r="FDW130" s="1150"/>
      <c r="FDX130" s="609"/>
      <c r="FDY130" s="1150"/>
      <c r="FDZ130" s="642"/>
      <c r="FEA130" s="1148"/>
      <c r="FEB130" s="1148"/>
      <c r="FEC130" s="1148"/>
      <c r="FED130" s="642"/>
      <c r="FEE130" s="730"/>
      <c r="FEF130" s="60"/>
      <c r="FEG130" s="60"/>
      <c r="FEH130" s="731"/>
      <c r="FEI130" s="1150"/>
      <c r="FEJ130" s="35"/>
      <c r="FEK130" s="732"/>
      <c r="FEL130" s="6"/>
      <c r="FEM130" s="6"/>
      <c r="FEN130" s="6"/>
      <c r="FEO130" s="732"/>
      <c r="FEP130" s="1150"/>
      <c r="FEQ130" s="609"/>
      <c r="FER130" s="1150"/>
      <c r="FES130" s="1150"/>
      <c r="FET130" s="1150"/>
      <c r="FEU130" s="609"/>
      <c r="FEV130" s="1150"/>
      <c r="FEW130" s="642"/>
      <c r="FEX130" s="1148"/>
      <c r="FEY130" s="1148"/>
      <c r="FEZ130" s="1148"/>
      <c r="FFA130" s="642"/>
      <c r="FFB130" s="730"/>
      <c r="FFC130" s="60"/>
      <c r="FFD130" s="60"/>
      <c r="FFE130" s="731"/>
      <c r="FFF130" s="1150"/>
      <c r="FFG130" s="35"/>
      <c r="FFH130" s="732"/>
      <c r="FFI130" s="6"/>
      <c r="FFJ130" s="6"/>
      <c r="FFK130" s="6"/>
      <c r="FFL130" s="732"/>
      <c r="FFM130" s="1150"/>
      <c r="FFN130" s="609"/>
      <c r="FFO130" s="1150"/>
      <c r="FFP130" s="1150"/>
      <c r="FFQ130" s="1150"/>
      <c r="FFR130" s="609"/>
      <c r="FFS130" s="1150"/>
      <c r="FFT130" s="642"/>
      <c r="FFU130" s="1148"/>
      <c r="FFV130" s="1148"/>
      <c r="FFW130" s="1148"/>
      <c r="FFX130" s="642"/>
      <c r="FFY130" s="730"/>
      <c r="FFZ130" s="60"/>
      <c r="FGA130" s="60"/>
      <c r="FGB130" s="731"/>
      <c r="FGC130" s="1150"/>
      <c r="FGD130" s="35"/>
      <c r="FGE130" s="732"/>
      <c r="FGF130" s="6"/>
      <c r="FGG130" s="6"/>
      <c r="FGH130" s="6"/>
      <c r="FGI130" s="732"/>
      <c r="FGJ130" s="1150"/>
      <c r="FGK130" s="609"/>
      <c r="FGL130" s="1150"/>
      <c r="FGM130" s="1150"/>
      <c r="FGN130" s="1150"/>
      <c r="FGO130" s="609"/>
      <c r="FGP130" s="1150"/>
      <c r="FGQ130" s="642"/>
      <c r="FGR130" s="1148"/>
      <c r="FGS130" s="1148"/>
      <c r="FGT130" s="1148"/>
      <c r="FGU130" s="642"/>
      <c r="FGV130" s="730"/>
      <c r="FGW130" s="60"/>
      <c r="FGX130" s="60"/>
      <c r="FGY130" s="731"/>
      <c r="FGZ130" s="1150"/>
      <c r="FHA130" s="35"/>
      <c r="FHB130" s="732"/>
      <c r="FHC130" s="6"/>
      <c r="FHD130" s="6"/>
      <c r="FHE130" s="6"/>
      <c r="FHF130" s="732"/>
      <c r="FHG130" s="1150"/>
      <c r="FHH130" s="609"/>
      <c r="FHI130" s="1150"/>
      <c r="FHJ130" s="1150"/>
      <c r="FHK130" s="1150"/>
      <c r="FHL130" s="609"/>
      <c r="FHM130" s="1150"/>
      <c r="FHN130" s="642"/>
      <c r="FHO130" s="1148"/>
      <c r="FHP130" s="1148"/>
      <c r="FHQ130" s="1148"/>
      <c r="FHR130" s="642"/>
      <c r="FHS130" s="730"/>
      <c r="FHT130" s="60"/>
      <c r="FHU130" s="60"/>
      <c r="FHV130" s="731"/>
      <c r="FHW130" s="1150"/>
      <c r="FHX130" s="35"/>
      <c r="FHY130" s="732"/>
      <c r="FHZ130" s="6"/>
      <c r="FIA130" s="6"/>
      <c r="FIB130" s="6"/>
      <c r="FIC130" s="732"/>
      <c r="FID130" s="1150"/>
      <c r="FIE130" s="609"/>
      <c r="FIF130" s="1150"/>
      <c r="FIG130" s="1150"/>
      <c r="FIH130" s="1150"/>
      <c r="FII130" s="609"/>
      <c r="FIJ130" s="1150"/>
      <c r="FIK130" s="642"/>
      <c r="FIL130" s="1148"/>
      <c r="FIM130" s="1148"/>
      <c r="FIN130" s="1148"/>
      <c r="FIO130" s="642"/>
      <c r="FIP130" s="730"/>
      <c r="FIQ130" s="60"/>
      <c r="FIR130" s="60"/>
      <c r="FIS130" s="731"/>
      <c r="FIT130" s="1150"/>
      <c r="FIU130" s="35"/>
      <c r="FIV130" s="732"/>
      <c r="FIW130" s="6"/>
      <c r="FIX130" s="6"/>
      <c r="FIY130" s="6"/>
      <c r="FIZ130" s="732"/>
      <c r="FJA130" s="1150"/>
      <c r="FJB130" s="609"/>
      <c r="FJC130" s="1150"/>
      <c r="FJD130" s="1150"/>
      <c r="FJE130" s="1150"/>
      <c r="FJF130" s="609"/>
      <c r="FJG130" s="1150"/>
      <c r="FJH130" s="642"/>
      <c r="FJI130" s="1148"/>
      <c r="FJJ130" s="1148"/>
      <c r="FJK130" s="1148"/>
      <c r="FJL130" s="642"/>
      <c r="FJM130" s="730"/>
      <c r="FJN130" s="60"/>
      <c r="FJO130" s="60"/>
      <c r="FJP130" s="731"/>
      <c r="FJQ130" s="1150"/>
      <c r="FJR130" s="35"/>
      <c r="FJS130" s="732"/>
      <c r="FJT130" s="6"/>
      <c r="FJU130" s="6"/>
      <c r="FJV130" s="6"/>
      <c r="FJW130" s="732"/>
      <c r="FJX130" s="1150"/>
      <c r="FJY130" s="609"/>
      <c r="FJZ130" s="1150"/>
      <c r="FKA130" s="1150"/>
      <c r="FKB130" s="1150"/>
      <c r="FKC130" s="609"/>
      <c r="FKD130" s="1150"/>
      <c r="FKE130" s="642"/>
      <c r="FKF130" s="1148"/>
      <c r="FKG130" s="1148"/>
      <c r="FKH130" s="1148"/>
      <c r="FKI130" s="642"/>
      <c r="FKJ130" s="730"/>
      <c r="FKK130" s="60"/>
      <c r="FKL130" s="60"/>
      <c r="FKM130" s="731"/>
      <c r="FKN130" s="1150"/>
      <c r="FKO130" s="35"/>
      <c r="FKP130" s="732"/>
      <c r="FKQ130" s="6"/>
      <c r="FKR130" s="6"/>
      <c r="FKS130" s="6"/>
      <c r="FKT130" s="732"/>
      <c r="FKU130" s="1150"/>
      <c r="FKV130" s="609"/>
      <c r="FKW130" s="1150"/>
      <c r="FKX130" s="1150"/>
      <c r="FKY130" s="1150"/>
      <c r="FKZ130" s="609"/>
      <c r="FLA130" s="1150"/>
      <c r="FLB130" s="642"/>
      <c r="FLC130" s="1148"/>
      <c r="FLD130" s="1148"/>
      <c r="FLE130" s="1148"/>
      <c r="FLF130" s="642"/>
      <c r="FLG130" s="730"/>
      <c r="FLH130" s="60"/>
      <c r="FLI130" s="60"/>
      <c r="FLJ130" s="731"/>
      <c r="FLK130" s="1150"/>
      <c r="FLL130" s="35"/>
      <c r="FLM130" s="732"/>
      <c r="FLN130" s="6"/>
      <c r="FLO130" s="6"/>
      <c r="FLP130" s="6"/>
      <c r="FLQ130" s="732"/>
      <c r="FLR130" s="1150"/>
      <c r="FLS130" s="609"/>
      <c r="FLT130" s="1150"/>
      <c r="FLU130" s="1150"/>
      <c r="FLV130" s="1150"/>
      <c r="FLW130" s="609"/>
      <c r="FLX130" s="1150"/>
      <c r="FLY130" s="642"/>
      <c r="FLZ130" s="1148"/>
      <c r="FMA130" s="1148"/>
      <c r="FMB130" s="1148"/>
      <c r="FMC130" s="642"/>
      <c r="FMD130" s="730"/>
      <c r="FME130" s="60"/>
      <c r="FMF130" s="60"/>
      <c r="FMG130" s="731"/>
      <c r="FMH130" s="1150"/>
      <c r="FMI130" s="35"/>
      <c r="FMJ130" s="732"/>
      <c r="FMK130" s="6"/>
      <c r="FML130" s="6"/>
      <c r="FMM130" s="6"/>
      <c r="FMN130" s="732"/>
      <c r="FMO130" s="1150"/>
      <c r="FMP130" s="609"/>
      <c r="FMQ130" s="1150"/>
      <c r="FMR130" s="1150"/>
      <c r="FMS130" s="1150"/>
      <c r="FMT130" s="609"/>
      <c r="FMU130" s="1150"/>
      <c r="FMV130" s="642"/>
      <c r="FMW130" s="1148"/>
      <c r="FMX130" s="1148"/>
      <c r="FMY130" s="1148"/>
      <c r="FMZ130" s="642"/>
      <c r="FNA130" s="730"/>
      <c r="FNB130" s="60"/>
      <c r="FNC130" s="60"/>
      <c r="FND130" s="731"/>
      <c r="FNE130" s="1150"/>
      <c r="FNF130" s="35"/>
      <c r="FNG130" s="732"/>
      <c r="FNH130" s="6"/>
      <c r="FNI130" s="6"/>
      <c r="FNJ130" s="6"/>
      <c r="FNK130" s="732"/>
      <c r="FNL130" s="1150"/>
      <c r="FNM130" s="609"/>
      <c r="FNN130" s="1150"/>
      <c r="FNO130" s="1150"/>
      <c r="FNP130" s="1150"/>
      <c r="FNQ130" s="609"/>
      <c r="FNR130" s="1150"/>
      <c r="FNS130" s="642"/>
      <c r="FNT130" s="1148"/>
      <c r="FNU130" s="1148"/>
      <c r="FNV130" s="1148"/>
      <c r="FNW130" s="642"/>
      <c r="FNX130" s="730"/>
      <c r="FNY130" s="60"/>
      <c r="FNZ130" s="60"/>
      <c r="FOA130" s="731"/>
      <c r="FOB130" s="1150"/>
      <c r="FOC130" s="35"/>
      <c r="FOD130" s="732"/>
      <c r="FOE130" s="6"/>
      <c r="FOF130" s="6"/>
      <c r="FOG130" s="6"/>
      <c r="FOH130" s="732"/>
      <c r="FOI130" s="1150"/>
      <c r="FOJ130" s="609"/>
      <c r="FOK130" s="1150"/>
      <c r="FOL130" s="1150"/>
      <c r="FOM130" s="1150"/>
      <c r="FON130" s="609"/>
      <c r="FOO130" s="1150"/>
      <c r="FOP130" s="642"/>
      <c r="FOQ130" s="1148"/>
      <c r="FOR130" s="1148"/>
      <c r="FOS130" s="1148"/>
      <c r="FOT130" s="642"/>
      <c r="FOU130" s="730"/>
      <c r="FOV130" s="60"/>
      <c r="FOW130" s="60"/>
      <c r="FOX130" s="731"/>
      <c r="FOY130" s="1150"/>
      <c r="FOZ130" s="35"/>
      <c r="FPA130" s="732"/>
      <c r="FPB130" s="6"/>
      <c r="FPC130" s="6"/>
      <c r="FPD130" s="6"/>
      <c r="FPE130" s="732"/>
      <c r="FPF130" s="1150"/>
      <c r="FPG130" s="609"/>
      <c r="FPH130" s="1150"/>
      <c r="FPI130" s="1150"/>
      <c r="FPJ130" s="1150"/>
      <c r="FPK130" s="609"/>
      <c r="FPL130" s="1150"/>
      <c r="FPM130" s="642"/>
      <c r="FPN130" s="1148"/>
      <c r="FPO130" s="1148"/>
      <c r="FPP130" s="1148"/>
      <c r="FPQ130" s="642"/>
      <c r="FPR130" s="730"/>
      <c r="FPS130" s="60"/>
      <c r="FPT130" s="60"/>
      <c r="FPU130" s="731"/>
      <c r="FPV130" s="1150"/>
      <c r="FPW130" s="35"/>
      <c r="FPX130" s="732"/>
      <c r="FPY130" s="6"/>
      <c r="FPZ130" s="6"/>
      <c r="FQA130" s="6"/>
      <c r="FQB130" s="732"/>
      <c r="FQC130" s="1150"/>
      <c r="FQD130" s="609"/>
      <c r="FQE130" s="1150"/>
      <c r="FQF130" s="1150"/>
      <c r="FQG130" s="1150"/>
      <c r="FQH130" s="609"/>
      <c r="FQI130" s="1150"/>
      <c r="FQJ130" s="642"/>
      <c r="FQK130" s="1148"/>
      <c r="FQL130" s="1148"/>
      <c r="FQM130" s="1148"/>
      <c r="FQN130" s="642"/>
      <c r="FQO130" s="730"/>
      <c r="FQP130" s="60"/>
      <c r="FQQ130" s="60"/>
      <c r="FQR130" s="731"/>
      <c r="FQS130" s="1150"/>
      <c r="FQT130" s="35"/>
      <c r="FQU130" s="732"/>
      <c r="FQV130" s="6"/>
      <c r="FQW130" s="6"/>
      <c r="FQX130" s="6"/>
      <c r="FQY130" s="732"/>
      <c r="FQZ130" s="1150"/>
      <c r="FRA130" s="609"/>
      <c r="FRB130" s="1150"/>
      <c r="FRC130" s="1150"/>
      <c r="FRD130" s="1150"/>
      <c r="FRE130" s="609"/>
      <c r="FRF130" s="1150"/>
      <c r="FRG130" s="642"/>
      <c r="FRH130" s="1148"/>
      <c r="FRI130" s="1148"/>
      <c r="FRJ130" s="1148"/>
      <c r="FRK130" s="642"/>
      <c r="FRL130" s="730"/>
      <c r="FRM130" s="60"/>
      <c r="FRN130" s="60"/>
      <c r="FRO130" s="731"/>
      <c r="FRP130" s="1150"/>
      <c r="FRQ130" s="35"/>
      <c r="FRR130" s="732"/>
      <c r="FRS130" s="6"/>
      <c r="FRT130" s="6"/>
      <c r="FRU130" s="6"/>
      <c r="FRV130" s="732"/>
      <c r="FRW130" s="1150"/>
      <c r="FRX130" s="609"/>
      <c r="FRY130" s="1150"/>
      <c r="FRZ130" s="1150"/>
      <c r="FSA130" s="1150"/>
      <c r="FSB130" s="609"/>
      <c r="FSC130" s="1150"/>
      <c r="FSD130" s="642"/>
      <c r="FSE130" s="1148"/>
      <c r="FSF130" s="1148"/>
      <c r="FSG130" s="1148"/>
      <c r="FSH130" s="642"/>
      <c r="FSI130" s="730"/>
      <c r="FSJ130" s="60"/>
      <c r="FSK130" s="60"/>
      <c r="FSL130" s="731"/>
      <c r="FSM130" s="1150"/>
      <c r="FSN130" s="35"/>
      <c r="FSO130" s="732"/>
      <c r="FSP130" s="6"/>
      <c r="FSQ130" s="6"/>
      <c r="FSR130" s="6"/>
      <c r="FSS130" s="732"/>
      <c r="FST130" s="1150"/>
      <c r="FSU130" s="609"/>
      <c r="FSV130" s="1150"/>
      <c r="FSW130" s="1150"/>
      <c r="FSX130" s="1150"/>
      <c r="FSY130" s="609"/>
      <c r="FSZ130" s="1150"/>
      <c r="FTA130" s="642"/>
      <c r="FTB130" s="1148"/>
      <c r="FTC130" s="1148"/>
      <c r="FTD130" s="1148"/>
      <c r="FTE130" s="642"/>
      <c r="FTF130" s="730"/>
      <c r="FTG130" s="60"/>
      <c r="FTH130" s="60"/>
      <c r="FTI130" s="731"/>
      <c r="FTJ130" s="1150"/>
      <c r="FTK130" s="35"/>
      <c r="FTL130" s="732"/>
      <c r="FTM130" s="6"/>
      <c r="FTN130" s="6"/>
      <c r="FTO130" s="6"/>
      <c r="FTP130" s="732"/>
      <c r="FTQ130" s="1150"/>
      <c r="FTR130" s="609"/>
      <c r="FTS130" s="1150"/>
      <c r="FTT130" s="1150"/>
      <c r="FTU130" s="1150"/>
      <c r="FTV130" s="609"/>
      <c r="FTW130" s="1150"/>
      <c r="FTX130" s="642"/>
      <c r="FTY130" s="1148"/>
      <c r="FTZ130" s="1148"/>
      <c r="FUA130" s="1148"/>
      <c r="FUB130" s="642"/>
      <c r="FUC130" s="730"/>
      <c r="FUD130" s="60"/>
      <c r="FUE130" s="60"/>
      <c r="FUF130" s="731"/>
      <c r="FUG130" s="1150"/>
      <c r="FUH130" s="35"/>
      <c r="FUI130" s="732"/>
      <c r="FUJ130" s="6"/>
      <c r="FUK130" s="6"/>
      <c r="FUL130" s="6"/>
      <c r="FUM130" s="732"/>
      <c r="FUN130" s="1150"/>
      <c r="FUO130" s="609"/>
      <c r="FUP130" s="1150"/>
      <c r="FUQ130" s="1150"/>
      <c r="FUR130" s="1150"/>
      <c r="FUS130" s="609"/>
      <c r="FUT130" s="1150"/>
      <c r="FUU130" s="642"/>
      <c r="FUV130" s="1148"/>
      <c r="FUW130" s="1148"/>
      <c r="FUX130" s="1148"/>
      <c r="FUY130" s="642"/>
      <c r="FUZ130" s="730"/>
      <c r="FVA130" s="60"/>
      <c r="FVB130" s="60"/>
      <c r="FVC130" s="731"/>
      <c r="FVD130" s="1150"/>
      <c r="FVE130" s="35"/>
      <c r="FVF130" s="732"/>
      <c r="FVG130" s="6"/>
      <c r="FVH130" s="6"/>
      <c r="FVI130" s="6"/>
      <c r="FVJ130" s="732"/>
      <c r="FVK130" s="1150"/>
      <c r="FVL130" s="609"/>
      <c r="FVM130" s="1150"/>
      <c r="FVN130" s="1150"/>
      <c r="FVO130" s="1150"/>
      <c r="FVP130" s="609"/>
      <c r="FVQ130" s="1150"/>
      <c r="FVR130" s="642"/>
      <c r="FVS130" s="1148"/>
      <c r="FVT130" s="1148"/>
      <c r="FVU130" s="1148"/>
      <c r="FVV130" s="642"/>
      <c r="FVW130" s="730"/>
      <c r="FVX130" s="60"/>
      <c r="FVY130" s="60"/>
      <c r="FVZ130" s="731"/>
      <c r="FWA130" s="1150"/>
      <c r="FWB130" s="35"/>
      <c r="FWC130" s="732"/>
      <c r="FWD130" s="6"/>
      <c r="FWE130" s="6"/>
      <c r="FWF130" s="6"/>
      <c r="FWG130" s="732"/>
      <c r="FWH130" s="1150"/>
      <c r="FWI130" s="609"/>
      <c r="FWJ130" s="1150"/>
      <c r="FWK130" s="1150"/>
      <c r="FWL130" s="1150"/>
      <c r="FWM130" s="609"/>
      <c r="FWN130" s="1150"/>
      <c r="FWO130" s="642"/>
      <c r="FWP130" s="1148"/>
      <c r="FWQ130" s="1148"/>
      <c r="FWR130" s="1148"/>
      <c r="FWS130" s="642"/>
      <c r="FWT130" s="730"/>
      <c r="FWU130" s="60"/>
      <c r="FWV130" s="60"/>
      <c r="FWW130" s="731"/>
      <c r="FWX130" s="1150"/>
      <c r="FWY130" s="35"/>
      <c r="FWZ130" s="732"/>
      <c r="FXA130" s="6"/>
      <c r="FXB130" s="6"/>
      <c r="FXC130" s="6"/>
      <c r="FXD130" s="732"/>
      <c r="FXE130" s="1150"/>
      <c r="FXF130" s="609"/>
      <c r="FXG130" s="1150"/>
      <c r="FXH130" s="1150"/>
      <c r="FXI130" s="1150"/>
      <c r="FXJ130" s="609"/>
      <c r="FXK130" s="1150"/>
      <c r="FXL130" s="642"/>
      <c r="FXM130" s="1148"/>
      <c r="FXN130" s="1148"/>
      <c r="FXO130" s="1148"/>
      <c r="FXP130" s="642"/>
      <c r="FXQ130" s="730"/>
      <c r="FXR130" s="60"/>
      <c r="FXS130" s="60"/>
      <c r="FXT130" s="731"/>
      <c r="FXU130" s="1150"/>
      <c r="FXV130" s="35"/>
      <c r="FXW130" s="732"/>
      <c r="FXX130" s="6"/>
      <c r="FXY130" s="6"/>
      <c r="FXZ130" s="6"/>
      <c r="FYA130" s="732"/>
      <c r="FYB130" s="1150"/>
      <c r="FYC130" s="609"/>
      <c r="FYD130" s="1150"/>
      <c r="FYE130" s="1150"/>
      <c r="FYF130" s="1150"/>
      <c r="FYG130" s="609"/>
      <c r="FYH130" s="1150"/>
      <c r="FYI130" s="642"/>
      <c r="FYJ130" s="1148"/>
      <c r="FYK130" s="1148"/>
      <c r="FYL130" s="1148"/>
      <c r="FYM130" s="642"/>
      <c r="FYN130" s="730"/>
      <c r="FYO130" s="60"/>
      <c r="FYP130" s="60"/>
      <c r="FYQ130" s="731"/>
      <c r="FYR130" s="1150"/>
      <c r="FYS130" s="35"/>
      <c r="FYT130" s="732"/>
      <c r="FYU130" s="6"/>
      <c r="FYV130" s="6"/>
      <c r="FYW130" s="6"/>
      <c r="FYX130" s="732"/>
      <c r="FYY130" s="1150"/>
      <c r="FYZ130" s="609"/>
      <c r="FZA130" s="1150"/>
      <c r="FZB130" s="1150"/>
      <c r="FZC130" s="1150"/>
      <c r="FZD130" s="609"/>
      <c r="FZE130" s="1150"/>
      <c r="FZF130" s="642"/>
      <c r="FZG130" s="1148"/>
      <c r="FZH130" s="1148"/>
      <c r="FZI130" s="1148"/>
      <c r="FZJ130" s="642"/>
      <c r="FZK130" s="730"/>
      <c r="FZL130" s="60"/>
      <c r="FZM130" s="60"/>
      <c r="FZN130" s="731"/>
      <c r="FZO130" s="1150"/>
      <c r="FZP130" s="35"/>
      <c r="FZQ130" s="732"/>
      <c r="FZR130" s="6"/>
      <c r="FZS130" s="6"/>
      <c r="FZT130" s="6"/>
      <c r="FZU130" s="732"/>
      <c r="FZV130" s="1150"/>
      <c r="FZW130" s="609"/>
      <c r="FZX130" s="1150"/>
      <c r="FZY130" s="1150"/>
      <c r="FZZ130" s="1150"/>
      <c r="GAA130" s="609"/>
      <c r="GAB130" s="1150"/>
      <c r="GAC130" s="642"/>
      <c r="GAD130" s="1148"/>
      <c r="GAE130" s="1148"/>
      <c r="GAF130" s="1148"/>
      <c r="GAG130" s="642"/>
      <c r="GAH130" s="730"/>
      <c r="GAI130" s="60"/>
      <c r="GAJ130" s="60"/>
      <c r="GAK130" s="731"/>
      <c r="GAL130" s="1150"/>
      <c r="GAM130" s="35"/>
      <c r="GAN130" s="732"/>
      <c r="GAO130" s="6"/>
      <c r="GAP130" s="6"/>
      <c r="GAQ130" s="6"/>
      <c r="GAR130" s="732"/>
      <c r="GAS130" s="1150"/>
      <c r="GAT130" s="609"/>
      <c r="GAU130" s="1150"/>
      <c r="GAV130" s="1150"/>
      <c r="GAW130" s="1150"/>
      <c r="GAX130" s="609"/>
      <c r="GAY130" s="1150"/>
      <c r="GAZ130" s="642"/>
      <c r="GBA130" s="1148"/>
      <c r="GBB130" s="1148"/>
      <c r="GBC130" s="1148"/>
      <c r="GBD130" s="642"/>
      <c r="GBE130" s="730"/>
      <c r="GBF130" s="60"/>
      <c r="GBG130" s="60"/>
      <c r="GBH130" s="731"/>
      <c r="GBI130" s="1150"/>
      <c r="GBJ130" s="35"/>
      <c r="GBK130" s="732"/>
      <c r="GBL130" s="6"/>
      <c r="GBM130" s="6"/>
      <c r="GBN130" s="6"/>
      <c r="GBO130" s="732"/>
      <c r="GBP130" s="1150"/>
      <c r="GBQ130" s="609"/>
      <c r="GBR130" s="1150"/>
      <c r="GBS130" s="1150"/>
      <c r="GBT130" s="1150"/>
      <c r="GBU130" s="609"/>
      <c r="GBV130" s="1150"/>
      <c r="GBW130" s="642"/>
      <c r="GBX130" s="1148"/>
      <c r="GBY130" s="1148"/>
      <c r="GBZ130" s="1148"/>
      <c r="GCA130" s="642"/>
      <c r="GCB130" s="730"/>
      <c r="GCC130" s="60"/>
      <c r="GCD130" s="60"/>
      <c r="GCE130" s="731"/>
      <c r="GCF130" s="1150"/>
      <c r="GCG130" s="35"/>
      <c r="GCH130" s="732"/>
      <c r="GCI130" s="6"/>
      <c r="GCJ130" s="6"/>
      <c r="GCK130" s="6"/>
      <c r="GCL130" s="732"/>
      <c r="GCM130" s="1150"/>
      <c r="GCN130" s="609"/>
      <c r="GCO130" s="1150"/>
      <c r="GCP130" s="1150"/>
      <c r="GCQ130" s="1150"/>
      <c r="GCR130" s="609"/>
      <c r="GCS130" s="1150"/>
      <c r="GCT130" s="642"/>
      <c r="GCU130" s="1148"/>
      <c r="GCV130" s="1148"/>
      <c r="GCW130" s="1148"/>
      <c r="GCX130" s="642"/>
      <c r="GCY130" s="730"/>
      <c r="GCZ130" s="60"/>
      <c r="GDA130" s="60"/>
      <c r="GDB130" s="731"/>
      <c r="GDC130" s="1150"/>
      <c r="GDD130" s="35"/>
      <c r="GDE130" s="732"/>
      <c r="GDF130" s="6"/>
      <c r="GDG130" s="6"/>
      <c r="GDH130" s="6"/>
      <c r="GDI130" s="732"/>
      <c r="GDJ130" s="1150"/>
      <c r="GDK130" s="609"/>
      <c r="GDL130" s="1150"/>
      <c r="GDM130" s="1150"/>
      <c r="GDN130" s="1150"/>
      <c r="GDO130" s="609"/>
      <c r="GDP130" s="1150"/>
      <c r="GDQ130" s="642"/>
      <c r="GDR130" s="1148"/>
      <c r="GDS130" s="1148"/>
      <c r="GDT130" s="1148"/>
      <c r="GDU130" s="642"/>
      <c r="GDV130" s="730"/>
      <c r="GDW130" s="60"/>
      <c r="GDX130" s="60"/>
      <c r="GDY130" s="731"/>
      <c r="GDZ130" s="1150"/>
      <c r="GEA130" s="35"/>
      <c r="GEB130" s="732"/>
      <c r="GEC130" s="6"/>
      <c r="GED130" s="6"/>
      <c r="GEE130" s="6"/>
      <c r="GEF130" s="732"/>
      <c r="GEG130" s="1150"/>
      <c r="GEH130" s="609"/>
      <c r="GEI130" s="1150"/>
      <c r="GEJ130" s="1150"/>
      <c r="GEK130" s="1150"/>
      <c r="GEL130" s="609"/>
      <c r="GEM130" s="1150"/>
      <c r="GEN130" s="642"/>
      <c r="GEO130" s="1148"/>
      <c r="GEP130" s="1148"/>
      <c r="GEQ130" s="1148"/>
      <c r="GER130" s="642"/>
      <c r="GES130" s="730"/>
      <c r="GET130" s="60"/>
      <c r="GEU130" s="60"/>
      <c r="GEV130" s="731"/>
      <c r="GEW130" s="1150"/>
      <c r="GEX130" s="35"/>
      <c r="GEY130" s="732"/>
      <c r="GEZ130" s="6"/>
      <c r="GFA130" s="6"/>
      <c r="GFB130" s="6"/>
      <c r="GFC130" s="732"/>
      <c r="GFD130" s="1150"/>
      <c r="GFE130" s="609"/>
      <c r="GFF130" s="1150"/>
      <c r="GFG130" s="1150"/>
      <c r="GFH130" s="1150"/>
      <c r="GFI130" s="609"/>
      <c r="GFJ130" s="1150"/>
      <c r="GFK130" s="642"/>
      <c r="GFL130" s="1148"/>
      <c r="GFM130" s="1148"/>
      <c r="GFN130" s="1148"/>
      <c r="GFO130" s="642"/>
      <c r="GFP130" s="730"/>
      <c r="GFQ130" s="60"/>
      <c r="GFR130" s="60"/>
      <c r="GFS130" s="731"/>
      <c r="GFT130" s="1150"/>
      <c r="GFU130" s="35"/>
      <c r="GFV130" s="732"/>
      <c r="GFW130" s="6"/>
      <c r="GFX130" s="6"/>
      <c r="GFY130" s="6"/>
      <c r="GFZ130" s="732"/>
      <c r="GGA130" s="1150"/>
      <c r="GGB130" s="609"/>
      <c r="GGC130" s="1150"/>
      <c r="GGD130" s="1150"/>
      <c r="GGE130" s="1150"/>
      <c r="GGF130" s="609"/>
      <c r="GGG130" s="1150"/>
      <c r="GGH130" s="642"/>
      <c r="GGI130" s="1148"/>
      <c r="GGJ130" s="1148"/>
      <c r="GGK130" s="1148"/>
      <c r="GGL130" s="642"/>
      <c r="GGM130" s="730"/>
      <c r="GGN130" s="60"/>
      <c r="GGO130" s="60"/>
      <c r="GGP130" s="731"/>
      <c r="GGQ130" s="1150"/>
      <c r="GGR130" s="35"/>
      <c r="GGS130" s="732"/>
      <c r="GGT130" s="6"/>
      <c r="GGU130" s="6"/>
      <c r="GGV130" s="6"/>
      <c r="GGW130" s="732"/>
      <c r="GGX130" s="1150"/>
      <c r="GGY130" s="609"/>
      <c r="GGZ130" s="1150"/>
      <c r="GHA130" s="1150"/>
      <c r="GHB130" s="1150"/>
      <c r="GHC130" s="609"/>
      <c r="GHD130" s="1150"/>
      <c r="GHE130" s="642"/>
      <c r="GHF130" s="1148"/>
      <c r="GHG130" s="1148"/>
      <c r="GHH130" s="1148"/>
      <c r="GHI130" s="642"/>
      <c r="GHJ130" s="730"/>
      <c r="GHK130" s="60"/>
      <c r="GHL130" s="60"/>
      <c r="GHM130" s="731"/>
      <c r="GHN130" s="1150"/>
      <c r="GHO130" s="35"/>
      <c r="GHP130" s="732"/>
      <c r="GHQ130" s="6"/>
      <c r="GHR130" s="6"/>
      <c r="GHS130" s="6"/>
      <c r="GHT130" s="732"/>
      <c r="GHU130" s="1150"/>
      <c r="GHV130" s="609"/>
      <c r="GHW130" s="1150"/>
      <c r="GHX130" s="1150"/>
      <c r="GHY130" s="1150"/>
      <c r="GHZ130" s="609"/>
      <c r="GIA130" s="1150"/>
      <c r="GIB130" s="642"/>
      <c r="GIC130" s="1148"/>
      <c r="GID130" s="1148"/>
      <c r="GIE130" s="1148"/>
      <c r="GIF130" s="642"/>
      <c r="GIG130" s="730"/>
      <c r="GIH130" s="60"/>
      <c r="GII130" s="60"/>
      <c r="GIJ130" s="731"/>
      <c r="GIK130" s="1150"/>
      <c r="GIL130" s="35"/>
      <c r="GIM130" s="732"/>
      <c r="GIN130" s="6"/>
      <c r="GIO130" s="6"/>
      <c r="GIP130" s="6"/>
      <c r="GIQ130" s="732"/>
      <c r="GIR130" s="1150"/>
      <c r="GIS130" s="609"/>
      <c r="GIT130" s="1150"/>
      <c r="GIU130" s="1150"/>
      <c r="GIV130" s="1150"/>
      <c r="GIW130" s="609"/>
      <c r="GIX130" s="1150"/>
      <c r="GIY130" s="642"/>
      <c r="GIZ130" s="1148"/>
      <c r="GJA130" s="1148"/>
      <c r="GJB130" s="1148"/>
      <c r="GJC130" s="642"/>
      <c r="GJD130" s="730"/>
      <c r="GJE130" s="60"/>
      <c r="GJF130" s="60"/>
      <c r="GJG130" s="731"/>
      <c r="GJH130" s="1150"/>
      <c r="GJI130" s="35"/>
      <c r="GJJ130" s="732"/>
      <c r="GJK130" s="6"/>
      <c r="GJL130" s="6"/>
      <c r="GJM130" s="6"/>
      <c r="GJN130" s="732"/>
      <c r="GJO130" s="1150"/>
      <c r="GJP130" s="609"/>
      <c r="GJQ130" s="1150"/>
      <c r="GJR130" s="1150"/>
      <c r="GJS130" s="1150"/>
      <c r="GJT130" s="609"/>
      <c r="GJU130" s="1150"/>
      <c r="GJV130" s="642"/>
      <c r="GJW130" s="1148"/>
      <c r="GJX130" s="1148"/>
      <c r="GJY130" s="1148"/>
      <c r="GJZ130" s="642"/>
      <c r="GKA130" s="730"/>
      <c r="GKB130" s="60"/>
      <c r="GKC130" s="60"/>
      <c r="GKD130" s="731"/>
      <c r="GKE130" s="1150"/>
      <c r="GKF130" s="35"/>
      <c r="GKG130" s="732"/>
      <c r="GKH130" s="6"/>
      <c r="GKI130" s="6"/>
      <c r="GKJ130" s="6"/>
      <c r="GKK130" s="732"/>
      <c r="GKL130" s="1150"/>
      <c r="GKM130" s="609"/>
      <c r="GKN130" s="1150"/>
      <c r="GKO130" s="1150"/>
      <c r="GKP130" s="1150"/>
      <c r="GKQ130" s="609"/>
      <c r="GKR130" s="1150"/>
      <c r="GKS130" s="642"/>
      <c r="GKT130" s="1148"/>
      <c r="GKU130" s="1148"/>
      <c r="GKV130" s="1148"/>
      <c r="GKW130" s="642"/>
      <c r="GKX130" s="730"/>
      <c r="GKY130" s="60"/>
      <c r="GKZ130" s="60"/>
      <c r="GLA130" s="731"/>
      <c r="GLB130" s="1150"/>
      <c r="GLC130" s="35"/>
      <c r="GLD130" s="732"/>
      <c r="GLE130" s="6"/>
      <c r="GLF130" s="6"/>
      <c r="GLG130" s="6"/>
      <c r="GLH130" s="732"/>
      <c r="GLI130" s="1150"/>
      <c r="GLJ130" s="609"/>
      <c r="GLK130" s="1150"/>
      <c r="GLL130" s="1150"/>
      <c r="GLM130" s="1150"/>
      <c r="GLN130" s="609"/>
      <c r="GLO130" s="1150"/>
      <c r="GLP130" s="642"/>
      <c r="GLQ130" s="1148"/>
      <c r="GLR130" s="1148"/>
      <c r="GLS130" s="1148"/>
      <c r="GLT130" s="642"/>
      <c r="GLU130" s="730"/>
      <c r="GLV130" s="60"/>
      <c r="GLW130" s="60"/>
      <c r="GLX130" s="731"/>
      <c r="GLY130" s="1150"/>
      <c r="GLZ130" s="35"/>
      <c r="GMA130" s="732"/>
      <c r="GMB130" s="6"/>
      <c r="GMC130" s="6"/>
      <c r="GMD130" s="6"/>
      <c r="GME130" s="732"/>
      <c r="GMF130" s="1150"/>
      <c r="GMG130" s="609"/>
      <c r="GMH130" s="1150"/>
      <c r="GMI130" s="1150"/>
      <c r="GMJ130" s="1150"/>
      <c r="GMK130" s="609"/>
      <c r="GML130" s="1150"/>
      <c r="GMM130" s="642"/>
      <c r="GMN130" s="1148"/>
      <c r="GMO130" s="1148"/>
      <c r="GMP130" s="1148"/>
      <c r="GMQ130" s="642"/>
      <c r="GMR130" s="730"/>
      <c r="GMS130" s="60"/>
      <c r="GMT130" s="60"/>
      <c r="GMU130" s="731"/>
      <c r="GMV130" s="1150"/>
      <c r="GMW130" s="35"/>
      <c r="GMX130" s="732"/>
      <c r="GMY130" s="6"/>
      <c r="GMZ130" s="6"/>
      <c r="GNA130" s="6"/>
      <c r="GNB130" s="732"/>
      <c r="GNC130" s="1150"/>
      <c r="GND130" s="609"/>
      <c r="GNE130" s="1150"/>
      <c r="GNF130" s="1150"/>
      <c r="GNG130" s="1150"/>
      <c r="GNH130" s="609"/>
      <c r="GNI130" s="1150"/>
      <c r="GNJ130" s="642"/>
      <c r="GNK130" s="1148"/>
      <c r="GNL130" s="1148"/>
      <c r="GNM130" s="1148"/>
      <c r="GNN130" s="642"/>
      <c r="GNO130" s="730"/>
      <c r="GNP130" s="60"/>
      <c r="GNQ130" s="60"/>
      <c r="GNR130" s="731"/>
      <c r="GNS130" s="1150"/>
      <c r="GNT130" s="35"/>
      <c r="GNU130" s="732"/>
      <c r="GNV130" s="6"/>
      <c r="GNW130" s="6"/>
      <c r="GNX130" s="6"/>
      <c r="GNY130" s="732"/>
      <c r="GNZ130" s="1150"/>
      <c r="GOA130" s="609"/>
      <c r="GOB130" s="1150"/>
      <c r="GOC130" s="1150"/>
      <c r="GOD130" s="1150"/>
      <c r="GOE130" s="609"/>
      <c r="GOF130" s="1150"/>
      <c r="GOG130" s="642"/>
      <c r="GOH130" s="1148"/>
      <c r="GOI130" s="1148"/>
      <c r="GOJ130" s="1148"/>
      <c r="GOK130" s="642"/>
      <c r="GOL130" s="730"/>
      <c r="GOM130" s="60"/>
      <c r="GON130" s="60"/>
      <c r="GOO130" s="731"/>
      <c r="GOP130" s="1150"/>
      <c r="GOQ130" s="35"/>
      <c r="GOR130" s="732"/>
      <c r="GOS130" s="6"/>
      <c r="GOT130" s="6"/>
      <c r="GOU130" s="6"/>
      <c r="GOV130" s="732"/>
      <c r="GOW130" s="1150"/>
      <c r="GOX130" s="609"/>
      <c r="GOY130" s="1150"/>
      <c r="GOZ130" s="1150"/>
      <c r="GPA130" s="1150"/>
      <c r="GPB130" s="609"/>
      <c r="GPC130" s="1150"/>
      <c r="GPD130" s="642"/>
      <c r="GPE130" s="1148"/>
      <c r="GPF130" s="1148"/>
      <c r="GPG130" s="1148"/>
      <c r="GPH130" s="642"/>
      <c r="GPI130" s="730"/>
      <c r="GPJ130" s="60"/>
      <c r="GPK130" s="60"/>
      <c r="GPL130" s="731"/>
      <c r="GPM130" s="1150"/>
      <c r="GPN130" s="35"/>
      <c r="GPO130" s="732"/>
      <c r="GPP130" s="6"/>
      <c r="GPQ130" s="6"/>
      <c r="GPR130" s="6"/>
      <c r="GPS130" s="732"/>
      <c r="GPT130" s="1150"/>
      <c r="GPU130" s="609"/>
      <c r="GPV130" s="1150"/>
      <c r="GPW130" s="1150"/>
      <c r="GPX130" s="1150"/>
      <c r="GPY130" s="609"/>
      <c r="GPZ130" s="1150"/>
      <c r="GQA130" s="642"/>
      <c r="GQB130" s="1148"/>
      <c r="GQC130" s="1148"/>
      <c r="GQD130" s="1148"/>
      <c r="GQE130" s="642"/>
      <c r="GQF130" s="730"/>
      <c r="GQG130" s="60"/>
      <c r="GQH130" s="60"/>
      <c r="GQI130" s="731"/>
      <c r="GQJ130" s="1150"/>
      <c r="GQK130" s="35"/>
      <c r="GQL130" s="732"/>
      <c r="GQM130" s="6"/>
      <c r="GQN130" s="6"/>
      <c r="GQO130" s="6"/>
      <c r="GQP130" s="732"/>
      <c r="GQQ130" s="1150"/>
      <c r="GQR130" s="609"/>
      <c r="GQS130" s="1150"/>
      <c r="GQT130" s="1150"/>
      <c r="GQU130" s="1150"/>
      <c r="GQV130" s="609"/>
      <c r="GQW130" s="1150"/>
      <c r="GQX130" s="642"/>
      <c r="GQY130" s="1148"/>
      <c r="GQZ130" s="1148"/>
      <c r="GRA130" s="1148"/>
      <c r="GRB130" s="642"/>
      <c r="GRC130" s="730"/>
      <c r="GRD130" s="60"/>
      <c r="GRE130" s="60"/>
      <c r="GRF130" s="731"/>
      <c r="GRG130" s="1150"/>
      <c r="GRH130" s="35"/>
      <c r="GRI130" s="732"/>
      <c r="GRJ130" s="6"/>
      <c r="GRK130" s="6"/>
      <c r="GRL130" s="6"/>
      <c r="GRM130" s="732"/>
      <c r="GRN130" s="1150"/>
      <c r="GRO130" s="609"/>
      <c r="GRP130" s="1150"/>
      <c r="GRQ130" s="1150"/>
      <c r="GRR130" s="1150"/>
      <c r="GRS130" s="609"/>
      <c r="GRT130" s="1150"/>
      <c r="GRU130" s="642"/>
      <c r="GRV130" s="1148"/>
      <c r="GRW130" s="1148"/>
      <c r="GRX130" s="1148"/>
      <c r="GRY130" s="642"/>
      <c r="GRZ130" s="730"/>
      <c r="GSA130" s="60"/>
      <c r="GSB130" s="60"/>
      <c r="GSC130" s="731"/>
      <c r="GSD130" s="1150"/>
      <c r="GSE130" s="35"/>
      <c r="GSF130" s="732"/>
      <c r="GSG130" s="6"/>
      <c r="GSH130" s="6"/>
      <c r="GSI130" s="6"/>
      <c r="GSJ130" s="732"/>
      <c r="GSK130" s="1150"/>
      <c r="GSL130" s="609"/>
      <c r="GSM130" s="1150"/>
      <c r="GSN130" s="1150"/>
      <c r="GSO130" s="1150"/>
      <c r="GSP130" s="609"/>
      <c r="GSQ130" s="1150"/>
      <c r="GSR130" s="642"/>
      <c r="GSS130" s="1148"/>
      <c r="GST130" s="1148"/>
      <c r="GSU130" s="1148"/>
      <c r="GSV130" s="642"/>
      <c r="GSW130" s="730"/>
      <c r="GSX130" s="60"/>
      <c r="GSY130" s="60"/>
      <c r="GSZ130" s="731"/>
      <c r="GTA130" s="1150"/>
      <c r="GTB130" s="35"/>
      <c r="GTC130" s="732"/>
      <c r="GTD130" s="6"/>
      <c r="GTE130" s="6"/>
      <c r="GTF130" s="6"/>
      <c r="GTG130" s="732"/>
      <c r="GTH130" s="1150"/>
      <c r="GTI130" s="609"/>
      <c r="GTJ130" s="1150"/>
      <c r="GTK130" s="1150"/>
      <c r="GTL130" s="1150"/>
      <c r="GTM130" s="609"/>
      <c r="GTN130" s="1150"/>
      <c r="GTO130" s="642"/>
      <c r="GTP130" s="1148"/>
      <c r="GTQ130" s="1148"/>
      <c r="GTR130" s="1148"/>
      <c r="GTS130" s="642"/>
      <c r="GTT130" s="730"/>
      <c r="GTU130" s="60"/>
      <c r="GTV130" s="60"/>
      <c r="GTW130" s="731"/>
      <c r="GTX130" s="1150"/>
      <c r="GTY130" s="35"/>
      <c r="GTZ130" s="732"/>
      <c r="GUA130" s="6"/>
      <c r="GUB130" s="6"/>
      <c r="GUC130" s="6"/>
      <c r="GUD130" s="732"/>
      <c r="GUE130" s="1150"/>
      <c r="GUF130" s="609"/>
      <c r="GUG130" s="1150"/>
      <c r="GUH130" s="1150"/>
      <c r="GUI130" s="1150"/>
      <c r="GUJ130" s="609"/>
      <c r="GUK130" s="1150"/>
      <c r="GUL130" s="642"/>
      <c r="GUM130" s="1148"/>
      <c r="GUN130" s="1148"/>
      <c r="GUO130" s="1148"/>
      <c r="GUP130" s="642"/>
      <c r="GUQ130" s="730"/>
      <c r="GUR130" s="60"/>
      <c r="GUS130" s="60"/>
      <c r="GUT130" s="731"/>
      <c r="GUU130" s="1150"/>
      <c r="GUV130" s="35"/>
      <c r="GUW130" s="732"/>
      <c r="GUX130" s="6"/>
      <c r="GUY130" s="6"/>
      <c r="GUZ130" s="6"/>
      <c r="GVA130" s="732"/>
      <c r="GVB130" s="1150"/>
      <c r="GVC130" s="609"/>
      <c r="GVD130" s="1150"/>
      <c r="GVE130" s="1150"/>
      <c r="GVF130" s="1150"/>
      <c r="GVG130" s="609"/>
      <c r="GVH130" s="1150"/>
      <c r="GVI130" s="642"/>
      <c r="GVJ130" s="1148"/>
      <c r="GVK130" s="1148"/>
      <c r="GVL130" s="1148"/>
      <c r="GVM130" s="642"/>
      <c r="GVN130" s="730"/>
      <c r="GVO130" s="60"/>
      <c r="GVP130" s="60"/>
      <c r="GVQ130" s="731"/>
      <c r="GVR130" s="1150"/>
      <c r="GVS130" s="35"/>
      <c r="GVT130" s="732"/>
      <c r="GVU130" s="6"/>
      <c r="GVV130" s="6"/>
      <c r="GVW130" s="6"/>
      <c r="GVX130" s="732"/>
      <c r="GVY130" s="1150"/>
      <c r="GVZ130" s="609"/>
      <c r="GWA130" s="1150"/>
      <c r="GWB130" s="1150"/>
      <c r="GWC130" s="1150"/>
      <c r="GWD130" s="609"/>
      <c r="GWE130" s="1150"/>
      <c r="GWF130" s="642"/>
      <c r="GWG130" s="1148"/>
      <c r="GWH130" s="1148"/>
      <c r="GWI130" s="1148"/>
      <c r="GWJ130" s="642"/>
      <c r="GWK130" s="730"/>
      <c r="GWL130" s="60"/>
      <c r="GWM130" s="60"/>
      <c r="GWN130" s="731"/>
      <c r="GWO130" s="1150"/>
      <c r="GWP130" s="35"/>
      <c r="GWQ130" s="732"/>
      <c r="GWR130" s="6"/>
      <c r="GWS130" s="6"/>
      <c r="GWT130" s="6"/>
      <c r="GWU130" s="732"/>
      <c r="GWV130" s="1150"/>
      <c r="GWW130" s="609"/>
      <c r="GWX130" s="1150"/>
      <c r="GWY130" s="1150"/>
      <c r="GWZ130" s="1150"/>
      <c r="GXA130" s="609"/>
      <c r="GXB130" s="1150"/>
      <c r="GXC130" s="642"/>
      <c r="GXD130" s="1148"/>
      <c r="GXE130" s="1148"/>
      <c r="GXF130" s="1148"/>
      <c r="GXG130" s="642"/>
      <c r="GXH130" s="730"/>
      <c r="GXI130" s="60"/>
      <c r="GXJ130" s="60"/>
      <c r="GXK130" s="731"/>
      <c r="GXL130" s="1150"/>
      <c r="GXM130" s="35"/>
      <c r="GXN130" s="732"/>
      <c r="GXO130" s="6"/>
      <c r="GXP130" s="6"/>
      <c r="GXQ130" s="6"/>
      <c r="GXR130" s="732"/>
      <c r="GXS130" s="1150"/>
      <c r="GXT130" s="609"/>
      <c r="GXU130" s="1150"/>
      <c r="GXV130" s="1150"/>
      <c r="GXW130" s="1150"/>
      <c r="GXX130" s="609"/>
      <c r="GXY130" s="1150"/>
      <c r="GXZ130" s="642"/>
      <c r="GYA130" s="1148"/>
      <c r="GYB130" s="1148"/>
      <c r="GYC130" s="1148"/>
      <c r="GYD130" s="642"/>
      <c r="GYE130" s="730"/>
      <c r="GYF130" s="60"/>
      <c r="GYG130" s="60"/>
      <c r="GYH130" s="731"/>
      <c r="GYI130" s="1150"/>
      <c r="GYJ130" s="35"/>
      <c r="GYK130" s="732"/>
      <c r="GYL130" s="6"/>
      <c r="GYM130" s="6"/>
      <c r="GYN130" s="6"/>
      <c r="GYO130" s="732"/>
      <c r="GYP130" s="1150"/>
      <c r="GYQ130" s="609"/>
      <c r="GYR130" s="1150"/>
      <c r="GYS130" s="1150"/>
      <c r="GYT130" s="1150"/>
      <c r="GYU130" s="609"/>
      <c r="GYV130" s="1150"/>
      <c r="GYW130" s="642"/>
      <c r="GYX130" s="1148"/>
      <c r="GYY130" s="1148"/>
      <c r="GYZ130" s="1148"/>
      <c r="GZA130" s="642"/>
      <c r="GZB130" s="730"/>
      <c r="GZC130" s="60"/>
      <c r="GZD130" s="60"/>
      <c r="GZE130" s="731"/>
      <c r="GZF130" s="1150"/>
      <c r="GZG130" s="35"/>
      <c r="GZH130" s="732"/>
      <c r="GZI130" s="6"/>
      <c r="GZJ130" s="6"/>
      <c r="GZK130" s="6"/>
      <c r="GZL130" s="732"/>
      <c r="GZM130" s="1150"/>
      <c r="GZN130" s="609"/>
      <c r="GZO130" s="1150"/>
      <c r="GZP130" s="1150"/>
      <c r="GZQ130" s="1150"/>
      <c r="GZR130" s="609"/>
      <c r="GZS130" s="1150"/>
      <c r="GZT130" s="642"/>
      <c r="GZU130" s="1148"/>
      <c r="GZV130" s="1148"/>
      <c r="GZW130" s="1148"/>
      <c r="GZX130" s="642"/>
      <c r="GZY130" s="730"/>
      <c r="GZZ130" s="60"/>
      <c r="HAA130" s="60"/>
      <c r="HAB130" s="731"/>
      <c r="HAC130" s="1150"/>
      <c r="HAD130" s="35"/>
      <c r="HAE130" s="732"/>
      <c r="HAF130" s="6"/>
      <c r="HAG130" s="6"/>
      <c r="HAH130" s="6"/>
      <c r="HAI130" s="732"/>
      <c r="HAJ130" s="1150"/>
      <c r="HAK130" s="609"/>
      <c r="HAL130" s="1150"/>
      <c r="HAM130" s="1150"/>
      <c r="HAN130" s="1150"/>
      <c r="HAO130" s="609"/>
      <c r="HAP130" s="1150"/>
      <c r="HAQ130" s="642"/>
      <c r="HAR130" s="1148"/>
      <c r="HAS130" s="1148"/>
      <c r="HAT130" s="1148"/>
      <c r="HAU130" s="642"/>
      <c r="HAV130" s="730"/>
      <c r="HAW130" s="60"/>
      <c r="HAX130" s="60"/>
      <c r="HAY130" s="731"/>
      <c r="HAZ130" s="1150"/>
      <c r="HBA130" s="35"/>
      <c r="HBB130" s="732"/>
      <c r="HBC130" s="6"/>
      <c r="HBD130" s="6"/>
      <c r="HBE130" s="6"/>
      <c r="HBF130" s="732"/>
      <c r="HBG130" s="1150"/>
      <c r="HBH130" s="609"/>
      <c r="HBI130" s="1150"/>
      <c r="HBJ130" s="1150"/>
      <c r="HBK130" s="1150"/>
      <c r="HBL130" s="609"/>
      <c r="HBM130" s="1150"/>
      <c r="HBN130" s="642"/>
      <c r="HBO130" s="1148"/>
      <c r="HBP130" s="1148"/>
      <c r="HBQ130" s="1148"/>
      <c r="HBR130" s="642"/>
      <c r="HBS130" s="730"/>
      <c r="HBT130" s="60"/>
      <c r="HBU130" s="60"/>
      <c r="HBV130" s="731"/>
      <c r="HBW130" s="1150"/>
      <c r="HBX130" s="35"/>
      <c r="HBY130" s="732"/>
      <c r="HBZ130" s="6"/>
      <c r="HCA130" s="6"/>
      <c r="HCB130" s="6"/>
      <c r="HCC130" s="732"/>
      <c r="HCD130" s="1150"/>
      <c r="HCE130" s="609"/>
      <c r="HCF130" s="1150"/>
      <c r="HCG130" s="1150"/>
      <c r="HCH130" s="1150"/>
      <c r="HCI130" s="609"/>
      <c r="HCJ130" s="1150"/>
      <c r="HCK130" s="642"/>
      <c r="HCL130" s="1148"/>
      <c r="HCM130" s="1148"/>
      <c r="HCN130" s="1148"/>
      <c r="HCO130" s="642"/>
      <c r="HCP130" s="730"/>
      <c r="HCQ130" s="60"/>
      <c r="HCR130" s="60"/>
      <c r="HCS130" s="731"/>
      <c r="HCT130" s="1150"/>
      <c r="HCU130" s="35"/>
      <c r="HCV130" s="732"/>
      <c r="HCW130" s="6"/>
      <c r="HCX130" s="6"/>
      <c r="HCY130" s="6"/>
      <c r="HCZ130" s="732"/>
      <c r="HDA130" s="1150"/>
      <c r="HDB130" s="609"/>
      <c r="HDC130" s="1150"/>
      <c r="HDD130" s="1150"/>
      <c r="HDE130" s="1150"/>
      <c r="HDF130" s="609"/>
      <c r="HDG130" s="1150"/>
      <c r="HDH130" s="642"/>
      <c r="HDI130" s="1148"/>
      <c r="HDJ130" s="1148"/>
      <c r="HDK130" s="1148"/>
      <c r="HDL130" s="642"/>
      <c r="HDM130" s="730"/>
      <c r="HDN130" s="60"/>
      <c r="HDO130" s="60"/>
      <c r="HDP130" s="731"/>
      <c r="HDQ130" s="1150"/>
      <c r="HDR130" s="35"/>
      <c r="HDS130" s="732"/>
      <c r="HDT130" s="6"/>
      <c r="HDU130" s="6"/>
      <c r="HDV130" s="6"/>
      <c r="HDW130" s="732"/>
      <c r="HDX130" s="1150"/>
      <c r="HDY130" s="609"/>
      <c r="HDZ130" s="1150"/>
      <c r="HEA130" s="1150"/>
      <c r="HEB130" s="1150"/>
      <c r="HEC130" s="609"/>
      <c r="HED130" s="1150"/>
      <c r="HEE130" s="642"/>
      <c r="HEF130" s="1148"/>
      <c r="HEG130" s="1148"/>
      <c r="HEH130" s="1148"/>
      <c r="HEI130" s="642"/>
      <c r="HEJ130" s="730"/>
      <c r="HEK130" s="60"/>
      <c r="HEL130" s="60"/>
      <c r="HEM130" s="731"/>
      <c r="HEN130" s="1150"/>
      <c r="HEO130" s="35"/>
      <c r="HEP130" s="732"/>
      <c r="HEQ130" s="6"/>
      <c r="HER130" s="6"/>
      <c r="HES130" s="6"/>
      <c r="HET130" s="732"/>
      <c r="HEU130" s="1150"/>
      <c r="HEV130" s="609"/>
      <c r="HEW130" s="1150"/>
      <c r="HEX130" s="1150"/>
      <c r="HEY130" s="1150"/>
      <c r="HEZ130" s="609"/>
      <c r="HFA130" s="1150"/>
      <c r="HFB130" s="642"/>
      <c r="HFC130" s="1148"/>
      <c r="HFD130" s="1148"/>
      <c r="HFE130" s="1148"/>
      <c r="HFF130" s="642"/>
      <c r="HFG130" s="730"/>
      <c r="HFH130" s="60"/>
      <c r="HFI130" s="60"/>
      <c r="HFJ130" s="731"/>
      <c r="HFK130" s="1150"/>
      <c r="HFL130" s="35"/>
      <c r="HFM130" s="732"/>
      <c r="HFN130" s="6"/>
      <c r="HFO130" s="6"/>
      <c r="HFP130" s="6"/>
      <c r="HFQ130" s="732"/>
      <c r="HFR130" s="1150"/>
      <c r="HFS130" s="609"/>
      <c r="HFT130" s="1150"/>
      <c r="HFU130" s="1150"/>
      <c r="HFV130" s="1150"/>
      <c r="HFW130" s="609"/>
      <c r="HFX130" s="1150"/>
      <c r="HFY130" s="642"/>
      <c r="HFZ130" s="1148"/>
      <c r="HGA130" s="1148"/>
      <c r="HGB130" s="1148"/>
      <c r="HGC130" s="642"/>
      <c r="HGD130" s="730"/>
      <c r="HGE130" s="60"/>
      <c r="HGF130" s="60"/>
      <c r="HGG130" s="731"/>
      <c r="HGH130" s="1150"/>
      <c r="HGI130" s="35"/>
      <c r="HGJ130" s="732"/>
      <c r="HGK130" s="6"/>
      <c r="HGL130" s="6"/>
      <c r="HGM130" s="6"/>
      <c r="HGN130" s="732"/>
      <c r="HGO130" s="1150"/>
      <c r="HGP130" s="609"/>
      <c r="HGQ130" s="1150"/>
      <c r="HGR130" s="1150"/>
      <c r="HGS130" s="1150"/>
      <c r="HGT130" s="609"/>
      <c r="HGU130" s="1150"/>
      <c r="HGV130" s="642"/>
      <c r="HGW130" s="1148"/>
      <c r="HGX130" s="1148"/>
      <c r="HGY130" s="1148"/>
      <c r="HGZ130" s="642"/>
      <c r="HHA130" s="730"/>
      <c r="HHB130" s="60"/>
      <c r="HHC130" s="60"/>
      <c r="HHD130" s="731"/>
      <c r="HHE130" s="1150"/>
      <c r="HHF130" s="35"/>
      <c r="HHG130" s="732"/>
      <c r="HHH130" s="6"/>
      <c r="HHI130" s="6"/>
      <c r="HHJ130" s="6"/>
      <c r="HHK130" s="732"/>
      <c r="HHL130" s="1150"/>
      <c r="HHM130" s="609"/>
      <c r="HHN130" s="1150"/>
      <c r="HHO130" s="1150"/>
      <c r="HHP130" s="1150"/>
      <c r="HHQ130" s="609"/>
      <c r="HHR130" s="1150"/>
      <c r="HHS130" s="642"/>
      <c r="HHT130" s="1148"/>
      <c r="HHU130" s="1148"/>
      <c r="HHV130" s="1148"/>
      <c r="HHW130" s="642"/>
      <c r="HHX130" s="730"/>
      <c r="HHY130" s="60"/>
      <c r="HHZ130" s="60"/>
      <c r="HIA130" s="731"/>
      <c r="HIB130" s="1150"/>
      <c r="HIC130" s="35"/>
      <c r="HID130" s="732"/>
      <c r="HIE130" s="6"/>
      <c r="HIF130" s="6"/>
      <c r="HIG130" s="6"/>
      <c r="HIH130" s="732"/>
      <c r="HII130" s="1150"/>
      <c r="HIJ130" s="609"/>
      <c r="HIK130" s="1150"/>
      <c r="HIL130" s="1150"/>
      <c r="HIM130" s="1150"/>
      <c r="HIN130" s="609"/>
      <c r="HIO130" s="1150"/>
      <c r="HIP130" s="642"/>
      <c r="HIQ130" s="1148"/>
      <c r="HIR130" s="1148"/>
      <c r="HIS130" s="1148"/>
      <c r="HIT130" s="642"/>
      <c r="HIU130" s="730"/>
      <c r="HIV130" s="60"/>
      <c r="HIW130" s="60"/>
      <c r="HIX130" s="731"/>
      <c r="HIY130" s="1150"/>
      <c r="HIZ130" s="35"/>
      <c r="HJA130" s="732"/>
      <c r="HJB130" s="6"/>
      <c r="HJC130" s="6"/>
      <c r="HJD130" s="6"/>
      <c r="HJE130" s="732"/>
      <c r="HJF130" s="1150"/>
      <c r="HJG130" s="609"/>
      <c r="HJH130" s="1150"/>
      <c r="HJI130" s="1150"/>
      <c r="HJJ130" s="1150"/>
      <c r="HJK130" s="609"/>
      <c r="HJL130" s="1150"/>
      <c r="HJM130" s="642"/>
      <c r="HJN130" s="1148"/>
      <c r="HJO130" s="1148"/>
      <c r="HJP130" s="1148"/>
      <c r="HJQ130" s="642"/>
      <c r="HJR130" s="730"/>
      <c r="HJS130" s="60"/>
      <c r="HJT130" s="60"/>
      <c r="HJU130" s="731"/>
      <c r="HJV130" s="1150"/>
      <c r="HJW130" s="35"/>
      <c r="HJX130" s="732"/>
      <c r="HJY130" s="6"/>
      <c r="HJZ130" s="6"/>
      <c r="HKA130" s="6"/>
      <c r="HKB130" s="732"/>
      <c r="HKC130" s="1150"/>
      <c r="HKD130" s="609"/>
      <c r="HKE130" s="1150"/>
      <c r="HKF130" s="1150"/>
      <c r="HKG130" s="1150"/>
      <c r="HKH130" s="609"/>
      <c r="HKI130" s="1150"/>
      <c r="HKJ130" s="642"/>
      <c r="HKK130" s="1148"/>
      <c r="HKL130" s="1148"/>
      <c r="HKM130" s="1148"/>
      <c r="HKN130" s="642"/>
      <c r="HKO130" s="730"/>
      <c r="HKP130" s="60"/>
      <c r="HKQ130" s="60"/>
      <c r="HKR130" s="731"/>
      <c r="HKS130" s="1150"/>
      <c r="HKT130" s="35"/>
      <c r="HKU130" s="732"/>
      <c r="HKV130" s="6"/>
      <c r="HKW130" s="6"/>
      <c r="HKX130" s="6"/>
      <c r="HKY130" s="732"/>
      <c r="HKZ130" s="1150"/>
      <c r="HLA130" s="609"/>
      <c r="HLB130" s="1150"/>
      <c r="HLC130" s="1150"/>
      <c r="HLD130" s="1150"/>
      <c r="HLE130" s="609"/>
      <c r="HLF130" s="1150"/>
      <c r="HLG130" s="642"/>
      <c r="HLH130" s="1148"/>
      <c r="HLI130" s="1148"/>
      <c r="HLJ130" s="1148"/>
      <c r="HLK130" s="642"/>
      <c r="HLL130" s="730"/>
      <c r="HLM130" s="60"/>
      <c r="HLN130" s="60"/>
      <c r="HLO130" s="731"/>
      <c r="HLP130" s="1150"/>
      <c r="HLQ130" s="35"/>
      <c r="HLR130" s="732"/>
      <c r="HLS130" s="6"/>
      <c r="HLT130" s="6"/>
      <c r="HLU130" s="6"/>
      <c r="HLV130" s="732"/>
      <c r="HLW130" s="1150"/>
      <c r="HLX130" s="609"/>
      <c r="HLY130" s="1150"/>
      <c r="HLZ130" s="1150"/>
      <c r="HMA130" s="1150"/>
      <c r="HMB130" s="609"/>
      <c r="HMC130" s="1150"/>
      <c r="HMD130" s="642"/>
      <c r="HME130" s="1148"/>
      <c r="HMF130" s="1148"/>
      <c r="HMG130" s="1148"/>
      <c r="HMH130" s="642"/>
      <c r="HMI130" s="730"/>
      <c r="HMJ130" s="60"/>
      <c r="HMK130" s="60"/>
      <c r="HML130" s="731"/>
      <c r="HMM130" s="1150"/>
      <c r="HMN130" s="35"/>
      <c r="HMO130" s="732"/>
      <c r="HMP130" s="6"/>
      <c r="HMQ130" s="6"/>
      <c r="HMR130" s="6"/>
      <c r="HMS130" s="732"/>
      <c r="HMT130" s="1150"/>
      <c r="HMU130" s="609"/>
      <c r="HMV130" s="1150"/>
      <c r="HMW130" s="1150"/>
      <c r="HMX130" s="1150"/>
      <c r="HMY130" s="609"/>
      <c r="HMZ130" s="1150"/>
      <c r="HNA130" s="642"/>
      <c r="HNB130" s="1148"/>
      <c r="HNC130" s="1148"/>
      <c r="HND130" s="1148"/>
      <c r="HNE130" s="642"/>
      <c r="HNF130" s="730"/>
      <c r="HNG130" s="60"/>
      <c r="HNH130" s="60"/>
      <c r="HNI130" s="731"/>
      <c r="HNJ130" s="1150"/>
      <c r="HNK130" s="35"/>
      <c r="HNL130" s="732"/>
      <c r="HNM130" s="6"/>
      <c r="HNN130" s="6"/>
      <c r="HNO130" s="6"/>
      <c r="HNP130" s="732"/>
      <c r="HNQ130" s="1150"/>
      <c r="HNR130" s="609"/>
      <c r="HNS130" s="1150"/>
      <c r="HNT130" s="1150"/>
      <c r="HNU130" s="1150"/>
      <c r="HNV130" s="609"/>
      <c r="HNW130" s="1150"/>
      <c r="HNX130" s="642"/>
      <c r="HNY130" s="1148"/>
      <c r="HNZ130" s="1148"/>
      <c r="HOA130" s="1148"/>
      <c r="HOB130" s="642"/>
      <c r="HOC130" s="730"/>
      <c r="HOD130" s="60"/>
      <c r="HOE130" s="60"/>
      <c r="HOF130" s="731"/>
      <c r="HOG130" s="1150"/>
      <c r="HOH130" s="35"/>
      <c r="HOI130" s="732"/>
      <c r="HOJ130" s="6"/>
      <c r="HOK130" s="6"/>
      <c r="HOL130" s="6"/>
      <c r="HOM130" s="732"/>
      <c r="HON130" s="1150"/>
      <c r="HOO130" s="609"/>
      <c r="HOP130" s="1150"/>
      <c r="HOQ130" s="1150"/>
      <c r="HOR130" s="1150"/>
      <c r="HOS130" s="609"/>
      <c r="HOT130" s="1150"/>
      <c r="HOU130" s="642"/>
      <c r="HOV130" s="1148"/>
      <c r="HOW130" s="1148"/>
      <c r="HOX130" s="1148"/>
      <c r="HOY130" s="642"/>
      <c r="HOZ130" s="730"/>
      <c r="HPA130" s="60"/>
      <c r="HPB130" s="60"/>
      <c r="HPC130" s="731"/>
      <c r="HPD130" s="1150"/>
      <c r="HPE130" s="35"/>
      <c r="HPF130" s="732"/>
      <c r="HPG130" s="6"/>
      <c r="HPH130" s="6"/>
      <c r="HPI130" s="6"/>
      <c r="HPJ130" s="732"/>
      <c r="HPK130" s="1150"/>
      <c r="HPL130" s="609"/>
      <c r="HPM130" s="1150"/>
      <c r="HPN130" s="1150"/>
      <c r="HPO130" s="1150"/>
      <c r="HPP130" s="609"/>
      <c r="HPQ130" s="1150"/>
      <c r="HPR130" s="642"/>
      <c r="HPS130" s="1148"/>
      <c r="HPT130" s="1148"/>
      <c r="HPU130" s="1148"/>
      <c r="HPV130" s="642"/>
      <c r="HPW130" s="730"/>
      <c r="HPX130" s="60"/>
      <c r="HPY130" s="60"/>
      <c r="HPZ130" s="731"/>
      <c r="HQA130" s="1150"/>
      <c r="HQB130" s="35"/>
      <c r="HQC130" s="732"/>
      <c r="HQD130" s="6"/>
      <c r="HQE130" s="6"/>
      <c r="HQF130" s="6"/>
      <c r="HQG130" s="732"/>
      <c r="HQH130" s="1150"/>
      <c r="HQI130" s="609"/>
      <c r="HQJ130" s="1150"/>
      <c r="HQK130" s="1150"/>
      <c r="HQL130" s="1150"/>
      <c r="HQM130" s="609"/>
      <c r="HQN130" s="1150"/>
      <c r="HQO130" s="642"/>
      <c r="HQP130" s="1148"/>
      <c r="HQQ130" s="1148"/>
      <c r="HQR130" s="1148"/>
      <c r="HQS130" s="642"/>
      <c r="HQT130" s="730"/>
      <c r="HQU130" s="60"/>
      <c r="HQV130" s="60"/>
      <c r="HQW130" s="731"/>
      <c r="HQX130" s="1150"/>
      <c r="HQY130" s="35"/>
      <c r="HQZ130" s="732"/>
      <c r="HRA130" s="6"/>
      <c r="HRB130" s="6"/>
      <c r="HRC130" s="6"/>
      <c r="HRD130" s="732"/>
      <c r="HRE130" s="1150"/>
      <c r="HRF130" s="609"/>
      <c r="HRG130" s="1150"/>
      <c r="HRH130" s="1150"/>
      <c r="HRI130" s="1150"/>
      <c r="HRJ130" s="609"/>
      <c r="HRK130" s="1150"/>
      <c r="HRL130" s="642"/>
      <c r="HRM130" s="1148"/>
      <c r="HRN130" s="1148"/>
      <c r="HRO130" s="1148"/>
      <c r="HRP130" s="642"/>
      <c r="HRQ130" s="730"/>
      <c r="HRR130" s="60"/>
      <c r="HRS130" s="60"/>
      <c r="HRT130" s="731"/>
      <c r="HRU130" s="1150"/>
      <c r="HRV130" s="35"/>
      <c r="HRW130" s="732"/>
      <c r="HRX130" s="6"/>
      <c r="HRY130" s="6"/>
      <c r="HRZ130" s="6"/>
      <c r="HSA130" s="732"/>
      <c r="HSB130" s="1150"/>
      <c r="HSC130" s="609"/>
      <c r="HSD130" s="1150"/>
      <c r="HSE130" s="1150"/>
      <c r="HSF130" s="1150"/>
      <c r="HSG130" s="609"/>
      <c r="HSH130" s="1150"/>
      <c r="HSI130" s="642"/>
      <c r="HSJ130" s="1148"/>
      <c r="HSK130" s="1148"/>
      <c r="HSL130" s="1148"/>
      <c r="HSM130" s="642"/>
      <c r="HSN130" s="730"/>
      <c r="HSO130" s="60"/>
      <c r="HSP130" s="60"/>
      <c r="HSQ130" s="731"/>
      <c r="HSR130" s="1150"/>
      <c r="HSS130" s="35"/>
      <c r="HST130" s="732"/>
      <c r="HSU130" s="6"/>
      <c r="HSV130" s="6"/>
      <c r="HSW130" s="6"/>
      <c r="HSX130" s="732"/>
      <c r="HSY130" s="1150"/>
      <c r="HSZ130" s="609"/>
      <c r="HTA130" s="1150"/>
      <c r="HTB130" s="1150"/>
      <c r="HTC130" s="1150"/>
      <c r="HTD130" s="609"/>
      <c r="HTE130" s="1150"/>
      <c r="HTF130" s="642"/>
      <c r="HTG130" s="1148"/>
      <c r="HTH130" s="1148"/>
      <c r="HTI130" s="1148"/>
      <c r="HTJ130" s="642"/>
      <c r="HTK130" s="730"/>
      <c r="HTL130" s="60"/>
      <c r="HTM130" s="60"/>
      <c r="HTN130" s="731"/>
      <c r="HTO130" s="1150"/>
      <c r="HTP130" s="35"/>
      <c r="HTQ130" s="732"/>
      <c r="HTR130" s="6"/>
      <c r="HTS130" s="6"/>
      <c r="HTT130" s="6"/>
      <c r="HTU130" s="732"/>
      <c r="HTV130" s="1150"/>
      <c r="HTW130" s="609"/>
      <c r="HTX130" s="1150"/>
      <c r="HTY130" s="1150"/>
      <c r="HTZ130" s="1150"/>
      <c r="HUA130" s="609"/>
      <c r="HUB130" s="1150"/>
      <c r="HUC130" s="642"/>
      <c r="HUD130" s="1148"/>
      <c r="HUE130" s="1148"/>
      <c r="HUF130" s="1148"/>
      <c r="HUG130" s="642"/>
      <c r="HUH130" s="730"/>
      <c r="HUI130" s="60"/>
      <c r="HUJ130" s="60"/>
      <c r="HUK130" s="731"/>
      <c r="HUL130" s="1150"/>
      <c r="HUM130" s="35"/>
      <c r="HUN130" s="732"/>
      <c r="HUO130" s="6"/>
      <c r="HUP130" s="6"/>
      <c r="HUQ130" s="6"/>
      <c r="HUR130" s="732"/>
      <c r="HUS130" s="1150"/>
      <c r="HUT130" s="609"/>
      <c r="HUU130" s="1150"/>
      <c r="HUV130" s="1150"/>
      <c r="HUW130" s="1150"/>
      <c r="HUX130" s="609"/>
      <c r="HUY130" s="1150"/>
      <c r="HUZ130" s="642"/>
      <c r="HVA130" s="1148"/>
      <c r="HVB130" s="1148"/>
      <c r="HVC130" s="1148"/>
      <c r="HVD130" s="642"/>
      <c r="HVE130" s="730"/>
      <c r="HVF130" s="60"/>
      <c r="HVG130" s="60"/>
      <c r="HVH130" s="731"/>
      <c r="HVI130" s="1150"/>
      <c r="HVJ130" s="35"/>
      <c r="HVK130" s="732"/>
      <c r="HVL130" s="6"/>
      <c r="HVM130" s="6"/>
      <c r="HVN130" s="6"/>
      <c r="HVO130" s="732"/>
      <c r="HVP130" s="1150"/>
      <c r="HVQ130" s="609"/>
      <c r="HVR130" s="1150"/>
      <c r="HVS130" s="1150"/>
      <c r="HVT130" s="1150"/>
      <c r="HVU130" s="609"/>
      <c r="HVV130" s="1150"/>
      <c r="HVW130" s="642"/>
      <c r="HVX130" s="1148"/>
      <c r="HVY130" s="1148"/>
      <c r="HVZ130" s="1148"/>
      <c r="HWA130" s="642"/>
      <c r="HWB130" s="730"/>
      <c r="HWC130" s="60"/>
      <c r="HWD130" s="60"/>
      <c r="HWE130" s="731"/>
      <c r="HWF130" s="1150"/>
      <c r="HWG130" s="35"/>
      <c r="HWH130" s="732"/>
      <c r="HWI130" s="6"/>
      <c r="HWJ130" s="6"/>
      <c r="HWK130" s="6"/>
      <c r="HWL130" s="732"/>
      <c r="HWM130" s="1150"/>
      <c r="HWN130" s="609"/>
      <c r="HWO130" s="1150"/>
      <c r="HWP130" s="1150"/>
      <c r="HWQ130" s="1150"/>
      <c r="HWR130" s="609"/>
      <c r="HWS130" s="1150"/>
      <c r="HWT130" s="642"/>
      <c r="HWU130" s="1148"/>
      <c r="HWV130" s="1148"/>
      <c r="HWW130" s="1148"/>
      <c r="HWX130" s="642"/>
      <c r="HWY130" s="730"/>
      <c r="HWZ130" s="60"/>
      <c r="HXA130" s="60"/>
      <c r="HXB130" s="731"/>
      <c r="HXC130" s="1150"/>
      <c r="HXD130" s="35"/>
      <c r="HXE130" s="732"/>
      <c r="HXF130" s="6"/>
      <c r="HXG130" s="6"/>
      <c r="HXH130" s="6"/>
      <c r="HXI130" s="732"/>
      <c r="HXJ130" s="1150"/>
      <c r="HXK130" s="609"/>
      <c r="HXL130" s="1150"/>
      <c r="HXM130" s="1150"/>
      <c r="HXN130" s="1150"/>
      <c r="HXO130" s="609"/>
      <c r="HXP130" s="1150"/>
      <c r="HXQ130" s="642"/>
      <c r="HXR130" s="1148"/>
      <c r="HXS130" s="1148"/>
      <c r="HXT130" s="1148"/>
      <c r="HXU130" s="642"/>
      <c r="HXV130" s="730"/>
      <c r="HXW130" s="60"/>
      <c r="HXX130" s="60"/>
      <c r="HXY130" s="731"/>
      <c r="HXZ130" s="1150"/>
      <c r="HYA130" s="35"/>
      <c r="HYB130" s="732"/>
      <c r="HYC130" s="6"/>
      <c r="HYD130" s="6"/>
      <c r="HYE130" s="6"/>
      <c r="HYF130" s="732"/>
      <c r="HYG130" s="1150"/>
      <c r="HYH130" s="609"/>
      <c r="HYI130" s="1150"/>
      <c r="HYJ130" s="1150"/>
      <c r="HYK130" s="1150"/>
      <c r="HYL130" s="609"/>
      <c r="HYM130" s="1150"/>
      <c r="HYN130" s="642"/>
      <c r="HYO130" s="1148"/>
      <c r="HYP130" s="1148"/>
      <c r="HYQ130" s="1148"/>
      <c r="HYR130" s="642"/>
      <c r="HYS130" s="730"/>
      <c r="HYT130" s="60"/>
      <c r="HYU130" s="60"/>
      <c r="HYV130" s="731"/>
      <c r="HYW130" s="1150"/>
      <c r="HYX130" s="35"/>
      <c r="HYY130" s="732"/>
      <c r="HYZ130" s="6"/>
      <c r="HZA130" s="6"/>
      <c r="HZB130" s="6"/>
      <c r="HZC130" s="732"/>
      <c r="HZD130" s="1150"/>
      <c r="HZE130" s="609"/>
      <c r="HZF130" s="1150"/>
      <c r="HZG130" s="1150"/>
      <c r="HZH130" s="1150"/>
      <c r="HZI130" s="609"/>
      <c r="HZJ130" s="1150"/>
      <c r="HZK130" s="642"/>
      <c r="HZL130" s="1148"/>
      <c r="HZM130" s="1148"/>
      <c r="HZN130" s="1148"/>
      <c r="HZO130" s="642"/>
      <c r="HZP130" s="730"/>
      <c r="HZQ130" s="60"/>
      <c r="HZR130" s="60"/>
      <c r="HZS130" s="731"/>
      <c r="HZT130" s="1150"/>
      <c r="HZU130" s="35"/>
      <c r="HZV130" s="732"/>
      <c r="HZW130" s="6"/>
      <c r="HZX130" s="6"/>
      <c r="HZY130" s="6"/>
      <c r="HZZ130" s="732"/>
      <c r="IAA130" s="1150"/>
      <c r="IAB130" s="609"/>
      <c r="IAC130" s="1150"/>
      <c r="IAD130" s="1150"/>
      <c r="IAE130" s="1150"/>
      <c r="IAF130" s="609"/>
      <c r="IAG130" s="1150"/>
      <c r="IAH130" s="642"/>
      <c r="IAI130" s="1148"/>
      <c r="IAJ130" s="1148"/>
      <c r="IAK130" s="1148"/>
      <c r="IAL130" s="642"/>
      <c r="IAM130" s="730"/>
      <c r="IAN130" s="60"/>
      <c r="IAO130" s="60"/>
      <c r="IAP130" s="731"/>
      <c r="IAQ130" s="1150"/>
      <c r="IAR130" s="35"/>
      <c r="IAS130" s="732"/>
      <c r="IAT130" s="6"/>
      <c r="IAU130" s="6"/>
      <c r="IAV130" s="6"/>
      <c r="IAW130" s="732"/>
      <c r="IAX130" s="1150"/>
      <c r="IAY130" s="609"/>
      <c r="IAZ130" s="1150"/>
      <c r="IBA130" s="1150"/>
      <c r="IBB130" s="1150"/>
      <c r="IBC130" s="609"/>
      <c r="IBD130" s="1150"/>
      <c r="IBE130" s="642"/>
      <c r="IBF130" s="1148"/>
      <c r="IBG130" s="1148"/>
      <c r="IBH130" s="1148"/>
      <c r="IBI130" s="642"/>
      <c r="IBJ130" s="730"/>
      <c r="IBK130" s="60"/>
      <c r="IBL130" s="60"/>
      <c r="IBM130" s="731"/>
      <c r="IBN130" s="1150"/>
      <c r="IBO130" s="35"/>
      <c r="IBP130" s="732"/>
      <c r="IBQ130" s="6"/>
      <c r="IBR130" s="6"/>
      <c r="IBS130" s="6"/>
      <c r="IBT130" s="732"/>
      <c r="IBU130" s="1150"/>
      <c r="IBV130" s="609"/>
      <c r="IBW130" s="1150"/>
      <c r="IBX130" s="1150"/>
      <c r="IBY130" s="1150"/>
      <c r="IBZ130" s="609"/>
      <c r="ICA130" s="1150"/>
      <c r="ICB130" s="642"/>
      <c r="ICC130" s="1148"/>
      <c r="ICD130" s="1148"/>
      <c r="ICE130" s="1148"/>
      <c r="ICF130" s="642"/>
      <c r="ICG130" s="730"/>
      <c r="ICH130" s="60"/>
      <c r="ICI130" s="60"/>
      <c r="ICJ130" s="731"/>
      <c r="ICK130" s="1150"/>
      <c r="ICL130" s="35"/>
      <c r="ICM130" s="732"/>
      <c r="ICN130" s="6"/>
      <c r="ICO130" s="6"/>
      <c r="ICP130" s="6"/>
      <c r="ICQ130" s="732"/>
      <c r="ICR130" s="1150"/>
      <c r="ICS130" s="609"/>
      <c r="ICT130" s="1150"/>
      <c r="ICU130" s="1150"/>
      <c r="ICV130" s="1150"/>
      <c r="ICW130" s="609"/>
      <c r="ICX130" s="1150"/>
      <c r="ICY130" s="642"/>
      <c r="ICZ130" s="1148"/>
      <c r="IDA130" s="1148"/>
      <c r="IDB130" s="1148"/>
      <c r="IDC130" s="642"/>
      <c r="IDD130" s="730"/>
      <c r="IDE130" s="60"/>
      <c r="IDF130" s="60"/>
      <c r="IDG130" s="731"/>
      <c r="IDH130" s="1150"/>
      <c r="IDI130" s="35"/>
      <c r="IDJ130" s="732"/>
      <c r="IDK130" s="6"/>
      <c r="IDL130" s="6"/>
      <c r="IDM130" s="6"/>
      <c r="IDN130" s="732"/>
      <c r="IDO130" s="1150"/>
      <c r="IDP130" s="609"/>
      <c r="IDQ130" s="1150"/>
      <c r="IDR130" s="1150"/>
      <c r="IDS130" s="1150"/>
      <c r="IDT130" s="609"/>
      <c r="IDU130" s="1150"/>
      <c r="IDV130" s="642"/>
      <c r="IDW130" s="1148"/>
      <c r="IDX130" s="1148"/>
      <c r="IDY130" s="1148"/>
      <c r="IDZ130" s="642"/>
      <c r="IEA130" s="730"/>
      <c r="IEB130" s="60"/>
      <c r="IEC130" s="60"/>
      <c r="IED130" s="731"/>
      <c r="IEE130" s="1150"/>
      <c r="IEF130" s="35"/>
      <c r="IEG130" s="732"/>
      <c r="IEH130" s="6"/>
      <c r="IEI130" s="6"/>
      <c r="IEJ130" s="6"/>
      <c r="IEK130" s="732"/>
      <c r="IEL130" s="1150"/>
      <c r="IEM130" s="609"/>
      <c r="IEN130" s="1150"/>
      <c r="IEO130" s="1150"/>
      <c r="IEP130" s="1150"/>
      <c r="IEQ130" s="609"/>
      <c r="IER130" s="1150"/>
      <c r="IES130" s="642"/>
      <c r="IET130" s="1148"/>
      <c r="IEU130" s="1148"/>
      <c r="IEV130" s="1148"/>
      <c r="IEW130" s="642"/>
      <c r="IEX130" s="730"/>
      <c r="IEY130" s="60"/>
      <c r="IEZ130" s="60"/>
      <c r="IFA130" s="731"/>
      <c r="IFB130" s="1150"/>
      <c r="IFC130" s="35"/>
      <c r="IFD130" s="732"/>
      <c r="IFE130" s="6"/>
      <c r="IFF130" s="6"/>
      <c r="IFG130" s="6"/>
      <c r="IFH130" s="732"/>
      <c r="IFI130" s="1150"/>
      <c r="IFJ130" s="609"/>
      <c r="IFK130" s="1150"/>
      <c r="IFL130" s="1150"/>
      <c r="IFM130" s="1150"/>
      <c r="IFN130" s="609"/>
      <c r="IFO130" s="1150"/>
      <c r="IFP130" s="642"/>
      <c r="IFQ130" s="1148"/>
      <c r="IFR130" s="1148"/>
      <c r="IFS130" s="1148"/>
      <c r="IFT130" s="642"/>
      <c r="IFU130" s="730"/>
      <c r="IFV130" s="60"/>
      <c r="IFW130" s="60"/>
      <c r="IFX130" s="731"/>
      <c r="IFY130" s="1150"/>
      <c r="IFZ130" s="35"/>
      <c r="IGA130" s="732"/>
      <c r="IGB130" s="6"/>
      <c r="IGC130" s="6"/>
      <c r="IGD130" s="6"/>
      <c r="IGE130" s="732"/>
      <c r="IGF130" s="1150"/>
      <c r="IGG130" s="609"/>
      <c r="IGH130" s="1150"/>
      <c r="IGI130" s="1150"/>
      <c r="IGJ130" s="1150"/>
      <c r="IGK130" s="609"/>
      <c r="IGL130" s="1150"/>
      <c r="IGM130" s="642"/>
      <c r="IGN130" s="1148"/>
      <c r="IGO130" s="1148"/>
      <c r="IGP130" s="1148"/>
      <c r="IGQ130" s="642"/>
      <c r="IGR130" s="730"/>
      <c r="IGS130" s="60"/>
      <c r="IGT130" s="60"/>
      <c r="IGU130" s="731"/>
      <c r="IGV130" s="1150"/>
      <c r="IGW130" s="35"/>
      <c r="IGX130" s="732"/>
      <c r="IGY130" s="6"/>
      <c r="IGZ130" s="6"/>
      <c r="IHA130" s="6"/>
      <c r="IHB130" s="732"/>
      <c r="IHC130" s="1150"/>
      <c r="IHD130" s="609"/>
      <c r="IHE130" s="1150"/>
      <c r="IHF130" s="1150"/>
      <c r="IHG130" s="1150"/>
      <c r="IHH130" s="609"/>
      <c r="IHI130" s="1150"/>
      <c r="IHJ130" s="642"/>
      <c r="IHK130" s="1148"/>
      <c r="IHL130" s="1148"/>
      <c r="IHM130" s="1148"/>
      <c r="IHN130" s="642"/>
      <c r="IHO130" s="730"/>
      <c r="IHP130" s="60"/>
      <c r="IHQ130" s="60"/>
      <c r="IHR130" s="731"/>
      <c r="IHS130" s="1150"/>
      <c r="IHT130" s="35"/>
      <c r="IHU130" s="732"/>
      <c r="IHV130" s="6"/>
      <c r="IHW130" s="6"/>
      <c r="IHX130" s="6"/>
      <c r="IHY130" s="732"/>
      <c r="IHZ130" s="1150"/>
      <c r="IIA130" s="609"/>
      <c r="IIB130" s="1150"/>
      <c r="IIC130" s="1150"/>
      <c r="IID130" s="1150"/>
      <c r="IIE130" s="609"/>
      <c r="IIF130" s="1150"/>
      <c r="IIG130" s="642"/>
      <c r="IIH130" s="1148"/>
      <c r="III130" s="1148"/>
      <c r="IIJ130" s="1148"/>
      <c r="IIK130" s="642"/>
      <c r="IIL130" s="730"/>
      <c r="IIM130" s="60"/>
      <c r="IIN130" s="60"/>
      <c r="IIO130" s="731"/>
      <c r="IIP130" s="1150"/>
      <c r="IIQ130" s="35"/>
      <c r="IIR130" s="732"/>
      <c r="IIS130" s="6"/>
      <c r="IIT130" s="6"/>
      <c r="IIU130" s="6"/>
      <c r="IIV130" s="732"/>
      <c r="IIW130" s="1150"/>
      <c r="IIX130" s="609"/>
      <c r="IIY130" s="1150"/>
      <c r="IIZ130" s="1150"/>
      <c r="IJA130" s="1150"/>
      <c r="IJB130" s="609"/>
      <c r="IJC130" s="1150"/>
      <c r="IJD130" s="642"/>
      <c r="IJE130" s="1148"/>
      <c r="IJF130" s="1148"/>
      <c r="IJG130" s="1148"/>
      <c r="IJH130" s="642"/>
      <c r="IJI130" s="730"/>
      <c r="IJJ130" s="60"/>
      <c r="IJK130" s="60"/>
      <c r="IJL130" s="731"/>
      <c r="IJM130" s="1150"/>
      <c r="IJN130" s="35"/>
      <c r="IJO130" s="732"/>
      <c r="IJP130" s="6"/>
      <c r="IJQ130" s="6"/>
      <c r="IJR130" s="6"/>
      <c r="IJS130" s="732"/>
      <c r="IJT130" s="1150"/>
      <c r="IJU130" s="609"/>
      <c r="IJV130" s="1150"/>
      <c r="IJW130" s="1150"/>
      <c r="IJX130" s="1150"/>
      <c r="IJY130" s="609"/>
      <c r="IJZ130" s="1150"/>
      <c r="IKA130" s="642"/>
      <c r="IKB130" s="1148"/>
      <c r="IKC130" s="1148"/>
      <c r="IKD130" s="1148"/>
      <c r="IKE130" s="642"/>
      <c r="IKF130" s="730"/>
      <c r="IKG130" s="60"/>
      <c r="IKH130" s="60"/>
      <c r="IKI130" s="731"/>
      <c r="IKJ130" s="1150"/>
      <c r="IKK130" s="35"/>
      <c r="IKL130" s="732"/>
      <c r="IKM130" s="6"/>
      <c r="IKN130" s="6"/>
      <c r="IKO130" s="6"/>
      <c r="IKP130" s="732"/>
      <c r="IKQ130" s="1150"/>
      <c r="IKR130" s="609"/>
      <c r="IKS130" s="1150"/>
      <c r="IKT130" s="1150"/>
      <c r="IKU130" s="1150"/>
      <c r="IKV130" s="609"/>
      <c r="IKW130" s="1150"/>
      <c r="IKX130" s="642"/>
      <c r="IKY130" s="1148"/>
      <c r="IKZ130" s="1148"/>
      <c r="ILA130" s="1148"/>
      <c r="ILB130" s="642"/>
      <c r="ILC130" s="730"/>
      <c r="ILD130" s="60"/>
      <c r="ILE130" s="60"/>
      <c r="ILF130" s="731"/>
      <c r="ILG130" s="1150"/>
      <c r="ILH130" s="35"/>
      <c r="ILI130" s="732"/>
      <c r="ILJ130" s="6"/>
      <c r="ILK130" s="6"/>
      <c r="ILL130" s="6"/>
      <c r="ILM130" s="732"/>
      <c r="ILN130" s="1150"/>
      <c r="ILO130" s="609"/>
      <c r="ILP130" s="1150"/>
      <c r="ILQ130" s="1150"/>
      <c r="ILR130" s="1150"/>
      <c r="ILS130" s="609"/>
      <c r="ILT130" s="1150"/>
      <c r="ILU130" s="642"/>
      <c r="ILV130" s="1148"/>
      <c r="ILW130" s="1148"/>
      <c r="ILX130" s="1148"/>
      <c r="ILY130" s="642"/>
      <c r="ILZ130" s="730"/>
      <c r="IMA130" s="60"/>
      <c r="IMB130" s="60"/>
      <c r="IMC130" s="731"/>
      <c r="IMD130" s="1150"/>
      <c r="IME130" s="35"/>
      <c r="IMF130" s="732"/>
      <c r="IMG130" s="6"/>
      <c r="IMH130" s="6"/>
      <c r="IMI130" s="6"/>
      <c r="IMJ130" s="732"/>
      <c r="IMK130" s="1150"/>
      <c r="IML130" s="609"/>
      <c r="IMM130" s="1150"/>
      <c r="IMN130" s="1150"/>
      <c r="IMO130" s="1150"/>
      <c r="IMP130" s="609"/>
      <c r="IMQ130" s="1150"/>
      <c r="IMR130" s="642"/>
      <c r="IMS130" s="1148"/>
      <c r="IMT130" s="1148"/>
      <c r="IMU130" s="1148"/>
      <c r="IMV130" s="642"/>
      <c r="IMW130" s="730"/>
      <c r="IMX130" s="60"/>
      <c r="IMY130" s="60"/>
      <c r="IMZ130" s="731"/>
      <c r="INA130" s="1150"/>
      <c r="INB130" s="35"/>
      <c r="INC130" s="732"/>
      <c r="IND130" s="6"/>
      <c r="INE130" s="6"/>
      <c r="INF130" s="6"/>
      <c r="ING130" s="732"/>
      <c r="INH130" s="1150"/>
      <c r="INI130" s="609"/>
      <c r="INJ130" s="1150"/>
      <c r="INK130" s="1150"/>
      <c r="INL130" s="1150"/>
      <c r="INM130" s="609"/>
      <c r="INN130" s="1150"/>
      <c r="INO130" s="642"/>
      <c r="INP130" s="1148"/>
      <c r="INQ130" s="1148"/>
      <c r="INR130" s="1148"/>
      <c r="INS130" s="642"/>
      <c r="INT130" s="730"/>
      <c r="INU130" s="60"/>
      <c r="INV130" s="60"/>
      <c r="INW130" s="731"/>
      <c r="INX130" s="1150"/>
      <c r="INY130" s="35"/>
      <c r="INZ130" s="732"/>
      <c r="IOA130" s="6"/>
      <c r="IOB130" s="6"/>
      <c r="IOC130" s="6"/>
      <c r="IOD130" s="732"/>
      <c r="IOE130" s="1150"/>
      <c r="IOF130" s="609"/>
      <c r="IOG130" s="1150"/>
      <c r="IOH130" s="1150"/>
      <c r="IOI130" s="1150"/>
      <c r="IOJ130" s="609"/>
      <c r="IOK130" s="1150"/>
      <c r="IOL130" s="642"/>
      <c r="IOM130" s="1148"/>
      <c r="ION130" s="1148"/>
      <c r="IOO130" s="1148"/>
      <c r="IOP130" s="642"/>
      <c r="IOQ130" s="730"/>
      <c r="IOR130" s="60"/>
      <c r="IOS130" s="60"/>
      <c r="IOT130" s="731"/>
      <c r="IOU130" s="1150"/>
      <c r="IOV130" s="35"/>
      <c r="IOW130" s="732"/>
      <c r="IOX130" s="6"/>
      <c r="IOY130" s="6"/>
      <c r="IOZ130" s="6"/>
      <c r="IPA130" s="732"/>
      <c r="IPB130" s="1150"/>
      <c r="IPC130" s="609"/>
      <c r="IPD130" s="1150"/>
      <c r="IPE130" s="1150"/>
      <c r="IPF130" s="1150"/>
      <c r="IPG130" s="609"/>
      <c r="IPH130" s="1150"/>
      <c r="IPI130" s="642"/>
      <c r="IPJ130" s="1148"/>
      <c r="IPK130" s="1148"/>
      <c r="IPL130" s="1148"/>
      <c r="IPM130" s="642"/>
      <c r="IPN130" s="730"/>
      <c r="IPO130" s="60"/>
      <c r="IPP130" s="60"/>
      <c r="IPQ130" s="731"/>
      <c r="IPR130" s="1150"/>
      <c r="IPS130" s="35"/>
      <c r="IPT130" s="732"/>
      <c r="IPU130" s="6"/>
      <c r="IPV130" s="6"/>
      <c r="IPW130" s="6"/>
      <c r="IPX130" s="732"/>
      <c r="IPY130" s="1150"/>
      <c r="IPZ130" s="609"/>
      <c r="IQA130" s="1150"/>
      <c r="IQB130" s="1150"/>
      <c r="IQC130" s="1150"/>
      <c r="IQD130" s="609"/>
      <c r="IQE130" s="1150"/>
      <c r="IQF130" s="642"/>
      <c r="IQG130" s="1148"/>
      <c r="IQH130" s="1148"/>
      <c r="IQI130" s="1148"/>
      <c r="IQJ130" s="642"/>
      <c r="IQK130" s="730"/>
      <c r="IQL130" s="60"/>
      <c r="IQM130" s="60"/>
      <c r="IQN130" s="731"/>
      <c r="IQO130" s="1150"/>
      <c r="IQP130" s="35"/>
      <c r="IQQ130" s="732"/>
      <c r="IQR130" s="6"/>
      <c r="IQS130" s="6"/>
      <c r="IQT130" s="6"/>
      <c r="IQU130" s="732"/>
      <c r="IQV130" s="1150"/>
      <c r="IQW130" s="609"/>
      <c r="IQX130" s="1150"/>
      <c r="IQY130" s="1150"/>
      <c r="IQZ130" s="1150"/>
      <c r="IRA130" s="609"/>
      <c r="IRB130" s="1150"/>
      <c r="IRC130" s="642"/>
      <c r="IRD130" s="1148"/>
      <c r="IRE130" s="1148"/>
      <c r="IRF130" s="1148"/>
      <c r="IRG130" s="642"/>
      <c r="IRH130" s="730"/>
      <c r="IRI130" s="60"/>
      <c r="IRJ130" s="60"/>
      <c r="IRK130" s="731"/>
      <c r="IRL130" s="1150"/>
      <c r="IRM130" s="35"/>
      <c r="IRN130" s="732"/>
      <c r="IRO130" s="6"/>
      <c r="IRP130" s="6"/>
      <c r="IRQ130" s="6"/>
      <c r="IRR130" s="732"/>
      <c r="IRS130" s="1150"/>
      <c r="IRT130" s="609"/>
      <c r="IRU130" s="1150"/>
      <c r="IRV130" s="1150"/>
      <c r="IRW130" s="1150"/>
      <c r="IRX130" s="609"/>
      <c r="IRY130" s="1150"/>
      <c r="IRZ130" s="642"/>
      <c r="ISA130" s="1148"/>
      <c r="ISB130" s="1148"/>
      <c r="ISC130" s="1148"/>
      <c r="ISD130" s="642"/>
      <c r="ISE130" s="730"/>
      <c r="ISF130" s="60"/>
      <c r="ISG130" s="60"/>
      <c r="ISH130" s="731"/>
      <c r="ISI130" s="1150"/>
      <c r="ISJ130" s="35"/>
      <c r="ISK130" s="732"/>
      <c r="ISL130" s="6"/>
      <c r="ISM130" s="6"/>
      <c r="ISN130" s="6"/>
      <c r="ISO130" s="732"/>
      <c r="ISP130" s="1150"/>
      <c r="ISQ130" s="609"/>
      <c r="ISR130" s="1150"/>
      <c r="ISS130" s="1150"/>
      <c r="IST130" s="1150"/>
      <c r="ISU130" s="609"/>
      <c r="ISV130" s="1150"/>
      <c r="ISW130" s="642"/>
      <c r="ISX130" s="1148"/>
      <c r="ISY130" s="1148"/>
      <c r="ISZ130" s="1148"/>
      <c r="ITA130" s="642"/>
      <c r="ITB130" s="730"/>
      <c r="ITC130" s="60"/>
      <c r="ITD130" s="60"/>
      <c r="ITE130" s="731"/>
      <c r="ITF130" s="1150"/>
      <c r="ITG130" s="35"/>
      <c r="ITH130" s="732"/>
      <c r="ITI130" s="6"/>
      <c r="ITJ130" s="6"/>
      <c r="ITK130" s="6"/>
      <c r="ITL130" s="732"/>
      <c r="ITM130" s="1150"/>
      <c r="ITN130" s="609"/>
      <c r="ITO130" s="1150"/>
      <c r="ITP130" s="1150"/>
      <c r="ITQ130" s="1150"/>
      <c r="ITR130" s="609"/>
      <c r="ITS130" s="1150"/>
      <c r="ITT130" s="642"/>
      <c r="ITU130" s="1148"/>
      <c r="ITV130" s="1148"/>
      <c r="ITW130" s="1148"/>
      <c r="ITX130" s="642"/>
      <c r="ITY130" s="730"/>
      <c r="ITZ130" s="60"/>
      <c r="IUA130" s="60"/>
      <c r="IUB130" s="731"/>
      <c r="IUC130" s="1150"/>
      <c r="IUD130" s="35"/>
      <c r="IUE130" s="732"/>
      <c r="IUF130" s="6"/>
      <c r="IUG130" s="6"/>
      <c r="IUH130" s="6"/>
      <c r="IUI130" s="732"/>
      <c r="IUJ130" s="1150"/>
      <c r="IUK130" s="609"/>
      <c r="IUL130" s="1150"/>
      <c r="IUM130" s="1150"/>
      <c r="IUN130" s="1150"/>
      <c r="IUO130" s="609"/>
      <c r="IUP130" s="1150"/>
      <c r="IUQ130" s="642"/>
      <c r="IUR130" s="1148"/>
      <c r="IUS130" s="1148"/>
      <c r="IUT130" s="1148"/>
      <c r="IUU130" s="642"/>
      <c r="IUV130" s="730"/>
      <c r="IUW130" s="60"/>
      <c r="IUX130" s="60"/>
      <c r="IUY130" s="731"/>
      <c r="IUZ130" s="1150"/>
      <c r="IVA130" s="35"/>
      <c r="IVB130" s="732"/>
      <c r="IVC130" s="6"/>
      <c r="IVD130" s="6"/>
      <c r="IVE130" s="6"/>
      <c r="IVF130" s="732"/>
      <c r="IVG130" s="1150"/>
      <c r="IVH130" s="609"/>
      <c r="IVI130" s="1150"/>
      <c r="IVJ130" s="1150"/>
      <c r="IVK130" s="1150"/>
      <c r="IVL130" s="609"/>
      <c r="IVM130" s="1150"/>
      <c r="IVN130" s="642"/>
      <c r="IVO130" s="1148"/>
      <c r="IVP130" s="1148"/>
      <c r="IVQ130" s="1148"/>
      <c r="IVR130" s="642"/>
      <c r="IVS130" s="730"/>
      <c r="IVT130" s="60"/>
      <c r="IVU130" s="60"/>
      <c r="IVV130" s="731"/>
      <c r="IVW130" s="1150"/>
      <c r="IVX130" s="35"/>
      <c r="IVY130" s="732"/>
      <c r="IVZ130" s="6"/>
      <c r="IWA130" s="6"/>
      <c r="IWB130" s="6"/>
      <c r="IWC130" s="732"/>
      <c r="IWD130" s="1150"/>
      <c r="IWE130" s="609"/>
      <c r="IWF130" s="1150"/>
      <c r="IWG130" s="1150"/>
      <c r="IWH130" s="1150"/>
      <c r="IWI130" s="609"/>
      <c r="IWJ130" s="1150"/>
      <c r="IWK130" s="642"/>
      <c r="IWL130" s="1148"/>
      <c r="IWM130" s="1148"/>
      <c r="IWN130" s="1148"/>
      <c r="IWO130" s="642"/>
      <c r="IWP130" s="730"/>
      <c r="IWQ130" s="60"/>
      <c r="IWR130" s="60"/>
      <c r="IWS130" s="731"/>
      <c r="IWT130" s="1150"/>
      <c r="IWU130" s="35"/>
      <c r="IWV130" s="732"/>
      <c r="IWW130" s="6"/>
      <c r="IWX130" s="6"/>
      <c r="IWY130" s="6"/>
      <c r="IWZ130" s="732"/>
      <c r="IXA130" s="1150"/>
      <c r="IXB130" s="609"/>
      <c r="IXC130" s="1150"/>
      <c r="IXD130" s="1150"/>
      <c r="IXE130" s="1150"/>
      <c r="IXF130" s="609"/>
      <c r="IXG130" s="1150"/>
      <c r="IXH130" s="642"/>
      <c r="IXI130" s="1148"/>
      <c r="IXJ130" s="1148"/>
      <c r="IXK130" s="1148"/>
      <c r="IXL130" s="642"/>
      <c r="IXM130" s="730"/>
      <c r="IXN130" s="60"/>
      <c r="IXO130" s="60"/>
      <c r="IXP130" s="731"/>
      <c r="IXQ130" s="1150"/>
      <c r="IXR130" s="35"/>
      <c r="IXS130" s="732"/>
      <c r="IXT130" s="6"/>
      <c r="IXU130" s="6"/>
      <c r="IXV130" s="6"/>
      <c r="IXW130" s="732"/>
      <c r="IXX130" s="1150"/>
      <c r="IXY130" s="609"/>
      <c r="IXZ130" s="1150"/>
      <c r="IYA130" s="1150"/>
      <c r="IYB130" s="1150"/>
      <c r="IYC130" s="609"/>
      <c r="IYD130" s="1150"/>
      <c r="IYE130" s="642"/>
      <c r="IYF130" s="1148"/>
      <c r="IYG130" s="1148"/>
      <c r="IYH130" s="1148"/>
      <c r="IYI130" s="642"/>
      <c r="IYJ130" s="730"/>
      <c r="IYK130" s="60"/>
      <c r="IYL130" s="60"/>
      <c r="IYM130" s="731"/>
      <c r="IYN130" s="1150"/>
      <c r="IYO130" s="35"/>
      <c r="IYP130" s="732"/>
      <c r="IYQ130" s="6"/>
      <c r="IYR130" s="6"/>
      <c r="IYS130" s="6"/>
      <c r="IYT130" s="732"/>
      <c r="IYU130" s="1150"/>
      <c r="IYV130" s="609"/>
      <c r="IYW130" s="1150"/>
      <c r="IYX130" s="1150"/>
      <c r="IYY130" s="1150"/>
      <c r="IYZ130" s="609"/>
      <c r="IZA130" s="1150"/>
      <c r="IZB130" s="642"/>
      <c r="IZC130" s="1148"/>
      <c r="IZD130" s="1148"/>
      <c r="IZE130" s="1148"/>
      <c r="IZF130" s="642"/>
      <c r="IZG130" s="730"/>
      <c r="IZH130" s="60"/>
      <c r="IZI130" s="60"/>
      <c r="IZJ130" s="731"/>
      <c r="IZK130" s="1150"/>
      <c r="IZL130" s="35"/>
      <c r="IZM130" s="732"/>
      <c r="IZN130" s="6"/>
      <c r="IZO130" s="6"/>
      <c r="IZP130" s="6"/>
      <c r="IZQ130" s="732"/>
      <c r="IZR130" s="1150"/>
      <c r="IZS130" s="609"/>
      <c r="IZT130" s="1150"/>
      <c r="IZU130" s="1150"/>
      <c r="IZV130" s="1150"/>
      <c r="IZW130" s="609"/>
      <c r="IZX130" s="1150"/>
      <c r="IZY130" s="642"/>
      <c r="IZZ130" s="1148"/>
      <c r="JAA130" s="1148"/>
      <c r="JAB130" s="1148"/>
      <c r="JAC130" s="642"/>
      <c r="JAD130" s="730"/>
      <c r="JAE130" s="60"/>
      <c r="JAF130" s="60"/>
      <c r="JAG130" s="731"/>
      <c r="JAH130" s="1150"/>
      <c r="JAI130" s="35"/>
      <c r="JAJ130" s="732"/>
      <c r="JAK130" s="6"/>
      <c r="JAL130" s="6"/>
      <c r="JAM130" s="6"/>
      <c r="JAN130" s="732"/>
      <c r="JAO130" s="1150"/>
      <c r="JAP130" s="609"/>
      <c r="JAQ130" s="1150"/>
      <c r="JAR130" s="1150"/>
      <c r="JAS130" s="1150"/>
      <c r="JAT130" s="609"/>
      <c r="JAU130" s="1150"/>
      <c r="JAV130" s="642"/>
      <c r="JAW130" s="1148"/>
      <c r="JAX130" s="1148"/>
      <c r="JAY130" s="1148"/>
      <c r="JAZ130" s="642"/>
      <c r="JBA130" s="730"/>
      <c r="JBB130" s="60"/>
      <c r="JBC130" s="60"/>
      <c r="JBD130" s="731"/>
      <c r="JBE130" s="1150"/>
      <c r="JBF130" s="35"/>
      <c r="JBG130" s="732"/>
      <c r="JBH130" s="6"/>
      <c r="JBI130" s="6"/>
      <c r="JBJ130" s="6"/>
      <c r="JBK130" s="732"/>
      <c r="JBL130" s="1150"/>
      <c r="JBM130" s="609"/>
      <c r="JBN130" s="1150"/>
      <c r="JBO130" s="1150"/>
      <c r="JBP130" s="1150"/>
      <c r="JBQ130" s="609"/>
      <c r="JBR130" s="1150"/>
      <c r="JBS130" s="642"/>
      <c r="JBT130" s="1148"/>
      <c r="JBU130" s="1148"/>
      <c r="JBV130" s="1148"/>
      <c r="JBW130" s="642"/>
      <c r="JBX130" s="730"/>
      <c r="JBY130" s="60"/>
      <c r="JBZ130" s="60"/>
      <c r="JCA130" s="731"/>
      <c r="JCB130" s="1150"/>
      <c r="JCC130" s="35"/>
      <c r="JCD130" s="732"/>
      <c r="JCE130" s="6"/>
      <c r="JCF130" s="6"/>
      <c r="JCG130" s="6"/>
      <c r="JCH130" s="732"/>
      <c r="JCI130" s="1150"/>
      <c r="JCJ130" s="609"/>
      <c r="JCK130" s="1150"/>
      <c r="JCL130" s="1150"/>
      <c r="JCM130" s="1150"/>
      <c r="JCN130" s="609"/>
      <c r="JCO130" s="1150"/>
      <c r="JCP130" s="642"/>
      <c r="JCQ130" s="1148"/>
      <c r="JCR130" s="1148"/>
      <c r="JCS130" s="1148"/>
      <c r="JCT130" s="642"/>
      <c r="JCU130" s="730"/>
      <c r="JCV130" s="60"/>
      <c r="JCW130" s="60"/>
      <c r="JCX130" s="731"/>
      <c r="JCY130" s="1150"/>
      <c r="JCZ130" s="35"/>
      <c r="JDA130" s="732"/>
      <c r="JDB130" s="6"/>
      <c r="JDC130" s="6"/>
      <c r="JDD130" s="6"/>
      <c r="JDE130" s="732"/>
      <c r="JDF130" s="1150"/>
      <c r="JDG130" s="609"/>
      <c r="JDH130" s="1150"/>
      <c r="JDI130" s="1150"/>
      <c r="JDJ130" s="1150"/>
      <c r="JDK130" s="609"/>
      <c r="JDL130" s="1150"/>
      <c r="JDM130" s="642"/>
      <c r="JDN130" s="1148"/>
      <c r="JDO130" s="1148"/>
      <c r="JDP130" s="1148"/>
      <c r="JDQ130" s="642"/>
      <c r="JDR130" s="730"/>
      <c r="JDS130" s="60"/>
      <c r="JDT130" s="60"/>
      <c r="JDU130" s="731"/>
      <c r="JDV130" s="1150"/>
      <c r="JDW130" s="35"/>
      <c r="JDX130" s="732"/>
      <c r="JDY130" s="6"/>
      <c r="JDZ130" s="6"/>
      <c r="JEA130" s="6"/>
      <c r="JEB130" s="732"/>
      <c r="JEC130" s="1150"/>
      <c r="JED130" s="609"/>
      <c r="JEE130" s="1150"/>
      <c r="JEF130" s="1150"/>
      <c r="JEG130" s="1150"/>
      <c r="JEH130" s="609"/>
      <c r="JEI130" s="1150"/>
      <c r="JEJ130" s="642"/>
      <c r="JEK130" s="1148"/>
      <c r="JEL130" s="1148"/>
      <c r="JEM130" s="1148"/>
      <c r="JEN130" s="642"/>
      <c r="JEO130" s="730"/>
      <c r="JEP130" s="60"/>
      <c r="JEQ130" s="60"/>
      <c r="JER130" s="731"/>
      <c r="JES130" s="1150"/>
      <c r="JET130" s="35"/>
      <c r="JEU130" s="732"/>
      <c r="JEV130" s="6"/>
      <c r="JEW130" s="6"/>
      <c r="JEX130" s="6"/>
      <c r="JEY130" s="732"/>
      <c r="JEZ130" s="1150"/>
      <c r="JFA130" s="609"/>
      <c r="JFB130" s="1150"/>
      <c r="JFC130" s="1150"/>
      <c r="JFD130" s="1150"/>
      <c r="JFE130" s="609"/>
      <c r="JFF130" s="1150"/>
      <c r="JFG130" s="642"/>
      <c r="JFH130" s="1148"/>
      <c r="JFI130" s="1148"/>
      <c r="JFJ130" s="1148"/>
      <c r="JFK130" s="642"/>
      <c r="JFL130" s="730"/>
      <c r="JFM130" s="60"/>
      <c r="JFN130" s="60"/>
      <c r="JFO130" s="731"/>
      <c r="JFP130" s="1150"/>
      <c r="JFQ130" s="35"/>
      <c r="JFR130" s="732"/>
      <c r="JFS130" s="6"/>
      <c r="JFT130" s="6"/>
      <c r="JFU130" s="6"/>
      <c r="JFV130" s="732"/>
      <c r="JFW130" s="1150"/>
      <c r="JFX130" s="609"/>
      <c r="JFY130" s="1150"/>
      <c r="JFZ130" s="1150"/>
      <c r="JGA130" s="1150"/>
      <c r="JGB130" s="609"/>
      <c r="JGC130" s="1150"/>
      <c r="JGD130" s="642"/>
      <c r="JGE130" s="1148"/>
      <c r="JGF130" s="1148"/>
      <c r="JGG130" s="1148"/>
      <c r="JGH130" s="642"/>
      <c r="JGI130" s="730"/>
      <c r="JGJ130" s="60"/>
      <c r="JGK130" s="60"/>
      <c r="JGL130" s="731"/>
      <c r="JGM130" s="1150"/>
      <c r="JGN130" s="35"/>
      <c r="JGO130" s="732"/>
      <c r="JGP130" s="6"/>
      <c r="JGQ130" s="6"/>
      <c r="JGR130" s="6"/>
      <c r="JGS130" s="732"/>
      <c r="JGT130" s="1150"/>
      <c r="JGU130" s="609"/>
      <c r="JGV130" s="1150"/>
      <c r="JGW130" s="1150"/>
      <c r="JGX130" s="1150"/>
      <c r="JGY130" s="609"/>
      <c r="JGZ130" s="1150"/>
      <c r="JHA130" s="642"/>
      <c r="JHB130" s="1148"/>
      <c r="JHC130" s="1148"/>
      <c r="JHD130" s="1148"/>
      <c r="JHE130" s="642"/>
      <c r="JHF130" s="730"/>
      <c r="JHG130" s="60"/>
      <c r="JHH130" s="60"/>
      <c r="JHI130" s="731"/>
      <c r="JHJ130" s="1150"/>
      <c r="JHK130" s="35"/>
      <c r="JHL130" s="732"/>
      <c r="JHM130" s="6"/>
      <c r="JHN130" s="6"/>
      <c r="JHO130" s="6"/>
      <c r="JHP130" s="732"/>
      <c r="JHQ130" s="1150"/>
      <c r="JHR130" s="609"/>
      <c r="JHS130" s="1150"/>
      <c r="JHT130" s="1150"/>
      <c r="JHU130" s="1150"/>
      <c r="JHV130" s="609"/>
      <c r="JHW130" s="1150"/>
      <c r="JHX130" s="642"/>
      <c r="JHY130" s="1148"/>
      <c r="JHZ130" s="1148"/>
      <c r="JIA130" s="1148"/>
      <c r="JIB130" s="642"/>
      <c r="JIC130" s="730"/>
      <c r="JID130" s="60"/>
      <c r="JIE130" s="60"/>
      <c r="JIF130" s="731"/>
      <c r="JIG130" s="1150"/>
      <c r="JIH130" s="35"/>
      <c r="JII130" s="732"/>
      <c r="JIJ130" s="6"/>
      <c r="JIK130" s="6"/>
      <c r="JIL130" s="6"/>
      <c r="JIM130" s="732"/>
      <c r="JIN130" s="1150"/>
      <c r="JIO130" s="609"/>
      <c r="JIP130" s="1150"/>
      <c r="JIQ130" s="1150"/>
      <c r="JIR130" s="1150"/>
      <c r="JIS130" s="609"/>
      <c r="JIT130" s="1150"/>
      <c r="JIU130" s="642"/>
      <c r="JIV130" s="1148"/>
      <c r="JIW130" s="1148"/>
      <c r="JIX130" s="1148"/>
      <c r="JIY130" s="642"/>
      <c r="JIZ130" s="730"/>
      <c r="JJA130" s="60"/>
      <c r="JJB130" s="60"/>
      <c r="JJC130" s="731"/>
      <c r="JJD130" s="1150"/>
      <c r="JJE130" s="35"/>
      <c r="JJF130" s="732"/>
      <c r="JJG130" s="6"/>
      <c r="JJH130" s="6"/>
      <c r="JJI130" s="6"/>
      <c r="JJJ130" s="732"/>
      <c r="JJK130" s="1150"/>
      <c r="JJL130" s="609"/>
      <c r="JJM130" s="1150"/>
      <c r="JJN130" s="1150"/>
      <c r="JJO130" s="1150"/>
      <c r="JJP130" s="609"/>
      <c r="JJQ130" s="1150"/>
      <c r="JJR130" s="642"/>
      <c r="JJS130" s="1148"/>
      <c r="JJT130" s="1148"/>
      <c r="JJU130" s="1148"/>
      <c r="JJV130" s="642"/>
      <c r="JJW130" s="730"/>
      <c r="JJX130" s="60"/>
      <c r="JJY130" s="60"/>
      <c r="JJZ130" s="731"/>
      <c r="JKA130" s="1150"/>
      <c r="JKB130" s="35"/>
      <c r="JKC130" s="732"/>
      <c r="JKD130" s="6"/>
      <c r="JKE130" s="6"/>
      <c r="JKF130" s="6"/>
      <c r="JKG130" s="732"/>
      <c r="JKH130" s="1150"/>
      <c r="JKI130" s="609"/>
      <c r="JKJ130" s="1150"/>
      <c r="JKK130" s="1150"/>
      <c r="JKL130" s="1150"/>
      <c r="JKM130" s="609"/>
      <c r="JKN130" s="1150"/>
      <c r="JKO130" s="642"/>
      <c r="JKP130" s="1148"/>
      <c r="JKQ130" s="1148"/>
      <c r="JKR130" s="1148"/>
      <c r="JKS130" s="642"/>
      <c r="JKT130" s="730"/>
      <c r="JKU130" s="60"/>
      <c r="JKV130" s="60"/>
      <c r="JKW130" s="731"/>
      <c r="JKX130" s="1150"/>
      <c r="JKY130" s="35"/>
      <c r="JKZ130" s="732"/>
      <c r="JLA130" s="6"/>
      <c r="JLB130" s="6"/>
      <c r="JLC130" s="6"/>
      <c r="JLD130" s="732"/>
      <c r="JLE130" s="1150"/>
      <c r="JLF130" s="609"/>
      <c r="JLG130" s="1150"/>
      <c r="JLH130" s="1150"/>
      <c r="JLI130" s="1150"/>
      <c r="JLJ130" s="609"/>
      <c r="JLK130" s="1150"/>
      <c r="JLL130" s="642"/>
      <c r="JLM130" s="1148"/>
      <c r="JLN130" s="1148"/>
      <c r="JLO130" s="1148"/>
      <c r="JLP130" s="642"/>
      <c r="JLQ130" s="730"/>
      <c r="JLR130" s="60"/>
      <c r="JLS130" s="60"/>
      <c r="JLT130" s="731"/>
      <c r="JLU130" s="1150"/>
      <c r="JLV130" s="35"/>
      <c r="JLW130" s="732"/>
      <c r="JLX130" s="6"/>
      <c r="JLY130" s="6"/>
      <c r="JLZ130" s="6"/>
      <c r="JMA130" s="732"/>
      <c r="JMB130" s="1150"/>
      <c r="JMC130" s="609"/>
      <c r="JMD130" s="1150"/>
      <c r="JME130" s="1150"/>
      <c r="JMF130" s="1150"/>
      <c r="JMG130" s="609"/>
      <c r="JMH130" s="1150"/>
      <c r="JMI130" s="642"/>
      <c r="JMJ130" s="1148"/>
      <c r="JMK130" s="1148"/>
      <c r="JML130" s="1148"/>
      <c r="JMM130" s="642"/>
      <c r="JMN130" s="730"/>
      <c r="JMO130" s="60"/>
      <c r="JMP130" s="60"/>
      <c r="JMQ130" s="731"/>
      <c r="JMR130" s="1150"/>
      <c r="JMS130" s="35"/>
      <c r="JMT130" s="732"/>
      <c r="JMU130" s="6"/>
      <c r="JMV130" s="6"/>
      <c r="JMW130" s="6"/>
      <c r="JMX130" s="732"/>
      <c r="JMY130" s="1150"/>
      <c r="JMZ130" s="609"/>
      <c r="JNA130" s="1150"/>
      <c r="JNB130" s="1150"/>
      <c r="JNC130" s="1150"/>
      <c r="JND130" s="609"/>
      <c r="JNE130" s="1150"/>
      <c r="JNF130" s="642"/>
      <c r="JNG130" s="1148"/>
      <c r="JNH130" s="1148"/>
      <c r="JNI130" s="1148"/>
      <c r="JNJ130" s="642"/>
      <c r="JNK130" s="730"/>
      <c r="JNL130" s="60"/>
      <c r="JNM130" s="60"/>
      <c r="JNN130" s="731"/>
      <c r="JNO130" s="1150"/>
      <c r="JNP130" s="35"/>
      <c r="JNQ130" s="732"/>
      <c r="JNR130" s="6"/>
      <c r="JNS130" s="6"/>
      <c r="JNT130" s="6"/>
      <c r="JNU130" s="732"/>
      <c r="JNV130" s="1150"/>
      <c r="JNW130" s="609"/>
      <c r="JNX130" s="1150"/>
      <c r="JNY130" s="1150"/>
      <c r="JNZ130" s="1150"/>
      <c r="JOA130" s="609"/>
      <c r="JOB130" s="1150"/>
      <c r="JOC130" s="642"/>
      <c r="JOD130" s="1148"/>
      <c r="JOE130" s="1148"/>
      <c r="JOF130" s="1148"/>
      <c r="JOG130" s="642"/>
      <c r="JOH130" s="730"/>
      <c r="JOI130" s="60"/>
      <c r="JOJ130" s="60"/>
      <c r="JOK130" s="731"/>
      <c r="JOL130" s="1150"/>
      <c r="JOM130" s="35"/>
      <c r="JON130" s="732"/>
      <c r="JOO130" s="6"/>
      <c r="JOP130" s="6"/>
      <c r="JOQ130" s="6"/>
      <c r="JOR130" s="732"/>
      <c r="JOS130" s="1150"/>
      <c r="JOT130" s="609"/>
      <c r="JOU130" s="1150"/>
      <c r="JOV130" s="1150"/>
      <c r="JOW130" s="1150"/>
      <c r="JOX130" s="609"/>
      <c r="JOY130" s="1150"/>
      <c r="JOZ130" s="642"/>
      <c r="JPA130" s="1148"/>
      <c r="JPB130" s="1148"/>
      <c r="JPC130" s="1148"/>
      <c r="JPD130" s="642"/>
      <c r="JPE130" s="730"/>
      <c r="JPF130" s="60"/>
      <c r="JPG130" s="60"/>
      <c r="JPH130" s="731"/>
      <c r="JPI130" s="1150"/>
      <c r="JPJ130" s="35"/>
      <c r="JPK130" s="732"/>
      <c r="JPL130" s="6"/>
      <c r="JPM130" s="6"/>
      <c r="JPN130" s="6"/>
      <c r="JPO130" s="732"/>
      <c r="JPP130" s="1150"/>
      <c r="JPQ130" s="609"/>
      <c r="JPR130" s="1150"/>
      <c r="JPS130" s="1150"/>
      <c r="JPT130" s="1150"/>
      <c r="JPU130" s="609"/>
      <c r="JPV130" s="1150"/>
      <c r="JPW130" s="642"/>
      <c r="JPX130" s="1148"/>
      <c r="JPY130" s="1148"/>
      <c r="JPZ130" s="1148"/>
      <c r="JQA130" s="642"/>
      <c r="JQB130" s="730"/>
      <c r="JQC130" s="60"/>
      <c r="JQD130" s="60"/>
      <c r="JQE130" s="731"/>
      <c r="JQF130" s="1150"/>
      <c r="JQG130" s="35"/>
      <c r="JQH130" s="732"/>
      <c r="JQI130" s="6"/>
      <c r="JQJ130" s="6"/>
      <c r="JQK130" s="6"/>
      <c r="JQL130" s="732"/>
      <c r="JQM130" s="1150"/>
      <c r="JQN130" s="609"/>
      <c r="JQO130" s="1150"/>
      <c r="JQP130" s="1150"/>
      <c r="JQQ130" s="1150"/>
      <c r="JQR130" s="609"/>
      <c r="JQS130" s="1150"/>
      <c r="JQT130" s="642"/>
      <c r="JQU130" s="1148"/>
      <c r="JQV130" s="1148"/>
      <c r="JQW130" s="1148"/>
      <c r="JQX130" s="642"/>
      <c r="JQY130" s="730"/>
      <c r="JQZ130" s="60"/>
      <c r="JRA130" s="60"/>
      <c r="JRB130" s="731"/>
      <c r="JRC130" s="1150"/>
      <c r="JRD130" s="35"/>
      <c r="JRE130" s="732"/>
      <c r="JRF130" s="6"/>
      <c r="JRG130" s="6"/>
      <c r="JRH130" s="6"/>
      <c r="JRI130" s="732"/>
      <c r="JRJ130" s="1150"/>
      <c r="JRK130" s="609"/>
      <c r="JRL130" s="1150"/>
      <c r="JRM130" s="1150"/>
      <c r="JRN130" s="1150"/>
      <c r="JRO130" s="609"/>
      <c r="JRP130" s="1150"/>
      <c r="JRQ130" s="642"/>
      <c r="JRR130" s="1148"/>
      <c r="JRS130" s="1148"/>
      <c r="JRT130" s="1148"/>
      <c r="JRU130" s="642"/>
      <c r="JRV130" s="730"/>
      <c r="JRW130" s="60"/>
      <c r="JRX130" s="60"/>
      <c r="JRY130" s="731"/>
      <c r="JRZ130" s="1150"/>
      <c r="JSA130" s="35"/>
      <c r="JSB130" s="732"/>
      <c r="JSC130" s="6"/>
      <c r="JSD130" s="6"/>
      <c r="JSE130" s="6"/>
      <c r="JSF130" s="732"/>
      <c r="JSG130" s="1150"/>
      <c r="JSH130" s="609"/>
      <c r="JSI130" s="1150"/>
      <c r="JSJ130" s="1150"/>
      <c r="JSK130" s="1150"/>
      <c r="JSL130" s="609"/>
      <c r="JSM130" s="1150"/>
      <c r="JSN130" s="642"/>
      <c r="JSO130" s="1148"/>
      <c r="JSP130" s="1148"/>
      <c r="JSQ130" s="1148"/>
      <c r="JSR130" s="642"/>
      <c r="JSS130" s="730"/>
      <c r="JST130" s="60"/>
      <c r="JSU130" s="60"/>
      <c r="JSV130" s="731"/>
      <c r="JSW130" s="1150"/>
      <c r="JSX130" s="35"/>
      <c r="JSY130" s="732"/>
      <c r="JSZ130" s="6"/>
      <c r="JTA130" s="6"/>
      <c r="JTB130" s="6"/>
      <c r="JTC130" s="732"/>
      <c r="JTD130" s="1150"/>
      <c r="JTE130" s="609"/>
      <c r="JTF130" s="1150"/>
      <c r="JTG130" s="1150"/>
      <c r="JTH130" s="1150"/>
      <c r="JTI130" s="609"/>
      <c r="JTJ130" s="1150"/>
      <c r="JTK130" s="642"/>
      <c r="JTL130" s="1148"/>
      <c r="JTM130" s="1148"/>
      <c r="JTN130" s="1148"/>
      <c r="JTO130" s="642"/>
      <c r="JTP130" s="730"/>
      <c r="JTQ130" s="60"/>
      <c r="JTR130" s="60"/>
      <c r="JTS130" s="731"/>
      <c r="JTT130" s="1150"/>
      <c r="JTU130" s="35"/>
      <c r="JTV130" s="732"/>
      <c r="JTW130" s="6"/>
      <c r="JTX130" s="6"/>
      <c r="JTY130" s="6"/>
      <c r="JTZ130" s="732"/>
      <c r="JUA130" s="1150"/>
      <c r="JUB130" s="609"/>
      <c r="JUC130" s="1150"/>
      <c r="JUD130" s="1150"/>
      <c r="JUE130" s="1150"/>
      <c r="JUF130" s="609"/>
      <c r="JUG130" s="1150"/>
      <c r="JUH130" s="642"/>
      <c r="JUI130" s="1148"/>
      <c r="JUJ130" s="1148"/>
      <c r="JUK130" s="1148"/>
      <c r="JUL130" s="642"/>
      <c r="JUM130" s="730"/>
      <c r="JUN130" s="60"/>
      <c r="JUO130" s="60"/>
      <c r="JUP130" s="731"/>
      <c r="JUQ130" s="1150"/>
      <c r="JUR130" s="35"/>
      <c r="JUS130" s="732"/>
      <c r="JUT130" s="6"/>
      <c r="JUU130" s="6"/>
      <c r="JUV130" s="6"/>
      <c r="JUW130" s="732"/>
      <c r="JUX130" s="1150"/>
      <c r="JUY130" s="609"/>
      <c r="JUZ130" s="1150"/>
      <c r="JVA130" s="1150"/>
      <c r="JVB130" s="1150"/>
      <c r="JVC130" s="609"/>
      <c r="JVD130" s="1150"/>
      <c r="JVE130" s="642"/>
      <c r="JVF130" s="1148"/>
      <c r="JVG130" s="1148"/>
      <c r="JVH130" s="1148"/>
      <c r="JVI130" s="642"/>
      <c r="JVJ130" s="730"/>
      <c r="JVK130" s="60"/>
      <c r="JVL130" s="60"/>
      <c r="JVM130" s="731"/>
      <c r="JVN130" s="1150"/>
      <c r="JVO130" s="35"/>
      <c r="JVP130" s="732"/>
      <c r="JVQ130" s="6"/>
      <c r="JVR130" s="6"/>
      <c r="JVS130" s="6"/>
      <c r="JVT130" s="732"/>
      <c r="JVU130" s="1150"/>
      <c r="JVV130" s="609"/>
      <c r="JVW130" s="1150"/>
      <c r="JVX130" s="1150"/>
      <c r="JVY130" s="1150"/>
      <c r="JVZ130" s="609"/>
      <c r="JWA130" s="1150"/>
      <c r="JWB130" s="642"/>
      <c r="JWC130" s="1148"/>
      <c r="JWD130" s="1148"/>
      <c r="JWE130" s="1148"/>
      <c r="JWF130" s="642"/>
      <c r="JWG130" s="730"/>
      <c r="JWH130" s="60"/>
      <c r="JWI130" s="60"/>
      <c r="JWJ130" s="731"/>
      <c r="JWK130" s="1150"/>
      <c r="JWL130" s="35"/>
      <c r="JWM130" s="732"/>
      <c r="JWN130" s="6"/>
      <c r="JWO130" s="6"/>
      <c r="JWP130" s="6"/>
      <c r="JWQ130" s="732"/>
      <c r="JWR130" s="1150"/>
      <c r="JWS130" s="609"/>
      <c r="JWT130" s="1150"/>
      <c r="JWU130" s="1150"/>
      <c r="JWV130" s="1150"/>
      <c r="JWW130" s="609"/>
      <c r="JWX130" s="1150"/>
      <c r="JWY130" s="642"/>
      <c r="JWZ130" s="1148"/>
      <c r="JXA130" s="1148"/>
      <c r="JXB130" s="1148"/>
      <c r="JXC130" s="642"/>
      <c r="JXD130" s="730"/>
      <c r="JXE130" s="60"/>
      <c r="JXF130" s="60"/>
      <c r="JXG130" s="731"/>
      <c r="JXH130" s="1150"/>
      <c r="JXI130" s="35"/>
      <c r="JXJ130" s="732"/>
      <c r="JXK130" s="6"/>
      <c r="JXL130" s="6"/>
      <c r="JXM130" s="6"/>
      <c r="JXN130" s="732"/>
      <c r="JXO130" s="1150"/>
      <c r="JXP130" s="609"/>
      <c r="JXQ130" s="1150"/>
      <c r="JXR130" s="1150"/>
      <c r="JXS130" s="1150"/>
      <c r="JXT130" s="609"/>
      <c r="JXU130" s="1150"/>
      <c r="JXV130" s="642"/>
      <c r="JXW130" s="1148"/>
      <c r="JXX130" s="1148"/>
      <c r="JXY130" s="1148"/>
      <c r="JXZ130" s="642"/>
      <c r="JYA130" s="730"/>
      <c r="JYB130" s="60"/>
      <c r="JYC130" s="60"/>
      <c r="JYD130" s="731"/>
      <c r="JYE130" s="1150"/>
      <c r="JYF130" s="35"/>
      <c r="JYG130" s="732"/>
      <c r="JYH130" s="6"/>
      <c r="JYI130" s="6"/>
      <c r="JYJ130" s="6"/>
      <c r="JYK130" s="732"/>
      <c r="JYL130" s="1150"/>
      <c r="JYM130" s="609"/>
      <c r="JYN130" s="1150"/>
      <c r="JYO130" s="1150"/>
      <c r="JYP130" s="1150"/>
      <c r="JYQ130" s="609"/>
      <c r="JYR130" s="1150"/>
      <c r="JYS130" s="642"/>
      <c r="JYT130" s="1148"/>
      <c r="JYU130" s="1148"/>
      <c r="JYV130" s="1148"/>
      <c r="JYW130" s="642"/>
      <c r="JYX130" s="730"/>
      <c r="JYY130" s="60"/>
      <c r="JYZ130" s="60"/>
      <c r="JZA130" s="731"/>
      <c r="JZB130" s="1150"/>
      <c r="JZC130" s="35"/>
      <c r="JZD130" s="732"/>
      <c r="JZE130" s="6"/>
      <c r="JZF130" s="6"/>
      <c r="JZG130" s="6"/>
      <c r="JZH130" s="732"/>
      <c r="JZI130" s="1150"/>
      <c r="JZJ130" s="609"/>
      <c r="JZK130" s="1150"/>
      <c r="JZL130" s="1150"/>
      <c r="JZM130" s="1150"/>
      <c r="JZN130" s="609"/>
      <c r="JZO130" s="1150"/>
      <c r="JZP130" s="642"/>
      <c r="JZQ130" s="1148"/>
      <c r="JZR130" s="1148"/>
      <c r="JZS130" s="1148"/>
      <c r="JZT130" s="642"/>
      <c r="JZU130" s="730"/>
      <c r="JZV130" s="60"/>
      <c r="JZW130" s="60"/>
      <c r="JZX130" s="731"/>
      <c r="JZY130" s="1150"/>
      <c r="JZZ130" s="35"/>
      <c r="KAA130" s="732"/>
      <c r="KAB130" s="6"/>
      <c r="KAC130" s="6"/>
      <c r="KAD130" s="6"/>
      <c r="KAE130" s="732"/>
      <c r="KAF130" s="1150"/>
      <c r="KAG130" s="609"/>
      <c r="KAH130" s="1150"/>
      <c r="KAI130" s="1150"/>
      <c r="KAJ130" s="1150"/>
      <c r="KAK130" s="609"/>
      <c r="KAL130" s="1150"/>
      <c r="KAM130" s="642"/>
      <c r="KAN130" s="1148"/>
      <c r="KAO130" s="1148"/>
      <c r="KAP130" s="1148"/>
      <c r="KAQ130" s="642"/>
      <c r="KAR130" s="730"/>
      <c r="KAS130" s="60"/>
      <c r="KAT130" s="60"/>
      <c r="KAU130" s="731"/>
      <c r="KAV130" s="1150"/>
      <c r="KAW130" s="35"/>
      <c r="KAX130" s="732"/>
      <c r="KAY130" s="6"/>
      <c r="KAZ130" s="6"/>
      <c r="KBA130" s="6"/>
      <c r="KBB130" s="732"/>
      <c r="KBC130" s="1150"/>
      <c r="KBD130" s="609"/>
      <c r="KBE130" s="1150"/>
      <c r="KBF130" s="1150"/>
      <c r="KBG130" s="1150"/>
      <c r="KBH130" s="609"/>
      <c r="KBI130" s="1150"/>
      <c r="KBJ130" s="642"/>
      <c r="KBK130" s="1148"/>
      <c r="KBL130" s="1148"/>
      <c r="KBM130" s="1148"/>
      <c r="KBN130" s="642"/>
      <c r="KBO130" s="730"/>
      <c r="KBP130" s="60"/>
      <c r="KBQ130" s="60"/>
      <c r="KBR130" s="731"/>
      <c r="KBS130" s="1150"/>
      <c r="KBT130" s="35"/>
      <c r="KBU130" s="732"/>
      <c r="KBV130" s="6"/>
      <c r="KBW130" s="6"/>
      <c r="KBX130" s="6"/>
      <c r="KBY130" s="732"/>
      <c r="KBZ130" s="1150"/>
      <c r="KCA130" s="609"/>
      <c r="KCB130" s="1150"/>
      <c r="KCC130" s="1150"/>
      <c r="KCD130" s="1150"/>
      <c r="KCE130" s="609"/>
      <c r="KCF130" s="1150"/>
      <c r="KCG130" s="642"/>
      <c r="KCH130" s="1148"/>
      <c r="KCI130" s="1148"/>
      <c r="KCJ130" s="1148"/>
      <c r="KCK130" s="642"/>
      <c r="KCL130" s="730"/>
      <c r="KCM130" s="60"/>
      <c r="KCN130" s="60"/>
      <c r="KCO130" s="731"/>
      <c r="KCP130" s="1150"/>
      <c r="KCQ130" s="35"/>
      <c r="KCR130" s="732"/>
      <c r="KCS130" s="6"/>
      <c r="KCT130" s="6"/>
      <c r="KCU130" s="6"/>
      <c r="KCV130" s="732"/>
      <c r="KCW130" s="1150"/>
      <c r="KCX130" s="609"/>
      <c r="KCY130" s="1150"/>
      <c r="KCZ130" s="1150"/>
      <c r="KDA130" s="1150"/>
      <c r="KDB130" s="609"/>
      <c r="KDC130" s="1150"/>
      <c r="KDD130" s="642"/>
      <c r="KDE130" s="1148"/>
      <c r="KDF130" s="1148"/>
      <c r="KDG130" s="1148"/>
      <c r="KDH130" s="642"/>
      <c r="KDI130" s="730"/>
      <c r="KDJ130" s="60"/>
      <c r="KDK130" s="60"/>
      <c r="KDL130" s="731"/>
      <c r="KDM130" s="1150"/>
      <c r="KDN130" s="35"/>
      <c r="KDO130" s="732"/>
      <c r="KDP130" s="6"/>
      <c r="KDQ130" s="6"/>
      <c r="KDR130" s="6"/>
      <c r="KDS130" s="732"/>
      <c r="KDT130" s="1150"/>
      <c r="KDU130" s="609"/>
      <c r="KDV130" s="1150"/>
      <c r="KDW130" s="1150"/>
      <c r="KDX130" s="1150"/>
      <c r="KDY130" s="609"/>
      <c r="KDZ130" s="1150"/>
      <c r="KEA130" s="642"/>
      <c r="KEB130" s="1148"/>
      <c r="KEC130" s="1148"/>
      <c r="KED130" s="1148"/>
      <c r="KEE130" s="642"/>
      <c r="KEF130" s="730"/>
      <c r="KEG130" s="60"/>
      <c r="KEH130" s="60"/>
      <c r="KEI130" s="731"/>
      <c r="KEJ130" s="1150"/>
      <c r="KEK130" s="35"/>
      <c r="KEL130" s="732"/>
      <c r="KEM130" s="6"/>
      <c r="KEN130" s="6"/>
      <c r="KEO130" s="6"/>
      <c r="KEP130" s="732"/>
      <c r="KEQ130" s="1150"/>
      <c r="KER130" s="609"/>
      <c r="KES130" s="1150"/>
      <c r="KET130" s="1150"/>
      <c r="KEU130" s="1150"/>
      <c r="KEV130" s="609"/>
      <c r="KEW130" s="1150"/>
      <c r="KEX130" s="642"/>
      <c r="KEY130" s="1148"/>
      <c r="KEZ130" s="1148"/>
      <c r="KFA130" s="1148"/>
      <c r="KFB130" s="642"/>
      <c r="KFC130" s="730"/>
      <c r="KFD130" s="60"/>
      <c r="KFE130" s="60"/>
      <c r="KFF130" s="731"/>
      <c r="KFG130" s="1150"/>
      <c r="KFH130" s="35"/>
      <c r="KFI130" s="732"/>
      <c r="KFJ130" s="6"/>
      <c r="KFK130" s="6"/>
      <c r="KFL130" s="6"/>
      <c r="KFM130" s="732"/>
      <c r="KFN130" s="1150"/>
      <c r="KFO130" s="609"/>
      <c r="KFP130" s="1150"/>
      <c r="KFQ130" s="1150"/>
      <c r="KFR130" s="1150"/>
      <c r="KFS130" s="609"/>
      <c r="KFT130" s="1150"/>
      <c r="KFU130" s="642"/>
      <c r="KFV130" s="1148"/>
      <c r="KFW130" s="1148"/>
      <c r="KFX130" s="1148"/>
      <c r="KFY130" s="642"/>
      <c r="KFZ130" s="730"/>
      <c r="KGA130" s="60"/>
      <c r="KGB130" s="60"/>
      <c r="KGC130" s="731"/>
      <c r="KGD130" s="1150"/>
      <c r="KGE130" s="35"/>
      <c r="KGF130" s="732"/>
      <c r="KGG130" s="6"/>
      <c r="KGH130" s="6"/>
      <c r="KGI130" s="6"/>
      <c r="KGJ130" s="732"/>
      <c r="KGK130" s="1150"/>
      <c r="KGL130" s="609"/>
      <c r="KGM130" s="1150"/>
      <c r="KGN130" s="1150"/>
      <c r="KGO130" s="1150"/>
      <c r="KGP130" s="609"/>
      <c r="KGQ130" s="1150"/>
      <c r="KGR130" s="642"/>
      <c r="KGS130" s="1148"/>
      <c r="KGT130" s="1148"/>
      <c r="KGU130" s="1148"/>
      <c r="KGV130" s="642"/>
      <c r="KGW130" s="730"/>
      <c r="KGX130" s="60"/>
      <c r="KGY130" s="60"/>
      <c r="KGZ130" s="731"/>
      <c r="KHA130" s="1150"/>
      <c r="KHB130" s="35"/>
      <c r="KHC130" s="732"/>
      <c r="KHD130" s="6"/>
      <c r="KHE130" s="6"/>
      <c r="KHF130" s="6"/>
      <c r="KHG130" s="732"/>
      <c r="KHH130" s="1150"/>
      <c r="KHI130" s="609"/>
      <c r="KHJ130" s="1150"/>
      <c r="KHK130" s="1150"/>
      <c r="KHL130" s="1150"/>
      <c r="KHM130" s="609"/>
      <c r="KHN130" s="1150"/>
      <c r="KHO130" s="642"/>
      <c r="KHP130" s="1148"/>
      <c r="KHQ130" s="1148"/>
      <c r="KHR130" s="1148"/>
      <c r="KHS130" s="642"/>
      <c r="KHT130" s="730"/>
      <c r="KHU130" s="60"/>
      <c r="KHV130" s="60"/>
      <c r="KHW130" s="731"/>
      <c r="KHX130" s="1150"/>
      <c r="KHY130" s="35"/>
      <c r="KHZ130" s="732"/>
      <c r="KIA130" s="6"/>
      <c r="KIB130" s="6"/>
      <c r="KIC130" s="6"/>
      <c r="KID130" s="732"/>
      <c r="KIE130" s="1150"/>
      <c r="KIF130" s="609"/>
      <c r="KIG130" s="1150"/>
      <c r="KIH130" s="1150"/>
      <c r="KII130" s="1150"/>
      <c r="KIJ130" s="609"/>
      <c r="KIK130" s="1150"/>
      <c r="KIL130" s="642"/>
      <c r="KIM130" s="1148"/>
      <c r="KIN130" s="1148"/>
      <c r="KIO130" s="1148"/>
      <c r="KIP130" s="642"/>
      <c r="KIQ130" s="730"/>
      <c r="KIR130" s="60"/>
      <c r="KIS130" s="60"/>
      <c r="KIT130" s="731"/>
      <c r="KIU130" s="1150"/>
      <c r="KIV130" s="35"/>
      <c r="KIW130" s="732"/>
      <c r="KIX130" s="6"/>
      <c r="KIY130" s="6"/>
      <c r="KIZ130" s="6"/>
      <c r="KJA130" s="732"/>
      <c r="KJB130" s="1150"/>
      <c r="KJC130" s="609"/>
      <c r="KJD130" s="1150"/>
      <c r="KJE130" s="1150"/>
      <c r="KJF130" s="1150"/>
      <c r="KJG130" s="609"/>
      <c r="KJH130" s="1150"/>
      <c r="KJI130" s="642"/>
      <c r="KJJ130" s="1148"/>
      <c r="KJK130" s="1148"/>
      <c r="KJL130" s="1148"/>
      <c r="KJM130" s="642"/>
      <c r="KJN130" s="730"/>
      <c r="KJO130" s="60"/>
      <c r="KJP130" s="60"/>
      <c r="KJQ130" s="731"/>
      <c r="KJR130" s="1150"/>
      <c r="KJS130" s="35"/>
      <c r="KJT130" s="732"/>
      <c r="KJU130" s="6"/>
      <c r="KJV130" s="6"/>
      <c r="KJW130" s="6"/>
      <c r="KJX130" s="732"/>
      <c r="KJY130" s="1150"/>
      <c r="KJZ130" s="609"/>
      <c r="KKA130" s="1150"/>
      <c r="KKB130" s="1150"/>
      <c r="KKC130" s="1150"/>
      <c r="KKD130" s="609"/>
      <c r="KKE130" s="1150"/>
      <c r="KKF130" s="642"/>
      <c r="KKG130" s="1148"/>
      <c r="KKH130" s="1148"/>
      <c r="KKI130" s="1148"/>
      <c r="KKJ130" s="642"/>
      <c r="KKK130" s="730"/>
      <c r="KKL130" s="60"/>
      <c r="KKM130" s="60"/>
      <c r="KKN130" s="731"/>
      <c r="KKO130" s="1150"/>
      <c r="KKP130" s="35"/>
      <c r="KKQ130" s="732"/>
      <c r="KKR130" s="6"/>
      <c r="KKS130" s="6"/>
      <c r="KKT130" s="6"/>
      <c r="KKU130" s="732"/>
      <c r="KKV130" s="1150"/>
      <c r="KKW130" s="609"/>
      <c r="KKX130" s="1150"/>
      <c r="KKY130" s="1150"/>
      <c r="KKZ130" s="1150"/>
      <c r="KLA130" s="609"/>
      <c r="KLB130" s="1150"/>
      <c r="KLC130" s="642"/>
      <c r="KLD130" s="1148"/>
      <c r="KLE130" s="1148"/>
      <c r="KLF130" s="1148"/>
      <c r="KLG130" s="642"/>
      <c r="KLH130" s="730"/>
      <c r="KLI130" s="60"/>
      <c r="KLJ130" s="60"/>
      <c r="KLK130" s="731"/>
      <c r="KLL130" s="1150"/>
      <c r="KLM130" s="35"/>
      <c r="KLN130" s="732"/>
      <c r="KLO130" s="6"/>
      <c r="KLP130" s="6"/>
      <c r="KLQ130" s="6"/>
      <c r="KLR130" s="732"/>
      <c r="KLS130" s="1150"/>
      <c r="KLT130" s="609"/>
      <c r="KLU130" s="1150"/>
      <c r="KLV130" s="1150"/>
      <c r="KLW130" s="1150"/>
      <c r="KLX130" s="609"/>
      <c r="KLY130" s="1150"/>
      <c r="KLZ130" s="642"/>
      <c r="KMA130" s="1148"/>
      <c r="KMB130" s="1148"/>
      <c r="KMC130" s="1148"/>
      <c r="KMD130" s="642"/>
      <c r="KME130" s="730"/>
      <c r="KMF130" s="60"/>
      <c r="KMG130" s="60"/>
      <c r="KMH130" s="731"/>
      <c r="KMI130" s="1150"/>
      <c r="KMJ130" s="35"/>
      <c r="KMK130" s="732"/>
      <c r="KML130" s="6"/>
      <c r="KMM130" s="6"/>
      <c r="KMN130" s="6"/>
      <c r="KMO130" s="732"/>
      <c r="KMP130" s="1150"/>
      <c r="KMQ130" s="609"/>
      <c r="KMR130" s="1150"/>
      <c r="KMS130" s="1150"/>
      <c r="KMT130" s="1150"/>
      <c r="KMU130" s="609"/>
      <c r="KMV130" s="1150"/>
      <c r="KMW130" s="642"/>
      <c r="KMX130" s="1148"/>
      <c r="KMY130" s="1148"/>
      <c r="KMZ130" s="1148"/>
      <c r="KNA130" s="642"/>
      <c r="KNB130" s="730"/>
      <c r="KNC130" s="60"/>
      <c r="KND130" s="60"/>
      <c r="KNE130" s="731"/>
      <c r="KNF130" s="1150"/>
      <c r="KNG130" s="35"/>
      <c r="KNH130" s="732"/>
      <c r="KNI130" s="6"/>
      <c r="KNJ130" s="6"/>
      <c r="KNK130" s="6"/>
      <c r="KNL130" s="732"/>
      <c r="KNM130" s="1150"/>
      <c r="KNN130" s="609"/>
      <c r="KNO130" s="1150"/>
      <c r="KNP130" s="1150"/>
      <c r="KNQ130" s="1150"/>
      <c r="KNR130" s="609"/>
      <c r="KNS130" s="1150"/>
      <c r="KNT130" s="642"/>
      <c r="KNU130" s="1148"/>
      <c r="KNV130" s="1148"/>
      <c r="KNW130" s="1148"/>
      <c r="KNX130" s="642"/>
      <c r="KNY130" s="730"/>
      <c r="KNZ130" s="60"/>
      <c r="KOA130" s="60"/>
      <c r="KOB130" s="731"/>
      <c r="KOC130" s="1150"/>
      <c r="KOD130" s="35"/>
      <c r="KOE130" s="732"/>
      <c r="KOF130" s="6"/>
      <c r="KOG130" s="6"/>
      <c r="KOH130" s="6"/>
      <c r="KOI130" s="732"/>
      <c r="KOJ130" s="1150"/>
      <c r="KOK130" s="609"/>
      <c r="KOL130" s="1150"/>
      <c r="KOM130" s="1150"/>
      <c r="KON130" s="1150"/>
      <c r="KOO130" s="609"/>
      <c r="KOP130" s="1150"/>
      <c r="KOQ130" s="642"/>
      <c r="KOR130" s="1148"/>
      <c r="KOS130" s="1148"/>
      <c r="KOT130" s="1148"/>
      <c r="KOU130" s="642"/>
      <c r="KOV130" s="730"/>
      <c r="KOW130" s="60"/>
      <c r="KOX130" s="60"/>
      <c r="KOY130" s="731"/>
      <c r="KOZ130" s="1150"/>
      <c r="KPA130" s="35"/>
      <c r="KPB130" s="732"/>
      <c r="KPC130" s="6"/>
      <c r="KPD130" s="6"/>
      <c r="KPE130" s="6"/>
      <c r="KPF130" s="732"/>
      <c r="KPG130" s="1150"/>
      <c r="KPH130" s="609"/>
      <c r="KPI130" s="1150"/>
      <c r="KPJ130" s="1150"/>
      <c r="KPK130" s="1150"/>
      <c r="KPL130" s="609"/>
      <c r="KPM130" s="1150"/>
      <c r="KPN130" s="642"/>
      <c r="KPO130" s="1148"/>
      <c r="KPP130" s="1148"/>
      <c r="KPQ130" s="1148"/>
      <c r="KPR130" s="642"/>
      <c r="KPS130" s="730"/>
      <c r="KPT130" s="60"/>
      <c r="KPU130" s="60"/>
      <c r="KPV130" s="731"/>
      <c r="KPW130" s="1150"/>
      <c r="KPX130" s="35"/>
      <c r="KPY130" s="732"/>
      <c r="KPZ130" s="6"/>
      <c r="KQA130" s="6"/>
      <c r="KQB130" s="6"/>
      <c r="KQC130" s="732"/>
      <c r="KQD130" s="1150"/>
      <c r="KQE130" s="609"/>
      <c r="KQF130" s="1150"/>
      <c r="KQG130" s="1150"/>
      <c r="KQH130" s="1150"/>
      <c r="KQI130" s="609"/>
      <c r="KQJ130" s="1150"/>
      <c r="KQK130" s="642"/>
      <c r="KQL130" s="1148"/>
      <c r="KQM130" s="1148"/>
      <c r="KQN130" s="1148"/>
      <c r="KQO130" s="642"/>
      <c r="KQP130" s="730"/>
      <c r="KQQ130" s="60"/>
      <c r="KQR130" s="60"/>
      <c r="KQS130" s="731"/>
      <c r="KQT130" s="1150"/>
      <c r="KQU130" s="35"/>
      <c r="KQV130" s="732"/>
      <c r="KQW130" s="6"/>
      <c r="KQX130" s="6"/>
      <c r="KQY130" s="6"/>
      <c r="KQZ130" s="732"/>
      <c r="KRA130" s="1150"/>
      <c r="KRB130" s="609"/>
      <c r="KRC130" s="1150"/>
      <c r="KRD130" s="1150"/>
      <c r="KRE130" s="1150"/>
      <c r="KRF130" s="609"/>
      <c r="KRG130" s="1150"/>
      <c r="KRH130" s="642"/>
      <c r="KRI130" s="1148"/>
      <c r="KRJ130" s="1148"/>
      <c r="KRK130" s="1148"/>
      <c r="KRL130" s="642"/>
      <c r="KRM130" s="730"/>
      <c r="KRN130" s="60"/>
      <c r="KRO130" s="60"/>
      <c r="KRP130" s="731"/>
      <c r="KRQ130" s="1150"/>
      <c r="KRR130" s="35"/>
      <c r="KRS130" s="732"/>
      <c r="KRT130" s="6"/>
      <c r="KRU130" s="6"/>
      <c r="KRV130" s="6"/>
      <c r="KRW130" s="732"/>
      <c r="KRX130" s="1150"/>
      <c r="KRY130" s="609"/>
      <c r="KRZ130" s="1150"/>
      <c r="KSA130" s="1150"/>
      <c r="KSB130" s="1150"/>
      <c r="KSC130" s="609"/>
      <c r="KSD130" s="1150"/>
      <c r="KSE130" s="642"/>
      <c r="KSF130" s="1148"/>
      <c r="KSG130" s="1148"/>
      <c r="KSH130" s="1148"/>
      <c r="KSI130" s="642"/>
      <c r="KSJ130" s="730"/>
      <c r="KSK130" s="60"/>
      <c r="KSL130" s="60"/>
      <c r="KSM130" s="731"/>
      <c r="KSN130" s="1150"/>
      <c r="KSO130" s="35"/>
      <c r="KSP130" s="732"/>
      <c r="KSQ130" s="6"/>
      <c r="KSR130" s="6"/>
      <c r="KSS130" s="6"/>
      <c r="KST130" s="732"/>
      <c r="KSU130" s="1150"/>
      <c r="KSV130" s="609"/>
      <c r="KSW130" s="1150"/>
      <c r="KSX130" s="1150"/>
      <c r="KSY130" s="1150"/>
      <c r="KSZ130" s="609"/>
      <c r="KTA130" s="1150"/>
      <c r="KTB130" s="642"/>
      <c r="KTC130" s="1148"/>
      <c r="KTD130" s="1148"/>
      <c r="KTE130" s="1148"/>
      <c r="KTF130" s="642"/>
      <c r="KTG130" s="730"/>
      <c r="KTH130" s="60"/>
      <c r="KTI130" s="60"/>
      <c r="KTJ130" s="731"/>
      <c r="KTK130" s="1150"/>
      <c r="KTL130" s="35"/>
      <c r="KTM130" s="732"/>
      <c r="KTN130" s="6"/>
      <c r="KTO130" s="6"/>
      <c r="KTP130" s="6"/>
      <c r="KTQ130" s="732"/>
      <c r="KTR130" s="1150"/>
      <c r="KTS130" s="609"/>
      <c r="KTT130" s="1150"/>
      <c r="KTU130" s="1150"/>
      <c r="KTV130" s="1150"/>
      <c r="KTW130" s="609"/>
      <c r="KTX130" s="1150"/>
      <c r="KTY130" s="642"/>
      <c r="KTZ130" s="1148"/>
      <c r="KUA130" s="1148"/>
      <c r="KUB130" s="1148"/>
      <c r="KUC130" s="642"/>
      <c r="KUD130" s="730"/>
      <c r="KUE130" s="60"/>
      <c r="KUF130" s="60"/>
      <c r="KUG130" s="731"/>
      <c r="KUH130" s="1150"/>
      <c r="KUI130" s="35"/>
      <c r="KUJ130" s="732"/>
      <c r="KUK130" s="6"/>
      <c r="KUL130" s="6"/>
      <c r="KUM130" s="6"/>
      <c r="KUN130" s="732"/>
      <c r="KUO130" s="1150"/>
      <c r="KUP130" s="609"/>
      <c r="KUQ130" s="1150"/>
      <c r="KUR130" s="1150"/>
      <c r="KUS130" s="1150"/>
      <c r="KUT130" s="609"/>
      <c r="KUU130" s="1150"/>
      <c r="KUV130" s="642"/>
      <c r="KUW130" s="1148"/>
      <c r="KUX130" s="1148"/>
      <c r="KUY130" s="1148"/>
      <c r="KUZ130" s="642"/>
      <c r="KVA130" s="730"/>
      <c r="KVB130" s="60"/>
      <c r="KVC130" s="60"/>
      <c r="KVD130" s="731"/>
      <c r="KVE130" s="1150"/>
      <c r="KVF130" s="35"/>
      <c r="KVG130" s="732"/>
      <c r="KVH130" s="6"/>
      <c r="KVI130" s="6"/>
      <c r="KVJ130" s="6"/>
      <c r="KVK130" s="732"/>
      <c r="KVL130" s="1150"/>
      <c r="KVM130" s="609"/>
      <c r="KVN130" s="1150"/>
      <c r="KVO130" s="1150"/>
      <c r="KVP130" s="1150"/>
      <c r="KVQ130" s="609"/>
      <c r="KVR130" s="1150"/>
      <c r="KVS130" s="642"/>
      <c r="KVT130" s="1148"/>
      <c r="KVU130" s="1148"/>
      <c r="KVV130" s="1148"/>
      <c r="KVW130" s="642"/>
      <c r="KVX130" s="730"/>
      <c r="KVY130" s="60"/>
      <c r="KVZ130" s="60"/>
      <c r="KWA130" s="731"/>
      <c r="KWB130" s="1150"/>
      <c r="KWC130" s="35"/>
      <c r="KWD130" s="732"/>
      <c r="KWE130" s="6"/>
      <c r="KWF130" s="6"/>
      <c r="KWG130" s="6"/>
      <c r="KWH130" s="732"/>
      <c r="KWI130" s="1150"/>
      <c r="KWJ130" s="609"/>
      <c r="KWK130" s="1150"/>
      <c r="KWL130" s="1150"/>
      <c r="KWM130" s="1150"/>
      <c r="KWN130" s="609"/>
      <c r="KWO130" s="1150"/>
      <c r="KWP130" s="642"/>
      <c r="KWQ130" s="1148"/>
      <c r="KWR130" s="1148"/>
      <c r="KWS130" s="1148"/>
      <c r="KWT130" s="642"/>
      <c r="KWU130" s="730"/>
      <c r="KWV130" s="60"/>
      <c r="KWW130" s="60"/>
      <c r="KWX130" s="731"/>
      <c r="KWY130" s="1150"/>
      <c r="KWZ130" s="35"/>
      <c r="KXA130" s="732"/>
      <c r="KXB130" s="6"/>
      <c r="KXC130" s="6"/>
      <c r="KXD130" s="6"/>
      <c r="KXE130" s="732"/>
      <c r="KXF130" s="1150"/>
      <c r="KXG130" s="609"/>
      <c r="KXH130" s="1150"/>
      <c r="KXI130" s="1150"/>
      <c r="KXJ130" s="1150"/>
      <c r="KXK130" s="609"/>
      <c r="KXL130" s="1150"/>
      <c r="KXM130" s="642"/>
      <c r="KXN130" s="1148"/>
      <c r="KXO130" s="1148"/>
      <c r="KXP130" s="1148"/>
      <c r="KXQ130" s="642"/>
      <c r="KXR130" s="730"/>
      <c r="KXS130" s="60"/>
      <c r="KXT130" s="60"/>
      <c r="KXU130" s="731"/>
      <c r="KXV130" s="1150"/>
      <c r="KXW130" s="35"/>
      <c r="KXX130" s="732"/>
      <c r="KXY130" s="6"/>
      <c r="KXZ130" s="6"/>
      <c r="KYA130" s="6"/>
      <c r="KYB130" s="732"/>
      <c r="KYC130" s="1150"/>
      <c r="KYD130" s="609"/>
      <c r="KYE130" s="1150"/>
      <c r="KYF130" s="1150"/>
      <c r="KYG130" s="1150"/>
      <c r="KYH130" s="609"/>
      <c r="KYI130" s="1150"/>
      <c r="KYJ130" s="642"/>
      <c r="KYK130" s="1148"/>
      <c r="KYL130" s="1148"/>
      <c r="KYM130" s="1148"/>
      <c r="KYN130" s="642"/>
      <c r="KYO130" s="730"/>
      <c r="KYP130" s="60"/>
      <c r="KYQ130" s="60"/>
      <c r="KYR130" s="731"/>
      <c r="KYS130" s="1150"/>
      <c r="KYT130" s="35"/>
      <c r="KYU130" s="732"/>
      <c r="KYV130" s="6"/>
      <c r="KYW130" s="6"/>
      <c r="KYX130" s="6"/>
      <c r="KYY130" s="732"/>
      <c r="KYZ130" s="1150"/>
      <c r="KZA130" s="609"/>
      <c r="KZB130" s="1150"/>
      <c r="KZC130" s="1150"/>
      <c r="KZD130" s="1150"/>
      <c r="KZE130" s="609"/>
      <c r="KZF130" s="1150"/>
      <c r="KZG130" s="642"/>
      <c r="KZH130" s="1148"/>
      <c r="KZI130" s="1148"/>
      <c r="KZJ130" s="1148"/>
      <c r="KZK130" s="642"/>
      <c r="KZL130" s="730"/>
      <c r="KZM130" s="60"/>
      <c r="KZN130" s="60"/>
      <c r="KZO130" s="731"/>
      <c r="KZP130" s="1150"/>
      <c r="KZQ130" s="35"/>
      <c r="KZR130" s="732"/>
      <c r="KZS130" s="6"/>
      <c r="KZT130" s="6"/>
      <c r="KZU130" s="6"/>
      <c r="KZV130" s="732"/>
      <c r="KZW130" s="1150"/>
      <c r="KZX130" s="609"/>
      <c r="KZY130" s="1150"/>
      <c r="KZZ130" s="1150"/>
      <c r="LAA130" s="1150"/>
      <c r="LAB130" s="609"/>
      <c r="LAC130" s="1150"/>
      <c r="LAD130" s="642"/>
      <c r="LAE130" s="1148"/>
      <c r="LAF130" s="1148"/>
      <c r="LAG130" s="1148"/>
      <c r="LAH130" s="642"/>
      <c r="LAI130" s="730"/>
      <c r="LAJ130" s="60"/>
      <c r="LAK130" s="60"/>
      <c r="LAL130" s="731"/>
      <c r="LAM130" s="1150"/>
      <c r="LAN130" s="35"/>
      <c r="LAO130" s="732"/>
      <c r="LAP130" s="6"/>
      <c r="LAQ130" s="6"/>
      <c r="LAR130" s="6"/>
      <c r="LAS130" s="732"/>
      <c r="LAT130" s="1150"/>
      <c r="LAU130" s="609"/>
      <c r="LAV130" s="1150"/>
      <c r="LAW130" s="1150"/>
      <c r="LAX130" s="1150"/>
      <c r="LAY130" s="609"/>
      <c r="LAZ130" s="1150"/>
      <c r="LBA130" s="642"/>
      <c r="LBB130" s="1148"/>
      <c r="LBC130" s="1148"/>
      <c r="LBD130" s="1148"/>
      <c r="LBE130" s="642"/>
      <c r="LBF130" s="730"/>
      <c r="LBG130" s="60"/>
      <c r="LBH130" s="60"/>
      <c r="LBI130" s="731"/>
      <c r="LBJ130" s="1150"/>
      <c r="LBK130" s="35"/>
      <c r="LBL130" s="732"/>
      <c r="LBM130" s="6"/>
      <c r="LBN130" s="6"/>
      <c r="LBO130" s="6"/>
      <c r="LBP130" s="732"/>
      <c r="LBQ130" s="1150"/>
      <c r="LBR130" s="609"/>
      <c r="LBS130" s="1150"/>
      <c r="LBT130" s="1150"/>
      <c r="LBU130" s="1150"/>
      <c r="LBV130" s="609"/>
      <c r="LBW130" s="1150"/>
      <c r="LBX130" s="642"/>
      <c r="LBY130" s="1148"/>
      <c r="LBZ130" s="1148"/>
      <c r="LCA130" s="1148"/>
      <c r="LCB130" s="642"/>
      <c r="LCC130" s="730"/>
      <c r="LCD130" s="60"/>
      <c r="LCE130" s="60"/>
      <c r="LCF130" s="731"/>
      <c r="LCG130" s="1150"/>
      <c r="LCH130" s="35"/>
      <c r="LCI130" s="732"/>
      <c r="LCJ130" s="6"/>
      <c r="LCK130" s="6"/>
      <c r="LCL130" s="6"/>
      <c r="LCM130" s="732"/>
      <c r="LCN130" s="1150"/>
      <c r="LCO130" s="609"/>
      <c r="LCP130" s="1150"/>
      <c r="LCQ130" s="1150"/>
      <c r="LCR130" s="1150"/>
      <c r="LCS130" s="609"/>
      <c r="LCT130" s="1150"/>
      <c r="LCU130" s="642"/>
      <c r="LCV130" s="1148"/>
      <c r="LCW130" s="1148"/>
      <c r="LCX130" s="1148"/>
      <c r="LCY130" s="642"/>
      <c r="LCZ130" s="730"/>
      <c r="LDA130" s="60"/>
      <c r="LDB130" s="60"/>
      <c r="LDC130" s="731"/>
      <c r="LDD130" s="1150"/>
      <c r="LDE130" s="35"/>
      <c r="LDF130" s="732"/>
      <c r="LDG130" s="6"/>
      <c r="LDH130" s="6"/>
      <c r="LDI130" s="6"/>
      <c r="LDJ130" s="732"/>
      <c r="LDK130" s="1150"/>
      <c r="LDL130" s="609"/>
      <c r="LDM130" s="1150"/>
      <c r="LDN130" s="1150"/>
      <c r="LDO130" s="1150"/>
      <c r="LDP130" s="609"/>
      <c r="LDQ130" s="1150"/>
      <c r="LDR130" s="642"/>
      <c r="LDS130" s="1148"/>
      <c r="LDT130" s="1148"/>
      <c r="LDU130" s="1148"/>
      <c r="LDV130" s="642"/>
      <c r="LDW130" s="730"/>
      <c r="LDX130" s="60"/>
      <c r="LDY130" s="60"/>
      <c r="LDZ130" s="731"/>
      <c r="LEA130" s="1150"/>
      <c r="LEB130" s="35"/>
      <c r="LEC130" s="732"/>
      <c r="LED130" s="6"/>
      <c r="LEE130" s="6"/>
      <c r="LEF130" s="6"/>
      <c r="LEG130" s="732"/>
      <c r="LEH130" s="1150"/>
      <c r="LEI130" s="609"/>
      <c r="LEJ130" s="1150"/>
      <c r="LEK130" s="1150"/>
      <c r="LEL130" s="1150"/>
      <c r="LEM130" s="609"/>
      <c r="LEN130" s="1150"/>
      <c r="LEO130" s="642"/>
      <c r="LEP130" s="1148"/>
      <c r="LEQ130" s="1148"/>
      <c r="LER130" s="1148"/>
      <c r="LES130" s="642"/>
      <c r="LET130" s="730"/>
      <c r="LEU130" s="60"/>
      <c r="LEV130" s="60"/>
      <c r="LEW130" s="731"/>
      <c r="LEX130" s="1150"/>
      <c r="LEY130" s="35"/>
      <c r="LEZ130" s="732"/>
      <c r="LFA130" s="6"/>
      <c r="LFB130" s="6"/>
      <c r="LFC130" s="6"/>
      <c r="LFD130" s="732"/>
      <c r="LFE130" s="1150"/>
      <c r="LFF130" s="609"/>
      <c r="LFG130" s="1150"/>
      <c r="LFH130" s="1150"/>
      <c r="LFI130" s="1150"/>
      <c r="LFJ130" s="609"/>
      <c r="LFK130" s="1150"/>
      <c r="LFL130" s="642"/>
      <c r="LFM130" s="1148"/>
      <c r="LFN130" s="1148"/>
      <c r="LFO130" s="1148"/>
      <c r="LFP130" s="642"/>
      <c r="LFQ130" s="730"/>
      <c r="LFR130" s="60"/>
      <c r="LFS130" s="60"/>
      <c r="LFT130" s="731"/>
      <c r="LFU130" s="1150"/>
      <c r="LFV130" s="35"/>
      <c r="LFW130" s="732"/>
      <c r="LFX130" s="6"/>
      <c r="LFY130" s="6"/>
      <c r="LFZ130" s="6"/>
      <c r="LGA130" s="732"/>
      <c r="LGB130" s="1150"/>
      <c r="LGC130" s="609"/>
      <c r="LGD130" s="1150"/>
      <c r="LGE130" s="1150"/>
      <c r="LGF130" s="1150"/>
      <c r="LGG130" s="609"/>
      <c r="LGH130" s="1150"/>
      <c r="LGI130" s="642"/>
      <c r="LGJ130" s="1148"/>
      <c r="LGK130" s="1148"/>
      <c r="LGL130" s="1148"/>
      <c r="LGM130" s="642"/>
      <c r="LGN130" s="730"/>
      <c r="LGO130" s="60"/>
      <c r="LGP130" s="60"/>
      <c r="LGQ130" s="731"/>
      <c r="LGR130" s="1150"/>
      <c r="LGS130" s="35"/>
      <c r="LGT130" s="732"/>
      <c r="LGU130" s="6"/>
      <c r="LGV130" s="6"/>
      <c r="LGW130" s="6"/>
      <c r="LGX130" s="732"/>
      <c r="LGY130" s="1150"/>
      <c r="LGZ130" s="609"/>
      <c r="LHA130" s="1150"/>
      <c r="LHB130" s="1150"/>
      <c r="LHC130" s="1150"/>
      <c r="LHD130" s="609"/>
      <c r="LHE130" s="1150"/>
      <c r="LHF130" s="642"/>
      <c r="LHG130" s="1148"/>
      <c r="LHH130" s="1148"/>
      <c r="LHI130" s="1148"/>
      <c r="LHJ130" s="642"/>
      <c r="LHK130" s="730"/>
      <c r="LHL130" s="60"/>
      <c r="LHM130" s="60"/>
      <c r="LHN130" s="731"/>
      <c r="LHO130" s="1150"/>
      <c r="LHP130" s="35"/>
      <c r="LHQ130" s="732"/>
      <c r="LHR130" s="6"/>
      <c r="LHS130" s="6"/>
      <c r="LHT130" s="6"/>
      <c r="LHU130" s="732"/>
      <c r="LHV130" s="1150"/>
      <c r="LHW130" s="609"/>
      <c r="LHX130" s="1150"/>
      <c r="LHY130" s="1150"/>
      <c r="LHZ130" s="1150"/>
      <c r="LIA130" s="609"/>
      <c r="LIB130" s="1150"/>
      <c r="LIC130" s="642"/>
      <c r="LID130" s="1148"/>
      <c r="LIE130" s="1148"/>
      <c r="LIF130" s="1148"/>
      <c r="LIG130" s="642"/>
      <c r="LIH130" s="730"/>
      <c r="LII130" s="60"/>
      <c r="LIJ130" s="60"/>
      <c r="LIK130" s="731"/>
      <c r="LIL130" s="1150"/>
      <c r="LIM130" s="35"/>
      <c r="LIN130" s="732"/>
      <c r="LIO130" s="6"/>
      <c r="LIP130" s="6"/>
      <c r="LIQ130" s="6"/>
      <c r="LIR130" s="732"/>
      <c r="LIS130" s="1150"/>
      <c r="LIT130" s="609"/>
      <c r="LIU130" s="1150"/>
      <c r="LIV130" s="1150"/>
      <c r="LIW130" s="1150"/>
      <c r="LIX130" s="609"/>
      <c r="LIY130" s="1150"/>
      <c r="LIZ130" s="642"/>
      <c r="LJA130" s="1148"/>
      <c r="LJB130" s="1148"/>
      <c r="LJC130" s="1148"/>
      <c r="LJD130" s="642"/>
      <c r="LJE130" s="730"/>
      <c r="LJF130" s="60"/>
      <c r="LJG130" s="60"/>
      <c r="LJH130" s="731"/>
      <c r="LJI130" s="1150"/>
      <c r="LJJ130" s="35"/>
      <c r="LJK130" s="732"/>
      <c r="LJL130" s="6"/>
      <c r="LJM130" s="6"/>
      <c r="LJN130" s="6"/>
      <c r="LJO130" s="732"/>
      <c r="LJP130" s="1150"/>
      <c r="LJQ130" s="609"/>
      <c r="LJR130" s="1150"/>
      <c r="LJS130" s="1150"/>
      <c r="LJT130" s="1150"/>
      <c r="LJU130" s="609"/>
      <c r="LJV130" s="1150"/>
      <c r="LJW130" s="642"/>
      <c r="LJX130" s="1148"/>
      <c r="LJY130" s="1148"/>
      <c r="LJZ130" s="1148"/>
      <c r="LKA130" s="642"/>
      <c r="LKB130" s="730"/>
      <c r="LKC130" s="60"/>
      <c r="LKD130" s="60"/>
      <c r="LKE130" s="731"/>
      <c r="LKF130" s="1150"/>
      <c r="LKG130" s="35"/>
      <c r="LKH130" s="732"/>
      <c r="LKI130" s="6"/>
      <c r="LKJ130" s="6"/>
      <c r="LKK130" s="6"/>
      <c r="LKL130" s="732"/>
      <c r="LKM130" s="1150"/>
      <c r="LKN130" s="609"/>
      <c r="LKO130" s="1150"/>
      <c r="LKP130" s="1150"/>
      <c r="LKQ130" s="1150"/>
      <c r="LKR130" s="609"/>
      <c r="LKS130" s="1150"/>
      <c r="LKT130" s="642"/>
      <c r="LKU130" s="1148"/>
      <c r="LKV130" s="1148"/>
      <c r="LKW130" s="1148"/>
      <c r="LKX130" s="642"/>
      <c r="LKY130" s="730"/>
      <c r="LKZ130" s="60"/>
      <c r="LLA130" s="60"/>
      <c r="LLB130" s="731"/>
      <c r="LLC130" s="1150"/>
      <c r="LLD130" s="35"/>
      <c r="LLE130" s="732"/>
      <c r="LLF130" s="6"/>
      <c r="LLG130" s="6"/>
      <c r="LLH130" s="6"/>
      <c r="LLI130" s="732"/>
      <c r="LLJ130" s="1150"/>
      <c r="LLK130" s="609"/>
      <c r="LLL130" s="1150"/>
      <c r="LLM130" s="1150"/>
      <c r="LLN130" s="1150"/>
      <c r="LLO130" s="609"/>
      <c r="LLP130" s="1150"/>
      <c r="LLQ130" s="642"/>
      <c r="LLR130" s="1148"/>
      <c r="LLS130" s="1148"/>
      <c r="LLT130" s="1148"/>
      <c r="LLU130" s="642"/>
      <c r="LLV130" s="730"/>
      <c r="LLW130" s="60"/>
      <c r="LLX130" s="60"/>
      <c r="LLY130" s="731"/>
      <c r="LLZ130" s="1150"/>
      <c r="LMA130" s="35"/>
      <c r="LMB130" s="732"/>
      <c r="LMC130" s="6"/>
      <c r="LMD130" s="6"/>
      <c r="LME130" s="6"/>
      <c r="LMF130" s="732"/>
      <c r="LMG130" s="1150"/>
      <c r="LMH130" s="609"/>
      <c r="LMI130" s="1150"/>
      <c r="LMJ130" s="1150"/>
      <c r="LMK130" s="1150"/>
      <c r="LML130" s="609"/>
      <c r="LMM130" s="1150"/>
      <c r="LMN130" s="642"/>
      <c r="LMO130" s="1148"/>
      <c r="LMP130" s="1148"/>
      <c r="LMQ130" s="1148"/>
      <c r="LMR130" s="642"/>
      <c r="LMS130" s="730"/>
      <c r="LMT130" s="60"/>
      <c r="LMU130" s="60"/>
      <c r="LMV130" s="731"/>
      <c r="LMW130" s="1150"/>
      <c r="LMX130" s="35"/>
      <c r="LMY130" s="732"/>
      <c r="LMZ130" s="6"/>
      <c r="LNA130" s="6"/>
      <c r="LNB130" s="6"/>
      <c r="LNC130" s="732"/>
      <c r="LND130" s="1150"/>
      <c r="LNE130" s="609"/>
      <c r="LNF130" s="1150"/>
      <c r="LNG130" s="1150"/>
      <c r="LNH130" s="1150"/>
      <c r="LNI130" s="609"/>
      <c r="LNJ130" s="1150"/>
      <c r="LNK130" s="642"/>
      <c r="LNL130" s="1148"/>
      <c r="LNM130" s="1148"/>
      <c r="LNN130" s="1148"/>
      <c r="LNO130" s="642"/>
      <c r="LNP130" s="730"/>
      <c r="LNQ130" s="60"/>
      <c r="LNR130" s="60"/>
      <c r="LNS130" s="731"/>
      <c r="LNT130" s="1150"/>
      <c r="LNU130" s="35"/>
      <c r="LNV130" s="732"/>
      <c r="LNW130" s="6"/>
      <c r="LNX130" s="6"/>
      <c r="LNY130" s="6"/>
      <c r="LNZ130" s="732"/>
      <c r="LOA130" s="1150"/>
      <c r="LOB130" s="609"/>
      <c r="LOC130" s="1150"/>
      <c r="LOD130" s="1150"/>
      <c r="LOE130" s="1150"/>
      <c r="LOF130" s="609"/>
      <c r="LOG130" s="1150"/>
      <c r="LOH130" s="642"/>
      <c r="LOI130" s="1148"/>
      <c r="LOJ130" s="1148"/>
      <c r="LOK130" s="1148"/>
      <c r="LOL130" s="642"/>
      <c r="LOM130" s="730"/>
      <c r="LON130" s="60"/>
      <c r="LOO130" s="60"/>
      <c r="LOP130" s="731"/>
      <c r="LOQ130" s="1150"/>
      <c r="LOR130" s="35"/>
      <c r="LOS130" s="732"/>
      <c r="LOT130" s="6"/>
      <c r="LOU130" s="6"/>
      <c r="LOV130" s="6"/>
      <c r="LOW130" s="732"/>
      <c r="LOX130" s="1150"/>
      <c r="LOY130" s="609"/>
      <c r="LOZ130" s="1150"/>
      <c r="LPA130" s="1150"/>
      <c r="LPB130" s="1150"/>
      <c r="LPC130" s="609"/>
      <c r="LPD130" s="1150"/>
      <c r="LPE130" s="642"/>
      <c r="LPF130" s="1148"/>
      <c r="LPG130" s="1148"/>
      <c r="LPH130" s="1148"/>
      <c r="LPI130" s="642"/>
      <c r="LPJ130" s="730"/>
      <c r="LPK130" s="60"/>
      <c r="LPL130" s="60"/>
      <c r="LPM130" s="731"/>
      <c r="LPN130" s="1150"/>
      <c r="LPO130" s="35"/>
      <c r="LPP130" s="732"/>
      <c r="LPQ130" s="6"/>
      <c r="LPR130" s="6"/>
      <c r="LPS130" s="6"/>
      <c r="LPT130" s="732"/>
      <c r="LPU130" s="1150"/>
      <c r="LPV130" s="609"/>
      <c r="LPW130" s="1150"/>
      <c r="LPX130" s="1150"/>
      <c r="LPY130" s="1150"/>
      <c r="LPZ130" s="609"/>
      <c r="LQA130" s="1150"/>
      <c r="LQB130" s="642"/>
      <c r="LQC130" s="1148"/>
      <c r="LQD130" s="1148"/>
      <c r="LQE130" s="1148"/>
      <c r="LQF130" s="642"/>
      <c r="LQG130" s="730"/>
      <c r="LQH130" s="60"/>
      <c r="LQI130" s="60"/>
      <c r="LQJ130" s="731"/>
      <c r="LQK130" s="1150"/>
      <c r="LQL130" s="35"/>
      <c r="LQM130" s="732"/>
      <c r="LQN130" s="6"/>
      <c r="LQO130" s="6"/>
      <c r="LQP130" s="6"/>
      <c r="LQQ130" s="732"/>
      <c r="LQR130" s="1150"/>
      <c r="LQS130" s="609"/>
      <c r="LQT130" s="1150"/>
      <c r="LQU130" s="1150"/>
      <c r="LQV130" s="1150"/>
      <c r="LQW130" s="609"/>
      <c r="LQX130" s="1150"/>
      <c r="LQY130" s="642"/>
      <c r="LQZ130" s="1148"/>
      <c r="LRA130" s="1148"/>
      <c r="LRB130" s="1148"/>
      <c r="LRC130" s="642"/>
      <c r="LRD130" s="730"/>
      <c r="LRE130" s="60"/>
      <c r="LRF130" s="60"/>
      <c r="LRG130" s="731"/>
      <c r="LRH130" s="1150"/>
      <c r="LRI130" s="35"/>
      <c r="LRJ130" s="732"/>
      <c r="LRK130" s="6"/>
      <c r="LRL130" s="6"/>
      <c r="LRM130" s="6"/>
      <c r="LRN130" s="732"/>
      <c r="LRO130" s="1150"/>
      <c r="LRP130" s="609"/>
      <c r="LRQ130" s="1150"/>
      <c r="LRR130" s="1150"/>
      <c r="LRS130" s="1150"/>
      <c r="LRT130" s="609"/>
      <c r="LRU130" s="1150"/>
      <c r="LRV130" s="642"/>
      <c r="LRW130" s="1148"/>
      <c r="LRX130" s="1148"/>
      <c r="LRY130" s="1148"/>
      <c r="LRZ130" s="642"/>
      <c r="LSA130" s="730"/>
      <c r="LSB130" s="60"/>
      <c r="LSC130" s="60"/>
      <c r="LSD130" s="731"/>
      <c r="LSE130" s="1150"/>
      <c r="LSF130" s="35"/>
      <c r="LSG130" s="732"/>
      <c r="LSH130" s="6"/>
      <c r="LSI130" s="6"/>
      <c r="LSJ130" s="6"/>
      <c r="LSK130" s="732"/>
      <c r="LSL130" s="1150"/>
      <c r="LSM130" s="609"/>
      <c r="LSN130" s="1150"/>
      <c r="LSO130" s="1150"/>
      <c r="LSP130" s="1150"/>
      <c r="LSQ130" s="609"/>
      <c r="LSR130" s="1150"/>
      <c r="LSS130" s="642"/>
      <c r="LST130" s="1148"/>
      <c r="LSU130" s="1148"/>
      <c r="LSV130" s="1148"/>
      <c r="LSW130" s="642"/>
      <c r="LSX130" s="730"/>
      <c r="LSY130" s="60"/>
      <c r="LSZ130" s="60"/>
      <c r="LTA130" s="731"/>
      <c r="LTB130" s="1150"/>
      <c r="LTC130" s="35"/>
      <c r="LTD130" s="732"/>
      <c r="LTE130" s="6"/>
      <c r="LTF130" s="6"/>
      <c r="LTG130" s="6"/>
      <c r="LTH130" s="732"/>
      <c r="LTI130" s="1150"/>
      <c r="LTJ130" s="609"/>
      <c r="LTK130" s="1150"/>
      <c r="LTL130" s="1150"/>
      <c r="LTM130" s="1150"/>
      <c r="LTN130" s="609"/>
      <c r="LTO130" s="1150"/>
      <c r="LTP130" s="642"/>
      <c r="LTQ130" s="1148"/>
      <c r="LTR130" s="1148"/>
      <c r="LTS130" s="1148"/>
      <c r="LTT130" s="642"/>
      <c r="LTU130" s="730"/>
      <c r="LTV130" s="60"/>
      <c r="LTW130" s="60"/>
      <c r="LTX130" s="731"/>
      <c r="LTY130" s="1150"/>
      <c r="LTZ130" s="35"/>
      <c r="LUA130" s="732"/>
      <c r="LUB130" s="6"/>
      <c r="LUC130" s="6"/>
      <c r="LUD130" s="6"/>
      <c r="LUE130" s="732"/>
      <c r="LUF130" s="1150"/>
      <c r="LUG130" s="609"/>
      <c r="LUH130" s="1150"/>
      <c r="LUI130" s="1150"/>
      <c r="LUJ130" s="1150"/>
      <c r="LUK130" s="609"/>
      <c r="LUL130" s="1150"/>
      <c r="LUM130" s="642"/>
      <c r="LUN130" s="1148"/>
      <c r="LUO130" s="1148"/>
      <c r="LUP130" s="1148"/>
      <c r="LUQ130" s="642"/>
      <c r="LUR130" s="730"/>
      <c r="LUS130" s="60"/>
      <c r="LUT130" s="60"/>
      <c r="LUU130" s="731"/>
      <c r="LUV130" s="1150"/>
      <c r="LUW130" s="35"/>
      <c r="LUX130" s="732"/>
      <c r="LUY130" s="6"/>
      <c r="LUZ130" s="6"/>
      <c r="LVA130" s="6"/>
      <c r="LVB130" s="732"/>
      <c r="LVC130" s="1150"/>
      <c r="LVD130" s="609"/>
      <c r="LVE130" s="1150"/>
      <c r="LVF130" s="1150"/>
      <c r="LVG130" s="1150"/>
      <c r="LVH130" s="609"/>
      <c r="LVI130" s="1150"/>
      <c r="LVJ130" s="642"/>
      <c r="LVK130" s="1148"/>
      <c r="LVL130" s="1148"/>
      <c r="LVM130" s="1148"/>
      <c r="LVN130" s="642"/>
      <c r="LVO130" s="730"/>
      <c r="LVP130" s="60"/>
      <c r="LVQ130" s="60"/>
      <c r="LVR130" s="731"/>
      <c r="LVS130" s="1150"/>
      <c r="LVT130" s="35"/>
      <c r="LVU130" s="732"/>
      <c r="LVV130" s="6"/>
      <c r="LVW130" s="6"/>
      <c r="LVX130" s="6"/>
      <c r="LVY130" s="732"/>
      <c r="LVZ130" s="1150"/>
      <c r="LWA130" s="609"/>
      <c r="LWB130" s="1150"/>
      <c r="LWC130" s="1150"/>
      <c r="LWD130" s="1150"/>
      <c r="LWE130" s="609"/>
      <c r="LWF130" s="1150"/>
      <c r="LWG130" s="642"/>
      <c r="LWH130" s="1148"/>
      <c r="LWI130" s="1148"/>
      <c r="LWJ130" s="1148"/>
      <c r="LWK130" s="642"/>
      <c r="LWL130" s="730"/>
      <c r="LWM130" s="60"/>
      <c r="LWN130" s="60"/>
      <c r="LWO130" s="731"/>
      <c r="LWP130" s="1150"/>
      <c r="LWQ130" s="35"/>
      <c r="LWR130" s="732"/>
      <c r="LWS130" s="6"/>
      <c r="LWT130" s="6"/>
      <c r="LWU130" s="6"/>
      <c r="LWV130" s="732"/>
      <c r="LWW130" s="1150"/>
      <c r="LWX130" s="609"/>
      <c r="LWY130" s="1150"/>
      <c r="LWZ130" s="1150"/>
      <c r="LXA130" s="1150"/>
      <c r="LXB130" s="609"/>
      <c r="LXC130" s="1150"/>
      <c r="LXD130" s="642"/>
      <c r="LXE130" s="1148"/>
      <c r="LXF130" s="1148"/>
      <c r="LXG130" s="1148"/>
      <c r="LXH130" s="642"/>
      <c r="LXI130" s="730"/>
      <c r="LXJ130" s="60"/>
      <c r="LXK130" s="60"/>
      <c r="LXL130" s="731"/>
      <c r="LXM130" s="1150"/>
      <c r="LXN130" s="35"/>
      <c r="LXO130" s="732"/>
      <c r="LXP130" s="6"/>
      <c r="LXQ130" s="6"/>
      <c r="LXR130" s="6"/>
      <c r="LXS130" s="732"/>
      <c r="LXT130" s="1150"/>
      <c r="LXU130" s="609"/>
      <c r="LXV130" s="1150"/>
      <c r="LXW130" s="1150"/>
      <c r="LXX130" s="1150"/>
      <c r="LXY130" s="609"/>
      <c r="LXZ130" s="1150"/>
      <c r="LYA130" s="642"/>
      <c r="LYB130" s="1148"/>
      <c r="LYC130" s="1148"/>
      <c r="LYD130" s="1148"/>
      <c r="LYE130" s="642"/>
      <c r="LYF130" s="730"/>
      <c r="LYG130" s="60"/>
      <c r="LYH130" s="60"/>
      <c r="LYI130" s="731"/>
      <c r="LYJ130" s="1150"/>
      <c r="LYK130" s="35"/>
      <c r="LYL130" s="732"/>
      <c r="LYM130" s="6"/>
      <c r="LYN130" s="6"/>
      <c r="LYO130" s="6"/>
      <c r="LYP130" s="732"/>
      <c r="LYQ130" s="1150"/>
      <c r="LYR130" s="609"/>
      <c r="LYS130" s="1150"/>
      <c r="LYT130" s="1150"/>
      <c r="LYU130" s="1150"/>
      <c r="LYV130" s="609"/>
      <c r="LYW130" s="1150"/>
      <c r="LYX130" s="642"/>
      <c r="LYY130" s="1148"/>
      <c r="LYZ130" s="1148"/>
      <c r="LZA130" s="1148"/>
      <c r="LZB130" s="642"/>
      <c r="LZC130" s="730"/>
      <c r="LZD130" s="60"/>
      <c r="LZE130" s="60"/>
      <c r="LZF130" s="731"/>
      <c r="LZG130" s="1150"/>
      <c r="LZH130" s="35"/>
      <c r="LZI130" s="732"/>
      <c r="LZJ130" s="6"/>
      <c r="LZK130" s="6"/>
      <c r="LZL130" s="6"/>
      <c r="LZM130" s="732"/>
      <c r="LZN130" s="1150"/>
      <c r="LZO130" s="609"/>
      <c r="LZP130" s="1150"/>
      <c r="LZQ130" s="1150"/>
      <c r="LZR130" s="1150"/>
      <c r="LZS130" s="609"/>
      <c r="LZT130" s="1150"/>
      <c r="LZU130" s="642"/>
      <c r="LZV130" s="1148"/>
      <c r="LZW130" s="1148"/>
      <c r="LZX130" s="1148"/>
      <c r="LZY130" s="642"/>
      <c r="LZZ130" s="730"/>
      <c r="MAA130" s="60"/>
      <c r="MAB130" s="60"/>
      <c r="MAC130" s="731"/>
      <c r="MAD130" s="1150"/>
      <c r="MAE130" s="35"/>
      <c r="MAF130" s="732"/>
      <c r="MAG130" s="6"/>
      <c r="MAH130" s="6"/>
      <c r="MAI130" s="6"/>
      <c r="MAJ130" s="732"/>
      <c r="MAK130" s="1150"/>
      <c r="MAL130" s="609"/>
      <c r="MAM130" s="1150"/>
      <c r="MAN130" s="1150"/>
      <c r="MAO130" s="1150"/>
      <c r="MAP130" s="609"/>
      <c r="MAQ130" s="1150"/>
      <c r="MAR130" s="642"/>
      <c r="MAS130" s="1148"/>
      <c r="MAT130" s="1148"/>
      <c r="MAU130" s="1148"/>
      <c r="MAV130" s="642"/>
      <c r="MAW130" s="730"/>
      <c r="MAX130" s="60"/>
      <c r="MAY130" s="60"/>
      <c r="MAZ130" s="731"/>
      <c r="MBA130" s="1150"/>
      <c r="MBB130" s="35"/>
      <c r="MBC130" s="732"/>
      <c r="MBD130" s="6"/>
      <c r="MBE130" s="6"/>
      <c r="MBF130" s="6"/>
      <c r="MBG130" s="732"/>
      <c r="MBH130" s="1150"/>
      <c r="MBI130" s="609"/>
      <c r="MBJ130" s="1150"/>
      <c r="MBK130" s="1150"/>
      <c r="MBL130" s="1150"/>
      <c r="MBM130" s="609"/>
      <c r="MBN130" s="1150"/>
      <c r="MBO130" s="642"/>
      <c r="MBP130" s="1148"/>
      <c r="MBQ130" s="1148"/>
      <c r="MBR130" s="1148"/>
      <c r="MBS130" s="642"/>
      <c r="MBT130" s="730"/>
      <c r="MBU130" s="60"/>
      <c r="MBV130" s="60"/>
      <c r="MBW130" s="731"/>
      <c r="MBX130" s="1150"/>
      <c r="MBY130" s="35"/>
      <c r="MBZ130" s="732"/>
      <c r="MCA130" s="6"/>
      <c r="MCB130" s="6"/>
      <c r="MCC130" s="6"/>
      <c r="MCD130" s="732"/>
      <c r="MCE130" s="1150"/>
      <c r="MCF130" s="609"/>
      <c r="MCG130" s="1150"/>
      <c r="MCH130" s="1150"/>
      <c r="MCI130" s="1150"/>
      <c r="MCJ130" s="609"/>
      <c r="MCK130" s="1150"/>
      <c r="MCL130" s="642"/>
      <c r="MCM130" s="1148"/>
      <c r="MCN130" s="1148"/>
      <c r="MCO130" s="1148"/>
      <c r="MCP130" s="642"/>
      <c r="MCQ130" s="730"/>
      <c r="MCR130" s="60"/>
      <c r="MCS130" s="60"/>
      <c r="MCT130" s="731"/>
      <c r="MCU130" s="1150"/>
      <c r="MCV130" s="35"/>
      <c r="MCW130" s="732"/>
      <c r="MCX130" s="6"/>
      <c r="MCY130" s="6"/>
      <c r="MCZ130" s="6"/>
      <c r="MDA130" s="732"/>
      <c r="MDB130" s="1150"/>
      <c r="MDC130" s="609"/>
      <c r="MDD130" s="1150"/>
      <c r="MDE130" s="1150"/>
      <c r="MDF130" s="1150"/>
      <c r="MDG130" s="609"/>
      <c r="MDH130" s="1150"/>
      <c r="MDI130" s="642"/>
      <c r="MDJ130" s="1148"/>
      <c r="MDK130" s="1148"/>
      <c r="MDL130" s="1148"/>
      <c r="MDM130" s="642"/>
      <c r="MDN130" s="730"/>
      <c r="MDO130" s="60"/>
      <c r="MDP130" s="60"/>
      <c r="MDQ130" s="731"/>
      <c r="MDR130" s="1150"/>
      <c r="MDS130" s="35"/>
      <c r="MDT130" s="732"/>
      <c r="MDU130" s="6"/>
      <c r="MDV130" s="6"/>
      <c r="MDW130" s="6"/>
      <c r="MDX130" s="732"/>
      <c r="MDY130" s="1150"/>
      <c r="MDZ130" s="609"/>
      <c r="MEA130" s="1150"/>
      <c r="MEB130" s="1150"/>
      <c r="MEC130" s="1150"/>
      <c r="MED130" s="609"/>
      <c r="MEE130" s="1150"/>
      <c r="MEF130" s="642"/>
      <c r="MEG130" s="1148"/>
      <c r="MEH130" s="1148"/>
      <c r="MEI130" s="1148"/>
      <c r="MEJ130" s="642"/>
      <c r="MEK130" s="730"/>
      <c r="MEL130" s="60"/>
      <c r="MEM130" s="60"/>
      <c r="MEN130" s="731"/>
      <c r="MEO130" s="1150"/>
      <c r="MEP130" s="35"/>
      <c r="MEQ130" s="732"/>
      <c r="MER130" s="6"/>
      <c r="MES130" s="6"/>
      <c r="MET130" s="6"/>
      <c r="MEU130" s="732"/>
      <c r="MEV130" s="1150"/>
      <c r="MEW130" s="609"/>
      <c r="MEX130" s="1150"/>
      <c r="MEY130" s="1150"/>
      <c r="MEZ130" s="1150"/>
      <c r="MFA130" s="609"/>
      <c r="MFB130" s="1150"/>
      <c r="MFC130" s="642"/>
      <c r="MFD130" s="1148"/>
      <c r="MFE130" s="1148"/>
      <c r="MFF130" s="1148"/>
      <c r="MFG130" s="642"/>
      <c r="MFH130" s="730"/>
      <c r="MFI130" s="60"/>
      <c r="MFJ130" s="60"/>
      <c r="MFK130" s="731"/>
      <c r="MFL130" s="1150"/>
      <c r="MFM130" s="35"/>
      <c r="MFN130" s="732"/>
      <c r="MFO130" s="6"/>
      <c r="MFP130" s="6"/>
      <c r="MFQ130" s="6"/>
      <c r="MFR130" s="732"/>
      <c r="MFS130" s="1150"/>
      <c r="MFT130" s="609"/>
      <c r="MFU130" s="1150"/>
      <c r="MFV130" s="1150"/>
      <c r="MFW130" s="1150"/>
      <c r="MFX130" s="609"/>
      <c r="MFY130" s="1150"/>
      <c r="MFZ130" s="642"/>
      <c r="MGA130" s="1148"/>
      <c r="MGB130" s="1148"/>
      <c r="MGC130" s="1148"/>
      <c r="MGD130" s="642"/>
      <c r="MGE130" s="730"/>
      <c r="MGF130" s="60"/>
      <c r="MGG130" s="60"/>
      <c r="MGH130" s="731"/>
      <c r="MGI130" s="1150"/>
      <c r="MGJ130" s="35"/>
      <c r="MGK130" s="732"/>
      <c r="MGL130" s="6"/>
      <c r="MGM130" s="6"/>
      <c r="MGN130" s="6"/>
      <c r="MGO130" s="732"/>
      <c r="MGP130" s="1150"/>
      <c r="MGQ130" s="609"/>
      <c r="MGR130" s="1150"/>
      <c r="MGS130" s="1150"/>
      <c r="MGT130" s="1150"/>
      <c r="MGU130" s="609"/>
      <c r="MGV130" s="1150"/>
      <c r="MGW130" s="642"/>
      <c r="MGX130" s="1148"/>
      <c r="MGY130" s="1148"/>
      <c r="MGZ130" s="1148"/>
      <c r="MHA130" s="642"/>
      <c r="MHB130" s="730"/>
      <c r="MHC130" s="60"/>
      <c r="MHD130" s="60"/>
      <c r="MHE130" s="731"/>
      <c r="MHF130" s="1150"/>
      <c r="MHG130" s="35"/>
      <c r="MHH130" s="732"/>
      <c r="MHI130" s="6"/>
      <c r="MHJ130" s="6"/>
      <c r="MHK130" s="6"/>
      <c r="MHL130" s="732"/>
      <c r="MHM130" s="1150"/>
      <c r="MHN130" s="609"/>
      <c r="MHO130" s="1150"/>
      <c r="MHP130" s="1150"/>
      <c r="MHQ130" s="1150"/>
      <c r="MHR130" s="609"/>
      <c r="MHS130" s="1150"/>
      <c r="MHT130" s="642"/>
      <c r="MHU130" s="1148"/>
      <c r="MHV130" s="1148"/>
      <c r="MHW130" s="1148"/>
      <c r="MHX130" s="642"/>
      <c r="MHY130" s="730"/>
      <c r="MHZ130" s="60"/>
      <c r="MIA130" s="60"/>
      <c r="MIB130" s="731"/>
      <c r="MIC130" s="1150"/>
      <c r="MID130" s="35"/>
      <c r="MIE130" s="732"/>
      <c r="MIF130" s="6"/>
      <c r="MIG130" s="6"/>
      <c r="MIH130" s="6"/>
      <c r="MII130" s="732"/>
      <c r="MIJ130" s="1150"/>
      <c r="MIK130" s="609"/>
      <c r="MIL130" s="1150"/>
      <c r="MIM130" s="1150"/>
      <c r="MIN130" s="1150"/>
      <c r="MIO130" s="609"/>
      <c r="MIP130" s="1150"/>
      <c r="MIQ130" s="642"/>
      <c r="MIR130" s="1148"/>
      <c r="MIS130" s="1148"/>
      <c r="MIT130" s="1148"/>
      <c r="MIU130" s="642"/>
      <c r="MIV130" s="730"/>
      <c r="MIW130" s="60"/>
      <c r="MIX130" s="60"/>
      <c r="MIY130" s="731"/>
      <c r="MIZ130" s="1150"/>
      <c r="MJA130" s="35"/>
      <c r="MJB130" s="732"/>
      <c r="MJC130" s="6"/>
      <c r="MJD130" s="6"/>
      <c r="MJE130" s="6"/>
      <c r="MJF130" s="732"/>
      <c r="MJG130" s="1150"/>
      <c r="MJH130" s="609"/>
      <c r="MJI130" s="1150"/>
      <c r="MJJ130" s="1150"/>
      <c r="MJK130" s="1150"/>
      <c r="MJL130" s="609"/>
      <c r="MJM130" s="1150"/>
      <c r="MJN130" s="642"/>
      <c r="MJO130" s="1148"/>
      <c r="MJP130" s="1148"/>
      <c r="MJQ130" s="1148"/>
      <c r="MJR130" s="642"/>
      <c r="MJS130" s="730"/>
      <c r="MJT130" s="60"/>
      <c r="MJU130" s="60"/>
      <c r="MJV130" s="731"/>
      <c r="MJW130" s="1150"/>
      <c r="MJX130" s="35"/>
      <c r="MJY130" s="732"/>
      <c r="MJZ130" s="6"/>
      <c r="MKA130" s="6"/>
      <c r="MKB130" s="6"/>
      <c r="MKC130" s="732"/>
      <c r="MKD130" s="1150"/>
      <c r="MKE130" s="609"/>
      <c r="MKF130" s="1150"/>
      <c r="MKG130" s="1150"/>
      <c r="MKH130" s="1150"/>
      <c r="MKI130" s="609"/>
      <c r="MKJ130" s="1150"/>
      <c r="MKK130" s="642"/>
      <c r="MKL130" s="1148"/>
      <c r="MKM130" s="1148"/>
      <c r="MKN130" s="1148"/>
      <c r="MKO130" s="642"/>
      <c r="MKP130" s="730"/>
      <c r="MKQ130" s="60"/>
      <c r="MKR130" s="60"/>
      <c r="MKS130" s="731"/>
      <c r="MKT130" s="1150"/>
      <c r="MKU130" s="35"/>
      <c r="MKV130" s="732"/>
      <c r="MKW130" s="6"/>
      <c r="MKX130" s="6"/>
      <c r="MKY130" s="6"/>
      <c r="MKZ130" s="732"/>
      <c r="MLA130" s="1150"/>
      <c r="MLB130" s="609"/>
      <c r="MLC130" s="1150"/>
      <c r="MLD130" s="1150"/>
      <c r="MLE130" s="1150"/>
      <c r="MLF130" s="609"/>
      <c r="MLG130" s="1150"/>
      <c r="MLH130" s="642"/>
      <c r="MLI130" s="1148"/>
      <c r="MLJ130" s="1148"/>
      <c r="MLK130" s="1148"/>
      <c r="MLL130" s="642"/>
      <c r="MLM130" s="730"/>
      <c r="MLN130" s="60"/>
      <c r="MLO130" s="60"/>
      <c r="MLP130" s="731"/>
      <c r="MLQ130" s="1150"/>
      <c r="MLR130" s="35"/>
      <c r="MLS130" s="732"/>
      <c r="MLT130" s="6"/>
      <c r="MLU130" s="6"/>
      <c r="MLV130" s="6"/>
      <c r="MLW130" s="732"/>
      <c r="MLX130" s="1150"/>
      <c r="MLY130" s="609"/>
      <c r="MLZ130" s="1150"/>
      <c r="MMA130" s="1150"/>
      <c r="MMB130" s="1150"/>
      <c r="MMC130" s="609"/>
      <c r="MMD130" s="1150"/>
      <c r="MME130" s="642"/>
      <c r="MMF130" s="1148"/>
      <c r="MMG130" s="1148"/>
      <c r="MMH130" s="1148"/>
      <c r="MMI130" s="642"/>
      <c r="MMJ130" s="730"/>
      <c r="MMK130" s="60"/>
      <c r="MML130" s="60"/>
      <c r="MMM130" s="731"/>
      <c r="MMN130" s="1150"/>
      <c r="MMO130" s="35"/>
      <c r="MMP130" s="732"/>
      <c r="MMQ130" s="6"/>
      <c r="MMR130" s="6"/>
      <c r="MMS130" s="6"/>
      <c r="MMT130" s="732"/>
      <c r="MMU130" s="1150"/>
      <c r="MMV130" s="609"/>
      <c r="MMW130" s="1150"/>
      <c r="MMX130" s="1150"/>
      <c r="MMY130" s="1150"/>
      <c r="MMZ130" s="609"/>
      <c r="MNA130" s="1150"/>
      <c r="MNB130" s="642"/>
      <c r="MNC130" s="1148"/>
      <c r="MND130" s="1148"/>
      <c r="MNE130" s="1148"/>
      <c r="MNF130" s="642"/>
      <c r="MNG130" s="730"/>
      <c r="MNH130" s="60"/>
      <c r="MNI130" s="60"/>
      <c r="MNJ130" s="731"/>
      <c r="MNK130" s="1150"/>
      <c r="MNL130" s="35"/>
      <c r="MNM130" s="732"/>
      <c r="MNN130" s="6"/>
      <c r="MNO130" s="6"/>
      <c r="MNP130" s="6"/>
      <c r="MNQ130" s="732"/>
      <c r="MNR130" s="1150"/>
      <c r="MNS130" s="609"/>
      <c r="MNT130" s="1150"/>
      <c r="MNU130" s="1150"/>
      <c r="MNV130" s="1150"/>
      <c r="MNW130" s="609"/>
      <c r="MNX130" s="1150"/>
      <c r="MNY130" s="642"/>
      <c r="MNZ130" s="1148"/>
      <c r="MOA130" s="1148"/>
      <c r="MOB130" s="1148"/>
      <c r="MOC130" s="642"/>
      <c r="MOD130" s="730"/>
      <c r="MOE130" s="60"/>
      <c r="MOF130" s="60"/>
      <c r="MOG130" s="731"/>
      <c r="MOH130" s="1150"/>
      <c r="MOI130" s="35"/>
      <c r="MOJ130" s="732"/>
      <c r="MOK130" s="6"/>
      <c r="MOL130" s="6"/>
      <c r="MOM130" s="6"/>
      <c r="MON130" s="732"/>
      <c r="MOO130" s="1150"/>
      <c r="MOP130" s="609"/>
      <c r="MOQ130" s="1150"/>
      <c r="MOR130" s="1150"/>
      <c r="MOS130" s="1150"/>
      <c r="MOT130" s="609"/>
      <c r="MOU130" s="1150"/>
      <c r="MOV130" s="642"/>
      <c r="MOW130" s="1148"/>
      <c r="MOX130" s="1148"/>
      <c r="MOY130" s="1148"/>
      <c r="MOZ130" s="642"/>
      <c r="MPA130" s="730"/>
      <c r="MPB130" s="60"/>
      <c r="MPC130" s="60"/>
      <c r="MPD130" s="731"/>
      <c r="MPE130" s="1150"/>
      <c r="MPF130" s="35"/>
      <c r="MPG130" s="732"/>
      <c r="MPH130" s="6"/>
      <c r="MPI130" s="6"/>
      <c r="MPJ130" s="6"/>
      <c r="MPK130" s="732"/>
      <c r="MPL130" s="1150"/>
      <c r="MPM130" s="609"/>
      <c r="MPN130" s="1150"/>
      <c r="MPO130" s="1150"/>
      <c r="MPP130" s="1150"/>
      <c r="MPQ130" s="609"/>
      <c r="MPR130" s="1150"/>
      <c r="MPS130" s="642"/>
      <c r="MPT130" s="1148"/>
      <c r="MPU130" s="1148"/>
      <c r="MPV130" s="1148"/>
      <c r="MPW130" s="642"/>
      <c r="MPX130" s="730"/>
      <c r="MPY130" s="60"/>
      <c r="MPZ130" s="60"/>
      <c r="MQA130" s="731"/>
      <c r="MQB130" s="1150"/>
      <c r="MQC130" s="35"/>
      <c r="MQD130" s="732"/>
      <c r="MQE130" s="6"/>
      <c r="MQF130" s="6"/>
      <c r="MQG130" s="6"/>
      <c r="MQH130" s="732"/>
      <c r="MQI130" s="1150"/>
      <c r="MQJ130" s="609"/>
      <c r="MQK130" s="1150"/>
      <c r="MQL130" s="1150"/>
      <c r="MQM130" s="1150"/>
      <c r="MQN130" s="609"/>
      <c r="MQO130" s="1150"/>
      <c r="MQP130" s="642"/>
      <c r="MQQ130" s="1148"/>
      <c r="MQR130" s="1148"/>
      <c r="MQS130" s="1148"/>
      <c r="MQT130" s="642"/>
      <c r="MQU130" s="730"/>
      <c r="MQV130" s="60"/>
      <c r="MQW130" s="60"/>
      <c r="MQX130" s="731"/>
      <c r="MQY130" s="1150"/>
      <c r="MQZ130" s="35"/>
      <c r="MRA130" s="732"/>
      <c r="MRB130" s="6"/>
      <c r="MRC130" s="6"/>
      <c r="MRD130" s="6"/>
      <c r="MRE130" s="732"/>
      <c r="MRF130" s="1150"/>
      <c r="MRG130" s="609"/>
      <c r="MRH130" s="1150"/>
      <c r="MRI130" s="1150"/>
      <c r="MRJ130" s="1150"/>
      <c r="MRK130" s="609"/>
      <c r="MRL130" s="1150"/>
      <c r="MRM130" s="642"/>
      <c r="MRN130" s="1148"/>
      <c r="MRO130" s="1148"/>
      <c r="MRP130" s="1148"/>
      <c r="MRQ130" s="642"/>
      <c r="MRR130" s="730"/>
      <c r="MRS130" s="60"/>
      <c r="MRT130" s="60"/>
      <c r="MRU130" s="731"/>
      <c r="MRV130" s="1150"/>
      <c r="MRW130" s="35"/>
      <c r="MRX130" s="732"/>
      <c r="MRY130" s="6"/>
      <c r="MRZ130" s="6"/>
      <c r="MSA130" s="6"/>
      <c r="MSB130" s="732"/>
      <c r="MSC130" s="1150"/>
      <c r="MSD130" s="609"/>
      <c r="MSE130" s="1150"/>
      <c r="MSF130" s="1150"/>
      <c r="MSG130" s="1150"/>
      <c r="MSH130" s="609"/>
      <c r="MSI130" s="1150"/>
      <c r="MSJ130" s="642"/>
      <c r="MSK130" s="1148"/>
      <c r="MSL130" s="1148"/>
      <c r="MSM130" s="1148"/>
      <c r="MSN130" s="642"/>
      <c r="MSO130" s="730"/>
      <c r="MSP130" s="60"/>
      <c r="MSQ130" s="60"/>
      <c r="MSR130" s="731"/>
      <c r="MSS130" s="1150"/>
      <c r="MST130" s="35"/>
      <c r="MSU130" s="732"/>
      <c r="MSV130" s="6"/>
      <c r="MSW130" s="6"/>
      <c r="MSX130" s="6"/>
      <c r="MSY130" s="732"/>
      <c r="MSZ130" s="1150"/>
      <c r="MTA130" s="609"/>
      <c r="MTB130" s="1150"/>
      <c r="MTC130" s="1150"/>
      <c r="MTD130" s="1150"/>
      <c r="MTE130" s="609"/>
      <c r="MTF130" s="1150"/>
      <c r="MTG130" s="642"/>
      <c r="MTH130" s="1148"/>
      <c r="MTI130" s="1148"/>
      <c r="MTJ130" s="1148"/>
      <c r="MTK130" s="642"/>
      <c r="MTL130" s="730"/>
      <c r="MTM130" s="60"/>
      <c r="MTN130" s="60"/>
      <c r="MTO130" s="731"/>
      <c r="MTP130" s="1150"/>
      <c r="MTQ130" s="35"/>
      <c r="MTR130" s="732"/>
      <c r="MTS130" s="6"/>
      <c r="MTT130" s="6"/>
      <c r="MTU130" s="6"/>
      <c r="MTV130" s="732"/>
      <c r="MTW130" s="1150"/>
      <c r="MTX130" s="609"/>
      <c r="MTY130" s="1150"/>
      <c r="MTZ130" s="1150"/>
      <c r="MUA130" s="1150"/>
      <c r="MUB130" s="609"/>
      <c r="MUC130" s="1150"/>
      <c r="MUD130" s="642"/>
      <c r="MUE130" s="1148"/>
      <c r="MUF130" s="1148"/>
      <c r="MUG130" s="1148"/>
      <c r="MUH130" s="642"/>
      <c r="MUI130" s="730"/>
      <c r="MUJ130" s="60"/>
      <c r="MUK130" s="60"/>
      <c r="MUL130" s="731"/>
      <c r="MUM130" s="1150"/>
      <c r="MUN130" s="35"/>
      <c r="MUO130" s="732"/>
      <c r="MUP130" s="6"/>
      <c r="MUQ130" s="6"/>
      <c r="MUR130" s="6"/>
      <c r="MUS130" s="732"/>
      <c r="MUT130" s="1150"/>
      <c r="MUU130" s="609"/>
      <c r="MUV130" s="1150"/>
      <c r="MUW130" s="1150"/>
      <c r="MUX130" s="1150"/>
      <c r="MUY130" s="609"/>
      <c r="MUZ130" s="1150"/>
      <c r="MVA130" s="642"/>
      <c r="MVB130" s="1148"/>
      <c r="MVC130" s="1148"/>
      <c r="MVD130" s="1148"/>
      <c r="MVE130" s="642"/>
      <c r="MVF130" s="730"/>
      <c r="MVG130" s="60"/>
      <c r="MVH130" s="60"/>
      <c r="MVI130" s="731"/>
      <c r="MVJ130" s="1150"/>
      <c r="MVK130" s="35"/>
      <c r="MVL130" s="732"/>
      <c r="MVM130" s="6"/>
      <c r="MVN130" s="6"/>
      <c r="MVO130" s="6"/>
      <c r="MVP130" s="732"/>
      <c r="MVQ130" s="1150"/>
      <c r="MVR130" s="609"/>
      <c r="MVS130" s="1150"/>
      <c r="MVT130" s="1150"/>
      <c r="MVU130" s="1150"/>
      <c r="MVV130" s="609"/>
      <c r="MVW130" s="1150"/>
      <c r="MVX130" s="642"/>
      <c r="MVY130" s="1148"/>
      <c r="MVZ130" s="1148"/>
      <c r="MWA130" s="1148"/>
      <c r="MWB130" s="642"/>
      <c r="MWC130" s="730"/>
      <c r="MWD130" s="60"/>
      <c r="MWE130" s="60"/>
      <c r="MWF130" s="731"/>
      <c r="MWG130" s="1150"/>
      <c r="MWH130" s="35"/>
      <c r="MWI130" s="732"/>
      <c r="MWJ130" s="6"/>
      <c r="MWK130" s="6"/>
      <c r="MWL130" s="6"/>
      <c r="MWM130" s="732"/>
      <c r="MWN130" s="1150"/>
      <c r="MWO130" s="609"/>
      <c r="MWP130" s="1150"/>
      <c r="MWQ130" s="1150"/>
      <c r="MWR130" s="1150"/>
      <c r="MWS130" s="609"/>
      <c r="MWT130" s="1150"/>
      <c r="MWU130" s="642"/>
      <c r="MWV130" s="1148"/>
      <c r="MWW130" s="1148"/>
      <c r="MWX130" s="1148"/>
      <c r="MWY130" s="642"/>
      <c r="MWZ130" s="730"/>
      <c r="MXA130" s="60"/>
      <c r="MXB130" s="60"/>
      <c r="MXC130" s="731"/>
      <c r="MXD130" s="1150"/>
      <c r="MXE130" s="35"/>
      <c r="MXF130" s="732"/>
      <c r="MXG130" s="6"/>
      <c r="MXH130" s="6"/>
      <c r="MXI130" s="6"/>
      <c r="MXJ130" s="732"/>
      <c r="MXK130" s="1150"/>
      <c r="MXL130" s="609"/>
      <c r="MXM130" s="1150"/>
      <c r="MXN130" s="1150"/>
      <c r="MXO130" s="1150"/>
      <c r="MXP130" s="609"/>
      <c r="MXQ130" s="1150"/>
      <c r="MXR130" s="642"/>
      <c r="MXS130" s="1148"/>
      <c r="MXT130" s="1148"/>
      <c r="MXU130" s="1148"/>
      <c r="MXV130" s="642"/>
      <c r="MXW130" s="730"/>
      <c r="MXX130" s="60"/>
      <c r="MXY130" s="60"/>
      <c r="MXZ130" s="731"/>
      <c r="MYA130" s="1150"/>
      <c r="MYB130" s="35"/>
      <c r="MYC130" s="732"/>
      <c r="MYD130" s="6"/>
      <c r="MYE130" s="6"/>
      <c r="MYF130" s="6"/>
      <c r="MYG130" s="732"/>
      <c r="MYH130" s="1150"/>
      <c r="MYI130" s="609"/>
      <c r="MYJ130" s="1150"/>
      <c r="MYK130" s="1150"/>
      <c r="MYL130" s="1150"/>
      <c r="MYM130" s="609"/>
      <c r="MYN130" s="1150"/>
      <c r="MYO130" s="642"/>
      <c r="MYP130" s="1148"/>
      <c r="MYQ130" s="1148"/>
      <c r="MYR130" s="1148"/>
      <c r="MYS130" s="642"/>
      <c r="MYT130" s="730"/>
      <c r="MYU130" s="60"/>
      <c r="MYV130" s="60"/>
      <c r="MYW130" s="731"/>
      <c r="MYX130" s="1150"/>
      <c r="MYY130" s="35"/>
      <c r="MYZ130" s="732"/>
      <c r="MZA130" s="6"/>
      <c r="MZB130" s="6"/>
      <c r="MZC130" s="6"/>
      <c r="MZD130" s="732"/>
      <c r="MZE130" s="1150"/>
      <c r="MZF130" s="609"/>
      <c r="MZG130" s="1150"/>
      <c r="MZH130" s="1150"/>
      <c r="MZI130" s="1150"/>
      <c r="MZJ130" s="609"/>
      <c r="MZK130" s="1150"/>
      <c r="MZL130" s="642"/>
      <c r="MZM130" s="1148"/>
      <c r="MZN130" s="1148"/>
      <c r="MZO130" s="1148"/>
      <c r="MZP130" s="642"/>
      <c r="MZQ130" s="730"/>
      <c r="MZR130" s="60"/>
      <c r="MZS130" s="60"/>
      <c r="MZT130" s="731"/>
      <c r="MZU130" s="1150"/>
      <c r="MZV130" s="35"/>
      <c r="MZW130" s="732"/>
      <c r="MZX130" s="6"/>
      <c r="MZY130" s="6"/>
      <c r="MZZ130" s="6"/>
      <c r="NAA130" s="732"/>
      <c r="NAB130" s="1150"/>
      <c r="NAC130" s="609"/>
      <c r="NAD130" s="1150"/>
      <c r="NAE130" s="1150"/>
      <c r="NAF130" s="1150"/>
      <c r="NAG130" s="609"/>
      <c r="NAH130" s="1150"/>
      <c r="NAI130" s="642"/>
      <c r="NAJ130" s="1148"/>
      <c r="NAK130" s="1148"/>
      <c r="NAL130" s="1148"/>
      <c r="NAM130" s="642"/>
      <c r="NAN130" s="730"/>
      <c r="NAO130" s="60"/>
      <c r="NAP130" s="60"/>
      <c r="NAQ130" s="731"/>
      <c r="NAR130" s="1150"/>
      <c r="NAS130" s="35"/>
      <c r="NAT130" s="732"/>
      <c r="NAU130" s="6"/>
      <c r="NAV130" s="6"/>
      <c r="NAW130" s="6"/>
      <c r="NAX130" s="732"/>
      <c r="NAY130" s="1150"/>
      <c r="NAZ130" s="609"/>
      <c r="NBA130" s="1150"/>
      <c r="NBB130" s="1150"/>
      <c r="NBC130" s="1150"/>
      <c r="NBD130" s="609"/>
      <c r="NBE130" s="1150"/>
      <c r="NBF130" s="642"/>
      <c r="NBG130" s="1148"/>
      <c r="NBH130" s="1148"/>
      <c r="NBI130" s="1148"/>
      <c r="NBJ130" s="642"/>
      <c r="NBK130" s="730"/>
      <c r="NBL130" s="60"/>
      <c r="NBM130" s="60"/>
      <c r="NBN130" s="731"/>
      <c r="NBO130" s="1150"/>
      <c r="NBP130" s="35"/>
      <c r="NBQ130" s="732"/>
      <c r="NBR130" s="6"/>
      <c r="NBS130" s="6"/>
      <c r="NBT130" s="6"/>
      <c r="NBU130" s="732"/>
      <c r="NBV130" s="1150"/>
      <c r="NBW130" s="609"/>
      <c r="NBX130" s="1150"/>
      <c r="NBY130" s="1150"/>
      <c r="NBZ130" s="1150"/>
      <c r="NCA130" s="609"/>
      <c r="NCB130" s="1150"/>
      <c r="NCC130" s="642"/>
      <c r="NCD130" s="1148"/>
      <c r="NCE130" s="1148"/>
      <c r="NCF130" s="1148"/>
      <c r="NCG130" s="642"/>
      <c r="NCH130" s="730"/>
      <c r="NCI130" s="60"/>
      <c r="NCJ130" s="60"/>
      <c r="NCK130" s="731"/>
      <c r="NCL130" s="1150"/>
      <c r="NCM130" s="35"/>
      <c r="NCN130" s="732"/>
      <c r="NCO130" s="6"/>
      <c r="NCP130" s="6"/>
      <c r="NCQ130" s="6"/>
      <c r="NCR130" s="732"/>
      <c r="NCS130" s="1150"/>
      <c r="NCT130" s="609"/>
      <c r="NCU130" s="1150"/>
      <c r="NCV130" s="1150"/>
      <c r="NCW130" s="1150"/>
      <c r="NCX130" s="609"/>
      <c r="NCY130" s="1150"/>
      <c r="NCZ130" s="642"/>
      <c r="NDA130" s="1148"/>
      <c r="NDB130" s="1148"/>
      <c r="NDC130" s="1148"/>
      <c r="NDD130" s="642"/>
      <c r="NDE130" s="730"/>
      <c r="NDF130" s="60"/>
      <c r="NDG130" s="60"/>
      <c r="NDH130" s="731"/>
      <c r="NDI130" s="1150"/>
      <c r="NDJ130" s="35"/>
      <c r="NDK130" s="732"/>
      <c r="NDL130" s="6"/>
      <c r="NDM130" s="6"/>
      <c r="NDN130" s="6"/>
      <c r="NDO130" s="732"/>
      <c r="NDP130" s="1150"/>
      <c r="NDQ130" s="609"/>
      <c r="NDR130" s="1150"/>
      <c r="NDS130" s="1150"/>
      <c r="NDT130" s="1150"/>
      <c r="NDU130" s="609"/>
      <c r="NDV130" s="1150"/>
      <c r="NDW130" s="642"/>
      <c r="NDX130" s="1148"/>
      <c r="NDY130" s="1148"/>
      <c r="NDZ130" s="1148"/>
      <c r="NEA130" s="642"/>
      <c r="NEB130" s="730"/>
      <c r="NEC130" s="60"/>
      <c r="NED130" s="60"/>
      <c r="NEE130" s="731"/>
      <c r="NEF130" s="1150"/>
      <c r="NEG130" s="35"/>
      <c r="NEH130" s="732"/>
      <c r="NEI130" s="6"/>
      <c r="NEJ130" s="6"/>
      <c r="NEK130" s="6"/>
      <c r="NEL130" s="732"/>
      <c r="NEM130" s="1150"/>
      <c r="NEN130" s="609"/>
      <c r="NEO130" s="1150"/>
      <c r="NEP130" s="1150"/>
      <c r="NEQ130" s="1150"/>
      <c r="NER130" s="609"/>
      <c r="NES130" s="1150"/>
      <c r="NET130" s="642"/>
      <c r="NEU130" s="1148"/>
      <c r="NEV130" s="1148"/>
      <c r="NEW130" s="1148"/>
      <c r="NEX130" s="642"/>
      <c r="NEY130" s="730"/>
      <c r="NEZ130" s="60"/>
      <c r="NFA130" s="60"/>
      <c r="NFB130" s="731"/>
      <c r="NFC130" s="1150"/>
      <c r="NFD130" s="35"/>
      <c r="NFE130" s="732"/>
      <c r="NFF130" s="6"/>
      <c r="NFG130" s="6"/>
      <c r="NFH130" s="6"/>
      <c r="NFI130" s="732"/>
      <c r="NFJ130" s="1150"/>
      <c r="NFK130" s="609"/>
      <c r="NFL130" s="1150"/>
      <c r="NFM130" s="1150"/>
      <c r="NFN130" s="1150"/>
      <c r="NFO130" s="609"/>
      <c r="NFP130" s="1150"/>
      <c r="NFQ130" s="642"/>
      <c r="NFR130" s="1148"/>
      <c r="NFS130" s="1148"/>
      <c r="NFT130" s="1148"/>
      <c r="NFU130" s="642"/>
      <c r="NFV130" s="730"/>
      <c r="NFW130" s="60"/>
      <c r="NFX130" s="60"/>
      <c r="NFY130" s="731"/>
      <c r="NFZ130" s="1150"/>
      <c r="NGA130" s="35"/>
      <c r="NGB130" s="732"/>
      <c r="NGC130" s="6"/>
      <c r="NGD130" s="6"/>
      <c r="NGE130" s="6"/>
      <c r="NGF130" s="732"/>
      <c r="NGG130" s="1150"/>
      <c r="NGH130" s="609"/>
      <c r="NGI130" s="1150"/>
      <c r="NGJ130" s="1150"/>
      <c r="NGK130" s="1150"/>
      <c r="NGL130" s="609"/>
      <c r="NGM130" s="1150"/>
      <c r="NGN130" s="642"/>
      <c r="NGO130" s="1148"/>
      <c r="NGP130" s="1148"/>
      <c r="NGQ130" s="1148"/>
      <c r="NGR130" s="642"/>
      <c r="NGS130" s="730"/>
      <c r="NGT130" s="60"/>
      <c r="NGU130" s="60"/>
      <c r="NGV130" s="731"/>
      <c r="NGW130" s="1150"/>
      <c r="NGX130" s="35"/>
      <c r="NGY130" s="732"/>
      <c r="NGZ130" s="6"/>
      <c r="NHA130" s="6"/>
      <c r="NHB130" s="6"/>
      <c r="NHC130" s="732"/>
      <c r="NHD130" s="1150"/>
      <c r="NHE130" s="609"/>
      <c r="NHF130" s="1150"/>
      <c r="NHG130" s="1150"/>
      <c r="NHH130" s="1150"/>
      <c r="NHI130" s="609"/>
      <c r="NHJ130" s="1150"/>
      <c r="NHK130" s="642"/>
      <c r="NHL130" s="1148"/>
      <c r="NHM130" s="1148"/>
      <c r="NHN130" s="1148"/>
      <c r="NHO130" s="642"/>
      <c r="NHP130" s="730"/>
      <c r="NHQ130" s="60"/>
      <c r="NHR130" s="60"/>
      <c r="NHS130" s="731"/>
      <c r="NHT130" s="1150"/>
      <c r="NHU130" s="35"/>
      <c r="NHV130" s="732"/>
      <c r="NHW130" s="6"/>
      <c r="NHX130" s="6"/>
      <c r="NHY130" s="6"/>
      <c r="NHZ130" s="732"/>
      <c r="NIA130" s="1150"/>
      <c r="NIB130" s="609"/>
      <c r="NIC130" s="1150"/>
      <c r="NID130" s="1150"/>
      <c r="NIE130" s="1150"/>
      <c r="NIF130" s="609"/>
      <c r="NIG130" s="1150"/>
      <c r="NIH130" s="642"/>
      <c r="NII130" s="1148"/>
      <c r="NIJ130" s="1148"/>
      <c r="NIK130" s="1148"/>
      <c r="NIL130" s="642"/>
      <c r="NIM130" s="730"/>
      <c r="NIN130" s="60"/>
      <c r="NIO130" s="60"/>
      <c r="NIP130" s="731"/>
      <c r="NIQ130" s="1150"/>
      <c r="NIR130" s="35"/>
      <c r="NIS130" s="732"/>
      <c r="NIT130" s="6"/>
      <c r="NIU130" s="6"/>
      <c r="NIV130" s="6"/>
      <c r="NIW130" s="732"/>
      <c r="NIX130" s="1150"/>
      <c r="NIY130" s="609"/>
      <c r="NIZ130" s="1150"/>
      <c r="NJA130" s="1150"/>
      <c r="NJB130" s="1150"/>
      <c r="NJC130" s="609"/>
      <c r="NJD130" s="1150"/>
      <c r="NJE130" s="642"/>
      <c r="NJF130" s="1148"/>
      <c r="NJG130" s="1148"/>
      <c r="NJH130" s="1148"/>
      <c r="NJI130" s="642"/>
      <c r="NJJ130" s="730"/>
      <c r="NJK130" s="60"/>
      <c r="NJL130" s="60"/>
      <c r="NJM130" s="731"/>
      <c r="NJN130" s="1150"/>
      <c r="NJO130" s="35"/>
      <c r="NJP130" s="732"/>
      <c r="NJQ130" s="6"/>
      <c r="NJR130" s="6"/>
      <c r="NJS130" s="6"/>
      <c r="NJT130" s="732"/>
      <c r="NJU130" s="1150"/>
      <c r="NJV130" s="609"/>
      <c r="NJW130" s="1150"/>
      <c r="NJX130" s="1150"/>
      <c r="NJY130" s="1150"/>
      <c r="NJZ130" s="609"/>
      <c r="NKA130" s="1150"/>
      <c r="NKB130" s="642"/>
      <c r="NKC130" s="1148"/>
      <c r="NKD130" s="1148"/>
      <c r="NKE130" s="1148"/>
      <c r="NKF130" s="642"/>
      <c r="NKG130" s="730"/>
      <c r="NKH130" s="60"/>
      <c r="NKI130" s="60"/>
      <c r="NKJ130" s="731"/>
      <c r="NKK130" s="1150"/>
      <c r="NKL130" s="35"/>
      <c r="NKM130" s="732"/>
      <c r="NKN130" s="6"/>
      <c r="NKO130" s="6"/>
      <c r="NKP130" s="6"/>
      <c r="NKQ130" s="732"/>
      <c r="NKR130" s="1150"/>
      <c r="NKS130" s="609"/>
      <c r="NKT130" s="1150"/>
      <c r="NKU130" s="1150"/>
      <c r="NKV130" s="1150"/>
      <c r="NKW130" s="609"/>
      <c r="NKX130" s="1150"/>
      <c r="NKY130" s="642"/>
      <c r="NKZ130" s="1148"/>
      <c r="NLA130" s="1148"/>
      <c r="NLB130" s="1148"/>
      <c r="NLC130" s="642"/>
      <c r="NLD130" s="730"/>
      <c r="NLE130" s="60"/>
      <c r="NLF130" s="60"/>
      <c r="NLG130" s="731"/>
      <c r="NLH130" s="1150"/>
      <c r="NLI130" s="35"/>
      <c r="NLJ130" s="732"/>
      <c r="NLK130" s="6"/>
      <c r="NLL130" s="6"/>
      <c r="NLM130" s="6"/>
      <c r="NLN130" s="732"/>
      <c r="NLO130" s="1150"/>
      <c r="NLP130" s="609"/>
      <c r="NLQ130" s="1150"/>
      <c r="NLR130" s="1150"/>
      <c r="NLS130" s="1150"/>
      <c r="NLT130" s="609"/>
      <c r="NLU130" s="1150"/>
      <c r="NLV130" s="642"/>
      <c r="NLW130" s="1148"/>
      <c r="NLX130" s="1148"/>
      <c r="NLY130" s="1148"/>
      <c r="NLZ130" s="642"/>
      <c r="NMA130" s="730"/>
      <c r="NMB130" s="60"/>
      <c r="NMC130" s="60"/>
      <c r="NMD130" s="731"/>
      <c r="NME130" s="1150"/>
      <c r="NMF130" s="35"/>
      <c r="NMG130" s="732"/>
      <c r="NMH130" s="6"/>
      <c r="NMI130" s="6"/>
      <c r="NMJ130" s="6"/>
      <c r="NMK130" s="732"/>
      <c r="NML130" s="1150"/>
      <c r="NMM130" s="609"/>
      <c r="NMN130" s="1150"/>
      <c r="NMO130" s="1150"/>
      <c r="NMP130" s="1150"/>
      <c r="NMQ130" s="609"/>
      <c r="NMR130" s="1150"/>
      <c r="NMS130" s="642"/>
      <c r="NMT130" s="1148"/>
      <c r="NMU130" s="1148"/>
      <c r="NMV130" s="1148"/>
      <c r="NMW130" s="642"/>
      <c r="NMX130" s="730"/>
      <c r="NMY130" s="60"/>
      <c r="NMZ130" s="60"/>
      <c r="NNA130" s="731"/>
      <c r="NNB130" s="1150"/>
      <c r="NNC130" s="35"/>
      <c r="NND130" s="732"/>
      <c r="NNE130" s="6"/>
      <c r="NNF130" s="6"/>
      <c r="NNG130" s="6"/>
      <c r="NNH130" s="732"/>
      <c r="NNI130" s="1150"/>
      <c r="NNJ130" s="609"/>
      <c r="NNK130" s="1150"/>
      <c r="NNL130" s="1150"/>
      <c r="NNM130" s="1150"/>
      <c r="NNN130" s="609"/>
      <c r="NNO130" s="1150"/>
      <c r="NNP130" s="642"/>
      <c r="NNQ130" s="1148"/>
      <c r="NNR130" s="1148"/>
      <c r="NNS130" s="1148"/>
      <c r="NNT130" s="642"/>
      <c r="NNU130" s="730"/>
      <c r="NNV130" s="60"/>
      <c r="NNW130" s="60"/>
      <c r="NNX130" s="731"/>
      <c r="NNY130" s="1150"/>
      <c r="NNZ130" s="35"/>
      <c r="NOA130" s="732"/>
      <c r="NOB130" s="6"/>
      <c r="NOC130" s="6"/>
      <c r="NOD130" s="6"/>
      <c r="NOE130" s="732"/>
      <c r="NOF130" s="1150"/>
      <c r="NOG130" s="609"/>
      <c r="NOH130" s="1150"/>
      <c r="NOI130" s="1150"/>
      <c r="NOJ130" s="1150"/>
      <c r="NOK130" s="609"/>
      <c r="NOL130" s="1150"/>
      <c r="NOM130" s="642"/>
      <c r="NON130" s="1148"/>
      <c r="NOO130" s="1148"/>
      <c r="NOP130" s="1148"/>
      <c r="NOQ130" s="642"/>
      <c r="NOR130" s="730"/>
      <c r="NOS130" s="60"/>
      <c r="NOT130" s="60"/>
      <c r="NOU130" s="731"/>
      <c r="NOV130" s="1150"/>
      <c r="NOW130" s="35"/>
      <c r="NOX130" s="732"/>
      <c r="NOY130" s="6"/>
      <c r="NOZ130" s="6"/>
      <c r="NPA130" s="6"/>
      <c r="NPB130" s="732"/>
      <c r="NPC130" s="1150"/>
      <c r="NPD130" s="609"/>
      <c r="NPE130" s="1150"/>
      <c r="NPF130" s="1150"/>
      <c r="NPG130" s="1150"/>
      <c r="NPH130" s="609"/>
      <c r="NPI130" s="1150"/>
      <c r="NPJ130" s="642"/>
      <c r="NPK130" s="1148"/>
      <c r="NPL130" s="1148"/>
      <c r="NPM130" s="1148"/>
      <c r="NPN130" s="642"/>
      <c r="NPO130" s="730"/>
      <c r="NPP130" s="60"/>
      <c r="NPQ130" s="60"/>
      <c r="NPR130" s="731"/>
      <c r="NPS130" s="1150"/>
      <c r="NPT130" s="35"/>
      <c r="NPU130" s="732"/>
      <c r="NPV130" s="6"/>
      <c r="NPW130" s="6"/>
      <c r="NPX130" s="6"/>
      <c r="NPY130" s="732"/>
      <c r="NPZ130" s="1150"/>
      <c r="NQA130" s="609"/>
      <c r="NQB130" s="1150"/>
      <c r="NQC130" s="1150"/>
      <c r="NQD130" s="1150"/>
      <c r="NQE130" s="609"/>
      <c r="NQF130" s="1150"/>
      <c r="NQG130" s="642"/>
      <c r="NQH130" s="1148"/>
      <c r="NQI130" s="1148"/>
      <c r="NQJ130" s="1148"/>
      <c r="NQK130" s="642"/>
      <c r="NQL130" s="730"/>
      <c r="NQM130" s="60"/>
      <c r="NQN130" s="60"/>
      <c r="NQO130" s="731"/>
      <c r="NQP130" s="1150"/>
      <c r="NQQ130" s="35"/>
      <c r="NQR130" s="732"/>
      <c r="NQS130" s="6"/>
      <c r="NQT130" s="6"/>
      <c r="NQU130" s="6"/>
      <c r="NQV130" s="732"/>
      <c r="NQW130" s="1150"/>
      <c r="NQX130" s="609"/>
      <c r="NQY130" s="1150"/>
      <c r="NQZ130" s="1150"/>
      <c r="NRA130" s="1150"/>
      <c r="NRB130" s="609"/>
      <c r="NRC130" s="1150"/>
      <c r="NRD130" s="642"/>
      <c r="NRE130" s="1148"/>
      <c r="NRF130" s="1148"/>
      <c r="NRG130" s="1148"/>
      <c r="NRH130" s="642"/>
      <c r="NRI130" s="730"/>
      <c r="NRJ130" s="60"/>
      <c r="NRK130" s="60"/>
      <c r="NRL130" s="731"/>
      <c r="NRM130" s="1150"/>
      <c r="NRN130" s="35"/>
      <c r="NRO130" s="732"/>
      <c r="NRP130" s="6"/>
      <c r="NRQ130" s="6"/>
      <c r="NRR130" s="6"/>
      <c r="NRS130" s="732"/>
      <c r="NRT130" s="1150"/>
      <c r="NRU130" s="609"/>
      <c r="NRV130" s="1150"/>
      <c r="NRW130" s="1150"/>
      <c r="NRX130" s="1150"/>
      <c r="NRY130" s="609"/>
      <c r="NRZ130" s="1150"/>
      <c r="NSA130" s="642"/>
      <c r="NSB130" s="1148"/>
      <c r="NSC130" s="1148"/>
      <c r="NSD130" s="1148"/>
      <c r="NSE130" s="642"/>
      <c r="NSF130" s="730"/>
      <c r="NSG130" s="60"/>
      <c r="NSH130" s="60"/>
      <c r="NSI130" s="731"/>
      <c r="NSJ130" s="1150"/>
      <c r="NSK130" s="35"/>
      <c r="NSL130" s="732"/>
      <c r="NSM130" s="6"/>
      <c r="NSN130" s="6"/>
      <c r="NSO130" s="6"/>
      <c r="NSP130" s="732"/>
      <c r="NSQ130" s="1150"/>
      <c r="NSR130" s="609"/>
      <c r="NSS130" s="1150"/>
      <c r="NST130" s="1150"/>
      <c r="NSU130" s="1150"/>
      <c r="NSV130" s="609"/>
      <c r="NSW130" s="1150"/>
      <c r="NSX130" s="642"/>
      <c r="NSY130" s="1148"/>
      <c r="NSZ130" s="1148"/>
      <c r="NTA130" s="1148"/>
      <c r="NTB130" s="642"/>
      <c r="NTC130" s="730"/>
      <c r="NTD130" s="60"/>
      <c r="NTE130" s="60"/>
      <c r="NTF130" s="731"/>
      <c r="NTG130" s="1150"/>
      <c r="NTH130" s="35"/>
      <c r="NTI130" s="732"/>
      <c r="NTJ130" s="6"/>
      <c r="NTK130" s="6"/>
      <c r="NTL130" s="6"/>
      <c r="NTM130" s="732"/>
      <c r="NTN130" s="1150"/>
      <c r="NTO130" s="609"/>
      <c r="NTP130" s="1150"/>
      <c r="NTQ130" s="1150"/>
      <c r="NTR130" s="1150"/>
      <c r="NTS130" s="609"/>
      <c r="NTT130" s="1150"/>
      <c r="NTU130" s="642"/>
      <c r="NTV130" s="1148"/>
      <c r="NTW130" s="1148"/>
      <c r="NTX130" s="1148"/>
      <c r="NTY130" s="642"/>
      <c r="NTZ130" s="730"/>
      <c r="NUA130" s="60"/>
      <c r="NUB130" s="60"/>
      <c r="NUC130" s="731"/>
      <c r="NUD130" s="1150"/>
      <c r="NUE130" s="35"/>
      <c r="NUF130" s="732"/>
      <c r="NUG130" s="6"/>
      <c r="NUH130" s="6"/>
      <c r="NUI130" s="6"/>
      <c r="NUJ130" s="732"/>
      <c r="NUK130" s="1150"/>
      <c r="NUL130" s="609"/>
      <c r="NUM130" s="1150"/>
      <c r="NUN130" s="1150"/>
      <c r="NUO130" s="1150"/>
      <c r="NUP130" s="609"/>
      <c r="NUQ130" s="1150"/>
      <c r="NUR130" s="642"/>
      <c r="NUS130" s="1148"/>
      <c r="NUT130" s="1148"/>
      <c r="NUU130" s="1148"/>
      <c r="NUV130" s="642"/>
      <c r="NUW130" s="730"/>
      <c r="NUX130" s="60"/>
      <c r="NUY130" s="60"/>
      <c r="NUZ130" s="731"/>
      <c r="NVA130" s="1150"/>
      <c r="NVB130" s="35"/>
      <c r="NVC130" s="732"/>
      <c r="NVD130" s="6"/>
      <c r="NVE130" s="6"/>
      <c r="NVF130" s="6"/>
      <c r="NVG130" s="732"/>
      <c r="NVH130" s="1150"/>
      <c r="NVI130" s="609"/>
      <c r="NVJ130" s="1150"/>
      <c r="NVK130" s="1150"/>
      <c r="NVL130" s="1150"/>
      <c r="NVM130" s="609"/>
      <c r="NVN130" s="1150"/>
      <c r="NVO130" s="642"/>
      <c r="NVP130" s="1148"/>
      <c r="NVQ130" s="1148"/>
      <c r="NVR130" s="1148"/>
      <c r="NVS130" s="642"/>
      <c r="NVT130" s="730"/>
      <c r="NVU130" s="60"/>
      <c r="NVV130" s="60"/>
      <c r="NVW130" s="731"/>
      <c r="NVX130" s="1150"/>
      <c r="NVY130" s="35"/>
      <c r="NVZ130" s="732"/>
      <c r="NWA130" s="6"/>
      <c r="NWB130" s="6"/>
      <c r="NWC130" s="6"/>
      <c r="NWD130" s="732"/>
      <c r="NWE130" s="1150"/>
      <c r="NWF130" s="609"/>
      <c r="NWG130" s="1150"/>
      <c r="NWH130" s="1150"/>
      <c r="NWI130" s="1150"/>
      <c r="NWJ130" s="609"/>
      <c r="NWK130" s="1150"/>
      <c r="NWL130" s="642"/>
      <c r="NWM130" s="1148"/>
      <c r="NWN130" s="1148"/>
      <c r="NWO130" s="1148"/>
      <c r="NWP130" s="642"/>
      <c r="NWQ130" s="730"/>
      <c r="NWR130" s="60"/>
      <c r="NWS130" s="60"/>
      <c r="NWT130" s="731"/>
      <c r="NWU130" s="1150"/>
      <c r="NWV130" s="35"/>
      <c r="NWW130" s="732"/>
      <c r="NWX130" s="6"/>
      <c r="NWY130" s="6"/>
      <c r="NWZ130" s="6"/>
      <c r="NXA130" s="732"/>
      <c r="NXB130" s="1150"/>
      <c r="NXC130" s="609"/>
      <c r="NXD130" s="1150"/>
      <c r="NXE130" s="1150"/>
      <c r="NXF130" s="1150"/>
      <c r="NXG130" s="609"/>
      <c r="NXH130" s="1150"/>
      <c r="NXI130" s="642"/>
      <c r="NXJ130" s="1148"/>
      <c r="NXK130" s="1148"/>
      <c r="NXL130" s="1148"/>
      <c r="NXM130" s="642"/>
      <c r="NXN130" s="730"/>
      <c r="NXO130" s="60"/>
      <c r="NXP130" s="60"/>
      <c r="NXQ130" s="731"/>
      <c r="NXR130" s="1150"/>
      <c r="NXS130" s="35"/>
      <c r="NXT130" s="732"/>
      <c r="NXU130" s="6"/>
      <c r="NXV130" s="6"/>
      <c r="NXW130" s="6"/>
      <c r="NXX130" s="732"/>
      <c r="NXY130" s="1150"/>
      <c r="NXZ130" s="609"/>
      <c r="NYA130" s="1150"/>
      <c r="NYB130" s="1150"/>
      <c r="NYC130" s="1150"/>
      <c r="NYD130" s="609"/>
      <c r="NYE130" s="1150"/>
      <c r="NYF130" s="642"/>
      <c r="NYG130" s="1148"/>
      <c r="NYH130" s="1148"/>
      <c r="NYI130" s="1148"/>
      <c r="NYJ130" s="642"/>
      <c r="NYK130" s="730"/>
      <c r="NYL130" s="60"/>
      <c r="NYM130" s="60"/>
      <c r="NYN130" s="731"/>
      <c r="NYO130" s="1150"/>
      <c r="NYP130" s="35"/>
      <c r="NYQ130" s="732"/>
      <c r="NYR130" s="6"/>
      <c r="NYS130" s="6"/>
      <c r="NYT130" s="6"/>
      <c r="NYU130" s="732"/>
      <c r="NYV130" s="1150"/>
      <c r="NYW130" s="609"/>
      <c r="NYX130" s="1150"/>
      <c r="NYY130" s="1150"/>
      <c r="NYZ130" s="1150"/>
      <c r="NZA130" s="609"/>
      <c r="NZB130" s="1150"/>
      <c r="NZC130" s="642"/>
      <c r="NZD130" s="1148"/>
      <c r="NZE130" s="1148"/>
      <c r="NZF130" s="1148"/>
      <c r="NZG130" s="642"/>
      <c r="NZH130" s="730"/>
      <c r="NZI130" s="60"/>
      <c r="NZJ130" s="60"/>
      <c r="NZK130" s="731"/>
      <c r="NZL130" s="1150"/>
      <c r="NZM130" s="35"/>
      <c r="NZN130" s="732"/>
      <c r="NZO130" s="6"/>
      <c r="NZP130" s="6"/>
      <c r="NZQ130" s="6"/>
      <c r="NZR130" s="732"/>
      <c r="NZS130" s="1150"/>
      <c r="NZT130" s="609"/>
      <c r="NZU130" s="1150"/>
      <c r="NZV130" s="1150"/>
      <c r="NZW130" s="1150"/>
      <c r="NZX130" s="609"/>
      <c r="NZY130" s="1150"/>
      <c r="NZZ130" s="642"/>
      <c r="OAA130" s="1148"/>
      <c r="OAB130" s="1148"/>
      <c r="OAC130" s="1148"/>
      <c r="OAD130" s="642"/>
      <c r="OAE130" s="730"/>
      <c r="OAF130" s="60"/>
      <c r="OAG130" s="60"/>
      <c r="OAH130" s="731"/>
      <c r="OAI130" s="1150"/>
      <c r="OAJ130" s="35"/>
      <c r="OAK130" s="732"/>
      <c r="OAL130" s="6"/>
      <c r="OAM130" s="6"/>
      <c r="OAN130" s="6"/>
      <c r="OAO130" s="732"/>
      <c r="OAP130" s="1150"/>
      <c r="OAQ130" s="609"/>
      <c r="OAR130" s="1150"/>
      <c r="OAS130" s="1150"/>
      <c r="OAT130" s="1150"/>
      <c r="OAU130" s="609"/>
      <c r="OAV130" s="1150"/>
      <c r="OAW130" s="642"/>
      <c r="OAX130" s="1148"/>
      <c r="OAY130" s="1148"/>
      <c r="OAZ130" s="1148"/>
      <c r="OBA130" s="642"/>
      <c r="OBB130" s="730"/>
      <c r="OBC130" s="60"/>
      <c r="OBD130" s="60"/>
      <c r="OBE130" s="731"/>
      <c r="OBF130" s="1150"/>
      <c r="OBG130" s="35"/>
      <c r="OBH130" s="732"/>
      <c r="OBI130" s="6"/>
      <c r="OBJ130" s="6"/>
      <c r="OBK130" s="6"/>
      <c r="OBL130" s="732"/>
      <c r="OBM130" s="1150"/>
      <c r="OBN130" s="609"/>
      <c r="OBO130" s="1150"/>
      <c r="OBP130" s="1150"/>
      <c r="OBQ130" s="1150"/>
      <c r="OBR130" s="609"/>
      <c r="OBS130" s="1150"/>
      <c r="OBT130" s="642"/>
      <c r="OBU130" s="1148"/>
      <c r="OBV130" s="1148"/>
      <c r="OBW130" s="1148"/>
      <c r="OBX130" s="642"/>
      <c r="OBY130" s="730"/>
      <c r="OBZ130" s="60"/>
      <c r="OCA130" s="60"/>
      <c r="OCB130" s="731"/>
      <c r="OCC130" s="1150"/>
      <c r="OCD130" s="35"/>
      <c r="OCE130" s="732"/>
      <c r="OCF130" s="6"/>
      <c r="OCG130" s="6"/>
      <c r="OCH130" s="6"/>
      <c r="OCI130" s="732"/>
      <c r="OCJ130" s="1150"/>
      <c r="OCK130" s="609"/>
      <c r="OCL130" s="1150"/>
      <c r="OCM130" s="1150"/>
      <c r="OCN130" s="1150"/>
      <c r="OCO130" s="609"/>
      <c r="OCP130" s="1150"/>
      <c r="OCQ130" s="642"/>
      <c r="OCR130" s="1148"/>
      <c r="OCS130" s="1148"/>
      <c r="OCT130" s="1148"/>
      <c r="OCU130" s="642"/>
      <c r="OCV130" s="730"/>
      <c r="OCW130" s="60"/>
      <c r="OCX130" s="60"/>
      <c r="OCY130" s="731"/>
      <c r="OCZ130" s="1150"/>
      <c r="ODA130" s="35"/>
      <c r="ODB130" s="732"/>
      <c r="ODC130" s="6"/>
      <c r="ODD130" s="6"/>
      <c r="ODE130" s="6"/>
      <c r="ODF130" s="732"/>
      <c r="ODG130" s="1150"/>
      <c r="ODH130" s="609"/>
      <c r="ODI130" s="1150"/>
      <c r="ODJ130" s="1150"/>
      <c r="ODK130" s="1150"/>
      <c r="ODL130" s="609"/>
      <c r="ODM130" s="1150"/>
      <c r="ODN130" s="642"/>
      <c r="ODO130" s="1148"/>
      <c r="ODP130" s="1148"/>
      <c r="ODQ130" s="1148"/>
      <c r="ODR130" s="642"/>
      <c r="ODS130" s="730"/>
      <c r="ODT130" s="60"/>
      <c r="ODU130" s="60"/>
      <c r="ODV130" s="731"/>
      <c r="ODW130" s="1150"/>
      <c r="ODX130" s="35"/>
      <c r="ODY130" s="732"/>
      <c r="ODZ130" s="6"/>
      <c r="OEA130" s="6"/>
      <c r="OEB130" s="6"/>
      <c r="OEC130" s="732"/>
      <c r="OED130" s="1150"/>
      <c r="OEE130" s="609"/>
      <c r="OEF130" s="1150"/>
      <c r="OEG130" s="1150"/>
      <c r="OEH130" s="1150"/>
      <c r="OEI130" s="609"/>
      <c r="OEJ130" s="1150"/>
      <c r="OEK130" s="642"/>
      <c r="OEL130" s="1148"/>
      <c r="OEM130" s="1148"/>
      <c r="OEN130" s="1148"/>
      <c r="OEO130" s="642"/>
      <c r="OEP130" s="730"/>
      <c r="OEQ130" s="60"/>
      <c r="OER130" s="60"/>
      <c r="OES130" s="731"/>
      <c r="OET130" s="1150"/>
      <c r="OEU130" s="35"/>
      <c r="OEV130" s="732"/>
      <c r="OEW130" s="6"/>
      <c r="OEX130" s="6"/>
      <c r="OEY130" s="6"/>
      <c r="OEZ130" s="732"/>
      <c r="OFA130" s="1150"/>
      <c r="OFB130" s="609"/>
      <c r="OFC130" s="1150"/>
      <c r="OFD130" s="1150"/>
      <c r="OFE130" s="1150"/>
      <c r="OFF130" s="609"/>
      <c r="OFG130" s="1150"/>
      <c r="OFH130" s="642"/>
      <c r="OFI130" s="1148"/>
      <c r="OFJ130" s="1148"/>
      <c r="OFK130" s="1148"/>
      <c r="OFL130" s="642"/>
      <c r="OFM130" s="730"/>
      <c r="OFN130" s="60"/>
      <c r="OFO130" s="60"/>
      <c r="OFP130" s="731"/>
      <c r="OFQ130" s="1150"/>
      <c r="OFR130" s="35"/>
      <c r="OFS130" s="732"/>
      <c r="OFT130" s="6"/>
      <c r="OFU130" s="6"/>
      <c r="OFV130" s="6"/>
      <c r="OFW130" s="732"/>
      <c r="OFX130" s="1150"/>
      <c r="OFY130" s="609"/>
      <c r="OFZ130" s="1150"/>
      <c r="OGA130" s="1150"/>
      <c r="OGB130" s="1150"/>
      <c r="OGC130" s="609"/>
      <c r="OGD130" s="1150"/>
      <c r="OGE130" s="642"/>
      <c r="OGF130" s="1148"/>
      <c r="OGG130" s="1148"/>
      <c r="OGH130" s="1148"/>
      <c r="OGI130" s="642"/>
      <c r="OGJ130" s="730"/>
      <c r="OGK130" s="60"/>
      <c r="OGL130" s="60"/>
      <c r="OGM130" s="731"/>
      <c r="OGN130" s="1150"/>
      <c r="OGO130" s="35"/>
      <c r="OGP130" s="732"/>
      <c r="OGQ130" s="6"/>
      <c r="OGR130" s="6"/>
      <c r="OGS130" s="6"/>
      <c r="OGT130" s="732"/>
      <c r="OGU130" s="1150"/>
      <c r="OGV130" s="609"/>
      <c r="OGW130" s="1150"/>
      <c r="OGX130" s="1150"/>
      <c r="OGY130" s="1150"/>
      <c r="OGZ130" s="609"/>
      <c r="OHA130" s="1150"/>
      <c r="OHB130" s="642"/>
      <c r="OHC130" s="1148"/>
      <c r="OHD130" s="1148"/>
      <c r="OHE130" s="1148"/>
      <c r="OHF130" s="642"/>
      <c r="OHG130" s="730"/>
      <c r="OHH130" s="60"/>
      <c r="OHI130" s="60"/>
      <c r="OHJ130" s="731"/>
      <c r="OHK130" s="1150"/>
      <c r="OHL130" s="35"/>
      <c r="OHM130" s="732"/>
      <c r="OHN130" s="6"/>
      <c r="OHO130" s="6"/>
      <c r="OHP130" s="6"/>
      <c r="OHQ130" s="732"/>
      <c r="OHR130" s="1150"/>
      <c r="OHS130" s="609"/>
      <c r="OHT130" s="1150"/>
      <c r="OHU130" s="1150"/>
      <c r="OHV130" s="1150"/>
      <c r="OHW130" s="609"/>
      <c r="OHX130" s="1150"/>
      <c r="OHY130" s="642"/>
      <c r="OHZ130" s="1148"/>
      <c r="OIA130" s="1148"/>
      <c r="OIB130" s="1148"/>
      <c r="OIC130" s="642"/>
      <c r="OID130" s="730"/>
      <c r="OIE130" s="60"/>
      <c r="OIF130" s="60"/>
      <c r="OIG130" s="731"/>
      <c r="OIH130" s="1150"/>
      <c r="OII130" s="35"/>
      <c r="OIJ130" s="732"/>
      <c r="OIK130" s="6"/>
      <c r="OIL130" s="6"/>
      <c r="OIM130" s="6"/>
      <c r="OIN130" s="732"/>
      <c r="OIO130" s="1150"/>
      <c r="OIP130" s="609"/>
      <c r="OIQ130" s="1150"/>
      <c r="OIR130" s="1150"/>
      <c r="OIS130" s="1150"/>
      <c r="OIT130" s="609"/>
      <c r="OIU130" s="1150"/>
      <c r="OIV130" s="642"/>
      <c r="OIW130" s="1148"/>
      <c r="OIX130" s="1148"/>
      <c r="OIY130" s="1148"/>
      <c r="OIZ130" s="642"/>
      <c r="OJA130" s="730"/>
      <c r="OJB130" s="60"/>
      <c r="OJC130" s="60"/>
      <c r="OJD130" s="731"/>
      <c r="OJE130" s="1150"/>
      <c r="OJF130" s="35"/>
      <c r="OJG130" s="732"/>
      <c r="OJH130" s="6"/>
      <c r="OJI130" s="6"/>
      <c r="OJJ130" s="6"/>
      <c r="OJK130" s="732"/>
      <c r="OJL130" s="1150"/>
      <c r="OJM130" s="609"/>
      <c r="OJN130" s="1150"/>
      <c r="OJO130" s="1150"/>
      <c r="OJP130" s="1150"/>
      <c r="OJQ130" s="609"/>
      <c r="OJR130" s="1150"/>
      <c r="OJS130" s="642"/>
      <c r="OJT130" s="1148"/>
      <c r="OJU130" s="1148"/>
      <c r="OJV130" s="1148"/>
      <c r="OJW130" s="642"/>
      <c r="OJX130" s="730"/>
      <c r="OJY130" s="60"/>
      <c r="OJZ130" s="60"/>
      <c r="OKA130" s="731"/>
      <c r="OKB130" s="1150"/>
      <c r="OKC130" s="35"/>
      <c r="OKD130" s="732"/>
      <c r="OKE130" s="6"/>
      <c r="OKF130" s="6"/>
      <c r="OKG130" s="6"/>
      <c r="OKH130" s="732"/>
      <c r="OKI130" s="1150"/>
      <c r="OKJ130" s="609"/>
      <c r="OKK130" s="1150"/>
      <c r="OKL130" s="1150"/>
      <c r="OKM130" s="1150"/>
      <c r="OKN130" s="609"/>
      <c r="OKO130" s="1150"/>
      <c r="OKP130" s="642"/>
      <c r="OKQ130" s="1148"/>
      <c r="OKR130" s="1148"/>
      <c r="OKS130" s="1148"/>
      <c r="OKT130" s="642"/>
      <c r="OKU130" s="730"/>
      <c r="OKV130" s="60"/>
      <c r="OKW130" s="60"/>
      <c r="OKX130" s="731"/>
      <c r="OKY130" s="1150"/>
      <c r="OKZ130" s="35"/>
      <c r="OLA130" s="732"/>
      <c r="OLB130" s="6"/>
      <c r="OLC130" s="6"/>
      <c r="OLD130" s="6"/>
      <c r="OLE130" s="732"/>
      <c r="OLF130" s="1150"/>
      <c r="OLG130" s="609"/>
      <c r="OLH130" s="1150"/>
      <c r="OLI130" s="1150"/>
      <c r="OLJ130" s="1150"/>
      <c r="OLK130" s="609"/>
      <c r="OLL130" s="1150"/>
      <c r="OLM130" s="642"/>
      <c r="OLN130" s="1148"/>
      <c r="OLO130" s="1148"/>
      <c r="OLP130" s="1148"/>
      <c r="OLQ130" s="642"/>
      <c r="OLR130" s="730"/>
      <c r="OLS130" s="60"/>
      <c r="OLT130" s="60"/>
      <c r="OLU130" s="731"/>
      <c r="OLV130" s="1150"/>
      <c r="OLW130" s="35"/>
      <c r="OLX130" s="732"/>
      <c r="OLY130" s="6"/>
      <c r="OLZ130" s="6"/>
      <c r="OMA130" s="6"/>
      <c r="OMB130" s="732"/>
      <c r="OMC130" s="1150"/>
      <c r="OMD130" s="609"/>
      <c r="OME130" s="1150"/>
      <c r="OMF130" s="1150"/>
      <c r="OMG130" s="1150"/>
      <c r="OMH130" s="609"/>
      <c r="OMI130" s="1150"/>
      <c r="OMJ130" s="642"/>
      <c r="OMK130" s="1148"/>
      <c r="OML130" s="1148"/>
      <c r="OMM130" s="1148"/>
      <c r="OMN130" s="642"/>
      <c r="OMO130" s="730"/>
      <c r="OMP130" s="60"/>
      <c r="OMQ130" s="60"/>
      <c r="OMR130" s="731"/>
      <c r="OMS130" s="1150"/>
      <c r="OMT130" s="35"/>
      <c r="OMU130" s="732"/>
      <c r="OMV130" s="6"/>
      <c r="OMW130" s="6"/>
      <c r="OMX130" s="6"/>
      <c r="OMY130" s="732"/>
      <c r="OMZ130" s="1150"/>
      <c r="ONA130" s="609"/>
      <c r="ONB130" s="1150"/>
      <c r="ONC130" s="1150"/>
      <c r="OND130" s="1150"/>
      <c r="ONE130" s="609"/>
      <c r="ONF130" s="1150"/>
      <c r="ONG130" s="642"/>
      <c r="ONH130" s="1148"/>
      <c r="ONI130" s="1148"/>
      <c r="ONJ130" s="1148"/>
      <c r="ONK130" s="642"/>
      <c r="ONL130" s="730"/>
      <c r="ONM130" s="60"/>
      <c r="ONN130" s="60"/>
      <c r="ONO130" s="731"/>
      <c r="ONP130" s="1150"/>
      <c r="ONQ130" s="35"/>
      <c r="ONR130" s="732"/>
      <c r="ONS130" s="6"/>
      <c r="ONT130" s="6"/>
      <c r="ONU130" s="6"/>
      <c r="ONV130" s="732"/>
      <c r="ONW130" s="1150"/>
      <c r="ONX130" s="609"/>
      <c r="ONY130" s="1150"/>
      <c r="ONZ130" s="1150"/>
      <c r="OOA130" s="1150"/>
      <c r="OOB130" s="609"/>
      <c r="OOC130" s="1150"/>
      <c r="OOD130" s="642"/>
      <c r="OOE130" s="1148"/>
      <c r="OOF130" s="1148"/>
      <c r="OOG130" s="1148"/>
      <c r="OOH130" s="642"/>
      <c r="OOI130" s="730"/>
      <c r="OOJ130" s="60"/>
      <c r="OOK130" s="60"/>
      <c r="OOL130" s="731"/>
      <c r="OOM130" s="1150"/>
      <c r="OON130" s="35"/>
      <c r="OOO130" s="732"/>
      <c r="OOP130" s="6"/>
      <c r="OOQ130" s="6"/>
      <c r="OOR130" s="6"/>
      <c r="OOS130" s="732"/>
      <c r="OOT130" s="1150"/>
      <c r="OOU130" s="609"/>
      <c r="OOV130" s="1150"/>
      <c r="OOW130" s="1150"/>
      <c r="OOX130" s="1150"/>
      <c r="OOY130" s="609"/>
      <c r="OOZ130" s="1150"/>
      <c r="OPA130" s="642"/>
      <c r="OPB130" s="1148"/>
      <c r="OPC130" s="1148"/>
      <c r="OPD130" s="1148"/>
      <c r="OPE130" s="642"/>
      <c r="OPF130" s="730"/>
      <c r="OPG130" s="60"/>
      <c r="OPH130" s="60"/>
      <c r="OPI130" s="731"/>
      <c r="OPJ130" s="1150"/>
      <c r="OPK130" s="35"/>
      <c r="OPL130" s="732"/>
      <c r="OPM130" s="6"/>
      <c r="OPN130" s="6"/>
      <c r="OPO130" s="6"/>
      <c r="OPP130" s="732"/>
      <c r="OPQ130" s="1150"/>
      <c r="OPR130" s="609"/>
      <c r="OPS130" s="1150"/>
      <c r="OPT130" s="1150"/>
      <c r="OPU130" s="1150"/>
      <c r="OPV130" s="609"/>
      <c r="OPW130" s="1150"/>
      <c r="OPX130" s="642"/>
      <c r="OPY130" s="1148"/>
      <c r="OPZ130" s="1148"/>
      <c r="OQA130" s="1148"/>
      <c r="OQB130" s="642"/>
      <c r="OQC130" s="730"/>
      <c r="OQD130" s="60"/>
      <c r="OQE130" s="60"/>
      <c r="OQF130" s="731"/>
      <c r="OQG130" s="1150"/>
      <c r="OQH130" s="35"/>
      <c r="OQI130" s="732"/>
      <c r="OQJ130" s="6"/>
      <c r="OQK130" s="6"/>
      <c r="OQL130" s="6"/>
      <c r="OQM130" s="732"/>
      <c r="OQN130" s="1150"/>
      <c r="OQO130" s="609"/>
      <c r="OQP130" s="1150"/>
      <c r="OQQ130" s="1150"/>
      <c r="OQR130" s="1150"/>
      <c r="OQS130" s="609"/>
      <c r="OQT130" s="1150"/>
      <c r="OQU130" s="642"/>
      <c r="OQV130" s="1148"/>
      <c r="OQW130" s="1148"/>
      <c r="OQX130" s="1148"/>
      <c r="OQY130" s="642"/>
      <c r="OQZ130" s="730"/>
      <c r="ORA130" s="60"/>
      <c r="ORB130" s="60"/>
      <c r="ORC130" s="731"/>
      <c r="ORD130" s="1150"/>
      <c r="ORE130" s="35"/>
      <c r="ORF130" s="732"/>
      <c r="ORG130" s="6"/>
      <c r="ORH130" s="6"/>
      <c r="ORI130" s="6"/>
      <c r="ORJ130" s="732"/>
      <c r="ORK130" s="1150"/>
      <c r="ORL130" s="609"/>
      <c r="ORM130" s="1150"/>
      <c r="ORN130" s="1150"/>
      <c r="ORO130" s="1150"/>
      <c r="ORP130" s="609"/>
      <c r="ORQ130" s="1150"/>
      <c r="ORR130" s="642"/>
      <c r="ORS130" s="1148"/>
      <c r="ORT130" s="1148"/>
      <c r="ORU130" s="1148"/>
      <c r="ORV130" s="642"/>
      <c r="ORW130" s="730"/>
      <c r="ORX130" s="60"/>
      <c r="ORY130" s="60"/>
      <c r="ORZ130" s="731"/>
      <c r="OSA130" s="1150"/>
      <c r="OSB130" s="35"/>
      <c r="OSC130" s="732"/>
      <c r="OSD130" s="6"/>
      <c r="OSE130" s="6"/>
      <c r="OSF130" s="6"/>
      <c r="OSG130" s="732"/>
      <c r="OSH130" s="1150"/>
      <c r="OSI130" s="609"/>
      <c r="OSJ130" s="1150"/>
      <c r="OSK130" s="1150"/>
      <c r="OSL130" s="1150"/>
      <c r="OSM130" s="609"/>
      <c r="OSN130" s="1150"/>
      <c r="OSO130" s="642"/>
      <c r="OSP130" s="1148"/>
      <c r="OSQ130" s="1148"/>
      <c r="OSR130" s="1148"/>
      <c r="OSS130" s="642"/>
      <c r="OST130" s="730"/>
      <c r="OSU130" s="60"/>
      <c r="OSV130" s="60"/>
      <c r="OSW130" s="731"/>
      <c r="OSX130" s="1150"/>
      <c r="OSY130" s="35"/>
      <c r="OSZ130" s="732"/>
      <c r="OTA130" s="6"/>
      <c r="OTB130" s="6"/>
      <c r="OTC130" s="6"/>
      <c r="OTD130" s="732"/>
      <c r="OTE130" s="1150"/>
      <c r="OTF130" s="609"/>
      <c r="OTG130" s="1150"/>
      <c r="OTH130" s="1150"/>
      <c r="OTI130" s="1150"/>
      <c r="OTJ130" s="609"/>
      <c r="OTK130" s="1150"/>
      <c r="OTL130" s="642"/>
      <c r="OTM130" s="1148"/>
      <c r="OTN130" s="1148"/>
      <c r="OTO130" s="1148"/>
      <c r="OTP130" s="642"/>
      <c r="OTQ130" s="730"/>
      <c r="OTR130" s="60"/>
      <c r="OTS130" s="60"/>
      <c r="OTT130" s="731"/>
      <c r="OTU130" s="1150"/>
      <c r="OTV130" s="35"/>
      <c r="OTW130" s="732"/>
      <c r="OTX130" s="6"/>
      <c r="OTY130" s="6"/>
      <c r="OTZ130" s="6"/>
      <c r="OUA130" s="732"/>
      <c r="OUB130" s="1150"/>
      <c r="OUC130" s="609"/>
      <c r="OUD130" s="1150"/>
      <c r="OUE130" s="1150"/>
      <c r="OUF130" s="1150"/>
      <c r="OUG130" s="609"/>
      <c r="OUH130" s="1150"/>
      <c r="OUI130" s="642"/>
      <c r="OUJ130" s="1148"/>
      <c r="OUK130" s="1148"/>
      <c r="OUL130" s="1148"/>
      <c r="OUM130" s="642"/>
      <c r="OUN130" s="730"/>
      <c r="OUO130" s="60"/>
      <c r="OUP130" s="60"/>
      <c r="OUQ130" s="731"/>
      <c r="OUR130" s="1150"/>
      <c r="OUS130" s="35"/>
      <c r="OUT130" s="732"/>
      <c r="OUU130" s="6"/>
      <c r="OUV130" s="6"/>
      <c r="OUW130" s="6"/>
      <c r="OUX130" s="732"/>
      <c r="OUY130" s="1150"/>
      <c r="OUZ130" s="609"/>
      <c r="OVA130" s="1150"/>
      <c r="OVB130" s="1150"/>
      <c r="OVC130" s="1150"/>
      <c r="OVD130" s="609"/>
      <c r="OVE130" s="1150"/>
      <c r="OVF130" s="642"/>
      <c r="OVG130" s="1148"/>
      <c r="OVH130" s="1148"/>
      <c r="OVI130" s="1148"/>
      <c r="OVJ130" s="642"/>
      <c r="OVK130" s="730"/>
      <c r="OVL130" s="60"/>
      <c r="OVM130" s="60"/>
      <c r="OVN130" s="731"/>
      <c r="OVO130" s="1150"/>
      <c r="OVP130" s="35"/>
      <c r="OVQ130" s="732"/>
      <c r="OVR130" s="6"/>
      <c r="OVS130" s="6"/>
      <c r="OVT130" s="6"/>
      <c r="OVU130" s="732"/>
      <c r="OVV130" s="1150"/>
      <c r="OVW130" s="609"/>
      <c r="OVX130" s="1150"/>
      <c r="OVY130" s="1150"/>
      <c r="OVZ130" s="1150"/>
      <c r="OWA130" s="609"/>
      <c r="OWB130" s="1150"/>
      <c r="OWC130" s="642"/>
      <c r="OWD130" s="1148"/>
      <c r="OWE130" s="1148"/>
      <c r="OWF130" s="1148"/>
      <c r="OWG130" s="642"/>
      <c r="OWH130" s="730"/>
      <c r="OWI130" s="60"/>
      <c r="OWJ130" s="60"/>
      <c r="OWK130" s="731"/>
      <c r="OWL130" s="1150"/>
      <c r="OWM130" s="35"/>
      <c r="OWN130" s="732"/>
      <c r="OWO130" s="6"/>
      <c r="OWP130" s="6"/>
      <c r="OWQ130" s="6"/>
      <c r="OWR130" s="732"/>
      <c r="OWS130" s="1150"/>
      <c r="OWT130" s="609"/>
      <c r="OWU130" s="1150"/>
      <c r="OWV130" s="1150"/>
      <c r="OWW130" s="1150"/>
      <c r="OWX130" s="609"/>
      <c r="OWY130" s="1150"/>
      <c r="OWZ130" s="642"/>
      <c r="OXA130" s="1148"/>
      <c r="OXB130" s="1148"/>
      <c r="OXC130" s="1148"/>
      <c r="OXD130" s="642"/>
      <c r="OXE130" s="730"/>
      <c r="OXF130" s="60"/>
      <c r="OXG130" s="60"/>
      <c r="OXH130" s="731"/>
      <c r="OXI130" s="1150"/>
      <c r="OXJ130" s="35"/>
      <c r="OXK130" s="732"/>
      <c r="OXL130" s="6"/>
      <c r="OXM130" s="6"/>
      <c r="OXN130" s="6"/>
      <c r="OXO130" s="732"/>
      <c r="OXP130" s="1150"/>
      <c r="OXQ130" s="609"/>
      <c r="OXR130" s="1150"/>
      <c r="OXS130" s="1150"/>
      <c r="OXT130" s="1150"/>
      <c r="OXU130" s="609"/>
      <c r="OXV130" s="1150"/>
      <c r="OXW130" s="642"/>
      <c r="OXX130" s="1148"/>
      <c r="OXY130" s="1148"/>
      <c r="OXZ130" s="1148"/>
      <c r="OYA130" s="642"/>
      <c r="OYB130" s="730"/>
      <c r="OYC130" s="60"/>
      <c r="OYD130" s="60"/>
      <c r="OYE130" s="731"/>
      <c r="OYF130" s="1150"/>
      <c r="OYG130" s="35"/>
      <c r="OYH130" s="732"/>
      <c r="OYI130" s="6"/>
      <c r="OYJ130" s="6"/>
      <c r="OYK130" s="6"/>
      <c r="OYL130" s="732"/>
      <c r="OYM130" s="1150"/>
      <c r="OYN130" s="609"/>
      <c r="OYO130" s="1150"/>
      <c r="OYP130" s="1150"/>
      <c r="OYQ130" s="1150"/>
      <c r="OYR130" s="609"/>
      <c r="OYS130" s="1150"/>
      <c r="OYT130" s="642"/>
      <c r="OYU130" s="1148"/>
      <c r="OYV130" s="1148"/>
      <c r="OYW130" s="1148"/>
      <c r="OYX130" s="642"/>
      <c r="OYY130" s="730"/>
      <c r="OYZ130" s="60"/>
      <c r="OZA130" s="60"/>
      <c r="OZB130" s="731"/>
      <c r="OZC130" s="1150"/>
      <c r="OZD130" s="35"/>
      <c r="OZE130" s="732"/>
      <c r="OZF130" s="6"/>
      <c r="OZG130" s="6"/>
      <c r="OZH130" s="6"/>
      <c r="OZI130" s="732"/>
      <c r="OZJ130" s="1150"/>
      <c r="OZK130" s="609"/>
      <c r="OZL130" s="1150"/>
      <c r="OZM130" s="1150"/>
      <c r="OZN130" s="1150"/>
      <c r="OZO130" s="609"/>
      <c r="OZP130" s="1150"/>
      <c r="OZQ130" s="642"/>
      <c r="OZR130" s="1148"/>
      <c r="OZS130" s="1148"/>
      <c r="OZT130" s="1148"/>
      <c r="OZU130" s="642"/>
      <c r="OZV130" s="730"/>
      <c r="OZW130" s="60"/>
      <c r="OZX130" s="60"/>
      <c r="OZY130" s="731"/>
      <c r="OZZ130" s="1150"/>
      <c r="PAA130" s="35"/>
      <c r="PAB130" s="732"/>
      <c r="PAC130" s="6"/>
      <c r="PAD130" s="6"/>
      <c r="PAE130" s="6"/>
      <c r="PAF130" s="732"/>
      <c r="PAG130" s="1150"/>
      <c r="PAH130" s="609"/>
      <c r="PAI130" s="1150"/>
      <c r="PAJ130" s="1150"/>
      <c r="PAK130" s="1150"/>
      <c r="PAL130" s="609"/>
      <c r="PAM130" s="1150"/>
      <c r="PAN130" s="642"/>
      <c r="PAO130" s="1148"/>
      <c r="PAP130" s="1148"/>
      <c r="PAQ130" s="1148"/>
      <c r="PAR130" s="642"/>
      <c r="PAS130" s="730"/>
      <c r="PAT130" s="60"/>
      <c r="PAU130" s="60"/>
      <c r="PAV130" s="731"/>
      <c r="PAW130" s="1150"/>
      <c r="PAX130" s="35"/>
      <c r="PAY130" s="732"/>
      <c r="PAZ130" s="6"/>
      <c r="PBA130" s="6"/>
      <c r="PBB130" s="6"/>
      <c r="PBC130" s="732"/>
      <c r="PBD130" s="1150"/>
      <c r="PBE130" s="609"/>
      <c r="PBF130" s="1150"/>
      <c r="PBG130" s="1150"/>
      <c r="PBH130" s="1150"/>
      <c r="PBI130" s="609"/>
      <c r="PBJ130" s="1150"/>
      <c r="PBK130" s="642"/>
      <c r="PBL130" s="1148"/>
      <c r="PBM130" s="1148"/>
      <c r="PBN130" s="1148"/>
      <c r="PBO130" s="642"/>
      <c r="PBP130" s="730"/>
      <c r="PBQ130" s="60"/>
      <c r="PBR130" s="60"/>
      <c r="PBS130" s="731"/>
      <c r="PBT130" s="1150"/>
      <c r="PBU130" s="35"/>
      <c r="PBV130" s="732"/>
      <c r="PBW130" s="6"/>
      <c r="PBX130" s="6"/>
      <c r="PBY130" s="6"/>
      <c r="PBZ130" s="732"/>
      <c r="PCA130" s="1150"/>
      <c r="PCB130" s="609"/>
      <c r="PCC130" s="1150"/>
      <c r="PCD130" s="1150"/>
      <c r="PCE130" s="1150"/>
      <c r="PCF130" s="609"/>
      <c r="PCG130" s="1150"/>
      <c r="PCH130" s="642"/>
      <c r="PCI130" s="1148"/>
      <c r="PCJ130" s="1148"/>
      <c r="PCK130" s="1148"/>
      <c r="PCL130" s="642"/>
      <c r="PCM130" s="730"/>
      <c r="PCN130" s="60"/>
      <c r="PCO130" s="60"/>
      <c r="PCP130" s="731"/>
      <c r="PCQ130" s="1150"/>
      <c r="PCR130" s="35"/>
      <c r="PCS130" s="732"/>
      <c r="PCT130" s="6"/>
      <c r="PCU130" s="6"/>
      <c r="PCV130" s="6"/>
      <c r="PCW130" s="732"/>
      <c r="PCX130" s="1150"/>
      <c r="PCY130" s="609"/>
      <c r="PCZ130" s="1150"/>
      <c r="PDA130" s="1150"/>
      <c r="PDB130" s="1150"/>
      <c r="PDC130" s="609"/>
      <c r="PDD130" s="1150"/>
      <c r="PDE130" s="642"/>
      <c r="PDF130" s="1148"/>
      <c r="PDG130" s="1148"/>
      <c r="PDH130" s="1148"/>
      <c r="PDI130" s="642"/>
      <c r="PDJ130" s="730"/>
      <c r="PDK130" s="60"/>
      <c r="PDL130" s="60"/>
      <c r="PDM130" s="731"/>
      <c r="PDN130" s="1150"/>
      <c r="PDO130" s="35"/>
      <c r="PDP130" s="732"/>
      <c r="PDQ130" s="6"/>
      <c r="PDR130" s="6"/>
      <c r="PDS130" s="6"/>
      <c r="PDT130" s="732"/>
      <c r="PDU130" s="1150"/>
      <c r="PDV130" s="609"/>
      <c r="PDW130" s="1150"/>
      <c r="PDX130" s="1150"/>
      <c r="PDY130" s="1150"/>
      <c r="PDZ130" s="609"/>
      <c r="PEA130" s="1150"/>
      <c r="PEB130" s="642"/>
      <c r="PEC130" s="1148"/>
      <c r="PED130" s="1148"/>
      <c r="PEE130" s="1148"/>
      <c r="PEF130" s="642"/>
      <c r="PEG130" s="730"/>
      <c r="PEH130" s="60"/>
      <c r="PEI130" s="60"/>
      <c r="PEJ130" s="731"/>
      <c r="PEK130" s="1150"/>
      <c r="PEL130" s="35"/>
      <c r="PEM130" s="732"/>
      <c r="PEN130" s="6"/>
      <c r="PEO130" s="6"/>
      <c r="PEP130" s="6"/>
      <c r="PEQ130" s="732"/>
      <c r="PER130" s="1150"/>
      <c r="PES130" s="609"/>
      <c r="PET130" s="1150"/>
      <c r="PEU130" s="1150"/>
      <c r="PEV130" s="1150"/>
      <c r="PEW130" s="609"/>
      <c r="PEX130" s="1150"/>
      <c r="PEY130" s="642"/>
      <c r="PEZ130" s="1148"/>
      <c r="PFA130" s="1148"/>
      <c r="PFB130" s="1148"/>
      <c r="PFC130" s="642"/>
      <c r="PFD130" s="730"/>
      <c r="PFE130" s="60"/>
      <c r="PFF130" s="60"/>
      <c r="PFG130" s="731"/>
      <c r="PFH130" s="1150"/>
      <c r="PFI130" s="35"/>
      <c r="PFJ130" s="732"/>
      <c r="PFK130" s="6"/>
      <c r="PFL130" s="6"/>
      <c r="PFM130" s="6"/>
      <c r="PFN130" s="732"/>
      <c r="PFO130" s="1150"/>
      <c r="PFP130" s="609"/>
      <c r="PFQ130" s="1150"/>
      <c r="PFR130" s="1150"/>
      <c r="PFS130" s="1150"/>
      <c r="PFT130" s="609"/>
      <c r="PFU130" s="1150"/>
      <c r="PFV130" s="642"/>
      <c r="PFW130" s="1148"/>
      <c r="PFX130" s="1148"/>
      <c r="PFY130" s="1148"/>
      <c r="PFZ130" s="642"/>
      <c r="PGA130" s="730"/>
      <c r="PGB130" s="60"/>
      <c r="PGC130" s="60"/>
      <c r="PGD130" s="731"/>
      <c r="PGE130" s="1150"/>
      <c r="PGF130" s="35"/>
      <c r="PGG130" s="732"/>
      <c r="PGH130" s="6"/>
      <c r="PGI130" s="6"/>
      <c r="PGJ130" s="6"/>
      <c r="PGK130" s="732"/>
      <c r="PGL130" s="1150"/>
      <c r="PGM130" s="609"/>
      <c r="PGN130" s="1150"/>
      <c r="PGO130" s="1150"/>
      <c r="PGP130" s="1150"/>
      <c r="PGQ130" s="609"/>
      <c r="PGR130" s="1150"/>
      <c r="PGS130" s="642"/>
      <c r="PGT130" s="1148"/>
      <c r="PGU130" s="1148"/>
      <c r="PGV130" s="1148"/>
      <c r="PGW130" s="642"/>
      <c r="PGX130" s="730"/>
      <c r="PGY130" s="60"/>
      <c r="PGZ130" s="60"/>
      <c r="PHA130" s="731"/>
      <c r="PHB130" s="1150"/>
      <c r="PHC130" s="35"/>
      <c r="PHD130" s="732"/>
      <c r="PHE130" s="6"/>
      <c r="PHF130" s="6"/>
      <c r="PHG130" s="6"/>
      <c r="PHH130" s="732"/>
      <c r="PHI130" s="1150"/>
      <c r="PHJ130" s="609"/>
      <c r="PHK130" s="1150"/>
      <c r="PHL130" s="1150"/>
      <c r="PHM130" s="1150"/>
      <c r="PHN130" s="609"/>
      <c r="PHO130" s="1150"/>
      <c r="PHP130" s="642"/>
      <c r="PHQ130" s="1148"/>
      <c r="PHR130" s="1148"/>
      <c r="PHS130" s="1148"/>
      <c r="PHT130" s="642"/>
      <c r="PHU130" s="730"/>
      <c r="PHV130" s="60"/>
      <c r="PHW130" s="60"/>
      <c r="PHX130" s="731"/>
      <c r="PHY130" s="1150"/>
      <c r="PHZ130" s="35"/>
      <c r="PIA130" s="732"/>
      <c r="PIB130" s="6"/>
      <c r="PIC130" s="6"/>
      <c r="PID130" s="6"/>
      <c r="PIE130" s="732"/>
      <c r="PIF130" s="1150"/>
      <c r="PIG130" s="609"/>
      <c r="PIH130" s="1150"/>
      <c r="PII130" s="1150"/>
      <c r="PIJ130" s="1150"/>
      <c r="PIK130" s="609"/>
      <c r="PIL130" s="1150"/>
      <c r="PIM130" s="642"/>
      <c r="PIN130" s="1148"/>
      <c r="PIO130" s="1148"/>
      <c r="PIP130" s="1148"/>
      <c r="PIQ130" s="642"/>
      <c r="PIR130" s="730"/>
      <c r="PIS130" s="60"/>
      <c r="PIT130" s="60"/>
      <c r="PIU130" s="731"/>
      <c r="PIV130" s="1150"/>
      <c r="PIW130" s="35"/>
      <c r="PIX130" s="732"/>
      <c r="PIY130" s="6"/>
      <c r="PIZ130" s="6"/>
      <c r="PJA130" s="6"/>
      <c r="PJB130" s="732"/>
      <c r="PJC130" s="1150"/>
      <c r="PJD130" s="609"/>
      <c r="PJE130" s="1150"/>
      <c r="PJF130" s="1150"/>
      <c r="PJG130" s="1150"/>
      <c r="PJH130" s="609"/>
      <c r="PJI130" s="1150"/>
      <c r="PJJ130" s="642"/>
      <c r="PJK130" s="1148"/>
      <c r="PJL130" s="1148"/>
      <c r="PJM130" s="1148"/>
      <c r="PJN130" s="642"/>
      <c r="PJO130" s="730"/>
      <c r="PJP130" s="60"/>
      <c r="PJQ130" s="60"/>
      <c r="PJR130" s="731"/>
      <c r="PJS130" s="1150"/>
      <c r="PJT130" s="35"/>
      <c r="PJU130" s="732"/>
      <c r="PJV130" s="6"/>
      <c r="PJW130" s="6"/>
      <c r="PJX130" s="6"/>
      <c r="PJY130" s="732"/>
      <c r="PJZ130" s="1150"/>
      <c r="PKA130" s="609"/>
      <c r="PKB130" s="1150"/>
      <c r="PKC130" s="1150"/>
      <c r="PKD130" s="1150"/>
      <c r="PKE130" s="609"/>
      <c r="PKF130" s="1150"/>
      <c r="PKG130" s="642"/>
      <c r="PKH130" s="1148"/>
      <c r="PKI130" s="1148"/>
      <c r="PKJ130" s="1148"/>
      <c r="PKK130" s="642"/>
      <c r="PKL130" s="730"/>
      <c r="PKM130" s="60"/>
      <c r="PKN130" s="60"/>
      <c r="PKO130" s="731"/>
      <c r="PKP130" s="1150"/>
      <c r="PKQ130" s="35"/>
      <c r="PKR130" s="732"/>
      <c r="PKS130" s="6"/>
      <c r="PKT130" s="6"/>
      <c r="PKU130" s="6"/>
      <c r="PKV130" s="732"/>
      <c r="PKW130" s="1150"/>
      <c r="PKX130" s="609"/>
      <c r="PKY130" s="1150"/>
      <c r="PKZ130" s="1150"/>
      <c r="PLA130" s="1150"/>
      <c r="PLB130" s="609"/>
      <c r="PLC130" s="1150"/>
      <c r="PLD130" s="642"/>
      <c r="PLE130" s="1148"/>
      <c r="PLF130" s="1148"/>
      <c r="PLG130" s="1148"/>
      <c r="PLH130" s="642"/>
      <c r="PLI130" s="730"/>
      <c r="PLJ130" s="60"/>
      <c r="PLK130" s="60"/>
      <c r="PLL130" s="731"/>
      <c r="PLM130" s="1150"/>
      <c r="PLN130" s="35"/>
      <c r="PLO130" s="732"/>
      <c r="PLP130" s="6"/>
      <c r="PLQ130" s="6"/>
      <c r="PLR130" s="6"/>
      <c r="PLS130" s="732"/>
      <c r="PLT130" s="1150"/>
      <c r="PLU130" s="609"/>
      <c r="PLV130" s="1150"/>
      <c r="PLW130" s="1150"/>
      <c r="PLX130" s="1150"/>
      <c r="PLY130" s="609"/>
      <c r="PLZ130" s="1150"/>
      <c r="PMA130" s="642"/>
      <c r="PMB130" s="1148"/>
      <c r="PMC130" s="1148"/>
      <c r="PMD130" s="1148"/>
      <c r="PME130" s="642"/>
      <c r="PMF130" s="730"/>
      <c r="PMG130" s="60"/>
      <c r="PMH130" s="60"/>
      <c r="PMI130" s="731"/>
      <c r="PMJ130" s="1150"/>
      <c r="PMK130" s="35"/>
      <c r="PML130" s="732"/>
      <c r="PMM130" s="6"/>
      <c r="PMN130" s="6"/>
      <c r="PMO130" s="6"/>
      <c r="PMP130" s="732"/>
      <c r="PMQ130" s="1150"/>
      <c r="PMR130" s="609"/>
      <c r="PMS130" s="1150"/>
      <c r="PMT130" s="1150"/>
      <c r="PMU130" s="1150"/>
      <c r="PMV130" s="609"/>
      <c r="PMW130" s="1150"/>
      <c r="PMX130" s="642"/>
      <c r="PMY130" s="1148"/>
      <c r="PMZ130" s="1148"/>
      <c r="PNA130" s="1148"/>
      <c r="PNB130" s="642"/>
      <c r="PNC130" s="730"/>
      <c r="PND130" s="60"/>
      <c r="PNE130" s="60"/>
      <c r="PNF130" s="731"/>
      <c r="PNG130" s="1150"/>
      <c r="PNH130" s="35"/>
      <c r="PNI130" s="732"/>
      <c r="PNJ130" s="6"/>
      <c r="PNK130" s="6"/>
      <c r="PNL130" s="6"/>
      <c r="PNM130" s="732"/>
      <c r="PNN130" s="1150"/>
      <c r="PNO130" s="609"/>
      <c r="PNP130" s="1150"/>
      <c r="PNQ130" s="1150"/>
      <c r="PNR130" s="1150"/>
      <c r="PNS130" s="609"/>
      <c r="PNT130" s="1150"/>
      <c r="PNU130" s="642"/>
      <c r="PNV130" s="1148"/>
      <c r="PNW130" s="1148"/>
      <c r="PNX130" s="1148"/>
      <c r="PNY130" s="642"/>
      <c r="PNZ130" s="730"/>
      <c r="POA130" s="60"/>
      <c r="POB130" s="60"/>
      <c r="POC130" s="731"/>
      <c r="POD130" s="1150"/>
      <c r="POE130" s="35"/>
      <c r="POF130" s="732"/>
      <c r="POG130" s="6"/>
      <c r="POH130" s="6"/>
      <c r="POI130" s="6"/>
      <c r="POJ130" s="732"/>
      <c r="POK130" s="1150"/>
      <c r="POL130" s="609"/>
      <c r="POM130" s="1150"/>
      <c r="PON130" s="1150"/>
      <c r="POO130" s="1150"/>
      <c r="POP130" s="609"/>
      <c r="POQ130" s="1150"/>
      <c r="POR130" s="642"/>
      <c r="POS130" s="1148"/>
      <c r="POT130" s="1148"/>
      <c r="POU130" s="1148"/>
      <c r="POV130" s="642"/>
      <c r="POW130" s="730"/>
      <c r="POX130" s="60"/>
      <c r="POY130" s="60"/>
      <c r="POZ130" s="731"/>
      <c r="PPA130" s="1150"/>
      <c r="PPB130" s="35"/>
      <c r="PPC130" s="732"/>
      <c r="PPD130" s="6"/>
      <c r="PPE130" s="6"/>
      <c r="PPF130" s="6"/>
      <c r="PPG130" s="732"/>
      <c r="PPH130" s="1150"/>
      <c r="PPI130" s="609"/>
      <c r="PPJ130" s="1150"/>
      <c r="PPK130" s="1150"/>
      <c r="PPL130" s="1150"/>
      <c r="PPM130" s="609"/>
      <c r="PPN130" s="1150"/>
      <c r="PPO130" s="642"/>
      <c r="PPP130" s="1148"/>
      <c r="PPQ130" s="1148"/>
      <c r="PPR130" s="1148"/>
      <c r="PPS130" s="642"/>
      <c r="PPT130" s="730"/>
      <c r="PPU130" s="60"/>
      <c r="PPV130" s="60"/>
      <c r="PPW130" s="731"/>
      <c r="PPX130" s="1150"/>
      <c r="PPY130" s="35"/>
      <c r="PPZ130" s="732"/>
      <c r="PQA130" s="6"/>
      <c r="PQB130" s="6"/>
      <c r="PQC130" s="6"/>
      <c r="PQD130" s="732"/>
      <c r="PQE130" s="1150"/>
      <c r="PQF130" s="609"/>
      <c r="PQG130" s="1150"/>
      <c r="PQH130" s="1150"/>
      <c r="PQI130" s="1150"/>
      <c r="PQJ130" s="609"/>
      <c r="PQK130" s="1150"/>
      <c r="PQL130" s="642"/>
      <c r="PQM130" s="1148"/>
      <c r="PQN130" s="1148"/>
      <c r="PQO130" s="1148"/>
      <c r="PQP130" s="642"/>
      <c r="PQQ130" s="730"/>
      <c r="PQR130" s="60"/>
      <c r="PQS130" s="60"/>
      <c r="PQT130" s="731"/>
      <c r="PQU130" s="1150"/>
      <c r="PQV130" s="35"/>
      <c r="PQW130" s="732"/>
      <c r="PQX130" s="6"/>
      <c r="PQY130" s="6"/>
      <c r="PQZ130" s="6"/>
      <c r="PRA130" s="732"/>
      <c r="PRB130" s="1150"/>
      <c r="PRC130" s="609"/>
      <c r="PRD130" s="1150"/>
      <c r="PRE130" s="1150"/>
      <c r="PRF130" s="1150"/>
      <c r="PRG130" s="609"/>
      <c r="PRH130" s="1150"/>
      <c r="PRI130" s="642"/>
      <c r="PRJ130" s="1148"/>
      <c r="PRK130" s="1148"/>
      <c r="PRL130" s="1148"/>
      <c r="PRM130" s="642"/>
      <c r="PRN130" s="730"/>
      <c r="PRO130" s="60"/>
      <c r="PRP130" s="60"/>
      <c r="PRQ130" s="731"/>
      <c r="PRR130" s="1150"/>
      <c r="PRS130" s="35"/>
      <c r="PRT130" s="732"/>
      <c r="PRU130" s="6"/>
      <c r="PRV130" s="6"/>
      <c r="PRW130" s="6"/>
      <c r="PRX130" s="732"/>
      <c r="PRY130" s="1150"/>
      <c r="PRZ130" s="609"/>
      <c r="PSA130" s="1150"/>
      <c r="PSB130" s="1150"/>
      <c r="PSC130" s="1150"/>
      <c r="PSD130" s="609"/>
      <c r="PSE130" s="1150"/>
      <c r="PSF130" s="642"/>
      <c r="PSG130" s="1148"/>
      <c r="PSH130" s="1148"/>
      <c r="PSI130" s="1148"/>
      <c r="PSJ130" s="642"/>
      <c r="PSK130" s="730"/>
      <c r="PSL130" s="60"/>
      <c r="PSM130" s="60"/>
      <c r="PSN130" s="731"/>
      <c r="PSO130" s="1150"/>
      <c r="PSP130" s="35"/>
      <c r="PSQ130" s="732"/>
      <c r="PSR130" s="6"/>
      <c r="PSS130" s="6"/>
      <c r="PST130" s="6"/>
      <c r="PSU130" s="732"/>
      <c r="PSV130" s="1150"/>
      <c r="PSW130" s="609"/>
      <c r="PSX130" s="1150"/>
      <c r="PSY130" s="1150"/>
      <c r="PSZ130" s="1150"/>
      <c r="PTA130" s="609"/>
      <c r="PTB130" s="1150"/>
      <c r="PTC130" s="642"/>
      <c r="PTD130" s="1148"/>
      <c r="PTE130" s="1148"/>
      <c r="PTF130" s="1148"/>
      <c r="PTG130" s="642"/>
      <c r="PTH130" s="730"/>
      <c r="PTI130" s="60"/>
      <c r="PTJ130" s="60"/>
      <c r="PTK130" s="731"/>
      <c r="PTL130" s="1150"/>
      <c r="PTM130" s="35"/>
      <c r="PTN130" s="732"/>
      <c r="PTO130" s="6"/>
      <c r="PTP130" s="6"/>
      <c r="PTQ130" s="6"/>
      <c r="PTR130" s="732"/>
      <c r="PTS130" s="1150"/>
      <c r="PTT130" s="609"/>
      <c r="PTU130" s="1150"/>
      <c r="PTV130" s="1150"/>
      <c r="PTW130" s="1150"/>
      <c r="PTX130" s="609"/>
      <c r="PTY130" s="1150"/>
      <c r="PTZ130" s="642"/>
      <c r="PUA130" s="1148"/>
      <c r="PUB130" s="1148"/>
      <c r="PUC130" s="1148"/>
      <c r="PUD130" s="642"/>
      <c r="PUE130" s="730"/>
      <c r="PUF130" s="60"/>
      <c r="PUG130" s="60"/>
      <c r="PUH130" s="731"/>
      <c r="PUI130" s="1150"/>
      <c r="PUJ130" s="35"/>
      <c r="PUK130" s="732"/>
      <c r="PUL130" s="6"/>
      <c r="PUM130" s="6"/>
      <c r="PUN130" s="6"/>
      <c r="PUO130" s="732"/>
      <c r="PUP130" s="1150"/>
      <c r="PUQ130" s="609"/>
      <c r="PUR130" s="1150"/>
      <c r="PUS130" s="1150"/>
      <c r="PUT130" s="1150"/>
      <c r="PUU130" s="609"/>
      <c r="PUV130" s="1150"/>
      <c r="PUW130" s="642"/>
      <c r="PUX130" s="1148"/>
      <c r="PUY130" s="1148"/>
      <c r="PUZ130" s="1148"/>
      <c r="PVA130" s="642"/>
      <c r="PVB130" s="730"/>
      <c r="PVC130" s="60"/>
      <c r="PVD130" s="60"/>
      <c r="PVE130" s="731"/>
      <c r="PVF130" s="1150"/>
      <c r="PVG130" s="35"/>
      <c r="PVH130" s="732"/>
      <c r="PVI130" s="6"/>
      <c r="PVJ130" s="6"/>
      <c r="PVK130" s="6"/>
      <c r="PVL130" s="732"/>
      <c r="PVM130" s="1150"/>
      <c r="PVN130" s="609"/>
      <c r="PVO130" s="1150"/>
      <c r="PVP130" s="1150"/>
      <c r="PVQ130" s="1150"/>
      <c r="PVR130" s="609"/>
      <c r="PVS130" s="1150"/>
      <c r="PVT130" s="642"/>
      <c r="PVU130" s="1148"/>
      <c r="PVV130" s="1148"/>
      <c r="PVW130" s="1148"/>
      <c r="PVX130" s="642"/>
      <c r="PVY130" s="730"/>
      <c r="PVZ130" s="60"/>
      <c r="PWA130" s="60"/>
      <c r="PWB130" s="731"/>
      <c r="PWC130" s="1150"/>
      <c r="PWD130" s="35"/>
      <c r="PWE130" s="732"/>
      <c r="PWF130" s="6"/>
      <c r="PWG130" s="6"/>
      <c r="PWH130" s="6"/>
      <c r="PWI130" s="732"/>
      <c r="PWJ130" s="1150"/>
      <c r="PWK130" s="609"/>
      <c r="PWL130" s="1150"/>
      <c r="PWM130" s="1150"/>
      <c r="PWN130" s="1150"/>
      <c r="PWO130" s="609"/>
      <c r="PWP130" s="1150"/>
      <c r="PWQ130" s="642"/>
      <c r="PWR130" s="1148"/>
      <c r="PWS130" s="1148"/>
      <c r="PWT130" s="1148"/>
      <c r="PWU130" s="642"/>
      <c r="PWV130" s="730"/>
      <c r="PWW130" s="60"/>
      <c r="PWX130" s="60"/>
      <c r="PWY130" s="731"/>
      <c r="PWZ130" s="1150"/>
      <c r="PXA130" s="35"/>
      <c r="PXB130" s="732"/>
      <c r="PXC130" s="6"/>
      <c r="PXD130" s="6"/>
      <c r="PXE130" s="6"/>
      <c r="PXF130" s="732"/>
      <c r="PXG130" s="1150"/>
      <c r="PXH130" s="609"/>
      <c r="PXI130" s="1150"/>
      <c r="PXJ130" s="1150"/>
      <c r="PXK130" s="1150"/>
      <c r="PXL130" s="609"/>
      <c r="PXM130" s="1150"/>
      <c r="PXN130" s="642"/>
      <c r="PXO130" s="1148"/>
      <c r="PXP130" s="1148"/>
      <c r="PXQ130" s="1148"/>
      <c r="PXR130" s="642"/>
      <c r="PXS130" s="730"/>
      <c r="PXT130" s="60"/>
      <c r="PXU130" s="60"/>
      <c r="PXV130" s="731"/>
      <c r="PXW130" s="1150"/>
      <c r="PXX130" s="35"/>
      <c r="PXY130" s="732"/>
      <c r="PXZ130" s="6"/>
      <c r="PYA130" s="6"/>
      <c r="PYB130" s="6"/>
      <c r="PYC130" s="732"/>
      <c r="PYD130" s="1150"/>
      <c r="PYE130" s="609"/>
      <c r="PYF130" s="1150"/>
      <c r="PYG130" s="1150"/>
      <c r="PYH130" s="1150"/>
      <c r="PYI130" s="609"/>
      <c r="PYJ130" s="1150"/>
      <c r="PYK130" s="642"/>
      <c r="PYL130" s="1148"/>
      <c r="PYM130" s="1148"/>
      <c r="PYN130" s="1148"/>
      <c r="PYO130" s="642"/>
      <c r="PYP130" s="730"/>
      <c r="PYQ130" s="60"/>
      <c r="PYR130" s="60"/>
      <c r="PYS130" s="731"/>
      <c r="PYT130" s="1150"/>
      <c r="PYU130" s="35"/>
      <c r="PYV130" s="732"/>
      <c r="PYW130" s="6"/>
      <c r="PYX130" s="6"/>
      <c r="PYY130" s="6"/>
      <c r="PYZ130" s="732"/>
      <c r="PZA130" s="1150"/>
      <c r="PZB130" s="609"/>
      <c r="PZC130" s="1150"/>
      <c r="PZD130" s="1150"/>
      <c r="PZE130" s="1150"/>
      <c r="PZF130" s="609"/>
      <c r="PZG130" s="1150"/>
      <c r="PZH130" s="642"/>
      <c r="PZI130" s="1148"/>
      <c r="PZJ130" s="1148"/>
      <c r="PZK130" s="1148"/>
      <c r="PZL130" s="642"/>
      <c r="PZM130" s="730"/>
      <c r="PZN130" s="60"/>
      <c r="PZO130" s="60"/>
      <c r="PZP130" s="731"/>
      <c r="PZQ130" s="1150"/>
      <c r="PZR130" s="35"/>
      <c r="PZS130" s="732"/>
      <c r="PZT130" s="6"/>
      <c r="PZU130" s="6"/>
      <c r="PZV130" s="6"/>
      <c r="PZW130" s="732"/>
      <c r="PZX130" s="1150"/>
      <c r="PZY130" s="609"/>
      <c r="PZZ130" s="1150"/>
      <c r="QAA130" s="1150"/>
      <c r="QAB130" s="1150"/>
      <c r="QAC130" s="609"/>
      <c r="QAD130" s="1150"/>
      <c r="QAE130" s="642"/>
      <c r="QAF130" s="1148"/>
      <c r="QAG130" s="1148"/>
      <c r="QAH130" s="1148"/>
      <c r="QAI130" s="642"/>
      <c r="QAJ130" s="730"/>
      <c r="QAK130" s="60"/>
      <c r="QAL130" s="60"/>
      <c r="QAM130" s="731"/>
      <c r="QAN130" s="1150"/>
      <c r="QAO130" s="35"/>
      <c r="QAP130" s="732"/>
      <c r="QAQ130" s="6"/>
      <c r="QAR130" s="6"/>
      <c r="QAS130" s="6"/>
      <c r="QAT130" s="732"/>
      <c r="QAU130" s="1150"/>
      <c r="QAV130" s="609"/>
      <c r="QAW130" s="1150"/>
      <c r="QAX130" s="1150"/>
      <c r="QAY130" s="1150"/>
      <c r="QAZ130" s="609"/>
      <c r="QBA130" s="1150"/>
      <c r="QBB130" s="642"/>
      <c r="QBC130" s="1148"/>
      <c r="QBD130" s="1148"/>
      <c r="QBE130" s="1148"/>
      <c r="QBF130" s="642"/>
      <c r="QBG130" s="730"/>
      <c r="QBH130" s="60"/>
      <c r="QBI130" s="60"/>
      <c r="QBJ130" s="731"/>
      <c r="QBK130" s="1150"/>
      <c r="QBL130" s="35"/>
      <c r="QBM130" s="732"/>
      <c r="QBN130" s="6"/>
      <c r="QBO130" s="6"/>
      <c r="QBP130" s="6"/>
      <c r="QBQ130" s="732"/>
      <c r="QBR130" s="1150"/>
      <c r="QBS130" s="609"/>
      <c r="QBT130" s="1150"/>
      <c r="QBU130" s="1150"/>
      <c r="QBV130" s="1150"/>
      <c r="QBW130" s="609"/>
      <c r="QBX130" s="1150"/>
      <c r="QBY130" s="642"/>
      <c r="QBZ130" s="1148"/>
      <c r="QCA130" s="1148"/>
      <c r="QCB130" s="1148"/>
      <c r="QCC130" s="642"/>
      <c r="QCD130" s="730"/>
      <c r="QCE130" s="60"/>
      <c r="QCF130" s="60"/>
      <c r="QCG130" s="731"/>
      <c r="QCH130" s="1150"/>
      <c r="QCI130" s="35"/>
      <c r="QCJ130" s="732"/>
      <c r="QCK130" s="6"/>
      <c r="QCL130" s="6"/>
      <c r="QCM130" s="6"/>
      <c r="QCN130" s="732"/>
      <c r="QCO130" s="1150"/>
      <c r="QCP130" s="609"/>
      <c r="QCQ130" s="1150"/>
      <c r="QCR130" s="1150"/>
      <c r="QCS130" s="1150"/>
      <c r="QCT130" s="609"/>
      <c r="QCU130" s="1150"/>
      <c r="QCV130" s="642"/>
      <c r="QCW130" s="1148"/>
      <c r="QCX130" s="1148"/>
      <c r="QCY130" s="1148"/>
      <c r="QCZ130" s="642"/>
      <c r="QDA130" s="730"/>
      <c r="QDB130" s="60"/>
      <c r="QDC130" s="60"/>
      <c r="QDD130" s="731"/>
      <c r="QDE130" s="1150"/>
      <c r="QDF130" s="35"/>
      <c r="QDG130" s="732"/>
      <c r="QDH130" s="6"/>
      <c r="QDI130" s="6"/>
      <c r="QDJ130" s="6"/>
      <c r="QDK130" s="732"/>
      <c r="QDL130" s="1150"/>
      <c r="QDM130" s="609"/>
      <c r="QDN130" s="1150"/>
      <c r="QDO130" s="1150"/>
      <c r="QDP130" s="1150"/>
      <c r="QDQ130" s="609"/>
      <c r="QDR130" s="1150"/>
      <c r="QDS130" s="642"/>
      <c r="QDT130" s="1148"/>
      <c r="QDU130" s="1148"/>
      <c r="QDV130" s="1148"/>
      <c r="QDW130" s="642"/>
      <c r="QDX130" s="730"/>
      <c r="QDY130" s="60"/>
      <c r="QDZ130" s="60"/>
      <c r="QEA130" s="731"/>
      <c r="QEB130" s="1150"/>
      <c r="QEC130" s="35"/>
      <c r="QED130" s="732"/>
      <c r="QEE130" s="6"/>
      <c r="QEF130" s="6"/>
      <c r="QEG130" s="6"/>
      <c r="QEH130" s="732"/>
      <c r="QEI130" s="1150"/>
      <c r="QEJ130" s="609"/>
      <c r="QEK130" s="1150"/>
      <c r="QEL130" s="1150"/>
      <c r="QEM130" s="1150"/>
      <c r="QEN130" s="609"/>
      <c r="QEO130" s="1150"/>
      <c r="QEP130" s="642"/>
      <c r="QEQ130" s="1148"/>
      <c r="QER130" s="1148"/>
      <c r="QES130" s="1148"/>
      <c r="QET130" s="642"/>
      <c r="QEU130" s="730"/>
      <c r="QEV130" s="60"/>
      <c r="QEW130" s="60"/>
      <c r="QEX130" s="731"/>
      <c r="QEY130" s="1150"/>
      <c r="QEZ130" s="35"/>
      <c r="QFA130" s="732"/>
      <c r="QFB130" s="6"/>
      <c r="QFC130" s="6"/>
      <c r="QFD130" s="6"/>
      <c r="QFE130" s="732"/>
      <c r="QFF130" s="1150"/>
      <c r="QFG130" s="609"/>
      <c r="QFH130" s="1150"/>
      <c r="QFI130" s="1150"/>
      <c r="QFJ130" s="1150"/>
      <c r="QFK130" s="609"/>
      <c r="QFL130" s="1150"/>
      <c r="QFM130" s="642"/>
      <c r="QFN130" s="1148"/>
      <c r="QFO130" s="1148"/>
      <c r="QFP130" s="1148"/>
      <c r="QFQ130" s="642"/>
      <c r="QFR130" s="730"/>
      <c r="QFS130" s="60"/>
      <c r="QFT130" s="60"/>
      <c r="QFU130" s="731"/>
      <c r="QFV130" s="1150"/>
      <c r="QFW130" s="35"/>
      <c r="QFX130" s="732"/>
      <c r="QFY130" s="6"/>
      <c r="QFZ130" s="6"/>
      <c r="QGA130" s="6"/>
      <c r="QGB130" s="732"/>
      <c r="QGC130" s="1150"/>
      <c r="QGD130" s="609"/>
      <c r="QGE130" s="1150"/>
      <c r="QGF130" s="1150"/>
      <c r="QGG130" s="1150"/>
      <c r="QGH130" s="609"/>
      <c r="QGI130" s="1150"/>
      <c r="QGJ130" s="642"/>
      <c r="QGK130" s="1148"/>
      <c r="QGL130" s="1148"/>
      <c r="QGM130" s="1148"/>
      <c r="QGN130" s="642"/>
      <c r="QGO130" s="730"/>
      <c r="QGP130" s="60"/>
      <c r="QGQ130" s="60"/>
      <c r="QGR130" s="731"/>
      <c r="QGS130" s="1150"/>
      <c r="QGT130" s="35"/>
      <c r="QGU130" s="732"/>
      <c r="QGV130" s="6"/>
      <c r="QGW130" s="6"/>
      <c r="QGX130" s="6"/>
      <c r="QGY130" s="732"/>
      <c r="QGZ130" s="1150"/>
      <c r="QHA130" s="609"/>
      <c r="QHB130" s="1150"/>
      <c r="QHC130" s="1150"/>
      <c r="QHD130" s="1150"/>
      <c r="QHE130" s="609"/>
      <c r="QHF130" s="1150"/>
      <c r="QHG130" s="642"/>
      <c r="QHH130" s="1148"/>
      <c r="QHI130" s="1148"/>
      <c r="QHJ130" s="1148"/>
      <c r="QHK130" s="642"/>
      <c r="QHL130" s="730"/>
      <c r="QHM130" s="60"/>
      <c r="QHN130" s="60"/>
      <c r="QHO130" s="731"/>
      <c r="QHP130" s="1150"/>
      <c r="QHQ130" s="35"/>
      <c r="QHR130" s="732"/>
      <c r="QHS130" s="6"/>
      <c r="QHT130" s="6"/>
      <c r="QHU130" s="6"/>
      <c r="QHV130" s="732"/>
      <c r="QHW130" s="1150"/>
      <c r="QHX130" s="609"/>
      <c r="QHY130" s="1150"/>
      <c r="QHZ130" s="1150"/>
      <c r="QIA130" s="1150"/>
      <c r="QIB130" s="609"/>
      <c r="QIC130" s="1150"/>
      <c r="QID130" s="642"/>
      <c r="QIE130" s="1148"/>
      <c r="QIF130" s="1148"/>
      <c r="QIG130" s="1148"/>
      <c r="QIH130" s="642"/>
      <c r="QII130" s="730"/>
      <c r="QIJ130" s="60"/>
      <c r="QIK130" s="60"/>
      <c r="QIL130" s="731"/>
      <c r="QIM130" s="1150"/>
      <c r="QIN130" s="35"/>
      <c r="QIO130" s="732"/>
      <c r="QIP130" s="6"/>
      <c r="QIQ130" s="6"/>
      <c r="QIR130" s="6"/>
      <c r="QIS130" s="732"/>
      <c r="QIT130" s="1150"/>
      <c r="QIU130" s="609"/>
      <c r="QIV130" s="1150"/>
      <c r="QIW130" s="1150"/>
      <c r="QIX130" s="1150"/>
      <c r="QIY130" s="609"/>
      <c r="QIZ130" s="1150"/>
      <c r="QJA130" s="642"/>
      <c r="QJB130" s="1148"/>
      <c r="QJC130" s="1148"/>
      <c r="QJD130" s="1148"/>
      <c r="QJE130" s="642"/>
      <c r="QJF130" s="730"/>
      <c r="QJG130" s="60"/>
      <c r="QJH130" s="60"/>
      <c r="QJI130" s="731"/>
      <c r="QJJ130" s="1150"/>
      <c r="QJK130" s="35"/>
      <c r="QJL130" s="732"/>
      <c r="QJM130" s="6"/>
      <c r="QJN130" s="6"/>
      <c r="QJO130" s="6"/>
      <c r="QJP130" s="732"/>
      <c r="QJQ130" s="1150"/>
      <c r="QJR130" s="609"/>
      <c r="QJS130" s="1150"/>
      <c r="QJT130" s="1150"/>
      <c r="QJU130" s="1150"/>
      <c r="QJV130" s="609"/>
      <c r="QJW130" s="1150"/>
      <c r="QJX130" s="642"/>
      <c r="QJY130" s="1148"/>
      <c r="QJZ130" s="1148"/>
      <c r="QKA130" s="1148"/>
      <c r="QKB130" s="642"/>
      <c r="QKC130" s="730"/>
      <c r="QKD130" s="60"/>
      <c r="QKE130" s="60"/>
      <c r="QKF130" s="731"/>
      <c r="QKG130" s="1150"/>
      <c r="QKH130" s="35"/>
      <c r="QKI130" s="732"/>
      <c r="QKJ130" s="6"/>
      <c r="QKK130" s="6"/>
      <c r="QKL130" s="6"/>
      <c r="QKM130" s="732"/>
      <c r="QKN130" s="1150"/>
      <c r="QKO130" s="609"/>
      <c r="QKP130" s="1150"/>
      <c r="QKQ130" s="1150"/>
      <c r="QKR130" s="1150"/>
      <c r="QKS130" s="609"/>
      <c r="QKT130" s="1150"/>
      <c r="QKU130" s="642"/>
      <c r="QKV130" s="1148"/>
      <c r="QKW130" s="1148"/>
      <c r="QKX130" s="1148"/>
      <c r="QKY130" s="642"/>
      <c r="QKZ130" s="730"/>
      <c r="QLA130" s="60"/>
      <c r="QLB130" s="60"/>
      <c r="QLC130" s="731"/>
      <c r="QLD130" s="1150"/>
      <c r="QLE130" s="35"/>
      <c r="QLF130" s="732"/>
      <c r="QLG130" s="6"/>
      <c r="QLH130" s="6"/>
      <c r="QLI130" s="6"/>
      <c r="QLJ130" s="732"/>
      <c r="QLK130" s="1150"/>
      <c r="QLL130" s="609"/>
      <c r="QLM130" s="1150"/>
      <c r="QLN130" s="1150"/>
      <c r="QLO130" s="1150"/>
      <c r="QLP130" s="609"/>
      <c r="QLQ130" s="1150"/>
      <c r="QLR130" s="642"/>
      <c r="QLS130" s="1148"/>
      <c r="QLT130" s="1148"/>
      <c r="QLU130" s="1148"/>
      <c r="QLV130" s="642"/>
      <c r="QLW130" s="730"/>
      <c r="QLX130" s="60"/>
      <c r="QLY130" s="60"/>
      <c r="QLZ130" s="731"/>
      <c r="QMA130" s="1150"/>
      <c r="QMB130" s="35"/>
      <c r="QMC130" s="732"/>
      <c r="QMD130" s="6"/>
      <c r="QME130" s="6"/>
      <c r="QMF130" s="6"/>
      <c r="QMG130" s="732"/>
      <c r="QMH130" s="1150"/>
      <c r="QMI130" s="609"/>
      <c r="QMJ130" s="1150"/>
      <c r="QMK130" s="1150"/>
      <c r="QML130" s="1150"/>
      <c r="QMM130" s="609"/>
      <c r="QMN130" s="1150"/>
      <c r="QMO130" s="642"/>
      <c r="QMP130" s="1148"/>
      <c r="QMQ130" s="1148"/>
      <c r="QMR130" s="1148"/>
      <c r="QMS130" s="642"/>
      <c r="QMT130" s="730"/>
      <c r="QMU130" s="60"/>
      <c r="QMV130" s="60"/>
      <c r="QMW130" s="731"/>
      <c r="QMX130" s="1150"/>
      <c r="QMY130" s="35"/>
      <c r="QMZ130" s="732"/>
      <c r="QNA130" s="6"/>
      <c r="QNB130" s="6"/>
      <c r="QNC130" s="6"/>
      <c r="QND130" s="732"/>
      <c r="QNE130" s="1150"/>
      <c r="QNF130" s="609"/>
      <c r="QNG130" s="1150"/>
      <c r="QNH130" s="1150"/>
      <c r="QNI130" s="1150"/>
      <c r="QNJ130" s="609"/>
      <c r="QNK130" s="1150"/>
      <c r="QNL130" s="642"/>
      <c r="QNM130" s="1148"/>
      <c r="QNN130" s="1148"/>
      <c r="QNO130" s="1148"/>
      <c r="QNP130" s="642"/>
      <c r="QNQ130" s="730"/>
      <c r="QNR130" s="60"/>
      <c r="QNS130" s="60"/>
      <c r="QNT130" s="731"/>
      <c r="QNU130" s="1150"/>
      <c r="QNV130" s="35"/>
      <c r="QNW130" s="732"/>
      <c r="QNX130" s="6"/>
      <c r="QNY130" s="6"/>
      <c r="QNZ130" s="6"/>
      <c r="QOA130" s="732"/>
      <c r="QOB130" s="1150"/>
      <c r="QOC130" s="609"/>
      <c r="QOD130" s="1150"/>
      <c r="QOE130" s="1150"/>
      <c r="QOF130" s="1150"/>
      <c r="QOG130" s="609"/>
      <c r="QOH130" s="1150"/>
      <c r="QOI130" s="642"/>
      <c r="QOJ130" s="1148"/>
      <c r="QOK130" s="1148"/>
      <c r="QOL130" s="1148"/>
      <c r="QOM130" s="642"/>
      <c r="QON130" s="730"/>
      <c r="QOO130" s="60"/>
      <c r="QOP130" s="60"/>
      <c r="QOQ130" s="731"/>
      <c r="QOR130" s="1150"/>
      <c r="QOS130" s="35"/>
      <c r="QOT130" s="732"/>
      <c r="QOU130" s="6"/>
      <c r="QOV130" s="6"/>
      <c r="QOW130" s="6"/>
      <c r="QOX130" s="732"/>
      <c r="QOY130" s="1150"/>
      <c r="QOZ130" s="609"/>
      <c r="QPA130" s="1150"/>
      <c r="QPB130" s="1150"/>
      <c r="QPC130" s="1150"/>
      <c r="QPD130" s="609"/>
      <c r="QPE130" s="1150"/>
      <c r="QPF130" s="642"/>
      <c r="QPG130" s="1148"/>
      <c r="QPH130" s="1148"/>
      <c r="QPI130" s="1148"/>
      <c r="QPJ130" s="642"/>
      <c r="QPK130" s="730"/>
      <c r="QPL130" s="60"/>
      <c r="QPM130" s="60"/>
      <c r="QPN130" s="731"/>
      <c r="QPO130" s="1150"/>
      <c r="QPP130" s="35"/>
      <c r="QPQ130" s="732"/>
      <c r="QPR130" s="6"/>
      <c r="QPS130" s="6"/>
      <c r="QPT130" s="6"/>
      <c r="QPU130" s="732"/>
      <c r="QPV130" s="1150"/>
      <c r="QPW130" s="609"/>
      <c r="QPX130" s="1150"/>
      <c r="QPY130" s="1150"/>
      <c r="QPZ130" s="1150"/>
      <c r="QQA130" s="609"/>
      <c r="QQB130" s="1150"/>
      <c r="QQC130" s="642"/>
      <c r="QQD130" s="1148"/>
      <c r="QQE130" s="1148"/>
      <c r="QQF130" s="1148"/>
      <c r="QQG130" s="642"/>
      <c r="QQH130" s="730"/>
      <c r="QQI130" s="60"/>
      <c r="QQJ130" s="60"/>
      <c r="QQK130" s="731"/>
      <c r="QQL130" s="1150"/>
      <c r="QQM130" s="35"/>
      <c r="QQN130" s="732"/>
      <c r="QQO130" s="6"/>
      <c r="QQP130" s="6"/>
      <c r="QQQ130" s="6"/>
      <c r="QQR130" s="732"/>
      <c r="QQS130" s="1150"/>
      <c r="QQT130" s="609"/>
      <c r="QQU130" s="1150"/>
      <c r="QQV130" s="1150"/>
      <c r="QQW130" s="1150"/>
      <c r="QQX130" s="609"/>
      <c r="QQY130" s="1150"/>
      <c r="QQZ130" s="642"/>
      <c r="QRA130" s="1148"/>
      <c r="QRB130" s="1148"/>
      <c r="QRC130" s="1148"/>
      <c r="QRD130" s="642"/>
      <c r="QRE130" s="730"/>
      <c r="QRF130" s="60"/>
      <c r="QRG130" s="60"/>
      <c r="QRH130" s="731"/>
      <c r="QRI130" s="1150"/>
      <c r="QRJ130" s="35"/>
      <c r="QRK130" s="732"/>
      <c r="QRL130" s="6"/>
      <c r="QRM130" s="6"/>
      <c r="QRN130" s="6"/>
      <c r="QRO130" s="732"/>
      <c r="QRP130" s="1150"/>
      <c r="QRQ130" s="609"/>
      <c r="QRR130" s="1150"/>
      <c r="QRS130" s="1150"/>
      <c r="QRT130" s="1150"/>
      <c r="QRU130" s="609"/>
      <c r="QRV130" s="1150"/>
      <c r="QRW130" s="642"/>
      <c r="QRX130" s="1148"/>
      <c r="QRY130" s="1148"/>
      <c r="QRZ130" s="1148"/>
      <c r="QSA130" s="642"/>
      <c r="QSB130" s="730"/>
      <c r="QSC130" s="60"/>
      <c r="QSD130" s="60"/>
      <c r="QSE130" s="731"/>
      <c r="QSF130" s="1150"/>
      <c r="QSG130" s="35"/>
      <c r="QSH130" s="732"/>
      <c r="QSI130" s="6"/>
      <c r="QSJ130" s="6"/>
      <c r="QSK130" s="6"/>
      <c r="QSL130" s="732"/>
      <c r="QSM130" s="1150"/>
      <c r="QSN130" s="609"/>
      <c r="QSO130" s="1150"/>
      <c r="QSP130" s="1150"/>
      <c r="QSQ130" s="1150"/>
      <c r="QSR130" s="609"/>
      <c r="QSS130" s="1150"/>
      <c r="QST130" s="642"/>
      <c r="QSU130" s="1148"/>
      <c r="QSV130" s="1148"/>
      <c r="QSW130" s="1148"/>
      <c r="QSX130" s="642"/>
      <c r="QSY130" s="730"/>
      <c r="QSZ130" s="60"/>
      <c r="QTA130" s="60"/>
      <c r="QTB130" s="731"/>
      <c r="QTC130" s="1150"/>
      <c r="QTD130" s="35"/>
      <c r="QTE130" s="732"/>
      <c r="QTF130" s="6"/>
      <c r="QTG130" s="6"/>
      <c r="QTH130" s="6"/>
      <c r="QTI130" s="732"/>
      <c r="QTJ130" s="1150"/>
      <c r="QTK130" s="609"/>
      <c r="QTL130" s="1150"/>
      <c r="QTM130" s="1150"/>
      <c r="QTN130" s="1150"/>
      <c r="QTO130" s="609"/>
      <c r="QTP130" s="1150"/>
      <c r="QTQ130" s="642"/>
      <c r="QTR130" s="1148"/>
      <c r="QTS130" s="1148"/>
      <c r="QTT130" s="1148"/>
      <c r="QTU130" s="642"/>
      <c r="QTV130" s="730"/>
      <c r="QTW130" s="60"/>
      <c r="QTX130" s="60"/>
      <c r="QTY130" s="731"/>
      <c r="QTZ130" s="1150"/>
      <c r="QUA130" s="35"/>
      <c r="QUB130" s="732"/>
      <c r="QUC130" s="6"/>
      <c r="QUD130" s="6"/>
      <c r="QUE130" s="6"/>
      <c r="QUF130" s="732"/>
      <c r="QUG130" s="1150"/>
      <c r="QUH130" s="609"/>
      <c r="QUI130" s="1150"/>
      <c r="QUJ130" s="1150"/>
      <c r="QUK130" s="1150"/>
      <c r="QUL130" s="609"/>
      <c r="QUM130" s="1150"/>
      <c r="QUN130" s="642"/>
      <c r="QUO130" s="1148"/>
      <c r="QUP130" s="1148"/>
      <c r="QUQ130" s="1148"/>
      <c r="QUR130" s="642"/>
      <c r="QUS130" s="730"/>
      <c r="QUT130" s="60"/>
      <c r="QUU130" s="60"/>
      <c r="QUV130" s="731"/>
      <c r="QUW130" s="1150"/>
      <c r="QUX130" s="35"/>
      <c r="QUY130" s="732"/>
      <c r="QUZ130" s="6"/>
      <c r="QVA130" s="6"/>
      <c r="QVB130" s="6"/>
      <c r="QVC130" s="732"/>
      <c r="QVD130" s="1150"/>
      <c r="QVE130" s="609"/>
      <c r="QVF130" s="1150"/>
      <c r="QVG130" s="1150"/>
      <c r="QVH130" s="1150"/>
      <c r="QVI130" s="609"/>
      <c r="QVJ130" s="1150"/>
      <c r="QVK130" s="642"/>
      <c r="QVL130" s="1148"/>
      <c r="QVM130" s="1148"/>
      <c r="QVN130" s="1148"/>
      <c r="QVO130" s="642"/>
      <c r="QVP130" s="730"/>
      <c r="QVQ130" s="60"/>
      <c r="QVR130" s="60"/>
      <c r="QVS130" s="731"/>
      <c r="QVT130" s="1150"/>
      <c r="QVU130" s="35"/>
      <c r="QVV130" s="732"/>
      <c r="QVW130" s="6"/>
      <c r="QVX130" s="6"/>
      <c r="QVY130" s="6"/>
      <c r="QVZ130" s="732"/>
      <c r="QWA130" s="1150"/>
      <c r="QWB130" s="609"/>
      <c r="QWC130" s="1150"/>
      <c r="QWD130" s="1150"/>
      <c r="QWE130" s="1150"/>
      <c r="QWF130" s="609"/>
      <c r="QWG130" s="1150"/>
      <c r="QWH130" s="642"/>
      <c r="QWI130" s="1148"/>
      <c r="QWJ130" s="1148"/>
      <c r="QWK130" s="1148"/>
      <c r="QWL130" s="642"/>
      <c r="QWM130" s="730"/>
      <c r="QWN130" s="60"/>
      <c r="QWO130" s="60"/>
      <c r="QWP130" s="731"/>
      <c r="QWQ130" s="1150"/>
      <c r="QWR130" s="35"/>
      <c r="QWS130" s="732"/>
      <c r="QWT130" s="6"/>
      <c r="QWU130" s="6"/>
      <c r="QWV130" s="6"/>
      <c r="QWW130" s="732"/>
      <c r="QWX130" s="1150"/>
      <c r="QWY130" s="609"/>
      <c r="QWZ130" s="1150"/>
      <c r="QXA130" s="1150"/>
      <c r="QXB130" s="1150"/>
      <c r="QXC130" s="609"/>
      <c r="QXD130" s="1150"/>
      <c r="QXE130" s="642"/>
      <c r="QXF130" s="1148"/>
      <c r="QXG130" s="1148"/>
      <c r="QXH130" s="1148"/>
      <c r="QXI130" s="642"/>
      <c r="QXJ130" s="730"/>
      <c r="QXK130" s="60"/>
      <c r="QXL130" s="60"/>
      <c r="QXM130" s="731"/>
      <c r="QXN130" s="1150"/>
      <c r="QXO130" s="35"/>
      <c r="QXP130" s="732"/>
      <c r="QXQ130" s="6"/>
      <c r="QXR130" s="6"/>
      <c r="QXS130" s="6"/>
      <c r="QXT130" s="732"/>
      <c r="QXU130" s="1150"/>
      <c r="QXV130" s="609"/>
      <c r="QXW130" s="1150"/>
      <c r="QXX130" s="1150"/>
      <c r="QXY130" s="1150"/>
      <c r="QXZ130" s="609"/>
      <c r="QYA130" s="1150"/>
      <c r="QYB130" s="642"/>
      <c r="QYC130" s="1148"/>
      <c r="QYD130" s="1148"/>
      <c r="QYE130" s="1148"/>
      <c r="QYF130" s="642"/>
      <c r="QYG130" s="730"/>
      <c r="QYH130" s="60"/>
      <c r="QYI130" s="60"/>
      <c r="QYJ130" s="731"/>
      <c r="QYK130" s="1150"/>
      <c r="QYL130" s="35"/>
      <c r="QYM130" s="732"/>
      <c r="QYN130" s="6"/>
      <c r="QYO130" s="6"/>
      <c r="QYP130" s="6"/>
      <c r="QYQ130" s="732"/>
      <c r="QYR130" s="1150"/>
      <c r="QYS130" s="609"/>
      <c r="QYT130" s="1150"/>
      <c r="QYU130" s="1150"/>
      <c r="QYV130" s="1150"/>
      <c r="QYW130" s="609"/>
      <c r="QYX130" s="1150"/>
      <c r="QYY130" s="642"/>
      <c r="QYZ130" s="1148"/>
      <c r="QZA130" s="1148"/>
      <c r="QZB130" s="1148"/>
      <c r="QZC130" s="642"/>
      <c r="QZD130" s="730"/>
      <c r="QZE130" s="60"/>
      <c r="QZF130" s="60"/>
      <c r="QZG130" s="731"/>
      <c r="QZH130" s="1150"/>
      <c r="QZI130" s="35"/>
      <c r="QZJ130" s="732"/>
      <c r="QZK130" s="6"/>
      <c r="QZL130" s="6"/>
      <c r="QZM130" s="6"/>
      <c r="QZN130" s="732"/>
      <c r="QZO130" s="1150"/>
      <c r="QZP130" s="609"/>
      <c r="QZQ130" s="1150"/>
      <c r="QZR130" s="1150"/>
      <c r="QZS130" s="1150"/>
      <c r="QZT130" s="609"/>
      <c r="QZU130" s="1150"/>
      <c r="QZV130" s="642"/>
      <c r="QZW130" s="1148"/>
      <c r="QZX130" s="1148"/>
      <c r="QZY130" s="1148"/>
      <c r="QZZ130" s="642"/>
      <c r="RAA130" s="730"/>
      <c r="RAB130" s="60"/>
      <c r="RAC130" s="60"/>
      <c r="RAD130" s="731"/>
      <c r="RAE130" s="1150"/>
      <c r="RAF130" s="35"/>
      <c r="RAG130" s="732"/>
      <c r="RAH130" s="6"/>
      <c r="RAI130" s="6"/>
      <c r="RAJ130" s="6"/>
      <c r="RAK130" s="732"/>
      <c r="RAL130" s="1150"/>
      <c r="RAM130" s="609"/>
      <c r="RAN130" s="1150"/>
      <c r="RAO130" s="1150"/>
      <c r="RAP130" s="1150"/>
      <c r="RAQ130" s="609"/>
      <c r="RAR130" s="1150"/>
      <c r="RAS130" s="642"/>
      <c r="RAT130" s="1148"/>
      <c r="RAU130" s="1148"/>
      <c r="RAV130" s="1148"/>
      <c r="RAW130" s="642"/>
      <c r="RAX130" s="730"/>
      <c r="RAY130" s="60"/>
      <c r="RAZ130" s="60"/>
      <c r="RBA130" s="731"/>
      <c r="RBB130" s="1150"/>
      <c r="RBC130" s="35"/>
      <c r="RBD130" s="732"/>
      <c r="RBE130" s="6"/>
      <c r="RBF130" s="6"/>
      <c r="RBG130" s="6"/>
      <c r="RBH130" s="732"/>
      <c r="RBI130" s="1150"/>
      <c r="RBJ130" s="609"/>
      <c r="RBK130" s="1150"/>
      <c r="RBL130" s="1150"/>
      <c r="RBM130" s="1150"/>
      <c r="RBN130" s="609"/>
      <c r="RBO130" s="1150"/>
      <c r="RBP130" s="642"/>
      <c r="RBQ130" s="1148"/>
      <c r="RBR130" s="1148"/>
      <c r="RBS130" s="1148"/>
      <c r="RBT130" s="642"/>
      <c r="RBU130" s="730"/>
      <c r="RBV130" s="60"/>
      <c r="RBW130" s="60"/>
      <c r="RBX130" s="731"/>
      <c r="RBY130" s="1150"/>
      <c r="RBZ130" s="35"/>
      <c r="RCA130" s="732"/>
      <c r="RCB130" s="6"/>
      <c r="RCC130" s="6"/>
      <c r="RCD130" s="6"/>
      <c r="RCE130" s="732"/>
      <c r="RCF130" s="1150"/>
      <c r="RCG130" s="609"/>
      <c r="RCH130" s="1150"/>
      <c r="RCI130" s="1150"/>
      <c r="RCJ130" s="1150"/>
      <c r="RCK130" s="609"/>
      <c r="RCL130" s="1150"/>
      <c r="RCM130" s="642"/>
      <c r="RCN130" s="1148"/>
      <c r="RCO130" s="1148"/>
      <c r="RCP130" s="1148"/>
      <c r="RCQ130" s="642"/>
      <c r="RCR130" s="730"/>
      <c r="RCS130" s="60"/>
      <c r="RCT130" s="60"/>
      <c r="RCU130" s="731"/>
      <c r="RCV130" s="1150"/>
      <c r="RCW130" s="35"/>
      <c r="RCX130" s="732"/>
      <c r="RCY130" s="6"/>
      <c r="RCZ130" s="6"/>
      <c r="RDA130" s="6"/>
      <c r="RDB130" s="732"/>
      <c r="RDC130" s="1150"/>
      <c r="RDD130" s="609"/>
      <c r="RDE130" s="1150"/>
      <c r="RDF130" s="1150"/>
      <c r="RDG130" s="1150"/>
      <c r="RDH130" s="609"/>
      <c r="RDI130" s="1150"/>
      <c r="RDJ130" s="642"/>
      <c r="RDK130" s="1148"/>
      <c r="RDL130" s="1148"/>
      <c r="RDM130" s="1148"/>
      <c r="RDN130" s="642"/>
      <c r="RDO130" s="730"/>
      <c r="RDP130" s="60"/>
      <c r="RDQ130" s="60"/>
      <c r="RDR130" s="731"/>
      <c r="RDS130" s="1150"/>
      <c r="RDT130" s="35"/>
      <c r="RDU130" s="732"/>
      <c r="RDV130" s="6"/>
      <c r="RDW130" s="6"/>
      <c r="RDX130" s="6"/>
      <c r="RDY130" s="732"/>
      <c r="RDZ130" s="1150"/>
      <c r="REA130" s="609"/>
      <c r="REB130" s="1150"/>
      <c r="REC130" s="1150"/>
      <c r="RED130" s="1150"/>
      <c r="REE130" s="609"/>
      <c r="REF130" s="1150"/>
      <c r="REG130" s="642"/>
      <c r="REH130" s="1148"/>
      <c r="REI130" s="1148"/>
      <c r="REJ130" s="1148"/>
      <c r="REK130" s="642"/>
      <c r="REL130" s="730"/>
      <c r="REM130" s="60"/>
      <c r="REN130" s="60"/>
      <c r="REO130" s="731"/>
      <c r="REP130" s="1150"/>
      <c r="REQ130" s="35"/>
      <c r="RER130" s="732"/>
      <c r="RES130" s="6"/>
      <c r="RET130" s="6"/>
      <c r="REU130" s="6"/>
      <c r="REV130" s="732"/>
      <c r="REW130" s="1150"/>
      <c r="REX130" s="609"/>
      <c r="REY130" s="1150"/>
      <c r="REZ130" s="1150"/>
      <c r="RFA130" s="1150"/>
      <c r="RFB130" s="609"/>
      <c r="RFC130" s="1150"/>
      <c r="RFD130" s="642"/>
      <c r="RFE130" s="1148"/>
      <c r="RFF130" s="1148"/>
      <c r="RFG130" s="1148"/>
      <c r="RFH130" s="642"/>
      <c r="RFI130" s="730"/>
      <c r="RFJ130" s="60"/>
      <c r="RFK130" s="60"/>
      <c r="RFL130" s="731"/>
      <c r="RFM130" s="1150"/>
      <c r="RFN130" s="35"/>
      <c r="RFO130" s="732"/>
      <c r="RFP130" s="6"/>
      <c r="RFQ130" s="6"/>
      <c r="RFR130" s="6"/>
      <c r="RFS130" s="732"/>
      <c r="RFT130" s="1150"/>
      <c r="RFU130" s="609"/>
      <c r="RFV130" s="1150"/>
      <c r="RFW130" s="1150"/>
      <c r="RFX130" s="1150"/>
      <c r="RFY130" s="609"/>
      <c r="RFZ130" s="1150"/>
      <c r="RGA130" s="642"/>
      <c r="RGB130" s="1148"/>
      <c r="RGC130" s="1148"/>
      <c r="RGD130" s="1148"/>
      <c r="RGE130" s="642"/>
      <c r="RGF130" s="730"/>
      <c r="RGG130" s="60"/>
      <c r="RGH130" s="60"/>
      <c r="RGI130" s="731"/>
      <c r="RGJ130" s="1150"/>
      <c r="RGK130" s="35"/>
      <c r="RGL130" s="732"/>
      <c r="RGM130" s="6"/>
      <c r="RGN130" s="6"/>
      <c r="RGO130" s="6"/>
      <c r="RGP130" s="732"/>
      <c r="RGQ130" s="1150"/>
      <c r="RGR130" s="609"/>
      <c r="RGS130" s="1150"/>
      <c r="RGT130" s="1150"/>
      <c r="RGU130" s="1150"/>
      <c r="RGV130" s="609"/>
      <c r="RGW130" s="1150"/>
      <c r="RGX130" s="642"/>
      <c r="RGY130" s="1148"/>
      <c r="RGZ130" s="1148"/>
      <c r="RHA130" s="1148"/>
      <c r="RHB130" s="642"/>
      <c r="RHC130" s="730"/>
      <c r="RHD130" s="60"/>
      <c r="RHE130" s="60"/>
      <c r="RHF130" s="731"/>
      <c r="RHG130" s="1150"/>
      <c r="RHH130" s="35"/>
      <c r="RHI130" s="732"/>
      <c r="RHJ130" s="6"/>
      <c r="RHK130" s="6"/>
      <c r="RHL130" s="6"/>
      <c r="RHM130" s="732"/>
      <c r="RHN130" s="1150"/>
      <c r="RHO130" s="609"/>
      <c r="RHP130" s="1150"/>
      <c r="RHQ130" s="1150"/>
      <c r="RHR130" s="1150"/>
      <c r="RHS130" s="609"/>
      <c r="RHT130" s="1150"/>
      <c r="RHU130" s="642"/>
      <c r="RHV130" s="1148"/>
      <c r="RHW130" s="1148"/>
      <c r="RHX130" s="1148"/>
      <c r="RHY130" s="642"/>
      <c r="RHZ130" s="730"/>
      <c r="RIA130" s="60"/>
      <c r="RIB130" s="60"/>
      <c r="RIC130" s="731"/>
      <c r="RID130" s="1150"/>
      <c r="RIE130" s="35"/>
      <c r="RIF130" s="732"/>
      <c r="RIG130" s="6"/>
      <c r="RIH130" s="6"/>
      <c r="RII130" s="6"/>
      <c r="RIJ130" s="732"/>
      <c r="RIK130" s="1150"/>
      <c r="RIL130" s="609"/>
      <c r="RIM130" s="1150"/>
      <c r="RIN130" s="1150"/>
      <c r="RIO130" s="1150"/>
      <c r="RIP130" s="609"/>
      <c r="RIQ130" s="1150"/>
      <c r="RIR130" s="642"/>
      <c r="RIS130" s="1148"/>
      <c r="RIT130" s="1148"/>
      <c r="RIU130" s="1148"/>
      <c r="RIV130" s="642"/>
      <c r="RIW130" s="730"/>
      <c r="RIX130" s="60"/>
      <c r="RIY130" s="60"/>
      <c r="RIZ130" s="731"/>
      <c r="RJA130" s="1150"/>
      <c r="RJB130" s="35"/>
      <c r="RJC130" s="732"/>
      <c r="RJD130" s="6"/>
      <c r="RJE130" s="6"/>
      <c r="RJF130" s="6"/>
      <c r="RJG130" s="732"/>
      <c r="RJH130" s="1150"/>
      <c r="RJI130" s="609"/>
      <c r="RJJ130" s="1150"/>
      <c r="RJK130" s="1150"/>
      <c r="RJL130" s="1150"/>
      <c r="RJM130" s="609"/>
      <c r="RJN130" s="1150"/>
      <c r="RJO130" s="642"/>
      <c r="RJP130" s="1148"/>
      <c r="RJQ130" s="1148"/>
      <c r="RJR130" s="1148"/>
      <c r="RJS130" s="642"/>
      <c r="RJT130" s="730"/>
      <c r="RJU130" s="60"/>
      <c r="RJV130" s="60"/>
      <c r="RJW130" s="731"/>
      <c r="RJX130" s="1150"/>
      <c r="RJY130" s="35"/>
      <c r="RJZ130" s="732"/>
      <c r="RKA130" s="6"/>
      <c r="RKB130" s="6"/>
      <c r="RKC130" s="6"/>
      <c r="RKD130" s="732"/>
      <c r="RKE130" s="1150"/>
      <c r="RKF130" s="609"/>
      <c r="RKG130" s="1150"/>
      <c r="RKH130" s="1150"/>
      <c r="RKI130" s="1150"/>
      <c r="RKJ130" s="609"/>
      <c r="RKK130" s="1150"/>
      <c r="RKL130" s="642"/>
      <c r="RKM130" s="1148"/>
      <c r="RKN130" s="1148"/>
      <c r="RKO130" s="1148"/>
      <c r="RKP130" s="642"/>
      <c r="RKQ130" s="730"/>
      <c r="RKR130" s="60"/>
      <c r="RKS130" s="60"/>
      <c r="RKT130" s="731"/>
      <c r="RKU130" s="1150"/>
      <c r="RKV130" s="35"/>
      <c r="RKW130" s="732"/>
      <c r="RKX130" s="6"/>
      <c r="RKY130" s="6"/>
      <c r="RKZ130" s="6"/>
      <c r="RLA130" s="732"/>
      <c r="RLB130" s="1150"/>
      <c r="RLC130" s="609"/>
      <c r="RLD130" s="1150"/>
      <c r="RLE130" s="1150"/>
      <c r="RLF130" s="1150"/>
      <c r="RLG130" s="609"/>
      <c r="RLH130" s="1150"/>
      <c r="RLI130" s="642"/>
      <c r="RLJ130" s="1148"/>
      <c r="RLK130" s="1148"/>
      <c r="RLL130" s="1148"/>
      <c r="RLM130" s="642"/>
      <c r="RLN130" s="730"/>
      <c r="RLO130" s="60"/>
      <c r="RLP130" s="60"/>
      <c r="RLQ130" s="731"/>
      <c r="RLR130" s="1150"/>
      <c r="RLS130" s="35"/>
      <c r="RLT130" s="732"/>
      <c r="RLU130" s="6"/>
      <c r="RLV130" s="6"/>
      <c r="RLW130" s="6"/>
      <c r="RLX130" s="732"/>
      <c r="RLY130" s="1150"/>
      <c r="RLZ130" s="609"/>
      <c r="RMA130" s="1150"/>
      <c r="RMB130" s="1150"/>
      <c r="RMC130" s="1150"/>
      <c r="RMD130" s="609"/>
      <c r="RME130" s="1150"/>
      <c r="RMF130" s="642"/>
      <c r="RMG130" s="1148"/>
      <c r="RMH130" s="1148"/>
      <c r="RMI130" s="1148"/>
      <c r="RMJ130" s="642"/>
      <c r="RMK130" s="730"/>
      <c r="RML130" s="60"/>
      <c r="RMM130" s="60"/>
      <c r="RMN130" s="731"/>
      <c r="RMO130" s="1150"/>
      <c r="RMP130" s="35"/>
      <c r="RMQ130" s="732"/>
      <c r="RMR130" s="6"/>
      <c r="RMS130" s="6"/>
      <c r="RMT130" s="6"/>
      <c r="RMU130" s="732"/>
      <c r="RMV130" s="1150"/>
      <c r="RMW130" s="609"/>
      <c r="RMX130" s="1150"/>
      <c r="RMY130" s="1150"/>
      <c r="RMZ130" s="1150"/>
      <c r="RNA130" s="609"/>
      <c r="RNB130" s="1150"/>
      <c r="RNC130" s="642"/>
      <c r="RND130" s="1148"/>
      <c r="RNE130" s="1148"/>
      <c r="RNF130" s="1148"/>
      <c r="RNG130" s="642"/>
      <c r="RNH130" s="730"/>
      <c r="RNI130" s="60"/>
      <c r="RNJ130" s="60"/>
      <c r="RNK130" s="731"/>
      <c r="RNL130" s="1150"/>
      <c r="RNM130" s="35"/>
      <c r="RNN130" s="732"/>
      <c r="RNO130" s="6"/>
      <c r="RNP130" s="6"/>
      <c r="RNQ130" s="6"/>
      <c r="RNR130" s="732"/>
      <c r="RNS130" s="1150"/>
      <c r="RNT130" s="609"/>
      <c r="RNU130" s="1150"/>
      <c r="RNV130" s="1150"/>
      <c r="RNW130" s="1150"/>
      <c r="RNX130" s="609"/>
      <c r="RNY130" s="1150"/>
      <c r="RNZ130" s="642"/>
      <c r="ROA130" s="1148"/>
      <c r="ROB130" s="1148"/>
      <c r="ROC130" s="1148"/>
      <c r="ROD130" s="642"/>
      <c r="ROE130" s="730"/>
      <c r="ROF130" s="60"/>
      <c r="ROG130" s="60"/>
      <c r="ROH130" s="731"/>
      <c r="ROI130" s="1150"/>
      <c r="ROJ130" s="35"/>
      <c r="ROK130" s="732"/>
      <c r="ROL130" s="6"/>
      <c r="ROM130" s="6"/>
      <c r="RON130" s="6"/>
      <c r="ROO130" s="732"/>
      <c r="ROP130" s="1150"/>
      <c r="ROQ130" s="609"/>
      <c r="ROR130" s="1150"/>
      <c r="ROS130" s="1150"/>
      <c r="ROT130" s="1150"/>
      <c r="ROU130" s="609"/>
      <c r="ROV130" s="1150"/>
      <c r="ROW130" s="642"/>
      <c r="ROX130" s="1148"/>
      <c r="ROY130" s="1148"/>
      <c r="ROZ130" s="1148"/>
      <c r="RPA130" s="642"/>
      <c r="RPB130" s="730"/>
      <c r="RPC130" s="60"/>
      <c r="RPD130" s="60"/>
      <c r="RPE130" s="731"/>
      <c r="RPF130" s="1150"/>
      <c r="RPG130" s="35"/>
      <c r="RPH130" s="732"/>
      <c r="RPI130" s="6"/>
      <c r="RPJ130" s="6"/>
      <c r="RPK130" s="6"/>
      <c r="RPL130" s="732"/>
      <c r="RPM130" s="1150"/>
      <c r="RPN130" s="609"/>
      <c r="RPO130" s="1150"/>
      <c r="RPP130" s="1150"/>
      <c r="RPQ130" s="1150"/>
      <c r="RPR130" s="609"/>
      <c r="RPS130" s="1150"/>
      <c r="RPT130" s="642"/>
      <c r="RPU130" s="1148"/>
      <c r="RPV130" s="1148"/>
      <c r="RPW130" s="1148"/>
      <c r="RPX130" s="642"/>
      <c r="RPY130" s="730"/>
      <c r="RPZ130" s="60"/>
      <c r="RQA130" s="60"/>
      <c r="RQB130" s="731"/>
      <c r="RQC130" s="1150"/>
      <c r="RQD130" s="35"/>
      <c r="RQE130" s="732"/>
      <c r="RQF130" s="6"/>
      <c r="RQG130" s="6"/>
      <c r="RQH130" s="6"/>
      <c r="RQI130" s="732"/>
      <c r="RQJ130" s="1150"/>
      <c r="RQK130" s="609"/>
      <c r="RQL130" s="1150"/>
      <c r="RQM130" s="1150"/>
      <c r="RQN130" s="1150"/>
      <c r="RQO130" s="609"/>
      <c r="RQP130" s="1150"/>
      <c r="RQQ130" s="642"/>
      <c r="RQR130" s="1148"/>
      <c r="RQS130" s="1148"/>
      <c r="RQT130" s="1148"/>
      <c r="RQU130" s="642"/>
      <c r="RQV130" s="730"/>
      <c r="RQW130" s="60"/>
      <c r="RQX130" s="60"/>
      <c r="RQY130" s="731"/>
      <c r="RQZ130" s="1150"/>
      <c r="RRA130" s="35"/>
      <c r="RRB130" s="732"/>
      <c r="RRC130" s="6"/>
      <c r="RRD130" s="6"/>
      <c r="RRE130" s="6"/>
      <c r="RRF130" s="732"/>
      <c r="RRG130" s="1150"/>
      <c r="RRH130" s="609"/>
      <c r="RRI130" s="1150"/>
      <c r="RRJ130" s="1150"/>
      <c r="RRK130" s="1150"/>
      <c r="RRL130" s="609"/>
      <c r="RRM130" s="1150"/>
      <c r="RRN130" s="642"/>
      <c r="RRO130" s="1148"/>
      <c r="RRP130" s="1148"/>
      <c r="RRQ130" s="1148"/>
      <c r="RRR130" s="642"/>
      <c r="RRS130" s="730"/>
      <c r="RRT130" s="60"/>
      <c r="RRU130" s="60"/>
      <c r="RRV130" s="731"/>
      <c r="RRW130" s="1150"/>
      <c r="RRX130" s="35"/>
      <c r="RRY130" s="732"/>
      <c r="RRZ130" s="6"/>
      <c r="RSA130" s="6"/>
      <c r="RSB130" s="6"/>
      <c r="RSC130" s="732"/>
      <c r="RSD130" s="1150"/>
      <c r="RSE130" s="609"/>
      <c r="RSF130" s="1150"/>
      <c r="RSG130" s="1150"/>
      <c r="RSH130" s="1150"/>
      <c r="RSI130" s="609"/>
      <c r="RSJ130" s="1150"/>
      <c r="RSK130" s="642"/>
      <c r="RSL130" s="1148"/>
      <c r="RSM130" s="1148"/>
      <c r="RSN130" s="1148"/>
      <c r="RSO130" s="642"/>
      <c r="RSP130" s="730"/>
      <c r="RSQ130" s="60"/>
      <c r="RSR130" s="60"/>
      <c r="RSS130" s="731"/>
      <c r="RST130" s="1150"/>
      <c r="RSU130" s="35"/>
      <c r="RSV130" s="732"/>
      <c r="RSW130" s="6"/>
      <c r="RSX130" s="6"/>
      <c r="RSY130" s="6"/>
      <c r="RSZ130" s="732"/>
      <c r="RTA130" s="1150"/>
      <c r="RTB130" s="609"/>
      <c r="RTC130" s="1150"/>
      <c r="RTD130" s="1150"/>
      <c r="RTE130" s="1150"/>
      <c r="RTF130" s="609"/>
      <c r="RTG130" s="1150"/>
      <c r="RTH130" s="642"/>
      <c r="RTI130" s="1148"/>
      <c r="RTJ130" s="1148"/>
      <c r="RTK130" s="1148"/>
      <c r="RTL130" s="642"/>
      <c r="RTM130" s="730"/>
      <c r="RTN130" s="60"/>
      <c r="RTO130" s="60"/>
      <c r="RTP130" s="731"/>
      <c r="RTQ130" s="1150"/>
      <c r="RTR130" s="35"/>
      <c r="RTS130" s="732"/>
      <c r="RTT130" s="6"/>
      <c r="RTU130" s="6"/>
      <c r="RTV130" s="6"/>
      <c r="RTW130" s="732"/>
      <c r="RTX130" s="1150"/>
      <c r="RTY130" s="609"/>
      <c r="RTZ130" s="1150"/>
      <c r="RUA130" s="1150"/>
      <c r="RUB130" s="1150"/>
      <c r="RUC130" s="609"/>
      <c r="RUD130" s="1150"/>
      <c r="RUE130" s="642"/>
      <c r="RUF130" s="1148"/>
      <c r="RUG130" s="1148"/>
      <c r="RUH130" s="1148"/>
      <c r="RUI130" s="642"/>
      <c r="RUJ130" s="730"/>
      <c r="RUK130" s="60"/>
      <c r="RUL130" s="60"/>
      <c r="RUM130" s="731"/>
      <c r="RUN130" s="1150"/>
      <c r="RUO130" s="35"/>
      <c r="RUP130" s="732"/>
      <c r="RUQ130" s="6"/>
      <c r="RUR130" s="6"/>
      <c r="RUS130" s="6"/>
      <c r="RUT130" s="732"/>
      <c r="RUU130" s="1150"/>
      <c r="RUV130" s="609"/>
      <c r="RUW130" s="1150"/>
      <c r="RUX130" s="1150"/>
      <c r="RUY130" s="1150"/>
      <c r="RUZ130" s="609"/>
      <c r="RVA130" s="1150"/>
      <c r="RVB130" s="642"/>
      <c r="RVC130" s="1148"/>
      <c r="RVD130" s="1148"/>
      <c r="RVE130" s="1148"/>
      <c r="RVF130" s="642"/>
      <c r="RVG130" s="730"/>
      <c r="RVH130" s="60"/>
      <c r="RVI130" s="60"/>
      <c r="RVJ130" s="731"/>
      <c r="RVK130" s="1150"/>
      <c r="RVL130" s="35"/>
      <c r="RVM130" s="732"/>
      <c r="RVN130" s="6"/>
      <c r="RVO130" s="6"/>
      <c r="RVP130" s="6"/>
      <c r="RVQ130" s="732"/>
      <c r="RVR130" s="1150"/>
      <c r="RVS130" s="609"/>
      <c r="RVT130" s="1150"/>
      <c r="RVU130" s="1150"/>
      <c r="RVV130" s="1150"/>
      <c r="RVW130" s="609"/>
      <c r="RVX130" s="1150"/>
      <c r="RVY130" s="642"/>
      <c r="RVZ130" s="1148"/>
      <c r="RWA130" s="1148"/>
      <c r="RWB130" s="1148"/>
      <c r="RWC130" s="642"/>
      <c r="RWD130" s="730"/>
      <c r="RWE130" s="60"/>
      <c r="RWF130" s="60"/>
      <c r="RWG130" s="731"/>
      <c r="RWH130" s="1150"/>
      <c r="RWI130" s="35"/>
      <c r="RWJ130" s="732"/>
      <c r="RWK130" s="6"/>
      <c r="RWL130" s="6"/>
      <c r="RWM130" s="6"/>
      <c r="RWN130" s="732"/>
      <c r="RWO130" s="1150"/>
      <c r="RWP130" s="609"/>
      <c r="RWQ130" s="1150"/>
      <c r="RWR130" s="1150"/>
      <c r="RWS130" s="1150"/>
      <c r="RWT130" s="609"/>
      <c r="RWU130" s="1150"/>
      <c r="RWV130" s="642"/>
      <c r="RWW130" s="1148"/>
      <c r="RWX130" s="1148"/>
      <c r="RWY130" s="1148"/>
      <c r="RWZ130" s="642"/>
      <c r="RXA130" s="730"/>
      <c r="RXB130" s="60"/>
      <c r="RXC130" s="60"/>
      <c r="RXD130" s="731"/>
      <c r="RXE130" s="1150"/>
      <c r="RXF130" s="35"/>
      <c r="RXG130" s="732"/>
      <c r="RXH130" s="6"/>
      <c r="RXI130" s="6"/>
      <c r="RXJ130" s="6"/>
      <c r="RXK130" s="732"/>
      <c r="RXL130" s="1150"/>
      <c r="RXM130" s="609"/>
      <c r="RXN130" s="1150"/>
      <c r="RXO130" s="1150"/>
      <c r="RXP130" s="1150"/>
      <c r="RXQ130" s="609"/>
      <c r="RXR130" s="1150"/>
      <c r="RXS130" s="642"/>
      <c r="RXT130" s="1148"/>
      <c r="RXU130" s="1148"/>
      <c r="RXV130" s="1148"/>
      <c r="RXW130" s="642"/>
      <c r="RXX130" s="730"/>
      <c r="RXY130" s="60"/>
      <c r="RXZ130" s="60"/>
      <c r="RYA130" s="731"/>
      <c r="RYB130" s="1150"/>
      <c r="RYC130" s="35"/>
      <c r="RYD130" s="732"/>
      <c r="RYE130" s="6"/>
      <c r="RYF130" s="6"/>
      <c r="RYG130" s="6"/>
      <c r="RYH130" s="732"/>
      <c r="RYI130" s="1150"/>
      <c r="RYJ130" s="609"/>
      <c r="RYK130" s="1150"/>
      <c r="RYL130" s="1150"/>
      <c r="RYM130" s="1150"/>
      <c r="RYN130" s="609"/>
      <c r="RYO130" s="1150"/>
      <c r="RYP130" s="642"/>
      <c r="RYQ130" s="1148"/>
      <c r="RYR130" s="1148"/>
      <c r="RYS130" s="1148"/>
      <c r="RYT130" s="642"/>
      <c r="RYU130" s="730"/>
      <c r="RYV130" s="60"/>
      <c r="RYW130" s="60"/>
      <c r="RYX130" s="731"/>
      <c r="RYY130" s="1150"/>
      <c r="RYZ130" s="35"/>
      <c r="RZA130" s="732"/>
      <c r="RZB130" s="6"/>
      <c r="RZC130" s="6"/>
      <c r="RZD130" s="6"/>
      <c r="RZE130" s="732"/>
      <c r="RZF130" s="1150"/>
      <c r="RZG130" s="609"/>
      <c r="RZH130" s="1150"/>
      <c r="RZI130" s="1150"/>
      <c r="RZJ130" s="1150"/>
      <c r="RZK130" s="609"/>
      <c r="RZL130" s="1150"/>
      <c r="RZM130" s="642"/>
      <c r="RZN130" s="1148"/>
      <c r="RZO130" s="1148"/>
      <c r="RZP130" s="1148"/>
      <c r="RZQ130" s="642"/>
      <c r="RZR130" s="730"/>
      <c r="RZS130" s="60"/>
      <c r="RZT130" s="60"/>
      <c r="RZU130" s="731"/>
      <c r="RZV130" s="1150"/>
      <c r="RZW130" s="35"/>
      <c r="RZX130" s="732"/>
      <c r="RZY130" s="6"/>
      <c r="RZZ130" s="6"/>
      <c r="SAA130" s="6"/>
      <c r="SAB130" s="732"/>
      <c r="SAC130" s="1150"/>
      <c r="SAD130" s="609"/>
      <c r="SAE130" s="1150"/>
      <c r="SAF130" s="1150"/>
      <c r="SAG130" s="1150"/>
      <c r="SAH130" s="609"/>
      <c r="SAI130" s="1150"/>
      <c r="SAJ130" s="642"/>
      <c r="SAK130" s="1148"/>
      <c r="SAL130" s="1148"/>
      <c r="SAM130" s="1148"/>
      <c r="SAN130" s="642"/>
      <c r="SAO130" s="730"/>
      <c r="SAP130" s="60"/>
      <c r="SAQ130" s="60"/>
      <c r="SAR130" s="731"/>
      <c r="SAS130" s="1150"/>
      <c r="SAT130" s="35"/>
      <c r="SAU130" s="732"/>
      <c r="SAV130" s="6"/>
      <c r="SAW130" s="6"/>
      <c r="SAX130" s="6"/>
      <c r="SAY130" s="732"/>
      <c r="SAZ130" s="1150"/>
      <c r="SBA130" s="609"/>
      <c r="SBB130" s="1150"/>
      <c r="SBC130" s="1150"/>
      <c r="SBD130" s="1150"/>
      <c r="SBE130" s="609"/>
      <c r="SBF130" s="1150"/>
      <c r="SBG130" s="642"/>
      <c r="SBH130" s="1148"/>
      <c r="SBI130" s="1148"/>
      <c r="SBJ130" s="1148"/>
      <c r="SBK130" s="642"/>
      <c r="SBL130" s="730"/>
      <c r="SBM130" s="60"/>
      <c r="SBN130" s="60"/>
      <c r="SBO130" s="731"/>
      <c r="SBP130" s="1150"/>
      <c r="SBQ130" s="35"/>
      <c r="SBR130" s="732"/>
      <c r="SBS130" s="6"/>
      <c r="SBT130" s="6"/>
      <c r="SBU130" s="6"/>
      <c r="SBV130" s="732"/>
      <c r="SBW130" s="1150"/>
      <c r="SBX130" s="609"/>
      <c r="SBY130" s="1150"/>
      <c r="SBZ130" s="1150"/>
      <c r="SCA130" s="1150"/>
      <c r="SCB130" s="609"/>
      <c r="SCC130" s="1150"/>
      <c r="SCD130" s="642"/>
      <c r="SCE130" s="1148"/>
      <c r="SCF130" s="1148"/>
      <c r="SCG130" s="1148"/>
      <c r="SCH130" s="642"/>
      <c r="SCI130" s="730"/>
      <c r="SCJ130" s="60"/>
      <c r="SCK130" s="60"/>
      <c r="SCL130" s="731"/>
      <c r="SCM130" s="1150"/>
      <c r="SCN130" s="35"/>
      <c r="SCO130" s="732"/>
      <c r="SCP130" s="6"/>
      <c r="SCQ130" s="6"/>
      <c r="SCR130" s="6"/>
      <c r="SCS130" s="732"/>
      <c r="SCT130" s="1150"/>
      <c r="SCU130" s="609"/>
      <c r="SCV130" s="1150"/>
      <c r="SCW130" s="1150"/>
      <c r="SCX130" s="1150"/>
      <c r="SCY130" s="609"/>
      <c r="SCZ130" s="1150"/>
      <c r="SDA130" s="642"/>
      <c r="SDB130" s="1148"/>
      <c r="SDC130" s="1148"/>
      <c r="SDD130" s="1148"/>
      <c r="SDE130" s="642"/>
      <c r="SDF130" s="730"/>
      <c r="SDG130" s="60"/>
      <c r="SDH130" s="60"/>
      <c r="SDI130" s="731"/>
      <c r="SDJ130" s="1150"/>
      <c r="SDK130" s="35"/>
      <c r="SDL130" s="732"/>
      <c r="SDM130" s="6"/>
      <c r="SDN130" s="6"/>
      <c r="SDO130" s="6"/>
      <c r="SDP130" s="732"/>
      <c r="SDQ130" s="1150"/>
      <c r="SDR130" s="609"/>
      <c r="SDS130" s="1150"/>
      <c r="SDT130" s="1150"/>
      <c r="SDU130" s="1150"/>
      <c r="SDV130" s="609"/>
      <c r="SDW130" s="1150"/>
      <c r="SDX130" s="642"/>
      <c r="SDY130" s="1148"/>
      <c r="SDZ130" s="1148"/>
      <c r="SEA130" s="1148"/>
      <c r="SEB130" s="642"/>
      <c r="SEC130" s="730"/>
      <c r="SED130" s="60"/>
      <c r="SEE130" s="60"/>
      <c r="SEF130" s="731"/>
      <c r="SEG130" s="1150"/>
      <c r="SEH130" s="35"/>
      <c r="SEI130" s="732"/>
      <c r="SEJ130" s="6"/>
      <c r="SEK130" s="6"/>
      <c r="SEL130" s="6"/>
      <c r="SEM130" s="732"/>
      <c r="SEN130" s="1150"/>
      <c r="SEO130" s="609"/>
      <c r="SEP130" s="1150"/>
      <c r="SEQ130" s="1150"/>
      <c r="SER130" s="1150"/>
      <c r="SES130" s="609"/>
      <c r="SET130" s="1150"/>
      <c r="SEU130" s="642"/>
      <c r="SEV130" s="1148"/>
      <c r="SEW130" s="1148"/>
      <c r="SEX130" s="1148"/>
      <c r="SEY130" s="642"/>
      <c r="SEZ130" s="730"/>
      <c r="SFA130" s="60"/>
      <c r="SFB130" s="60"/>
      <c r="SFC130" s="731"/>
      <c r="SFD130" s="1150"/>
      <c r="SFE130" s="35"/>
      <c r="SFF130" s="732"/>
      <c r="SFG130" s="6"/>
      <c r="SFH130" s="6"/>
      <c r="SFI130" s="6"/>
      <c r="SFJ130" s="732"/>
      <c r="SFK130" s="1150"/>
      <c r="SFL130" s="609"/>
      <c r="SFM130" s="1150"/>
      <c r="SFN130" s="1150"/>
      <c r="SFO130" s="1150"/>
      <c r="SFP130" s="609"/>
      <c r="SFQ130" s="1150"/>
      <c r="SFR130" s="642"/>
      <c r="SFS130" s="1148"/>
      <c r="SFT130" s="1148"/>
      <c r="SFU130" s="1148"/>
      <c r="SFV130" s="642"/>
      <c r="SFW130" s="730"/>
      <c r="SFX130" s="60"/>
      <c r="SFY130" s="60"/>
      <c r="SFZ130" s="731"/>
      <c r="SGA130" s="1150"/>
      <c r="SGB130" s="35"/>
      <c r="SGC130" s="732"/>
      <c r="SGD130" s="6"/>
      <c r="SGE130" s="6"/>
      <c r="SGF130" s="6"/>
      <c r="SGG130" s="732"/>
      <c r="SGH130" s="1150"/>
      <c r="SGI130" s="609"/>
      <c r="SGJ130" s="1150"/>
      <c r="SGK130" s="1150"/>
      <c r="SGL130" s="1150"/>
      <c r="SGM130" s="609"/>
      <c r="SGN130" s="1150"/>
      <c r="SGO130" s="642"/>
      <c r="SGP130" s="1148"/>
      <c r="SGQ130" s="1148"/>
      <c r="SGR130" s="1148"/>
      <c r="SGS130" s="642"/>
      <c r="SGT130" s="730"/>
      <c r="SGU130" s="60"/>
      <c r="SGV130" s="60"/>
      <c r="SGW130" s="731"/>
      <c r="SGX130" s="1150"/>
      <c r="SGY130" s="35"/>
      <c r="SGZ130" s="732"/>
      <c r="SHA130" s="6"/>
      <c r="SHB130" s="6"/>
      <c r="SHC130" s="6"/>
      <c r="SHD130" s="732"/>
      <c r="SHE130" s="1150"/>
      <c r="SHF130" s="609"/>
      <c r="SHG130" s="1150"/>
      <c r="SHH130" s="1150"/>
      <c r="SHI130" s="1150"/>
      <c r="SHJ130" s="609"/>
      <c r="SHK130" s="1150"/>
      <c r="SHL130" s="642"/>
      <c r="SHM130" s="1148"/>
      <c r="SHN130" s="1148"/>
      <c r="SHO130" s="1148"/>
      <c r="SHP130" s="642"/>
      <c r="SHQ130" s="730"/>
      <c r="SHR130" s="60"/>
      <c r="SHS130" s="60"/>
      <c r="SHT130" s="731"/>
      <c r="SHU130" s="1150"/>
      <c r="SHV130" s="35"/>
      <c r="SHW130" s="732"/>
      <c r="SHX130" s="6"/>
      <c r="SHY130" s="6"/>
      <c r="SHZ130" s="6"/>
      <c r="SIA130" s="732"/>
      <c r="SIB130" s="1150"/>
      <c r="SIC130" s="609"/>
      <c r="SID130" s="1150"/>
      <c r="SIE130" s="1150"/>
      <c r="SIF130" s="1150"/>
      <c r="SIG130" s="609"/>
      <c r="SIH130" s="1150"/>
      <c r="SII130" s="642"/>
      <c r="SIJ130" s="1148"/>
      <c r="SIK130" s="1148"/>
      <c r="SIL130" s="1148"/>
      <c r="SIM130" s="642"/>
      <c r="SIN130" s="730"/>
      <c r="SIO130" s="60"/>
      <c r="SIP130" s="60"/>
      <c r="SIQ130" s="731"/>
      <c r="SIR130" s="1150"/>
      <c r="SIS130" s="35"/>
      <c r="SIT130" s="732"/>
      <c r="SIU130" s="6"/>
      <c r="SIV130" s="6"/>
      <c r="SIW130" s="6"/>
      <c r="SIX130" s="732"/>
      <c r="SIY130" s="1150"/>
      <c r="SIZ130" s="609"/>
      <c r="SJA130" s="1150"/>
      <c r="SJB130" s="1150"/>
      <c r="SJC130" s="1150"/>
      <c r="SJD130" s="609"/>
      <c r="SJE130" s="1150"/>
      <c r="SJF130" s="642"/>
      <c r="SJG130" s="1148"/>
      <c r="SJH130" s="1148"/>
      <c r="SJI130" s="1148"/>
      <c r="SJJ130" s="642"/>
      <c r="SJK130" s="730"/>
      <c r="SJL130" s="60"/>
      <c r="SJM130" s="60"/>
      <c r="SJN130" s="731"/>
      <c r="SJO130" s="1150"/>
      <c r="SJP130" s="35"/>
      <c r="SJQ130" s="732"/>
      <c r="SJR130" s="6"/>
      <c r="SJS130" s="6"/>
      <c r="SJT130" s="6"/>
      <c r="SJU130" s="732"/>
      <c r="SJV130" s="1150"/>
      <c r="SJW130" s="609"/>
      <c r="SJX130" s="1150"/>
      <c r="SJY130" s="1150"/>
      <c r="SJZ130" s="1150"/>
      <c r="SKA130" s="609"/>
      <c r="SKB130" s="1150"/>
      <c r="SKC130" s="642"/>
      <c r="SKD130" s="1148"/>
      <c r="SKE130" s="1148"/>
      <c r="SKF130" s="1148"/>
      <c r="SKG130" s="642"/>
      <c r="SKH130" s="730"/>
      <c r="SKI130" s="60"/>
      <c r="SKJ130" s="60"/>
      <c r="SKK130" s="731"/>
      <c r="SKL130" s="1150"/>
      <c r="SKM130" s="35"/>
      <c r="SKN130" s="732"/>
      <c r="SKO130" s="6"/>
      <c r="SKP130" s="6"/>
      <c r="SKQ130" s="6"/>
      <c r="SKR130" s="732"/>
      <c r="SKS130" s="1150"/>
      <c r="SKT130" s="609"/>
      <c r="SKU130" s="1150"/>
      <c r="SKV130" s="1150"/>
      <c r="SKW130" s="1150"/>
      <c r="SKX130" s="609"/>
      <c r="SKY130" s="1150"/>
      <c r="SKZ130" s="642"/>
      <c r="SLA130" s="1148"/>
      <c r="SLB130" s="1148"/>
      <c r="SLC130" s="1148"/>
      <c r="SLD130" s="642"/>
      <c r="SLE130" s="730"/>
      <c r="SLF130" s="60"/>
      <c r="SLG130" s="60"/>
      <c r="SLH130" s="731"/>
      <c r="SLI130" s="1150"/>
      <c r="SLJ130" s="35"/>
      <c r="SLK130" s="732"/>
      <c r="SLL130" s="6"/>
      <c r="SLM130" s="6"/>
      <c r="SLN130" s="6"/>
      <c r="SLO130" s="732"/>
      <c r="SLP130" s="1150"/>
      <c r="SLQ130" s="609"/>
      <c r="SLR130" s="1150"/>
      <c r="SLS130" s="1150"/>
      <c r="SLT130" s="1150"/>
      <c r="SLU130" s="609"/>
      <c r="SLV130" s="1150"/>
      <c r="SLW130" s="642"/>
      <c r="SLX130" s="1148"/>
      <c r="SLY130" s="1148"/>
      <c r="SLZ130" s="1148"/>
      <c r="SMA130" s="642"/>
      <c r="SMB130" s="730"/>
      <c r="SMC130" s="60"/>
      <c r="SMD130" s="60"/>
      <c r="SME130" s="731"/>
      <c r="SMF130" s="1150"/>
      <c r="SMG130" s="35"/>
      <c r="SMH130" s="732"/>
      <c r="SMI130" s="6"/>
      <c r="SMJ130" s="6"/>
      <c r="SMK130" s="6"/>
      <c r="SML130" s="732"/>
      <c r="SMM130" s="1150"/>
      <c r="SMN130" s="609"/>
      <c r="SMO130" s="1150"/>
      <c r="SMP130" s="1150"/>
      <c r="SMQ130" s="1150"/>
      <c r="SMR130" s="609"/>
      <c r="SMS130" s="1150"/>
      <c r="SMT130" s="642"/>
      <c r="SMU130" s="1148"/>
      <c r="SMV130" s="1148"/>
      <c r="SMW130" s="1148"/>
      <c r="SMX130" s="642"/>
      <c r="SMY130" s="730"/>
      <c r="SMZ130" s="60"/>
      <c r="SNA130" s="60"/>
      <c r="SNB130" s="731"/>
      <c r="SNC130" s="1150"/>
      <c r="SND130" s="35"/>
      <c r="SNE130" s="732"/>
      <c r="SNF130" s="6"/>
      <c r="SNG130" s="6"/>
      <c r="SNH130" s="6"/>
      <c r="SNI130" s="732"/>
      <c r="SNJ130" s="1150"/>
      <c r="SNK130" s="609"/>
      <c r="SNL130" s="1150"/>
      <c r="SNM130" s="1150"/>
      <c r="SNN130" s="1150"/>
      <c r="SNO130" s="609"/>
      <c r="SNP130" s="1150"/>
      <c r="SNQ130" s="642"/>
      <c r="SNR130" s="1148"/>
      <c r="SNS130" s="1148"/>
      <c r="SNT130" s="1148"/>
      <c r="SNU130" s="642"/>
      <c r="SNV130" s="730"/>
      <c r="SNW130" s="60"/>
      <c r="SNX130" s="60"/>
      <c r="SNY130" s="731"/>
      <c r="SNZ130" s="1150"/>
      <c r="SOA130" s="35"/>
      <c r="SOB130" s="732"/>
      <c r="SOC130" s="6"/>
      <c r="SOD130" s="6"/>
      <c r="SOE130" s="6"/>
      <c r="SOF130" s="732"/>
      <c r="SOG130" s="1150"/>
      <c r="SOH130" s="609"/>
      <c r="SOI130" s="1150"/>
      <c r="SOJ130" s="1150"/>
      <c r="SOK130" s="1150"/>
      <c r="SOL130" s="609"/>
      <c r="SOM130" s="1150"/>
      <c r="SON130" s="642"/>
      <c r="SOO130" s="1148"/>
      <c r="SOP130" s="1148"/>
      <c r="SOQ130" s="1148"/>
      <c r="SOR130" s="642"/>
      <c r="SOS130" s="730"/>
      <c r="SOT130" s="60"/>
      <c r="SOU130" s="60"/>
      <c r="SOV130" s="731"/>
      <c r="SOW130" s="1150"/>
      <c r="SOX130" s="35"/>
      <c r="SOY130" s="732"/>
      <c r="SOZ130" s="6"/>
      <c r="SPA130" s="6"/>
      <c r="SPB130" s="6"/>
      <c r="SPC130" s="732"/>
      <c r="SPD130" s="1150"/>
      <c r="SPE130" s="609"/>
      <c r="SPF130" s="1150"/>
      <c r="SPG130" s="1150"/>
      <c r="SPH130" s="1150"/>
      <c r="SPI130" s="609"/>
      <c r="SPJ130" s="1150"/>
      <c r="SPK130" s="642"/>
      <c r="SPL130" s="1148"/>
      <c r="SPM130" s="1148"/>
      <c r="SPN130" s="1148"/>
      <c r="SPO130" s="642"/>
      <c r="SPP130" s="730"/>
      <c r="SPQ130" s="60"/>
      <c r="SPR130" s="60"/>
      <c r="SPS130" s="731"/>
      <c r="SPT130" s="1150"/>
      <c r="SPU130" s="35"/>
      <c r="SPV130" s="732"/>
      <c r="SPW130" s="6"/>
      <c r="SPX130" s="6"/>
      <c r="SPY130" s="6"/>
      <c r="SPZ130" s="732"/>
      <c r="SQA130" s="1150"/>
      <c r="SQB130" s="609"/>
      <c r="SQC130" s="1150"/>
      <c r="SQD130" s="1150"/>
      <c r="SQE130" s="1150"/>
      <c r="SQF130" s="609"/>
      <c r="SQG130" s="1150"/>
      <c r="SQH130" s="642"/>
      <c r="SQI130" s="1148"/>
      <c r="SQJ130" s="1148"/>
      <c r="SQK130" s="1148"/>
      <c r="SQL130" s="642"/>
      <c r="SQM130" s="730"/>
      <c r="SQN130" s="60"/>
      <c r="SQO130" s="60"/>
      <c r="SQP130" s="731"/>
      <c r="SQQ130" s="1150"/>
      <c r="SQR130" s="35"/>
      <c r="SQS130" s="732"/>
      <c r="SQT130" s="6"/>
      <c r="SQU130" s="6"/>
      <c r="SQV130" s="6"/>
      <c r="SQW130" s="732"/>
      <c r="SQX130" s="1150"/>
      <c r="SQY130" s="609"/>
      <c r="SQZ130" s="1150"/>
      <c r="SRA130" s="1150"/>
      <c r="SRB130" s="1150"/>
      <c r="SRC130" s="609"/>
      <c r="SRD130" s="1150"/>
      <c r="SRE130" s="642"/>
      <c r="SRF130" s="1148"/>
      <c r="SRG130" s="1148"/>
      <c r="SRH130" s="1148"/>
      <c r="SRI130" s="642"/>
      <c r="SRJ130" s="730"/>
      <c r="SRK130" s="60"/>
      <c r="SRL130" s="60"/>
      <c r="SRM130" s="731"/>
      <c r="SRN130" s="1150"/>
      <c r="SRO130" s="35"/>
      <c r="SRP130" s="732"/>
      <c r="SRQ130" s="6"/>
      <c r="SRR130" s="6"/>
      <c r="SRS130" s="6"/>
      <c r="SRT130" s="732"/>
      <c r="SRU130" s="1150"/>
      <c r="SRV130" s="609"/>
      <c r="SRW130" s="1150"/>
      <c r="SRX130" s="1150"/>
      <c r="SRY130" s="1150"/>
      <c r="SRZ130" s="609"/>
      <c r="SSA130" s="1150"/>
      <c r="SSB130" s="642"/>
      <c r="SSC130" s="1148"/>
      <c r="SSD130" s="1148"/>
      <c r="SSE130" s="1148"/>
      <c r="SSF130" s="642"/>
      <c r="SSG130" s="730"/>
      <c r="SSH130" s="60"/>
      <c r="SSI130" s="60"/>
      <c r="SSJ130" s="731"/>
      <c r="SSK130" s="1150"/>
      <c r="SSL130" s="35"/>
      <c r="SSM130" s="732"/>
      <c r="SSN130" s="6"/>
      <c r="SSO130" s="6"/>
      <c r="SSP130" s="6"/>
      <c r="SSQ130" s="732"/>
      <c r="SSR130" s="1150"/>
      <c r="SSS130" s="609"/>
      <c r="SST130" s="1150"/>
      <c r="SSU130" s="1150"/>
      <c r="SSV130" s="1150"/>
      <c r="SSW130" s="609"/>
      <c r="SSX130" s="1150"/>
      <c r="SSY130" s="642"/>
      <c r="SSZ130" s="1148"/>
      <c r="STA130" s="1148"/>
      <c r="STB130" s="1148"/>
      <c r="STC130" s="642"/>
      <c r="STD130" s="730"/>
      <c r="STE130" s="60"/>
      <c r="STF130" s="60"/>
      <c r="STG130" s="731"/>
      <c r="STH130" s="1150"/>
      <c r="STI130" s="35"/>
      <c r="STJ130" s="732"/>
      <c r="STK130" s="6"/>
      <c r="STL130" s="6"/>
      <c r="STM130" s="6"/>
      <c r="STN130" s="732"/>
      <c r="STO130" s="1150"/>
      <c r="STP130" s="609"/>
      <c r="STQ130" s="1150"/>
      <c r="STR130" s="1150"/>
      <c r="STS130" s="1150"/>
      <c r="STT130" s="609"/>
      <c r="STU130" s="1150"/>
      <c r="STV130" s="642"/>
      <c r="STW130" s="1148"/>
      <c r="STX130" s="1148"/>
      <c r="STY130" s="1148"/>
      <c r="STZ130" s="642"/>
      <c r="SUA130" s="730"/>
      <c r="SUB130" s="60"/>
      <c r="SUC130" s="60"/>
      <c r="SUD130" s="731"/>
      <c r="SUE130" s="1150"/>
      <c r="SUF130" s="35"/>
      <c r="SUG130" s="732"/>
      <c r="SUH130" s="6"/>
      <c r="SUI130" s="6"/>
      <c r="SUJ130" s="6"/>
      <c r="SUK130" s="732"/>
      <c r="SUL130" s="1150"/>
      <c r="SUM130" s="609"/>
      <c r="SUN130" s="1150"/>
      <c r="SUO130" s="1150"/>
      <c r="SUP130" s="1150"/>
      <c r="SUQ130" s="609"/>
      <c r="SUR130" s="1150"/>
      <c r="SUS130" s="642"/>
      <c r="SUT130" s="1148"/>
      <c r="SUU130" s="1148"/>
      <c r="SUV130" s="1148"/>
      <c r="SUW130" s="642"/>
      <c r="SUX130" s="730"/>
      <c r="SUY130" s="60"/>
      <c r="SUZ130" s="60"/>
      <c r="SVA130" s="731"/>
      <c r="SVB130" s="1150"/>
      <c r="SVC130" s="35"/>
      <c r="SVD130" s="732"/>
      <c r="SVE130" s="6"/>
      <c r="SVF130" s="6"/>
      <c r="SVG130" s="6"/>
      <c r="SVH130" s="732"/>
      <c r="SVI130" s="1150"/>
      <c r="SVJ130" s="609"/>
      <c r="SVK130" s="1150"/>
      <c r="SVL130" s="1150"/>
      <c r="SVM130" s="1150"/>
      <c r="SVN130" s="609"/>
      <c r="SVO130" s="1150"/>
      <c r="SVP130" s="642"/>
      <c r="SVQ130" s="1148"/>
      <c r="SVR130" s="1148"/>
      <c r="SVS130" s="1148"/>
      <c r="SVT130" s="642"/>
      <c r="SVU130" s="730"/>
      <c r="SVV130" s="60"/>
      <c r="SVW130" s="60"/>
      <c r="SVX130" s="731"/>
      <c r="SVY130" s="1150"/>
      <c r="SVZ130" s="35"/>
      <c r="SWA130" s="732"/>
      <c r="SWB130" s="6"/>
      <c r="SWC130" s="6"/>
      <c r="SWD130" s="6"/>
      <c r="SWE130" s="732"/>
      <c r="SWF130" s="1150"/>
      <c r="SWG130" s="609"/>
      <c r="SWH130" s="1150"/>
      <c r="SWI130" s="1150"/>
      <c r="SWJ130" s="1150"/>
      <c r="SWK130" s="609"/>
      <c r="SWL130" s="1150"/>
      <c r="SWM130" s="642"/>
      <c r="SWN130" s="1148"/>
      <c r="SWO130" s="1148"/>
      <c r="SWP130" s="1148"/>
      <c r="SWQ130" s="642"/>
      <c r="SWR130" s="730"/>
      <c r="SWS130" s="60"/>
      <c r="SWT130" s="60"/>
      <c r="SWU130" s="731"/>
      <c r="SWV130" s="1150"/>
      <c r="SWW130" s="35"/>
      <c r="SWX130" s="732"/>
      <c r="SWY130" s="6"/>
      <c r="SWZ130" s="6"/>
      <c r="SXA130" s="6"/>
      <c r="SXB130" s="732"/>
      <c r="SXC130" s="1150"/>
      <c r="SXD130" s="609"/>
      <c r="SXE130" s="1150"/>
      <c r="SXF130" s="1150"/>
      <c r="SXG130" s="1150"/>
      <c r="SXH130" s="609"/>
      <c r="SXI130" s="1150"/>
      <c r="SXJ130" s="642"/>
      <c r="SXK130" s="1148"/>
      <c r="SXL130" s="1148"/>
      <c r="SXM130" s="1148"/>
      <c r="SXN130" s="642"/>
      <c r="SXO130" s="730"/>
      <c r="SXP130" s="60"/>
      <c r="SXQ130" s="60"/>
      <c r="SXR130" s="731"/>
      <c r="SXS130" s="1150"/>
      <c r="SXT130" s="35"/>
      <c r="SXU130" s="732"/>
      <c r="SXV130" s="6"/>
      <c r="SXW130" s="6"/>
      <c r="SXX130" s="6"/>
      <c r="SXY130" s="732"/>
      <c r="SXZ130" s="1150"/>
      <c r="SYA130" s="609"/>
      <c r="SYB130" s="1150"/>
      <c r="SYC130" s="1150"/>
      <c r="SYD130" s="1150"/>
      <c r="SYE130" s="609"/>
      <c r="SYF130" s="1150"/>
      <c r="SYG130" s="642"/>
      <c r="SYH130" s="1148"/>
      <c r="SYI130" s="1148"/>
      <c r="SYJ130" s="1148"/>
      <c r="SYK130" s="642"/>
      <c r="SYL130" s="730"/>
      <c r="SYM130" s="60"/>
      <c r="SYN130" s="60"/>
      <c r="SYO130" s="731"/>
      <c r="SYP130" s="1150"/>
      <c r="SYQ130" s="35"/>
      <c r="SYR130" s="732"/>
      <c r="SYS130" s="6"/>
      <c r="SYT130" s="6"/>
      <c r="SYU130" s="6"/>
      <c r="SYV130" s="732"/>
      <c r="SYW130" s="1150"/>
      <c r="SYX130" s="609"/>
      <c r="SYY130" s="1150"/>
      <c r="SYZ130" s="1150"/>
      <c r="SZA130" s="1150"/>
      <c r="SZB130" s="609"/>
      <c r="SZC130" s="1150"/>
      <c r="SZD130" s="642"/>
      <c r="SZE130" s="1148"/>
      <c r="SZF130" s="1148"/>
      <c r="SZG130" s="1148"/>
      <c r="SZH130" s="642"/>
      <c r="SZI130" s="730"/>
      <c r="SZJ130" s="60"/>
      <c r="SZK130" s="60"/>
      <c r="SZL130" s="731"/>
      <c r="SZM130" s="1150"/>
      <c r="SZN130" s="35"/>
      <c r="SZO130" s="732"/>
      <c r="SZP130" s="6"/>
      <c r="SZQ130" s="6"/>
      <c r="SZR130" s="6"/>
      <c r="SZS130" s="732"/>
      <c r="SZT130" s="1150"/>
      <c r="SZU130" s="609"/>
      <c r="SZV130" s="1150"/>
      <c r="SZW130" s="1150"/>
      <c r="SZX130" s="1150"/>
      <c r="SZY130" s="609"/>
      <c r="SZZ130" s="1150"/>
      <c r="TAA130" s="642"/>
      <c r="TAB130" s="1148"/>
      <c r="TAC130" s="1148"/>
      <c r="TAD130" s="1148"/>
      <c r="TAE130" s="642"/>
      <c r="TAF130" s="730"/>
      <c r="TAG130" s="60"/>
      <c r="TAH130" s="60"/>
      <c r="TAI130" s="731"/>
      <c r="TAJ130" s="1150"/>
      <c r="TAK130" s="35"/>
      <c r="TAL130" s="732"/>
      <c r="TAM130" s="6"/>
      <c r="TAN130" s="6"/>
      <c r="TAO130" s="6"/>
      <c r="TAP130" s="732"/>
      <c r="TAQ130" s="1150"/>
      <c r="TAR130" s="609"/>
      <c r="TAS130" s="1150"/>
      <c r="TAT130" s="1150"/>
      <c r="TAU130" s="1150"/>
      <c r="TAV130" s="609"/>
      <c r="TAW130" s="1150"/>
      <c r="TAX130" s="642"/>
      <c r="TAY130" s="1148"/>
      <c r="TAZ130" s="1148"/>
      <c r="TBA130" s="1148"/>
      <c r="TBB130" s="642"/>
      <c r="TBC130" s="730"/>
      <c r="TBD130" s="60"/>
      <c r="TBE130" s="60"/>
      <c r="TBF130" s="731"/>
      <c r="TBG130" s="1150"/>
      <c r="TBH130" s="35"/>
      <c r="TBI130" s="732"/>
      <c r="TBJ130" s="6"/>
      <c r="TBK130" s="6"/>
      <c r="TBL130" s="6"/>
      <c r="TBM130" s="732"/>
      <c r="TBN130" s="1150"/>
      <c r="TBO130" s="609"/>
      <c r="TBP130" s="1150"/>
      <c r="TBQ130" s="1150"/>
      <c r="TBR130" s="1150"/>
      <c r="TBS130" s="609"/>
      <c r="TBT130" s="1150"/>
      <c r="TBU130" s="642"/>
      <c r="TBV130" s="1148"/>
      <c r="TBW130" s="1148"/>
      <c r="TBX130" s="1148"/>
      <c r="TBY130" s="642"/>
      <c r="TBZ130" s="730"/>
      <c r="TCA130" s="60"/>
      <c r="TCB130" s="60"/>
      <c r="TCC130" s="731"/>
      <c r="TCD130" s="1150"/>
      <c r="TCE130" s="35"/>
      <c r="TCF130" s="732"/>
      <c r="TCG130" s="6"/>
      <c r="TCH130" s="6"/>
      <c r="TCI130" s="6"/>
      <c r="TCJ130" s="732"/>
      <c r="TCK130" s="1150"/>
      <c r="TCL130" s="609"/>
      <c r="TCM130" s="1150"/>
      <c r="TCN130" s="1150"/>
      <c r="TCO130" s="1150"/>
      <c r="TCP130" s="609"/>
      <c r="TCQ130" s="1150"/>
      <c r="TCR130" s="642"/>
      <c r="TCS130" s="1148"/>
      <c r="TCT130" s="1148"/>
      <c r="TCU130" s="1148"/>
      <c r="TCV130" s="642"/>
      <c r="TCW130" s="730"/>
      <c r="TCX130" s="60"/>
      <c r="TCY130" s="60"/>
      <c r="TCZ130" s="731"/>
      <c r="TDA130" s="1150"/>
      <c r="TDB130" s="35"/>
      <c r="TDC130" s="732"/>
      <c r="TDD130" s="6"/>
      <c r="TDE130" s="6"/>
      <c r="TDF130" s="6"/>
      <c r="TDG130" s="732"/>
      <c r="TDH130" s="1150"/>
      <c r="TDI130" s="609"/>
      <c r="TDJ130" s="1150"/>
      <c r="TDK130" s="1150"/>
      <c r="TDL130" s="1150"/>
      <c r="TDM130" s="609"/>
      <c r="TDN130" s="1150"/>
      <c r="TDO130" s="642"/>
      <c r="TDP130" s="1148"/>
      <c r="TDQ130" s="1148"/>
      <c r="TDR130" s="1148"/>
      <c r="TDS130" s="642"/>
      <c r="TDT130" s="730"/>
      <c r="TDU130" s="60"/>
      <c r="TDV130" s="60"/>
      <c r="TDW130" s="731"/>
      <c r="TDX130" s="1150"/>
      <c r="TDY130" s="35"/>
      <c r="TDZ130" s="732"/>
      <c r="TEA130" s="6"/>
      <c r="TEB130" s="6"/>
      <c r="TEC130" s="6"/>
      <c r="TED130" s="732"/>
      <c r="TEE130" s="1150"/>
      <c r="TEF130" s="609"/>
      <c r="TEG130" s="1150"/>
      <c r="TEH130" s="1150"/>
      <c r="TEI130" s="1150"/>
      <c r="TEJ130" s="609"/>
      <c r="TEK130" s="1150"/>
      <c r="TEL130" s="642"/>
      <c r="TEM130" s="1148"/>
      <c r="TEN130" s="1148"/>
      <c r="TEO130" s="1148"/>
      <c r="TEP130" s="642"/>
      <c r="TEQ130" s="730"/>
      <c r="TER130" s="60"/>
      <c r="TES130" s="60"/>
      <c r="TET130" s="731"/>
      <c r="TEU130" s="1150"/>
      <c r="TEV130" s="35"/>
      <c r="TEW130" s="732"/>
      <c r="TEX130" s="6"/>
      <c r="TEY130" s="6"/>
      <c r="TEZ130" s="6"/>
      <c r="TFA130" s="732"/>
      <c r="TFB130" s="1150"/>
      <c r="TFC130" s="609"/>
      <c r="TFD130" s="1150"/>
      <c r="TFE130" s="1150"/>
      <c r="TFF130" s="1150"/>
      <c r="TFG130" s="609"/>
      <c r="TFH130" s="1150"/>
      <c r="TFI130" s="642"/>
      <c r="TFJ130" s="1148"/>
      <c r="TFK130" s="1148"/>
      <c r="TFL130" s="1148"/>
      <c r="TFM130" s="642"/>
      <c r="TFN130" s="730"/>
      <c r="TFO130" s="60"/>
      <c r="TFP130" s="60"/>
      <c r="TFQ130" s="731"/>
      <c r="TFR130" s="1150"/>
      <c r="TFS130" s="35"/>
      <c r="TFT130" s="732"/>
      <c r="TFU130" s="6"/>
      <c r="TFV130" s="6"/>
      <c r="TFW130" s="6"/>
      <c r="TFX130" s="732"/>
      <c r="TFY130" s="1150"/>
      <c r="TFZ130" s="609"/>
      <c r="TGA130" s="1150"/>
      <c r="TGB130" s="1150"/>
      <c r="TGC130" s="1150"/>
      <c r="TGD130" s="609"/>
      <c r="TGE130" s="1150"/>
      <c r="TGF130" s="642"/>
      <c r="TGG130" s="1148"/>
      <c r="TGH130" s="1148"/>
      <c r="TGI130" s="1148"/>
      <c r="TGJ130" s="642"/>
      <c r="TGK130" s="730"/>
      <c r="TGL130" s="60"/>
      <c r="TGM130" s="60"/>
      <c r="TGN130" s="731"/>
      <c r="TGO130" s="1150"/>
      <c r="TGP130" s="35"/>
      <c r="TGQ130" s="732"/>
      <c r="TGR130" s="6"/>
      <c r="TGS130" s="6"/>
      <c r="TGT130" s="6"/>
      <c r="TGU130" s="732"/>
      <c r="TGV130" s="1150"/>
      <c r="TGW130" s="609"/>
      <c r="TGX130" s="1150"/>
      <c r="TGY130" s="1150"/>
      <c r="TGZ130" s="1150"/>
      <c r="THA130" s="609"/>
      <c r="THB130" s="1150"/>
      <c r="THC130" s="642"/>
      <c r="THD130" s="1148"/>
      <c r="THE130" s="1148"/>
      <c r="THF130" s="1148"/>
      <c r="THG130" s="642"/>
      <c r="THH130" s="730"/>
      <c r="THI130" s="60"/>
      <c r="THJ130" s="60"/>
      <c r="THK130" s="731"/>
      <c r="THL130" s="1150"/>
      <c r="THM130" s="35"/>
      <c r="THN130" s="732"/>
      <c r="THO130" s="6"/>
      <c r="THP130" s="6"/>
      <c r="THQ130" s="6"/>
      <c r="THR130" s="732"/>
      <c r="THS130" s="1150"/>
      <c r="THT130" s="609"/>
      <c r="THU130" s="1150"/>
      <c r="THV130" s="1150"/>
      <c r="THW130" s="1150"/>
      <c r="THX130" s="609"/>
      <c r="THY130" s="1150"/>
      <c r="THZ130" s="642"/>
      <c r="TIA130" s="1148"/>
      <c r="TIB130" s="1148"/>
      <c r="TIC130" s="1148"/>
      <c r="TID130" s="642"/>
      <c r="TIE130" s="730"/>
      <c r="TIF130" s="60"/>
      <c r="TIG130" s="60"/>
      <c r="TIH130" s="731"/>
      <c r="TII130" s="1150"/>
      <c r="TIJ130" s="35"/>
      <c r="TIK130" s="732"/>
      <c r="TIL130" s="6"/>
      <c r="TIM130" s="6"/>
      <c r="TIN130" s="6"/>
      <c r="TIO130" s="732"/>
      <c r="TIP130" s="1150"/>
      <c r="TIQ130" s="609"/>
      <c r="TIR130" s="1150"/>
      <c r="TIS130" s="1150"/>
      <c r="TIT130" s="1150"/>
      <c r="TIU130" s="609"/>
      <c r="TIV130" s="1150"/>
      <c r="TIW130" s="642"/>
      <c r="TIX130" s="1148"/>
      <c r="TIY130" s="1148"/>
      <c r="TIZ130" s="1148"/>
      <c r="TJA130" s="642"/>
      <c r="TJB130" s="730"/>
      <c r="TJC130" s="60"/>
      <c r="TJD130" s="60"/>
      <c r="TJE130" s="731"/>
      <c r="TJF130" s="1150"/>
      <c r="TJG130" s="35"/>
      <c r="TJH130" s="732"/>
      <c r="TJI130" s="6"/>
      <c r="TJJ130" s="6"/>
      <c r="TJK130" s="6"/>
      <c r="TJL130" s="732"/>
      <c r="TJM130" s="1150"/>
      <c r="TJN130" s="609"/>
      <c r="TJO130" s="1150"/>
      <c r="TJP130" s="1150"/>
      <c r="TJQ130" s="1150"/>
      <c r="TJR130" s="609"/>
      <c r="TJS130" s="1150"/>
      <c r="TJT130" s="642"/>
      <c r="TJU130" s="1148"/>
      <c r="TJV130" s="1148"/>
      <c r="TJW130" s="1148"/>
      <c r="TJX130" s="642"/>
      <c r="TJY130" s="730"/>
      <c r="TJZ130" s="60"/>
      <c r="TKA130" s="60"/>
      <c r="TKB130" s="731"/>
      <c r="TKC130" s="1150"/>
      <c r="TKD130" s="35"/>
      <c r="TKE130" s="732"/>
      <c r="TKF130" s="6"/>
      <c r="TKG130" s="6"/>
      <c r="TKH130" s="6"/>
      <c r="TKI130" s="732"/>
      <c r="TKJ130" s="1150"/>
      <c r="TKK130" s="609"/>
      <c r="TKL130" s="1150"/>
      <c r="TKM130" s="1150"/>
      <c r="TKN130" s="1150"/>
      <c r="TKO130" s="609"/>
      <c r="TKP130" s="1150"/>
      <c r="TKQ130" s="642"/>
      <c r="TKR130" s="1148"/>
      <c r="TKS130" s="1148"/>
      <c r="TKT130" s="1148"/>
      <c r="TKU130" s="642"/>
      <c r="TKV130" s="730"/>
      <c r="TKW130" s="60"/>
      <c r="TKX130" s="60"/>
      <c r="TKY130" s="731"/>
      <c r="TKZ130" s="1150"/>
      <c r="TLA130" s="35"/>
      <c r="TLB130" s="732"/>
      <c r="TLC130" s="6"/>
      <c r="TLD130" s="6"/>
      <c r="TLE130" s="6"/>
      <c r="TLF130" s="732"/>
      <c r="TLG130" s="1150"/>
      <c r="TLH130" s="609"/>
      <c r="TLI130" s="1150"/>
      <c r="TLJ130" s="1150"/>
      <c r="TLK130" s="1150"/>
      <c r="TLL130" s="609"/>
      <c r="TLM130" s="1150"/>
      <c r="TLN130" s="642"/>
      <c r="TLO130" s="1148"/>
      <c r="TLP130" s="1148"/>
      <c r="TLQ130" s="1148"/>
      <c r="TLR130" s="642"/>
      <c r="TLS130" s="730"/>
      <c r="TLT130" s="60"/>
      <c r="TLU130" s="60"/>
      <c r="TLV130" s="731"/>
      <c r="TLW130" s="1150"/>
      <c r="TLX130" s="35"/>
      <c r="TLY130" s="732"/>
      <c r="TLZ130" s="6"/>
      <c r="TMA130" s="6"/>
      <c r="TMB130" s="6"/>
      <c r="TMC130" s="732"/>
      <c r="TMD130" s="1150"/>
      <c r="TME130" s="609"/>
      <c r="TMF130" s="1150"/>
      <c r="TMG130" s="1150"/>
      <c r="TMH130" s="1150"/>
      <c r="TMI130" s="609"/>
      <c r="TMJ130" s="1150"/>
      <c r="TMK130" s="642"/>
      <c r="TML130" s="1148"/>
      <c r="TMM130" s="1148"/>
      <c r="TMN130" s="1148"/>
      <c r="TMO130" s="642"/>
      <c r="TMP130" s="730"/>
      <c r="TMQ130" s="60"/>
      <c r="TMR130" s="60"/>
      <c r="TMS130" s="731"/>
      <c r="TMT130" s="1150"/>
      <c r="TMU130" s="35"/>
      <c r="TMV130" s="732"/>
      <c r="TMW130" s="6"/>
      <c r="TMX130" s="6"/>
      <c r="TMY130" s="6"/>
      <c r="TMZ130" s="732"/>
      <c r="TNA130" s="1150"/>
      <c r="TNB130" s="609"/>
      <c r="TNC130" s="1150"/>
      <c r="TND130" s="1150"/>
      <c r="TNE130" s="1150"/>
      <c r="TNF130" s="609"/>
      <c r="TNG130" s="1150"/>
      <c r="TNH130" s="642"/>
      <c r="TNI130" s="1148"/>
      <c r="TNJ130" s="1148"/>
      <c r="TNK130" s="1148"/>
      <c r="TNL130" s="642"/>
      <c r="TNM130" s="730"/>
      <c r="TNN130" s="60"/>
      <c r="TNO130" s="60"/>
      <c r="TNP130" s="731"/>
      <c r="TNQ130" s="1150"/>
      <c r="TNR130" s="35"/>
      <c r="TNS130" s="732"/>
      <c r="TNT130" s="6"/>
      <c r="TNU130" s="6"/>
      <c r="TNV130" s="6"/>
      <c r="TNW130" s="732"/>
      <c r="TNX130" s="1150"/>
      <c r="TNY130" s="609"/>
      <c r="TNZ130" s="1150"/>
      <c r="TOA130" s="1150"/>
      <c r="TOB130" s="1150"/>
      <c r="TOC130" s="609"/>
      <c r="TOD130" s="1150"/>
      <c r="TOE130" s="642"/>
      <c r="TOF130" s="1148"/>
      <c r="TOG130" s="1148"/>
      <c r="TOH130" s="1148"/>
      <c r="TOI130" s="642"/>
      <c r="TOJ130" s="730"/>
      <c r="TOK130" s="60"/>
      <c r="TOL130" s="60"/>
      <c r="TOM130" s="731"/>
      <c r="TON130" s="1150"/>
      <c r="TOO130" s="35"/>
      <c r="TOP130" s="732"/>
      <c r="TOQ130" s="6"/>
      <c r="TOR130" s="6"/>
      <c r="TOS130" s="6"/>
      <c r="TOT130" s="732"/>
      <c r="TOU130" s="1150"/>
      <c r="TOV130" s="609"/>
      <c r="TOW130" s="1150"/>
      <c r="TOX130" s="1150"/>
      <c r="TOY130" s="1150"/>
      <c r="TOZ130" s="609"/>
      <c r="TPA130" s="1150"/>
      <c r="TPB130" s="642"/>
      <c r="TPC130" s="1148"/>
      <c r="TPD130" s="1148"/>
      <c r="TPE130" s="1148"/>
      <c r="TPF130" s="642"/>
      <c r="TPG130" s="730"/>
      <c r="TPH130" s="60"/>
      <c r="TPI130" s="60"/>
      <c r="TPJ130" s="731"/>
      <c r="TPK130" s="1150"/>
      <c r="TPL130" s="35"/>
      <c r="TPM130" s="732"/>
      <c r="TPN130" s="6"/>
      <c r="TPO130" s="6"/>
      <c r="TPP130" s="6"/>
      <c r="TPQ130" s="732"/>
      <c r="TPR130" s="1150"/>
      <c r="TPS130" s="609"/>
      <c r="TPT130" s="1150"/>
      <c r="TPU130" s="1150"/>
      <c r="TPV130" s="1150"/>
      <c r="TPW130" s="609"/>
      <c r="TPX130" s="1150"/>
      <c r="TPY130" s="642"/>
      <c r="TPZ130" s="1148"/>
      <c r="TQA130" s="1148"/>
      <c r="TQB130" s="1148"/>
      <c r="TQC130" s="642"/>
      <c r="TQD130" s="730"/>
      <c r="TQE130" s="60"/>
      <c r="TQF130" s="60"/>
      <c r="TQG130" s="731"/>
      <c r="TQH130" s="1150"/>
      <c r="TQI130" s="35"/>
      <c r="TQJ130" s="732"/>
      <c r="TQK130" s="6"/>
      <c r="TQL130" s="6"/>
      <c r="TQM130" s="6"/>
      <c r="TQN130" s="732"/>
      <c r="TQO130" s="1150"/>
      <c r="TQP130" s="609"/>
      <c r="TQQ130" s="1150"/>
      <c r="TQR130" s="1150"/>
      <c r="TQS130" s="1150"/>
      <c r="TQT130" s="609"/>
      <c r="TQU130" s="1150"/>
      <c r="TQV130" s="642"/>
      <c r="TQW130" s="1148"/>
      <c r="TQX130" s="1148"/>
      <c r="TQY130" s="1148"/>
      <c r="TQZ130" s="642"/>
      <c r="TRA130" s="730"/>
      <c r="TRB130" s="60"/>
      <c r="TRC130" s="60"/>
      <c r="TRD130" s="731"/>
      <c r="TRE130" s="1150"/>
      <c r="TRF130" s="35"/>
      <c r="TRG130" s="732"/>
      <c r="TRH130" s="6"/>
      <c r="TRI130" s="6"/>
      <c r="TRJ130" s="6"/>
      <c r="TRK130" s="732"/>
      <c r="TRL130" s="1150"/>
      <c r="TRM130" s="609"/>
      <c r="TRN130" s="1150"/>
      <c r="TRO130" s="1150"/>
      <c r="TRP130" s="1150"/>
      <c r="TRQ130" s="609"/>
      <c r="TRR130" s="1150"/>
      <c r="TRS130" s="642"/>
      <c r="TRT130" s="1148"/>
      <c r="TRU130" s="1148"/>
      <c r="TRV130" s="1148"/>
      <c r="TRW130" s="642"/>
      <c r="TRX130" s="730"/>
      <c r="TRY130" s="60"/>
      <c r="TRZ130" s="60"/>
      <c r="TSA130" s="731"/>
      <c r="TSB130" s="1150"/>
      <c r="TSC130" s="35"/>
      <c r="TSD130" s="732"/>
      <c r="TSE130" s="6"/>
      <c r="TSF130" s="6"/>
      <c r="TSG130" s="6"/>
      <c r="TSH130" s="732"/>
      <c r="TSI130" s="1150"/>
      <c r="TSJ130" s="609"/>
      <c r="TSK130" s="1150"/>
      <c r="TSL130" s="1150"/>
      <c r="TSM130" s="1150"/>
      <c r="TSN130" s="609"/>
      <c r="TSO130" s="1150"/>
      <c r="TSP130" s="642"/>
      <c r="TSQ130" s="1148"/>
      <c r="TSR130" s="1148"/>
      <c r="TSS130" s="1148"/>
      <c r="TST130" s="642"/>
      <c r="TSU130" s="730"/>
      <c r="TSV130" s="60"/>
      <c r="TSW130" s="60"/>
      <c r="TSX130" s="731"/>
      <c r="TSY130" s="1150"/>
      <c r="TSZ130" s="35"/>
      <c r="TTA130" s="732"/>
      <c r="TTB130" s="6"/>
      <c r="TTC130" s="6"/>
      <c r="TTD130" s="6"/>
      <c r="TTE130" s="732"/>
      <c r="TTF130" s="1150"/>
      <c r="TTG130" s="609"/>
      <c r="TTH130" s="1150"/>
      <c r="TTI130" s="1150"/>
      <c r="TTJ130" s="1150"/>
      <c r="TTK130" s="609"/>
      <c r="TTL130" s="1150"/>
      <c r="TTM130" s="642"/>
      <c r="TTN130" s="1148"/>
      <c r="TTO130" s="1148"/>
      <c r="TTP130" s="1148"/>
      <c r="TTQ130" s="642"/>
      <c r="TTR130" s="730"/>
      <c r="TTS130" s="60"/>
      <c r="TTT130" s="60"/>
      <c r="TTU130" s="731"/>
      <c r="TTV130" s="1150"/>
      <c r="TTW130" s="35"/>
      <c r="TTX130" s="732"/>
      <c r="TTY130" s="6"/>
      <c r="TTZ130" s="6"/>
      <c r="TUA130" s="6"/>
      <c r="TUB130" s="732"/>
      <c r="TUC130" s="1150"/>
      <c r="TUD130" s="609"/>
      <c r="TUE130" s="1150"/>
      <c r="TUF130" s="1150"/>
      <c r="TUG130" s="1150"/>
      <c r="TUH130" s="609"/>
      <c r="TUI130" s="1150"/>
      <c r="TUJ130" s="642"/>
      <c r="TUK130" s="1148"/>
      <c r="TUL130" s="1148"/>
      <c r="TUM130" s="1148"/>
      <c r="TUN130" s="642"/>
      <c r="TUO130" s="730"/>
      <c r="TUP130" s="60"/>
      <c r="TUQ130" s="60"/>
      <c r="TUR130" s="731"/>
      <c r="TUS130" s="1150"/>
      <c r="TUT130" s="35"/>
      <c r="TUU130" s="732"/>
      <c r="TUV130" s="6"/>
      <c r="TUW130" s="6"/>
      <c r="TUX130" s="6"/>
      <c r="TUY130" s="732"/>
      <c r="TUZ130" s="1150"/>
      <c r="TVA130" s="609"/>
      <c r="TVB130" s="1150"/>
      <c r="TVC130" s="1150"/>
      <c r="TVD130" s="1150"/>
      <c r="TVE130" s="609"/>
      <c r="TVF130" s="1150"/>
      <c r="TVG130" s="642"/>
      <c r="TVH130" s="1148"/>
      <c r="TVI130" s="1148"/>
      <c r="TVJ130" s="1148"/>
      <c r="TVK130" s="642"/>
      <c r="TVL130" s="730"/>
      <c r="TVM130" s="60"/>
      <c r="TVN130" s="60"/>
      <c r="TVO130" s="731"/>
      <c r="TVP130" s="1150"/>
      <c r="TVQ130" s="35"/>
      <c r="TVR130" s="732"/>
      <c r="TVS130" s="6"/>
      <c r="TVT130" s="6"/>
      <c r="TVU130" s="6"/>
      <c r="TVV130" s="732"/>
      <c r="TVW130" s="1150"/>
      <c r="TVX130" s="609"/>
      <c r="TVY130" s="1150"/>
      <c r="TVZ130" s="1150"/>
      <c r="TWA130" s="1150"/>
      <c r="TWB130" s="609"/>
      <c r="TWC130" s="1150"/>
      <c r="TWD130" s="642"/>
      <c r="TWE130" s="1148"/>
      <c r="TWF130" s="1148"/>
      <c r="TWG130" s="1148"/>
      <c r="TWH130" s="642"/>
      <c r="TWI130" s="730"/>
      <c r="TWJ130" s="60"/>
      <c r="TWK130" s="60"/>
      <c r="TWL130" s="731"/>
      <c r="TWM130" s="1150"/>
      <c r="TWN130" s="35"/>
      <c r="TWO130" s="732"/>
      <c r="TWP130" s="6"/>
      <c r="TWQ130" s="6"/>
      <c r="TWR130" s="6"/>
      <c r="TWS130" s="732"/>
      <c r="TWT130" s="1150"/>
      <c r="TWU130" s="609"/>
      <c r="TWV130" s="1150"/>
      <c r="TWW130" s="1150"/>
      <c r="TWX130" s="1150"/>
      <c r="TWY130" s="609"/>
      <c r="TWZ130" s="1150"/>
      <c r="TXA130" s="642"/>
      <c r="TXB130" s="1148"/>
      <c r="TXC130" s="1148"/>
      <c r="TXD130" s="1148"/>
      <c r="TXE130" s="642"/>
      <c r="TXF130" s="730"/>
      <c r="TXG130" s="60"/>
      <c r="TXH130" s="60"/>
      <c r="TXI130" s="731"/>
      <c r="TXJ130" s="1150"/>
      <c r="TXK130" s="35"/>
      <c r="TXL130" s="732"/>
      <c r="TXM130" s="6"/>
      <c r="TXN130" s="6"/>
      <c r="TXO130" s="6"/>
      <c r="TXP130" s="732"/>
      <c r="TXQ130" s="1150"/>
      <c r="TXR130" s="609"/>
      <c r="TXS130" s="1150"/>
      <c r="TXT130" s="1150"/>
      <c r="TXU130" s="1150"/>
      <c r="TXV130" s="609"/>
      <c r="TXW130" s="1150"/>
      <c r="TXX130" s="642"/>
      <c r="TXY130" s="1148"/>
      <c r="TXZ130" s="1148"/>
      <c r="TYA130" s="1148"/>
      <c r="TYB130" s="642"/>
      <c r="TYC130" s="730"/>
      <c r="TYD130" s="60"/>
      <c r="TYE130" s="60"/>
      <c r="TYF130" s="731"/>
      <c r="TYG130" s="1150"/>
      <c r="TYH130" s="35"/>
      <c r="TYI130" s="732"/>
      <c r="TYJ130" s="6"/>
      <c r="TYK130" s="6"/>
      <c r="TYL130" s="6"/>
      <c r="TYM130" s="732"/>
      <c r="TYN130" s="1150"/>
      <c r="TYO130" s="609"/>
      <c r="TYP130" s="1150"/>
      <c r="TYQ130" s="1150"/>
      <c r="TYR130" s="1150"/>
      <c r="TYS130" s="609"/>
      <c r="TYT130" s="1150"/>
      <c r="TYU130" s="642"/>
      <c r="TYV130" s="1148"/>
      <c r="TYW130" s="1148"/>
      <c r="TYX130" s="1148"/>
      <c r="TYY130" s="642"/>
      <c r="TYZ130" s="730"/>
      <c r="TZA130" s="60"/>
      <c r="TZB130" s="60"/>
      <c r="TZC130" s="731"/>
      <c r="TZD130" s="1150"/>
      <c r="TZE130" s="35"/>
      <c r="TZF130" s="732"/>
      <c r="TZG130" s="6"/>
      <c r="TZH130" s="6"/>
      <c r="TZI130" s="6"/>
      <c r="TZJ130" s="732"/>
      <c r="TZK130" s="1150"/>
      <c r="TZL130" s="609"/>
      <c r="TZM130" s="1150"/>
      <c r="TZN130" s="1150"/>
      <c r="TZO130" s="1150"/>
      <c r="TZP130" s="609"/>
      <c r="TZQ130" s="1150"/>
      <c r="TZR130" s="642"/>
      <c r="TZS130" s="1148"/>
      <c r="TZT130" s="1148"/>
      <c r="TZU130" s="1148"/>
      <c r="TZV130" s="642"/>
      <c r="TZW130" s="730"/>
      <c r="TZX130" s="60"/>
      <c r="TZY130" s="60"/>
      <c r="TZZ130" s="731"/>
      <c r="UAA130" s="1150"/>
      <c r="UAB130" s="35"/>
      <c r="UAC130" s="732"/>
      <c r="UAD130" s="6"/>
      <c r="UAE130" s="6"/>
      <c r="UAF130" s="6"/>
      <c r="UAG130" s="732"/>
      <c r="UAH130" s="1150"/>
      <c r="UAI130" s="609"/>
      <c r="UAJ130" s="1150"/>
      <c r="UAK130" s="1150"/>
      <c r="UAL130" s="1150"/>
      <c r="UAM130" s="609"/>
      <c r="UAN130" s="1150"/>
      <c r="UAO130" s="642"/>
      <c r="UAP130" s="1148"/>
      <c r="UAQ130" s="1148"/>
      <c r="UAR130" s="1148"/>
      <c r="UAS130" s="642"/>
      <c r="UAT130" s="730"/>
      <c r="UAU130" s="60"/>
      <c r="UAV130" s="60"/>
      <c r="UAW130" s="731"/>
      <c r="UAX130" s="1150"/>
      <c r="UAY130" s="35"/>
      <c r="UAZ130" s="732"/>
      <c r="UBA130" s="6"/>
      <c r="UBB130" s="6"/>
      <c r="UBC130" s="6"/>
      <c r="UBD130" s="732"/>
      <c r="UBE130" s="1150"/>
      <c r="UBF130" s="609"/>
      <c r="UBG130" s="1150"/>
      <c r="UBH130" s="1150"/>
      <c r="UBI130" s="1150"/>
      <c r="UBJ130" s="609"/>
      <c r="UBK130" s="1150"/>
      <c r="UBL130" s="642"/>
      <c r="UBM130" s="1148"/>
      <c r="UBN130" s="1148"/>
      <c r="UBO130" s="1148"/>
      <c r="UBP130" s="642"/>
      <c r="UBQ130" s="730"/>
      <c r="UBR130" s="60"/>
      <c r="UBS130" s="60"/>
      <c r="UBT130" s="731"/>
      <c r="UBU130" s="1150"/>
      <c r="UBV130" s="35"/>
      <c r="UBW130" s="732"/>
      <c r="UBX130" s="6"/>
      <c r="UBY130" s="6"/>
      <c r="UBZ130" s="6"/>
      <c r="UCA130" s="732"/>
      <c r="UCB130" s="1150"/>
      <c r="UCC130" s="609"/>
      <c r="UCD130" s="1150"/>
      <c r="UCE130" s="1150"/>
      <c r="UCF130" s="1150"/>
      <c r="UCG130" s="609"/>
      <c r="UCH130" s="1150"/>
      <c r="UCI130" s="642"/>
      <c r="UCJ130" s="1148"/>
      <c r="UCK130" s="1148"/>
      <c r="UCL130" s="1148"/>
      <c r="UCM130" s="642"/>
      <c r="UCN130" s="730"/>
      <c r="UCO130" s="60"/>
      <c r="UCP130" s="60"/>
      <c r="UCQ130" s="731"/>
      <c r="UCR130" s="1150"/>
      <c r="UCS130" s="35"/>
      <c r="UCT130" s="732"/>
      <c r="UCU130" s="6"/>
      <c r="UCV130" s="6"/>
      <c r="UCW130" s="6"/>
      <c r="UCX130" s="732"/>
      <c r="UCY130" s="1150"/>
      <c r="UCZ130" s="609"/>
      <c r="UDA130" s="1150"/>
      <c r="UDB130" s="1150"/>
      <c r="UDC130" s="1150"/>
      <c r="UDD130" s="609"/>
      <c r="UDE130" s="1150"/>
      <c r="UDF130" s="642"/>
      <c r="UDG130" s="1148"/>
      <c r="UDH130" s="1148"/>
      <c r="UDI130" s="1148"/>
      <c r="UDJ130" s="642"/>
      <c r="UDK130" s="730"/>
      <c r="UDL130" s="60"/>
      <c r="UDM130" s="60"/>
      <c r="UDN130" s="731"/>
      <c r="UDO130" s="1150"/>
      <c r="UDP130" s="35"/>
      <c r="UDQ130" s="732"/>
      <c r="UDR130" s="6"/>
      <c r="UDS130" s="6"/>
      <c r="UDT130" s="6"/>
      <c r="UDU130" s="732"/>
      <c r="UDV130" s="1150"/>
      <c r="UDW130" s="609"/>
      <c r="UDX130" s="1150"/>
      <c r="UDY130" s="1150"/>
      <c r="UDZ130" s="1150"/>
      <c r="UEA130" s="609"/>
      <c r="UEB130" s="1150"/>
      <c r="UEC130" s="642"/>
      <c r="UED130" s="1148"/>
      <c r="UEE130" s="1148"/>
      <c r="UEF130" s="1148"/>
      <c r="UEG130" s="642"/>
      <c r="UEH130" s="730"/>
      <c r="UEI130" s="60"/>
      <c r="UEJ130" s="60"/>
      <c r="UEK130" s="731"/>
      <c r="UEL130" s="1150"/>
      <c r="UEM130" s="35"/>
      <c r="UEN130" s="732"/>
      <c r="UEO130" s="6"/>
      <c r="UEP130" s="6"/>
      <c r="UEQ130" s="6"/>
      <c r="UER130" s="732"/>
      <c r="UES130" s="1150"/>
      <c r="UET130" s="609"/>
      <c r="UEU130" s="1150"/>
      <c r="UEV130" s="1150"/>
      <c r="UEW130" s="1150"/>
      <c r="UEX130" s="609"/>
      <c r="UEY130" s="1150"/>
      <c r="UEZ130" s="642"/>
      <c r="UFA130" s="1148"/>
      <c r="UFB130" s="1148"/>
      <c r="UFC130" s="1148"/>
      <c r="UFD130" s="642"/>
      <c r="UFE130" s="730"/>
      <c r="UFF130" s="60"/>
      <c r="UFG130" s="60"/>
      <c r="UFH130" s="731"/>
      <c r="UFI130" s="1150"/>
      <c r="UFJ130" s="35"/>
      <c r="UFK130" s="732"/>
      <c r="UFL130" s="6"/>
      <c r="UFM130" s="6"/>
      <c r="UFN130" s="6"/>
      <c r="UFO130" s="732"/>
      <c r="UFP130" s="1150"/>
      <c r="UFQ130" s="609"/>
      <c r="UFR130" s="1150"/>
      <c r="UFS130" s="1150"/>
      <c r="UFT130" s="1150"/>
      <c r="UFU130" s="609"/>
      <c r="UFV130" s="1150"/>
      <c r="UFW130" s="642"/>
      <c r="UFX130" s="1148"/>
      <c r="UFY130" s="1148"/>
      <c r="UFZ130" s="1148"/>
      <c r="UGA130" s="642"/>
      <c r="UGB130" s="730"/>
      <c r="UGC130" s="60"/>
      <c r="UGD130" s="60"/>
      <c r="UGE130" s="731"/>
      <c r="UGF130" s="1150"/>
      <c r="UGG130" s="35"/>
      <c r="UGH130" s="732"/>
      <c r="UGI130" s="6"/>
      <c r="UGJ130" s="6"/>
      <c r="UGK130" s="6"/>
      <c r="UGL130" s="732"/>
      <c r="UGM130" s="1150"/>
      <c r="UGN130" s="609"/>
      <c r="UGO130" s="1150"/>
      <c r="UGP130" s="1150"/>
      <c r="UGQ130" s="1150"/>
      <c r="UGR130" s="609"/>
      <c r="UGS130" s="1150"/>
      <c r="UGT130" s="642"/>
      <c r="UGU130" s="1148"/>
      <c r="UGV130" s="1148"/>
      <c r="UGW130" s="1148"/>
      <c r="UGX130" s="642"/>
      <c r="UGY130" s="730"/>
      <c r="UGZ130" s="60"/>
      <c r="UHA130" s="60"/>
      <c r="UHB130" s="731"/>
      <c r="UHC130" s="1150"/>
      <c r="UHD130" s="35"/>
      <c r="UHE130" s="732"/>
      <c r="UHF130" s="6"/>
      <c r="UHG130" s="6"/>
      <c r="UHH130" s="6"/>
      <c r="UHI130" s="732"/>
      <c r="UHJ130" s="1150"/>
      <c r="UHK130" s="609"/>
      <c r="UHL130" s="1150"/>
      <c r="UHM130" s="1150"/>
      <c r="UHN130" s="1150"/>
      <c r="UHO130" s="609"/>
      <c r="UHP130" s="1150"/>
      <c r="UHQ130" s="642"/>
      <c r="UHR130" s="1148"/>
      <c r="UHS130" s="1148"/>
      <c r="UHT130" s="1148"/>
      <c r="UHU130" s="642"/>
      <c r="UHV130" s="730"/>
      <c r="UHW130" s="60"/>
      <c r="UHX130" s="60"/>
      <c r="UHY130" s="731"/>
      <c r="UHZ130" s="1150"/>
      <c r="UIA130" s="35"/>
      <c r="UIB130" s="732"/>
      <c r="UIC130" s="6"/>
      <c r="UID130" s="6"/>
      <c r="UIE130" s="6"/>
      <c r="UIF130" s="732"/>
      <c r="UIG130" s="1150"/>
      <c r="UIH130" s="609"/>
      <c r="UII130" s="1150"/>
      <c r="UIJ130" s="1150"/>
      <c r="UIK130" s="1150"/>
      <c r="UIL130" s="609"/>
      <c r="UIM130" s="1150"/>
      <c r="UIN130" s="642"/>
      <c r="UIO130" s="1148"/>
      <c r="UIP130" s="1148"/>
      <c r="UIQ130" s="1148"/>
      <c r="UIR130" s="642"/>
      <c r="UIS130" s="730"/>
      <c r="UIT130" s="60"/>
      <c r="UIU130" s="60"/>
      <c r="UIV130" s="731"/>
      <c r="UIW130" s="1150"/>
      <c r="UIX130" s="35"/>
      <c r="UIY130" s="732"/>
      <c r="UIZ130" s="6"/>
      <c r="UJA130" s="6"/>
      <c r="UJB130" s="6"/>
      <c r="UJC130" s="732"/>
      <c r="UJD130" s="1150"/>
      <c r="UJE130" s="609"/>
      <c r="UJF130" s="1150"/>
      <c r="UJG130" s="1150"/>
      <c r="UJH130" s="1150"/>
      <c r="UJI130" s="609"/>
      <c r="UJJ130" s="1150"/>
      <c r="UJK130" s="642"/>
      <c r="UJL130" s="1148"/>
      <c r="UJM130" s="1148"/>
      <c r="UJN130" s="1148"/>
      <c r="UJO130" s="642"/>
      <c r="UJP130" s="730"/>
      <c r="UJQ130" s="60"/>
      <c r="UJR130" s="60"/>
      <c r="UJS130" s="731"/>
      <c r="UJT130" s="1150"/>
      <c r="UJU130" s="35"/>
      <c r="UJV130" s="732"/>
      <c r="UJW130" s="6"/>
      <c r="UJX130" s="6"/>
      <c r="UJY130" s="6"/>
      <c r="UJZ130" s="732"/>
      <c r="UKA130" s="1150"/>
      <c r="UKB130" s="609"/>
      <c r="UKC130" s="1150"/>
      <c r="UKD130" s="1150"/>
      <c r="UKE130" s="1150"/>
      <c r="UKF130" s="609"/>
      <c r="UKG130" s="1150"/>
      <c r="UKH130" s="642"/>
      <c r="UKI130" s="1148"/>
      <c r="UKJ130" s="1148"/>
      <c r="UKK130" s="1148"/>
      <c r="UKL130" s="642"/>
      <c r="UKM130" s="730"/>
      <c r="UKN130" s="60"/>
      <c r="UKO130" s="60"/>
      <c r="UKP130" s="731"/>
      <c r="UKQ130" s="1150"/>
      <c r="UKR130" s="35"/>
      <c r="UKS130" s="732"/>
      <c r="UKT130" s="6"/>
      <c r="UKU130" s="6"/>
      <c r="UKV130" s="6"/>
      <c r="UKW130" s="732"/>
      <c r="UKX130" s="1150"/>
      <c r="UKY130" s="609"/>
      <c r="UKZ130" s="1150"/>
      <c r="ULA130" s="1150"/>
      <c r="ULB130" s="1150"/>
      <c r="ULC130" s="609"/>
      <c r="ULD130" s="1150"/>
      <c r="ULE130" s="642"/>
      <c r="ULF130" s="1148"/>
      <c r="ULG130" s="1148"/>
      <c r="ULH130" s="1148"/>
      <c r="ULI130" s="642"/>
      <c r="ULJ130" s="730"/>
      <c r="ULK130" s="60"/>
      <c r="ULL130" s="60"/>
      <c r="ULM130" s="731"/>
      <c r="ULN130" s="1150"/>
      <c r="ULO130" s="35"/>
      <c r="ULP130" s="732"/>
      <c r="ULQ130" s="6"/>
      <c r="ULR130" s="6"/>
      <c r="ULS130" s="6"/>
      <c r="ULT130" s="732"/>
      <c r="ULU130" s="1150"/>
      <c r="ULV130" s="609"/>
      <c r="ULW130" s="1150"/>
      <c r="ULX130" s="1150"/>
      <c r="ULY130" s="1150"/>
      <c r="ULZ130" s="609"/>
      <c r="UMA130" s="1150"/>
      <c r="UMB130" s="642"/>
      <c r="UMC130" s="1148"/>
      <c r="UMD130" s="1148"/>
      <c r="UME130" s="1148"/>
      <c r="UMF130" s="642"/>
      <c r="UMG130" s="730"/>
      <c r="UMH130" s="60"/>
      <c r="UMI130" s="60"/>
      <c r="UMJ130" s="731"/>
      <c r="UMK130" s="1150"/>
      <c r="UML130" s="35"/>
      <c r="UMM130" s="732"/>
      <c r="UMN130" s="6"/>
      <c r="UMO130" s="6"/>
      <c r="UMP130" s="6"/>
      <c r="UMQ130" s="732"/>
      <c r="UMR130" s="1150"/>
      <c r="UMS130" s="609"/>
      <c r="UMT130" s="1150"/>
      <c r="UMU130" s="1150"/>
      <c r="UMV130" s="1150"/>
      <c r="UMW130" s="609"/>
      <c r="UMX130" s="1150"/>
      <c r="UMY130" s="642"/>
      <c r="UMZ130" s="1148"/>
      <c r="UNA130" s="1148"/>
      <c r="UNB130" s="1148"/>
      <c r="UNC130" s="642"/>
      <c r="UND130" s="730"/>
      <c r="UNE130" s="60"/>
      <c r="UNF130" s="60"/>
      <c r="UNG130" s="731"/>
      <c r="UNH130" s="1150"/>
      <c r="UNI130" s="35"/>
      <c r="UNJ130" s="732"/>
      <c r="UNK130" s="6"/>
      <c r="UNL130" s="6"/>
      <c r="UNM130" s="6"/>
      <c r="UNN130" s="732"/>
      <c r="UNO130" s="1150"/>
      <c r="UNP130" s="609"/>
      <c r="UNQ130" s="1150"/>
      <c r="UNR130" s="1150"/>
      <c r="UNS130" s="1150"/>
      <c r="UNT130" s="609"/>
      <c r="UNU130" s="1150"/>
      <c r="UNV130" s="642"/>
      <c r="UNW130" s="1148"/>
      <c r="UNX130" s="1148"/>
      <c r="UNY130" s="1148"/>
      <c r="UNZ130" s="642"/>
      <c r="UOA130" s="730"/>
      <c r="UOB130" s="60"/>
      <c r="UOC130" s="60"/>
      <c r="UOD130" s="731"/>
      <c r="UOE130" s="1150"/>
      <c r="UOF130" s="35"/>
      <c r="UOG130" s="732"/>
      <c r="UOH130" s="6"/>
      <c r="UOI130" s="6"/>
      <c r="UOJ130" s="6"/>
      <c r="UOK130" s="732"/>
      <c r="UOL130" s="1150"/>
      <c r="UOM130" s="609"/>
      <c r="UON130" s="1150"/>
      <c r="UOO130" s="1150"/>
      <c r="UOP130" s="1150"/>
      <c r="UOQ130" s="609"/>
      <c r="UOR130" s="1150"/>
      <c r="UOS130" s="642"/>
      <c r="UOT130" s="1148"/>
      <c r="UOU130" s="1148"/>
      <c r="UOV130" s="1148"/>
      <c r="UOW130" s="642"/>
      <c r="UOX130" s="730"/>
      <c r="UOY130" s="60"/>
      <c r="UOZ130" s="60"/>
      <c r="UPA130" s="731"/>
      <c r="UPB130" s="1150"/>
      <c r="UPC130" s="35"/>
      <c r="UPD130" s="732"/>
      <c r="UPE130" s="6"/>
      <c r="UPF130" s="6"/>
      <c r="UPG130" s="6"/>
      <c r="UPH130" s="732"/>
      <c r="UPI130" s="1150"/>
      <c r="UPJ130" s="609"/>
      <c r="UPK130" s="1150"/>
      <c r="UPL130" s="1150"/>
      <c r="UPM130" s="1150"/>
      <c r="UPN130" s="609"/>
      <c r="UPO130" s="1150"/>
      <c r="UPP130" s="642"/>
      <c r="UPQ130" s="1148"/>
      <c r="UPR130" s="1148"/>
      <c r="UPS130" s="1148"/>
      <c r="UPT130" s="642"/>
      <c r="UPU130" s="730"/>
      <c r="UPV130" s="60"/>
      <c r="UPW130" s="60"/>
      <c r="UPX130" s="731"/>
      <c r="UPY130" s="1150"/>
      <c r="UPZ130" s="35"/>
      <c r="UQA130" s="732"/>
      <c r="UQB130" s="6"/>
      <c r="UQC130" s="6"/>
      <c r="UQD130" s="6"/>
      <c r="UQE130" s="732"/>
      <c r="UQF130" s="1150"/>
      <c r="UQG130" s="609"/>
      <c r="UQH130" s="1150"/>
      <c r="UQI130" s="1150"/>
      <c r="UQJ130" s="1150"/>
      <c r="UQK130" s="609"/>
      <c r="UQL130" s="1150"/>
      <c r="UQM130" s="642"/>
      <c r="UQN130" s="1148"/>
      <c r="UQO130" s="1148"/>
      <c r="UQP130" s="1148"/>
      <c r="UQQ130" s="642"/>
      <c r="UQR130" s="730"/>
      <c r="UQS130" s="60"/>
      <c r="UQT130" s="60"/>
      <c r="UQU130" s="731"/>
      <c r="UQV130" s="1150"/>
      <c r="UQW130" s="35"/>
      <c r="UQX130" s="732"/>
      <c r="UQY130" s="6"/>
      <c r="UQZ130" s="6"/>
      <c r="URA130" s="6"/>
      <c r="URB130" s="732"/>
      <c r="URC130" s="1150"/>
      <c r="URD130" s="609"/>
      <c r="URE130" s="1150"/>
      <c r="URF130" s="1150"/>
      <c r="URG130" s="1150"/>
      <c r="URH130" s="609"/>
      <c r="URI130" s="1150"/>
      <c r="URJ130" s="642"/>
      <c r="URK130" s="1148"/>
      <c r="URL130" s="1148"/>
      <c r="URM130" s="1148"/>
      <c r="URN130" s="642"/>
      <c r="URO130" s="730"/>
      <c r="URP130" s="60"/>
      <c r="URQ130" s="60"/>
      <c r="URR130" s="731"/>
      <c r="URS130" s="1150"/>
      <c r="URT130" s="35"/>
      <c r="URU130" s="732"/>
      <c r="URV130" s="6"/>
      <c r="URW130" s="6"/>
      <c r="URX130" s="6"/>
      <c r="URY130" s="732"/>
      <c r="URZ130" s="1150"/>
      <c r="USA130" s="609"/>
      <c r="USB130" s="1150"/>
      <c r="USC130" s="1150"/>
      <c r="USD130" s="1150"/>
      <c r="USE130" s="609"/>
      <c r="USF130" s="1150"/>
      <c r="USG130" s="642"/>
      <c r="USH130" s="1148"/>
      <c r="USI130" s="1148"/>
      <c r="USJ130" s="1148"/>
      <c r="USK130" s="642"/>
      <c r="USL130" s="730"/>
      <c r="USM130" s="60"/>
      <c r="USN130" s="60"/>
      <c r="USO130" s="731"/>
      <c r="USP130" s="1150"/>
      <c r="USQ130" s="35"/>
      <c r="USR130" s="732"/>
      <c r="USS130" s="6"/>
      <c r="UST130" s="6"/>
      <c r="USU130" s="6"/>
      <c r="USV130" s="732"/>
      <c r="USW130" s="1150"/>
      <c r="USX130" s="609"/>
      <c r="USY130" s="1150"/>
      <c r="USZ130" s="1150"/>
      <c r="UTA130" s="1150"/>
      <c r="UTB130" s="609"/>
      <c r="UTC130" s="1150"/>
      <c r="UTD130" s="642"/>
      <c r="UTE130" s="1148"/>
      <c r="UTF130" s="1148"/>
      <c r="UTG130" s="1148"/>
      <c r="UTH130" s="642"/>
      <c r="UTI130" s="730"/>
      <c r="UTJ130" s="60"/>
      <c r="UTK130" s="60"/>
      <c r="UTL130" s="731"/>
      <c r="UTM130" s="1150"/>
      <c r="UTN130" s="35"/>
      <c r="UTO130" s="732"/>
      <c r="UTP130" s="6"/>
      <c r="UTQ130" s="6"/>
      <c r="UTR130" s="6"/>
      <c r="UTS130" s="732"/>
      <c r="UTT130" s="1150"/>
      <c r="UTU130" s="609"/>
      <c r="UTV130" s="1150"/>
      <c r="UTW130" s="1150"/>
      <c r="UTX130" s="1150"/>
      <c r="UTY130" s="609"/>
      <c r="UTZ130" s="1150"/>
      <c r="UUA130" s="642"/>
      <c r="UUB130" s="1148"/>
      <c r="UUC130" s="1148"/>
      <c r="UUD130" s="1148"/>
      <c r="UUE130" s="642"/>
      <c r="UUF130" s="730"/>
      <c r="UUG130" s="60"/>
      <c r="UUH130" s="60"/>
      <c r="UUI130" s="731"/>
      <c r="UUJ130" s="1150"/>
      <c r="UUK130" s="35"/>
      <c r="UUL130" s="732"/>
      <c r="UUM130" s="6"/>
      <c r="UUN130" s="6"/>
      <c r="UUO130" s="6"/>
      <c r="UUP130" s="732"/>
      <c r="UUQ130" s="1150"/>
      <c r="UUR130" s="609"/>
      <c r="UUS130" s="1150"/>
      <c r="UUT130" s="1150"/>
      <c r="UUU130" s="1150"/>
      <c r="UUV130" s="609"/>
      <c r="UUW130" s="1150"/>
      <c r="UUX130" s="642"/>
      <c r="UUY130" s="1148"/>
      <c r="UUZ130" s="1148"/>
      <c r="UVA130" s="1148"/>
      <c r="UVB130" s="642"/>
      <c r="UVC130" s="730"/>
      <c r="UVD130" s="60"/>
      <c r="UVE130" s="60"/>
      <c r="UVF130" s="731"/>
      <c r="UVG130" s="1150"/>
      <c r="UVH130" s="35"/>
      <c r="UVI130" s="732"/>
      <c r="UVJ130" s="6"/>
      <c r="UVK130" s="6"/>
      <c r="UVL130" s="6"/>
      <c r="UVM130" s="732"/>
      <c r="UVN130" s="1150"/>
      <c r="UVO130" s="609"/>
      <c r="UVP130" s="1150"/>
      <c r="UVQ130" s="1150"/>
      <c r="UVR130" s="1150"/>
      <c r="UVS130" s="609"/>
      <c r="UVT130" s="1150"/>
      <c r="UVU130" s="642"/>
      <c r="UVV130" s="1148"/>
      <c r="UVW130" s="1148"/>
      <c r="UVX130" s="1148"/>
      <c r="UVY130" s="642"/>
      <c r="UVZ130" s="730"/>
      <c r="UWA130" s="60"/>
      <c r="UWB130" s="60"/>
      <c r="UWC130" s="731"/>
      <c r="UWD130" s="1150"/>
      <c r="UWE130" s="35"/>
      <c r="UWF130" s="732"/>
      <c r="UWG130" s="6"/>
      <c r="UWH130" s="6"/>
      <c r="UWI130" s="6"/>
      <c r="UWJ130" s="732"/>
      <c r="UWK130" s="1150"/>
      <c r="UWL130" s="609"/>
      <c r="UWM130" s="1150"/>
      <c r="UWN130" s="1150"/>
      <c r="UWO130" s="1150"/>
      <c r="UWP130" s="609"/>
      <c r="UWQ130" s="1150"/>
      <c r="UWR130" s="642"/>
      <c r="UWS130" s="1148"/>
      <c r="UWT130" s="1148"/>
      <c r="UWU130" s="1148"/>
      <c r="UWV130" s="642"/>
      <c r="UWW130" s="730"/>
      <c r="UWX130" s="60"/>
      <c r="UWY130" s="60"/>
      <c r="UWZ130" s="731"/>
      <c r="UXA130" s="1150"/>
      <c r="UXB130" s="35"/>
      <c r="UXC130" s="732"/>
      <c r="UXD130" s="6"/>
      <c r="UXE130" s="6"/>
      <c r="UXF130" s="6"/>
      <c r="UXG130" s="732"/>
      <c r="UXH130" s="1150"/>
      <c r="UXI130" s="609"/>
      <c r="UXJ130" s="1150"/>
      <c r="UXK130" s="1150"/>
      <c r="UXL130" s="1150"/>
      <c r="UXM130" s="609"/>
      <c r="UXN130" s="1150"/>
      <c r="UXO130" s="642"/>
      <c r="UXP130" s="1148"/>
      <c r="UXQ130" s="1148"/>
      <c r="UXR130" s="1148"/>
      <c r="UXS130" s="642"/>
      <c r="UXT130" s="730"/>
      <c r="UXU130" s="60"/>
      <c r="UXV130" s="60"/>
      <c r="UXW130" s="731"/>
      <c r="UXX130" s="1150"/>
      <c r="UXY130" s="35"/>
      <c r="UXZ130" s="732"/>
      <c r="UYA130" s="6"/>
      <c r="UYB130" s="6"/>
      <c r="UYC130" s="6"/>
      <c r="UYD130" s="732"/>
      <c r="UYE130" s="1150"/>
      <c r="UYF130" s="609"/>
      <c r="UYG130" s="1150"/>
      <c r="UYH130" s="1150"/>
      <c r="UYI130" s="1150"/>
      <c r="UYJ130" s="609"/>
      <c r="UYK130" s="1150"/>
      <c r="UYL130" s="642"/>
      <c r="UYM130" s="1148"/>
      <c r="UYN130" s="1148"/>
      <c r="UYO130" s="1148"/>
      <c r="UYP130" s="642"/>
      <c r="UYQ130" s="730"/>
      <c r="UYR130" s="60"/>
      <c r="UYS130" s="60"/>
      <c r="UYT130" s="731"/>
      <c r="UYU130" s="1150"/>
      <c r="UYV130" s="35"/>
      <c r="UYW130" s="732"/>
      <c r="UYX130" s="6"/>
      <c r="UYY130" s="6"/>
      <c r="UYZ130" s="6"/>
      <c r="UZA130" s="732"/>
      <c r="UZB130" s="1150"/>
      <c r="UZC130" s="609"/>
      <c r="UZD130" s="1150"/>
      <c r="UZE130" s="1150"/>
      <c r="UZF130" s="1150"/>
      <c r="UZG130" s="609"/>
      <c r="UZH130" s="1150"/>
      <c r="UZI130" s="642"/>
      <c r="UZJ130" s="1148"/>
      <c r="UZK130" s="1148"/>
      <c r="UZL130" s="1148"/>
      <c r="UZM130" s="642"/>
      <c r="UZN130" s="730"/>
      <c r="UZO130" s="60"/>
      <c r="UZP130" s="60"/>
      <c r="UZQ130" s="731"/>
      <c r="UZR130" s="1150"/>
      <c r="UZS130" s="35"/>
      <c r="UZT130" s="732"/>
      <c r="UZU130" s="6"/>
      <c r="UZV130" s="6"/>
      <c r="UZW130" s="6"/>
      <c r="UZX130" s="732"/>
      <c r="UZY130" s="1150"/>
      <c r="UZZ130" s="609"/>
      <c r="VAA130" s="1150"/>
      <c r="VAB130" s="1150"/>
      <c r="VAC130" s="1150"/>
      <c r="VAD130" s="609"/>
      <c r="VAE130" s="1150"/>
      <c r="VAF130" s="642"/>
      <c r="VAG130" s="1148"/>
      <c r="VAH130" s="1148"/>
      <c r="VAI130" s="1148"/>
      <c r="VAJ130" s="642"/>
      <c r="VAK130" s="730"/>
      <c r="VAL130" s="60"/>
      <c r="VAM130" s="60"/>
      <c r="VAN130" s="731"/>
      <c r="VAO130" s="1150"/>
      <c r="VAP130" s="35"/>
      <c r="VAQ130" s="732"/>
      <c r="VAR130" s="6"/>
      <c r="VAS130" s="6"/>
      <c r="VAT130" s="6"/>
      <c r="VAU130" s="732"/>
      <c r="VAV130" s="1150"/>
      <c r="VAW130" s="609"/>
      <c r="VAX130" s="1150"/>
      <c r="VAY130" s="1150"/>
      <c r="VAZ130" s="1150"/>
      <c r="VBA130" s="609"/>
      <c r="VBB130" s="1150"/>
      <c r="VBC130" s="642"/>
      <c r="VBD130" s="1148"/>
      <c r="VBE130" s="1148"/>
      <c r="VBF130" s="1148"/>
      <c r="VBG130" s="642"/>
      <c r="VBH130" s="730"/>
      <c r="VBI130" s="60"/>
      <c r="VBJ130" s="60"/>
      <c r="VBK130" s="731"/>
      <c r="VBL130" s="1150"/>
      <c r="VBM130" s="35"/>
      <c r="VBN130" s="732"/>
      <c r="VBO130" s="6"/>
      <c r="VBP130" s="6"/>
      <c r="VBQ130" s="6"/>
      <c r="VBR130" s="732"/>
      <c r="VBS130" s="1150"/>
      <c r="VBT130" s="609"/>
      <c r="VBU130" s="1150"/>
      <c r="VBV130" s="1150"/>
      <c r="VBW130" s="1150"/>
      <c r="VBX130" s="609"/>
      <c r="VBY130" s="1150"/>
      <c r="VBZ130" s="642"/>
      <c r="VCA130" s="1148"/>
      <c r="VCB130" s="1148"/>
      <c r="VCC130" s="1148"/>
      <c r="VCD130" s="642"/>
      <c r="VCE130" s="730"/>
      <c r="VCF130" s="60"/>
      <c r="VCG130" s="60"/>
      <c r="VCH130" s="731"/>
      <c r="VCI130" s="1150"/>
      <c r="VCJ130" s="35"/>
      <c r="VCK130" s="732"/>
      <c r="VCL130" s="6"/>
      <c r="VCM130" s="6"/>
      <c r="VCN130" s="6"/>
      <c r="VCO130" s="732"/>
      <c r="VCP130" s="1150"/>
      <c r="VCQ130" s="609"/>
      <c r="VCR130" s="1150"/>
      <c r="VCS130" s="1150"/>
      <c r="VCT130" s="1150"/>
      <c r="VCU130" s="609"/>
      <c r="VCV130" s="1150"/>
      <c r="VCW130" s="642"/>
      <c r="VCX130" s="1148"/>
      <c r="VCY130" s="1148"/>
      <c r="VCZ130" s="1148"/>
      <c r="VDA130" s="642"/>
      <c r="VDB130" s="730"/>
      <c r="VDC130" s="60"/>
      <c r="VDD130" s="60"/>
      <c r="VDE130" s="731"/>
      <c r="VDF130" s="1150"/>
      <c r="VDG130" s="35"/>
      <c r="VDH130" s="732"/>
      <c r="VDI130" s="6"/>
      <c r="VDJ130" s="6"/>
      <c r="VDK130" s="6"/>
      <c r="VDL130" s="732"/>
      <c r="VDM130" s="1150"/>
      <c r="VDN130" s="609"/>
      <c r="VDO130" s="1150"/>
      <c r="VDP130" s="1150"/>
      <c r="VDQ130" s="1150"/>
      <c r="VDR130" s="609"/>
      <c r="VDS130" s="1150"/>
      <c r="VDT130" s="642"/>
      <c r="VDU130" s="1148"/>
      <c r="VDV130" s="1148"/>
      <c r="VDW130" s="1148"/>
      <c r="VDX130" s="642"/>
      <c r="VDY130" s="730"/>
      <c r="VDZ130" s="60"/>
      <c r="VEA130" s="60"/>
      <c r="VEB130" s="731"/>
      <c r="VEC130" s="1150"/>
      <c r="VED130" s="35"/>
      <c r="VEE130" s="732"/>
      <c r="VEF130" s="6"/>
      <c r="VEG130" s="6"/>
      <c r="VEH130" s="6"/>
      <c r="VEI130" s="732"/>
      <c r="VEJ130" s="1150"/>
      <c r="VEK130" s="609"/>
      <c r="VEL130" s="1150"/>
      <c r="VEM130" s="1150"/>
      <c r="VEN130" s="1150"/>
      <c r="VEO130" s="609"/>
      <c r="VEP130" s="1150"/>
      <c r="VEQ130" s="642"/>
      <c r="VER130" s="1148"/>
      <c r="VES130" s="1148"/>
      <c r="VET130" s="1148"/>
      <c r="VEU130" s="642"/>
      <c r="VEV130" s="730"/>
      <c r="VEW130" s="60"/>
      <c r="VEX130" s="60"/>
      <c r="VEY130" s="731"/>
      <c r="VEZ130" s="1150"/>
      <c r="VFA130" s="35"/>
      <c r="VFB130" s="732"/>
      <c r="VFC130" s="6"/>
      <c r="VFD130" s="6"/>
      <c r="VFE130" s="6"/>
      <c r="VFF130" s="732"/>
      <c r="VFG130" s="1150"/>
      <c r="VFH130" s="609"/>
      <c r="VFI130" s="1150"/>
      <c r="VFJ130" s="1150"/>
      <c r="VFK130" s="1150"/>
      <c r="VFL130" s="609"/>
      <c r="VFM130" s="1150"/>
      <c r="VFN130" s="642"/>
      <c r="VFO130" s="1148"/>
      <c r="VFP130" s="1148"/>
      <c r="VFQ130" s="1148"/>
      <c r="VFR130" s="642"/>
      <c r="VFS130" s="730"/>
      <c r="VFT130" s="60"/>
      <c r="VFU130" s="60"/>
      <c r="VFV130" s="731"/>
      <c r="VFW130" s="1150"/>
      <c r="VFX130" s="35"/>
      <c r="VFY130" s="732"/>
      <c r="VFZ130" s="6"/>
      <c r="VGA130" s="6"/>
      <c r="VGB130" s="6"/>
      <c r="VGC130" s="732"/>
      <c r="VGD130" s="1150"/>
      <c r="VGE130" s="609"/>
      <c r="VGF130" s="1150"/>
      <c r="VGG130" s="1150"/>
      <c r="VGH130" s="1150"/>
      <c r="VGI130" s="609"/>
      <c r="VGJ130" s="1150"/>
      <c r="VGK130" s="642"/>
      <c r="VGL130" s="1148"/>
      <c r="VGM130" s="1148"/>
      <c r="VGN130" s="1148"/>
      <c r="VGO130" s="642"/>
      <c r="VGP130" s="730"/>
      <c r="VGQ130" s="60"/>
      <c r="VGR130" s="60"/>
      <c r="VGS130" s="731"/>
      <c r="VGT130" s="1150"/>
      <c r="VGU130" s="35"/>
      <c r="VGV130" s="732"/>
      <c r="VGW130" s="6"/>
      <c r="VGX130" s="6"/>
      <c r="VGY130" s="6"/>
      <c r="VGZ130" s="732"/>
      <c r="VHA130" s="1150"/>
      <c r="VHB130" s="609"/>
      <c r="VHC130" s="1150"/>
      <c r="VHD130" s="1150"/>
      <c r="VHE130" s="1150"/>
      <c r="VHF130" s="609"/>
      <c r="VHG130" s="1150"/>
      <c r="VHH130" s="642"/>
      <c r="VHI130" s="1148"/>
      <c r="VHJ130" s="1148"/>
      <c r="VHK130" s="1148"/>
      <c r="VHL130" s="642"/>
      <c r="VHM130" s="730"/>
      <c r="VHN130" s="60"/>
      <c r="VHO130" s="60"/>
      <c r="VHP130" s="731"/>
      <c r="VHQ130" s="1150"/>
      <c r="VHR130" s="35"/>
      <c r="VHS130" s="732"/>
      <c r="VHT130" s="6"/>
      <c r="VHU130" s="6"/>
      <c r="VHV130" s="6"/>
      <c r="VHW130" s="732"/>
      <c r="VHX130" s="1150"/>
      <c r="VHY130" s="609"/>
      <c r="VHZ130" s="1150"/>
      <c r="VIA130" s="1150"/>
      <c r="VIB130" s="1150"/>
      <c r="VIC130" s="609"/>
      <c r="VID130" s="1150"/>
      <c r="VIE130" s="642"/>
      <c r="VIF130" s="1148"/>
      <c r="VIG130" s="1148"/>
      <c r="VIH130" s="1148"/>
      <c r="VII130" s="642"/>
      <c r="VIJ130" s="730"/>
      <c r="VIK130" s="60"/>
      <c r="VIL130" s="60"/>
      <c r="VIM130" s="731"/>
      <c r="VIN130" s="1150"/>
      <c r="VIO130" s="35"/>
      <c r="VIP130" s="732"/>
      <c r="VIQ130" s="6"/>
      <c r="VIR130" s="6"/>
      <c r="VIS130" s="6"/>
      <c r="VIT130" s="732"/>
      <c r="VIU130" s="1150"/>
      <c r="VIV130" s="609"/>
      <c r="VIW130" s="1150"/>
      <c r="VIX130" s="1150"/>
      <c r="VIY130" s="1150"/>
      <c r="VIZ130" s="609"/>
      <c r="VJA130" s="1150"/>
      <c r="VJB130" s="642"/>
      <c r="VJC130" s="1148"/>
      <c r="VJD130" s="1148"/>
      <c r="VJE130" s="1148"/>
      <c r="VJF130" s="642"/>
      <c r="VJG130" s="730"/>
      <c r="VJH130" s="60"/>
      <c r="VJI130" s="60"/>
      <c r="VJJ130" s="731"/>
      <c r="VJK130" s="1150"/>
      <c r="VJL130" s="35"/>
      <c r="VJM130" s="732"/>
      <c r="VJN130" s="6"/>
      <c r="VJO130" s="6"/>
      <c r="VJP130" s="6"/>
      <c r="VJQ130" s="732"/>
      <c r="VJR130" s="1150"/>
      <c r="VJS130" s="609"/>
      <c r="VJT130" s="1150"/>
      <c r="VJU130" s="1150"/>
      <c r="VJV130" s="1150"/>
      <c r="VJW130" s="609"/>
      <c r="VJX130" s="1150"/>
      <c r="VJY130" s="642"/>
      <c r="VJZ130" s="1148"/>
      <c r="VKA130" s="1148"/>
      <c r="VKB130" s="1148"/>
      <c r="VKC130" s="642"/>
      <c r="VKD130" s="730"/>
      <c r="VKE130" s="60"/>
      <c r="VKF130" s="60"/>
      <c r="VKG130" s="731"/>
      <c r="VKH130" s="1150"/>
      <c r="VKI130" s="35"/>
      <c r="VKJ130" s="732"/>
      <c r="VKK130" s="6"/>
      <c r="VKL130" s="6"/>
      <c r="VKM130" s="6"/>
      <c r="VKN130" s="732"/>
      <c r="VKO130" s="1150"/>
      <c r="VKP130" s="609"/>
      <c r="VKQ130" s="1150"/>
      <c r="VKR130" s="1150"/>
      <c r="VKS130" s="1150"/>
      <c r="VKT130" s="609"/>
      <c r="VKU130" s="1150"/>
      <c r="VKV130" s="642"/>
      <c r="VKW130" s="1148"/>
      <c r="VKX130" s="1148"/>
      <c r="VKY130" s="1148"/>
      <c r="VKZ130" s="642"/>
      <c r="VLA130" s="730"/>
      <c r="VLB130" s="60"/>
      <c r="VLC130" s="60"/>
      <c r="VLD130" s="731"/>
      <c r="VLE130" s="1150"/>
      <c r="VLF130" s="35"/>
      <c r="VLG130" s="732"/>
      <c r="VLH130" s="6"/>
      <c r="VLI130" s="6"/>
      <c r="VLJ130" s="6"/>
      <c r="VLK130" s="732"/>
      <c r="VLL130" s="1150"/>
      <c r="VLM130" s="609"/>
      <c r="VLN130" s="1150"/>
      <c r="VLO130" s="1150"/>
      <c r="VLP130" s="1150"/>
      <c r="VLQ130" s="609"/>
      <c r="VLR130" s="1150"/>
      <c r="VLS130" s="642"/>
      <c r="VLT130" s="1148"/>
      <c r="VLU130" s="1148"/>
      <c r="VLV130" s="1148"/>
      <c r="VLW130" s="642"/>
      <c r="VLX130" s="730"/>
      <c r="VLY130" s="60"/>
      <c r="VLZ130" s="60"/>
      <c r="VMA130" s="731"/>
      <c r="VMB130" s="1150"/>
      <c r="VMC130" s="35"/>
      <c r="VMD130" s="732"/>
      <c r="VME130" s="6"/>
      <c r="VMF130" s="6"/>
      <c r="VMG130" s="6"/>
      <c r="VMH130" s="732"/>
      <c r="VMI130" s="1150"/>
      <c r="VMJ130" s="609"/>
      <c r="VMK130" s="1150"/>
      <c r="VML130" s="1150"/>
      <c r="VMM130" s="1150"/>
      <c r="VMN130" s="609"/>
      <c r="VMO130" s="1150"/>
      <c r="VMP130" s="642"/>
      <c r="VMQ130" s="1148"/>
      <c r="VMR130" s="1148"/>
      <c r="VMS130" s="1148"/>
      <c r="VMT130" s="642"/>
      <c r="VMU130" s="730"/>
      <c r="VMV130" s="60"/>
      <c r="VMW130" s="60"/>
      <c r="VMX130" s="731"/>
      <c r="VMY130" s="1150"/>
      <c r="VMZ130" s="35"/>
      <c r="VNA130" s="732"/>
      <c r="VNB130" s="6"/>
      <c r="VNC130" s="6"/>
      <c r="VND130" s="6"/>
      <c r="VNE130" s="732"/>
      <c r="VNF130" s="1150"/>
      <c r="VNG130" s="609"/>
      <c r="VNH130" s="1150"/>
      <c r="VNI130" s="1150"/>
      <c r="VNJ130" s="1150"/>
      <c r="VNK130" s="609"/>
      <c r="VNL130" s="1150"/>
      <c r="VNM130" s="642"/>
      <c r="VNN130" s="1148"/>
      <c r="VNO130" s="1148"/>
      <c r="VNP130" s="1148"/>
      <c r="VNQ130" s="642"/>
      <c r="VNR130" s="730"/>
      <c r="VNS130" s="60"/>
      <c r="VNT130" s="60"/>
      <c r="VNU130" s="731"/>
      <c r="VNV130" s="1150"/>
      <c r="VNW130" s="35"/>
      <c r="VNX130" s="732"/>
      <c r="VNY130" s="6"/>
      <c r="VNZ130" s="6"/>
      <c r="VOA130" s="6"/>
      <c r="VOB130" s="732"/>
      <c r="VOC130" s="1150"/>
      <c r="VOD130" s="609"/>
      <c r="VOE130" s="1150"/>
      <c r="VOF130" s="1150"/>
      <c r="VOG130" s="1150"/>
      <c r="VOH130" s="609"/>
      <c r="VOI130" s="1150"/>
      <c r="VOJ130" s="642"/>
      <c r="VOK130" s="1148"/>
      <c r="VOL130" s="1148"/>
      <c r="VOM130" s="1148"/>
      <c r="VON130" s="642"/>
      <c r="VOO130" s="730"/>
      <c r="VOP130" s="60"/>
      <c r="VOQ130" s="60"/>
      <c r="VOR130" s="731"/>
      <c r="VOS130" s="1150"/>
      <c r="VOT130" s="35"/>
      <c r="VOU130" s="732"/>
      <c r="VOV130" s="6"/>
      <c r="VOW130" s="6"/>
      <c r="VOX130" s="6"/>
      <c r="VOY130" s="732"/>
      <c r="VOZ130" s="1150"/>
      <c r="VPA130" s="609"/>
      <c r="VPB130" s="1150"/>
      <c r="VPC130" s="1150"/>
      <c r="VPD130" s="1150"/>
      <c r="VPE130" s="609"/>
      <c r="VPF130" s="1150"/>
      <c r="VPG130" s="642"/>
      <c r="VPH130" s="1148"/>
      <c r="VPI130" s="1148"/>
      <c r="VPJ130" s="1148"/>
      <c r="VPK130" s="642"/>
      <c r="VPL130" s="730"/>
      <c r="VPM130" s="60"/>
      <c r="VPN130" s="60"/>
      <c r="VPO130" s="731"/>
      <c r="VPP130" s="1150"/>
      <c r="VPQ130" s="35"/>
      <c r="VPR130" s="732"/>
      <c r="VPS130" s="6"/>
      <c r="VPT130" s="6"/>
      <c r="VPU130" s="6"/>
      <c r="VPV130" s="732"/>
      <c r="VPW130" s="1150"/>
      <c r="VPX130" s="609"/>
      <c r="VPY130" s="1150"/>
      <c r="VPZ130" s="1150"/>
      <c r="VQA130" s="1150"/>
      <c r="VQB130" s="609"/>
      <c r="VQC130" s="1150"/>
      <c r="VQD130" s="642"/>
      <c r="VQE130" s="1148"/>
      <c r="VQF130" s="1148"/>
      <c r="VQG130" s="1148"/>
      <c r="VQH130" s="642"/>
      <c r="VQI130" s="730"/>
      <c r="VQJ130" s="60"/>
      <c r="VQK130" s="60"/>
      <c r="VQL130" s="731"/>
      <c r="VQM130" s="1150"/>
      <c r="VQN130" s="35"/>
      <c r="VQO130" s="732"/>
      <c r="VQP130" s="6"/>
      <c r="VQQ130" s="6"/>
      <c r="VQR130" s="6"/>
      <c r="VQS130" s="732"/>
      <c r="VQT130" s="1150"/>
      <c r="VQU130" s="609"/>
      <c r="VQV130" s="1150"/>
      <c r="VQW130" s="1150"/>
      <c r="VQX130" s="1150"/>
      <c r="VQY130" s="609"/>
      <c r="VQZ130" s="1150"/>
      <c r="VRA130" s="642"/>
      <c r="VRB130" s="1148"/>
      <c r="VRC130" s="1148"/>
      <c r="VRD130" s="1148"/>
      <c r="VRE130" s="642"/>
      <c r="VRF130" s="730"/>
      <c r="VRG130" s="60"/>
      <c r="VRH130" s="60"/>
      <c r="VRI130" s="731"/>
      <c r="VRJ130" s="1150"/>
      <c r="VRK130" s="35"/>
      <c r="VRL130" s="732"/>
      <c r="VRM130" s="6"/>
      <c r="VRN130" s="6"/>
      <c r="VRO130" s="6"/>
      <c r="VRP130" s="732"/>
      <c r="VRQ130" s="1150"/>
      <c r="VRR130" s="609"/>
      <c r="VRS130" s="1150"/>
      <c r="VRT130" s="1150"/>
      <c r="VRU130" s="1150"/>
      <c r="VRV130" s="609"/>
      <c r="VRW130" s="1150"/>
      <c r="VRX130" s="642"/>
      <c r="VRY130" s="1148"/>
      <c r="VRZ130" s="1148"/>
      <c r="VSA130" s="1148"/>
      <c r="VSB130" s="642"/>
      <c r="VSC130" s="730"/>
      <c r="VSD130" s="60"/>
      <c r="VSE130" s="60"/>
      <c r="VSF130" s="731"/>
      <c r="VSG130" s="1150"/>
      <c r="VSH130" s="35"/>
      <c r="VSI130" s="732"/>
      <c r="VSJ130" s="6"/>
      <c r="VSK130" s="6"/>
      <c r="VSL130" s="6"/>
      <c r="VSM130" s="732"/>
      <c r="VSN130" s="1150"/>
      <c r="VSO130" s="609"/>
      <c r="VSP130" s="1150"/>
      <c r="VSQ130" s="1150"/>
      <c r="VSR130" s="1150"/>
      <c r="VSS130" s="609"/>
      <c r="VST130" s="1150"/>
      <c r="VSU130" s="642"/>
      <c r="VSV130" s="1148"/>
      <c r="VSW130" s="1148"/>
      <c r="VSX130" s="1148"/>
      <c r="VSY130" s="642"/>
      <c r="VSZ130" s="730"/>
      <c r="VTA130" s="60"/>
      <c r="VTB130" s="60"/>
      <c r="VTC130" s="731"/>
      <c r="VTD130" s="1150"/>
      <c r="VTE130" s="35"/>
      <c r="VTF130" s="732"/>
      <c r="VTG130" s="6"/>
      <c r="VTH130" s="6"/>
      <c r="VTI130" s="6"/>
      <c r="VTJ130" s="732"/>
      <c r="VTK130" s="1150"/>
      <c r="VTL130" s="609"/>
      <c r="VTM130" s="1150"/>
      <c r="VTN130" s="1150"/>
      <c r="VTO130" s="1150"/>
      <c r="VTP130" s="609"/>
      <c r="VTQ130" s="1150"/>
      <c r="VTR130" s="642"/>
      <c r="VTS130" s="1148"/>
      <c r="VTT130" s="1148"/>
      <c r="VTU130" s="1148"/>
      <c r="VTV130" s="642"/>
      <c r="VTW130" s="730"/>
      <c r="VTX130" s="60"/>
      <c r="VTY130" s="60"/>
      <c r="VTZ130" s="731"/>
      <c r="VUA130" s="1150"/>
      <c r="VUB130" s="35"/>
      <c r="VUC130" s="732"/>
      <c r="VUD130" s="6"/>
      <c r="VUE130" s="6"/>
      <c r="VUF130" s="6"/>
      <c r="VUG130" s="732"/>
      <c r="VUH130" s="1150"/>
      <c r="VUI130" s="609"/>
      <c r="VUJ130" s="1150"/>
      <c r="VUK130" s="1150"/>
      <c r="VUL130" s="1150"/>
      <c r="VUM130" s="609"/>
      <c r="VUN130" s="1150"/>
      <c r="VUO130" s="642"/>
      <c r="VUP130" s="1148"/>
      <c r="VUQ130" s="1148"/>
      <c r="VUR130" s="1148"/>
      <c r="VUS130" s="642"/>
      <c r="VUT130" s="730"/>
      <c r="VUU130" s="60"/>
      <c r="VUV130" s="60"/>
      <c r="VUW130" s="731"/>
      <c r="VUX130" s="1150"/>
      <c r="VUY130" s="35"/>
      <c r="VUZ130" s="732"/>
      <c r="VVA130" s="6"/>
      <c r="VVB130" s="6"/>
      <c r="VVC130" s="6"/>
      <c r="VVD130" s="732"/>
      <c r="VVE130" s="1150"/>
      <c r="VVF130" s="609"/>
      <c r="VVG130" s="1150"/>
      <c r="VVH130" s="1150"/>
      <c r="VVI130" s="1150"/>
      <c r="VVJ130" s="609"/>
      <c r="VVK130" s="1150"/>
      <c r="VVL130" s="642"/>
      <c r="VVM130" s="1148"/>
      <c r="VVN130" s="1148"/>
      <c r="VVO130" s="1148"/>
      <c r="VVP130" s="642"/>
      <c r="VVQ130" s="730"/>
      <c r="VVR130" s="60"/>
      <c r="VVS130" s="60"/>
      <c r="VVT130" s="731"/>
      <c r="VVU130" s="1150"/>
      <c r="VVV130" s="35"/>
      <c r="VVW130" s="732"/>
      <c r="VVX130" s="6"/>
      <c r="VVY130" s="6"/>
      <c r="VVZ130" s="6"/>
      <c r="VWA130" s="732"/>
      <c r="VWB130" s="1150"/>
      <c r="VWC130" s="609"/>
      <c r="VWD130" s="1150"/>
      <c r="VWE130" s="1150"/>
      <c r="VWF130" s="1150"/>
      <c r="VWG130" s="609"/>
      <c r="VWH130" s="1150"/>
      <c r="VWI130" s="642"/>
      <c r="VWJ130" s="1148"/>
      <c r="VWK130" s="1148"/>
      <c r="VWL130" s="1148"/>
      <c r="VWM130" s="642"/>
      <c r="VWN130" s="730"/>
      <c r="VWO130" s="60"/>
      <c r="VWP130" s="60"/>
      <c r="VWQ130" s="731"/>
      <c r="VWR130" s="1150"/>
      <c r="VWS130" s="35"/>
      <c r="VWT130" s="732"/>
      <c r="VWU130" s="6"/>
      <c r="VWV130" s="6"/>
      <c r="VWW130" s="6"/>
      <c r="VWX130" s="732"/>
      <c r="VWY130" s="1150"/>
      <c r="VWZ130" s="609"/>
      <c r="VXA130" s="1150"/>
      <c r="VXB130" s="1150"/>
      <c r="VXC130" s="1150"/>
      <c r="VXD130" s="609"/>
      <c r="VXE130" s="1150"/>
      <c r="VXF130" s="642"/>
      <c r="VXG130" s="1148"/>
      <c r="VXH130" s="1148"/>
      <c r="VXI130" s="1148"/>
      <c r="VXJ130" s="642"/>
      <c r="VXK130" s="730"/>
      <c r="VXL130" s="60"/>
      <c r="VXM130" s="60"/>
      <c r="VXN130" s="731"/>
      <c r="VXO130" s="1150"/>
      <c r="VXP130" s="35"/>
      <c r="VXQ130" s="732"/>
      <c r="VXR130" s="6"/>
      <c r="VXS130" s="6"/>
      <c r="VXT130" s="6"/>
      <c r="VXU130" s="732"/>
      <c r="VXV130" s="1150"/>
      <c r="VXW130" s="609"/>
      <c r="VXX130" s="1150"/>
      <c r="VXY130" s="1150"/>
      <c r="VXZ130" s="1150"/>
      <c r="VYA130" s="609"/>
      <c r="VYB130" s="1150"/>
      <c r="VYC130" s="642"/>
      <c r="VYD130" s="1148"/>
      <c r="VYE130" s="1148"/>
      <c r="VYF130" s="1148"/>
      <c r="VYG130" s="642"/>
      <c r="VYH130" s="730"/>
      <c r="VYI130" s="60"/>
      <c r="VYJ130" s="60"/>
      <c r="VYK130" s="731"/>
      <c r="VYL130" s="1150"/>
      <c r="VYM130" s="35"/>
      <c r="VYN130" s="732"/>
      <c r="VYO130" s="6"/>
      <c r="VYP130" s="6"/>
      <c r="VYQ130" s="6"/>
      <c r="VYR130" s="732"/>
      <c r="VYS130" s="1150"/>
      <c r="VYT130" s="609"/>
      <c r="VYU130" s="1150"/>
      <c r="VYV130" s="1150"/>
      <c r="VYW130" s="1150"/>
      <c r="VYX130" s="609"/>
      <c r="VYY130" s="1150"/>
      <c r="VYZ130" s="642"/>
      <c r="VZA130" s="1148"/>
      <c r="VZB130" s="1148"/>
      <c r="VZC130" s="1148"/>
      <c r="VZD130" s="642"/>
      <c r="VZE130" s="730"/>
      <c r="VZF130" s="60"/>
      <c r="VZG130" s="60"/>
      <c r="VZH130" s="731"/>
      <c r="VZI130" s="1150"/>
      <c r="VZJ130" s="35"/>
      <c r="VZK130" s="732"/>
      <c r="VZL130" s="6"/>
      <c r="VZM130" s="6"/>
      <c r="VZN130" s="6"/>
      <c r="VZO130" s="732"/>
      <c r="VZP130" s="1150"/>
      <c r="VZQ130" s="609"/>
      <c r="VZR130" s="1150"/>
      <c r="VZS130" s="1150"/>
      <c r="VZT130" s="1150"/>
      <c r="VZU130" s="609"/>
      <c r="VZV130" s="1150"/>
      <c r="VZW130" s="642"/>
      <c r="VZX130" s="1148"/>
      <c r="VZY130" s="1148"/>
      <c r="VZZ130" s="1148"/>
      <c r="WAA130" s="642"/>
      <c r="WAB130" s="730"/>
      <c r="WAC130" s="60"/>
      <c r="WAD130" s="60"/>
      <c r="WAE130" s="731"/>
      <c r="WAF130" s="1150"/>
      <c r="WAG130" s="35"/>
      <c r="WAH130" s="732"/>
      <c r="WAI130" s="6"/>
      <c r="WAJ130" s="6"/>
      <c r="WAK130" s="6"/>
      <c r="WAL130" s="732"/>
      <c r="WAM130" s="1150"/>
      <c r="WAN130" s="609"/>
      <c r="WAO130" s="1150"/>
      <c r="WAP130" s="1150"/>
      <c r="WAQ130" s="1150"/>
      <c r="WAR130" s="609"/>
      <c r="WAS130" s="1150"/>
      <c r="WAT130" s="642"/>
      <c r="WAU130" s="1148"/>
      <c r="WAV130" s="1148"/>
      <c r="WAW130" s="1148"/>
      <c r="WAX130" s="642"/>
      <c r="WAY130" s="730"/>
      <c r="WAZ130" s="60"/>
      <c r="WBA130" s="60"/>
      <c r="WBB130" s="731"/>
      <c r="WBC130" s="1150"/>
      <c r="WBD130" s="35"/>
      <c r="WBE130" s="732"/>
      <c r="WBF130" s="6"/>
      <c r="WBG130" s="6"/>
      <c r="WBH130" s="6"/>
      <c r="WBI130" s="732"/>
      <c r="WBJ130" s="1150"/>
      <c r="WBK130" s="609"/>
      <c r="WBL130" s="1150"/>
      <c r="WBM130" s="1150"/>
      <c r="WBN130" s="1150"/>
      <c r="WBO130" s="609"/>
      <c r="WBP130" s="1150"/>
      <c r="WBQ130" s="642"/>
      <c r="WBR130" s="1148"/>
      <c r="WBS130" s="1148"/>
      <c r="WBT130" s="1148"/>
      <c r="WBU130" s="642"/>
      <c r="WBV130" s="730"/>
      <c r="WBW130" s="60"/>
      <c r="WBX130" s="60"/>
      <c r="WBY130" s="731"/>
      <c r="WBZ130" s="1150"/>
      <c r="WCA130" s="35"/>
      <c r="WCB130" s="732"/>
      <c r="WCC130" s="6"/>
      <c r="WCD130" s="6"/>
      <c r="WCE130" s="6"/>
      <c r="WCF130" s="732"/>
      <c r="WCG130" s="1150"/>
      <c r="WCH130" s="609"/>
      <c r="WCI130" s="1150"/>
      <c r="WCJ130" s="1150"/>
      <c r="WCK130" s="1150"/>
      <c r="WCL130" s="609"/>
      <c r="WCM130" s="1150"/>
      <c r="WCN130" s="642"/>
      <c r="WCO130" s="1148"/>
      <c r="WCP130" s="1148"/>
      <c r="WCQ130" s="1148"/>
      <c r="WCR130" s="642"/>
      <c r="WCS130" s="730"/>
      <c r="WCT130" s="60"/>
      <c r="WCU130" s="60"/>
      <c r="WCV130" s="731"/>
      <c r="WCW130" s="1150"/>
      <c r="WCX130" s="35"/>
      <c r="WCY130" s="732"/>
      <c r="WCZ130" s="6"/>
      <c r="WDA130" s="6"/>
      <c r="WDB130" s="6"/>
      <c r="WDC130" s="732"/>
      <c r="WDD130" s="1150"/>
      <c r="WDE130" s="609"/>
      <c r="WDF130" s="1150"/>
      <c r="WDG130" s="1150"/>
      <c r="WDH130" s="1150"/>
      <c r="WDI130" s="609"/>
      <c r="WDJ130" s="1150"/>
      <c r="WDK130" s="642"/>
      <c r="WDL130" s="1148"/>
      <c r="WDM130" s="1148"/>
      <c r="WDN130" s="1148"/>
      <c r="WDO130" s="642"/>
      <c r="WDP130" s="730"/>
      <c r="WDQ130" s="60"/>
      <c r="WDR130" s="60"/>
      <c r="WDS130" s="731"/>
      <c r="WDT130" s="1150"/>
      <c r="WDU130" s="35"/>
      <c r="WDV130" s="732"/>
      <c r="WDW130" s="6"/>
      <c r="WDX130" s="6"/>
      <c r="WDY130" s="6"/>
      <c r="WDZ130" s="732"/>
      <c r="WEA130" s="1150"/>
      <c r="WEB130" s="609"/>
      <c r="WEC130" s="1150"/>
      <c r="WED130" s="1150"/>
      <c r="WEE130" s="1150"/>
      <c r="WEF130" s="609"/>
      <c r="WEG130" s="1150"/>
      <c r="WEH130" s="642"/>
      <c r="WEI130" s="1148"/>
      <c r="WEJ130" s="1148"/>
      <c r="WEK130" s="1148"/>
      <c r="WEL130" s="642"/>
      <c r="WEM130" s="730"/>
      <c r="WEN130" s="60"/>
      <c r="WEO130" s="60"/>
      <c r="WEP130" s="731"/>
      <c r="WEQ130" s="1150"/>
      <c r="WER130" s="35"/>
      <c r="WES130" s="732"/>
      <c r="WET130" s="6"/>
      <c r="WEU130" s="6"/>
      <c r="WEV130" s="6"/>
      <c r="WEW130" s="732"/>
      <c r="WEX130" s="1150"/>
      <c r="WEY130" s="609"/>
      <c r="WEZ130" s="1150"/>
      <c r="WFA130" s="1150"/>
      <c r="WFB130" s="1150"/>
      <c r="WFC130" s="609"/>
      <c r="WFD130" s="1150"/>
      <c r="WFE130" s="642"/>
      <c r="WFF130" s="1148"/>
      <c r="WFG130" s="1148"/>
      <c r="WFH130" s="1148"/>
      <c r="WFI130" s="642"/>
      <c r="WFJ130" s="730"/>
      <c r="WFK130" s="60"/>
      <c r="WFL130" s="60"/>
      <c r="WFM130" s="731"/>
      <c r="WFN130" s="1150"/>
      <c r="WFO130" s="35"/>
      <c r="WFP130" s="732"/>
      <c r="WFQ130" s="6"/>
      <c r="WFR130" s="6"/>
      <c r="WFS130" s="6"/>
      <c r="WFT130" s="732"/>
      <c r="WFU130" s="1150"/>
      <c r="WFV130" s="609"/>
      <c r="WFW130" s="1150"/>
      <c r="WFX130" s="1150"/>
      <c r="WFY130" s="1150"/>
      <c r="WFZ130" s="609"/>
      <c r="WGA130" s="1150"/>
      <c r="WGB130" s="642"/>
      <c r="WGC130" s="1148"/>
      <c r="WGD130" s="1148"/>
      <c r="WGE130" s="1148"/>
      <c r="WGF130" s="642"/>
      <c r="WGG130" s="730"/>
      <c r="WGH130" s="60"/>
      <c r="WGI130" s="60"/>
      <c r="WGJ130" s="731"/>
      <c r="WGK130" s="1150"/>
      <c r="WGL130" s="35"/>
      <c r="WGM130" s="732"/>
      <c r="WGN130" s="6"/>
      <c r="WGO130" s="6"/>
      <c r="WGP130" s="6"/>
      <c r="WGQ130" s="732"/>
      <c r="WGR130" s="1150"/>
      <c r="WGS130" s="609"/>
      <c r="WGT130" s="1150"/>
      <c r="WGU130" s="1150"/>
      <c r="WGV130" s="1150"/>
      <c r="WGW130" s="609"/>
      <c r="WGX130" s="1150"/>
      <c r="WGY130" s="642"/>
      <c r="WGZ130" s="1148"/>
      <c r="WHA130" s="1148"/>
      <c r="WHB130" s="1148"/>
      <c r="WHC130" s="642"/>
      <c r="WHD130" s="730"/>
      <c r="WHE130" s="60"/>
      <c r="WHF130" s="60"/>
      <c r="WHG130" s="731"/>
      <c r="WHH130" s="1150"/>
      <c r="WHI130" s="35"/>
      <c r="WHJ130" s="732"/>
      <c r="WHK130" s="6"/>
      <c r="WHL130" s="6"/>
      <c r="WHM130" s="6"/>
      <c r="WHN130" s="732"/>
      <c r="WHO130" s="1150"/>
      <c r="WHP130" s="609"/>
      <c r="WHQ130" s="1150"/>
      <c r="WHR130" s="1150"/>
      <c r="WHS130" s="1150"/>
      <c r="WHT130" s="609"/>
      <c r="WHU130" s="1150"/>
      <c r="WHV130" s="642"/>
      <c r="WHW130" s="1148"/>
      <c r="WHX130" s="1148"/>
      <c r="WHY130" s="1148"/>
      <c r="WHZ130" s="642"/>
      <c r="WIA130" s="730"/>
      <c r="WIB130" s="60"/>
      <c r="WIC130" s="60"/>
      <c r="WID130" s="731"/>
      <c r="WIE130" s="1150"/>
      <c r="WIF130" s="35"/>
      <c r="WIG130" s="732"/>
      <c r="WIH130" s="6"/>
      <c r="WII130" s="6"/>
      <c r="WIJ130" s="6"/>
      <c r="WIK130" s="732"/>
      <c r="WIL130" s="1150"/>
      <c r="WIM130" s="609"/>
      <c r="WIN130" s="1150"/>
      <c r="WIO130" s="1150"/>
      <c r="WIP130" s="1150"/>
      <c r="WIQ130" s="609"/>
      <c r="WIR130" s="1150"/>
      <c r="WIS130" s="642"/>
      <c r="WIT130" s="1148"/>
      <c r="WIU130" s="1148"/>
      <c r="WIV130" s="1148"/>
      <c r="WIW130" s="642"/>
      <c r="WIX130" s="730"/>
      <c r="WIY130" s="60"/>
      <c r="WIZ130" s="60"/>
      <c r="WJA130" s="731"/>
      <c r="WJB130" s="1150"/>
      <c r="WJC130" s="35"/>
      <c r="WJD130" s="732"/>
      <c r="WJE130" s="6"/>
      <c r="WJF130" s="6"/>
      <c r="WJG130" s="6"/>
      <c r="WJH130" s="732"/>
      <c r="WJI130" s="1150"/>
      <c r="WJJ130" s="609"/>
      <c r="WJK130" s="1150"/>
      <c r="WJL130" s="1150"/>
      <c r="WJM130" s="1150"/>
      <c r="WJN130" s="609"/>
      <c r="WJO130" s="1150"/>
      <c r="WJP130" s="642"/>
      <c r="WJQ130" s="1148"/>
      <c r="WJR130" s="1148"/>
      <c r="WJS130" s="1148"/>
      <c r="WJT130" s="642"/>
      <c r="WJU130" s="730"/>
      <c r="WJV130" s="60"/>
      <c r="WJW130" s="60"/>
      <c r="WJX130" s="731"/>
      <c r="WJY130" s="1150"/>
      <c r="WJZ130" s="35"/>
      <c r="WKA130" s="732"/>
      <c r="WKB130" s="6"/>
      <c r="WKC130" s="6"/>
      <c r="WKD130" s="6"/>
      <c r="WKE130" s="732"/>
      <c r="WKF130" s="1150"/>
      <c r="WKG130" s="609"/>
      <c r="WKH130" s="1150"/>
      <c r="WKI130" s="1150"/>
      <c r="WKJ130" s="1150"/>
      <c r="WKK130" s="609"/>
      <c r="WKL130" s="1150"/>
      <c r="WKM130" s="642"/>
      <c r="WKN130" s="1148"/>
      <c r="WKO130" s="1148"/>
      <c r="WKP130" s="1148"/>
      <c r="WKQ130" s="642"/>
      <c r="WKR130" s="730"/>
      <c r="WKS130" s="60"/>
      <c r="WKT130" s="60"/>
      <c r="WKU130" s="731"/>
      <c r="WKV130" s="1150"/>
      <c r="WKW130" s="35"/>
      <c r="WKX130" s="732"/>
      <c r="WKY130" s="6"/>
      <c r="WKZ130" s="6"/>
      <c r="WLA130" s="6"/>
      <c r="WLB130" s="732"/>
      <c r="WLC130" s="1150"/>
      <c r="WLD130" s="609"/>
      <c r="WLE130" s="1150"/>
      <c r="WLF130" s="1150"/>
      <c r="WLG130" s="1150"/>
      <c r="WLH130" s="609"/>
      <c r="WLI130" s="1150"/>
      <c r="WLJ130" s="642"/>
      <c r="WLK130" s="1148"/>
      <c r="WLL130" s="1148"/>
      <c r="WLM130" s="1148"/>
      <c r="WLN130" s="642"/>
      <c r="WLO130" s="730"/>
      <c r="WLP130" s="60"/>
      <c r="WLQ130" s="60"/>
      <c r="WLR130" s="731"/>
      <c r="WLS130" s="1150"/>
      <c r="WLT130" s="35"/>
      <c r="WLU130" s="732"/>
      <c r="WLV130" s="6"/>
      <c r="WLW130" s="6"/>
      <c r="WLX130" s="6"/>
      <c r="WLY130" s="732"/>
      <c r="WLZ130" s="1150"/>
      <c r="WMA130" s="609"/>
      <c r="WMB130" s="1150"/>
      <c r="WMC130" s="1150"/>
      <c r="WMD130" s="1150"/>
      <c r="WME130" s="609"/>
      <c r="WMF130" s="1150"/>
      <c r="WMG130" s="642"/>
      <c r="WMH130" s="1148"/>
      <c r="WMI130" s="1148"/>
      <c r="WMJ130" s="1148"/>
      <c r="WMK130" s="642"/>
      <c r="WML130" s="730"/>
      <c r="WMM130" s="60"/>
      <c r="WMN130" s="60"/>
      <c r="WMO130" s="731"/>
      <c r="WMP130" s="1150"/>
      <c r="WMQ130" s="35"/>
      <c r="WMR130" s="732"/>
      <c r="WMS130" s="6"/>
      <c r="WMT130" s="6"/>
      <c r="WMU130" s="6"/>
      <c r="WMV130" s="732"/>
      <c r="WMW130" s="1150"/>
      <c r="WMX130" s="609"/>
      <c r="WMY130" s="1150"/>
      <c r="WMZ130" s="1150"/>
      <c r="WNA130" s="1150"/>
      <c r="WNB130" s="609"/>
      <c r="WNC130" s="1150"/>
      <c r="WND130" s="642"/>
      <c r="WNE130" s="1148"/>
      <c r="WNF130" s="1148"/>
      <c r="WNG130" s="1148"/>
      <c r="WNH130" s="642"/>
      <c r="WNI130" s="730"/>
      <c r="WNJ130" s="60"/>
      <c r="WNK130" s="60"/>
      <c r="WNL130" s="731"/>
      <c r="WNM130" s="1150"/>
      <c r="WNN130" s="35"/>
      <c r="WNO130" s="732"/>
      <c r="WNP130" s="6"/>
      <c r="WNQ130" s="6"/>
      <c r="WNR130" s="6"/>
      <c r="WNS130" s="732"/>
      <c r="WNT130" s="1150"/>
      <c r="WNU130" s="609"/>
      <c r="WNV130" s="1150"/>
      <c r="WNW130" s="1150"/>
      <c r="WNX130" s="1150"/>
      <c r="WNY130" s="609"/>
      <c r="WNZ130" s="1150"/>
      <c r="WOA130" s="642"/>
      <c r="WOB130" s="1148"/>
      <c r="WOC130" s="1148"/>
      <c r="WOD130" s="1148"/>
      <c r="WOE130" s="642"/>
      <c r="WOF130" s="730"/>
      <c r="WOG130" s="60"/>
      <c r="WOH130" s="60"/>
      <c r="WOI130" s="731"/>
      <c r="WOJ130" s="1150"/>
      <c r="WOK130" s="35"/>
      <c r="WOL130" s="732"/>
      <c r="WOM130" s="6"/>
      <c r="WON130" s="6"/>
      <c r="WOO130" s="6"/>
      <c r="WOP130" s="732"/>
      <c r="WOQ130" s="1150"/>
      <c r="WOR130" s="609"/>
      <c r="WOS130" s="1150"/>
      <c r="WOT130" s="1150"/>
      <c r="WOU130" s="1150"/>
      <c r="WOV130" s="609"/>
      <c r="WOW130" s="1150"/>
      <c r="WOX130" s="642"/>
      <c r="WOY130" s="1148"/>
      <c r="WOZ130" s="1148"/>
      <c r="WPA130" s="1148"/>
      <c r="WPB130" s="642"/>
      <c r="WPC130" s="730"/>
      <c r="WPD130" s="60"/>
      <c r="WPE130" s="60"/>
      <c r="WPF130" s="731"/>
      <c r="WPG130" s="1150"/>
      <c r="WPH130" s="35"/>
      <c r="WPI130" s="732"/>
      <c r="WPJ130" s="6"/>
      <c r="WPK130" s="6"/>
      <c r="WPL130" s="6"/>
      <c r="WPM130" s="732"/>
      <c r="WPN130" s="1150"/>
      <c r="WPO130" s="609"/>
      <c r="WPP130" s="1150"/>
      <c r="WPQ130" s="1150"/>
      <c r="WPR130" s="1150"/>
      <c r="WPS130" s="609"/>
      <c r="WPT130" s="1150"/>
      <c r="WPU130" s="642"/>
      <c r="WPV130" s="1148"/>
      <c r="WPW130" s="1148"/>
      <c r="WPX130" s="1148"/>
      <c r="WPY130" s="642"/>
      <c r="WPZ130" s="730"/>
      <c r="WQA130" s="60"/>
      <c r="WQB130" s="60"/>
      <c r="WQC130" s="731"/>
      <c r="WQD130" s="1150"/>
      <c r="WQE130" s="35"/>
      <c r="WQF130" s="732"/>
      <c r="WQG130" s="6"/>
      <c r="WQH130" s="6"/>
      <c r="WQI130" s="6"/>
      <c r="WQJ130" s="732"/>
      <c r="WQK130" s="1150"/>
      <c r="WQL130" s="609"/>
      <c r="WQM130" s="1150"/>
      <c r="WQN130" s="1150"/>
      <c r="WQO130" s="1150"/>
      <c r="WQP130" s="609"/>
      <c r="WQQ130" s="1150"/>
      <c r="WQR130" s="642"/>
      <c r="WQS130" s="1148"/>
      <c r="WQT130" s="1148"/>
      <c r="WQU130" s="1148"/>
      <c r="WQV130" s="642"/>
      <c r="WQW130" s="730"/>
      <c r="WQX130" s="60"/>
      <c r="WQY130" s="60"/>
      <c r="WQZ130" s="731"/>
      <c r="WRA130" s="1150"/>
      <c r="WRB130" s="35"/>
      <c r="WRC130" s="732"/>
      <c r="WRD130" s="6"/>
      <c r="WRE130" s="6"/>
      <c r="WRF130" s="6"/>
      <c r="WRG130" s="732"/>
      <c r="WRH130" s="1150"/>
      <c r="WRI130" s="609"/>
      <c r="WRJ130" s="1150"/>
      <c r="WRK130" s="1150"/>
      <c r="WRL130" s="1150"/>
      <c r="WRM130" s="609"/>
      <c r="WRN130" s="1150"/>
      <c r="WRO130" s="642"/>
      <c r="WRP130" s="1148"/>
      <c r="WRQ130" s="1148"/>
      <c r="WRR130" s="1148"/>
      <c r="WRS130" s="642"/>
      <c r="WRT130" s="730"/>
      <c r="WRU130" s="60"/>
      <c r="WRV130" s="60"/>
      <c r="WRW130" s="731"/>
      <c r="WRX130" s="1150"/>
      <c r="WRY130" s="35"/>
      <c r="WRZ130" s="732"/>
      <c r="WSA130" s="6"/>
      <c r="WSB130" s="6"/>
      <c r="WSC130" s="6"/>
      <c r="WSD130" s="732"/>
      <c r="WSE130" s="1150"/>
      <c r="WSF130" s="609"/>
      <c r="WSG130" s="1150"/>
      <c r="WSH130" s="1150"/>
      <c r="WSI130" s="1150"/>
      <c r="WSJ130" s="609"/>
      <c r="WSK130" s="1150"/>
      <c r="WSL130" s="642"/>
      <c r="WSM130" s="1148"/>
      <c r="WSN130" s="1148"/>
      <c r="WSO130" s="1148"/>
      <c r="WSP130" s="642"/>
      <c r="WSQ130" s="730"/>
      <c r="WSR130" s="60"/>
      <c r="WSS130" s="60"/>
      <c r="WST130" s="731"/>
      <c r="WSU130" s="1150"/>
      <c r="WSV130" s="35"/>
      <c r="WSW130" s="732"/>
      <c r="WSX130" s="6"/>
      <c r="WSY130" s="6"/>
      <c r="WSZ130" s="6"/>
      <c r="WTA130" s="732"/>
      <c r="WTB130" s="1150"/>
      <c r="WTC130" s="609"/>
      <c r="WTD130" s="1150"/>
      <c r="WTE130" s="1150"/>
      <c r="WTF130" s="1150"/>
      <c r="WTG130" s="609"/>
      <c r="WTH130" s="1150"/>
      <c r="WTI130" s="642"/>
      <c r="WTJ130" s="1148"/>
      <c r="WTK130" s="1148"/>
      <c r="WTL130" s="1148"/>
      <c r="WTM130" s="642"/>
      <c r="WTN130" s="730"/>
      <c r="WTO130" s="60"/>
      <c r="WTP130" s="60"/>
      <c r="WTQ130" s="731"/>
      <c r="WTR130" s="1150"/>
      <c r="WTS130" s="35"/>
      <c r="WTT130" s="732"/>
      <c r="WTU130" s="6"/>
      <c r="WTV130" s="6"/>
      <c r="WTW130" s="6"/>
      <c r="WTX130" s="732"/>
      <c r="WTY130" s="1150"/>
      <c r="WTZ130" s="609"/>
      <c r="WUA130" s="1150"/>
      <c r="WUB130" s="1150"/>
      <c r="WUC130" s="1150"/>
      <c r="WUD130" s="609"/>
      <c r="WUE130" s="1150"/>
      <c r="WUF130" s="642"/>
      <c r="WUG130" s="1148"/>
      <c r="WUH130" s="1148"/>
      <c r="WUI130" s="1148"/>
      <c r="WUJ130" s="642"/>
      <c r="WUK130" s="730"/>
      <c r="WUL130" s="60"/>
      <c r="WUM130" s="60"/>
      <c r="WUN130" s="731"/>
      <c r="WUO130" s="1150"/>
      <c r="WUP130" s="35"/>
      <c r="WUQ130" s="732"/>
      <c r="WUR130" s="6"/>
      <c r="WUS130" s="6"/>
      <c r="WUT130" s="6"/>
      <c r="WUU130" s="732"/>
      <c r="WUV130" s="1150"/>
      <c r="WUW130" s="609"/>
      <c r="WUX130" s="1150"/>
      <c r="WUY130" s="1150"/>
      <c r="WUZ130" s="1150"/>
      <c r="WVA130" s="609"/>
      <c r="WVB130" s="1150"/>
      <c r="WVC130" s="642"/>
      <c r="WVD130" s="1148"/>
      <c r="WVE130" s="1148"/>
      <c r="WVF130" s="1148"/>
      <c r="WVG130" s="642"/>
      <c r="WVH130" s="730"/>
      <c r="WVI130" s="60"/>
      <c r="WVJ130" s="60"/>
      <c r="WVK130" s="731"/>
      <c r="WVL130" s="1150"/>
      <c r="WVM130" s="35"/>
      <c r="WVN130" s="732"/>
      <c r="WVO130" s="6"/>
      <c r="WVP130" s="6"/>
      <c r="WVQ130" s="6"/>
      <c r="WVR130" s="732"/>
      <c r="WVS130" s="1150"/>
      <c r="WVT130" s="609"/>
      <c r="WVU130" s="1150"/>
      <c r="WVV130" s="1150"/>
      <c r="WVW130" s="1150"/>
      <c r="WVX130" s="609"/>
      <c r="WVY130" s="1150"/>
      <c r="WVZ130" s="642"/>
      <c r="WWA130" s="1148"/>
      <c r="WWB130" s="1148"/>
      <c r="WWC130" s="1148"/>
      <c r="WWD130" s="642"/>
      <c r="WWE130" s="730"/>
      <c r="WWF130" s="60"/>
      <c r="WWG130" s="60"/>
      <c r="WWH130" s="731"/>
      <c r="WWI130" s="1150"/>
      <c r="WWJ130" s="35"/>
      <c r="WWK130" s="732"/>
      <c r="WWL130" s="6"/>
      <c r="WWM130" s="6"/>
      <c r="WWN130" s="6"/>
      <c r="WWO130" s="732"/>
      <c r="WWP130" s="1150"/>
      <c r="WWQ130" s="609"/>
      <c r="WWR130" s="1150"/>
      <c r="WWS130" s="1150"/>
      <c r="WWT130" s="1150"/>
      <c r="WWU130" s="609"/>
      <c r="WWV130" s="1150"/>
      <c r="WWW130" s="642"/>
      <c r="WWX130" s="1148"/>
      <c r="WWY130" s="1148"/>
      <c r="WWZ130" s="1148"/>
      <c r="WXA130" s="642"/>
      <c r="WXB130" s="730"/>
      <c r="WXC130" s="60"/>
      <c r="WXD130" s="60"/>
      <c r="WXE130" s="731"/>
      <c r="WXF130" s="1150"/>
      <c r="WXG130" s="35"/>
      <c r="WXH130" s="732"/>
      <c r="WXI130" s="6"/>
      <c r="WXJ130" s="6"/>
      <c r="WXK130" s="6"/>
      <c r="WXL130" s="732"/>
      <c r="WXM130" s="1150"/>
      <c r="WXN130" s="609"/>
      <c r="WXO130" s="1150"/>
      <c r="WXP130" s="1150"/>
      <c r="WXQ130" s="1150"/>
      <c r="WXR130" s="609"/>
      <c r="WXS130" s="1150"/>
      <c r="WXT130" s="642"/>
      <c r="WXU130" s="1148"/>
      <c r="WXV130" s="1148"/>
      <c r="WXW130" s="1148"/>
      <c r="WXX130" s="642"/>
      <c r="WXY130" s="730"/>
      <c r="WXZ130" s="60"/>
      <c r="WYA130" s="60"/>
      <c r="WYB130" s="731"/>
      <c r="WYC130" s="1150"/>
      <c r="WYD130" s="35"/>
      <c r="WYE130" s="732"/>
      <c r="WYF130" s="6"/>
      <c r="WYG130" s="6"/>
      <c r="WYH130" s="6"/>
      <c r="WYI130" s="732"/>
      <c r="WYJ130" s="1150"/>
      <c r="WYK130" s="609"/>
      <c r="WYL130" s="1150"/>
      <c r="WYM130" s="1150"/>
      <c r="WYN130" s="1150"/>
      <c r="WYO130" s="609"/>
      <c r="WYP130" s="1150"/>
      <c r="WYQ130" s="642"/>
      <c r="WYR130" s="1148"/>
      <c r="WYS130" s="1148"/>
      <c r="WYT130" s="1148"/>
      <c r="WYU130" s="642"/>
      <c r="WYV130" s="730"/>
      <c r="WYW130" s="60"/>
      <c r="WYX130" s="60"/>
      <c r="WYY130" s="731"/>
      <c r="WYZ130" s="1150"/>
      <c r="WZA130" s="35"/>
      <c r="WZB130" s="732"/>
      <c r="WZC130" s="6"/>
      <c r="WZD130" s="6"/>
      <c r="WZE130" s="6"/>
      <c r="WZF130" s="732"/>
      <c r="WZG130" s="1150"/>
      <c r="WZH130" s="609"/>
      <c r="WZI130" s="1150"/>
      <c r="WZJ130" s="1150"/>
      <c r="WZK130" s="1150"/>
      <c r="WZL130" s="609"/>
      <c r="WZM130" s="1150"/>
      <c r="WZN130" s="642"/>
      <c r="WZO130" s="1148"/>
      <c r="WZP130" s="1148"/>
      <c r="WZQ130" s="1148"/>
      <c r="WZR130" s="642"/>
      <c r="WZS130" s="730"/>
      <c r="WZT130" s="60"/>
      <c r="WZU130" s="60"/>
      <c r="WZV130" s="731"/>
      <c r="WZW130" s="1150"/>
      <c r="WZX130" s="35"/>
      <c r="WZY130" s="732"/>
      <c r="WZZ130" s="6"/>
      <c r="XAA130" s="6"/>
      <c r="XAB130" s="6"/>
      <c r="XAC130" s="732"/>
      <c r="XAD130" s="1150"/>
      <c r="XAE130" s="609"/>
      <c r="XAF130" s="1150"/>
      <c r="XAG130" s="1150"/>
      <c r="XAH130" s="1150"/>
      <c r="XAI130" s="609"/>
      <c r="XAJ130" s="1150"/>
      <c r="XAK130" s="642"/>
      <c r="XAL130" s="1148"/>
      <c r="XAM130" s="1148"/>
      <c r="XAN130" s="1148"/>
      <c r="XAO130" s="642"/>
      <c r="XAP130" s="730"/>
      <c r="XAQ130" s="60"/>
      <c r="XAR130" s="60"/>
      <c r="XAS130" s="731"/>
      <c r="XAT130" s="1150"/>
      <c r="XAU130" s="35"/>
      <c r="XAV130" s="732"/>
      <c r="XAW130" s="6"/>
      <c r="XAX130" s="6"/>
      <c r="XAY130" s="6"/>
      <c r="XAZ130" s="732"/>
      <c r="XBA130" s="1150"/>
      <c r="XBB130" s="609"/>
      <c r="XBC130" s="1150"/>
      <c r="XBD130" s="1150"/>
      <c r="XBE130" s="1150"/>
      <c r="XBF130" s="609"/>
      <c r="XBG130" s="1150"/>
      <c r="XBH130" s="642"/>
      <c r="XBI130" s="1148"/>
      <c r="XBJ130" s="1148"/>
      <c r="XBK130" s="1148"/>
      <c r="XBL130" s="642"/>
      <c r="XBM130" s="730"/>
      <c r="XBN130" s="60"/>
      <c r="XBO130" s="60"/>
      <c r="XBP130" s="731"/>
      <c r="XBQ130" s="1150"/>
      <c r="XBR130" s="35"/>
      <c r="XBS130" s="732"/>
      <c r="XBT130" s="6"/>
      <c r="XBU130" s="6"/>
      <c r="XBV130" s="6"/>
      <c r="XBW130" s="732"/>
      <c r="XBX130" s="1150"/>
      <c r="XBY130" s="609"/>
      <c r="XBZ130" s="1150"/>
      <c r="XCA130" s="1150"/>
      <c r="XCB130" s="1150"/>
      <c r="XCC130" s="609"/>
      <c r="XCD130" s="1150"/>
      <c r="XCE130" s="642"/>
      <c r="XCF130" s="1148"/>
      <c r="XCG130" s="1148"/>
      <c r="XCH130" s="1148"/>
      <c r="XCI130" s="642"/>
      <c r="XCJ130" s="730"/>
      <c r="XCK130" s="60"/>
      <c r="XCL130" s="60"/>
      <c r="XCM130" s="731"/>
      <c r="XCN130" s="1150"/>
      <c r="XCO130" s="35"/>
      <c r="XCP130" s="732"/>
      <c r="XCQ130" s="6"/>
      <c r="XCR130" s="6"/>
      <c r="XCS130" s="6"/>
      <c r="XCT130" s="732"/>
      <c r="XCU130" s="1150"/>
      <c r="XCV130" s="609"/>
      <c r="XCW130" s="1150"/>
      <c r="XCX130" s="1150"/>
      <c r="XCY130" s="1150"/>
      <c r="XCZ130" s="609"/>
      <c r="XDA130" s="1150"/>
      <c r="XDB130" s="642"/>
      <c r="XDC130" s="1148"/>
      <c r="XDD130" s="1148"/>
      <c r="XDE130" s="1148"/>
      <c r="XDF130" s="642"/>
      <c r="XDG130" s="730"/>
      <c r="XDH130" s="60"/>
      <c r="XDI130" s="60"/>
      <c r="XDJ130" s="731"/>
      <c r="XDK130" s="1150"/>
      <c r="XDL130" s="35"/>
      <c r="XDM130" s="732"/>
      <c r="XDN130" s="6"/>
      <c r="XDO130" s="6"/>
      <c r="XDP130" s="6"/>
      <c r="XDQ130" s="732"/>
      <c r="XDR130" s="1150"/>
      <c r="XDS130" s="609"/>
      <c r="XDT130" s="1150"/>
      <c r="XDU130" s="1150"/>
      <c r="XDV130" s="1150"/>
      <c r="XDW130" s="609"/>
      <c r="XDX130" s="1150"/>
      <c r="XDY130" s="642"/>
      <c r="XDZ130" s="1148"/>
      <c r="XEA130" s="1148"/>
      <c r="XEB130" s="1148"/>
      <c r="XEC130" s="642"/>
      <c r="XED130" s="730"/>
      <c r="XEE130" s="60"/>
      <c r="XEF130" s="60"/>
      <c r="XEG130" s="731"/>
      <c r="XEH130" s="1150"/>
      <c r="XEI130" s="35"/>
      <c r="XEJ130" s="732"/>
      <c r="XEK130" s="6"/>
      <c r="XEL130" s="6"/>
      <c r="XEM130" s="6"/>
      <c r="XEN130" s="732"/>
      <c r="XEO130" s="1150"/>
      <c r="XEP130" s="609"/>
      <c r="XEQ130" s="1150"/>
      <c r="XER130" s="1150"/>
      <c r="XES130" s="1150"/>
      <c r="XET130" s="609"/>
      <c r="XEU130" s="1150"/>
      <c r="XEV130" s="642"/>
      <c r="XEW130" s="1148"/>
      <c r="XEX130" s="1148"/>
      <c r="XEY130" s="1148"/>
      <c r="XEZ130" s="642"/>
      <c r="XFA130" s="730"/>
      <c r="XFB130" s="60"/>
      <c r="XFC130" s="60"/>
      <c r="XFD130" s="731"/>
    </row>
    <row r="131" spans="1:16384" s="733" customFormat="1" ht="15.75" customHeight="1" x14ac:dyDescent="0.2">
      <c r="A131" s="171"/>
      <c r="B131" s="60" t="s">
        <v>681</v>
      </c>
      <c r="C131" s="705"/>
      <c r="D131" s="60"/>
      <c r="E131" s="60"/>
      <c r="F131" s="60" t="e">
        <f>VLOOKUP(C131,'Items in Tally'!$A$2:$D$4982,2,FALSE)</f>
        <v>#N/A</v>
      </c>
      <c r="G131" s="215"/>
      <c r="H131" s="1150"/>
      <c r="I131" s="35"/>
      <c r="J131" s="216"/>
      <c r="K131" s="6"/>
      <c r="L131" s="6"/>
      <c r="M131" s="6"/>
      <c r="N131" s="172"/>
      <c r="O131" s="1122"/>
      <c r="P131" s="609"/>
      <c r="Q131" s="1150"/>
      <c r="R131" s="1150"/>
      <c r="S131" s="1150"/>
      <c r="T131" s="1045"/>
      <c r="U131" s="1150"/>
      <c r="V131" s="1152"/>
      <c r="W131" s="1148"/>
      <c r="X131" s="1148"/>
      <c r="Y131" s="1148"/>
      <c r="Z131" s="1148"/>
      <c r="AA131" s="173"/>
      <c r="AB131" s="730"/>
      <c r="AC131" s="60"/>
      <c r="AD131" s="60"/>
      <c r="AE131" s="731"/>
      <c r="AF131" s="1150"/>
      <c r="AG131" s="35"/>
      <c r="AH131" s="732"/>
      <c r="AI131" s="6"/>
      <c r="AJ131" s="6"/>
      <c r="AK131" s="6"/>
      <c r="AL131" s="732"/>
      <c r="AM131" s="1150"/>
      <c r="AN131" s="609"/>
      <c r="AO131" s="1150"/>
      <c r="AP131" s="1150"/>
      <c r="AQ131" s="1150"/>
      <c r="AR131" s="609"/>
      <c r="AS131" s="1150"/>
      <c r="AT131" s="642"/>
      <c r="AU131" s="1148"/>
      <c r="AV131" s="1148"/>
      <c r="AW131" s="1148"/>
      <c r="AX131" s="642"/>
      <c r="AY131" s="730"/>
      <c r="AZ131" s="60"/>
      <c r="BA131" s="60"/>
      <c r="BB131" s="731"/>
      <c r="BC131" s="1150"/>
      <c r="BD131" s="35"/>
      <c r="BE131" s="732"/>
      <c r="BF131" s="6"/>
      <c r="BG131" s="6"/>
      <c r="BH131" s="6"/>
      <c r="BI131" s="732"/>
      <c r="BJ131" s="1150"/>
      <c r="BK131" s="609"/>
      <c r="BL131" s="1150"/>
      <c r="BM131" s="1150"/>
      <c r="BN131" s="1150"/>
      <c r="BO131" s="609"/>
      <c r="BP131" s="1150"/>
      <c r="BQ131" s="642"/>
      <c r="BR131" s="1148"/>
      <c r="BS131" s="1148"/>
      <c r="BT131" s="1148"/>
      <c r="BU131" s="642"/>
      <c r="BV131" s="730"/>
      <c r="BW131" s="60"/>
      <c r="BX131" s="60"/>
      <c r="BY131" s="731"/>
      <c r="BZ131" s="1150"/>
      <c r="CA131" s="35"/>
      <c r="CB131" s="732"/>
      <c r="CC131" s="6"/>
      <c r="CD131" s="6"/>
      <c r="CE131" s="6"/>
      <c r="CF131" s="732"/>
      <c r="CG131" s="1150"/>
      <c r="CH131" s="609"/>
      <c r="CI131" s="1150"/>
      <c r="CJ131" s="1150"/>
      <c r="CK131" s="1150"/>
      <c r="CL131" s="609"/>
      <c r="CM131" s="1150"/>
      <c r="CN131" s="642"/>
      <c r="CO131" s="1148"/>
      <c r="CP131" s="1148"/>
      <c r="CQ131" s="1148"/>
      <c r="CR131" s="642"/>
      <c r="CS131" s="730"/>
      <c r="CT131" s="60"/>
      <c r="CU131" s="60"/>
      <c r="CV131" s="731"/>
      <c r="CW131" s="1150"/>
      <c r="CX131" s="35"/>
      <c r="CY131" s="732"/>
      <c r="CZ131" s="6"/>
      <c r="DA131" s="6"/>
      <c r="DB131" s="6"/>
      <c r="DC131" s="732"/>
      <c r="DD131" s="1150"/>
      <c r="DE131" s="609"/>
      <c r="DF131" s="1150"/>
      <c r="DG131" s="1150"/>
      <c r="DH131" s="1150"/>
      <c r="DI131" s="609"/>
      <c r="DJ131" s="1150"/>
      <c r="DK131" s="642"/>
      <c r="DL131" s="1148"/>
      <c r="DM131" s="1148"/>
      <c r="DN131" s="1148"/>
      <c r="DO131" s="642"/>
      <c r="DP131" s="730"/>
      <c r="DQ131" s="60"/>
      <c r="DR131" s="60"/>
      <c r="DS131" s="731"/>
      <c r="DT131" s="1150"/>
      <c r="DU131" s="35"/>
      <c r="DV131" s="732"/>
      <c r="DW131" s="6"/>
      <c r="DX131" s="6"/>
      <c r="DY131" s="6"/>
      <c r="DZ131" s="732"/>
      <c r="EA131" s="1150"/>
      <c r="EB131" s="609"/>
      <c r="EC131" s="1150"/>
      <c r="ED131" s="1150"/>
      <c r="EE131" s="1150"/>
      <c r="EF131" s="609"/>
      <c r="EG131" s="1150"/>
      <c r="EH131" s="642"/>
      <c r="EI131" s="1148"/>
      <c r="EJ131" s="1148"/>
      <c r="EK131" s="1148"/>
      <c r="EL131" s="642"/>
      <c r="EM131" s="730"/>
      <c r="EN131" s="60"/>
      <c r="EO131" s="60"/>
      <c r="EP131" s="731"/>
      <c r="EQ131" s="1150"/>
      <c r="ER131" s="35"/>
      <c r="ES131" s="732"/>
      <c r="ET131" s="6"/>
      <c r="EU131" s="6"/>
      <c r="EV131" s="6"/>
      <c r="EW131" s="732"/>
      <c r="EX131" s="1150"/>
      <c r="EY131" s="609"/>
      <c r="EZ131" s="1150"/>
      <c r="FA131" s="1150"/>
      <c r="FB131" s="1150"/>
      <c r="FC131" s="609"/>
      <c r="FD131" s="1150"/>
      <c r="FE131" s="642"/>
      <c r="FF131" s="1148"/>
      <c r="FG131" s="1148"/>
      <c r="FH131" s="1148"/>
      <c r="FI131" s="642"/>
      <c r="FJ131" s="730"/>
      <c r="FK131" s="60"/>
      <c r="FL131" s="60"/>
      <c r="FM131" s="731"/>
      <c r="FN131" s="1150"/>
      <c r="FO131" s="35"/>
      <c r="FP131" s="732"/>
      <c r="FQ131" s="6"/>
      <c r="FR131" s="6"/>
      <c r="FS131" s="6"/>
      <c r="FT131" s="732"/>
      <c r="FU131" s="1150"/>
      <c r="FV131" s="609"/>
      <c r="FW131" s="1150"/>
      <c r="FX131" s="1150"/>
      <c r="FY131" s="1150"/>
      <c r="FZ131" s="609"/>
      <c r="GA131" s="1150"/>
      <c r="GB131" s="642"/>
      <c r="GC131" s="1148"/>
      <c r="GD131" s="1148"/>
      <c r="GE131" s="1148"/>
      <c r="GF131" s="642"/>
      <c r="GG131" s="730"/>
      <c r="GH131" s="60"/>
      <c r="GI131" s="60"/>
      <c r="GJ131" s="731"/>
      <c r="GK131" s="1150"/>
      <c r="GL131" s="35"/>
      <c r="GM131" s="732"/>
      <c r="GN131" s="6"/>
      <c r="GO131" s="6"/>
      <c r="GP131" s="6"/>
      <c r="GQ131" s="732"/>
      <c r="GR131" s="1150"/>
      <c r="GS131" s="609"/>
      <c r="GT131" s="1150"/>
      <c r="GU131" s="1150"/>
      <c r="GV131" s="1150"/>
      <c r="GW131" s="609"/>
      <c r="GX131" s="1150"/>
      <c r="GY131" s="642"/>
      <c r="GZ131" s="1148"/>
      <c r="HA131" s="1148"/>
      <c r="HB131" s="1148"/>
      <c r="HC131" s="642"/>
      <c r="HD131" s="730"/>
      <c r="HE131" s="60"/>
      <c r="HF131" s="60"/>
      <c r="HG131" s="731"/>
      <c r="HH131" s="1150"/>
      <c r="HI131" s="35"/>
      <c r="HJ131" s="732"/>
      <c r="HK131" s="6"/>
      <c r="HL131" s="6"/>
      <c r="HM131" s="6"/>
      <c r="HN131" s="732"/>
      <c r="HO131" s="1150"/>
      <c r="HP131" s="609"/>
      <c r="HQ131" s="1150"/>
      <c r="HR131" s="1150"/>
      <c r="HS131" s="1150"/>
      <c r="HT131" s="609"/>
      <c r="HU131" s="1150"/>
      <c r="HV131" s="642"/>
      <c r="HW131" s="1148"/>
      <c r="HX131" s="1148"/>
      <c r="HY131" s="1148"/>
      <c r="HZ131" s="642"/>
      <c r="IA131" s="730"/>
      <c r="IB131" s="60"/>
      <c r="IC131" s="60"/>
      <c r="ID131" s="731"/>
      <c r="IE131" s="1150"/>
      <c r="IF131" s="35"/>
      <c r="IG131" s="732"/>
      <c r="IH131" s="6"/>
      <c r="II131" s="6"/>
      <c r="IJ131" s="6"/>
      <c r="IK131" s="732"/>
      <c r="IL131" s="1150"/>
      <c r="IM131" s="609"/>
      <c r="IN131" s="1150"/>
      <c r="IO131" s="1150"/>
      <c r="IP131" s="1150"/>
      <c r="IQ131" s="609"/>
      <c r="IR131" s="1150"/>
      <c r="IS131" s="642"/>
      <c r="IT131" s="1148"/>
      <c r="IU131" s="1148"/>
      <c r="IV131" s="1148"/>
      <c r="IW131" s="642"/>
      <c r="IX131" s="730"/>
      <c r="IY131" s="60"/>
      <c r="IZ131" s="60"/>
      <c r="JA131" s="731"/>
      <c r="JB131" s="1150"/>
      <c r="JC131" s="35"/>
      <c r="JD131" s="732"/>
      <c r="JE131" s="6"/>
      <c r="JF131" s="6"/>
      <c r="JG131" s="6"/>
      <c r="JH131" s="732"/>
      <c r="JI131" s="1150"/>
      <c r="JJ131" s="609"/>
      <c r="JK131" s="1150"/>
      <c r="JL131" s="1150"/>
      <c r="JM131" s="1150"/>
      <c r="JN131" s="609"/>
      <c r="JO131" s="1150"/>
      <c r="JP131" s="642"/>
      <c r="JQ131" s="1148"/>
      <c r="JR131" s="1148"/>
      <c r="JS131" s="1148"/>
      <c r="JT131" s="642"/>
      <c r="JU131" s="730"/>
      <c r="JV131" s="60"/>
      <c r="JW131" s="60"/>
      <c r="JX131" s="731"/>
      <c r="JY131" s="1150"/>
      <c r="JZ131" s="35"/>
      <c r="KA131" s="732"/>
      <c r="KB131" s="6"/>
      <c r="KC131" s="6"/>
      <c r="KD131" s="6"/>
      <c r="KE131" s="732"/>
      <c r="KF131" s="1150"/>
      <c r="KG131" s="609"/>
      <c r="KH131" s="1150"/>
      <c r="KI131" s="1150"/>
      <c r="KJ131" s="1150"/>
      <c r="KK131" s="609"/>
      <c r="KL131" s="1150"/>
      <c r="KM131" s="642"/>
      <c r="KN131" s="1148"/>
      <c r="KO131" s="1148"/>
      <c r="KP131" s="1148"/>
      <c r="KQ131" s="642"/>
      <c r="KR131" s="730"/>
      <c r="KS131" s="60"/>
      <c r="KT131" s="60"/>
      <c r="KU131" s="731"/>
      <c r="KV131" s="1150"/>
      <c r="KW131" s="35"/>
      <c r="KX131" s="732"/>
      <c r="KY131" s="6"/>
      <c r="KZ131" s="6"/>
      <c r="LA131" s="6"/>
      <c r="LB131" s="732"/>
      <c r="LC131" s="1150"/>
      <c r="LD131" s="609"/>
      <c r="LE131" s="1150"/>
      <c r="LF131" s="1150"/>
      <c r="LG131" s="1150"/>
      <c r="LH131" s="609"/>
      <c r="LI131" s="1150"/>
      <c r="LJ131" s="642"/>
      <c r="LK131" s="1148"/>
      <c r="LL131" s="1148"/>
      <c r="LM131" s="1148"/>
      <c r="LN131" s="642"/>
      <c r="LO131" s="730"/>
      <c r="LP131" s="60"/>
      <c r="LQ131" s="60"/>
      <c r="LR131" s="731"/>
      <c r="LS131" s="1150"/>
      <c r="LT131" s="35"/>
      <c r="LU131" s="732"/>
      <c r="LV131" s="6"/>
      <c r="LW131" s="6"/>
      <c r="LX131" s="6"/>
      <c r="LY131" s="732"/>
      <c r="LZ131" s="1150"/>
      <c r="MA131" s="609"/>
      <c r="MB131" s="1150"/>
      <c r="MC131" s="1150"/>
      <c r="MD131" s="1150"/>
      <c r="ME131" s="609"/>
      <c r="MF131" s="1150"/>
      <c r="MG131" s="642"/>
      <c r="MH131" s="1148"/>
      <c r="MI131" s="1148"/>
      <c r="MJ131" s="1148"/>
      <c r="MK131" s="642"/>
      <c r="ML131" s="730"/>
      <c r="MM131" s="60"/>
      <c r="MN131" s="60"/>
      <c r="MO131" s="731"/>
      <c r="MP131" s="1150"/>
      <c r="MQ131" s="35"/>
      <c r="MR131" s="732"/>
      <c r="MS131" s="6"/>
      <c r="MT131" s="6"/>
      <c r="MU131" s="6"/>
      <c r="MV131" s="732"/>
      <c r="MW131" s="1150"/>
      <c r="MX131" s="609"/>
      <c r="MY131" s="1150"/>
      <c r="MZ131" s="1150"/>
      <c r="NA131" s="1150"/>
      <c r="NB131" s="609"/>
      <c r="NC131" s="1150"/>
      <c r="ND131" s="642"/>
      <c r="NE131" s="1148"/>
      <c r="NF131" s="1148"/>
      <c r="NG131" s="1148"/>
      <c r="NH131" s="642"/>
      <c r="NI131" s="730"/>
      <c r="NJ131" s="60"/>
      <c r="NK131" s="60"/>
      <c r="NL131" s="731"/>
      <c r="NM131" s="1150"/>
      <c r="NN131" s="35"/>
      <c r="NO131" s="732"/>
      <c r="NP131" s="6"/>
      <c r="NQ131" s="6"/>
      <c r="NR131" s="6"/>
      <c r="NS131" s="732"/>
      <c r="NT131" s="1150"/>
      <c r="NU131" s="609"/>
      <c r="NV131" s="1150"/>
      <c r="NW131" s="1150"/>
      <c r="NX131" s="1150"/>
      <c r="NY131" s="609"/>
      <c r="NZ131" s="1150"/>
      <c r="OA131" s="642"/>
      <c r="OB131" s="1148"/>
      <c r="OC131" s="1148"/>
      <c r="OD131" s="1148"/>
      <c r="OE131" s="642"/>
      <c r="OF131" s="730"/>
      <c r="OG131" s="60"/>
      <c r="OH131" s="60"/>
      <c r="OI131" s="731"/>
      <c r="OJ131" s="1150"/>
      <c r="OK131" s="35"/>
      <c r="OL131" s="732"/>
      <c r="OM131" s="6"/>
      <c r="ON131" s="6"/>
      <c r="OO131" s="6"/>
      <c r="OP131" s="732"/>
      <c r="OQ131" s="1150"/>
      <c r="OR131" s="609"/>
      <c r="OS131" s="1150"/>
      <c r="OT131" s="1150"/>
      <c r="OU131" s="1150"/>
      <c r="OV131" s="609"/>
      <c r="OW131" s="1150"/>
      <c r="OX131" s="642"/>
      <c r="OY131" s="1148"/>
      <c r="OZ131" s="1148"/>
      <c r="PA131" s="1148"/>
      <c r="PB131" s="642"/>
      <c r="PC131" s="730"/>
      <c r="PD131" s="60"/>
      <c r="PE131" s="60"/>
      <c r="PF131" s="731"/>
      <c r="PG131" s="1150"/>
      <c r="PH131" s="35"/>
      <c r="PI131" s="732"/>
      <c r="PJ131" s="6"/>
      <c r="PK131" s="6"/>
      <c r="PL131" s="6"/>
      <c r="PM131" s="732"/>
      <c r="PN131" s="1150"/>
      <c r="PO131" s="609"/>
      <c r="PP131" s="1150"/>
      <c r="PQ131" s="1150"/>
      <c r="PR131" s="1150"/>
      <c r="PS131" s="609"/>
      <c r="PT131" s="1150"/>
      <c r="PU131" s="642"/>
      <c r="PV131" s="1148"/>
      <c r="PW131" s="1148"/>
      <c r="PX131" s="1148"/>
      <c r="PY131" s="642"/>
      <c r="PZ131" s="730"/>
      <c r="QA131" s="60"/>
      <c r="QB131" s="60"/>
      <c r="QC131" s="731"/>
      <c r="QD131" s="1150"/>
      <c r="QE131" s="35"/>
      <c r="QF131" s="732"/>
      <c r="QG131" s="6"/>
      <c r="QH131" s="6"/>
      <c r="QI131" s="6"/>
      <c r="QJ131" s="732"/>
      <c r="QK131" s="1150"/>
      <c r="QL131" s="609"/>
      <c r="QM131" s="1150"/>
      <c r="QN131" s="1150"/>
      <c r="QO131" s="1150"/>
      <c r="QP131" s="609"/>
      <c r="QQ131" s="1150"/>
      <c r="QR131" s="642"/>
      <c r="QS131" s="1148"/>
      <c r="QT131" s="1148"/>
      <c r="QU131" s="1148"/>
      <c r="QV131" s="642"/>
      <c r="QW131" s="730"/>
      <c r="QX131" s="60"/>
      <c r="QY131" s="60"/>
      <c r="QZ131" s="731"/>
      <c r="RA131" s="1150"/>
      <c r="RB131" s="35"/>
      <c r="RC131" s="732"/>
      <c r="RD131" s="6"/>
      <c r="RE131" s="6"/>
      <c r="RF131" s="6"/>
      <c r="RG131" s="732"/>
      <c r="RH131" s="1150"/>
      <c r="RI131" s="609"/>
      <c r="RJ131" s="1150"/>
      <c r="RK131" s="1150"/>
      <c r="RL131" s="1150"/>
      <c r="RM131" s="609"/>
      <c r="RN131" s="1150"/>
      <c r="RO131" s="642"/>
      <c r="RP131" s="1148"/>
      <c r="RQ131" s="1148"/>
      <c r="RR131" s="1148"/>
      <c r="RS131" s="642"/>
      <c r="RT131" s="730"/>
      <c r="RU131" s="60"/>
      <c r="RV131" s="60"/>
      <c r="RW131" s="731"/>
      <c r="RX131" s="1150"/>
      <c r="RY131" s="35"/>
      <c r="RZ131" s="732"/>
      <c r="SA131" s="6"/>
      <c r="SB131" s="6"/>
      <c r="SC131" s="6"/>
      <c r="SD131" s="732"/>
      <c r="SE131" s="1150"/>
      <c r="SF131" s="609"/>
      <c r="SG131" s="1150"/>
      <c r="SH131" s="1150"/>
      <c r="SI131" s="1150"/>
      <c r="SJ131" s="609"/>
      <c r="SK131" s="1150"/>
      <c r="SL131" s="642"/>
      <c r="SM131" s="1148"/>
      <c r="SN131" s="1148"/>
      <c r="SO131" s="1148"/>
      <c r="SP131" s="642"/>
      <c r="SQ131" s="730"/>
      <c r="SR131" s="60"/>
      <c r="SS131" s="60"/>
      <c r="ST131" s="731"/>
      <c r="SU131" s="1150"/>
      <c r="SV131" s="35"/>
      <c r="SW131" s="732"/>
      <c r="SX131" s="6"/>
      <c r="SY131" s="6"/>
      <c r="SZ131" s="6"/>
      <c r="TA131" s="732"/>
      <c r="TB131" s="1150"/>
      <c r="TC131" s="609"/>
      <c r="TD131" s="1150"/>
      <c r="TE131" s="1150"/>
      <c r="TF131" s="1150"/>
      <c r="TG131" s="609"/>
      <c r="TH131" s="1150"/>
      <c r="TI131" s="642"/>
      <c r="TJ131" s="1148"/>
      <c r="TK131" s="1148"/>
      <c r="TL131" s="1148"/>
      <c r="TM131" s="642"/>
      <c r="TN131" s="730"/>
      <c r="TO131" s="60"/>
      <c r="TP131" s="60"/>
      <c r="TQ131" s="731"/>
      <c r="TR131" s="1150"/>
      <c r="TS131" s="35"/>
      <c r="TT131" s="732"/>
      <c r="TU131" s="6"/>
      <c r="TV131" s="6"/>
      <c r="TW131" s="6"/>
      <c r="TX131" s="732"/>
      <c r="TY131" s="1150"/>
      <c r="TZ131" s="609"/>
      <c r="UA131" s="1150"/>
      <c r="UB131" s="1150"/>
      <c r="UC131" s="1150"/>
      <c r="UD131" s="609"/>
      <c r="UE131" s="1150"/>
      <c r="UF131" s="642"/>
      <c r="UG131" s="1148"/>
      <c r="UH131" s="1148"/>
      <c r="UI131" s="1148"/>
      <c r="UJ131" s="642"/>
      <c r="UK131" s="730"/>
      <c r="UL131" s="60"/>
      <c r="UM131" s="60"/>
      <c r="UN131" s="731"/>
      <c r="UO131" s="1150"/>
      <c r="UP131" s="35"/>
      <c r="UQ131" s="732"/>
      <c r="UR131" s="6"/>
      <c r="US131" s="6"/>
      <c r="UT131" s="6"/>
      <c r="UU131" s="732"/>
      <c r="UV131" s="1150"/>
      <c r="UW131" s="609"/>
      <c r="UX131" s="1150"/>
      <c r="UY131" s="1150"/>
      <c r="UZ131" s="1150"/>
      <c r="VA131" s="609"/>
      <c r="VB131" s="1150"/>
      <c r="VC131" s="642"/>
      <c r="VD131" s="1148"/>
      <c r="VE131" s="1148"/>
      <c r="VF131" s="1148"/>
      <c r="VG131" s="642"/>
      <c r="VH131" s="730"/>
      <c r="VI131" s="60"/>
      <c r="VJ131" s="60"/>
      <c r="VK131" s="731"/>
      <c r="VL131" s="1150"/>
      <c r="VM131" s="35"/>
      <c r="VN131" s="732"/>
      <c r="VO131" s="6"/>
      <c r="VP131" s="6"/>
      <c r="VQ131" s="6"/>
      <c r="VR131" s="732"/>
      <c r="VS131" s="1150"/>
      <c r="VT131" s="609"/>
      <c r="VU131" s="1150"/>
      <c r="VV131" s="1150"/>
      <c r="VW131" s="1150"/>
      <c r="VX131" s="609"/>
      <c r="VY131" s="1150"/>
      <c r="VZ131" s="642"/>
      <c r="WA131" s="1148"/>
      <c r="WB131" s="1148"/>
      <c r="WC131" s="1148"/>
      <c r="WD131" s="642"/>
      <c r="WE131" s="730"/>
      <c r="WF131" s="60"/>
      <c r="WG131" s="60"/>
      <c r="WH131" s="731"/>
      <c r="WI131" s="1150"/>
      <c r="WJ131" s="35"/>
      <c r="WK131" s="732"/>
      <c r="WL131" s="6"/>
      <c r="WM131" s="6"/>
      <c r="WN131" s="6"/>
      <c r="WO131" s="732"/>
      <c r="WP131" s="1150"/>
      <c r="WQ131" s="609"/>
      <c r="WR131" s="1150"/>
      <c r="WS131" s="1150"/>
      <c r="WT131" s="1150"/>
      <c r="WU131" s="609"/>
      <c r="WV131" s="1150"/>
      <c r="WW131" s="642"/>
      <c r="WX131" s="1148"/>
      <c r="WY131" s="1148"/>
      <c r="WZ131" s="1148"/>
      <c r="XA131" s="642"/>
      <c r="XB131" s="730"/>
      <c r="XC131" s="60"/>
      <c r="XD131" s="60"/>
      <c r="XE131" s="731"/>
      <c r="XF131" s="1150"/>
      <c r="XG131" s="35"/>
      <c r="XH131" s="732"/>
      <c r="XI131" s="6"/>
      <c r="XJ131" s="6"/>
      <c r="XK131" s="6"/>
      <c r="XL131" s="732"/>
      <c r="XM131" s="1150"/>
      <c r="XN131" s="609"/>
      <c r="XO131" s="1150"/>
      <c r="XP131" s="1150"/>
      <c r="XQ131" s="1150"/>
      <c r="XR131" s="609"/>
      <c r="XS131" s="1150"/>
      <c r="XT131" s="642"/>
      <c r="XU131" s="1148"/>
      <c r="XV131" s="1148"/>
      <c r="XW131" s="1148"/>
      <c r="XX131" s="642"/>
      <c r="XY131" s="730"/>
      <c r="XZ131" s="60"/>
      <c r="YA131" s="60"/>
      <c r="YB131" s="731"/>
      <c r="YC131" s="1150"/>
      <c r="YD131" s="35"/>
      <c r="YE131" s="732"/>
      <c r="YF131" s="6"/>
      <c r="YG131" s="6"/>
      <c r="YH131" s="6"/>
      <c r="YI131" s="732"/>
      <c r="YJ131" s="1150"/>
      <c r="YK131" s="609"/>
      <c r="YL131" s="1150"/>
      <c r="YM131" s="1150"/>
      <c r="YN131" s="1150"/>
      <c r="YO131" s="609"/>
      <c r="YP131" s="1150"/>
      <c r="YQ131" s="642"/>
      <c r="YR131" s="1148"/>
      <c r="YS131" s="1148"/>
      <c r="YT131" s="1148"/>
      <c r="YU131" s="642"/>
      <c r="YV131" s="730"/>
      <c r="YW131" s="60"/>
      <c r="YX131" s="60"/>
      <c r="YY131" s="731"/>
      <c r="YZ131" s="1150"/>
      <c r="ZA131" s="35"/>
      <c r="ZB131" s="732"/>
      <c r="ZC131" s="6"/>
      <c r="ZD131" s="6"/>
      <c r="ZE131" s="6"/>
      <c r="ZF131" s="732"/>
      <c r="ZG131" s="1150"/>
      <c r="ZH131" s="609"/>
      <c r="ZI131" s="1150"/>
      <c r="ZJ131" s="1150"/>
      <c r="ZK131" s="1150"/>
      <c r="ZL131" s="609"/>
      <c r="ZM131" s="1150"/>
      <c r="ZN131" s="642"/>
      <c r="ZO131" s="1148"/>
      <c r="ZP131" s="1148"/>
      <c r="ZQ131" s="1148"/>
      <c r="ZR131" s="642"/>
      <c r="ZS131" s="730"/>
      <c r="ZT131" s="60"/>
      <c r="ZU131" s="60"/>
      <c r="ZV131" s="731"/>
      <c r="ZW131" s="1150"/>
      <c r="ZX131" s="35"/>
      <c r="ZY131" s="732"/>
      <c r="ZZ131" s="6"/>
      <c r="AAA131" s="6"/>
      <c r="AAB131" s="6"/>
      <c r="AAC131" s="732"/>
      <c r="AAD131" s="1150"/>
      <c r="AAE131" s="609"/>
      <c r="AAF131" s="1150"/>
      <c r="AAG131" s="1150"/>
      <c r="AAH131" s="1150"/>
      <c r="AAI131" s="609"/>
      <c r="AAJ131" s="1150"/>
      <c r="AAK131" s="642"/>
      <c r="AAL131" s="1148"/>
      <c r="AAM131" s="1148"/>
      <c r="AAN131" s="1148"/>
      <c r="AAO131" s="642"/>
      <c r="AAP131" s="730"/>
      <c r="AAQ131" s="60"/>
      <c r="AAR131" s="60"/>
      <c r="AAS131" s="731"/>
      <c r="AAT131" s="1150"/>
      <c r="AAU131" s="35"/>
      <c r="AAV131" s="732"/>
      <c r="AAW131" s="6"/>
      <c r="AAX131" s="6"/>
      <c r="AAY131" s="6"/>
      <c r="AAZ131" s="732"/>
      <c r="ABA131" s="1150"/>
      <c r="ABB131" s="609"/>
      <c r="ABC131" s="1150"/>
      <c r="ABD131" s="1150"/>
      <c r="ABE131" s="1150"/>
      <c r="ABF131" s="609"/>
      <c r="ABG131" s="1150"/>
      <c r="ABH131" s="642"/>
      <c r="ABI131" s="1148"/>
      <c r="ABJ131" s="1148"/>
      <c r="ABK131" s="1148"/>
      <c r="ABL131" s="642"/>
      <c r="ABM131" s="730"/>
      <c r="ABN131" s="60"/>
      <c r="ABO131" s="60"/>
      <c r="ABP131" s="731"/>
      <c r="ABQ131" s="1150"/>
      <c r="ABR131" s="35"/>
      <c r="ABS131" s="732"/>
      <c r="ABT131" s="6"/>
      <c r="ABU131" s="6"/>
      <c r="ABV131" s="6"/>
      <c r="ABW131" s="732"/>
      <c r="ABX131" s="1150"/>
      <c r="ABY131" s="609"/>
      <c r="ABZ131" s="1150"/>
      <c r="ACA131" s="1150"/>
      <c r="ACB131" s="1150"/>
      <c r="ACC131" s="609"/>
      <c r="ACD131" s="1150"/>
      <c r="ACE131" s="642"/>
      <c r="ACF131" s="1148"/>
      <c r="ACG131" s="1148"/>
      <c r="ACH131" s="1148"/>
      <c r="ACI131" s="642"/>
      <c r="ACJ131" s="730"/>
      <c r="ACK131" s="60"/>
      <c r="ACL131" s="60"/>
      <c r="ACM131" s="731"/>
      <c r="ACN131" s="1150"/>
      <c r="ACO131" s="35"/>
      <c r="ACP131" s="732"/>
      <c r="ACQ131" s="6"/>
      <c r="ACR131" s="6"/>
      <c r="ACS131" s="6"/>
      <c r="ACT131" s="732"/>
      <c r="ACU131" s="1150"/>
      <c r="ACV131" s="609"/>
      <c r="ACW131" s="1150"/>
      <c r="ACX131" s="1150"/>
      <c r="ACY131" s="1150"/>
      <c r="ACZ131" s="609"/>
      <c r="ADA131" s="1150"/>
      <c r="ADB131" s="642"/>
      <c r="ADC131" s="1148"/>
      <c r="ADD131" s="1148"/>
      <c r="ADE131" s="1148"/>
      <c r="ADF131" s="642"/>
      <c r="ADG131" s="730"/>
      <c r="ADH131" s="60"/>
      <c r="ADI131" s="60"/>
      <c r="ADJ131" s="731"/>
      <c r="ADK131" s="1150"/>
      <c r="ADL131" s="35"/>
      <c r="ADM131" s="732"/>
      <c r="ADN131" s="6"/>
      <c r="ADO131" s="6"/>
      <c r="ADP131" s="6"/>
      <c r="ADQ131" s="732"/>
      <c r="ADR131" s="1150"/>
      <c r="ADS131" s="609"/>
      <c r="ADT131" s="1150"/>
      <c r="ADU131" s="1150"/>
      <c r="ADV131" s="1150"/>
      <c r="ADW131" s="609"/>
      <c r="ADX131" s="1150"/>
      <c r="ADY131" s="642"/>
      <c r="ADZ131" s="1148"/>
      <c r="AEA131" s="1148"/>
      <c r="AEB131" s="1148"/>
      <c r="AEC131" s="642"/>
      <c r="AED131" s="730"/>
      <c r="AEE131" s="60"/>
      <c r="AEF131" s="60"/>
      <c r="AEG131" s="731"/>
      <c r="AEH131" s="1150"/>
      <c r="AEI131" s="35"/>
      <c r="AEJ131" s="732"/>
      <c r="AEK131" s="6"/>
      <c r="AEL131" s="6"/>
      <c r="AEM131" s="6"/>
      <c r="AEN131" s="732"/>
      <c r="AEO131" s="1150"/>
      <c r="AEP131" s="609"/>
      <c r="AEQ131" s="1150"/>
      <c r="AER131" s="1150"/>
      <c r="AES131" s="1150"/>
      <c r="AET131" s="609"/>
      <c r="AEU131" s="1150"/>
      <c r="AEV131" s="642"/>
      <c r="AEW131" s="1148"/>
      <c r="AEX131" s="1148"/>
      <c r="AEY131" s="1148"/>
      <c r="AEZ131" s="642"/>
      <c r="AFA131" s="730"/>
      <c r="AFB131" s="60"/>
      <c r="AFC131" s="60"/>
      <c r="AFD131" s="731"/>
      <c r="AFE131" s="1150"/>
      <c r="AFF131" s="35"/>
      <c r="AFG131" s="732"/>
      <c r="AFH131" s="6"/>
      <c r="AFI131" s="6"/>
      <c r="AFJ131" s="6"/>
      <c r="AFK131" s="732"/>
      <c r="AFL131" s="1150"/>
      <c r="AFM131" s="609"/>
      <c r="AFN131" s="1150"/>
      <c r="AFO131" s="1150"/>
      <c r="AFP131" s="1150"/>
      <c r="AFQ131" s="609"/>
      <c r="AFR131" s="1150"/>
      <c r="AFS131" s="642"/>
      <c r="AFT131" s="1148"/>
      <c r="AFU131" s="1148"/>
      <c r="AFV131" s="1148"/>
      <c r="AFW131" s="642"/>
      <c r="AFX131" s="730"/>
      <c r="AFY131" s="60"/>
      <c r="AFZ131" s="60"/>
      <c r="AGA131" s="731"/>
      <c r="AGB131" s="1150"/>
      <c r="AGC131" s="35"/>
      <c r="AGD131" s="732"/>
      <c r="AGE131" s="6"/>
      <c r="AGF131" s="6"/>
      <c r="AGG131" s="6"/>
      <c r="AGH131" s="732"/>
      <c r="AGI131" s="1150"/>
      <c r="AGJ131" s="609"/>
      <c r="AGK131" s="1150"/>
      <c r="AGL131" s="1150"/>
      <c r="AGM131" s="1150"/>
      <c r="AGN131" s="609"/>
      <c r="AGO131" s="1150"/>
      <c r="AGP131" s="642"/>
      <c r="AGQ131" s="1148"/>
      <c r="AGR131" s="1148"/>
      <c r="AGS131" s="1148"/>
      <c r="AGT131" s="642"/>
      <c r="AGU131" s="730"/>
      <c r="AGV131" s="60"/>
      <c r="AGW131" s="60"/>
      <c r="AGX131" s="731"/>
      <c r="AGY131" s="1150"/>
      <c r="AGZ131" s="35"/>
      <c r="AHA131" s="732"/>
      <c r="AHB131" s="6"/>
      <c r="AHC131" s="6"/>
      <c r="AHD131" s="6"/>
      <c r="AHE131" s="732"/>
      <c r="AHF131" s="1150"/>
      <c r="AHG131" s="609"/>
      <c r="AHH131" s="1150"/>
      <c r="AHI131" s="1150"/>
      <c r="AHJ131" s="1150"/>
      <c r="AHK131" s="609"/>
      <c r="AHL131" s="1150"/>
      <c r="AHM131" s="642"/>
      <c r="AHN131" s="1148"/>
      <c r="AHO131" s="1148"/>
      <c r="AHP131" s="1148"/>
      <c r="AHQ131" s="642"/>
      <c r="AHR131" s="730"/>
      <c r="AHS131" s="60"/>
      <c r="AHT131" s="60"/>
      <c r="AHU131" s="731"/>
      <c r="AHV131" s="1150"/>
      <c r="AHW131" s="35"/>
      <c r="AHX131" s="732"/>
      <c r="AHY131" s="6"/>
      <c r="AHZ131" s="6"/>
      <c r="AIA131" s="6"/>
      <c r="AIB131" s="732"/>
      <c r="AIC131" s="1150"/>
      <c r="AID131" s="609"/>
      <c r="AIE131" s="1150"/>
      <c r="AIF131" s="1150"/>
      <c r="AIG131" s="1150"/>
      <c r="AIH131" s="609"/>
      <c r="AII131" s="1150"/>
      <c r="AIJ131" s="642"/>
      <c r="AIK131" s="1148"/>
      <c r="AIL131" s="1148"/>
      <c r="AIM131" s="1148"/>
      <c r="AIN131" s="642"/>
      <c r="AIO131" s="730"/>
      <c r="AIP131" s="60"/>
      <c r="AIQ131" s="60"/>
      <c r="AIR131" s="731"/>
      <c r="AIS131" s="1150"/>
      <c r="AIT131" s="35"/>
      <c r="AIU131" s="732"/>
      <c r="AIV131" s="6"/>
      <c r="AIW131" s="6"/>
      <c r="AIX131" s="6"/>
      <c r="AIY131" s="732"/>
      <c r="AIZ131" s="1150"/>
      <c r="AJA131" s="609"/>
      <c r="AJB131" s="1150"/>
      <c r="AJC131" s="1150"/>
      <c r="AJD131" s="1150"/>
      <c r="AJE131" s="609"/>
      <c r="AJF131" s="1150"/>
      <c r="AJG131" s="642"/>
      <c r="AJH131" s="1148"/>
      <c r="AJI131" s="1148"/>
      <c r="AJJ131" s="1148"/>
      <c r="AJK131" s="642"/>
      <c r="AJL131" s="730"/>
      <c r="AJM131" s="60"/>
      <c r="AJN131" s="60"/>
      <c r="AJO131" s="731"/>
      <c r="AJP131" s="1150"/>
      <c r="AJQ131" s="35"/>
      <c r="AJR131" s="732"/>
      <c r="AJS131" s="6"/>
      <c r="AJT131" s="6"/>
      <c r="AJU131" s="6"/>
      <c r="AJV131" s="732"/>
      <c r="AJW131" s="1150"/>
      <c r="AJX131" s="609"/>
      <c r="AJY131" s="1150"/>
      <c r="AJZ131" s="1150"/>
      <c r="AKA131" s="1150"/>
      <c r="AKB131" s="609"/>
      <c r="AKC131" s="1150"/>
      <c r="AKD131" s="642"/>
      <c r="AKE131" s="1148"/>
      <c r="AKF131" s="1148"/>
      <c r="AKG131" s="1148"/>
      <c r="AKH131" s="642"/>
      <c r="AKI131" s="730"/>
      <c r="AKJ131" s="60"/>
      <c r="AKK131" s="60"/>
      <c r="AKL131" s="731"/>
      <c r="AKM131" s="1150"/>
      <c r="AKN131" s="35"/>
      <c r="AKO131" s="732"/>
      <c r="AKP131" s="6"/>
      <c r="AKQ131" s="6"/>
      <c r="AKR131" s="6"/>
      <c r="AKS131" s="732"/>
      <c r="AKT131" s="1150"/>
      <c r="AKU131" s="609"/>
      <c r="AKV131" s="1150"/>
      <c r="AKW131" s="1150"/>
      <c r="AKX131" s="1150"/>
      <c r="AKY131" s="609"/>
      <c r="AKZ131" s="1150"/>
      <c r="ALA131" s="642"/>
      <c r="ALB131" s="1148"/>
      <c r="ALC131" s="1148"/>
      <c r="ALD131" s="1148"/>
      <c r="ALE131" s="642"/>
      <c r="ALF131" s="730"/>
      <c r="ALG131" s="60"/>
      <c r="ALH131" s="60"/>
      <c r="ALI131" s="731"/>
      <c r="ALJ131" s="1150"/>
      <c r="ALK131" s="35"/>
      <c r="ALL131" s="732"/>
      <c r="ALM131" s="6"/>
      <c r="ALN131" s="6"/>
      <c r="ALO131" s="6"/>
      <c r="ALP131" s="732"/>
      <c r="ALQ131" s="1150"/>
      <c r="ALR131" s="609"/>
      <c r="ALS131" s="1150"/>
      <c r="ALT131" s="1150"/>
      <c r="ALU131" s="1150"/>
      <c r="ALV131" s="609"/>
      <c r="ALW131" s="1150"/>
      <c r="ALX131" s="642"/>
      <c r="ALY131" s="1148"/>
      <c r="ALZ131" s="1148"/>
      <c r="AMA131" s="1148"/>
      <c r="AMB131" s="642"/>
      <c r="AMC131" s="730"/>
      <c r="AMD131" s="60"/>
      <c r="AME131" s="60"/>
      <c r="AMF131" s="731"/>
      <c r="AMG131" s="1150"/>
      <c r="AMH131" s="35"/>
      <c r="AMI131" s="732"/>
      <c r="AMJ131" s="6"/>
      <c r="AMK131" s="6"/>
      <c r="AML131" s="6"/>
      <c r="AMM131" s="732"/>
      <c r="AMN131" s="1150"/>
      <c r="AMO131" s="609"/>
      <c r="AMP131" s="1150"/>
      <c r="AMQ131" s="1150"/>
      <c r="AMR131" s="1150"/>
      <c r="AMS131" s="609"/>
      <c r="AMT131" s="1150"/>
      <c r="AMU131" s="642"/>
      <c r="AMV131" s="1148"/>
      <c r="AMW131" s="1148"/>
      <c r="AMX131" s="1148"/>
      <c r="AMY131" s="642"/>
      <c r="AMZ131" s="730"/>
      <c r="ANA131" s="60"/>
      <c r="ANB131" s="60"/>
      <c r="ANC131" s="731"/>
      <c r="AND131" s="1150"/>
      <c r="ANE131" s="35"/>
      <c r="ANF131" s="732"/>
      <c r="ANG131" s="6"/>
      <c r="ANH131" s="6"/>
      <c r="ANI131" s="6"/>
      <c r="ANJ131" s="732"/>
      <c r="ANK131" s="1150"/>
      <c r="ANL131" s="609"/>
      <c r="ANM131" s="1150"/>
      <c r="ANN131" s="1150"/>
      <c r="ANO131" s="1150"/>
      <c r="ANP131" s="609"/>
      <c r="ANQ131" s="1150"/>
      <c r="ANR131" s="642"/>
      <c r="ANS131" s="1148"/>
      <c r="ANT131" s="1148"/>
      <c r="ANU131" s="1148"/>
      <c r="ANV131" s="642"/>
      <c r="ANW131" s="730"/>
      <c r="ANX131" s="60"/>
      <c r="ANY131" s="60"/>
      <c r="ANZ131" s="731"/>
      <c r="AOA131" s="1150"/>
      <c r="AOB131" s="35"/>
      <c r="AOC131" s="732"/>
      <c r="AOD131" s="6"/>
      <c r="AOE131" s="6"/>
      <c r="AOF131" s="6"/>
      <c r="AOG131" s="732"/>
      <c r="AOH131" s="1150"/>
      <c r="AOI131" s="609"/>
      <c r="AOJ131" s="1150"/>
      <c r="AOK131" s="1150"/>
      <c r="AOL131" s="1150"/>
      <c r="AOM131" s="609"/>
      <c r="AON131" s="1150"/>
      <c r="AOO131" s="642"/>
      <c r="AOP131" s="1148"/>
      <c r="AOQ131" s="1148"/>
      <c r="AOR131" s="1148"/>
      <c r="AOS131" s="642"/>
      <c r="AOT131" s="730"/>
      <c r="AOU131" s="60"/>
      <c r="AOV131" s="60"/>
      <c r="AOW131" s="731"/>
      <c r="AOX131" s="1150"/>
      <c r="AOY131" s="35"/>
      <c r="AOZ131" s="732"/>
      <c r="APA131" s="6"/>
      <c r="APB131" s="6"/>
      <c r="APC131" s="6"/>
      <c r="APD131" s="732"/>
      <c r="APE131" s="1150"/>
      <c r="APF131" s="609"/>
      <c r="APG131" s="1150"/>
      <c r="APH131" s="1150"/>
      <c r="API131" s="1150"/>
      <c r="APJ131" s="609"/>
      <c r="APK131" s="1150"/>
      <c r="APL131" s="642"/>
      <c r="APM131" s="1148"/>
      <c r="APN131" s="1148"/>
      <c r="APO131" s="1148"/>
      <c r="APP131" s="642"/>
      <c r="APQ131" s="730"/>
      <c r="APR131" s="60"/>
      <c r="APS131" s="60"/>
      <c r="APT131" s="731"/>
      <c r="APU131" s="1150"/>
      <c r="APV131" s="35"/>
      <c r="APW131" s="732"/>
      <c r="APX131" s="6"/>
      <c r="APY131" s="6"/>
      <c r="APZ131" s="6"/>
      <c r="AQA131" s="732"/>
      <c r="AQB131" s="1150"/>
      <c r="AQC131" s="609"/>
      <c r="AQD131" s="1150"/>
      <c r="AQE131" s="1150"/>
      <c r="AQF131" s="1150"/>
      <c r="AQG131" s="609"/>
      <c r="AQH131" s="1150"/>
      <c r="AQI131" s="642"/>
      <c r="AQJ131" s="1148"/>
      <c r="AQK131" s="1148"/>
      <c r="AQL131" s="1148"/>
      <c r="AQM131" s="642"/>
      <c r="AQN131" s="730"/>
      <c r="AQO131" s="60"/>
      <c r="AQP131" s="60"/>
      <c r="AQQ131" s="731"/>
      <c r="AQR131" s="1150"/>
      <c r="AQS131" s="35"/>
      <c r="AQT131" s="732"/>
      <c r="AQU131" s="6"/>
      <c r="AQV131" s="6"/>
      <c r="AQW131" s="6"/>
      <c r="AQX131" s="732"/>
      <c r="AQY131" s="1150"/>
      <c r="AQZ131" s="609"/>
      <c r="ARA131" s="1150"/>
      <c r="ARB131" s="1150"/>
      <c r="ARC131" s="1150"/>
      <c r="ARD131" s="609"/>
      <c r="ARE131" s="1150"/>
      <c r="ARF131" s="642"/>
      <c r="ARG131" s="1148"/>
      <c r="ARH131" s="1148"/>
      <c r="ARI131" s="1148"/>
      <c r="ARJ131" s="642"/>
      <c r="ARK131" s="730"/>
      <c r="ARL131" s="60"/>
      <c r="ARM131" s="60"/>
      <c r="ARN131" s="731"/>
      <c r="ARO131" s="1150"/>
      <c r="ARP131" s="35"/>
      <c r="ARQ131" s="732"/>
      <c r="ARR131" s="6"/>
      <c r="ARS131" s="6"/>
      <c r="ART131" s="6"/>
      <c r="ARU131" s="732"/>
      <c r="ARV131" s="1150"/>
      <c r="ARW131" s="609"/>
      <c r="ARX131" s="1150"/>
      <c r="ARY131" s="1150"/>
      <c r="ARZ131" s="1150"/>
      <c r="ASA131" s="609"/>
      <c r="ASB131" s="1150"/>
      <c r="ASC131" s="642"/>
      <c r="ASD131" s="1148"/>
      <c r="ASE131" s="1148"/>
      <c r="ASF131" s="1148"/>
      <c r="ASG131" s="642"/>
      <c r="ASH131" s="730"/>
      <c r="ASI131" s="60"/>
      <c r="ASJ131" s="60"/>
      <c r="ASK131" s="731"/>
      <c r="ASL131" s="1150"/>
      <c r="ASM131" s="35"/>
      <c r="ASN131" s="732"/>
      <c r="ASO131" s="6"/>
      <c r="ASP131" s="6"/>
      <c r="ASQ131" s="6"/>
      <c r="ASR131" s="732"/>
      <c r="ASS131" s="1150"/>
      <c r="AST131" s="609"/>
      <c r="ASU131" s="1150"/>
      <c r="ASV131" s="1150"/>
      <c r="ASW131" s="1150"/>
      <c r="ASX131" s="609"/>
      <c r="ASY131" s="1150"/>
      <c r="ASZ131" s="642"/>
      <c r="ATA131" s="1148"/>
      <c r="ATB131" s="1148"/>
      <c r="ATC131" s="1148"/>
      <c r="ATD131" s="642"/>
      <c r="ATE131" s="730"/>
      <c r="ATF131" s="60"/>
      <c r="ATG131" s="60"/>
      <c r="ATH131" s="731"/>
      <c r="ATI131" s="1150"/>
      <c r="ATJ131" s="35"/>
      <c r="ATK131" s="732"/>
      <c r="ATL131" s="6"/>
      <c r="ATM131" s="6"/>
      <c r="ATN131" s="6"/>
      <c r="ATO131" s="732"/>
      <c r="ATP131" s="1150"/>
      <c r="ATQ131" s="609"/>
      <c r="ATR131" s="1150"/>
      <c r="ATS131" s="1150"/>
      <c r="ATT131" s="1150"/>
      <c r="ATU131" s="609"/>
      <c r="ATV131" s="1150"/>
      <c r="ATW131" s="642"/>
      <c r="ATX131" s="1148"/>
      <c r="ATY131" s="1148"/>
      <c r="ATZ131" s="1148"/>
      <c r="AUA131" s="642"/>
      <c r="AUB131" s="730"/>
      <c r="AUC131" s="60"/>
      <c r="AUD131" s="60"/>
      <c r="AUE131" s="731"/>
      <c r="AUF131" s="1150"/>
      <c r="AUG131" s="35"/>
      <c r="AUH131" s="732"/>
      <c r="AUI131" s="6"/>
      <c r="AUJ131" s="6"/>
      <c r="AUK131" s="6"/>
      <c r="AUL131" s="732"/>
      <c r="AUM131" s="1150"/>
      <c r="AUN131" s="609"/>
      <c r="AUO131" s="1150"/>
      <c r="AUP131" s="1150"/>
      <c r="AUQ131" s="1150"/>
      <c r="AUR131" s="609"/>
      <c r="AUS131" s="1150"/>
      <c r="AUT131" s="642"/>
      <c r="AUU131" s="1148"/>
      <c r="AUV131" s="1148"/>
      <c r="AUW131" s="1148"/>
      <c r="AUX131" s="642"/>
      <c r="AUY131" s="730"/>
      <c r="AUZ131" s="60"/>
      <c r="AVA131" s="60"/>
      <c r="AVB131" s="731"/>
      <c r="AVC131" s="1150"/>
      <c r="AVD131" s="35"/>
      <c r="AVE131" s="732"/>
      <c r="AVF131" s="6"/>
      <c r="AVG131" s="6"/>
      <c r="AVH131" s="6"/>
      <c r="AVI131" s="732"/>
      <c r="AVJ131" s="1150"/>
      <c r="AVK131" s="609"/>
      <c r="AVL131" s="1150"/>
      <c r="AVM131" s="1150"/>
      <c r="AVN131" s="1150"/>
      <c r="AVO131" s="609"/>
      <c r="AVP131" s="1150"/>
      <c r="AVQ131" s="642"/>
      <c r="AVR131" s="1148"/>
      <c r="AVS131" s="1148"/>
      <c r="AVT131" s="1148"/>
      <c r="AVU131" s="642"/>
      <c r="AVV131" s="730"/>
      <c r="AVW131" s="60"/>
      <c r="AVX131" s="60"/>
      <c r="AVY131" s="731"/>
      <c r="AVZ131" s="1150"/>
      <c r="AWA131" s="35"/>
      <c r="AWB131" s="732"/>
      <c r="AWC131" s="6"/>
      <c r="AWD131" s="6"/>
      <c r="AWE131" s="6"/>
      <c r="AWF131" s="732"/>
      <c r="AWG131" s="1150"/>
      <c r="AWH131" s="609"/>
      <c r="AWI131" s="1150"/>
      <c r="AWJ131" s="1150"/>
      <c r="AWK131" s="1150"/>
      <c r="AWL131" s="609"/>
      <c r="AWM131" s="1150"/>
      <c r="AWN131" s="642"/>
      <c r="AWO131" s="1148"/>
      <c r="AWP131" s="1148"/>
      <c r="AWQ131" s="1148"/>
      <c r="AWR131" s="642"/>
      <c r="AWS131" s="730"/>
      <c r="AWT131" s="60"/>
      <c r="AWU131" s="60"/>
      <c r="AWV131" s="731"/>
      <c r="AWW131" s="1150"/>
      <c r="AWX131" s="35"/>
      <c r="AWY131" s="732"/>
      <c r="AWZ131" s="6"/>
      <c r="AXA131" s="6"/>
      <c r="AXB131" s="6"/>
      <c r="AXC131" s="732"/>
      <c r="AXD131" s="1150"/>
      <c r="AXE131" s="609"/>
      <c r="AXF131" s="1150"/>
      <c r="AXG131" s="1150"/>
      <c r="AXH131" s="1150"/>
      <c r="AXI131" s="609"/>
      <c r="AXJ131" s="1150"/>
      <c r="AXK131" s="642"/>
      <c r="AXL131" s="1148"/>
      <c r="AXM131" s="1148"/>
      <c r="AXN131" s="1148"/>
      <c r="AXO131" s="642"/>
      <c r="AXP131" s="730"/>
      <c r="AXQ131" s="60"/>
      <c r="AXR131" s="60"/>
      <c r="AXS131" s="731"/>
      <c r="AXT131" s="1150"/>
      <c r="AXU131" s="35"/>
      <c r="AXV131" s="732"/>
      <c r="AXW131" s="6"/>
      <c r="AXX131" s="6"/>
      <c r="AXY131" s="6"/>
      <c r="AXZ131" s="732"/>
      <c r="AYA131" s="1150"/>
      <c r="AYB131" s="609"/>
      <c r="AYC131" s="1150"/>
      <c r="AYD131" s="1150"/>
      <c r="AYE131" s="1150"/>
      <c r="AYF131" s="609"/>
      <c r="AYG131" s="1150"/>
      <c r="AYH131" s="642"/>
      <c r="AYI131" s="1148"/>
      <c r="AYJ131" s="1148"/>
      <c r="AYK131" s="1148"/>
      <c r="AYL131" s="642"/>
      <c r="AYM131" s="730"/>
      <c r="AYN131" s="60"/>
      <c r="AYO131" s="60"/>
      <c r="AYP131" s="731"/>
      <c r="AYQ131" s="1150"/>
      <c r="AYR131" s="35"/>
      <c r="AYS131" s="732"/>
      <c r="AYT131" s="6"/>
      <c r="AYU131" s="6"/>
      <c r="AYV131" s="6"/>
      <c r="AYW131" s="732"/>
      <c r="AYX131" s="1150"/>
      <c r="AYY131" s="609"/>
      <c r="AYZ131" s="1150"/>
      <c r="AZA131" s="1150"/>
      <c r="AZB131" s="1150"/>
      <c r="AZC131" s="609"/>
      <c r="AZD131" s="1150"/>
      <c r="AZE131" s="642"/>
      <c r="AZF131" s="1148"/>
      <c r="AZG131" s="1148"/>
      <c r="AZH131" s="1148"/>
      <c r="AZI131" s="642"/>
      <c r="AZJ131" s="730"/>
      <c r="AZK131" s="60"/>
      <c r="AZL131" s="60"/>
      <c r="AZM131" s="731"/>
      <c r="AZN131" s="1150"/>
      <c r="AZO131" s="35"/>
      <c r="AZP131" s="732"/>
      <c r="AZQ131" s="6"/>
      <c r="AZR131" s="6"/>
      <c r="AZS131" s="6"/>
      <c r="AZT131" s="732"/>
      <c r="AZU131" s="1150"/>
      <c r="AZV131" s="609"/>
      <c r="AZW131" s="1150"/>
      <c r="AZX131" s="1150"/>
      <c r="AZY131" s="1150"/>
      <c r="AZZ131" s="609"/>
      <c r="BAA131" s="1150"/>
      <c r="BAB131" s="642"/>
      <c r="BAC131" s="1148"/>
      <c r="BAD131" s="1148"/>
      <c r="BAE131" s="1148"/>
      <c r="BAF131" s="642"/>
      <c r="BAG131" s="730"/>
      <c r="BAH131" s="60"/>
      <c r="BAI131" s="60"/>
      <c r="BAJ131" s="731"/>
      <c r="BAK131" s="1150"/>
      <c r="BAL131" s="35"/>
      <c r="BAM131" s="732"/>
      <c r="BAN131" s="6"/>
      <c r="BAO131" s="6"/>
      <c r="BAP131" s="6"/>
      <c r="BAQ131" s="732"/>
      <c r="BAR131" s="1150"/>
      <c r="BAS131" s="609"/>
      <c r="BAT131" s="1150"/>
      <c r="BAU131" s="1150"/>
      <c r="BAV131" s="1150"/>
      <c r="BAW131" s="609"/>
      <c r="BAX131" s="1150"/>
      <c r="BAY131" s="642"/>
      <c r="BAZ131" s="1148"/>
      <c r="BBA131" s="1148"/>
      <c r="BBB131" s="1148"/>
      <c r="BBC131" s="642"/>
      <c r="BBD131" s="730"/>
      <c r="BBE131" s="60"/>
      <c r="BBF131" s="60"/>
      <c r="BBG131" s="731"/>
      <c r="BBH131" s="1150"/>
      <c r="BBI131" s="35"/>
      <c r="BBJ131" s="732"/>
      <c r="BBK131" s="6"/>
      <c r="BBL131" s="6"/>
      <c r="BBM131" s="6"/>
      <c r="BBN131" s="732"/>
      <c r="BBO131" s="1150"/>
      <c r="BBP131" s="609"/>
      <c r="BBQ131" s="1150"/>
      <c r="BBR131" s="1150"/>
      <c r="BBS131" s="1150"/>
      <c r="BBT131" s="609"/>
      <c r="BBU131" s="1150"/>
      <c r="BBV131" s="642"/>
      <c r="BBW131" s="1148"/>
      <c r="BBX131" s="1148"/>
      <c r="BBY131" s="1148"/>
      <c r="BBZ131" s="642"/>
      <c r="BCA131" s="730"/>
      <c r="BCB131" s="60"/>
      <c r="BCC131" s="60"/>
      <c r="BCD131" s="731"/>
      <c r="BCE131" s="1150"/>
      <c r="BCF131" s="35"/>
      <c r="BCG131" s="732"/>
      <c r="BCH131" s="6"/>
      <c r="BCI131" s="6"/>
      <c r="BCJ131" s="6"/>
      <c r="BCK131" s="732"/>
      <c r="BCL131" s="1150"/>
      <c r="BCM131" s="609"/>
      <c r="BCN131" s="1150"/>
      <c r="BCO131" s="1150"/>
      <c r="BCP131" s="1150"/>
      <c r="BCQ131" s="609"/>
      <c r="BCR131" s="1150"/>
      <c r="BCS131" s="642"/>
      <c r="BCT131" s="1148"/>
      <c r="BCU131" s="1148"/>
      <c r="BCV131" s="1148"/>
      <c r="BCW131" s="642"/>
      <c r="BCX131" s="730"/>
      <c r="BCY131" s="60"/>
      <c r="BCZ131" s="60"/>
      <c r="BDA131" s="731"/>
      <c r="BDB131" s="1150"/>
      <c r="BDC131" s="35"/>
      <c r="BDD131" s="732"/>
      <c r="BDE131" s="6"/>
      <c r="BDF131" s="6"/>
      <c r="BDG131" s="6"/>
      <c r="BDH131" s="732"/>
      <c r="BDI131" s="1150"/>
      <c r="BDJ131" s="609"/>
      <c r="BDK131" s="1150"/>
      <c r="BDL131" s="1150"/>
      <c r="BDM131" s="1150"/>
      <c r="BDN131" s="609"/>
      <c r="BDO131" s="1150"/>
      <c r="BDP131" s="642"/>
      <c r="BDQ131" s="1148"/>
      <c r="BDR131" s="1148"/>
      <c r="BDS131" s="1148"/>
      <c r="BDT131" s="642"/>
      <c r="BDU131" s="730"/>
      <c r="BDV131" s="60"/>
      <c r="BDW131" s="60"/>
      <c r="BDX131" s="731"/>
      <c r="BDY131" s="1150"/>
      <c r="BDZ131" s="35"/>
      <c r="BEA131" s="732"/>
      <c r="BEB131" s="6"/>
      <c r="BEC131" s="6"/>
      <c r="BED131" s="6"/>
      <c r="BEE131" s="732"/>
      <c r="BEF131" s="1150"/>
      <c r="BEG131" s="609"/>
      <c r="BEH131" s="1150"/>
      <c r="BEI131" s="1150"/>
      <c r="BEJ131" s="1150"/>
      <c r="BEK131" s="609"/>
      <c r="BEL131" s="1150"/>
      <c r="BEM131" s="642"/>
      <c r="BEN131" s="1148"/>
      <c r="BEO131" s="1148"/>
      <c r="BEP131" s="1148"/>
      <c r="BEQ131" s="642"/>
      <c r="BER131" s="730"/>
      <c r="BES131" s="60"/>
      <c r="BET131" s="60"/>
      <c r="BEU131" s="731"/>
      <c r="BEV131" s="1150"/>
      <c r="BEW131" s="35"/>
      <c r="BEX131" s="732"/>
      <c r="BEY131" s="6"/>
      <c r="BEZ131" s="6"/>
      <c r="BFA131" s="6"/>
      <c r="BFB131" s="732"/>
      <c r="BFC131" s="1150"/>
      <c r="BFD131" s="609"/>
      <c r="BFE131" s="1150"/>
      <c r="BFF131" s="1150"/>
      <c r="BFG131" s="1150"/>
      <c r="BFH131" s="609"/>
      <c r="BFI131" s="1150"/>
      <c r="BFJ131" s="642"/>
      <c r="BFK131" s="1148"/>
      <c r="BFL131" s="1148"/>
      <c r="BFM131" s="1148"/>
      <c r="BFN131" s="642"/>
      <c r="BFO131" s="730"/>
      <c r="BFP131" s="60"/>
      <c r="BFQ131" s="60"/>
      <c r="BFR131" s="731"/>
      <c r="BFS131" s="1150"/>
      <c r="BFT131" s="35"/>
      <c r="BFU131" s="732"/>
      <c r="BFV131" s="6"/>
      <c r="BFW131" s="6"/>
      <c r="BFX131" s="6"/>
      <c r="BFY131" s="732"/>
      <c r="BFZ131" s="1150"/>
      <c r="BGA131" s="609"/>
      <c r="BGB131" s="1150"/>
      <c r="BGC131" s="1150"/>
      <c r="BGD131" s="1150"/>
      <c r="BGE131" s="609"/>
      <c r="BGF131" s="1150"/>
      <c r="BGG131" s="642"/>
      <c r="BGH131" s="1148"/>
      <c r="BGI131" s="1148"/>
      <c r="BGJ131" s="1148"/>
      <c r="BGK131" s="642"/>
      <c r="BGL131" s="730"/>
      <c r="BGM131" s="60"/>
      <c r="BGN131" s="60"/>
      <c r="BGO131" s="731"/>
      <c r="BGP131" s="1150"/>
      <c r="BGQ131" s="35"/>
      <c r="BGR131" s="732"/>
      <c r="BGS131" s="6"/>
      <c r="BGT131" s="6"/>
      <c r="BGU131" s="6"/>
      <c r="BGV131" s="732"/>
      <c r="BGW131" s="1150"/>
      <c r="BGX131" s="609"/>
      <c r="BGY131" s="1150"/>
      <c r="BGZ131" s="1150"/>
      <c r="BHA131" s="1150"/>
      <c r="BHB131" s="609"/>
      <c r="BHC131" s="1150"/>
      <c r="BHD131" s="642"/>
      <c r="BHE131" s="1148"/>
      <c r="BHF131" s="1148"/>
      <c r="BHG131" s="1148"/>
      <c r="BHH131" s="642"/>
      <c r="BHI131" s="730"/>
      <c r="BHJ131" s="60"/>
      <c r="BHK131" s="60"/>
      <c r="BHL131" s="731"/>
      <c r="BHM131" s="1150"/>
      <c r="BHN131" s="35"/>
      <c r="BHO131" s="732"/>
      <c r="BHP131" s="6"/>
      <c r="BHQ131" s="6"/>
      <c r="BHR131" s="6"/>
      <c r="BHS131" s="732"/>
      <c r="BHT131" s="1150"/>
      <c r="BHU131" s="609"/>
      <c r="BHV131" s="1150"/>
      <c r="BHW131" s="1150"/>
      <c r="BHX131" s="1150"/>
      <c r="BHY131" s="609"/>
      <c r="BHZ131" s="1150"/>
      <c r="BIA131" s="642"/>
      <c r="BIB131" s="1148"/>
      <c r="BIC131" s="1148"/>
      <c r="BID131" s="1148"/>
      <c r="BIE131" s="642"/>
      <c r="BIF131" s="730"/>
      <c r="BIG131" s="60"/>
      <c r="BIH131" s="60"/>
      <c r="BII131" s="731"/>
      <c r="BIJ131" s="1150"/>
      <c r="BIK131" s="35"/>
      <c r="BIL131" s="732"/>
      <c r="BIM131" s="6"/>
      <c r="BIN131" s="6"/>
      <c r="BIO131" s="6"/>
      <c r="BIP131" s="732"/>
      <c r="BIQ131" s="1150"/>
      <c r="BIR131" s="609"/>
      <c r="BIS131" s="1150"/>
      <c r="BIT131" s="1150"/>
      <c r="BIU131" s="1150"/>
      <c r="BIV131" s="609"/>
      <c r="BIW131" s="1150"/>
      <c r="BIX131" s="642"/>
      <c r="BIY131" s="1148"/>
      <c r="BIZ131" s="1148"/>
      <c r="BJA131" s="1148"/>
      <c r="BJB131" s="642"/>
      <c r="BJC131" s="730"/>
      <c r="BJD131" s="60"/>
      <c r="BJE131" s="60"/>
      <c r="BJF131" s="731"/>
      <c r="BJG131" s="1150"/>
      <c r="BJH131" s="35"/>
      <c r="BJI131" s="732"/>
      <c r="BJJ131" s="6"/>
      <c r="BJK131" s="6"/>
      <c r="BJL131" s="6"/>
      <c r="BJM131" s="732"/>
      <c r="BJN131" s="1150"/>
      <c r="BJO131" s="609"/>
      <c r="BJP131" s="1150"/>
      <c r="BJQ131" s="1150"/>
      <c r="BJR131" s="1150"/>
      <c r="BJS131" s="609"/>
      <c r="BJT131" s="1150"/>
      <c r="BJU131" s="642"/>
      <c r="BJV131" s="1148"/>
      <c r="BJW131" s="1148"/>
      <c r="BJX131" s="1148"/>
      <c r="BJY131" s="642"/>
      <c r="BJZ131" s="730"/>
      <c r="BKA131" s="60"/>
      <c r="BKB131" s="60"/>
      <c r="BKC131" s="731"/>
      <c r="BKD131" s="1150"/>
      <c r="BKE131" s="35"/>
      <c r="BKF131" s="732"/>
      <c r="BKG131" s="6"/>
      <c r="BKH131" s="6"/>
      <c r="BKI131" s="6"/>
      <c r="BKJ131" s="732"/>
      <c r="BKK131" s="1150"/>
      <c r="BKL131" s="609"/>
      <c r="BKM131" s="1150"/>
      <c r="BKN131" s="1150"/>
      <c r="BKO131" s="1150"/>
      <c r="BKP131" s="609"/>
      <c r="BKQ131" s="1150"/>
      <c r="BKR131" s="642"/>
      <c r="BKS131" s="1148"/>
      <c r="BKT131" s="1148"/>
      <c r="BKU131" s="1148"/>
      <c r="BKV131" s="642"/>
      <c r="BKW131" s="730"/>
      <c r="BKX131" s="60"/>
      <c r="BKY131" s="60"/>
      <c r="BKZ131" s="731"/>
      <c r="BLA131" s="1150"/>
      <c r="BLB131" s="35"/>
      <c r="BLC131" s="732"/>
      <c r="BLD131" s="6"/>
      <c r="BLE131" s="6"/>
      <c r="BLF131" s="6"/>
      <c r="BLG131" s="732"/>
      <c r="BLH131" s="1150"/>
      <c r="BLI131" s="609"/>
      <c r="BLJ131" s="1150"/>
      <c r="BLK131" s="1150"/>
      <c r="BLL131" s="1150"/>
      <c r="BLM131" s="609"/>
      <c r="BLN131" s="1150"/>
      <c r="BLO131" s="642"/>
      <c r="BLP131" s="1148"/>
      <c r="BLQ131" s="1148"/>
      <c r="BLR131" s="1148"/>
      <c r="BLS131" s="642"/>
      <c r="BLT131" s="730"/>
      <c r="BLU131" s="60"/>
      <c r="BLV131" s="60"/>
      <c r="BLW131" s="731"/>
      <c r="BLX131" s="1150"/>
      <c r="BLY131" s="35"/>
      <c r="BLZ131" s="732"/>
      <c r="BMA131" s="6"/>
      <c r="BMB131" s="6"/>
      <c r="BMC131" s="6"/>
      <c r="BMD131" s="732"/>
      <c r="BME131" s="1150"/>
      <c r="BMF131" s="609"/>
      <c r="BMG131" s="1150"/>
      <c r="BMH131" s="1150"/>
      <c r="BMI131" s="1150"/>
      <c r="BMJ131" s="609"/>
      <c r="BMK131" s="1150"/>
      <c r="BML131" s="642"/>
      <c r="BMM131" s="1148"/>
      <c r="BMN131" s="1148"/>
      <c r="BMO131" s="1148"/>
      <c r="BMP131" s="642"/>
      <c r="BMQ131" s="730"/>
      <c r="BMR131" s="60"/>
      <c r="BMS131" s="60"/>
      <c r="BMT131" s="731"/>
      <c r="BMU131" s="1150"/>
      <c r="BMV131" s="35"/>
      <c r="BMW131" s="732"/>
      <c r="BMX131" s="6"/>
      <c r="BMY131" s="6"/>
      <c r="BMZ131" s="6"/>
      <c r="BNA131" s="732"/>
      <c r="BNB131" s="1150"/>
      <c r="BNC131" s="609"/>
      <c r="BND131" s="1150"/>
      <c r="BNE131" s="1150"/>
      <c r="BNF131" s="1150"/>
      <c r="BNG131" s="609"/>
      <c r="BNH131" s="1150"/>
      <c r="BNI131" s="642"/>
      <c r="BNJ131" s="1148"/>
      <c r="BNK131" s="1148"/>
      <c r="BNL131" s="1148"/>
      <c r="BNM131" s="642"/>
      <c r="BNN131" s="730"/>
      <c r="BNO131" s="60"/>
      <c r="BNP131" s="60"/>
      <c r="BNQ131" s="731"/>
      <c r="BNR131" s="1150"/>
      <c r="BNS131" s="35"/>
      <c r="BNT131" s="732"/>
      <c r="BNU131" s="6"/>
      <c r="BNV131" s="6"/>
      <c r="BNW131" s="6"/>
      <c r="BNX131" s="732"/>
      <c r="BNY131" s="1150"/>
      <c r="BNZ131" s="609"/>
      <c r="BOA131" s="1150"/>
      <c r="BOB131" s="1150"/>
      <c r="BOC131" s="1150"/>
      <c r="BOD131" s="609"/>
      <c r="BOE131" s="1150"/>
      <c r="BOF131" s="642"/>
      <c r="BOG131" s="1148"/>
      <c r="BOH131" s="1148"/>
      <c r="BOI131" s="1148"/>
      <c r="BOJ131" s="642"/>
      <c r="BOK131" s="730"/>
      <c r="BOL131" s="60"/>
      <c r="BOM131" s="60"/>
      <c r="BON131" s="731"/>
      <c r="BOO131" s="1150"/>
      <c r="BOP131" s="35"/>
      <c r="BOQ131" s="732"/>
      <c r="BOR131" s="6"/>
      <c r="BOS131" s="6"/>
      <c r="BOT131" s="6"/>
      <c r="BOU131" s="732"/>
      <c r="BOV131" s="1150"/>
      <c r="BOW131" s="609"/>
      <c r="BOX131" s="1150"/>
      <c r="BOY131" s="1150"/>
      <c r="BOZ131" s="1150"/>
      <c r="BPA131" s="609"/>
      <c r="BPB131" s="1150"/>
      <c r="BPC131" s="642"/>
      <c r="BPD131" s="1148"/>
      <c r="BPE131" s="1148"/>
      <c r="BPF131" s="1148"/>
      <c r="BPG131" s="642"/>
      <c r="BPH131" s="730"/>
      <c r="BPI131" s="60"/>
      <c r="BPJ131" s="60"/>
      <c r="BPK131" s="731"/>
      <c r="BPL131" s="1150"/>
      <c r="BPM131" s="35"/>
      <c r="BPN131" s="732"/>
      <c r="BPO131" s="6"/>
      <c r="BPP131" s="6"/>
      <c r="BPQ131" s="6"/>
      <c r="BPR131" s="732"/>
      <c r="BPS131" s="1150"/>
      <c r="BPT131" s="609"/>
      <c r="BPU131" s="1150"/>
      <c r="BPV131" s="1150"/>
      <c r="BPW131" s="1150"/>
      <c r="BPX131" s="609"/>
      <c r="BPY131" s="1150"/>
      <c r="BPZ131" s="642"/>
      <c r="BQA131" s="1148"/>
      <c r="BQB131" s="1148"/>
      <c r="BQC131" s="1148"/>
      <c r="BQD131" s="642"/>
      <c r="BQE131" s="730"/>
      <c r="BQF131" s="60"/>
      <c r="BQG131" s="60"/>
      <c r="BQH131" s="731"/>
      <c r="BQI131" s="1150"/>
      <c r="BQJ131" s="35"/>
      <c r="BQK131" s="732"/>
      <c r="BQL131" s="6"/>
      <c r="BQM131" s="6"/>
      <c r="BQN131" s="6"/>
      <c r="BQO131" s="732"/>
      <c r="BQP131" s="1150"/>
      <c r="BQQ131" s="609"/>
      <c r="BQR131" s="1150"/>
      <c r="BQS131" s="1150"/>
      <c r="BQT131" s="1150"/>
      <c r="BQU131" s="609"/>
      <c r="BQV131" s="1150"/>
      <c r="BQW131" s="642"/>
      <c r="BQX131" s="1148"/>
      <c r="BQY131" s="1148"/>
      <c r="BQZ131" s="1148"/>
      <c r="BRA131" s="642"/>
      <c r="BRB131" s="730"/>
      <c r="BRC131" s="60"/>
      <c r="BRD131" s="60"/>
      <c r="BRE131" s="731"/>
      <c r="BRF131" s="1150"/>
      <c r="BRG131" s="35"/>
      <c r="BRH131" s="732"/>
      <c r="BRI131" s="6"/>
      <c r="BRJ131" s="6"/>
      <c r="BRK131" s="6"/>
      <c r="BRL131" s="732"/>
      <c r="BRM131" s="1150"/>
      <c r="BRN131" s="609"/>
      <c r="BRO131" s="1150"/>
      <c r="BRP131" s="1150"/>
      <c r="BRQ131" s="1150"/>
      <c r="BRR131" s="609"/>
      <c r="BRS131" s="1150"/>
      <c r="BRT131" s="642"/>
      <c r="BRU131" s="1148"/>
      <c r="BRV131" s="1148"/>
      <c r="BRW131" s="1148"/>
      <c r="BRX131" s="642"/>
      <c r="BRY131" s="730"/>
      <c r="BRZ131" s="60"/>
      <c r="BSA131" s="60"/>
      <c r="BSB131" s="731"/>
      <c r="BSC131" s="1150"/>
      <c r="BSD131" s="35"/>
      <c r="BSE131" s="732"/>
      <c r="BSF131" s="6"/>
      <c r="BSG131" s="6"/>
      <c r="BSH131" s="6"/>
      <c r="BSI131" s="732"/>
      <c r="BSJ131" s="1150"/>
      <c r="BSK131" s="609"/>
      <c r="BSL131" s="1150"/>
      <c r="BSM131" s="1150"/>
      <c r="BSN131" s="1150"/>
      <c r="BSO131" s="609"/>
      <c r="BSP131" s="1150"/>
      <c r="BSQ131" s="642"/>
      <c r="BSR131" s="1148"/>
      <c r="BSS131" s="1148"/>
      <c r="BST131" s="1148"/>
      <c r="BSU131" s="642"/>
      <c r="BSV131" s="730"/>
      <c r="BSW131" s="60"/>
      <c r="BSX131" s="60"/>
      <c r="BSY131" s="731"/>
      <c r="BSZ131" s="1150"/>
      <c r="BTA131" s="35"/>
      <c r="BTB131" s="732"/>
      <c r="BTC131" s="6"/>
      <c r="BTD131" s="6"/>
      <c r="BTE131" s="6"/>
      <c r="BTF131" s="732"/>
      <c r="BTG131" s="1150"/>
      <c r="BTH131" s="609"/>
      <c r="BTI131" s="1150"/>
      <c r="BTJ131" s="1150"/>
      <c r="BTK131" s="1150"/>
      <c r="BTL131" s="609"/>
      <c r="BTM131" s="1150"/>
      <c r="BTN131" s="642"/>
      <c r="BTO131" s="1148"/>
      <c r="BTP131" s="1148"/>
      <c r="BTQ131" s="1148"/>
      <c r="BTR131" s="642"/>
      <c r="BTS131" s="730"/>
      <c r="BTT131" s="60"/>
      <c r="BTU131" s="60"/>
      <c r="BTV131" s="731"/>
      <c r="BTW131" s="1150"/>
      <c r="BTX131" s="35"/>
      <c r="BTY131" s="732"/>
      <c r="BTZ131" s="6"/>
      <c r="BUA131" s="6"/>
      <c r="BUB131" s="6"/>
      <c r="BUC131" s="732"/>
      <c r="BUD131" s="1150"/>
      <c r="BUE131" s="609"/>
      <c r="BUF131" s="1150"/>
      <c r="BUG131" s="1150"/>
      <c r="BUH131" s="1150"/>
      <c r="BUI131" s="609"/>
      <c r="BUJ131" s="1150"/>
      <c r="BUK131" s="642"/>
      <c r="BUL131" s="1148"/>
      <c r="BUM131" s="1148"/>
      <c r="BUN131" s="1148"/>
      <c r="BUO131" s="642"/>
      <c r="BUP131" s="730"/>
      <c r="BUQ131" s="60"/>
      <c r="BUR131" s="60"/>
      <c r="BUS131" s="731"/>
      <c r="BUT131" s="1150"/>
      <c r="BUU131" s="35"/>
      <c r="BUV131" s="732"/>
      <c r="BUW131" s="6"/>
      <c r="BUX131" s="6"/>
      <c r="BUY131" s="6"/>
      <c r="BUZ131" s="732"/>
      <c r="BVA131" s="1150"/>
      <c r="BVB131" s="609"/>
      <c r="BVC131" s="1150"/>
      <c r="BVD131" s="1150"/>
      <c r="BVE131" s="1150"/>
      <c r="BVF131" s="609"/>
      <c r="BVG131" s="1150"/>
      <c r="BVH131" s="642"/>
      <c r="BVI131" s="1148"/>
      <c r="BVJ131" s="1148"/>
      <c r="BVK131" s="1148"/>
      <c r="BVL131" s="642"/>
      <c r="BVM131" s="730"/>
      <c r="BVN131" s="60"/>
      <c r="BVO131" s="60"/>
      <c r="BVP131" s="731"/>
      <c r="BVQ131" s="1150"/>
      <c r="BVR131" s="35"/>
      <c r="BVS131" s="732"/>
      <c r="BVT131" s="6"/>
      <c r="BVU131" s="6"/>
      <c r="BVV131" s="6"/>
      <c r="BVW131" s="732"/>
      <c r="BVX131" s="1150"/>
      <c r="BVY131" s="609"/>
      <c r="BVZ131" s="1150"/>
      <c r="BWA131" s="1150"/>
      <c r="BWB131" s="1150"/>
      <c r="BWC131" s="609"/>
      <c r="BWD131" s="1150"/>
      <c r="BWE131" s="642"/>
      <c r="BWF131" s="1148"/>
      <c r="BWG131" s="1148"/>
      <c r="BWH131" s="1148"/>
      <c r="BWI131" s="642"/>
      <c r="BWJ131" s="730"/>
      <c r="BWK131" s="60"/>
      <c r="BWL131" s="60"/>
      <c r="BWM131" s="731"/>
      <c r="BWN131" s="1150"/>
      <c r="BWO131" s="35"/>
      <c r="BWP131" s="732"/>
      <c r="BWQ131" s="6"/>
      <c r="BWR131" s="6"/>
      <c r="BWS131" s="6"/>
      <c r="BWT131" s="732"/>
      <c r="BWU131" s="1150"/>
      <c r="BWV131" s="609"/>
      <c r="BWW131" s="1150"/>
      <c r="BWX131" s="1150"/>
      <c r="BWY131" s="1150"/>
      <c r="BWZ131" s="609"/>
      <c r="BXA131" s="1150"/>
      <c r="BXB131" s="642"/>
      <c r="BXC131" s="1148"/>
      <c r="BXD131" s="1148"/>
      <c r="BXE131" s="1148"/>
      <c r="BXF131" s="642"/>
      <c r="BXG131" s="730"/>
      <c r="BXH131" s="60"/>
      <c r="BXI131" s="60"/>
      <c r="BXJ131" s="731"/>
      <c r="BXK131" s="1150"/>
      <c r="BXL131" s="35"/>
      <c r="BXM131" s="732"/>
      <c r="BXN131" s="6"/>
      <c r="BXO131" s="6"/>
      <c r="BXP131" s="6"/>
      <c r="BXQ131" s="732"/>
      <c r="BXR131" s="1150"/>
      <c r="BXS131" s="609"/>
      <c r="BXT131" s="1150"/>
      <c r="BXU131" s="1150"/>
      <c r="BXV131" s="1150"/>
      <c r="BXW131" s="609"/>
      <c r="BXX131" s="1150"/>
      <c r="BXY131" s="642"/>
      <c r="BXZ131" s="1148"/>
      <c r="BYA131" s="1148"/>
      <c r="BYB131" s="1148"/>
      <c r="BYC131" s="642"/>
      <c r="BYD131" s="730"/>
      <c r="BYE131" s="60"/>
      <c r="BYF131" s="60"/>
      <c r="BYG131" s="731"/>
      <c r="BYH131" s="1150"/>
      <c r="BYI131" s="35"/>
      <c r="BYJ131" s="732"/>
      <c r="BYK131" s="6"/>
      <c r="BYL131" s="6"/>
      <c r="BYM131" s="6"/>
      <c r="BYN131" s="732"/>
      <c r="BYO131" s="1150"/>
      <c r="BYP131" s="609"/>
      <c r="BYQ131" s="1150"/>
      <c r="BYR131" s="1150"/>
      <c r="BYS131" s="1150"/>
      <c r="BYT131" s="609"/>
      <c r="BYU131" s="1150"/>
      <c r="BYV131" s="642"/>
      <c r="BYW131" s="1148"/>
      <c r="BYX131" s="1148"/>
      <c r="BYY131" s="1148"/>
      <c r="BYZ131" s="642"/>
      <c r="BZA131" s="730"/>
      <c r="BZB131" s="60"/>
      <c r="BZC131" s="60"/>
      <c r="BZD131" s="731"/>
      <c r="BZE131" s="1150"/>
      <c r="BZF131" s="35"/>
      <c r="BZG131" s="732"/>
      <c r="BZH131" s="6"/>
      <c r="BZI131" s="6"/>
      <c r="BZJ131" s="6"/>
      <c r="BZK131" s="732"/>
      <c r="BZL131" s="1150"/>
      <c r="BZM131" s="609"/>
      <c r="BZN131" s="1150"/>
      <c r="BZO131" s="1150"/>
      <c r="BZP131" s="1150"/>
      <c r="BZQ131" s="609"/>
      <c r="BZR131" s="1150"/>
      <c r="BZS131" s="642"/>
      <c r="BZT131" s="1148"/>
      <c r="BZU131" s="1148"/>
      <c r="BZV131" s="1148"/>
      <c r="BZW131" s="642"/>
      <c r="BZX131" s="730"/>
      <c r="BZY131" s="60"/>
      <c r="BZZ131" s="60"/>
      <c r="CAA131" s="731"/>
      <c r="CAB131" s="1150"/>
      <c r="CAC131" s="35"/>
      <c r="CAD131" s="732"/>
      <c r="CAE131" s="6"/>
      <c r="CAF131" s="6"/>
      <c r="CAG131" s="6"/>
      <c r="CAH131" s="732"/>
      <c r="CAI131" s="1150"/>
      <c r="CAJ131" s="609"/>
      <c r="CAK131" s="1150"/>
      <c r="CAL131" s="1150"/>
      <c r="CAM131" s="1150"/>
      <c r="CAN131" s="609"/>
      <c r="CAO131" s="1150"/>
      <c r="CAP131" s="642"/>
      <c r="CAQ131" s="1148"/>
      <c r="CAR131" s="1148"/>
      <c r="CAS131" s="1148"/>
      <c r="CAT131" s="642"/>
      <c r="CAU131" s="730"/>
      <c r="CAV131" s="60"/>
      <c r="CAW131" s="60"/>
      <c r="CAX131" s="731"/>
      <c r="CAY131" s="1150"/>
      <c r="CAZ131" s="35"/>
      <c r="CBA131" s="732"/>
      <c r="CBB131" s="6"/>
      <c r="CBC131" s="6"/>
      <c r="CBD131" s="6"/>
      <c r="CBE131" s="732"/>
      <c r="CBF131" s="1150"/>
      <c r="CBG131" s="609"/>
      <c r="CBH131" s="1150"/>
      <c r="CBI131" s="1150"/>
      <c r="CBJ131" s="1150"/>
      <c r="CBK131" s="609"/>
      <c r="CBL131" s="1150"/>
      <c r="CBM131" s="642"/>
      <c r="CBN131" s="1148"/>
      <c r="CBO131" s="1148"/>
      <c r="CBP131" s="1148"/>
      <c r="CBQ131" s="642"/>
      <c r="CBR131" s="730"/>
      <c r="CBS131" s="60"/>
      <c r="CBT131" s="60"/>
      <c r="CBU131" s="731"/>
      <c r="CBV131" s="1150"/>
      <c r="CBW131" s="35"/>
      <c r="CBX131" s="732"/>
      <c r="CBY131" s="6"/>
      <c r="CBZ131" s="6"/>
      <c r="CCA131" s="6"/>
      <c r="CCB131" s="732"/>
      <c r="CCC131" s="1150"/>
      <c r="CCD131" s="609"/>
      <c r="CCE131" s="1150"/>
      <c r="CCF131" s="1150"/>
      <c r="CCG131" s="1150"/>
      <c r="CCH131" s="609"/>
      <c r="CCI131" s="1150"/>
      <c r="CCJ131" s="642"/>
      <c r="CCK131" s="1148"/>
      <c r="CCL131" s="1148"/>
      <c r="CCM131" s="1148"/>
      <c r="CCN131" s="642"/>
      <c r="CCO131" s="730"/>
      <c r="CCP131" s="60"/>
      <c r="CCQ131" s="60"/>
      <c r="CCR131" s="731"/>
      <c r="CCS131" s="1150"/>
      <c r="CCT131" s="35"/>
      <c r="CCU131" s="732"/>
      <c r="CCV131" s="6"/>
      <c r="CCW131" s="6"/>
      <c r="CCX131" s="6"/>
      <c r="CCY131" s="732"/>
      <c r="CCZ131" s="1150"/>
      <c r="CDA131" s="609"/>
      <c r="CDB131" s="1150"/>
      <c r="CDC131" s="1150"/>
      <c r="CDD131" s="1150"/>
      <c r="CDE131" s="609"/>
      <c r="CDF131" s="1150"/>
      <c r="CDG131" s="642"/>
      <c r="CDH131" s="1148"/>
      <c r="CDI131" s="1148"/>
      <c r="CDJ131" s="1148"/>
      <c r="CDK131" s="642"/>
      <c r="CDL131" s="730"/>
      <c r="CDM131" s="60"/>
      <c r="CDN131" s="60"/>
      <c r="CDO131" s="731"/>
      <c r="CDP131" s="1150"/>
      <c r="CDQ131" s="35"/>
      <c r="CDR131" s="732"/>
      <c r="CDS131" s="6"/>
      <c r="CDT131" s="6"/>
      <c r="CDU131" s="6"/>
      <c r="CDV131" s="732"/>
      <c r="CDW131" s="1150"/>
      <c r="CDX131" s="609"/>
      <c r="CDY131" s="1150"/>
      <c r="CDZ131" s="1150"/>
      <c r="CEA131" s="1150"/>
      <c r="CEB131" s="609"/>
      <c r="CEC131" s="1150"/>
      <c r="CED131" s="642"/>
      <c r="CEE131" s="1148"/>
      <c r="CEF131" s="1148"/>
      <c r="CEG131" s="1148"/>
      <c r="CEH131" s="642"/>
      <c r="CEI131" s="730"/>
      <c r="CEJ131" s="60"/>
      <c r="CEK131" s="60"/>
      <c r="CEL131" s="731"/>
      <c r="CEM131" s="1150"/>
      <c r="CEN131" s="35"/>
      <c r="CEO131" s="732"/>
      <c r="CEP131" s="6"/>
      <c r="CEQ131" s="6"/>
      <c r="CER131" s="6"/>
      <c r="CES131" s="732"/>
      <c r="CET131" s="1150"/>
      <c r="CEU131" s="609"/>
      <c r="CEV131" s="1150"/>
      <c r="CEW131" s="1150"/>
      <c r="CEX131" s="1150"/>
      <c r="CEY131" s="609"/>
      <c r="CEZ131" s="1150"/>
      <c r="CFA131" s="642"/>
      <c r="CFB131" s="1148"/>
      <c r="CFC131" s="1148"/>
      <c r="CFD131" s="1148"/>
      <c r="CFE131" s="642"/>
      <c r="CFF131" s="730"/>
      <c r="CFG131" s="60"/>
      <c r="CFH131" s="60"/>
      <c r="CFI131" s="731"/>
      <c r="CFJ131" s="1150"/>
      <c r="CFK131" s="35"/>
      <c r="CFL131" s="732"/>
      <c r="CFM131" s="6"/>
      <c r="CFN131" s="6"/>
      <c r="CFO131" s="6"/>
      <c r="CFP131" s="732"/>
      <c r="CFQ131" s="1150"/>
      <c r="CFR131" s="609"/>
      <c r="CFS131" s="1150"/>
      <c r="CFT131" s="1150"/>
      <c r="CFU131" s="1150"/>
      <c r="CFV131" s="609"/>
      <c r="CFW131" s="1150"/>
      <c r="CFX131" s="642"/>
      <c r="CFY131" s="1148"/>
      <c r="CFZ131" s="1148"/>
      <c r="CGA131" s="1148"/>
      <c r="CGB131" s="642"/>
      <c r="CGC131" s="730"/>
      <c r="CGD131" s="60"/>
      <c r="CGE131" s="60"/>
      <c r="CGF131" s="731"/>
      <c r="CGG131" s="1150"/>
      <c r="CGH131" s="35"/>
      <c r="CGI131" s="732"/>
      <c r="CGJ131" s="6"/>
      <c r="CGK131" s="6"/>
      <c r="CGL131" s="6"/>
      <c r="CGM131" s="732"/>
      <c r="CGN131" s="1150"/>
      <c r="CGO131" s="609"/>
      <c r="CGP131" s="1150"/>
      <c r="CGQ131" s="1150"/>
      <c r="CGR131" s="1150"/>
      <c r="CGS131" s="609"/>
      <c r="CGT131" s="1150"/>
      <c r="CGU131" s="642"/>
      <c r="CGV131" s="1148"/>
      <c r="CGW131" s="1148"/>
      <c r="CGX131" s="1148"/>
      <c r="CGY131" s="642"/>
      <c r="CGZ131" s="730"/>
      <c r="CHA131" s="60"/>
      <c r="CHB131" s="60"/>
      <c r="CHC131" s="731"/>
      <c r="CHD131" s="1150"/>
      <c r="CHE131" s="35"/>
      <c r="CHF131" s="732"/>
      <c r="CHG131" s="6"/>
      <c r="CHH131" s="6"/>
      <c r="CHI131" s="6"/>
      <c r="CHJ131" s="732"/>
      <c r="CHK131" s="1150"/>
      <c r="CHL131" s="609"/>
      <c r="CHM131" s="1150"/>
      <c r="CHN131" s="1150"/>
      <c r="CHO131" s="1150"/>
      <c r="CHP131" s="609"/>
      <c r="CHQ131" s="1150"/>
      <c r="CHR131" s="642"/>
      <c r="CHS131" s="1148"/>
      <c r="CHT131" s="1148"/>
      <c r="CHU131" s="1148"/>
      <c r="CHV131" s="642"/>
      <c r="CHW131" s="730"/>
      <c r="CHX131" s="60"/>
      <c r="CHY131" s="60"/>
      <c r="CHZ131" s="731"/>
      <c r="CIA131" s="1150"/>
      <c r="CIB131" s="35"/>
      <c r="CIC131" s="732"/>
      <c r="CID131" s="6"/>
      <c r="CIE131" s="6"/>
      <c r="CIF131" s="6"/>
      <c r="CIG131" s="732"/>
      <c r="CIH131" s="1150"/>
      <c r="CII131" s="609"/>
      <c r="CIJ131" s="1150"/>
      <c r="CIK131" s="1150"/>
      <c r="CIL131" s="1150"/>
      <c r="CIM131" s="609"/>
      <c r="CIN131" s="1150"/>
      <c r="CIO131" s="642"/>
      <c r="CIP131" s="1148"/>
      <c r="CIQ131" s="1148"/>
      <c r="CIR131" s="1148"/>
      <c r="CIS131" s="642"/>
      <c r="CIT131" s="730"/>
      <c r="CIU131" s="60"/>
      <c r="CIV131" s="60"/>
      <c r="CIW131" s="731"/>
      <c r="CIX131" s="1150"/>
      <c r="CIY131" s="35"/>
      <c r="CIZ131" s="732"/>
      <c r="CJA131" s="6"/>
      <c r="CJB131" s="6"/>
      <c r="CJC131" s="6"/>
      <c r="CJD131" s="732"/>
      <c r="CJE131" s="1150"/>
      <c r="CJF131" s="609"/>
      <c r="CJG131" s="1150"/>
      <c r="CJH131" s="1150"/>
      <c r="CJI131" s="1150"/>
      <c r="CJJ131" s="609"/>
      <c r="CJK131" s="1150"/>
      <c r="CJL131" s="642"/>
      <c r="CJM131" s="1148"/>
      <c r="CJN131" s="1148"/>
      <c r="CJO131" s="1148"/>
      <c r="CJP131" s="642"/>
      <c r="CJQ131" s="730"/>
      <c r="CJR131" s="60"/>
      <c r="CJS131" s="60"/>
      <c r="CJT131" s="731"/>
      <c r="CJU131" s="1150"/>
      <c r="CJV131" s="35"/>
      <c r="CJW131" s="732"/>
      <c r="CJX131" s="6"/>
      <c r="CJY131" s="6"/>
      <c r="CJZ131" s="6"/>
      <c r="CKA131" s="732"/>
      <c r="CKB131" s="1150"/>
      <c r="CKC131" s="609"/>
      <c r="CKD131" s="1150"/>
      <c r="CKE131" s="1150"/>
      <c r="CKF131" s="1150"/>
      <c r="CKG131" s="609"/>
      <c r="CKH131" s="1150"/>
      <c r="CKI131" s="642"/>
      <c r="CKJ131" s="1148"/>
      <c r="CKK131" s="1148"/>
      <c r="CKL131" s="1148"/>
      <c r="CKM131" s="642"/>
      <c r="CKN131" s="730"/>
      <c r="CKO131" s="60"/>
      <c r="CKP131" s="60"/>
      <c r="CKQ131" s="731"/>
      <c r="CKR131" s="1150"/>
      <c r="CKS131" s="35"/>
      <c r="CKT131" s="732"/>
      <c r="CKU131" s="6"/>
      <c r="CKV131" s="6"/>
      <c r="CKW131" s="6"/>
      <c r="CKX131" s="732"/>
      <c r="CKY131" s="1150"/>
      <c r="CKZ131" s="609"/>
      <c r="CLA131" s="1150"/>
      <c r="CLB131" s="1150"/>
      <c r="CLC131" s="1150"/>
      <c r="CLD131" s="609"/>
      <c r="CLE131" s="1150"/>
      <c r="CLF131" s="642"/>
      <c r="CLG131" s="1148"/>
      <c r="CLH131" s="1148"/>
      <c r="CLI131" s="1148"/>
      <c r="CLJ131" s="642"/>
      <c r="CLK131" s="730"/>
      <c r="CLL131" s="60"/>
      <c r="CLM131" s="60"/>
      <c r="CLN131" s="731"/>
      <c r="CLO131" s="1150"/>
      <c r="CLP131" s="35"/>
      <c r="CLQ131" s="732"/>
      <c r="CLR131" s="6"/>
      <c r="CLS131" s="6"/>
      <c r="CLT131" s="6"/>
      <c r="CLU131" s="732"/>
      <c r="CLV131" s="1150"/>
      <c r="CLW131" s="609"/>
      <c r="CLX131" s="1150"/>
      <c r="CLY131" s="1150"/>
      <c r="CLZ131" s="1150"/>
      <c r="CMA131" s="609"/>
      <c r="CMB131" s="1150"/>
      <c r="CMC131" s="642"/>
      <c r="CMD131" s="1148"/>
      <c r="CME131" s="1148"/>
      <c r="CMF131" s="1148"/>
      <c r="CMG131" s="642"/>
      <c r="CMH131" s="730"/>
      <c r="CMI131" s="60"/>
      <c r="CMJ131" s="60"/>
      <c r="CMK131" s="731"/>
      <c r="CML131" s="1150"/>
      <c r="CMM131" s="35"/>
      <c r="CMN131" s="732"/>
      <c r="CMO131" s="6"/>
      <c r="CMP131" s="6"/>
      <c r="CMQ131" s="6"/>
      <c r="CMR131" s="732"/>
      <c r="CMS131" s="1150"/>
      <c r="CMT131" s="609"/>
      <c r="CMU131" s="1150"/>
      <c r="CMV131" s="1150"/>
      <c r="CMW131" s="1150"/>
      <c r="CMX131" s="609"/>
      <c r="CMY131" s="1150"/>
      <c r="CMZ131" s="642"/>
      <c r="CNA131" s="1148"/>
      <c r="CNB131" s="1148"/>
      <c r="CNC131" s="1148"/>
      <c r="CND131" s="642"/>
      <c r="CNE131" s="730"/>
      <c r="CNF131" s="60"/>
      <c r="CNG131" s="60"/>
      <c r="CNH131" s="731"/>
      <c r="CNI131" s="1150"/>
      <c r="CNJ131" s="35"/>
      <c r="CNK131" s="732"/>
      <c r="CNL131" s="6"/>
      <c r="CNM131" s="6"/>
      <c r="CNN131" s="6"/>
      <c r="CNO131" s="732"/>
      <c r="CNP131" s="1150"/>
      <c r="CNQ131" s="609"/>
      <c r="CNR131" s="1150"/>
      <c r="CNS131" s="1150"/>
      <c r="CNT131" s="1150"/>
      <c r="CNU131" s="609"/>
      <c r="CNV131" s="1150"/>
      <c r="CNW131" s="642"/>
      <c r="CNX131" s="1148"/>
      <c r="CNY131" s="1148"/>
      <c r="CNZ131" s="1148"/>
      <c r="COA131" s="642"/>
      <c r="COB131" s="730"/>
      <c r="COC131" s="60"/>
      <c r="COD131" s="60"/>
      <c r="COE131" s="731"/>
      <c r="COF131" s="1150"/>
      <c r="COG131" s="35"/>
      <c r="COH131" s="732"/>
      <c r="COI131" s="6"/>
      <c r="COJ131" s="6"/>
      <c r="COK131" s="6"/>
      <c r="COL131" s="732"/>
      <c r="COM131" s="1150"/>
      <c r="CON131" s="609"/>
      <c r="COO131" s="1150"/>
      <c r="COP131" s="1150"/>
      <c r="COQ131" s="1150"/>
      <c r="COR131" s="609"/>
      <c r="COS131" s="1150"/>
      <c r="COT131" s="642"/>
      <c r="COU131" s="1148"/>
      <c r="COV131" s="1148"/>
      <c r="COW131" s="1148"/>
      <c r="COX131" s="642"/>
      <c r="COY131" s="730"/>
      <c r="COZ131" s="60"/>
      <c r="CPA131" s="60"/>
      <c r="CPB131" s="731"/>
      <c r="CPC131" s="1150"/>
      <c r="CPD131" s="35"/>
      <c r="CPE131" s="732"/>
      <c r="CPF131" s="6"/>
      <c r="CPG131" s="6"/>
      <c r="CPH131" s="6"/>
      <c r="CPI131" s="732"/>
      <c r="CPJ131" s="1150"/>
      <c r="CPK131" s="609"/>
      <c r="CPL131" s="1150"/>
      <c r="CPM131" s="1150"/>
      <c r="CPN131" s="1150"/>
      <c r="CPO131" s="609"/>
      <c r="CPP131" s="1150"/>
      <c r="CPQ131" s="642"/>
      <c r="CPR131" s="1148"/>
      <c r="CPS131" s="1148"/>
      <c r="CPT131" s="1148"/>
      <c r="CPU131" s="642"/>
      <c r="CPV131" s="730"/>
      <c r="CPW131" s="60"/>
      <c r="CPX131" s="60"/>
      <c r="CPY131" s="731"/>
      <c r="CPZ131" s="1150"/>
      <c r="CQA131" s="35"/>
      <c r="CQB131" s="732"/>
      <c r="CQC131" s="6"/>
      <c r="CQD131" s="6"/>
      <c r="CQE131" s="6"/>
      <c r="CQF131" s="732"/>
      <c r="CQG131" s="1150"/>
      <c r="CQH131" s="609"/>
      <c r="CQI131" s="1150"/>
      <c r="CQJ131" s="1150"/>
      <c r="CQK131" s="1150"/>
      <c r="CQL131" s="609"/>
      <c r="CQM131" s="1150"/>
      <c r="CQN131" s="642"/>
      <c r="CQO131" s="1148"/>
      <c r="CQP131" s="1148"/>
      <c r="CQQ131" s="1148"/>
      <c r="CQR131" s="642"/>
      <c r="CQS131" s="730"/>
      <c r="CQT131" s="60"/>
      <c r="CQU131" s="60"/>
      <c r="CQV131" s="731"/>
      <c r="CQW131" s="1150"/>
      <c r="CQX131" s="35"/>
      <c r="CQY131" s="732"/>
      <c r="CQZ131" s="6"/>
      <c r="CRA131" s="6"/>
      <c r="CRB131" s="6"/>
      <c r="CRC131" s="732"/>
      <c r="CRD131" s="1150"/>
      <c r="CRE131" s="609"/>
      <c r="CRF131" s="1150"/>
      <c r="CRG131" s="1150"/>
      <c r="CRH131" s="1150"/>
      <c r="CRI131" s="609"/>
      <c r="CRJ131" s="1150"/>
      <c r="CRK131" s="642"/>
      <c r="CRL131" s="1148"/>
      <c r="CRM131" s="1148"/>
      <c r="CRN131" s="1148"/>
      <c r="CRO131" s="642"/>
      <c r="CRP131" s="730"/>
      <c r="CRQ131" s="60"/>
      <c r="CRR131" s="60"/>
      <c r="CRS131" s="731"/>
      <c r="CRT131" s="1150"/>
      <c r="CRU131" s="35"/>
      <c r="CRV131" s="732"/>
      <c r="CRW131" s="6"/>
      <c r="CRX131" s="6"/>
      <c r="CRY131" s="6"/>
      <c r="CRZ131" s="732"/>
      <c r="CSA131" s="1150"/>
      <c r="CSB131" s="609"/>
      <c r="CSC131" s="1150"/>
      <c r="CSD131" s="1150"/>
      <c r="CSE131" s="1150"/>
      <c r="CSF131" s="609"/>
      <c r="CSG131" s="1150"/>
      <c r="CSH131" s="642"/>
      <c r="CSI131" s="1148"/>
      <c r="CSJ131" s="1148"/>
      <c r="CSK131" s="1148"/>
      <c r="CSL131" s="642"/>
      <c r="CSM131" s="730"/>
      <c r="CSN131" s="60"/>
      <c r="CSO131" s="60"/>
      <c r="CSP131" s="731"/>
      <c r="CSQ131" s="1150"/>
      <c r="CSR131" s="35"/>
      <c r="CSS131" s="732"/>
      <c r="CST131" s="6"/>
      <c r="CSU131" s="6"/>
      <c r="CSV131" s="6"/>
      <c r="CSW131" s="732"/>
      <c r="CSX131" s="1150"/>
      <c r="CSY131" s="609"/>
      <c r="CSZ131" s="1150"/>
      <c r="CTA131" s="1150"/>
      <c r="CTB131" s="1150"/>
      <c r="CTC131" s="609"/>
      <c r="CTD131" s="1150"/>
      <c r="CTE131" s="642"/>
      <c r="CTF131" s="1148"/>
      <c r="CTG131" s="1148"/>
      <c r="CTH131" s="1148"/>
      <c r="CTI131" s="642"/>
      <c r="CTJ131" s="730"/>
      <c r="CTK131" s="60"/>
      <c r="CTL131" s="60"/>
      <c r="CTM131" s="731"/>
      <c r="CTN131" s="1150"/>
      <c r="CTO131" s="35"/>
      <c r="CTP131" s="732"/>
      <c r="CTQ131" s="6"/>
      <c r="CTR131" s="6"/>
      <c r="CTS131" s="6"/>
      <c r="CTT131" s="732"/>
      <c r="CTU131" s="1150"/>
      <c r="CTV131" s="609"/>
      <c r="CTW131" s="1150"/>
      <c r="CTX131" s="1150"/>
      <c r="CTY131" s="1150"/>
      <c r="CTZ131" s="609"/>
      <c r="CUA131" s="1150"/>
      <c r="CUB131" s="642"/>
      <c r="CUC131" s="1148"/>
      <c r="CUD131" s="1148"/>
      <c r="CUE131" s="1148"/>
      <c r="CUF131" s="642"/>
      <c r="CUG131" s="730"/>
      <c r="CUH131" s="60"/>
      <c r="CUI131" s="60"/>
      <c r="CUJ131" s="731"/>
      <c r="CUK131" s="1150"/>
      <c r="CUL131" s="35"/>
      <c r="CUM131" s="732"/>
      <c r="CUN131" s="6"/>
      <c r="CUO131" s="6"/>
      <c r="CUP131" s="6"/>
      <c r="CUQ131" s="732"/>
      <c r="CUR131" s="1150"/>
      <c r="CUS131" s="609"/>
      <c r="CUT131" s="1150"/>
      <c r="CUU131" s="1150"/>
      <c r="CUV131" s="1150"/>
      <c r="CUW131" s="609"/>
      <c r="CUX131" s="1150"/>
      <c r="CUY131" s="642"/>
      <c r="CUZ131" s="1148"/>
      <c r="CVA131" s="1148"/>
      <c r="CVB131" s="1148"/>
      <c r="CVC131" s="642"/>
      <c r="CVD131" s="730"/>
      <c r="CVE131" s="60"/>
      <c r="CVF131" s="60"/>
      <c r="CVG131" s="731"/>
      <c r="CVH131" s="1150"/>
      <c r="CVI131" s="35"/>
      <c r="CVJ131" s="732"/>
      <c r="CVK131" s="6"/>
      <c r="CVL131" s="6"/>
      <c r="CVM131" s="6"/>
      <c r="CVN131" s="732"/>
      <c r="CVO131" s="1150"/>
      <c r="CVP131" s="609"/>
      <c r="CVQ131" s="1150"/>
      <c r="CVR131" s="1150"/>
      <c r="CVS131" s="1150"/>
      <c r="CVT131" s="609"/>
      <c r="CVU131" s="1150"/>
      <c r="CVV131" s="642"/>
      <c r="CVW131" s="1148"/>
      <c r="CVX131" s="1148"/>
      <c r="CVY131" s="1148"/>
      <c r="CVZ131" s="642"/>
      <c r="CWA131" s="730"/>
      <c r="CWB131" s="60"/>
      <c r="CWC131" s="60"/>
      <c r="CWD131" s="731"/>
      <c r="CWE131" s="1150"/>
      <c r="CWF131" s="35"/>
      <c r="CWG131" s="732"/>
      <c r="CWH131" s="6"/>
      <c r="CWI131" s="6"/>
      <c r="CWJ131" s="6"/>
      <c r="CWK131" s="732"/>
      <c r="CWL131" s="1150"/>
      <c r="CWM131" s="609"/>
      <c r="CWN131" s="1150"/>
      <c r="CWO131" s="1150"/>
      <c r="CWP131" s="1150"/>
      <c r="CWQ131" s="609"/>
      <c r="CWR131" s="1150"/>
      <c r="CWS131" s="642"/>
      <c r="CWT131" s="1148"/>
      <c r="CWU131" s="1148"/>
      <c r="CWV131" s="1148"/>
      <c r="CWW131" s="642"/>
      <c r="CWX131" s="730"/>
      <c r="CWY131" s="60"/>
      <c r="CWZ131" s="60"/>
      <c r="CXA131" s="731"/>
      <c r="CXB131" s="1150"/>
      <c r="CXC131" s="35"/>
      <c r="CXD131" s="732"/>
      <c r="CXE131" s="6"/>
      <c r="CXF131" s="6"/>
      <c r="CXG131" s="6"/>
      <c r="CXH131" s="732"/>
      <c r="CXI131" s="1150"/>
      <c r="CXJ131" s="609"/>
      <c r="CXK131" s="1150"/>
      <c r="CXL131" s="1150"/>
      <c r="CXM131" s="1150"/>
      <c r="CXN131" s="609"/>
      <c r="CXO131" s="1150"/>
      <c r="CXP131" s="642"/>
      <c r="CXQ131" s="1148"/>
      <c r="CXR131" s="1148"/>
      <c r="CXS131" s="1148"/>
      <c r="CXT131" s="642"/>
      <c r="CXU131" s="730"/>
      <c r="CXV131" s="60"/>
      <c r="CXW131" s="60"/>
      <c r="CXX131" s="731"/>
      <c r="CXY131" s="1150"/>
      <c r="CXZ131" s="35"/>
      <c r="CYA131" s="732"/>
      <c r="CYB131" s="6"/>
      <c r="CYC131" s="6"/>
      <c r="CYD131" s="6"/>
      <c r="CYE131" s="732"/>
      <c r="CYF131" s="1150"/>
      <c r="CYG131" s="609"/>
      <c r="CYH131" s="1150"/>
      <c r="CYI131" s="1150"/>
      <c r="CYJ131" s="1150"/>
      <c r="CYK131" s="609"/>
      <c r="CYL131" s="1150"/>
      <c r="CYM131" s="642"/>
      <c r="CYN131" s="1148"/>
      <c r="CYO131" s="1148"/>
      <c r="CYP131" s="1148"/>
      <c r="CYQ131" s="642"/>
      <c r="CYR131" s="730"/>
      <c r="CYS131" s="60"/>
      <c r="CYT131" s="60"/>
      <c r="CYU131" s="731"/>
      <c r="CYV131" s="1150"/>
      <c r="CYW131" s="35"/>
      <c r="CYX131" s="732"/>
      <c r="CYY131" s="6"/>
      <c r="CYZ131" s="6"/>
      <c r="CZA131" s="6"/>
      <c r="CZB131" s="732"/>
      <c r="CZC131" s="1150"/>
      <c r="CZD131" s="609"/>
      <c r="CZE131" s="1150"/>
      <c r="CZF131" s="1150"/>
      <c r="CZG131" s="1150"/>
      <c r="CZH131" s="609"/>
      <c r="CZI131" s="1150"/>
      <c r="CZJ131" s="642"/>
      <c r="CZK131" s="1148"/>
      <c r="CZL131" s="1148"/>
      <c r="CZM131" s="1148"/>
      <c r="CZN131" s="642"/>
      <c r="CZO131" s="730"/>
      <c r="CZP131" s="60"/>
      <c r="CZQ131" s="60"/>
      <c r="CZR131" s="731"/>
      <c r="CZS131" s="1150"/>
      <c r="CZT131" s="35"/>
      <c r="CZU131" s="732"/>
      <c r="CZV131" s="6"/>
      <c r="CZW131" s="6"/>
      <c r="CZX131" s="6"/>
      <c r="CZY131" s="732"/>
      <c r="CZZ131" s="1150"/>
      <c r="DAA131" s="609"/>
      <c r="DAB131" s="1150"/>
      <c r="DAC131" s="1150"/>
      <c r="DAD131" s="1150"/>
      <c r="DAE131" s="609"/>
      <c r="DAF131" s="1150"/>
      <c r="DAG131" s="642"/>
      <c r="DAH131" s="1148"/>
      <c r="DAI131" s="1148"/>
      <c r="DAJ131" s="1148"/>
      <c r="DAK131" s="642"/>
      <c r="DAL131" s="730"/>
      <c r="DAM131" s="60"/>
      <c r="DAN131" s="60"/>
      <c r="DAO131" s="731"/>
      <c r="DAP131" s="1150"/>
      <c r="DAQ131" s="35"/>
      <c r="DAR131" s="732"/>
      <c r="DAS131" s="6"/>
      <c r="DAT131" s="6"/>
      <c r="DAU131" s="6"/>
      <c r="DAV131" s="732"/>
      <c r="DAW131" s="1150"/>
      <c r="DAX131" s="609"/>
      <c r="DAY131" s="1150"/>
      <c r="DAZ131" s="1150"/>
      <c r="DBA131" s="1150"/>
      <c r="DBB131" s="609"/>
      <c r="DBC131" s="1150"/>
      <c r="DBD131" s="642"/>
      <c r="DBE131" s="1148"/>
      <c r="DBF131" s="1148"/>
      <c r="DBG131" s="1148"/>
      <c r="DBH131" s="642"/>
      <c r="DBI131" s="730"/>
      <c r="DBJ131" s="60"/>
      <c r="DBK131" s="60"/>
      <c r="DBL131" s="731"/>
      <c r="DBM131" s="1150"/>
      <c r="DBN131" s="35"/>
      <c r="DBO131" s="732"/>
      <c r="DBP131" s="6"/>
      <c r="DBQ131" s="6"/>
      <c r="DBR131" s="6"/>
      <c r="DBS131" s="732"/>
      <c r="DBT131" s="1150"/>
      <c r="DBU131" s="609"/>
      <c r="DBV131" s="1150"/>
      <c r="DBW131" s="1150"/>
      <c r="DBX131" s="1150"/>
      <c r="DBY131" s="609"/>
      <c r="DBZ131" s="1150"/>
      <c r="DCA131" s="642"/>
      <c r="DCB131" s="1148"/>
      <c r="DCC131" s="1148"/>
      <c r="DCD131" s="1148"/>
      <c r="DCE131" s="642"/>
      <c r="DCF131" s="730"/>
      <c r="DCG131" s="60"/>
      <c r="DCH131" s="60"/>
      <c r="DCI131" s="731"/>
      <c r="DCJ131" s="1150"/>
      <c r="DCK131" s="35"/>
      <c r="DCL131" s="732"/>
      <c r="DCM131" s="6"/>
      <c r="DCN131" s="6"/>
      <c r="DCO131" s="6"/>
      <c r="DCP131" s="732"/>
      <c r="DCQ131" s="1150"/>
      <c r="DCR131" s="609"/>
      <c r="DCS131" s="1150"/>
      <c r="DCT131" s="1150"/>
      <c r="DCU131" s="1150"/>
      <c r="DCV131" s="609"/>
      <c r="DCW131" s="1150"/>
      <c r="DCX131" s="642"/>
      <c r="DCY131" s="1148"/>
      <c r="DCZ131" s="1148"/>
      <c r="DDA131" s="1148"/>
      <c r="DDB131" s="642"/>
      <c r="DDC131" s="730"/>
      <c r="DDD131" s="60"/>
      <c r="DDE131" s="60"/>
      <c r="DDF131" s="731"/>
      <c r="DDG131" s="1150"/>
      <c r="DDH131" s="35"/>
      <c r="DDI131" s="732"/>
      <c r="DDJ131" s="6"/>
      <c r="DDK131" s="6"/>
      <c r="DDL131" s="6"/>
      <c r="DDM131" s="732"/>
      <c r="DDN131" s="1150"/>
      <c r="DDO131" s="609"/>
      <c r="DDP131" s="1150"/>
      <c r="DDQ131" s="1150"/>
      <c r="DDR131" s="1150"/>
      <c r="DDS131" s="609"/>
      <c r="DDT131" s="1150"/>
      <c r="DDU131" s="642"/>
      <c r="DDV131" s="1148"/>
      <c r="DDW131" s="1148"/>
      <c r="DDX131" s="1148"/>
      <c r="DDY131" s="642"/>
      <c r="DDZ131" s="730"/>
      <c r="DEA131" s="60"/>
      <c r="DEB131" s="60"/>
      <c r="DEC131" s="731"/>
      <c r="DED131" s="1150"/>
      <c r="DEE131" s="35"/>
      <c r="DEF131" s="732"/>
      <c r="DEG131" s="6"/>
      <c r="DEH131" s="6"/>
      <c r="DEI131" s="6"/>
      <c r="DEJ131" s="732"/>
      <c r="DEK131" s="1150"/>
      <c r="DEL131" s="609"/>
      <c r="DEM131" s="1150"/>
      <c r="DEN131" s="1150"/>
      <c r="DEO131" s="1150"/>
      <c r="DEP131" s="609"/>
      <c r="DEQ131" s="1150"/>
      <c r="DER131" s="642"/>
      <c r="DES131" s="1148"/>
      <c r="DET131" s="1148"/>
      <c r="DEU131" s="1148"/>
      <c r="DEV131" s="642"/>
      <c r="DEW131" s="730"/>
      <c r="DEX131" s="60"/>
      <c r="DEY131" s="60"/>
      <c r="DEZ131" s="731"/>
      <c r="DFA131" s="1150"/>
      <c r="DFB131" s="35"/>
      <c r="DFC131" s="732"/>
      <c r="DFD131" s="6"/>
      <c r="DFE131" s="6"/>
      <c r="DFF131" s="6"/>
      <c r="DFG131" s="732"/>
      <c r="DFH131" s="1150"/>
      <c r="DFI131" s="609"/>
      <c r="DFJ131" s="1150"/>
      <c r="DFK131" s="1150"/>
      <c r="DFL131" s="1150"/>
      <c r="DFM131" s="609"/>
      <c r="DFN131" s="1150"/>
      <c r="DFO131" s="642"/>
      <c r="DFP131" s="1148"/>
      <c r="DFQ131" s="1148"/>
      <c r="DFR131" s="1148"/>
      <c r="DFS131" s="642"/>
      <c r="DFT131" s="730"/>
      <c r="DFU131" s="60"/>
      <c r="DFV131" s="60"/>
      <c r="DFW131" s="731"/>
      <c r="DFX131" s="1150"/>
      <c r="DFY131" s="35"/>
      <c r="DFZ131" s="732"/>
      <c r="DGA131" s="6"/>
      <c r="DGB131" s="6"/>
      <c r="DGC131" s="6"/>
      <c r="DGD131" s="732"/>
      <c r="DGE131" s="1150"/>
      <c r="DGF131" s="609"/>
      <c r="DGG131" s="1150"/>
      <c r="DGH131" s="1150"/>
      <c r="DGI131" s="1150"/>
      <c r="DGJ131" s="609"/>
      <c r="DGK131" s="1150"/>
      <c r="DGL131" s="642"/>
      <c r="DGM131" s="1148"/>
      <c r="DGN131" s="1148"/>
      <c r="DGO131" s="1148"/>
      <c r="DGP131" s="642"/>
      <c r="DGQ131" s="730"/>
      <c r="DGR131" s="60"/>
      <c r="DGS131" s="60"/>
      <c r="DGT131" s="731"/>
      <c r="DGU131" s="1150"/>
      <c r="DGV131" s="35"/>
      <c r="DGW131" s="732"/>
      <c r="DGX131" s="6"/>
      <c r="DGY131" s="6"/>
      <c r="DGZ131" s="6"/>
      <c r="DHA131" s="732"/>
      <c r="DHB131" s="1150"/>
      <c r="DHC131" s="609"/>
      <c r="DHD131" s="1150"/>
      <c r="DHE131" s="1150"/>
      <c r="DHF131" s="1150"/>
      <c r="DHG131" s="609"/>
      <c r="DHH131" s="1150"/>
      <c r="DHI131" s="642"/>
      <c r="DHJ131" s="1148"/>
      <c r="DHK131" s="1148"/>
      <c r="DHL131" s="1148"/>
      <c r="DHM131" s="642"/>
      <c r="DHN131" s="730"/>
      <c r="DHO131" s="60"/>
      <c r="DHP131" s="60"/>
      <c r="DHQ131" s="731"/>
      <c r="DHR131" s="1150"/>
      <c r="DHS131" s="35"/>
      <c r="DHT131" s="732"/>
      <c r="DHU131" s="6"/>
      <c r="DHV131" s="6"/>
      <c r="DHW131" s="6"/>
      <c r="DHX131" s="732"/>
      <c r="DHY131" s="1150"/>
      <c r="DHZ131" s="609"/>
      <c r="DIA131" s="1150"/>
      <c r="DIB131" s="1150"/>
      <c r="DIC131" s="1150"/>
      <c r="DID131" s="609"/>
      <c r="DIE131" s="1150"/>
      <c r="DIF131" s="642"/>
      <c r="DIG131" s="1148"/>
      <c r="DIH131" s="1148"/>
      <c r="DII131" s="1148"/>
      <c r="DIJ131" s="642"/>
      <c r="DIK131" s="730"/>
      <c r="DIL131" s="60"/>
      <c r="DIM131" s="60"/>
      <c r="DIN131" s="731"/>
      <c r="DIO131" s="1150"/>
      <c r="DIP131" s="35"/>
      <c r="DIQ131" s="732"/>
      <c r="DIR131" s="6"/>
      <c r="DIS131" s="6"/>
      <c r="DIT131" s="6"/>
      <c r="DIU131" s="732"/>
      <c r="DIV131" s="1150"/>
      <c r="DIW131" s="609"/>
      <c r="DIX131" s="1150"/>
      <c r="DIY131" s="1150"/>
      <c r="DIZ131" s="1150"/>
      <c r="DJA131" s="609"/>
      <c r="DJB131" s="1150"/>
      <c r="DJC131" s="642"/>
      <c r="DJD131" s="1148"/>
      <c r="DJE131" s="1148"/>
      <c r="DJF131" s="1148"/>
      <c r="DJG131" s="642"/>
      <c r="DJH131" s="730"/>
      <c r="DJI131" s="60"/>
      <c r="DJJ131" s="60"/>
      <c r="DJK131" s="731"/>
      <c r="DJL131" s="1150"/>
      <c r="DJM131" s="35"/>
      <c r="DJN131" s="732"/>
      <c r="DJO131" s="6"/>
      <c r="DJP131" s="6"/>
      <c r="DJQ131" s="6"/>
      <c r="DJR131" s="732"/>
      <c r="DJS131" s="1150"/>
      <c r="DJT131" s="609"/>
      <c r="DJU131" s="1150"/>
      <c r="DJV131" s="1150"/>
      <c r="DJW131" s="1150"/>
      <c r="DJX131" s="609"/>
      <c r="DJY131" s="1150"/>
      <c r="DJZ131" s="642"/>
      <c r="DKA131" s="1148"/>
      <c r="DKB131" s="1148"/>
      <c r="DKC131" s="1148"/>
      <c r="DKD131" s="642"/>
      <c r="DKE131" s="730"/>
      <c r="DKF131" s="60"/>
      <c r="DKG131" s="60"/>
      <c r="DKH131" s="731"/>
      <c r="DKI131" s="1150"/>
      <c r="DKJ131" s="35"/>
      <c r="DKK131" s="732"/>
      <c r="DKL131" s="6"/>
      <c r="DKM131" s="6"/>
      <c r="DKN131" s="6"/>
      <c r="DKO131" s="732"/>
      <c r="DKP131" s="1150"/>
      <c r="DKQ131" s="609"/>
      <c r="DKR131" s="1150"/>
      <c r="DKS131" s="1150"/>
      <c r="DKT131" s="1150"/>
      <c r="DKU131" s="609"/>
      <c r="DKV131" s="1150"/>
      <c r="DKW131" s="642"/>
      <c r="DKX131" s="1148"/>
      <c r="DKY131" s="1148"/>
      <c r="DKZ131" s="1148"/>
      <c r="DLA131" s="642"/>
      <c r="DLB131" s="730"/>
      <c r="DLC131" s="60"/>
      <c r="DLD131" s="60"/>
      <c r="DLE131" s="731"/>
      <c r="DLF131" s="1150"/>
      <c r="DLG131" s="35"/>
      <c r="DLH131" s="732"/>
      <c r="DLI131" s="6"/>
      <c r="DLJ131" s="6"/>
      <c r="DLK131" s="6"/>
      <c r="DLL131" s="732"/>
      <c r="DLM131" s="1150"/>
      <c r="DLN131" s="609"/>
      <c r="DLO131" s="1150"/>
      <c r="DLP131" s="1150"/>
      <c r="DLQ131" s="1150"/>
      <c r="DLR131" s="609"/>
      <c r="DLS131" s="1150"/>
      <c r="DLT131" s="642"/>
      <c r="DLU131" s="1148"/>
      <c r="DLV131" s="1148"/>
      <c r="DLW131" s="1148"/>
      <c r="DLX131" s="642"/>
      <c r="DLY131" s="730"/>
      <c r="DLZ131" s="60"/>
      <c r="DMA131" s="60"/>
      <c r="DMB131" s="731"/>
      <c r="DMC131" s="1150"/>
      <c r="DMD131" s="35"/>
      <c r="DME131" s="732"/>
      <c r="DMF131" s="6"/>
      <c r="DMG131" s="6"/>
      <c r="DMH131" s="6"/>
      <c r="DMI131" s="732"/>
      <c r="DMJ131" s="1150"/>
      <c r="DMK131" s="609"/>
      <c r="DML131" s="1150"/>
      <c r="DMM131" s="1150"/>
      <c r="DMN131" s="1150"/>
      <c r="DMO131" s="609"/>
      <c r="DMP131" s="1150"/>
      <c r="DMQ131" s="642"/>
      <c r="DMR131" s="1148"/>
      <c r="DMS131" s="1148"/>
      <c r="DMT131" s="1148"/>
      <c r="DMU131" s="642"/>
      <c r="DMV131" s="730"/>
      <c r="DMW131" s="60"/>
      <c r="DMX131" s="60"/>
      <c r="DMY131" s="731"/>
      <c r="DMZ131" s="1150"/>
      <c r="DNA131" s="35"/>
      <c r="DNB131" s="732"/>
      <c r="DNC131" s="6"/>
      <c r="DND131" s="6"/>
      <c r="DNE131" s="6"/>
      <c r="DNF131" s="732"/>
      <c r="DNG131" s="1150"/>
      <c r="DNH131" s="609"/>
      <c r="DNI131" s="1150"/>
      <c r="DNJ131" s="1150"/>
      <c r="DNK131" s="1150"/>
      <c r="DNL131" s="609"/>
      <c r="DNM131" s="1150"/>
      <c r="DNN131" s="642"/>
      <c r="DNO131" s="1148"/>
      <c r="DNP131" s="1148"/>
      <c r="DNQ131" s="1148"/>
      <c r="DNR131" s="642"/>
      <c r="DNS131" s="730"/>
      <c r="DNT131" s="60"/>
      <c r="DNU131" s="60"/>
      <c r="DNV131" s="731"/>
      <c r="DNW131" s="1150"/>
      <c r="DNX131" s="35"/>
      <c r="DNY131" s="732"/>
      <c r="DNZ131" s="6"/>
      <c r="DOA131" s="6"/>
      <c r="DOB131" s="6"/>
      <c r="DOC131" s="732"/>
      <c r="DOD131" s="1150"/>
      <c r="DOE131" s="609"/>
      <c r="DOF131" s="1150"/>
      <c r="DOG131" s="1150"/>
      <c r="DOH131" s="1150"/>
      <c r="DOI131" s="609"/>
      <c r="DOJ131" s="1150"/>
      <c r="DOK131" s="642"/>
      <c r="DOL131" s="1148"/>
      <c r="DOM131" s="1148"/>
      <c r="DON131" s="1148"/>
      <c r="DOO131" s="642"/>
      <c r="DOP131" s="730"/>
      <c r="DOQ131" s="60"/>
      <c r="DOR131" s="60"/>
      <c r="DOS131" s="731"/>
      <c r="DOT131" s="1150"/>
      <c r="DOU131" s="35"/>
      <c r="DOV131" s="732"/>
      <c r="DOW131" s="6"/>
      <c r="DOX131" s="6"/>
      <c r="DOY131" s="6"/>
      <c r="DOZ131" s="732"/>
      <c r="DPA131" s="1150"/>
      <c r="DPB131" s="609"/>
      <c r="DPC131" s="1150"/>
      <c r="DPD131" s="1150"/>
      <c r="DPE131" s="1150"/>
      <c r="DPF131" s="609"/>
      <c r="DPG131" s="1150"/>
      <c r="DPH131" s="642"/>
      <c r="DPI131" s="1148"/>
      <c r="DPJ131" s="1148"/>
      <c r="DPK131" s="1148"/>
      <c r="DPL131" s="642"/>
      <c r="DPM131" s="730"/>
      <c r="DPN131" s="60"/>
      <c r="DPO131" s="60"/>
      <c r="DPP131" s="731"/>
      <c r="DPQ131" s="1150"/>
      <c r="DPR131" s="35"/>
      <c r="DPS131" s="732"/>
      <c r="DPT131" s="6"/>
      <c r="DPU131" s="6"/>
      <c r="DPV131" s="6"/>
      <c r="DPW131" s="732"/>
      <c r="DPX131" s="1150"/>
      <c r="DPY131" s="609"/>
      <c r="DPZ131" s="1150"/>
      <c r="DQA131" s="1150"/>
      <c r="DQB131" s="1150"/>
      <c r="DQC131" s="609"/>
      <c r="DQD131" s="1150"/>
      <c r="DQE131" s="642"/>
      <c r="DQF131" s="1148"/>
      <c r="DQG131" s="1148"/>
      <c r="DQH131" s="1148"/>
      <c r="DQI131" s="642"/>
      <c r="DQJ131" s="730"/>
      <c r="DQK131" s="60"/>
      <c r="DQL131" s="60"/>
      <c r="DQM131" s="731"/>
      <c r="DQN131" s="1150"/>
      <c r="DQO131" s="35"/>
      <c r="DQP131" s="732"/>
      <c r="DQQ131" s="6"/>
      <c r="DQR131" s="6"/>
      <c r="DQS131" s="6"/>
      <c r="DQT131" s="732"/>
      <c r="DQU131" s="1150"/>
      <c r="DQV131" s="609"/>
      <c r="DQW131" s="1150"/>
      <c r="DQX131" s="1150"/>
      <c r="DQY131" s="1150"/>
      <c r="DQZ131" s="609"/>
      <c r="DRA131" s="1150"/>
      <c r="DRB131" s="642"/>
      <c r="DRC131" s="1148"/>
      <c r="DRD131" s="1148"/>
      <c r="DRE131" s="1148"/>
      <c r="DRF131" s="642"/>
      <c r="DRG131" s="730"/>
      <c r="DRH131" s="60"/>
      <c r="DRI131" s="60"/>
      <c r="DRJ131" s="731"/>
      <c r="DRK131" s="1150"/>
      <c r="DRL131" s="35"/>
      <c r="DRM131" s="732"/>
      <c r="DRN131" s="6"/>
      <c r="DRO131" s="6"/>
      <c r="DRP131" s="6"/>
      <c r="DRQ131" s="732"/>
      <c r="DRR131" s="1150"/>
      <c r="DRS131" s="609"/>
      <c r="DRT131" s="1150"/>
      <c r="DRU131" s="1150"/>
      <c r="DRV131" s="1150"/>
      <c r="DRW131" s="609"/>
      <c r="DRX131" s="1150"/>
      <c r="DRY131" s="642"/>
      <c r="DRZ131" s="1148"/>
      <c r="DSA131" s="1148"/>
      <c r="DSB131" s="1148"/>
      <c r="DSC131" s="642"/>
      <c r="DSD131" s="730"/>
      <c r="DSE131" s="60"/>
      <c r="DSF131" s="60"/>
      <c r="DSG131" s="731"/>
      <c r="DSH131" s="1150"/>
      <c r="DSI131" s="35"/>
      <c r="DSJ131" s="732"/>
      <c r="DSK131" s="6"/>
      <c r="DSL131" s="6"/>
      <c r="DSM131" s="6"/>
      <c r="DSN131" s="732"/>
      <c r="DSO131" s="1150"/>
      <c r="DSP131" s="609"/>
      <c r="DSQ131" s="1150"/>
      <c r="DSR131" s="1150"/>
      <c r="DSS131" s="1150"/>
      <c r="DST131" s="609"/>
      <c r="DSU131" s="1150"/>
      <c r="DSV131" s="642"/>
      <c r="DSW131" s="1148"/>
      <c r="DSX131" s="1148"/>
      <c r="DSY131" s="1148"/>
      <c r="DSZ131" s="642"/>
      <c r="DTA131" s="730"/>
      <c r="DTB131" s="60"/>
      <c r="DTC131" s="60"/>
      <c r="DTD131" s="731"/>
      <c r="DTE131" s="1150"/>
      <c r="DTF131" s="35"/>
      <c r="DTG131" s="732"/>
      <c r="DTH131" s="6"/>
      <c r="DTI131" s="6"/>
      <c r="DTJ131" s="6"/>
      <c r="DTK131" s="732"/>
      <c r="DTL131" s="1150"/>
      <c r="DTM131" s="609"/>
      <c r="DTN131" s="1150"/>
      <c r="DTO131" s="1150"/>
      <c r="DTP131" s="1150"/>
      <c r="DTQ131" s="609"/>
      <c r="DTR131" s="1150"/>
      <c r="DTS131" s="642"/>
      <c r="DTT131" s="1148"/>
      <c r="DTU131" s="1148"/>
      <c r="DTV131" s="1148"/>
      <c r="DTW131" s="642"/>
      <c r="DTX131" s="730"/>
      <c r="DTY131" s="60"/>
      <c r="DTZ131" s="60"/>
      <c r="DUA131" s="731"/>
      <c r="DUB131" s="1150"/>
      <c r="DUC131" s="35"/>
      <c r="DUD131" s="732"/>
      <c r="DUE131" s="6"/>
      <c r="DUF131" s="6"/>
      <c r="DUG131" s="6"/>
      <c r="DUH131" s="732"/>
      <c r="DUI131" s="1150"/>
      <c r="DUJ131" s="609"/>
      <c r="DUK131" s="1150"/>
      <c r="DUL131" s="1150"/>
      <c r="DUM131" s="1150"/>
      <c r="DUN131" s="609"/>
      <c r="DUO131" s="1150"/>
      <c r="DUP131" s="642"/>
      <c r="DUQ131" s="1148"/>
      <c r="DUR131" s="1148"/>
      <c r="DUS131" s="1148"/>
      <c r="DUT131" s="642"/>
      <c r="DUU131" s="730"/>
      <c r="DUV131" s="60"/>
      <c r="DUW131" s="60"/>
      <c r="DUX131" s="731"/>
      <c r="DUY131" s="1150"/>
      <c r="DUZ131" s="35"/>
      <c r="DVA131" s="732"/>
      <c r="DVB131" s="6"/>
      <c r="DVC131" s="6"/>
      <c r="DVD131" s="6"/>
      <c r="DVE131" s="732"/>
      <c r="DVF131" s="1150"/>
      <c r="DVG131" s="609"/>
      <c r="DVH131" s="1150"/>
      <c r="DVI131" s="1150"/>
      <c r="DVJ131" s="1150"/>
      <c r="DVK131" s="609"/>
      <c r="DVL131" s="1150"/>
      <c r="DVM131" s="642"/>
      <c r="DVN131" s="1148"/>
      <c r="DVO131" s="1148"/>
      <c r="DVP131" s="1148"/>
      <c r="DVQ131" s="642"/>
      <c r="DVR131" s="730"/>
      <c r="DVS131" s="60"/>
      <c r="DVT131" s="60"/>
      <c r="DVU131" s="731"/>
      <c r="DVV131" s="1150"/>
      <c r="DVW131" s="35"/>
      <c r="DVX131" s="732"/>
      <c r="DVY131" s="6"/>
      <c r="DVZ131" s="6"/>
      <c r="DWA131" s="6"/>
      <c r="DWB131" s="732"/>
      <c r="DWC131" s="1150"/>
      <c r="DWD131" s="609"/>
      <c r="DWE131" s="1150"/>
      <c r="DWF131" s="1150"/>
      <c r="DWG131" s="1150"/>
      <c r="DWH131" s="609"/>
      <c r="DWI131" s="1150"/>
      <c r="DWJ131" s="642"/>
      <c r="DWK131" s="1148"/>
      <c r="DWL131" s="1148"/>
      <c r="DWM131" s="1148"/>
      <c r="DWN131" s="642"/>
      <c r="DWO131" s="730"/>
      <c r="DWP131" s="60"/>
      <c r="DWQ131" s="60"/>
      <c r="DWR131" s="731"/>
      <c r="DWS131" s="1150"/>
      <c r="DWT131" s="35"/>
      <c r="DWU131" s="732"/>
      <c r="DWV131" s="6"/>
      <c r="DWW131" s="6"/>
      <c r="DWX131" s="6"/>
      <c r="DWY131" s="732"/>
      <c r="DWZ131" s="1150"/>
      <c r="DXA131" s="609"/>
      <c r="DXB131" s="1150"/>
      <c r="DXC131" s="1150"/>
      <c r="DXD131" s="1150"/>
      <c r="DXE131" s="609"/>
      <c r="DXF131" s="1150"/>
      <c r="DXG131" s="642"/>
      <c r="DXH131" s="1148"/>
      <c r="DXI131" s="1148"/>
      <c r="DXJ131" s="1148"/>
      <c r="DXK131" s="642"/>
      <c r="DXL131" s="730"/>
      <c r="DXM131" s="60"/>
      <c r="DXN131" s="60"/>
      <c r="DXO131" s="731"/>
      <c r="DXP131" s="1150"/>
      <c r="DXQ131" s="35"/>
      <c r="DXR131" s="732"/>
      <c r="DXS131" s="6"/>
      <c r="DXT131" s="6"/>
      <c r="DXU131" s="6"/>
      <c r="DXV131" s="732"/>
      <c r="DXW131" s="1150"/>
      <c r="DXX131" s="609"/>
      <c r="DXY131" s="1150"/>
      <c r="DXZ131" s="1150"/>
      <c r="DYA131" s="1150"/>
      <c r="DYB131" s="609"/>
      <c r="DYC131" s="1150"/>
      <c r="DYD131" s="642"/>
      <c r="DYE131" s="1148"/>
      <c r="DYF131" s="1148"/>
      <c r="DYG131" s="1148"/>
      <c r="DYH131" s="642"/>
      <c r="DYI131" s="730"/>
      <c r="DYJ131" s="60"/>
      <c r="DYK131" s="60"/>
      <c r="DYL131" s="731"/>
      <c r="DYM131" s="1150"/>
      <c r="DYN131" s="35"/>
      <c r="DYO131" s="732"/>
      <c r="DYP131" s="6"/>
      <c r="DYQ131" s="6"/>
      <c r="DYR131" s="6"/>
      <c r="DYS131" s="732"/>
      <c r="DYT131" s="1150"/>
      <c r="DYU131" s="609"/>
      <c r="DYV131" s="1150"/>
      <c r="DYW131" s="1150"/>
      <c r="DYX131" s="1150"/>
      <c r="DYY131" s="609"/>
      <c r="DYZ131" s="1150"/>
      <c r="DZA131" s="642"/>
      <c r="DZB131" s="1148"/>
      <c r="DZC131" s="1148"/>
      <c r="DZD131" s="1148"/>
      <c r="DZE131" s="642"/>
      <c r="DZF131" s="730"/>
      <c r="DZG131" s="60"/>
      <c r="DZH131" s="60"/>
      <c r="DZI131" s="731"/>
      <c r="DZJ131" s="1150"/>
      <c r="DZK131" s="35"/>
      <c r="DZL131" s="732"/>
      <c r="DZM131" s="6"/>
      <c r="DZN131" s="6"/>
      <c r="DZO131" s="6"/>
      <c r="DZP131" s="732"/>
      <c r="DZQ131" s="1150"/>
      <c r="DZR131" s="609"/>
      <c r="DZS131" s="1150"/>
      <c r="DZT131" s="1150"/>
      <c r="DZU131" s="1150"/>
      <c r="DZV131" s="609"/>
      <c r="DZW131" s="1150"/>
      <c r="DZX131" s="642"/>
      <c r="DZY131" s="1148"/>
      <c r="DZZ131" s="1148"/>
      <c r="EAA131" s="1148"/>
      <c r="EAB131" s="642"/>
      <c r="EAC131" s="730"/>
      <c r="EAD131" s="60"/>
      <c r="EAE131" s="60"/>
      <c r="EAF131" s="731"/>
      <c r="EAG131" s="1150"/>
      <c r="EAH131" s="35"/>
      <c r="EAI131" s="732"/>
      <c r="EAJ131" s="6"/>
      <c r="EAK131" s="6"/>
      <c r="EAL131" s="6"/>
      <c r="EAM131" s="732"/>
      <c r="EAN131" s="1150"/>
      <c r="EAO131" s="609"/>
      <c r="EAP131" s="1150"/>
      <c r="EAQ131" s="1150"/>
      <c r="EAR131" s="1150"/>
      <c r="EAS131" s="609"/>
      <c r="EAT131" s="1150"/>
      <c r="EAU131" s="642"/>
      <c r="EAV131" s="1148"/>
      <c r="EAW131" s="1148"/>
      <c r="EAX131" s="1148"/>
      <c r="EAY131" s="642"/>
      <c r="EAZ131" s="730"/>
      <c r="EBA131" s="60"/>
      <c r="EBB131" s="60"/>
      <c r="EBC131" s="731"/>
      <c r="EBD131" s="1150"/>
      <c r="EBE131" s="35"/>
      <c r="EBF131" s="732"/>
      <c r="EBG131" s="6"/>
      <c r="EBH131" s="6"/>
      <c r="EBI131" s="6"/>
      <c r="EBJ131" s="732"/>
      <c r="EBK131" s="1150"/>
      <c r="EBL131" s="609"/>
      <c r="EBM131" s="1150"/>
      <c r="EBN131" s="1150"/>
      <c r="EBO131" s="1150"/>
      <c r="EBP131" s="609"/>
      <c r="EBQ131" s="1150"/>
      <c r="EBR131" s="642"/>
      <c r="EBS131" s="1148"/>
      <c r="EBT131" s="1148"/>
      <c r="EBU131" s="1148"/>
      <c r="EBV131" s="642"/>
      <c r="EBW131" s="730"/>
      <c r="EBX131" s="60"/>
      <c r="EBY131" s="60"/>
      <c r="EBZ131" s="731"/>
      <c r="ECA131" s="1150"/>
      <c r="ECB131" s="35"/>
      <c r="ECC131" s="732"/>
      <c r="ECD131" s="6"/>
      <c r="ECE131" s="6"/>
      <c r="ECF131" s="6"/>
      <c r="ECG131" s="732"/>
      <c r="ECH131" s="1150"/>
      <c r="ECI131" s="609"/>
      <c r="ECJ131" s="1150"/>
      <c r="ECK131" s="1150"/>
      <c r="ECL131" s="1150"/>
      <c r="ECM131" s="609"/>
      <c r="ECN131" s="1150"/>
      <c r="ECO131" s="642"/>
      <c r="ECP131" s="1148"/>
      <c r="ECQ131" s="1148"/>
      <c r="ECR131" s="1148"/>
      <c r="ECS131" s="642"/>
      <c r="ECT131" s="730"/>
      <c r="ECU131" s="60"/>
      <c r="ECV131" s="60"/>
      <c r="ECW131" s="731"/>
      <c r="ECX131" s="1150"/>
      <c r="ECY131" s="35"/>
      <c r="ECZ131" s="732"/>
      <c r="EDA131" s="6"/>
      <c r="EDB131" s="6"/>
      <c r="EDC131" s="6"/>
      <c r="EDD131" s="732"/>
      <c r="EDE131" s="1150"/>
      <c r="EDF131" s="609"/>
      <c r="EDG131" s="1150"/>
      <c r="EDH131" s="1150"/>
      <c r="EDI131" s="1150"/>
      <c r="EDJ131" s="609"/>
      <c r="EDK131" s="1150"/>
      <c r="EDL131" s="642"/>
      <c r="EDM131" s="1148"/>
      <c r="EDN131" s="1148"/>
      <c r="EDO131" s="1148"/>
      <c r="EDP131" s="642"/>
      <c r="EDQ131" s="730"/>
      <c r="EDR131" s="60"/>
      <c r="EDS131" s="60"/>
      <c r="EDT131" s="731"/>
      <c r="EDU131" s="1150"/>
      <c r="EDV131" s="35"/>
      <c r="EDW131" s="732"/>
      <c r="EDX131" s="6"/>
      <c r="EDY131" s="6"/>
      <c r="EDZ131" s="6"/>
      <c r="EEA131" s="732"/>
      <c r="EEB131" s="1150"/>
      <c r="EEC131" s="609"/>
      <c r="EED131" s="1150"/>
      <c r="EEE131" s="1150"/>
      <c r="EEF131" s="1150"/>
      <c r="EEG131" s="609"/>
      <c r="EEH131" s="1150"/>
      <c r="EEI131" s="642"/>
      <c r="EEJ131" s="1148"/>
      <c r="EEK131" s="1148"/>
      <c r="EEL131" s="1148"/>
      <c r="EEM131" s="642"/>
      <c r="EEN131" s="730"/>
      <c r="EEO131" s="60"/>
      <c r="EEP131" s="60"/>
      <c r="EEQ131" s="731"/>
      <c r="EER131" s="1150"/>
      <c r="EES131" s="35"/>
      <c r="EET131" s="732"/>
      <c r="EEU131" s="6"/>
      <c r="EEV131" s="6"/>
      <c r="EEW131" s="6"/>
      <c r="EEX131" s="732"/>
      <c r="EEY131" s="1150"/>
      <c r="EEZ131" s="609"/>
      <c r="EFA131" s="1150"/>
      <c r="EFB131" s="1150"/>
      <c r="EFC131" s="1150"/>
      <c r="EFD131" s="609"/>
      <c r="EFE131" s="1150"/>
      <c r="EFF131" s="642"/>
      <c r="EFG131" s="1148"/>
      <c r="EFH131" s="1148"/>
      <c r="EFI131" s="1148"/>
      <c r="EFJ131" s="642"/>
      <c r="EFK131" s="730"/>
      <c r="EFL131" s="60"/>
      <c r="EFM131" s="60"/>
      <c r="EFN131" s="731"/>
      <c r="EFO131" s="1150"/>
      <c r="EFP131" s="35"/>
      <c r="EFQ131" s="732"/>
      <c r="EFR131" s="6"/>
      <c r="EFS131" s="6"/>
      <c r="EFT131" s="6"/>
      <c r="EFU131" s="732"/>
      <c r="EFV131" s="1150"/>
      <c r="EFW131" s="609"/>
      <c r="EFX131" s="1150"/>
      <c r="EFY131" s="1150"/>
      <c r="EFZ131" s="1150"/>
      <c r="EGA131" s="609"/>
      <c r="EGB131" s="1150"/>
      <c r="EGC131" s="642"/>
      <c r="EGD131" s="1148"/>
      <c r="EGE131" s="1148"/>
      <c r="EGF131" s="1148"/>
      <c r="EGG131" s="642"/>
      <c r="EGH131" s="730"/>
      <c r="EGI131" s="60"/>
      <c r="EGJ131" s="60"/>
      <c r="EGK131" s="731"/>
      <c r="EGL131" s="1150"/>
      <c r="EGM131" s="35"/>
      <c r="EGN131" s="732"/>
      <c r="EGO131" s="6"/>
      <c r="EGP131" s="6"/>
      <c r="EGQ131" s="6"/>
      <c r="EGR131" s="732"/>
      <c r="EGS131" s="1150"/>
      <c r="EGT131" s="609"/>
      <c r="EGU131" s="1150"/>
      <c r="EGV131" s="1150"/>
      <c r="EGW131" s="1150"/>
      <c r="EGX131" s="609"/>
      <c r="EGY131" s="1150"/>
      <c r="EGZ131" s="642"/>
      <c r="EHA131" s="1148"/>
      <c r="EHB131" s="1148"/>
      <c r="EHC131" s="1148"/>
      <c r="EHD131" s="642"/>
      <c r="EHE131" s="730"/>
      <c r="EHF131" s="60"/>
      <c r="EHG131" s="60"/>
      <c r="EHH131" s="731"/>
      <c r="EHI131" s="1150"/>
      <c r="EHJ131" s="35"/>
      <c r="EHK131" s="732"/>
      <c r="EHL131" s="6"/>
      <c r="EHM131" s="6"/>
      <c r="EHN131" s="6"/>
      <c r="EHO131" s="732"/>
      <c r="EHP131" s="1150"/>
      <c r="EHQ131" s="609"/>
      <c r="EHR131" s="1150"/>
      <c r="EHS131" s="1150"/>
      <c r="EHT131" s="1150"/>
      <c r="EHU131" s="609"/>
      <c r="EHV131" s="1150"/>
      <c r="EHW131" s="642"/>
      <c r="EHX131" s="1148"/>
      <c r="EHY131" s="1148"/>
      <c r="EHZ131" s="1148"/>
      <c r="EIA131" s="642"/>
      <c r="EIB131" s="730"/>
      <c r="EIC131" s="60"/>
      <c r="EID131" s="60"/>
      <c r="EIE131" s="731"/>
      <c r="EIF131" s="1150"/>
      <c r="EIG131" s="35"/>
      <c r="EIH131" s="732"/>
      <c r="EII131" s="6"/>
      <c r="EIJ131" s="6"/>
      <c r="EIK131" s="6"/>
      <c r="EIL131" s="732"/>
      <c r="EIM131" s="1150"/>
      <c r="EIN131" s="609"/>
      <c r="EIO131" s="1150"/>
      <c r="EIP131" s="1150"/>
      <c r="EIQ131" s="1150"/>
      <c r="EIR131" s="609"/>
      <c r="EIS131" s="1150"/>
      <c r="EIT131" s="642"/>
      <c r="EIU131" s="1148"/>
      <c r="EIV131" s="1148"/>
      <c r="EIW131" s="1148"/>
      <c r="EIX131" s="642"/>
      <c r="EIY131" s="730"/>
      <c r="EIZ131" s="60"/>
      <c r="EJA131" s="60"/>
      <c r="EJB131" s="731"/>
      <c r="EJC131" s="1150"/>
      <c r="EJD131" s="35"/>
      <c r="EJE131" s="732"/>
      <c r="EJF131" s="6"/>
      <c r="EJG131" s="6"/>
      <c r="EJH131" s="6"/>
      <c r="EJI131" s="732"/>
      <c r="EJJ131" s="1150"/>
      <c r="EJK131" s="609"/>
      <c r="EJL131" s="1150"/>
      <c r="EJM131" s="1150"/>
      <c r="EJN131" s="1150"/>
      <c r="EJO131" s="609"/>
      <c r="EJP131" s="1150"/>
      <c r="EJQ131" s="642"/>
      <c r="EJR131" s="1148"/>
      <c r="EJS131" s="1148"/>
      <c r="EJT131" s="1148"/>
      <c r="EJU131" s="642"/>
      <c r="EJV131" s="730"/>
      <c r="EJW131" s="60"/>
      <c r="EJX131" s="60"/>
      <c r="EJY131" s="731"/>
      <c r="EJZ131" s="1150"/>
      <c r="EKA131" s="35"/>
      <c r="EKB131" s="732"/>
      <c r="EKC131" s="6"/>
      <c r="EKD131" s="6"/>
      <c r="EKE131" s="6"/>
      <c r="EKF131" s="732"/>
      <c r="EKG131" s="1150"/>
      <c r="EKH131" s="609"/>
      <c r="EKI131" s="1150"/>
      <c r="EKJ131" s="1150"/>
      <c r="EKK131" s="1150"/>
      <c r="EKL131" s="609"/>
      <c r="EKM131" s="1150"/>
      <c r="EKN131" s="642"/>
      <c r="EKO131" s="1148"/>
      <c r="EKP131" s="1148"/>
      <c r="EKQ131" s="1148"/>
      <c r="EKR131" s="642"/>
      <c r="EKS131" s="730"/>
      <c r="EKT131" s="60"/>
      <c r="EKU131" s="60"/>
      <c r="EKV131" s="731"/>
      <c r="EKW131" s="1150"/>
      <c r="EKX131" s="35"/>
      <c r="EKY131" s="732"/>
      <c r="EKZ131" s="6"/>
      <c r="ELA131" s="6"/>
      <c r="ELB131" s="6"/>
      <c r="ELC131" s="732"/>
      <c r="ELD131" s="1150"/>
      <c r="ELE131" s="609"/>
      <c r="ELF131" s="1150"/>
      <c r="ELG131" s="1150"/>
      <c r="ELH131" s="1150"/>
      <c r="ELI131" s="609"/>
      <c r="ELJ131" s="1150"/>
      <c r="ELK131" s="642"/>
      <c r="ELL131" s="1148"/>
      <c r="ELM131" s="1148"/>
      <c r="ELN131" s="1148"/>
      <c r="ELO131" s="642"/>
      <c r="ELP131" s="730"/>
      <c r="ELQ131" s="60"/>
      <c r="ELR131" s="60"/>
      <c r="ELS131" s="731"/>
      <c r="ELT131" s="1150"/>
      <c r="ELU131" s="35"/>
      <c r="ELV131" s="732"/>
      <c r="ELW131" s="6"/>
      <c r="ELX131" s="6"/>
      <c r="ELY131" s="6"/>
      <c r="ELZ131" s="732"/>
      <c r="EMA131" s="1150"/>
      <c r="EMB131" s="609"/>
      <c r="EMC131" s="1150"/>
      <c r="EMD131" s="1150"/>
      <c r="EME131" s="1150"/>
      <c r="EMF131" s="609"/>
      <c r="EMG131" s="1150"/>
      <c r="EMH131" s="642"/>
      <c r="EMI131" s="1148"/>
      <c r="EMJ131" s="1148"/>
      <c r="EMK131" s="1148"/>
      <c r="EML131" s="642"/>
      <c r="EMM131" s="730"/>
      <c r="EMN131" s="60"/>
      <c r="EMO131" s="60"/>
      <c r="EMP131" s="731"/>
      <c r="EMQ131" s="1150"/>
      <c r="EMR131" s="35"/>
      <c r="EMS131" s="732"/>
      <c r="EMT131" s="6"/>
      <c r="EMU131" s="6"/>
      <c r="EMV131" s="6"/>
      <c r="EMW131" s="732"/>
      <c r="EMX131" s="1150"/>
      <c r="EMY131" s="609"/>
      <c r="EMZ131" s="1150"/>
      <c r="ENA131" s="1150"/>
      <c r="ENB131" s="1150"/>
      <c r="ENC131" s="609"/>
      <c r="END131" s="1150"/>
      <c r="ENE131" s="642"/>
      <c r="ENF131" s="1148"/>
      <c r="ENG131" s="1148"/>
      <c r="ENH131" s="1148"/>
      <c r="ENI131" s="642"/>
      <c r="ENJ131" s="730"/>
      <c r="ENK131" s="60"/>
      <c r="ENL131" s="60"/>
      <c r="ENM131" s="731"/>
      <c r="ENN131" s="1150"/>
      <c r="ENO131" s="35"/>
      <c r="ENP131" s="732"/>
      <c r="ENQ131" s="6"/>
      <c r="ENR131" s="6"/>
      <c r="ENS131" s="6"/>
      <c r="ENT131" s="732"/>
      <c r="ENU131" s="1150"/>
      <c r="ENV131" s="609"/>
      <c r="ENW131" s="1150"/>
      <c r="ENX131" s="1150"/>
      <c r="ENY131" s="1150"/>
      <c r="ENZ131" s="609"/>
      <c r="EOA131" s="1150"/>
      <c r="EOB131" s="642"/>
      <c r="EOC131" s="1148"/>
      <c r="EOD131" s="1148"/>
      <c r="EOE131" s="1148"/>
      <c r="EOF131" s="642"/>
      <c r="EOG131" s="730"/>
      <c r="EOH131" s="60"/>
      <c r="EOI131" s="60"/>
      <c r="EOJ131" s="731"/>
      <c r="EOK131" s="1150"/>
      <c r="EOL131" s="35"/>
      <c r="EOM131" s="732"/>
      <c r="EON131" s="6"/>
      <c r="EOO131" s="6"/>
      <c r="EOP131" s="6"/>
      <c r="EOQ131" s="732"/>
      <c r="EOR131" s="1150"/>
      <c r="EOS131" s="609"/>
      <c r="EOT131" s="1150"/>
      <c r="EOU131" s="1150"/>
      <c r="EOV131" s="1150"/>
      <c r="EOW131" s="609"/>
      <c r="EOX131" s="1150"/>
      <c r="EOY131" s="642"/>
      <c r="EOZ131" s="1148"/>
      <c r="EPA131" s="1148"/>
      <c r="EPB131" s="1148"/>
      <c r="EPC131" s="642"/>
      <c r="EPD131" s="730"/>
      <c r="EPE131" s="60"/>
      <c r="EPF131" s="60"/>
      <c r="EPG131" s="731"/>
      <c r="EPH131" s="1150"/>
      <c r="EPI131" s="35"/>
      <c r="EPJ131" s="732"/>
      <c r="EPK131" s="6"/>
      <c r="EPL131" s="6"/>
      <c r="EPM131" s="6"/>
      <c r="EPN131" s="732"/>
      <c r="EPO131" s="1150"/>
      <c r="EPP131" s="609"/>
      <c r="EPQ131" s="1150"/>
      <c r="EPR131" s="1150"/>
      <c r="EPS131" s="1150"/>
      <c r="EPT131" s="609"/>
      <c r="EPU131" s="1150"/>
      <c r="EPV131" s="642"/>
      <c r="EPW131" s="1148"/>
      <c r="EPX131" s="1148"/>
      <c r="EPY131" s="1148"/>
      <c r="EPZ131" s="642"/>
      <c r="EQA131" s="730"/>
      <c r="EQB131" s="60"/>
      <c r="EQC131" s="60"/>
      <c r="EQD131" s="731"/>
      <c r="EQE131" s="1150"/>
      <c r="EQF131" s="35"/>
      <c r="EQG131" s="732"/>
      <c r="EQH131" s="6"/>
      <c r="EQI131" s="6"/>
      <c r="EQJ131" s="6"/>
      <c r="EQK131" s="732"/>
      <c r="EQL131" s="1150"/>
      <c r="EQM131" s="609"/>
      <c r="EQN131" s="1150"/>
      <c r="EQO131" s="1150"/>
      <c r="EQP131" s="1150"/>
      <c r="EQQ131" s="609"/>
      <c r="EQR131" s="1150"/>
      <c r="EQS131" s="642"/>
      <c r="EQT131" s="1148"/>
      <c r="EQU131" s="1148"/>
      <c r="EQV131" s="1148"/>
      <c r="EQW131" s="642"/>
      <c r="EQX131" s="730"/>
      <c r="EQY131" s="60"/>
      <c r="EQZ131" s="60"/>
      <c r="ERA131" s="731"/>
      <c r="ERB131" s="1150"/>
      <c r="ERC131" s="35"/>
      <c r="ERD131" s="732"/>
      <c r="ERE131" s="6"/>
      <c r="ERF131" s="6"/>
      <c r="ERG131" s="6"/>
      <c r="ERH131" s="732"/>
      <c r="ERI131" s="1150"/>
      <c r="ERJ131" s="609"/>
      <c r="ERK131" s="1150"/>
      <c r="ERL131" s="1150"/>
      <c r="ERM131" s="1150"/>
      <c r="ERN131" s="609"/>
      <c r="ERO131" s="1150"/>
      <c r="ERP131" s="642"/>
      <c r="ERQ131" s="1148"/>
      <c r="ERR131" s="1148"/>
      <c r="ERS131" s="1148"/>
      <c r="ERT131" s="642"/>
      <c r="ERU131" s="730"/>
      <c r="ERV131" s="60"/>
      <c r="ERW131" s="60"/>
      <c r="ERX131" s="731"/>
      <c r="ERY131" s="1150"/>
      <c r="ERZ131" s="35"/>
      <c r="ESA131" s="732"/>
      <c r="ESB131" s="6"/>
      <c r="ESC131" s="6"/>
      <c r="ESD131" s="6"/>
      <c r="ESE131" s="732"/>
      <c r="ESF131" s="1150"/>
      <c r="ESG131" s="609"/>
      <c r="ESH131" s="1150"/>
      <c r="ESI131" s="1150"/>
      <c r="ESJ131" s="1150"/>
      <c r="ESK131" s="609"/>
      <c r="ESL131" s="1150"/>
      <c r="ESM131" s="642"/>
      <c r="ESN131" s="1148"/>
      <c r="ESO131" s="1148"/>
      <c r="ESP131" s="1148"/>
      <c r="ESQ131" s="642"/>
      <c r="ESR131" s="730"/>
      <c r="ESS131" s="60"/>
      <c r="EST131" s="60"/>
      <c r="ESU131" s="731"/>
      <c r="ESV131" s="1150"/>
      <c r="ESW131" s="35"/>
      <c r="ESX131" s="732"/>
      <c r="ESY131" s="6"/>
      <c r="ESZ131" s="6"/>
      <c r="ETA131" s="6"/>
      <c r="ETB131" s="732"/>
      <c r="ETC131" s="1150"/>
      <c r="ETD131" s="609"/>
      <c r="ETE131" s="1150"/>
      <c r="ETF131" s="1150"/>
      <c r="ETG131" s="1150"/>
      <c r="ETH131" s="609"/>
      <c r="ETI131" s="1150"/>
      <c r="ETJ131" s="642"/>
      <c r="ETK131" s="1148"/>
      <c r="ETL131" s="1148"/>
      <c r="ETM131" s="1148"/>
      <c r="ETN131" s="642"/>
      <c r="ETO131" s="730"/>
      <c r="ETP131" s="60"/>
      <c r="ETQ131" s="60"/>
      <c r="ETR131" s="731"/>
      <c r="ETS131" s="1150"/>
      <c r="ETT131" s="35"/>
      <c r="ETU131" s="732"/>
      <c r="ETV131" s="6"/>
      <c r="ETW131" s="6"/>
      <c r="ETX131" s="6"/>
      <c r="ETY131" s="732"/>
      <c r="ETZ131" s="1150"/>
      <c r="EUA131" s="609"/>
      <c r="EUB131" s="1150"/>
      <c r="EUC131" s="1150"/>
      <c r="EUD131" s="1150"/>
      <c r="EUE131" s="609"/>
      <c r="EUF131" s="1150"/>
      <c r="EUG131" s="642"/>
      <c r="EUH131" s="1148"/>
      <c r="EUI131" s="1148"/>
      <c r="EUJ131" s="1148"/>
      <c r="EUK131" s="642"/>
      <c r="EUL131" s="730"/>
      <c r="EUM131" s="60"/>
      <c r="EUN131" s="60"/>
      <c r="EUO131" s="731"/>
      <c r="EUP131" s="1150"/>
      <c r="EUQ131" s="35"/>
      <c r="EUR131" s="732"/>
      <c r="EUS131" s="6"/>
      <c r="EUT131" s="6"/>
      <c r="EUU131" s="6"/>
      <c r="EUV131" s="732"/>
      <c r="EUW131" s="1150"/>
      <c r="EUX131" s="609"/>
      <c r="EUY131" s="1150"/>
      <c r="EUZ131" s="1150"/>
      <c r="EVA131" s="1150"/>
      <c r="EVB131" s="609"/>
      <c r="EVC131" s="1150"/>
      <c r="EVD131" s="642"/>
      <c r="EVE131" s="1148"/>
      <c r="EVF131" s="1148"/>
      <c r="EVG131" s="1148"/>
      <c r="EVH131" s="642"/>
      <c r="EVI131" s="730"/>
      <c r="EVJ131" s="60"/>
      <c r="EVK131" s="60"/>
      <c r="EVL131" s="731"/>
      <c r="EVM131" s="1150"/>
      <c r="EVN131" s="35"/>
      <c r="EVO131" s="732"/>
      <c r="EVP131" s="6"/>
      <c r="EVQ131" s="6"/>
      <c r="EVR131" s="6"/>
      <c r="EVS131" s="732"/>
      <c r="EVT131" s="1150"/>
      <c r="EVU131" s="609"/>
      <c r="EVV131" s="1150"/>
      <c r="EVW131" s="1150"/>
      <c r="EVX131" s="1150"/>
      <c r="EVY131" s="609"/>
      <c r="EVZ131" s="1150"/>
      <c r="EWA131" s="642"/>
      <c r="EWB131" s="1148"/>
      <c r="EWC131" s="1148"/>
      <c r="EWD131" s="1148"/>
      <c r="EWE131" s="642"/>
      <c r="EWF131" s="730"/>
      <c r="EWG131" s="60"/>
      <c r="EWH131" s="60"/>
      <c r="EWI131" s="731"/>
      <c r="EWJ131" s="1150"/>
      <c r="EWK131" s="35"/>
      <c r="EWL131" s="732"/>
      <c r="EWM131" s="6"/>
      <c r="EWN131" s="6"/>
      <c r="EWO131" s="6"/>
      <c r="EWP131" s="732"/>
      <c r="EWQ131" s="1150"/>
      <c r="EWR131" s="609"/>
      <c r="EWS131" s="1150"/>
      <c r="EWT131" s="1150"/>
      <c r="EWU131" s="1150"/>
      <c r="EWV131" s="609"/>
      <c r="EWW131" s="1150"/>
      <c r="EWX131" s="642"/>
      <c r="EWY131" s="1148"/>
      <c r="EWZ131" s="1148"/>
      <c r="EXA131" s="1148"/>
      <c r="EXB131" s="642"/>
      <c r="EXC131" s="730"/>
      <c r="EXD131" s="60"/>
      <c r="EXE131" s="60"/>
      <c r="EXF131" s="731"/>
      <c r="EXG131" s="1150"/>
      <c r="EXH131" s="35"/>
      <c r="EXI131" s="732"/>
      <c r="EXJ131" s="6"/>
      <c r="EXK131" s="6"/>
      <c r="EXL131" s="6"/>
      <c r="EXM131" s="732"/>
      <c r="EXN131" s="1150"/>
      <c r="EXO131" s="609"/>
      <c r="EXP131" s="1150"/>
      <c r="EXQ131" s="1150"/>
      <c r="EXR131" s="1150"/>
      <c r="EXS131" s="609"/>
      <c r="EXT131" s="1150"/>
      <c r="EXU131" s="642"/>
      <c r="EXV131" s="1148"/>
      <c r="EXW131" s="1148"/>
      <c r="EXX131" s="1148"/>
      <c r="EXY131" s="642"/>
      <c r="EXZ131" s="730"/>
      <c r="EYA131" s="60"/>
      <c r="EYB131" s="60"/>
      <c r="EYC131" s="731"/>
      <c r="EYD131" s="1150"/>
      <c r="EYE131" s="35"/>
      <c r="EYF131" s="732"/>
      <c r="EYG131" s="6"/>
      <c r="EYH131" s="6"/>
      <c r="EYI131" s="6"/>
      <c r="EYJ131" s="732"/>
      <c r="EYK131" s="1150"/>
      <c r="EYL131" s="609"/>
      <c r="EYM131" s="1150"/>
      <c r="EYN131" s="1150"/>
      <c r="EYO131" s="1150"/>
      <c r="EYP131" s="609"/>
      <c r="EYQ131" s="1150"/>
      <c r="EYR131" s="642"/>
      <c r="EYS131" s="1148"/>
      <c r="EYT131" s="1148"/>
      <c r="EYU131" s="1148"/>
      <c r="EYV131" s="642"/>
      <c r="EYW131" s="730"/>
      <c r="EYX131" s="60"/>
      <c r="EYY131" s="60"/>
      <c r="EYZ131" s="731"/>
      <c r="EZA131" s="1150"/>
      <c r="EZB131" s="35"/>
      <c r="EZC131" s="732"/>
      <c r="EZD131" s="6"/>
      <c r="EZE131" s="6"/>
      <c r="EZF131" s="6"/>
      <c r="EZG131" s="732"/>
      <c r="EZH131" s="1150"/>
      <c r="EZI131" s="609"/>
      <c r="EZJ131" s="1150"/>
      <c r="EZK131" s="1150"/>
      <c r="EZL131" s="1150"/>
      <c r="EZM131" s="609"/>
      <c r="EZN131" s="1150"/>
      <c r="EZO131" s="642"/>
      <c r="EZP131" s="1148"/>
      <c r="EZQ131" s="1148"/>
      <c r="EZR131" s="1148"/>
      <c r="EZS131" s="642"/>
      <c r="EZT131" s="730"/>
      <c r="EZU131" s="60"/>
      <c r="EZV131" s="60"/>
      <c r="EZW131" s="731"/>
      <c r="EZX131" s="1150"/>
      <c r="EZY131" s="35"/>
      <c r="EZZ131" s="732"/>
      <c r="FAA131" s="6"/>
      <c r="FAB131" s="6"/>
      <c r="FAC131" s="6"/>
      <c r="FAD131" s="732"/>
      <c r="FAE131" s="1150"/>
      <c r="FAF131" s="609"/>
      <c r="FAG131" s="1150"/>
      <c r="FAH131" s="1150"/>
      <c r="FAI131" s="1150"/>
      <c r="FAJ131" s="609"/>
      <c r="FAK131" s="1150"/>
      <c r="FAL131" s="642"/>
      <c r="FAM131" s="1148"/>
      <c r="FAN131" s="1148"/>
      <c r="FAO131" s="1148"/>
      <c r="FAP131" s="642"/>
      <c r="FAQ131" s="730"/>
      <c r="FAR131" s="60"/>
      <c r="FAS131" s="60"/>
      <c r="FAT131" s="731"/>
      <c r="FAU131" s="1150"/>
      <c r="FAV131" s="35"/>
      <c r="FAW131" s="732"/>
      <c r="FAX131" s="6"/>
      <c r="FAY131" s="6"/>
      <c r="FAZ131" s="6"/>
      <c r="FBA131" s="732"/>
      <c r="FBB131" s="1150"/>
      <c r="FBC131" s="609"/>
      <c r="FBD131" s="1150"/>
      <c r="FBE131" s="1150"/>
      <c r="FBF131" s="1150"/>
      <c r="FBG131" s="609"/>
      <c r="FBH131" s="1150"/>
      <c r="FBI131" s="642"/>
      <c r="FBJ131" s="1148"/>
      <c r="FBK131" s="1148"/>
      <c r="FBL131" s="1148"/>
      <c r="FBM131" s="642"/>
      <c r="FBN131" s="730"/>
      <c r="FBO131" s="60"/>
      <c r="FBP131" s="60"/>
      <c r="FBQ131" s="731"/>
      <c r="FBR131" s="1150"/>
      <c r="FBS131" s="35"/>
      <c r="FBT131" s="732"/>
      <c r="FBU131" s="6"/>
      <c r="FBV131" s="6"/>
      <c r="FBW131" s="6"/>
      <c r="FBX131" s="732"/>
      <c r="FBY131" s="1150"/>
      <c r="FBZ131" s="609"/>
      <c r="FCA131" s="1150"/>
      <c r="FCB131" s="1150"/>
      <c r="FCC131" s="1150"/>
      <c r="FCD131" s="609"/>
      <c r="FCE131" s="1150"/>
      <c r="FCF131" s="642"/>
      <c r="FCG131" s="1148"/>
      <c r="FCH131" s="1148"/>
      <c r="FCI131" s="1148"/>
      <c r="FCJ131" s="642"/>
      <c r="FCK131" s="730"/>
      <c r="FCL131" s="60"/>
      <c r="FCM131" s="60"/>
      <c r="FCN131" s="731"/>
      <c r="FCO131" s="1150"/>
      <c r="FCP131" s="35"/>
      <c r="FCQ131" s="732"/>
      <c r="FCR131" s="6"/>
      <c r="FCS131" s="6"/>
      <c r="FCT131" s="6"/>
      <c r="FCU131" s="732"/>
      <c r="FCV131" s="1150"/>
      <c r="FCW131" s="609"/>
      <c r="FCX131" s="1150"/>
      <c r="FCY131" s="1150"/>
      <c r="FCZ131" s="1150"/>
      <c r="FDA131" s="609"/>
      <c r="FDB131" s="1150"/>
      <c r="FDC131" s="642"/>
      <c r="FDD131" s="1148"/>
      <c r="FDE131" s="1148"/>
      <c r="FDF131" s="1148"/>
      <c r="FDG131" s="642"/>
      <c r="FDH131" s="730"/>
      <c r="FDI131" s="60"/>
      <c r="FDJ131" s="60"/>
      <c r="FDK131" s="731"/>
      <c r="FDL131" s="1150"/>
      <c r="FDM131" s="35"/>
      <c r="FDN131" s="732"/>
      <c r="FDO131" s="6"/>
      <c r="FDP131" s="6"/>
      <c r="FDQ131" s="6"/>
      <c r="FDR131" s="732"/>
      <c r="FDS131" s="1150"/>
      <c r="FDT131" s="609"/>
      <c r="FDU131" s="1150"/>
      <c r="FDV131" s="1150"/>
      <c r="FDW131" s="1150"/>
      <c r="FDX131" s="609"/>
      <c r="FDY131" s="1150"/>
      <c r="FDZ131" s="642"/>
      <c r="FEA131" s="1148"/>
      <c r="FEB131" s="1148"/>
      <c r="FEC131" s="1148"/>
      <c r="FED131" s="642"/>
      <c r="FEE131" s="730"/>
      <c r="FEF131" s="60"/>
      <c r="FEG131" s="60"/>
      <c r="FEH131" s="731"/>
      <c r="FEI131" s="1150"/>
      <c r="FEJ131" s="35"/>
      <c r="FEK131" s="732"/>
      <c r="FEL131" s="6"/>
      <c r="FEM131" s="6"/>
      <c r="FEN131" s="6"/>
      <c r="FEO131" s="732"/>
      <c r="FEP131" s="1150"/>
      <c r="FEQ131" s="609"/>
      <c r="FER131" s="1150"/>
      <c r="FES131" s="1150"/>
      <c r="FET131" s="1150"/>
      <c r="FEU131" s="609"/>
      <c r="FEV131" s="1150"/>
      <c r="FEW131" s="642"/>
      <c r="FEX131" s="1148"/>
      <c r="FEY131" s="1148"/>
      <c r="FEZ131" s="1148"/>
      <c r="FFA131" s="642"/>
      <c r="FFB131" s="730"/>
      <c r="FFC131" s="60"/>
      <c r="FFD131" s="60"/>
      <c r="FFE131" s="731"/>
      <c r="FFF131" s="1150"/>
      <c r="FFG131" s="35"/>
      <c r="FFH131" s="732"/>
      <c r="FFI131" s="6"/>
      <c r="FFJ131" s="6"/>
      <c r="FFK131" s="6"/>
      <c r="FFL131" s="732"/>
      <c r="FFM131" s="1150"/>
      <c r="FFN131" s="609"/>
      <c r="FFO131" s="1150"/>
      <c r="FFP131" s="1150"/>
      <c r="FFQ131" s="1150"/>
      <c r="FFR131" s="609"/>
      <c r="FFS131" s="1150"/>
      <c r="FFT131" s="642"/>
      <c r="FFU131" s="1148"/>
      <c r="FFV131" s="1148"/>
      <c r="FFW131" s="1148"/>
      <c r="FFX131" s="642"/>
      <c r="FFY131" s="730"/>
      <c r="FFZ131" s="60"/>
      <c r="FGA131" s="60"/>
      <c r="FGB131" s="731"/>
      <c r="FGC131" s="1150"/>
      <c r="FGD131" s="35"/>
      <c r="FGE131" s="732"/>
      <c r="FGF131" s="6"/>
      <c r="FGG131" s="6"/>
      <c r="FGH131" s="6"/>
      <c r="FGI131" s="732"/>
      <c r="FGJ131" s="1150"/>
      <c r="FGK131" s="609"/>
      <c r="FGL131" s="1150"/>
      <c r="FGM131" s="1150"/>
      <c r="FGN131" s="1150"/>
      <c r="FGO131" s="609"/>
      <c r="FGP131" s="1150"/>
      <c r="FGQ131" s="642"/>
      <c r="FGR131" s="1148"/>
      <c r="FGS131" s="1148"/>
      <c r="FGT131" s="1148"/>
      <c r="FGU131" s="642"/>
      <c r="FGV131" s="730"/>
      <c r="FGW131" s="60"/>
      <c r="FGX131" s="60"/>
      <c r="FGY131" s="731"/>
      <c r="FGZ131" s="1150"/>
      <c r="FHA131" s="35"/>
      <c r="FHB131" s="732"/>
      <c r="FHC131" s="6"/>
      <c r="FHD131" s="6"/>
      <c r="FHE131" s="6"/>
      <c r="FHF131" s="732"/>
      <c r="FHG131" s="1150"/>
      <c r="FHH131" s="609"/>
      <c r="FHI131" s="1150"/>
      <c r="FHJ131" s="1150"/>
      <c r="FHK131" s="1150"/>
      <c r="FHL131" s="609"/>
      <c r="FHM131" s="1150"/>
      <c r="FHN131" s="642"/>
      <c r="FHO131" s="1148"/>
      <c r="FHP131" s="1148"/>
      <c r="FHQ131" s="1148"/>
      <c r="FHR131" s="642"/>
      <c r="FHS131" s="730"/>
      <c r="FHT131" s="60"/>
      <c r="FHU131" s="60"/>
      <c r="FHV131" s="731"/>
      <c r="FHW131" s="1150"/>
      <c r="FHX131" s="35"/>
      <c r="FHY131" s="732"/>
      <c r="FHZ131" s="6"/>
      <c r="FIA131" s="6"/>
      <c r="FIB131" s="6"/>
      <c r="FIC131" s="732"/>
      <c r="FID131" s="1150"/>
      <c r="FIE131" s="609"/>
      <c r="FIF131" s="1150"/>
      <c r="FIG131" s="1150"/>
      <c r="FIH131" s="1150"/>
      <c r="FII131" s="609"/>
      <c r="FIJ131" s="1150"/>
      <c r="FIK131" s="642"/>
      <c r="FIL131" s="1148"/>
      <c r="FIM131" s="1148"/>
      <c r="FIN131" s="1148"/>
      <c r="FIO131" s="642"/>
      <c r="FIP131" s="730"/>
      <c r="FIQ131" s="60"/>
      <c r="FIR131" s="60"/>
      <c r="FIS131" s="731"/>
      <c r="FIT131" s="1150"/>
      <c r="FIU131" s="35"/>
      <c r="FIV131" s="732"/>
      <c r="FIW131" s="6"/>
      <c r="FIX131" s="6"/>
      <c r="FIY131" s="6"/>
      <c r="FIZ131" s="732"/>
      <c r="FJA131" s="1150"/>
      <c r="FJB131" s="609"/>
      <c r="FJC131" s="1150"/>
      <c r="FJD131" s="1150"/>
      <c r="FJE131" s="1150"/>
      <c r="FJF131" s="609"/>
      <c r="FJG131" s="1150"/>
      <c r="FJH131" s="642"/>
      <c r="FJI131" s="1148"/>
      <c r="FJJ131" s="1148"/>
      <c r="FJK131" s="1148"/>
      <c r="FJL131" s="642"/>
      <c r="FJM131" s="730"/>
      <c r="FJN131" s="60"/>
      <c r="FJO131" s="60"/>
      <c r="FJP131" s="731"/>
      <c r="FJQ131" s="1150"/>
      <c r="FJR131" s="35"/>
      <c r="FJS131" s="732"/>
      <c r="FJT131" s="6"/>
      <c r="FJU131" s="6"/>
      <c r="FJV131" s="6"/>
      <c r="FJW131" s="732"/>
      <c r="FJX131" s="1150"/>
      <c r="FJY131" s="609"/>
      <c r="FJZ131" s="1150"/>
      <c r="FKA131" s="1150"/>
      <c r="FKB131" s="1150"/>
      <c r="FKC131" s="609"/>
      <c r="FKD131" s="1150"/>
      <c r="FKE131" s="642"/>
      <c r="FKF131" s="1148"/>
      <c r="FKG131" s="1148"/>
      <c r="FKH131" s="1148"/>
      <c r="FKI131" s="642"/>
      <c r="FKJ131" s="730"/>
      <c r="FKK131" s="60"/>
      <c r="FKL131" s="60"/>
      <c r="FKM131" s="731"/>
      <c r="FKN131" s="1150"/>
      <c r="FKO131" s="35"/>
      <c r="FKP131" s="732"/>
      <c r="FKQ131" s="6"/>
      <c r="FKR131" s="6"/>
      <c r="FKS131" s="6"/>
      <c r="FKT131" s="732"/>
      <c r="FKU131" s="1150"/>
      <c r="FKV131" s="609"/>
      <c r="FKW131" s="1150"/>
      <c r="FKX131" s="1150"/>
      <c r="FKY131" s="1150"/>
      <c r="FKZ131" s="609"/>
      <c r="FLA131" s="1150"/>
      <c r="FLB131" s="642"/>
      <c r="FLC131" s="1148"/>
      <c r="FLD131" s="1148"/>
      <c r="FLE131" s="1148"/>
      <c r="FLF131" s="642"/>
      <c r="FLG131" s="730"/>
      <c r="FLH131" s="60"/>
      <c r="FLI131" s="60"/>
      <c r="FLJ131" s="731"/>
      <c r="FLK131" s="1150"/>
      <c r="FLL131" s="35"/>
      <c r="FLM131" s="732"/>
      <c r="FLN131" s="6"/>
      <c r="FLO131" s="6"/>
      <c r="FLP131" s="6"/>
      <c r="FLQ131" s="732"/>
      <c r="FLR131" s="1150"/>
      <c r="FLS131" s="609"/>
      <c r="FLT131" s="1150"/>
      <c r="FLU131" s="1150"/>
      <c r="FLV131" s="1150"/>
      <c r="FLW131" s="609"/>
      <c r="FLX131" s="1150"/>
      <c r="FLY131" s="642"/>
      <c r="FLZ131" s="1148"/>
      <c r="FMA131" s="1148"/>
      <c r="FMB131" s="1148"/>
      <c r="FMC131" s="642"/>
      <c r="FMD131" s="730"/>
      <c r="FME131" s="60"/>
      <c r="FMF131" s="60"/>
      <c r="FMG131" s="731"/>
      <c r="FMH131" s="1150"/>
      <c r="FMI131" s="35"/>
      <c r="FMJ131" s="732"/>
      <c r="FMK131" s="6"/>
      <c r="FML131" s="6"/>
      <c r="FMM131" s="6"/>
      <c r="FMN131" s="732"/>
      <c r="FMO131" s="1150"/>
      <c r="FMP131" s="609"/>
      <c r="FMQ131" s="1150"/>
      <c r="FMR131" s="1150"/>
      <c r="FMS131" s="1150"/>
      <c r="FMT131" s="609"/>
      <c r="FMU131" s="1150"/>
      <c r="FMV131" s="642"/>
      <c r="FMW131" s="1148"/>
      <c r="FMX131" s="1148"/>
      <c r="FMY131" s="1148"/>
      <c r="FMZ131" s="642"/>
      <c r="FNA131" s="730"/>
      <c r="FNB131" s="60"/>
      <c r="FNC131" s="60"/>
      <c r="FND131" s="731"/>
      <c r="FNE131" s="1150"/>
      <c r="FNF131" s="35"/>
      <c r="FNG131" s="732"/>
      <c r="FNH131" s="6"/>
      <c r="FNI131" s="6"/>
      <c r="FNJ131" s="6"/>
      <c r="FNK131" s="732"/>
      <c r="FNL131" s="1150"/>
      <c r="FNM131" s="609"/>
      <c r="FNN131" s="1150"/>
      <c r="FNO131" s="1150"/>
      <c r="FNP131" s="1150"/>
      <c r="FNQ131" s="609"/>
      <c r="FNR131" s="1150"/>
      <c r="FNS131" s="642"/>
      <c r="FNT131" s="1148"/>
      <c r="FNU131" s="1148"/>
      <c r="FNV131" s="1148"/>
      <c r="FNW131" s="642"/>
      <c r="FNX131" s="730"/>
      <c r="FNY131" s="60"/>
      <c r="FNZ131" s="60"/>
      <c r="FOA131" s="731"/>
      <c r="FOB131" s="1150"/>
      <c r="FOC131" s="35"/>
      <c r="FOD131" s="732"/>
      <c r="FOE131" s="6"/>
      <c r="FOF131" s="6"/>
      <c r="FOG131" s="6"/>
      <c r="FOH131" s="732"/>
      <c r="FOI131" s="1150"/>
      <c r="FOJ131" s="609"/>
      <c r="FOK131" s="1150"/>
      <c r="FOL131" s="1150"/>
      <c r="FOM131" s="1150"/>
      <c r="FON131" s="609"/>
      <c r="FOO131" s="1150"/>
      <c r="FOP131" s="642"/>
      <c r="FOQ131" s="1148"/>
      <c r="FOR131" s="1148"/>
      <c r="FOS131" s="1148"/>
      <c r="FOT131" s="642"/>
      <c r="FOU131" s="730"/>
      <c r="FOV131" s="60"/>
      <c r="FOW131" s="60"/>
      <c r="FOX131" s="731"/>
      <c r="FOY131" s="1150"/>
      <c r="FOZ131" s="35"/>
      <c r="FPA131" s="732"/>
      <c r="FPB131" s="6"/>
      <c r="FPC131" s="6"/>
      <c r="FPD131" s="6"/>
      <c r="FPE131" s="732"/>
      <c r="FPF131" s="1150"/>
      <c r="FPG131" s="609"/>
      <c r="FPH131" s="1150"/>
      <c r="FPI131" s="1150"/>
      <c r="FPJ131" s="1150"/>
      <c r="FPK131" s="609"/>
      <c r="FPL131" s="1150"/>
      <c r="FPM131" s="642"/>
      <c r="FPN131" s="1148"/>
      <c r="FPO131" s="1148"/>
      <c r="FPP131" s="1148"/>
      <c r="FPQ131" s="642"/>
      <c r="FPR131" s="730"/>
      <c r="FPS131" s="60"/>
      <c r="FPT131" s="60"/>
      <c r="FPU131" s="731"/>
      <c r="FPV131" s="1150"/>
      <c r="FPW131" s="35"/>
      <c r="FPX131" s="732"/>
      <c r="FPY131" s="6"/>
      <c r="FPZ131" s="6"/>
      <c r="FQA131" s="6"/>
      <c r="FQB131" s="732"/>
      <c r="FQC131" s="1150"/>
      <c r="FQD131" s="609"/>
      <c r="FQE131" s="1150"/>
      <c r="FQF131" s="1150"/>
      <c r="FQG131" s="1150"/>
      <c r="FQH131" s="609"/>
      <c r="FQI131" s="1150"/>
      <c r="FQJ131" s="642"/>
      <c r="FQK131" s="1148"/>
      <c r="FQL131" s="1148"/>
      <c r="FQM131" s="1148"/>
      <c r="FQN131" s="642"/>
      <c r="FQO131" s="730"/>
      <c r="FQP131" s="60"/>
      <c r="FQQ131" s="60"/>
      <c r="FQR131" s="731"/>
      <c r="FQS131" s="1150"/>
      <c r="FQT131" s="35"/>
      <c r="FQU131" s="732"/>
      <c r="FQV131" s="6"/>
      <c r="FQW131" s="6"/>
      <c r="FQX131" s="6"/>
      <c r="FQY131" s="732"/>
      <c r="FQZ131" s="1150"/>
      <c r="FRA131" s="609"/>
      <c r="FRB131" s="1150"/>
      <c r="FRC131" s="1150"/>
      <c r="FRD131" s="1150"/>
      <c r="FRE131" s="609"/>
      <c r="FRF131" s="1150"/>
      <c r="FRG131" s="642"/>
      <c r="FRH131" s="1148"/>
      <c r="FRI131" s="1148"/>
      <c r="FRJ131" s="1148"/>
      <c r="FRK131" s="642"/>
      <c r="FRL131" s="730"/>
      <c r="FRM131" s="60"/>
      <c r="FRN131" s="60"/>
      <c r="FRO131" s="731"/>
      <c r="FRP131" s="1150"/>
      <c r="FRQ131" s="35"/>
      <c r="FRR131" s="732"/>
      <c r="FRS131" s="6"/>
      <c r="FRT131" s="6"/>
      <c r="FRU131" s="6"/>
      <c r="FRV131" s="732"/>
      <c r="FRW131" s="1150"/>
      <c r="FRX131" s="609"/>
      <c r="FRY131" s="1150"/>
      <c r="FRZ131" s="1150"/>
      <c r="FSA131" s="1150"/>
      <c r="FSB131" s="609"/>
      <c r="FSC131" s="1150"/>
      <c r="FSD131" s="642"/>
      <c r="FSE131" s="1148"/>
      <c r="FSF131" s="1148"/>
      <c r="FSG131" s="1148"/>
      <c r="FSH131" s="642"/>
      <c r="FSI131" s="730"/>
      <c r="FSJ131" s="60"/>
      <c r="FSK131" s="60"/>
      <c r="FSL131" s="731"/>
      <c r="FSM131" s="1150"/>
      <c r="FSN131" s="35"/>
      <c r="FSO131" s="732"/>
      <c r="FSP131" s="6"/>
      <c r="FSQ131" s="6"/>
      <c r="FSR131" s="6"/>
      <c r="FSS131" s="732"/>
      <c r="FST131" s="1150"/>
      <c r="FSU131" s="609"/>
      <c r="FSV131" s="1150"/>
      <c r="FSW131" s="1150"/>
      <c r="FSX131" s="1150"/>
      <c r="FSY131" s="609"/>
      <c r="FSZ131" s="1150"/>
      <c r="FTA131" s="642"/>
      <c r="FTB131" s="1148"/>
      <c r="FTC131" s="1148"/>
      <c r="FTD131" s="1148"/>
      <c r="FTE131" s="642"/>
      <c r="FTF131" s="730"/>
      <c r="FTG131" s="60"/>
      <c r="FTH131" s="60"/>
      <c r="FTI131" s="731"/>
      <c r="FTJ131" s="1150"/>
      <c r="FTK131" s="35"/>
      <c r="FTL131" s="732"/>
      <c r="FTM131" s="6"/>
      <c r="FTN131" s="6"/>
      <c r="FTO131" s="6"/>
      <c r="FTP131" s="732"/>
      <c r="FTQ131" s="1150"/>
      <c r="FTR131" s="609"/>
      <c r="FTS131" s="1150"/>
      <c r="FTT131" s="1150"/>
      <c r="FTU131" s="1150"/>
      <c r="FTV131" s="609"/>
      <c r="FTW131" s="1150"/>
      <c r="FTX131" s="642"/>
      <c r="FTY131" s="1148"/>
      <c r="FTZ131" s="1148"/>
      <c r="FUA131" s="1148"/>
      <c r="FUB131" s="642"/>
      <c r="FUC131" s="730"/>
      <c r="FUD131" s="60"/>
      <c r="FUE131" s="60"/>
      <c r="FUF131" s="731"/>
      <c r="FUG131" s="1150"/>
      <c r="FUH131" s="35"/>
      <c r="FUI131" s="732"/>
      <c r="FUJ131" s="6"/>
      <c r="FUK131" s="6"/>
      <c r="FUL131" s="6"/>
      <c r="FUM131" s="732"/>
      <c r="FUN131" s="1150"/>
      <c r="FUO131" s="609"/>
      <c r="FUP131" s="1150"/>
      <c r="FUQ131" s="1150"/>
      <c r="FUR131" s="1150"/>
      <c r="FUS131" s="609"/>
      <c r="FUT131" s="1150"/>
      <c r="FUU131" s="642"/>
      <c r="FUV131" s="1148"/>
      <c r="FUW131" s="1148"/>
      <c r="FUX131" s="1148"/>
      <c r="FUY131" s="642"/>
      <c r="FUZ131" s="730"/>
      <c r="FVA131" s="60"/>
      <c r="FVB131" s="60"/>
      <c r="FVC131" s="731"/>
      <c r="FVD131" s="1150"/>
      <c r="FVE131" s="35"/>
      <c r="FVF131" s="732"/>
      <c r="FVG131" s="6"/>
      <c r="FVH131" s="6"/>
      <c r="FVI131" s="6"/>
      <c r="FVJ131" s="732"/>
      <c r="FVK131" s="1150"/>
      <c r="FVL131" s="609"/>
      <c r="FVM131" s="1150"/>
      <c r="FVN131" s="1150"/>
      <c r="FVO131" s="1150"/>
      <c r="FVP131" s="609"/>
      <c r="FVQ131" s="1150"/>
      <c r="FVR131" s="642"/>
      <c r="FVS131" s="1148"/>
      <c r="FVT131" s="1148"/>
      <c r="FVU131" s="1148"/>
      <c r="FVV131" s="642"/>
      <c r="FVW131" s="730"/>
      <c r="FVX131" s="60"/>
      <c r="FVY131" s="60"/>
      <c r="FVZ131" s="731"/>
      <c r="FWA131" s="1150"/>
      <c r="FWB131" s="35"/>
      <c r="FWC131" s="732"/>
      <c r="FWD131" s="6"/>
      <c r="FWE131" s="6"/>
      <c r="FWF131" s="6"/>
      <c r="FWG131" s="732"/>
      <c r="FWH131" s="1150"/>
      <c r="FWI131" s="609"/>
      <c r="FWJ131" s="1150"/>
      <c r="FWK131" s="1150"/>
      <c r="FWL131" s="1150"/>
      <c r="FWM131" s="609"/>
      <c r="FWN131" s="1150"/>
      <c r="FWO131" s="642"/>
      <c r="FWP131" s="1148"/>
      <c r="FWQ131" s="1148"/>
      <c r="FWR131" s="1148"/>
      <c r="FWS131" s="642"/>
      <c r="FWT131" s="730"/>
      <c r="FWU131" s="60"/>
      <c r="FWV131" s="60"/>
      <c r="FWW131" s="731"/>
      <c r="FWX131" s="1150"/>
      <c r="FWY131" s="35"/>
      <c r="FWZ131" s="732"/>
      <c r="FXA131" s="6"/>
      <c r="FXB131" s="6"/>
      <c r="FXC131" s="6"/>
      <c r="FXD131" s="732"/>
      <c r="FXE131" s="1150"/>
      <c r="FXF131" s="609"/>
      <c r="FXG131" s="1150"/>
      <c r="FXH131" s="1150"/>
      <c r="FXI131" s="1150"/>
      <c r="FXJ131" s="609"/>
      <c r="FXK131" s="1150"/>
      <c r="FXL131" s="642"/>
      <c r="FXM131" s="1148"/>
      <c r="FXN131" s="1148"/>
      <c r="FXO131" s="1148"/>
      <c r="FXP131" s="642"/>
      <c r="FXQ131" s="730"/>
      <c r="FXR131" s="60"/>
      <c r="FXS131" s="60"/>
      <c r="FXT131" s="731"/>
      <c r="FXU131" s="1150"/>
      <c r="FXV131" s="35"/>
      <c r="FXW131" s="732"/>
      <c r="FXX131" s="6"/>
      <c r="FXY131" s="6"/>
      <c r="FXZ131" s="6"/>
      <c r="FYA131" s="732"/>
      <c r="FYB131" s="1150"/>
      <c r="FYC131" s="609"/>
      <c r="FYD131" s="1150"/>
      <c r="FYE131" s="1150"/>
      <c r="FYF131" s="1150"/>
      <c r="FYG131" s="609"/>
      <c r="FYH131" s="1150"/>
      <c r="FYI131" s="642"/>
      <c r="FYJ131" s="1148"/>
      <c r="FYK131" s="1148"/>
      <c r="FYL131" s="1148"/>
      <c r="FYM131" s="642"/>
      <c r="FYN131" s="730"/>
      <c r="FYO131" s="60"/>
      <c r="FYP131" s="60"/>
      <c r="FYQ131" s="731"/>
      <c r="FYR131" s="1150"/>
      <c r="FYS131" s="35"/>
      <c r="FYT131" s="732"/>
      <c r="FYU131" s="6"/>
      <c r="FYV131" s="6"/>
      <c r="FYW131" s="6"/>
      <c r="FYX131" s="732"/>
      <c r="FYY131" s="1150"/>
      <c r="FYZ131" s="609"/>
      <c r="FZA131" s="1150"/>
      <c r="FZB131" s="1150"/>
      <c r="FZC131" s="1150"/>
      <c r="FZD131" s="609"/>
      <c r="FZE131" s="1150"/>
      <c r="FZF131" s="642"/>
      <c r="FZG131" s="1148"/>
      <c r="FZH131" s="1148"/>
      <c r="FZI131" s="1148"/>
      <c r="FZJ131" s="642"/>
      <c r="FZK131" s="730"/>
      <c r="FZL131" s="60"/>
      <c r="FZM131" s="60"/>
      <c r="FZN131" s="731"/>
      <c r="FZO131" s="1150"/>
      <c r="FZP131" s="35"/>
      <c r="FZQ131" s="732"/>
      <c r="FZR131" s="6"/>
      <c r="FZS131" s="6"/>
      <c r="FZT131" s="6"/>
      <c r="FZU131" s="732"/>
      <c r="FZV131" s="1150"/>
      <c r="FZW131" s="609"/>
      <c r="FZX131" s="1150"/>
      <c r="FZY131" s="1150"/>
      <c r="FZZ131" s="1150"/>
      <c r="GAA131" s="609"/>
      <c r="GAB131" s="1150"/>
      <c r="GAC131" s="642"/>
      <c r="GAD131" s="1148"/>
      <c r="GAE131" s="1148"/>
      <c r="GAF131" s="1148"/>
      <c r="GAG131" s="642"/>
      <c r="GAH131" s="730"/>
      <c r="GAI131" s="60"/>
      <c r="GAJ131" s="60"/>
      <c r="GAK131" s="731"/>
      <c r="GAL131" s="1150"/>
      <c r="GAM131" s="35"/>
      <c r="GAN131" s="732"/>
      <c r="GAO131" s="6"/>
      <c r="GAP131" s="6"/>
      <c r="GAQ131" s="6"/>
      <c r="GAR131" s="732"/>
      <c r="GAS131" s="1150"/>
      <c r="GAT131" s="609"/>
      <c r="GAU131" s="1150"/>
      <c r="GAV131" s="1150"/>
      <c r="GAW131" s="1150"/>
      <c r="GAX131" s="609"/>
      <c r="GAY131" s="1150"/>
      <c r="GAZ131" s="642"/>
      <c r="GBA131" s="1148"/>
      <c r="GBB131" s="1148"/>
      <c r="GBC131" s="1148"/>
      <c r="GBD131" s="642"/>
      <c r="GBE131" s="730"/>
      <c r="GBF131" s="60"/>
      <c r="GBG131" s="60"/>
      <c r="GBH131" s="731"/>
      <c r="GBI131" s="1150"/>
      <c r="GBJ131" s="35"/>
      <c r="GBK131" s="732"/>
      <c r="GBL131" s="6"/>
      <c r="GBM131" s="6"/>
      <c r="GBN131" s="6"/>
      <c r="GBO131" s="732"/>
      <c r="GBP131" s="1150"/>
      <c r="GBQ131" s="609"/>
      <c r="GBR131" s="1150"/>
      <c r="GBS131" s="1150"/>
      <c r="GBT131" s="1150"/>
      <c r="GBU131" s="609"/>
      <c r="GBV131" s="1150"/>
      <c r="GBW131" s="642"/>
      <c r="GBX131" s="1148"/>
      <c r="GBY131" s="1148"/>
      <c r="GBZ131" s="1148"/>
      <c r="GCA131" s="642"/>
      <c r="GCB131" s="730"/>
      <c r="GCC131" s="60"/>
      <c r="GCD131" s="60"/>
      <c r="GCE131" s="731"/>
      <c r="GCF131" s="1150"/>
      <c r="GCG131" s="35"/>
      <c r="GCH131" s="732"/>
      <c r="GCI131" s="6"/>
      <c r="GCJ131" s="6"/>
      <c r="GCK131" s="6"/>
      <c r="GCL131" s="732"/>
      <c r="GCM131" s="1150"/>
      <c r="GCN131" s="609"/>
      <c r="GCO131" s="1150"/>
      <c r="GCP131" s="1150"/>
      <c r="GCQ131" s="1150"/>
      <c r="GCR131" s="609"/>
      <c r="GCS131" s="1150"/>
      <c r="GCT131" s="642"/>
      <c r="GCU131" s="1148"/>
      <c r="GCV131" s="1148"/>
      <c r="GCW131" s="1148"/>
      <c r="GCX131" s="642"/>
      <c r="GCY131" s="730"/>
      <c r="GCZ131" s="60"/>
      <c r="GDA131" s="60"/>
      <c r="GDB131" s="731"/>
      <c r="GDC131" s="1150"/>
      <c r="GDD131" s="35"/>
      <c r="GDE131" s="732"/>
      <c r="GDF131" s="6"/>
      <c r="GDG131" s="6"/>
      <c r="GDH131" s="6"/>
      <c r="GDI131" s="732"/>
      <c r="GDJ131" s="1150"/>
      <c r="GDK131" s="609"/>
      <c r="GDL131" s="1150"/>
      <c r="GDM131" s="1150"/>
      <c r="GDN131" s="1150"/>
      <c r="GDO131" s="609"/>
      <c r="GDP131" s="1150"/>
      <c r="GDQ131" s="642"/>
      <c r="GDR131" s="1148"/>
      <c r="GDS131" s="1148"/>
      <c r="GDT131" s="1148"/>
      <c r="GDU131" s="642"/>
      <c r="GDV131" s="730"/>
      <c r="GDW131" s="60"/>
      <c r="GDX131" s="60"/>
      <c r="GDY131" s="731"/>
      <c r="GDZ131" s="1150"/>
      <c r="GEA131" s="35"/>
      <c r="GEB131" s="732"/>
      <c r="GEC131" s="6"/>
      <c r="GED131" s="6"/>
      <c r="GEE131" s="6"/>
      <c r="GEF131" s="732"/>
      <c r="GEG131" s="1150"/>
      <c r="GEH131" s="609"/>
      <c r="GEI131" s="1150"/>
      <c r="GEJ131" s="1150"/>
      <c r="GEK131" s="1150"/>
      <c r="GEL131" s="609"/>
      <c r="GEM131" s="1150"/>
      <c r="GEN131" s="642"/>
      <c r="GEO131" s="1148"/>
      <c r="GEP131" s="1148"/>
      <c r="GEQ131" s="1148"/>
      <c r="GER131" s="642"/>
      <c r="GES131" s="730"/>
      <c r="GET131" s="60"/>
      <c r="GEU131" s="60"/>
      <c r="GEV131" s="731"/>
      <c r="GEW131" s="1150"/>
      <c r="GEX131" s="35"/>
      <c r="GEY131" s="732"/>
      <c r="GEZ131" s="6"/>
      <c r="GFA131" s="6"/>
      <c r="GFB131" s="6"/>
      <c r="GFC131" s="732"/>
      <c r="GFD131" s="1150"/>
      <c r="GFE131" s="609"/>
      <c r="GFF131" s="1150"/>
      <c r="GFG131" s="1150"/>
      <c r="GFH131" s="1150"/>
      <c r="GFI131" s="609"/>
      <c r="GFJ131" s="1150"/>
      <c r="GFK131" s="642"/>
      <c r="GFL131" s="1148"/>
      <c r="GFM131" s="1148"/>
      <c r="GFN131" s="1148"/>
      <c r="GFO131" s="642"/>
      <c r="GFP131" s="730"/>
      <c r="GFQ131" s="60"/>
      <c r="GFR131" s="60"/>
      <c r="GFS131" s="731"/>
      <c r="GFT131" s="1150"/>
      <c r="GFU131" s="35"/>
      <c r="GFV131" s="732"/>
      <c r="GFW131" s="6"/>
      <c r="GFX131" s="6"/>
      <c r="GFY131" s="6"/>
      <c r="GFZ131" s="732"/>
      <c r="GGA131" s="1150"/>
      <c r="GGB131" s="609"/>
      <c r="GGC131" s="1150"/>
      <c r="GGD131" s="1150"/>
      <c r="GGE131" s="1150"/>
      <c r="GGF131" s="609"/>
      <c r="GGG131" s="1150"/>
      <c r="GGH131" s="642"/>
      <c r="GGI131" s="1148"/>
      <c r="GGJ131" s="1148"/>
      <c r="GGK131" s="1148"/>
      <c r="GGL131" s="642"/>
      <c r="GGM131" s="730"/>
      <c r="GGN131" s="60"/>
      <c r="GGO131" s="60"/>
      <c r="GGP131" s="731"/>
      <c r="GGQ131" s="1150"/>
      <c r="GGR131" s="35"/>
      <c r="GGS131" s="732"/>
      <c r="GGT131" s="6"/>
      <c r="GGU131" s="6"/>
      <c r="GGV131" s="6"/>
      <c r="GGW131" s="732"/>
      <c r="GGX131" s="1150"/>
      <c r="GGY131" s="609"/>
      <c r="GGZ131" s="1150"/>
      <c r="GHA131" s="1150"/>
      <c r="GHB131" s="1150"/>
      <c r="GHC131" s="609"/>
      <c r="GHD131" s="1150"/>
      <c r="GHE131" s="642"/>
      <c r="GHF131" s="1148"/>
      <c r="GHG131" s="1148"/>
      <c r="GHH131" s="1148"/>
      <c r="GHI131" s="642"/>
      <c r="GHJ131" s="730"/>
      <c r="GHK131" s="60"/>
      <c r="GHL131" s="60"/>
      <c r="GHM131" s="731"/>
      <c r="GHN131" s="1150"/>
      <c r="GHO131" s="35"/>
      <c r="GHP131" s="732"/>
      <c r="GHQ131" s="6"/>
      <c r="GHR131" s="6"/>
      <c r="GHS131" s="6"/>
      <c r="GHT131" s="732"/>
      <c r="GHU131" s="1150"/>
      <c r="GHV131" s="609"/>
      <c r="GHW131" s="1150"/>
      <c r="GHX131" s="1150"/>
      <c r="GHY131" s="1150"/>
      <c r="GHZ131" s="609"/>
      <c r="GIA131" s="1150"/>
      <c r="GIB131" s="642"/>
      <c r="GIC131" s="1148"/>
      <c r="GID131" s="1148"/>
      <c r="GIE131" s="1148"/>
      <c r="GIF131" s="642"/>
      <c r="GIG131" s="730"/>
      <c r="GIH131" s="60"/>
      <c r="GII131" s="60"/>
      <c r="GIJ131" s="731"/>
      <c r="GIK131" s="1150"/>
      <c r="GIL131" s="35"/>
      <c r="GIM131" s="732"/>
      <c r="GIN131" s="6"/>
      <c r="GIO131" s="6"/>
      <c r="GIP131" s="6"/>
      <c r="GIQ131" s="732"/>
      <c r="GIR131" s="1150"/>
      <c r="GIS131" s="609"/>
      <c r="GIT131" s="1150"/>
      <c r="GIU131" s="1150"/>
      <c r="GIV131" s="1150"/>
      <c r="GIW131" s="609"/>
      <c r="GIX131" s="1150"/>
      <c r="GIY131" s="642"/>
      <c r="GIZ131" s="1148"/>
      <c r="GJA131" s="1148"/>
      <c r="GJB131" s="1148"/>
      <c r="GJC131" s="642"/>
      <c r="GJD131" s="730"/>
      <c r="GJE131" s="60"/>
      <c r="GJF131" s="60"/>
      <c r="GJG131" s="731"/>
      <c r="GJH131" s="1150"/>
      <c r="GJI131" s="35"/>
      <c r="GJJ131" s="732"/>
      <c r="GJK131" s="6"/>
      <c r="GJL131" s="6"/>
      <c r="GJM131" s="6"/>
      <c r="GJN131" s="732"/>
      <c r="GJO131" s="1150"/>
      <c r="GJP131" s="609"/>
      <c r="GJQ131" s="1150"/>
      <c r="GJR131" s="1150"/>
      <c r="GJS131" s="1150"/>
      <c r="GJT131" s="609"/>
      <c r="GJU131" s="1150"/>
      <c r="GJV131" s="642"/>
      <c r="GJW131" s="1148"/>
      <c r="GJX131" s="1148"/>
      <c r="GJY131" s="1148"/>
      <c r="GJZ131" s="642"/>
      <c r="GKA131" s="730"/>
      <c r="GKB131" s="60"/>
      <c r="GKC131" s="60"/>
      <c r="GKD131" s="731"/>
      <c r="GKE131" s="1150"/>
      <c r="GKF131" s="35"/>
      <c r="GKG131" s="732"/>
      <c r="GKH131" s="6"/>
      <c r="GKI131" s="6"/>
      <c r="GKJ131" s="6"/>
      <c r="GKK131" s="732"/>
      <c r="GKL131" s="1150"/>
      <c r="GKM131" s="609"/>
      <c r="GKN131" s="1150"/>
      <c r="GKO131" s="1150"/>
      <c r="GKP131" s="1150"/>
      <c r="GKQ131" s="609"/>
      <c r="GKR131" s="1150"/>
      <c r="GKS131" s="642"/>
      <c r="GKT131" s="1148"/>
      <c r="GKU131" s="1148"/>
      <c r="GKV131" s="1148"/>
      <c r="GKW131" s="642"/>
      <c r="GKX131" s="730"/>
      <c r="GKY131" s="60"/>
      <c r="GKZ131" s="60"/>
      <c r="GLA131" s="731"/>
      <c r="GLB131" s="1150"/>
      <c r="GLC131" s="35"/>
      <c r="GLD131" s="732"/>
      <c r="GLE131" s="6"/>
      <c r="GLF131" s="6"/>
      <c r="GLG131" s="6"/>
      <c r="GLH131" s="732"/>
      <c r="GLI131" s="1150"/>
      <c r="GLJ131" s="609"/>
      <c r="GLK131" s="1150"/>
      <c r="GLL131" s="1150"/>
      <c r="GLM131" s="1150"/>
      <c r="GLN131" s="609"/>
      <c r="GLO131" s="1150"/>
      <c r="GLP131" s="642"/>
      <c r="GLQ131" s="1148"/>
      <c r="GLR131" s="1148"/>
      <c r="GLS131" s="1148"/>
      <c r="GLT131" s="642"/>
      <c r="GLU131" s="730"/>
      <c r="GLV131" s="60"/>
      <c r="GLW131" s="60"/>
      <c r="GLX131" s="731"/>
      <c r="GLY131" s="1150"/>
      <c r="GLZ131" s="35"/>
      <c r="GMA131" s="732"/>
      <c r="GMB131" s="6"/>
      <c r="GMC131" s="6"/>
      <c r="GMD131" s="6"/>
      <c r="GME131" s="732"/>
      <c r="GMF131" s="1150"/>
      <c r="GMG131" s="609"/>
      <c r="GMH131" s="1150"/>
      <c r="GMI131" s="1150"/>
      <c r="GMJ131" s="1150"/>
      <c r="GMK131" s="609"/>
      <c r="GML131" s="1150"/>
      <c r="GMM131" s="642"/>
      <c r="GMN131" s="1148"/>
      <c r="GMO131" s="1148"/>
      <c r="GMP131" s="1148"/>
      <c r="GMQ131" s="642"/>
      <c r="GMR131" s="730"/>
      <c r="GMS131" s="60"/>
      <c r="GMT131" s="60"/>
      <c r="GMU131" s="731"/>
      <c r="GMV131" s="1150"/>
      <c r="GMW131" s="35"/>
      <c r="GMX131" s="732"/>
      <c r="GMY131" s="6"/>
      <c r="GMZ131" s="6"/>
      <c r="GNA131" s="6"/>
      <c r="GNB131" s="732"/>
      <c r="GNC131" s="1150"/>
      <c r="GND131" s="609"/>
      <c r="GNE131" s="1150"/>
      <c r="GNF131" s="1150"/>
      <c r="GNG131" s="1150"/>
      <c r="GNH131" s="609"/>
      <c r="GNI131" s="1150"/>
      <c r="GNJ131" s="642"/>
      <c r="GNK131" s="1148"/>
      <c r="GNL131" s="1148"/>
      <c r="GNM131" s="1148"/>
      <c r="GNN131" s="642"/>
      <c r="GNO131" s="730"/>
      <c r="GNP131" s="60"/>
      <c r="GNQ131" s="60"/>
      <c r="GNR131" s="731"/>
      <c r="GNS131" s="1150"/>
      <c r="GNT131" s="35"/>
      <c r="GNU131" s="732"/>
      <c r="GNV131" s="6"/>
      <c r="GNW131" s="6"/>
      <c r="GNX131" s="6"/>
      <c r="GNY131" s="732"/>
      <c r="GNZ131" s="1150"/>
      <c r="GOA131" s="609"/>
      <c r="GOB131" s="1150"/>
      <c r="GOC131" s="1150"/>
      <c r="GOD131" s="1150"/>
      <c r="GOE131" s="609"/>
      <c r="GOF131" s="1150"/>
      <c r="GOG131" s="642"/>
      <c r="GOH131" s="1148"/>
      <c r="GOI131" s="1148"/>
      <c r="GOJ131" s="1148"/>
      <c r="GOK131" s="642"/>
      <c r="GOL131" s="730"/>
      <c r="GOM131" s="60"/>
      <c r="GON131" s="60"/>
      <c r="GOO131" s="731"/>
      <c r="GOP131" s="1150"/>
      <c r="GOQ131" s="35"/>
      <c r="GOR131" s="732"/>
      <c r="GOS131" s="6"/>
      <c r="GOT131" s="6"/>
      <c r="GOU131" s="6"/>
      <c r="GOV131" s="732"/>
      <c r="GOW131" s="1150"/>
      <c r="GOX131" s="609"/>
      <c r="GOY131" s="1150"/>
      <c r="GOZ131" s="1150"/>
      <c r="GPA131" s="1150"/>
      <c r="GPB131" s="609"/>
      <c r="GPC131" s="1150"/>
      <c r="GPD131" s="642"/>
      <c r="GPE131" s="1148"/>
      <c r="GPF131" s="1148"/>
      <c r="GPG131" s="1148"/>
      <c r="GPH131" s="642"/>
      <c r="GPI131" s="730"/>
      <c r="GPJ131" s="60"/>
      <c r="GPK131" s="60"/>
      <c r="GPL131" s="731"/>
      <c r="GPM131" s="1150"/>
      <c r="GPN131" s="35"/>
      <c r="GPO131" s="732"/>
      <c r="GPP131" s="6"/>
      <c r="GPQ131" s="6"/>
      <c r="GPR131" s="6"/>
      <c r="GPS131" s="732"/>
      <c r="GPT131" s="1150"/>
      <c r="GPU131" s="609"/>
      <c r="GPV131" s="1150"/>
      <c r="GPW131" s="1150"/>
      <c r="GPX131" s="1150"/>
      <c r="GPY131" s="609"/>
      <c r="GPZ131" s="1150"/>
      <c r="GQA131" s="642"/>
      <c r="GQB131" s="1148"/>
      <c r="GQC131" s="1148"/>
      <c r="GQD131" s="1148"/>
      <c r="GQE131" s="642"/>
      <c r="GQF131" s="730"/>
      <c r="GQG131" s="60"/>
      <c r="GQH131" s="60"/>
      <c r="GQI131" s="731"/>
      <c r="GQJ131" s="1150"/>
      <c r="GQK131" s="35"/>
      <c r="GQL131" s="732"/>
      <c r="GQM131" s="6"/>
      <c r="GQN131" s="6"/>
      <c r="GQO131" s="6"/>
      <c r="GQP131" s="732"/>
      <c r="GQQ131" s="1150"/>
      <c r="GQR131" s="609"/>
      <c r="GQS131" s="1150"/>
      <c r="GQT131" s="1150"/>
      <c r="GQU131" s="1150"/>
      <c r="GQV131" s="609"/>
      <c r="GQW131" s="1150"/>
      <c r="GQX131" s="642"/>
      <c r="GQY131" s="1148"/>
      <c r="GQZ131" s="1148"/>
      <c r="GRA131" s="1148"/>
      <c r="GRB131" s="642"/>
      <c r="GRC131" s="730"/>
      <c r="GRD131" s="60"/>
      <c r="GRE131" s="60"/>
      <c r="GRF131" s="731"/>
      <c r="GRG131" s="1150"/>
      <c r="GRH131" s="35"/>
      <c r="GRI131" s="732"/>
      <c r="GRJ131" s="6"/>
      <c r="GRK131" s="6"/>
      <c r="GRL131" s="6"/>
      <c r="GRM131" s="732"/>
      <c r="GRN131" s="1150"/>
      <c r="GRO131" s="609"/>
      <c r="GRP131" s="1150"/>
      <c r="GRQ131" s="1150"/>
      <c r="GRR131" s="1150"/>
      <c r="GRS131" s="609"/>
      <c r="GRT131" s="1150"/>
      <c r="GRU131" s="642"/>
      <c r="GRV131" s="1148"/>
      <c r="GRW131" s="1148"/>
      <c r="GRX131" s="1148"/>
      <c r="GRY131" s="642"/>
      <c r="GRZ131" s="730"/>
      <c r="GSA131" s="60"/>
      <c r="GSB131" s="60"/>
      <c r="GSC131" s="731"/>
      <c r="GSD131" s="1150"/>
      <c r="GSE131" s="35"/>
      <c r="GSF131" s="732"/>
      <c r="GSG131" s="6"/>
      <c r="GSH131" s="6"/>
      <c r="GSI131" s="6"/>
      <c r="GSJ131" s="732"/>
      <c r="GSK131" s="1150"/>
      <c r="GSL131" s="609"/>
      <c r="GSM131" s="1150"/>
      <c r="GSN131" s="1150"/>
      <c r="GSO131" s="1150"/>
      <c r="GSP131" s="609"/>
      <c r="GSQ131" s="1150"/>
      <c r="GSR131" s="642"/>
      <c r="GSS131" s="1148"/>
      <c r="GST131" s="1148"/>
      <c r="GSU131" s="1148"/>
      <c r="GSV131" s="642"/>
      <c r="GSW131" s="730"/>
      <c r="GSX131" s="60"/>
      <c r="GSY131" s="60"/>
      <c r="GSZ131" s="731"/>
      <c r="GTA131" s="1150"/>
      <c r="GTB131" s="35"/>
      <c r="GTC131" s="732"/>
      <c r="GTD131" s="6"/>
      <c r="GTE131" s="6"/>
      <c r="GTF131" s="6"/>
      <c r="GTG131" s="732"/>
      <c r="GTH131" s="1150"/>
      <c r="GTI131" s="609"/>
      <c r="GTJ131" s="1150"/>
      <c r="GTK131" s="1150"/>
      <c r="GTL131" s="1150"/>
      <c r="GTM131" s="609"/>
      <c r="GTN131" s="1150"/>
      <c r="GTO131" s="642"/>
      <c r="GTP131" s="1148"/>
      <c r="GTQ131" s="1148"/>
      <c r="GTR131" s="1148"/>
      <c r="GTS131" s="642"/>
      <c r="GTT131" s="730"/>
      <c r="GTU131" s="60"/>
      <c r="GTV131" s="60"/>
      <c r="GTW131" s="731"/>
      <c r="GTX131" s="1150"/>
      <c r="GTY131" s="35"/>
      <c r="GTZ131" s="732"/>
      <c r="GUA131" s="6"/>
      <c r="GUB131" s="6"/>
      <c r="GUC131" s="6"/>
      <c r="GUD131" s="732"/>
      <c r="GUE131" s="1150"/>
      <c r="GUF131" s="609"/>
      <c r="GUG131" s="1150"/>
      <c r="GUH131" s="1150"/>
      <c r="GUI131" s="1150"/>
      <c r="GUJ131" s="609"/>
      <c r="GUK131" s="1150"/>
      <c r="GUL131" s="642"/>
      <c r="GUM131" s="1148"/>
      <c r="GUN131" s="1148"/>
      <c r="GUO131" s="1148"/>
      <c r="GUP131" s="642"/>
      <c r="GUQ131" s="730"/>
      <c r="GUR131" s="60"/>
      <c r="GUS131" s="60"/>
      <c r="GUT131" s="731"/>
      <c r="GUU131" s="1150"/>
      <c r="GUV131" s="35"/>
      <c r="GUW131" s="732"/>
      <c r="GUX131" s="6"/>
      <c r="GUY131" s="6"/>
      <c r="GUZ131" s="6"/>
      <c r="GVA131" s="732"/>
      <c r="GVB131" s="1150"/>
      <c r="GVC131" s="609"/>
      <c r="GVD131" s="1150"/>
      <c r="GVE131" s="1150"/>
      <c r="GVF131" s="1150"/>
      <c r="GVG131" s="609"/>
      <c r="GVH131" s="1150"/>
      <c r="GVI131" s="642"/>
      <c r="GVJ131" s="1148"/>
      <c r="GVK131" s="1148"/>
      <c r="GVL131" s="1148"/>
      <c r="GVM131" s="642"/>
      <c r="GVN131" s="730"/>
      <c r="GVO131" s="60"/>
      <c r="GVP131" s="60"/>
      <c r="GVQ131" s="731"/>
      <c r="GVR131" s="1150"/>
      <c r="GVS131" s="35"/>
      <c r="GVT131" s="732"/>
      <c r="GVU131" s="6"/>
      <c r="GVV131" s="6"/>
      <c r="GVW131" s="6"/>
      <c r="GVX131" s="732"/>
      <c r="GVY131" s="1150"/>
      <c r="GVZ131" s="609"/>
      <c r="GWA131" s="1150"/>
      <c r="GWB131" s="1150"/>
      <c r="GWC131" s="1150"/>
      <c r="GWD131" s="609"/>
      <c r="GWE131" s="1150"/>
      <c r="GWF131" s="642"/>
      <c r="GWG131" s="1148"/>
      <c r="GWH131" s="1148"/>
      <c r="GWI131" s="1148"/>
      <c r="GWJ131" s="642"/>
      <c r="GWK131" s="730"/>
      <c r="GWL131" s="60"/>
      <c r="GWM131" s="60"/>
      <c r="GWN131" s="731"/>
      <c r="GWO131" s="1150"/>
      <c r="GWP131" s="35"/>
      <c r="GWQ131" s="732"/>
      <c r="GWR131" s="6"/>
      <c r="GWS131" s="6"/>
      <c r="GWT131" s="6"/>
      <c r="GWU131" s="732"/>
      <c r="GWV131" s="1150"/>
      <c r="GWW131" s="609"/>
      <c r="GWX131" s="1150"/>
      <c r="GWY131" s="1150"/>
      <c r="GWZ131" s="1150"/>
      <c r="GXA131" s="609"/>
      <c r="GXB131" s="1150"/>
      <c r="GXC131" s="642"/>
      <c r="GXD131" s="1148"/>
      <c r="GXE131" s="1148"/>
      <c r="GXF131" s="1148"/>
      <c r="GXG131" s="642"/>
      <c r="GXH131" s="730"/>
      <c r="GXI131" s="60"/>
      <c r="GXJ131" s="60"/>
      <c r="GXK131" s="731"/>
      <c r="GXL131" s="1150"/>
      <c r="GXM131" s="35"/>
      <c r="GXN131" s="732"/>
      <c r="GXO131" s="6"/>
      <c r="GXP131" s="6"/>
      <c r="GXQ131" s="6"/>
      <c r="GXR131" s="732"/>
      <c r="GXS131" s="1150"/>
      <c r="GXT131" s="609"/>
      <c r="GXU131" s="1150"/>
      <c r="GXV131" s="1150"/>
      <c r="GXW131" s="1150"/>
      <c r="GXX131" s="609"/>
      <c r="GXY131" s="1150"/>
      <c r="GXZ131" s="642"/>
      <c r="GYA131" s="1148"/>
      <c r="GYB131" s="1148"/>
      <c r="GYC131" s="1148"/>
      <c r="GYD131" s="642"/>
      <c r="GYE131" s="730"/>
      <c r="GYF131" s="60"/>
      <c r="GYG131" s="60"/>
      <c r="GYH131" s="731"/>
      <c r="GYI131" s="1150"/>
      <c r="GYJ131" s="35"/>
      <c r="GYK131" s="732"/>
      <c r="GYL131" s="6"/>
      <c r="GYM131" s="6"/>
      <c r="GYN131" s="6"/>
      <c r="GYO131" s="732"/>
      <c r="GYP131" s="1150"/>
      <c r="GYQ131" s="609"/>
      <c r="GYR131" s="1150"/>
      <c r="GYS131" s="1150"/>
      <c r="GYT131" s="1150"/>
      <c r="GYU131" s="609"/>
      <c r="GYV131" s="1150"/>
      <c r="GYW131" s="642"/>
      <c r="GYX131" s="1148"/>
      <c r="GYY131" s="1148"/>
      <c r="GYZ131" s="1148"/>
      <c r="GZA131" s="642"/>
      <c r="GZB131" s="730"/>
      <c r="GZC131" s="60"/>
      <c r="GZD131" s="60"/>
      <c r="GZE131" s="731"/>
      <c r="GZF131" s="1150"/>
      <c r="GZG131" s="35"/>
      <c r="GZH131" s="732"/>
      <c r="GZI131" s="6"/>
      <c r="GZJ131" s="6"/>
      <c r="GZK131" s="6"/>
      <c r="GZL131" s="732"/>
      <c r="GZM131" s="1150"/>
      <c r="GZN131" s="609"/>
      <c r="GZO131" s="1150"/>
      <c r="GZP131" s="1150"/>
      <c r="GZQ131" s="1150"/>
      <c r="GZR131" s="609"/>
      <c r="GZS131" s="1150"/>
      <c r="GZT131" s="642"/>
      <c r="GZU131" s="1148"/>
      <c r="GZV131" s="1148"/>
      <c r="GZW131" s="1148"/>
      <c r="GZX131" s="642"/>
      <c r="GZY131" s="730"/>
      <c r="GZZ131" s="60"/>
      <c r="HAA131" s="60"/>
      <c r="HAB131" s="731"/>
      <c r="HAC131" s="1150"/>
      <c r="HAD131" s="35"/>
      <c r="HAE131" s="732"/>
      <c r="HAF131" s="6"/>
      <c r="HAG131" s="6"/>
      <c r="HAH131" s="6"/>
      <c r="HAI131" s="732"/>
      <c r="HAJ131" s="1150"/>
      <c r="HAK131" s="609"/>
      <c r="HAL131" s="1150"/>
      <c r="HAM131" s="1150"/>
      <c r="HAN131" s="1150"/>
      <c r="HAO131" s="609"/>
      <c r="HAP131" s="1150"/>
      <c r="HAQ131" s="642"/>
      <c r="HAR131" s="1148"/>
      <c r="HAS131" s="1148"/>
      <c r="HAT131" s="1148"/>
      <c r="HAU131" s="642"/>
      <c r="HAV131" s="730"/>
      <c r="HAW131" s="60"/>
      <c r="HAX131" s="60"/>
      <c r="HAY131" s="731"/>
      <c r="HAZ131" s="1150"/>
      <c r="HBA131" s="35"/>
      <c r="HBB131" s="732"/>
      <c r="HBC131" s="6"/>
      <c r="HBD131" s="6"/>
      <c r="HBE131" s="6"/>
      <c r="HBF131" s="732"/>
      <c r="HBG131" s="1150"/>
      <c r="HBH131" s="609"/>
      <c r="HBI131" s="1150"/>
      <c r="HBJ131" s="1150"/>
      <c r="HBK131" s="1150"/>
      <c r="HBL131" s="609"/>
      <c r="HBM131" s="1150"/>
      <c r="HBN131" s="642"/>
      <c r="HBO131" s="1148"/>
      <c r="HBP131" s="1148"/>
      <c r="HBQ131" s="1148"/>
      <c r="HBR131" s="642"/>
      <c r="HBS131" s="730"/>
      <c r="HBT131" s="60"/>
      <c r="HBU131" s="60"/>
      <c r="HBV131" s="731"/>
      <c r="HBW131" s="1150"/>
      <c r="HBX131" s="35"/>
      <c r="HBY131" s="732"/>
      <c r="HBZ131" s="6"/>
      <c r="HCA131" s="6"/>
      <c r="HCB131" s="6"/>
      <c r="HCC131" s="732"/>
      <c r="HCD131" s="1150"/>
      <c r="HCE131" s="609"/>
      <c r="HCF131" s="1150"/>
      <c r="HCG131" s="1150"/>
      <c r="HCH131" s="1150"/>
      <c r="HCI131" s="609"/>
      <c r="HCJ131" s="1150"/>
      <c r="HCK131" s="642"/>
      <c r="HCL131" s="1148"/>
      <c r="HCM131" s="1148"/>
      <c r="HCN131" s="1148"/>
      <c r="HCO131" s="642"/>
      <c r="HCP131" s="730"/>
      <c r="HCQ131" s="60"/>
      <c r="HCR131" s="60"/>
      <c r="HCS131" s="731"/>
      <c r="HCT131" s="1150"/>
      <c r="HCU131" s="35"/>
      <c r="HCV131" s="732"/>
      <c r="HCW131" s="6"/>
      <c r="HCX131" s="6"/>
      <c r="HCY131" s="6"/>
      <c r="HCZ131" s="732"/>
      <c r="HDA131" s="1150"/>
      <c r="HDB131" s="609"/>
      <c r="HDC131" s="1150"/>
      <c r="HDD131" s="1150"/>
      <c r="HDE131" s="1150"/>
      <c r="HDF131" s="609"/>
      <c r="HDG131" s="1150"/>
      <c r="HDH131" s="642"/>
      <c r="HDI131" s="1148"/>
      <c r="HDJ131" s="1148"/>
      <c r="HDK131" s="1148"/>
      <c r="HDL131" s="642"/>
      <c r="HDM131" s="730"/>
      <c r="HDN131" s="60"/>
      <c r="HDO131" s="60"/>
      <c r="HDP131" s="731"/>
      <c r="HDQ131" s="1150"/>
      <c r="HDR131" s="35"/>
      <c r="HDS131" s="732"/>
      <c r="HDT131" s="6"/>
      <c r="HDU131" s="6"/>
      <c r="HDV131" s="6"/>
      <c r="HDW131" s="732"/>
      <c r="HDX131" s="1150"/>
      <c r="HDY131" s="609"/>
      <c r="HDZ131" s="1150"/>
      <c r="HEA131" s="1150"/>
      <c r="HEB131" s="1150"/>
      <c r="HEC131" s="609"/>
      <c r="HED131" s="1150"/>
      <c r="HEE131" s="642"/>
      <c r="HEF131" s="1148"/>
      <c r="HEG131" s="1148"/>
      <c r="HEH131" s="1148"/>
      <c r="HEI131" s="642"/>
      <c r="HEJ131" s="730"/>
      <c r="HEK131" s="60"/>
      <c r="HEL131" s="60"/>
      <c r="HEM131" s="731"/>
      <c r="HEN131" s="1150"/>
      <c r="HEO131" s="35"/>
      <c r="HEP131" s="732"/>
      <c r="HEQ131" s="6"/>
      <c r="HER131" s="6"/>
      <c r="HES131" s="6"/>
      <c r="HET131" s="732"/>
      <c r="HEU131" s="1150"/>
      <c r="HEV131" s="609"/>
      <c r="HEW131" s="1150"/>
      <c r="HEX131" s="1150"/>
      <c r="HEY131" s="1150"/>
      <c r="HEZ131" s="609"/>
      <c r="HFA131" s="1150"/>
      <c r="HFB131" s="642"/>
      <c r="HFC131" s="1148"/>
      <c r="HFD131" s="1148"/>
      <c r="HFE131" s="1148"/>
      <c r="HFF131" s="642"/>
      <c r="HFG131" s="730"/>
      <c r="HFH131" s="60"/>
      <c r="HFI131" s="60"/>
      <c r="HFJ131" s="731"/>
      <c r="HFK131" s="1150"/>
      <c r="HFL131" s="35"/>
      <c r="HFM131" s="732"/>
      <c r="HFN131" s="6"/>
      <c r="HFO131" s="6"/>
      <c r="HFP131" s="6"/>
      <c r="HFQ131" s="732"/>
      <c r="HFR131" s="1150"/>
      <c r="HFS131" s="609"/>
      <c r="HFT131" s="1150"/>
      <c r="HFU131" s="1150"/>
      <c r="HFV131" s="1150"/>
      <c r="HFW131" s="609"/>
      <c r="HFX131" s="1150"/>
      <c r="HFY131" s="642"/>
      <c r="HFZ131" s="1148"/>
      <c r="HGA131" s="1148"/>
      <c r="HGB131" s="1148"/>
      <c r="HGC131" s="642"/>
      <c r="HGD131" s="730"/>
      <c r="HGE131" s="60"/>
      <c r="HGF131" s="60"/>
      <c r="HGG131" s="731"/>
      <c r="HGH131" s="1150"/>
      <c r="HGI131" s="35"/>
      <c r="HGJ131" s="732"/>
      <c r="HGK131" s="6"/>
      <c r="HGL131" s="6"/>
      <c r="HGM131" s="6"/>
      <c r="HGN131" s="732"/>
      <c r="HGO131" s="1150"/>
      <c r="HGP131" s="609"/>
      <c r="HGQ131" s="1150"/>
      <c r="HGR131" s="1150"/>
      <c r="HGS131" s="1150"/>
      <c r="HGT131" s="609"/>
      <c r="HGU131" s="1150"/>
      <c r="HGV131" s="642"/>
      <c r="HGW131" s="1148"/>
      <c r="HGX131" s="1148"/>
      <c r="HGY131" s="1148"/>
      <c r="HGZ131" s="642"/>
      <c r="HHA131" s="730"/>
      <c r="HHB131" s="60"/>
      <c r="HHC131" s="60"/>
      <c r="HHD131" s="731"/>
      <c r="HHE131" s="1150"/>
      <c r="HHF131" s="35"/>
      <c r="HHG131" s="732"/>
      <c r="HHH131" s="6"/>
      <c r="HHI131" s="6"/>
      <c r="HHJ131" s="6"/>
      <c r="HHK131" s="732"/>
      <c r="HHL131" s="1150"/>
      <c r="HHM131" s="609"/>
      <c r="HHN131" s="1150"/>
      <c r="HHO131" s="1150"/>
      <c r="HHP131" s="1150"/>
      <c r="HHQ131" s="609"/>
      <c r="HHR131" s="1150"/>
      <c r="HHS131" s="642"/>
      <c r="HHT131" s="1148"/>
      <c r="HHU131" s="1148"/>
      <c r="HHV131" s="1148"/>
      <c r="HHW131" s="642"/>
      <c r="HHX131" s="730"/>
      <c r="HHY131" s="60"/>
      <c r="HHZ131" s="60"/>
      <c r="HIA131" s="731"/>
      <c r="HIB131" s="1150"/>
      <c r="HIC131" s="35"/>
      <c r="HID131" s="732"/>
      <c r="HIE131" s="6"/>
      <c r="HIF131" s="6"/>
      <c r="HIG131" s="6"/>
      <c r="HIH131" s="732"/>
      <c r="HII131" s="1150"/>
      <c r="HIJ131" s="609"/>
      <c r="HIK131" s="1150"/>
      <c r="HIL131" s="1150"/>
      <c r="HIM131" s="1150"/>
      <c r="HIN131" s="609"/>
      <c r="HIO131" s="1150"/>
      <c r="HIP131" s="642"/>
      <c r="HIQ131" s="1148"/>
      <c r="HIR131" s="1148"/>
      <c r="HIS131" s="1148"/>
      <c r="HIT131" s="642"/>
      <c r="HIU131" s="730"/>
      <c r="HIV131" s="60"/>
      <c r="HIW131" s="60"/>
      <c r="HIX131" s="731"/>
      <c r="HIY131" s="1150"/>
      <c r="HIZ131" s="35"/>
      <c r="HJA131" s="732"/>
      <c r="HJB131" s="6"/>
      <c r="HJC131" s="6"/>
      <c r="HJD131" s="6"/>
      <c r="HJE131" s="732"/>
      <c r="HJF131" s="1150"/>
      <c r="HJG131" s="609"/>
      <c r="HJH131" s="1150"/>
      <c r="HJI131" s="1150"/>
      <c r="HJJ131" s="1150"/>
      <c r="HJK131" s="609"/>
      <c r="HJL131" s="1150"/>
      <c r="HJM131" s="642"/>
      <c r="HJN131" s="1148"/>
      <c r="HJO131" s="1148"/>
      <c r="HJP131" s="1148"/>
      <c r="HJQ131" s="642"/>
      <c r="HJR131" s="730"/>
      <c r="HJS131" s="60"/>
      <c r="HJT131" s="60"/>
      <c r="HJU131" s="731"/>
      <c r="HJV131" s="1150"/>
      <c r="HJW131" s="35"/>
      <c r="HJX131" s="732"/>
      <c r="HJY131" s="6"/>
      <c r="HJZ131" s="6"/>
      <c r="HKA131" s="6"/>
      <c r="HKB131" s="732"/>
      <c r="HKC131" s="1150"/>
      <c r="HKD131" s="609"/>
      <c r="HKE131" s="1150"/>
      <c r="HKF131" s="1150"/>
      <c r="HKG131" s="1150"/>
      <c r="HKH131" s="609"/>
      <c r="HKI131" s="1150"/>
      <c r="HKJ131" s="642"/>
      <c r="HKK131" s="1148"/>
      <c r="HKL131" s="1148"/>
      <c r="HKM131" s="1148"/>
      <c r="HKN131" s="642"/>
      <c r="HKO131" s="730"/>
      <c r="HKP131" s="60"/>
      <c r="HKQ131" s="60"/>
      <c r="HKR131" s="731"/>
      <c r="HKS131" s="1150"/>
      <c r="HKT131" s="35"/>
      <c r="HKU131" s="732"/>
      <c r="HKV131" s="6"/>
      <c r="HKW131" s="6"/>
      <c r="HKX131" s="6"/>
      <c r="HKY131" s="732"/>
      <c r="HKZ131" s="1150"/>
      <c r="HLA131" s="609"/>
      <c r="HLB131" s="1150"/>
      <c r="HLC131" s="1150"/>
      <c r="HLD131" s="1150"/>
      <c r="HLE131" s="609"/>
      <c r="HLF131" s="1150"/>
      <c r="HLG131" s="642"/>
      <c r="HLH131" s="1148"/>
      <c r="HLI131" s="1148"/>
      <c r="HLJ131" s="1148"/>
      <c r="HLK131" s="642"/>
      <c r="HLL131" s="730"/>
      <c r="HLM131" s="60"/>
      <c r="HLN131" s="60"/>
      <c r="HLO131" s="731"/>
      <c r="HLP131" s="1150"/>
      <c r="HLQ131" s="35"/>
      <c r="HLR131" s="732"/>
      <c r="HLS131" s="6"/>
      <c r="HLT131" s="6"/>
      <c r="HLU131" s="6"/>
      <c r="HLV131" s="732"/>
      <c r="HLW131" s="1150"/>
      <c r="HLX131" s="609"/>
      <c r="HLY131" s="1150"/>
      <c r="HLZ131" s="1150"/>
      <c r="HMA131" s="1150"/>
      <c r="HMB131" s="609"/>
      <c r="HMC131" s="1150"/>
      <c r="HMD131" s="642"/>
      <c r="HME131" s="1148"/>
      <c r="HMF131" s="1148"/>
      <c r="HMG131" s="1148"/>
      <c r="HMH131" s="642"/>
      <c r="HMI131" s="730"/>
      <c r="HMJ131" s="60"/>
      <c r="HMK131" s="60"/>
      <c r="HML131" s="731"/>
      <c r="HMM131" s="1150"/>
      <c r="HMN131" s="35"/>
      <c r="HMO131" s="732"/>
      <c r="HMP131" s="6"/>
      <c r="HMQ131" s="6"/>
      <c r="HMR131" s="6"/>
      <c r="HMS131" s="732"/>
      <c r="HMT131" s="1150"/>
      <c r="HMU131" s="609"/>
      <c r="HMV131" s="1150"/>
      <c r="HMW131" s="1150"/>
      <c r="HMX131" s="1150"/>
      <c r="HMY131" s="609"/>
      <c r="HMZ131" s="1150"/>
      <c r="HNA131" s="642"/>
      <c r="HNB131" s="1148"/>
      <c r="HNC131" s="1148"/>
      <c r="HND131" s="1148"/>
      <c r="HNE131" s="642"/>
      <c r="HNF131" s="730"/>
      <c r="HNG131" s="60"/>
      <c r="HNH131" s="60"/>
      <c r="HNI131" s="731"/>
      <c r="HNJ131" s="1150"/>
      <c r="HNK131" s="35"/>
      <c r="HNL131" s="732"/>
      <c r="HNM131" s="6"/>
      <c r="HNN131" s="6"/>
      <c r="HNO131" s="6"/>
      <c r="HNP131" s="732"/>
      <c r="HNQ131" s="1150"/>
      <c r="HNR131" s="609"/>
      <c r="HNS131" s="1150"/>
      <c r="HNT131" s="1150"/>
      <c r="HNU131" s="1150"/>
      <c r="HNV131" s="609"/>
      <c r="HNW131" s="1150"/>
      <c r="HNX131" s="642"/>
      <c r="HNY131" s="1148"/>
      <c r="HNZ131" s="1148"/>
      <c r="HOA131" s="1148"/>
      <c r="HOB131" s="642"/>
      <c r="HOC131" s="730"/>
      <c r="HOD131" s="60"/>
      <c r="HOE131" s="60"/>
      <c r="HOF131" s="731"/>
      <c r="HOG131" s="1150"/>
      <c r="HOH131" s="35"/>
      <c r="HOI131" s="732"/>
      <c r="HOJ131" s="6"/>
      <c r="HOK131" s="6"/>
      <c r="HOL131" s="6"/>
      <c r="HOM131" s="732"/>
      <c r="HON131" s="1150"/>
      <c r="HOO131" s="609"/>
      <c r="HOP131" s="1150"/>
      <c r="HOQ131" s="1150"/>
      <c r="HOR131" s="1150"/>
      <c r="HOS131" s="609"/>
      <c r="HOT131" s="1150"/>
      <c r="HOU131" s="642"/>
      <c r="HOV131" s="1148"/>
      <c r="HOW131" s="1148"/>
      <c r="HOX131" s="1148"/>
      <c r="HOY131" s="642"/>
      <c r="HOZ131" s="730"/>
      <c r="HPA131" s="60"/>
      <c r="HPB131" s="60"/>
      <c r="HPC131" s="731"/>
      <c r="HPD131" s="1150"/>
      <c r="HPE131" s="35"/>
      <c r="HPF131" s="732"/>
      <c r="HPG131" s="6"/>
      <c r="HPH131" s="6"/>
      <c r="HPI131" s="6"/>
      <c r="HPJ131" s="732"/>
      <c r="HPK131" s="1150"/>
      <c r="HPL131" s="609"/>
      <c r="HPM131" s="1150"/>
      <c r="HPN131" s="1150"/>
      <c r="HPO131" s="1150"/>
      <c r="HPP131" s="609"/>
      <c r="HPQ131" s="1150"/>
      <c r="HPR131" s="642"/>
      <c r="HPS131" s="1148"/>
      <c r="HPT131" s="1148"/>
      <c r="HPU131" s="1148"/>
      <c r="HPV131" s="642"/>
      <c r="HPW131" s="730"/>
      <c r="HPX131" s="60"/>
      <c r="HPY131" s="60"/>
      <c r="HPZ131" s="731"/>
      <c r="HQA131" s="1150"/>
      <c r="HQB131" s="35"/>
      <c r="HQC131" s="732"/>
      <c r="HQD131" s="6"/>
      <c r="HQE131" s="6"/>
      <c r="HQF131" s="6"/>
      <c r="HQG131" s="732"/>
      <c r="HQH131" s="1150"/>
      <c r="HQI131" s="609"/>
      <c r="HQJ131" s="1150"/>
      <c r="HQK131" s="1150"/>
      <c r="HQL131" s="1150"/>
      <c r="HQM131" s="609"/>
      <c r="HQN131" s="1150"/>
      <c r="HQO131" s="642"/>
      <c r="HQP131" s="1148"/>
      <c r="HQQ131" s="1148"/>
      <c r="HQR131" s="1148"/>
      <c r="HQS131" s="642"/>
      <c r="HQT131" s="730"/>
      <c r="HQU131" s="60"/>
      <c r="HQV131" s="60"/>
      <c r="HQW131" s="731"/>
      <c r="HQX131" s="1150"/>
      <c r="HQY131" s="35"/>
      <c r="HQZ131" s="732"/>
      <c r="HRA131" s="6"/>
      <c r="HRB131" s="6"/>
      <c r="HRC131" s="6"/>
      <c r="HRD131" s="732"/>
      <c r="HRE131" s="1150"/>
      <c r="HRF131" s="609"/>
      <c r="HRG131" s="1150"/>
      <c r="HRH131" s="1150"/>
      <c r="HRI131" s="1150"/>
      <c r="HRJ131" s="609"/>
      <c r="HRK131" s="1150"/>
      <c r="HRL131" s="642"/>
      <c r="HRM131" s="1148"/>
      <c r="HRN131" s="1148"/>
      <c r="HRO131" s="1148"/>
      <c r="HRP131" s="642"/>
      <c r="HRQ131" s="730"/>
      <c r="HRR131" s="60"/>
      <c r="HRS131" s="60"/>
      <c r="HRT131" s="731"/>
      <c r="HRU131" s="1150"/>
      <c r="HRV131" s="35"/>
      <c r="HRW131" s="732"/>
      <c r="HRX131" s="6"/>
      <c r="HRY131" s="6"/>
      <c r="HRZ131" s="6"/>
      <c r="HSA131" s="732"/>
      <c r="HSB131" s="1150"/>
      <c r="HSC131" s="609"/>
      <c r="HSD131" s="1150"/>
      <c r="HSE131" s="1150"/>
      <c r="HSF131" s="1150"/>
      <c r="HSG131" s="609"/>
      <c r="HSH131" s="1150"/>
      <c r="HSI131" s="642"/>
      <c r="HSJ131" s="1148"/>
      <c r="HSK131" s="1148"/>
      <c r="HSL131" s="1148"/>
      <c r="HSM131" s="642"/>
      <c r="HSN131" s="730"/>
      <c r="HSO131" s="60"/>
      <c r="HSP131" s="60"/>
      <c r="HSQ131" s="731"/>
      <c r="HSR131" s="1150"/>
      <c r="HSS131" s="35"/>
      <c r="HST131" s="732"/>
      <c r="HSU131" s="6"/>
      <c r="HSV131" s="6"/>
      <c r="HSW131" s="6"/>
      <c r="HSX131" s="732"/>
      <c r="HSY131" s="1150"/>
      <c r="HSZ131" s="609"/>
      <c r="HTA131" s="1150"/>
      <c r="HTB131" s="1150"/>
      <c r="HTC131" s="1150"/>
      <c r="HTD131" s="609"/>
      <c r="HTE131" s="1150"/>
      <c r="HTF131" s="642"/>
      <c r="HTG131" s="1148"/>
      <c r="HTH131" s="1148"/>
      <c r="HTI131" s="1148"/>
      <c r="HTJ131" s="642"/>
      <c r="HTK131" s="730"/>
      <c r="HTL131" s="60"/>
      <c r="HTM131" s="60"/>
      <c r="HTN131" s="731"/>
      <c r="HTO131" s="1150"/>
      <c r="HTP131" s="35"/>
      <c r="HTQ131" s="732"/>
      <c r="HTR131" s="6"/>
      <c r="HTS131" s="6"/>
      <c r="HTT131" s="6"/>
      <c r="HTU131" s="732"/>
      <c r="HTV131" s="1150"/>
      <c r="HTW131" s="609"/>
      <c r="HTX131" s="1150"/>
      <c r="HTY131" s="1150"/>
      <c r="HTZ131" s="1150"/>
      <c r="HUA131" s="609"/>
      <c r="HUB131" s="1150"/>
      <c r="HUC131" s="642"/>
      <c r="HUD131" s="1148"/>
      <c r="HUE131" s="1148"/>
      <c r="HUF131" s="1148"/>
      <c r="HUG131" s="642"/>
      <c r="HUH131" s="730"/>
      <c r="HUI131" s="60"/>
      <c r="HUJ131" s="60"/>
      <c r="HUK131" s="731"/>
      <c r="HUL131" s="1150"/>
      <c r="HUM131" s="35"/>
      <c r="HUN131" s="732"/>
      <c r="HUO131" s="6"/>
      <c r="HUP131" s="6"/>
      <c r="HUQ131" s="6"/>
      <c r="HUR131" s="732"/>
      <c r="HUS131" s="1150"/>
      <c r="HUT131" s="609"/>
      <c r="HUU131" s="1150"/>
      <c r="HUV131" s="1150"/>
      <c r="HUW131" s="1150"/>
      <c r="HUX131" s="609"/>
      <c r="HUY131" s="1150"/>
      <c r="HUZ131" s="642"/>
      <c r="HVA131" s="1148"/>
      <c r="HVB131" s="1148"/>
      <c r="HVC131" s="1148"/>
      <c r="HVD131" s="642"/>
      <c r="HVE131" s="730"/>
      <c r="HVF131" s="60"/>
      <c r="HVG131" s="60"/>
      <c r="HVH131" s="731"/>
      <c r="HVI131" s="1150"/>
      <c r="HVJ131" s="35"/>
      <c r="HVK131" s="732"/>
      <c r="HVL131" s="6"/>
      <c r="HVM131" s="6"/>
      <c r="HVN131" s="6"/>
      <c r="HVO131" s="732"/>
      <c r="HVP131" s="1150"/>
      <c r="HVQ131" s="609"/>
      <c r="HVR131" s="1150"/>
      <c r="HVS131" s="1150"/>
      <c r="HVT131" s="1150"/>
      <c r="HVU131" s="609"/>
      <c r="HVV131" s="1150"/>
      <c r="HVW131" s="642"/>
      <c r="HVX131" s="1148"/>
      <c r="HVY131" s="1148"/>
      <c r="HVZ131" s="1148"/>
      <c r="HWA131" s="642"/>
      <c r="HWB131" s="730"/>
      <c r="HWC131" s="60"/>
      <c r="HWD131" s="60"/>
      <c r="HWE131" s="731"/>
      <c r="HWF131" s="1150"/>
      <c r="HWG131" s="35"/>
      <c r="HWH131" s="732"/>
      <c r="HWI131" s="6"/>
      <c r="HWJ131" s="6"/>
      <c r="HWK131" s="6"/>
      <c r="HWL131" s="732"/>
      <c r="HWM131" s="1150"/>
      <c r="HWN131" s="609"/>
      <c r="HWO131" s="1150"/>
      <c r="HWP131" s="1150"/>
      <c r="HWQ131" s="1150"/>
      <c r="HWR131" s="609"/>
      <c r="HWS131" s="1150"/>
      <c r="HWT131" s="642"/>
      <c r="HWU131" s="1148"/>
      <c r="HWV131" s="1148"/>
      <c r="HWW131" s="1148"/>
      <c r="HWX131" s="642"/>
      <c r="HWY131" s="730"/>
      <c r="HWZ131" s="60"/>
      <c r="HXA131" s="60"/>
      <c r="HXB131" s="731"/>
      <c r="HXC131" s="1150"/>
      <c r="HXD131" s="35"/>
      <c r="HXE131" s="732"/>
      <c r="HXF131" s="6"/>
      <c r="HXG131" s="6"/>
      <c r="HXH131" s="6"/>
      <c r="HXI131" s="732"/>
      <c r="HXJ131" s="1150"/>
      <c r="HXK131" s="609"/>
      <c r="HXL131" s="1150"/>
      <c r="HXM131" s="1150"/>
      <c r="HXN131" s="1150"/>
      <c r="HXO131" s="609"/>
      <c r="HXP131" s="1150"/>
      <c r="HXQ131" s="642"/>
      <c r="HXR131" s="1148"/>
      <c r="HXS131" s="1148"/>
      <c r="HXT131" s="1148"/>
      <c r="HXU131" s="642"/>
      <c r="HXV131" s="730"/>
      <c r="HXW131" s="60"/>
      <c r="HXX131" s="60"/>
      <c r="HXY131" s="731"/>
      <c r="HXZ131" s="1150"/>
      <c r="HYA131" s="35"/>
      <c r="HYB131" s="732"/>
      <c r="HYC131" s="6"/>
      <c r="HYD131" s="6"/>
      <c r="HYE131" s="6"/>
      <c r="HYF131" s="732"/>
      <c r="HYG131" s="1150"/>
      <c r="HYH131" s="609"/>
      <c r="HYI131" s="1150"/>
      <c r="HYJ131" s="1150"/>
      <c r="HYK131" s="1150"/>
      <c r="HYL131" s="609"/>
      <c r="HYM131" s="1150"/>
      <c r="HYN131" s="642"/>
      <c r="HYO131" s="1148"/>
      <c r="HYP131" s="1148"/>
      <c r="HYQ131" s="1148"/>
      <c r="HYR131" s="642"/>
      <c r="HYS131" s="730"/>
      <c r="HYT131" s="60"/>
      <c r="HYU131" s="60"/>
      <c r="HYV131" s="731"/>
      <c r="HYW131" s="1150"/>
      <c r="HYX131" s="35"/>
      <c r="HYY131" s="732"/>
      <c r="HYZ131" s="6"/>
      <c r="HZA131" s="6"/>
      <c r="HZB131" s="6"/>
      <c r="HZC131" s="732"/>
      <c r="HZD131" s="1150"/>
      <c r="HZE131" s="609"/>
      <c r="HZF131" s="1150"/>
      <c r="HZG131" s="1150"/>
      <c r="HZH131" s="1150"/>
      <c r="HZI131" s="609"/>
      <c r="HZJ131" s="1150"/>
      <c r="HZK131" s="642"/>
      <c r="HZL131" s="1148"/>
      <c r="HZM131" s="1148"/>
      <c r="HZN131" s="1148"/>
      <c r="HZO131" s="642"/>
      <c r="HZP131" s="730"/>
      <c r="HZQ131" s="60"/>
      <c r="HZR131" s="60"/>
      <c r="HZS131" s="731"/>
      <c r="HZT131" s="1150"/>
      <c r="HZU131" s="35"/>
      <c r="HZV131" s="732"/>
      <c r="HZW131" s="6"/>
      <c r="HZX131" s="6"/>
      <c r="HZY131" s="6"/>
      <c r="HZZ131" s="732"/>
      <c r="IAA131" s="1150"/>
      <c r="IAB131" s="609"/>
      <c r="IAC131" s="1150"/>
      <c r="IAD131" s="1150"/>
      <c r="IAE131" s="1150"/>
      <c r="IAF131" s="609"/>
      <c r="IAG131" s="1150"/>
      <c r="IAH131" s="642"/>
      <c r="IAI131" s="1148"/>
      <c r="IAJ131" s="1148"/>
      <c r="IAK131" s="1148"/>
      <c r="IAL131" s="642"/>
      <c r="IAM131" s="730"/>
      <c r="IAN131" s="60"/>
      <c r="IAO131" s="60"/>
      <c r="IAP131" s="731"/>
      <c r="IAQ131" s="1150"/>
      <c r="IAR131" s="35"/>
      <c r="IAS131" s="732"/>
      <c r="IAT131" s="6"/>
      <c r="IAU131" s="6"/>
      <c r="IAV131" s="6"/>
      <c r="IAW131" s="732"/>
      <c r="IAX131" s="1150"/>
      <c r="IAY131" s="609"/>
      <c r="IAZ131" s="1150"/>
      <c r="IBA131" s="1150"/>
      <c r="IBB131" s="1150"/>
      <c r="IBC131" s="609"/>
      <c r="IBD131" s="1150"/>
      <c r="IBE131" s="642"/>
      <c r="IBF131" s="1148"/>
      <c r="IBG131" s="1148"/>
      <c r="IBH131" s="1148"/>
      <c r="IBI131" s="642"/>
      <c r="IBJ131" s="730"/>
      <c r="IBK131" s="60"/>
      <c r="IBL131" s="60"/>
      <c r="IBM131" s="731"/>
      <c r="IBN131" s="1150"/>
      <c r="IBO131" s="35"/>
      <c r="IBP131" s="732"/>
      <c r="IBQ131" s="6"/>
      <c r="IBR131" s="6"/>
      <c r="IBS131" s="6"/>
      <c r="IBT131" s="732"/>
      <c r="IBU131" s="1150"/>
      <c r="IBV131" s="609"/>
      <c r="IBW131" s="1150"/>
      <c r="IBX131" s="1150"/>
      <c r="IBY131" s="1150"/>
      <c r="IBZ131" s="609"/>
      <c r="ICA131" s="1150"/>
      <c r="ICB131" s="642"/>
      <c r="ICC131" s="1148"/>
      <c r="ICD131" s="1148"/>
      <c r="ICE131" s="1148"/>
      <c r="ICF131" s="642"/>
      <c r="ICG131" s="730"/>
      <c r="ICH131" s="60"/>
      <c r="ICI131" s="60"/>
      <c r="ICJ131" s="731"/>
      <c r="ICK131" s="1150"/>
      <c r="ICL131" s="35"/>
      <c r="ICM131" s="732"/>
      <c r="ICN131" s="6"/>
      <c r="ICO131" s="6"/>
      <c r="ICP131" s="6"/>
      <c r="ICQ131" s="732"/>
      <c r="ICR131" s="1150"/>
      <c r="ICS131" s="609"/>
      <c r="ICT131" s="1150"/>
      <c r="ICU131" s="1150"/>
      <c r="ICV131" s="1150"/>
      <c r="ICW131" s="609"/>
      <c r="ICX131" s="1150"/>
      <c r="ICY131" s="642"/>
      <c r="ICZ131" s="1148"/>
      <c r="IDA131" s="1148"/>
      <c r="IDB131" s="1148"/>
      <c r="IDC131" s="642"/>
      <c r="IDD131" s="730"/>
      <c r="IDE131" s="60"/>
      <c r="IDF131" s="60"/>
      <c r="IDG131" s="731"/>
      <c r="IDH131" s="1150"/>
      <c r="IDI131" s="35"/>
      <c r="IDJ131" s="732"/>
      <c r="IDK131" s="6"/>
      <c r="IDL131" s="6"/>
      <c r="IDM131" s="6"/>
      <c r="IDN131" s="732"/>
      <c r="IDO131" s="1150"/>
      <c r="IDP131" s="609"/>
      <c r="IDQ131" s="1150"/>
      <c r="IDR131" s="1150"/>
      <c r="IDS131" s="1150"/>
      <c r="IDT131" s="609"/>
      <c r="IDU131" s="1150"/>
      <c r="IDV131" s="642"/>
      <c r="IDW131" s="1148"/>
      <c r="IDX131" s="1148"/>
      <c r="IDY131" s="1148"/>
      <c r="IDZ131" s="642"/>
      <c r="IEA131" s="730"/>
      <c r="IEB131" s="60"/>
      <c r="IEC131" s="60"/>
      <c r="IED131" s="731"/>
      <c r="IEE131" s="1150"/>
      <c r="IEF131" s="35"/>
      <c r="IEG131" s="732"/>
      <c r="IEH131" s="6"/>
      <c r="IEI131" s="6"/>
      <c r="IEJ131" s="6"/>
      <c r="IEK131" s="732"/>
      <c r="IEL131" s="1150"/>
      <c r="IEM131" s="609"/>
      <c r="IEN131" s="1150"/>
      <c r="IEO131" s="1150"/>
      <c r="IEP131" s="1150"/>
      <c r="IEQ131" s="609"/>
      <c r="IER131" s="1150"/>
      <c r="IES131" s="642"/>
      <c r="IET131" s="1148"/>
      <c r="IEU131" s="1148"/>
      <c r="IEV131" s="1148"/>
      <c r="IEW131" s="642"/>
      <c r="IEX131" s="730"/>
      <c r="IEY131" s="60"/>
      <c r="IEZ131" s="60"/>
      <c r="IFA131" s="731"/>
      <c r="IFB131" s="1150"/>
      <c r="IFC131" s="35"/>
      <c r="IFD131" s="732"/>
      <c r="IFE131" s="6"/>
      <c r="IFF131" s="6"/>
      <c r="IFG131" s="6"/>
      <c r="IFH131" s="732"/>
      <c r="IFI131" s="1150"/>
      <c r="IFJ131" s="609"/>
      <c r="IFK131" s="1150"/>
      <c r="IFL131" s="1150"/>
      <c r="IFM131" s="1150"/>
      <c r="IFN131" s="609"/>
      <c r="IFO131" s="1150"/>
      <c r="IFP131" s="642"/>
      <c r="IFQ131" s="1148"/>
      <c r="IFR131" s="1148"/>
      <c r="IFS131" s="1148"/>
      <c r="IFT131" s="642"/>
      <c r="IFU131" s="730"/>
      <c r="IFV131" s="60"/>
      <c r="IFW131" s="60"/>
      <c r="IFX131" s="731"/>
      <c r="IFY131" s="1150"/>
      <c r="IFZ131" s="35"/>
      <c r="IGA131" s="732"/>
      <c r="IGB131" s="6"/>
      <c r="IGC131" s="6"/>
      <c r="IGD131" s="6"/>
      <c r="IGE131" s="732"/>
      <c r="IGF131" s="1150"/>
      <c r="IGG131" s="609"/>
      <c r="IGH131" s="1150"/>
      <c r="IGI131" s="1150"/>
      <c r="IGJ131" s="1150"/>
      <c r="IGK131" s="609"/>
      <c r="IGL131" s="1150"/>
      <c r="IGM131" s="642"/>
      <c r="IGN131" s="1148"/>
      <c r="IGO131" s="1148"/>
      <c r="IGP131" s="1148"/>
      <c r="IGQ131" s="642"/>
      <c r="IGR131" s="730"/>
      <c r="IGS131" s="60"/>
      <c r="IGT131" s="60"/>
      <c r="IGU131" s="731"/>
      <c r="IGV131" s="1150"/>
      <c r="IGW131" s="35"/>
      <c r="IGX131" s="732"/>
      <c r="IGY131" s="6"/>
      <c r="IGZ131" s="6"/>
      <c r="IHA131" s="6"/>
      <c r="IHB131" s="732"/>
      <c r="IHC131" s="1150"/>
      <c r="IHD131" s="609"/>
      <c r="IHE131" s="1150"/>
      <c r="IHF131" s="1150"/>
      <c r="IHG131" s="1150"/>
      <c r="IHH131" s="609"/>
      <c r="IHI131" s="1150"/>
      <c r="IHJ131" s="642"/>
      <c r="IHK131" s="1148"/>
      <c r="IHL131" s="1148"/>
      <c r="IHM131" s="1148"/>
      <c r="IHN131" s="642"/>
      <c r="IHO131" s="730"/>
      <c r="IHP131" s="60"/>
      <c r="IHQ131" s="60"/>
      <c r="IHR131" s="731"/>
      <c r="IHS131" s="1150"/>
      <c r="IHT131" s="35"/>
      <c r="IHU131" s="732"/>
      <c r="IHV131" s="6"/>
      <c r="IHW131" s="6"/>
      <c r="IHX131" s="6"/>
      <c r="IHY131" s="732"/>
      <c r="IHZ131" s="1150"/>
      <c r="IIA131" s="609"/>
      <c r="IIB131" s="1150"/>
      <c r="IIC131" s="1150"/>
      <c r="IID131" s="1150"/>
      <c r="IIE131" s="609"/>
      <c r="IIF131" s="1150"/>
      <c r="IIG131" s="642"/>
      <c r="IIH131" s="1148"/>
      <c r="III131" s="1148"/>
      <c r="IIJ131" s="1148"/>
      <c r="IIK131" s="642"/>
      <c r="IIL131" s="730"/>
      <c r="IIM131" s="60"/>
      <c r="IIN131" s="60"/>
      <c r="IIO131" s="731"/>
      <c r="IIP131" s="1150"/>
      <c r="IIQ131" s="35"/>
      <c r="IIR131" s="732"/>
      <c r="IIS131" s="6"/>
      <c r="IIT131" s="6"/>
      <c r="IIU131" s="6"/>
      <c r="IIV131" s="732"/>
      <c r="IIW131" s="1150"/>
      <c r="IIX131" s="609"/>
      <c r="IIY131" s="1150"/>
      <c r="IIZ131" s="1150"/>
      <c r="IJA131" s="1150"/>
      <c r="IJB131" s="609"/>
      <c r="IJC131" s="1150"/>
      <c r="IJD131" s="642"/>
      <c r="IJE131" s="1148"/>
      <c r="IJF131" s="1148"/>
      <c r="IJG131" s="1148"/>
      <c r="IJH131" s="642"/>
      <c r="IJI131" s="730"/>
      <c r="IJJ131" s="60"/>
      <c r="IJK131" s="60"/>
      <c r="IJL131" s="731"/>
      <c r="IJM131" s="1150"/>
      <c r="IJN131" s="35"/>
      <c r="IJO131" s="732"/>
      <c r="IJP131" s="6"/>
      <c r="IJQ131" s="6"/>
      <c r="IJR131" s="6"/>
      <c r="IJS131" s="732"/>
      <c r="IJT131" s="1150"/>
      <c r="IJU131" s="609"/>
      <c r="IJV131" s="1150"/>
      <c r="IJW131" s="1150"/>
      <c r="IJX131" s="1150"/>
      <c r="IJY131" s="609"/>
      <c r="IJZ131" s="1150"/>
      <c r="IKA131" s="642"/>
      <c r="IKB131" s="1148"/>
      <c r="IKC131" s="1148"/>
      <c r="IKD131" s="1148"/>
      <c r="IKE131" s="642"/>
      <c r="IKF131" s="730"/>
      <c r="IKG131" s="60"/>
      <c r="IKH131" s="60"/>
      <c r="IKI131" s="731"/>
      <c r="IKJ131" s="1150"/>
      <c r="IKK131" s="35"/>
      <c r="IKL131" s="732"/>
      <c r="IKM131" s="6"/>
      <c r="IKN131" s="6"/>
      <c r="IKO131" s="6"/>
      <c r="IKP131" s="732"/>
      <c r="IKQ131" s="1150"/>
      <c r="IKR131" s="609"/>
      <c r="IKS131" s="1150"/>
      <c r="IKT131" s="1150"/>
      <c r="IKU131" s="1150"/>
      <c r="IKV131" s="609"/>
      <c r="IKW131" s="1150"/>
      <c r="IKX131" s="642"/>
      <c r="IKY131" s="1148"/>
      <c r="IKZ131" s="1148"/>
      <c r="ILA131" s="1148"/>
      <c r="ILB131" s="642"/>
      <c r="ILC131" s="730"/>
      <c r="ILD131" s="60"/>
      <c r="ILE131" s="60"/>
      <c r="ILF131" s="731"/>
      <c r="ILG131" s="1150"/>
      <c r="ILH131" s="35"/>
      <c r="ILI131" s="732"/>
      <c r="ILJ131" s="6"/>
      <c r="ILK131" s="6"/>
      <c r="ILL131" s="6"/>
      <c r="ILM131" s="732"/>
      <c r="ILN131" s="1150"/>
      <c r="ILO131" s="609"/>
      <c r="ILP131" s="1150"/>
      <c r="ILQ131" s="1150"/>
      <c r="ILR131" s="1150"/>
      <c r="ILS131" s="609"/>
      <c r="ILT131" s="1150"/>
      <c r="ILU131" s="642"/>
      <c r="ILV131" s="1148"/>
      <c r="ILW131" s="1148"/>
      <c r="ILX131" s="1148"/>
      <c r="ILY131" s="642"/>
      <c r="ILZ131" s="730"/>
      <c r="IMA131" s="60"/>
      <c r="IMB131" s="60"/>
      <c r="IMC131" s="731"/>
      <c r="IMD131" s="1150"/>
      <c r="IME131" s="35"/>
      <c r="IMF131" s="732"/>
      <c r="IMG131" s="6"/>
      <c r="IMH131" s="6"/>
      <c r="IMI131" s="6"/>
      <c r="IMJ131" s="732"/>
      <c r="IMK131" s="1150"/>
      <c r="IML131" s="609"/>
      <c r="IMM131" s="1150"/>
      <c r="IMN131" s="1150"/>
      <c r="IMO131" s="1150"/>
      <c r="IMP131" s="609"/>
      <c r="IMQ131" s="1150"/>
      <c r="IMR131" s="642"/>
      <c r="IMS131" s="1148"/>
      <c r="IMT131" s="1148"/>
      <c r="IMU131" s="1148"/>
      <c r="IMV131" s="642"/>
      <c r="IMW131" s="730"/>
      <c r="IMX131" s="60"/>
      <c r="IMY131" s="60"/>
      <c r="IMZ131" s="731"/>
      <c r="INA131" s="1150"/>
      <c r="INB131" s="35"/>
      <c r="INC131" s="732"/>
      <c r="IND131" s="6"/>
      <c r="INE131" s="6"/>
      <c r="INF131" s="6"/>
      <c r="ING131" s="732"/>
      <c r="INH131" s="1150"/>
      <c r="INI131" s="609"/>
      <c r="INJ131" s="1150"/>
      <c r="INK131" s="1150"/>
      <c r="INL131" s="1150"/>
      <c r="INM131" s="609"/>
      <c r="INN131" s="1150"/>
      <c r="INO131" s="642"/>
      <c r="INP131" s="1148"/>
      <c r="INQ131" s="1148"/>
      <c r="INR131" s="1148"/>
      <c r="INS131" s="642"/>
      <c r="INT131" s="730"/>
      <c r="INU131" s="60"/>
      <c r="INV131" s="60"/>
      <c r="INW131" s="731"/>
      <c r="INX131" s="1150"/>
      <c r="INY131" s="35"/>
      <c r="INZ131" s="732"/>
      <c r="IOA131" s="6"/>
      <c r="IOB131" s="6"/>
      <c r="IOC131" s="6"/>
      <c r="IOD131" s="732"/>
      <c r="IOE131" s="1150"/>
      <c r="IOF131" s="609"/>
      <c r="IOG131" s="1150"/>
      <c r="IOH131" s="1150"/>
      <c r="IOI131" s="1150"/>
      <c r="IOJ131" s="609"/>
      <c r="IOK131" s="1150"/>
      <c r="IOL131" s="642"/>
      <c r="IOM131" s="1148"/>
      <c r="ION131" s="1148"/>
      <c r="IOO131" s="1148"/>
      <c r="IOP131" s="642"/>
      <c r="IOQ131" s="730"/>
      <c r="IOR131" s="60"/>
      <c r="IOS131" s="60"/>
      <c r="IOT131" s="731"/>
      <c r="IOU131" s="1150"/>
      <c r="IOV131" s="35"/>
      <c r="IOW131" s="732"/>
      <c r="IOX131" s="6"/>
      <c r="IOY131" s="6"/>
      <c r="IOZ131" s="6"/>
      <c r="IPA131" s="732"/>
      <c r="IPB131" s="1150"/>
      <c r="IPC131" s="609"/>
      <c r="IPD131" s="1150"/>
      <c r="IPE131" s="1150"/>
      <c r="IPF131" s="1150"/>
      <c r="IPG131" s="609"/>
      <c r="IPH131" s="1150"/>
      <c r="IPI131" s="642"/>
      <c r="IPJ131" s="1148"/>
      <c r="IPK131" s="1148"/>
      <c r="IPL131" s="1148"/>
      <c r="IPM131" s="642"/>
      <c r="IPN131" s="730"/>
      <c r="IPO131" s="60"/>
      <c r="IPP131" s="60"/>
      <c r="IPQ131" s="731"/>
      <c r="IPR131" s="1150"/>
      <c r="IPS131" s="35"/>
      <c r="IPT131" s="732"/>
      <c r="IPU131" s="6"/>
      <c r="IPV131" s="6"/>
      <c r="IPW131" s="6"/>
      <c r="IPX131" s="732"/>
      <c r="IPY131" s="1150"/>
      <c r="IPZ131" s="609"/>
      <c r="IQA131" s="1150"/>
      <c r="IQB131" s="1150"/>
      <c r="IQC131" s="1150"/>
      <c r="IQD131" s="609"/>
      <c r="IQE131" s="1150"/>
      <c r="IQF131" s="642"/>
      <c r="IQG131" s="1148"/>
      <c r="IQH131" s="1148"/>
      <c r="IQI131" s="1148"/>
      <c r="IQJ131" s="642"/>
      <c r="IQK131" s="730"/>
      <c r="IQL131" s="60"/>
      <c r="IQM131" s="60"/>
      <c r="IQN131" s="731"/>
      <c r="IQO131" s="1150"/>
      <c r="IQP131" s="35"/>
      <c r="IQQ131" s="732"/>
      <c r="IQR131" s="6"/>
      <c r="IQS131" s="6"/>
      <c r="IQT131" s="6"/>
      <c r="IQU131" s="732"/>
      <c r="IQV131" s="1150"/>
      <c r="IQW131" s="609"/>
      <c r="IQX131" s="1150"/>
      <c r="IQY131" s="1150"/>
      <c r="IQZ131" s="1150"/>
      <c r="IRA131" s="609"/>
      <c r="IRB131" s="1150"/>
      <c r="IRC131" s="642"/>
      <c r="IRD131" s="1148"/>
      <c r="IRE131" s="1148"/>
      <c r="IRF131" s="1148"/>
      <c r="IRG131" s="642"/>
      <c r="IRH131" s="730"/>
      <c r="IRI131" s="60"/>
      <c r="IRJ131" s="60"/>
      <c r="IRK131" s="731"/>
      <c r="IRL131" s="1150"/>
      <c r="IRM131" s="35"/>
      <c r="IRN131" s="732"/>
      <c r="IRO131" s="6"/>
      <c r="IRP131" s="6"/>
      <c r="IRQ131" s="6"/>
      <c r="IRR131" s="732"/>
      <c r="IRS131" s="1150"/>
      <c r="IRT131" s="609"/>
      <c r="IRU131" s="1150"/>
      <c r="IRV131" s="1150"/>
      <c r="IRW131" s="1150"/>
      <c r="IRX131" s="609"/>
      <c r="IRY131" s="1150"/>
      <c r="IRZ131" s="642"/>
      <c r="ISA131" s="1148"/>
      <c r="ISB131" s="1148"/>
      <c r="ISC131" s="1148"/>
      <c r="ISD131" s="642"/>
      <c r="ISE131" s="730"/>
      <c r="ISF131" s="60"/>
      <c r="ISG131" s="60"/>
      <c r="ISH131" s="731"/>
      <c r="ISI131" s="1150"/>
      <c r="ISJ131" s="35"/>
      <c r="ISK131" s="732"/>
      <c r="ISL131" s="6"/>
      <c r="ISM131" s="6"/>
      <c r="ISN131" s="6"/>
      <c r="ISO131" s="732"/>
      <c r="ISP131" s="1150"/>
      <c r="ISQ131" s="609"/>
      <c r="ISR131" s="1150"/>
      <c r="ISS131" s="1150"/>
      <c r="IST131" s="1150"/>
      <c r="ISU131" s="609"/>
      <c r="ISV131" s="1150"/>
      <c r="ISW131" s="642"/>
      <c r="ISX131" s="1148"/>
      <c r="ISY131" s="1148"/>
      <c r="ISZ131" s="1148"/>
      <c r="ITA131" s="642"/>
      <c r="ITB131" s="730"/>
      <c r="ITC131" s="60"/>
      <c r="ITD131" s="60"/>
      <c r="ITE131" s="731"/>
      <c r="ITF131" s="1150"/>
      <c r="ITG131" s="35"/>
      <c r="ITH131" s="732"/>
      <c r="ITI131" s="6"/>
      <c r="ITJ131" s="6"/>
      <c r="ITK131" s="6"/>
      <c r="ITL131" s="732"/>
      <c r="ITM131" s="1150"/>
      <c r="ITN131" s="609"/>
      <c r="ITO131" s="1150"/>
      <c r="ITP131" s="1150"/>
      <c r="ITQ131" s="1150"/>
      <c r="ITR131" s="609"/>
      <c r="ITS131" s="1150"/>
      <c r="ITT131" s="642"/>
      <c r="ITU131" s="1148"/>
      <c r="ITV131" s="1148"/>
      <c r="ITW131" s="1148"/>
      <c r="ITX131" s="642"/>
      <c r="ITY131" s="730"/>
      <c r="ITZ131" s="60"/>
      <c r="IUA131" s="60"/>
      <c r="IUB131" s="731"/>
      <c r="IUC131" s="1150"/>
      <c r="IUD131" s="35"/>
      <c r="IUE131" s="732"/>
      <c r="IUF131" s="6"/>
      <c r="IUG131" s="6"/>
      <c r="IUH131" s="6"/>
      <c r="IUI131" s="732"/>
      <c r="IUJ131" s="1150"/>
      <c r="IUK131" s="609"/>
      <c r="IUL131" s="1150"/>
      <c r="IUM131" s="1150"/>
      <c r="IUN131" s="1150"/>
      <c r="IUO131" s="609"/>
      <c r="IUP131" s="1150"/>
      <c r="IUQ131" s="642"/>
      <c r="IUR131" s="1148"/>
      <c r="IUS131" s="1148"/>
      <c r="IUT131" s="1148"/>
      <c r="IUU131" s="642"/>
      <c r="IUV131" s="730"/>
      <c r="IUW131" s="60"/>
      <c r="IUX131" s="60"/>
      <c r="IUY131" s="731"/>
      <c r="IUZ131" s="1150"/>
      <c r="IVA131" s="35"/>
      <c r="IVB131" s="732"/>
      <c r="IVC131" s="6"/>
      <c r="IVD131" s="6"/>
      <c r="IVE131" s="6"/>
      <c r="IVF131" s="732"/>
      <c r="IVG131" s="1150"/>
      <c r="IVH131" s="609"/>
      <c r="IVI131" s="1150"/>
      <c r="IVJ131" s="1150"/>
      <c r="IVK131" s="1150"/>
      <c r="IVL131" s="609"/>
      <c r="IVM131" s="1150"/>
      <c r="IVN131" s="642"/>
      <c r="IVO131" s="1148"/>
      <c r="IVP131" s="1148"/>
      <c r="IVQ131" s="1148"/>
      <c r="IVR131" s="642"/>
      <c r="IVS131" s="730"/>
      <c r="IVT131" s="60"/>
      <c r="IVU131" s="60"/>
      <c r="IVV131" s="731"/>
      <c r="IVW131" s="1150"/>
      <c r="IVX131" s="35"/>
      <c r="IVY131" s="732"/>
      <c r="IVZ131" s="6"/>
      <c r="IWA131" s="6"/>
      <c r="IWB131" s="6"/>
      <c r="IWC131" s="732"/>
      <c r="IWD131" s="1150"/>
      <c r="IWE131" s="609"/>
      <c r="IWF131" s="1150"/>
      <c r="IWG131" s="1150"/>
      <c r="IWH131" s="1150"/>
      <c r="IWI131" s="609"/>
      <c r="IWJ131" s="1150"/>
      <c r="IWK131" s="642"/>
      <c r="IWL131" s="1148"/>
      <c r="IWM131" s="1148"/>
      <c r="IWN131" s="1148"/>
      <c r="IWO131" s="642"/>
      <c r="IWP131" s="730"/>
      <c r="IWQ131" s="60"/>
      <c r="IWR131" s="60"/>
      <c r="IWS131" s="731"/>
      <c r="IWT131" s="1150"/>
      <c r="IWU131" s="35"/>
      <c r="IWV131" s="732"/>
      <c r="IWW131" s="6"/>
      <c r="IWX131" s="6"/>
      <c r="IWY131" s="6"/>
      <c r="IWZ131" s="732"/>
      <c r="IXA131" s="1150"/>
      <c r="IXB131" s="609"/>
      <c r="IXC131" s="1150"/>
      <c r="IXD131" s="1150"/>
      <c r="IXE131" s="1150"/>
      <c r="IXF131" s="609"/>
      <c r="IXG131" s="1150"/>
      <c r="IXH131" s="642"/>
      <c r="IXI131" s="1148"/>
      <c r="IXJ131" s="1148"/>
      <c r="IXK131" s="1148"/>
      <c r="IXL131" s="642"/>
      <c r="IXM131" s="730"/>
      <c r="IXN131" s="60"/>
      <c r="IXO131" s="60"/>
      <c r="IXP131" s="731"/>
      <c r="IXQ131" s="1150"/>
      <c r="IXR131" s="35"/>
      <c r="IXS131" s="732"/>
      <c r="IXT131" s="6"/>
      <c r="IXU131" s="6"/>
      <c r="IXV131" s="6"/>
      <c r="IXW131" s="732"/>
      <c r="IXX131" s="1150"/>
      <c r="IXY131" s="609"/>
      <c r="IXZ131" s="1150"/>
      <c r="IYA131" s="1150"/>
      <c r="IYB131" s="1150"/>
      <c r="IYC131" s="609"/>
      <c r="IYD131" s="1150"/>
      <c r="IYE131" s="642"/>
      <c r="IYF131" s="1148"/>
      <c r="IYG131" s="1148"/>
      <c r="IYH131" s="1148"/>
      <c r="IYI131" s="642"/>
      <c r="IYJ131" s="730"/>
      <c r="IYK131" s="60"/>
      <c r="IYL131" s="60"/>
      <c r="IYM131" s="731"/>
      <c r="IYN131" s="1150"/>
      <c r="IYO131" s="35"/>
      <c r="IYP131" s="732"/>
      <c r="IYQ131" s="6"/>
      <c r="IYR131" s="6"/>
      <c r="IYS131" s="6"/>
      <c r="IYT131" s="732"/>
      <c r="IYU131" s="1150"/>
      <c r="IYV131" s="609"/>
      <c r="IYW131" s="1150"/>
      <c r="IYX131" s="1150"/>
      <c r="IYY131" s="1150"/>
      <c r="IYZ131" s="609"/>
      <c r="IZA131" s="1150"/>
      <c r="IZB131" s="642"/>
      <c r="IZC131" s="1148"/>
      <c r="IZD131" s="1148"/>
      <c r="IZE131" s="1148"/>
      <c r="IZF131" s="642"/>
      <c r="IZG131" s="730"/>
      <c r="IZH131" s="60"/>
      <c r="IZI131" s="60"/>
      <c r="IZJ131" s="731"/>
      <c r="IZK131" s="1150"/>
      <c r="IZL131" s="35"/>
      <c r="IZM131" s="732"/>
      <c r="IZN131" s="6"/>
      <c r="IZO131" s="6"/>
      <c r="IZP131" s="6"/>
      <c r="IZQ131" s="732"/>
      <c r="IZR131" s="1150"/>
      <c r="IZS131" s="609"/>
      <c r="IZT131" s="1150"/>
      <c r="IZU131" s="1150"/>
      <c r="IZV131" s="1150"/>
      <c r="IZW131" s="609"/>
      <c r="IZX131" s="1150"/>
      <c r="IZY131" s="642"/>
      <c r="IZZ131" s="1148"/>
      <c r="JAA131" s="1148"/>
      <c r="JAB131" s="1148"/>
      <c r="JAC131" s="642"/>
      <c r="JAD131" s="730"/>
      <c r="JAE131" s="60"/>
      <c r="JAF131" s="60"/>
      <c r="JAG131" s="731"/>
      <c r="JAH131" s="1150"/>
      <c r="JAI131" s="35"/>
      <c r="JAJ131" s="732"/>
      <c r="JAK131" s="6"/>
      <c r="JAL131" s="6"/>
      <c r="JAM131" s="6"/>
      <c r="JAN131" s="732"/>
      <c r="JAO131" s="1150"/>
      <c r="JAP131" s="609"/>
      <c r="JAQ131" s="1150"/>
      <c r="JAR131" s="1150"/>
      <c r="JAS131" s="1150"/>
      <c r="JAT131" s="609"/>
      <c r="JAU131" s="1150"/>
      <c r="JAV131" s="642"/>
      <c r="JAW131" s="1148"/>
      <c r="JAX131" s="1148"/>
      <c r="JAY131" s="1148"/>
      <c r="JAZ131" s="642"/>
      <c r="JBA131" s="730"/>
      <c r="JBB131" s="60"/>
      <c r="JBC131" s="60"/>
      <c r="JBD131" s="731"/>
      <c r="JBE131" s="1150"/>
      <c r="JBF131" s="35"/>
      <c r="JBG131" s="732"/>
      <c r="JBH131" s="6"/>
      <c r="JBI131" s="6"/>
      <c r="JBJ131" s="6"/>
      <c r="JBK131" s="732"/>
      <c r="JBL131" s="1150"/>
      <c r="JBM131" s="609"/>
      <c r="JBN131" s="1150"/>
      <c r="JBO131" s="1150"/>
      <c r="JBP131" s="1150"/>
      <c r="JBQ131" s="609"/>
      <c r="JBR131" s="1150"/>
      <c r="JBS131" s="642"/>
      <c r="JBT131" s="1148"/>
      <c r="JBU131" s="1148"/>
      <c r="JBV131" s="1148"/>
      <c r="JBW131" s="642"/>
      <c r="JBX131" s="730"/>
      <c r="JBY131" s="60"/>
      <c r="JBZ131" s="60"/>
      <c r="JCA131" s="731"/>
      <c r="JCB131" s="1150"/>
      <c r="JCC131" s="35"/>
      <c r="JCD131" s="732"/>
      <c r="JCE131" s="6"/>
      <c r="JCF131" s="6"/>
      <c r="JCG131" s="6"/>
      <c r="JCH131" s="732"/>
      <c r="JCI131" s="1150"/>
      <c r="JCJ131" s="609"/>
      <c r="JCK131" s="1150"/>
      <c r="JCL131" s="1150"/>
      <c r="JCM131" s="1150"/>
      <c r="JCN131" s="609"/>
      <c r="JCO131" s="1150"/>
      <c r="JCP131" s="642"/>
      <c r="JCQ131" s="1148"/>
      <c r="JCR131" s="1148"/>
      <c r="JCS131" s="1148"/>
      <c r="JCT131" s="642"/>
      <c r="JCU131" s="730"/>
      <c r="JCV131" s="60"/>
      <c r="JCW131" s="60"/>
      <c r="JCX131" s="731"/>
      <c r="JCY131" s="1150"/>
      <c r="JCZ131" s="35"/>
      <c r="JDA131" s="732"/>
      <c r="JDB131" s="6"/>
      <c r="JDC131" s="6"/>
      <c r="JDD131" s="6"/>
      <c r="JDE131" s="732"/>
      <c r="JDF131" s="1150"/>
      <c r="JDG131" s="609"/>
      <c r="JDH131" s="1150"/>
      <c r="JDI131" s="1150"/>
      <c r="JDJ131" s="1150"/>
      <c r="JDK131" s="609"/>
      <c r="JDL131" s="1150"/>
      <c r="JDM131" s="642"/>
      <c r="JDN131" s="1148"/>
      <c r="JDO131" s="1148"/>
      <c r="JDP131" s="1148"/>
      <c r="JDQ131" s="642"/>
      <c r="JDR131" s="730"/>
      <c r="JDS131" s="60"/>
      <c r="JDT131" s="60"/>
      <c r="JDU131" s="731"/>
      <c r="JDV131" s="1150"/>
      <c r="JDW131" s="35"/>
      <c r="JDX131" s="732"/>
      <c r="JDY131" s="6"/>
      <c r="JDZ131" s="6"/>
      <c r="JEA131" s="6"/>
      <c r="JEB131" s="732"/>
      <c r="JEC131" s="1150"/>
      <c r="JED131" s="609"/>
      <c r="JEE131" s="1150"/>
      <c r="JEF131" s="1150"/>
      <c r="JEG131" s="1150"/>
      <c r="JEH131" s="609"/>
      <c r="JEI131" s="1150"/>
      <c r="JEJ131" s="642"/>
      <c r="JEK131" s="1148"/>
      <c r="JEL131" s="1148"/>
      <c r="JEM131" s="1148"/>
      <c r="JEN131" s="642"/>
      <c r="JEO131" s="730"/>
      <c r="JEP131" s="60"/>
      <c r="JEQ131" s="60"/>
      <c r="JER131" s="731"/>
      <c r="JES131" s="1150"/>
      <c r="JET131" s="35"/>
      <c r="JEU131" s="732"/>
      <c r="JEV131" s="6"/>
      <c r="JEW131" s="6"/>
      <c r="JEX131" s="6"/>
      <c r="JEY131" s="732"/>
      <c r="JEZ131" s="1150"/>
      <c r="JFA131" s="609"/>
      <c r="JFB131" s="1150"/>
      <c r="JFC131" s="1150"/>
      <c r="JFD131" s="1150"/>
      <c r="JFE131" s="609"/>
      <c r="JFF131" s="1150"/>
      <c r="JFG131" s="642"/>
      <c r="JFH131" s="1148"/>
      <c r="JFI131" s="1148"/>
      <c r="JFJ131" s="1148"/>
      <c r="JFK131" s="642"/>
      <c r="JFL131" s="730"/>
      <c r="JFM131" s="60"/>
      <c r="JFN131" s="60"/>
      <c r="JFO131" s="731"/>
      <c r="JFP131" s="1150"/>
      <c r="JFQ131" s="35"/>
      <c r="JFR131" s="732"/>
      <c r="JFS131" s="6"/>
      <c r="JFT131" s="6"/>
      <c r="JFU131" s="6"/>
      <c r="JFV131" s="732"/>
      <c r="JFW131" s="1150"/>
      <c r="JFX131" s="609"/>
      <c r="JFY131" s="1150"/>
      <c r="JFZ131" s="1150"/>
      <c r="JGA131" s="1150"/>
      <c r="JGB131" s="609"/>
      <c r="JGC131" s="1150"/>
      <c r="JGD131" s="642"/>
      <c r="JGE131" s="1148"/>
      <c r="JGF131" s="1148"/>
      <c r="JGG131" s="1148"/>
      <c r="JGH131" s="642"/>
      <c r="JGI131" s="730"/>
      <c r="JGJ131" s="60"/>
      <c r="JGK131" s="60"/>
      <c r="JGL131" s="731"/>
      <c r="JGM131" s="1150"/>
      <c r="JGN131" s="35"/>
      <c r="JGO131" s="732"/>
      <c r="JGP131" s="6"/>
      <c r="JGQ131" s="6"/>
      <c r="JGR131" s="6"/>
      <c r="JGS131" s="732"/>
      <c r="JGT131" s="1150"/>
      <c r="JGU131" s="609"/>
      <c r="JGV131" s="1150"/>
      <c r="JGW131" s="1150"/>
      <c r="JGX131" s="1150"/>
      <c r="JGY131" s="609"/>
      <c r="JGZ131" s="1150"/>
      <c r="JHA131" s="642"/>
      <c r="JHB131" s="1148"/>
      <c r="JHC131" s="1148"/>
      <c r="JHD131" s="1148"/>
      <c r="JHE131" s="642"/>
      <c r="JHF131" s="730"/>
      <c r="JHG131" s="60"/>
      <c r="JHH131" s="60"/>
      <c r="JHI131" s="731"/>
      <c r="JHJ131" s="1150"/>
      <c r="JHK131" s="35"/>
      <c r="JHL131" s="732"/>
      <c r="JHM131" s="6"/>
      <c r="JHN131" s="6"/>
      <c r="JHO131" s="6"/>
      <c r="JHP131" s="732"/>
      <c r="JHQ131" s="1150"/>
      <c r="JHR131" s="609"/>
      <c r="JHS131" s="1150"/>
      <c r="JHT131" s="1150"/>
      <c r="JHU131" s="1150"/>
      <c r="JHV131" s="609"/>
      <c r="JHW131" s="1150"/>
      <c r="JHX131" s="642"/>
      <c r="JHY131" s="1148"/>
      <c r="JHZ131" s="1148"/>
      <c r="JIA131" s="1148"/>
      <c r="JIB131" s="642"/>
      <c r="JIC131" s="730"/>
      <c r="JID131" s="60"/>
      <c r="JIE131" s="60"/>
      <c r="JIF131" s="731"/>
      <c r="JIG131" s="1150"/>
      <c r="JIH131" s="35"/>
      <c r="JII131" s="732"/>
      <c r="JIJ131" s="6"/>
      <c r="JIK131" s="6"/>
      <c r="JIL131" s="6"/>
      <c r="JIM131" s="732"/>
      <c r="JIN131" s="1150"/>
      <c r="JIO131" s="609"/>
      <c r="JIP131" s="1150"/>
      <c r="JIQ131" s="1150"/>
      <c r="JIR131" s="1150"/>
      <c r="JIS131" s="609"/>
      <c r="JIT131" s="1150"/>
      <c r="JIU131" s="642"/>
      <c r="JIV131" s="1148"/>
      <c r="JIW131" s="1148"/>
      <c r="JIX131" s="1148"/>
      <c r="JIY131" s="642"/>
      <c r="JIZ131" s="730"/>
      <c r="JJA131" s="60"/>
      <c r="JJB131" s="60"/>
      <c r="JJC131" s="731"/>
      <c r="JJD131" s="1150"/>
      <c r="JJE131" s="35"/>
      <c r="JJF131" s="732"/>
      <c r="JJG131" s="6"/>
      <c r="JJH131" s="6"/>
      <c r="JJI131" s="6"/>
      <c r="JJJ131" s="732"/>
      <c r="JJK131" s="1150"/>
      <c r="JJL131" s="609"/>
      <c r="JJM131" s="1150"/>
      <c r="JJN131" s="1150"/>
      <c r="JJO131" s="1150"/>
      <c r="JJP131" s="609"/>
      <c r="JJQ131" s="1150"/>
      <c r="JJR131" s="642"/>
      <c r="JJS131" s="1148"/>
      <c r="JJT131" s="1148"/>
      <c r="JJU131" s="1148"/>
      <c r="JJV131" s="642"/>
      <c r="JJW131" s="730"/>
      <c r="JJX131" s="60"/>
      <c r="JJY131" s="60"/>
      <c r="JJZ131" s="731"/>
      <c r="JKA131" s="1150"/>
      <c r="JKB131" s="35"/>
      <c r="JKC131" s="732"/>
      <c r="JKD131" s="6"/>
      <c r="JKE131" s="6"/>
      <c r="JKF131" s="6"/>
      <c r="JKG131" s="732"/>
      <c r="JKH131" s="1150"/>
      <c r="JKI131" s="609"/>
      <c r="JKJ131" s="1150"/>
      <c r="JKK131" s="1150"/>
      <c r="JKL131" s="1150"/>
      <c r="JKM131" s="609"/>
      <c r="JKN131" s="1150"/>
      <c r="JKO131" s="642"/>
      <c r="JKP131" s="1148"/>
      <c r="JKQ131" s="1148"/>
      <c r="JKR131" s="1148"/>
      <c r="JKS131" s="642"/>
      <c r="JKT131" s="730"/>
      <c r="JKU131" s="60"/>
      <c r="JKV131" s="60"/>
      <c r="JKW131" s="731"/>
      <c r="JKX131" s="1150"/>
      <c r="JKY131" s="35"/>
      <c r="JKZ131" s="732"/>
      <c r="JLA131" s="6"/>
      <c r="JLB131" s="6"/>
      <c r="JLC131" s="6"/>
      <c r="JLD131" s="732"/>
      <c r="JLE131" s="1150"/>
      <c r="JLF131" s="609"/>
      <c r="JLG131" s="1150"/>
      <c r="JLH131" s="1150"/>
      <c r="JLI131" s="1150"/>
      <c r="JLJ131" s="609"/>
      <c r="JLK131" s="1150"/>
      <c r="JLL131" s="642"/>
      <c r="JLM131" s="1148"/>
      <c r="JLN131" s="1148"/>
      <c r="JLO131" s="1148"/>
      <c r="JLP131" s="642"/>
      <c r="JLQ131" s="730"/>
      <c r="JLR131" s="60"/>
      <c r="JLS131" s="60"/>
      <c r="JLT131" s="731"/>
      <c r="JLU131" s="1150"/>
      <c r="JLV131" s="35"/>
      <c r="JLW131" s="732"/>
      <c r="JLX131" s="6"/>
      <c r="JLY131" s="6"/>
      <c r="JLZ131" s="6"/>
      <c r="JMA131" s="732"/>
      <c r="JMB131" s="1150"/>
      <c r="JMC131" s="609"/>
      <c r="JMD131" s="1150"/>
      <c r="JME131" s="1150"/>
      <c r="JMF131" s="1150"/>
      <c r="JMG131" s="609"/>
      <c r="JMH131" s="1150"/>
      <c r="JMI131" s="642"/>
      <c r="JMJ131" s="1148"/>
      <c r="JMK131" s="1148"/>
      <c r="JML131" s="1148"/>
      <c r="JMM131" s="642"/>
      <c r="JMN131" s="730"/>
      <c r="JMO131" s="60"/>
      <c r="JMP131" s="60"/>
      <c r="JMQ131" s="731"/>
      <c r="JMR131" s="1150"/>
      <c r="JMS131" s="35"/>
      <c r="JMT131" s="732"/>
      <c r="JMU131" s="6"/>
      <c r="JMV131" s="6"/>
      <c r="JMW131" s="6"/>
      <c r="JMX131" s="732"/>
      <c r="JMY131" s="1150"/>
      <c r="JMZ131" s="609"/>
      <c r="JNA131" s="1150"/>
      <c r="JNB131" s="1150"/>
      <c r="JNC131" s="1150"/>
      <c r="JND131" s="609"/>
      <c r="JNE131" s="1150"/>
      <c r="JNF131" s="642"/>
      <c r="JNG131" s="1148"/>
      <c r="JNH131" s="1148"/>
      <c r="JNI131" s="1148"/>
      <c r="JNJ131" s="642"/>
      <c r="JNK131" s="730"/>
      <c r="JNL131" s="60"/>
      <c r="JNM131" s="60"/>
      <c r="JNN131" s="731"/>
      <c r="JNO131" s="1150"/>
      <c r="JNP131" s="35"/>
      <c r="JNQ131" s="732"/>
      <c r="JNR131" s="6"/>
      <c r="JNS131" s="6"/>
      <c r="JNT131" s="6"/>
      <c r="JNU131" s="732"/>
      <c r="JNV131" s="1150"/>
      <c r="JNW131" s="609"/>
      <c r="JNX131" s="1150"/>
      <c r="JNY131" s="1150"/>
      <c r="JNZ131" s="1150"/>
      <c r="JOA131" s="609"/>
      <c r="JOB131" s="1150"/>
      <c r="JOC131" s="642"/>
      <c r="JOD131" s="1148"/>
      <c r="JOE131" s="1148"/>
      <c r="JOF131" s="1148"/>
      <c r="JOG131" s="642"/>
      <c r="JOH131" s="730"/>
      <c r="JOI131" s="60"/>
      <c r="JOJ131" s="60"/>
      <c r="JOK131" s="731"/>
      <c r="JOL131" s="1150"/>
      <c r="JOM131" s="35"/>
      <c r="JON131" s="732"/>
      <c r="JOO131" s="6"/>
      <c r="JOP131" s="6"/>
      <c r="JOQ131" s="6"/>
      <c r="JOR131" s="732"/>
      <c r="JOS131" s="1150"/>
      <c r="JOT131" s="609"/>
      <c r="JOU131" s="1150"/>
      <c r="JOV131" s="1150"/>
      <c r="JOW131" s="1150"/>
      <c r="JOX131" s="609"/>
      <c r="JOY131" s="1150"/>
      <c r="JOZ131" s="642"/>
      <c r="JPA131" s="1148"/>
      <c r="JPB131" s="1148"/>
      <c r="JPC131" s="1148"/>
      <c r="JPD131" s="642"/>
      <c r="JPE131" s="730"/>
      <c r="JPF131" s="60"/>
      <c r="JPG131" s="60"/>
      <c r="JPH131" s="731"/>
      <c r="JPI131" s="1150"/>
      <c r="JPJ131" s="35"/>
      <c r="JPK131" s="732"/>
      <c r="JPL131" s="6"/>
      <c r="JPM131" s="6"/>
      <c r="JPN131" s="6"/>
      <c r="JPO131" s="732"/>
      <c r="JPP131" s="1150"/>
      <c r="JPQ131" s="609"/>
      <c r="JPR131" s="1150"/>
      <c r="JPS131" s="1150"/>
      <c r="JPT131" s="1150"/>
      <c r="JPU131" s="609"/>
      <c r="JPV131" s="1150"/>
      <c r="JPW131" s="642"/>
      <c r="JPX131" s="1148"/>
      <c r="JPY131" s="1148"/>
      <c r="JPZ131" s="1148"/>
      <c r="JQA131" s="642"/>
      <c r="JQB131" s="730"/>
      <c r="JQC131" s="60"/>
      <c r="JQD131" s="60"/>
      <c r="JQE131" s="731"/>
      <c r="JQF131" s="1150"/>
      <c r="JQG131" s="35"/>
      <c r="JQH131" s="732"/>
      <c r="JQI131" s="6"/>
      <c r="JQJ131" s="6"/>
      <c r="JQK131" s="6"/>
      <c r="JQL131" s="732"/>
      <c r="JQM131" s="1150"/>
      <c r="JQN131" s="609"/>
      <c r="JQO131" s="1150"/>
      <c r="JQP131" s="1150"/>
      <c r="JQQ131" s="1150"/>
      <c r="JQR131" s="609"/>
      <c r="JQS131" s="1150"/>
      <c r="JQT131" s="642"/>
      <c r="JQU131" s="1148"/>
      <c r="JQV131" s="1148"/>
      <c r="JQW131" s="1148"/>
      <c r="JQX131" s="642"/>
      <c r="JQY131" s="730"/>
      <c r="JQZ131" s="60"/>
      <c r="JRA131" s="60"/>
      <c r="JRB131" s="731"/>
      <c r="JRC131" s="1150"/>
      <c r="JRD131" s="35"/>
      <c r="JRE131" s="732"/>
      <c r="JRF131" s="6"/>
      <c r="JRG131" s="6"/>
      <c r="JRH131" s="6"/>
      <c r="JRI131" s="732"/>
      <c r="JRJ131" s="1150"/>
      <c r="JRK131" s="609"/>
      <c r="JRL131" s="1150"/>
      <c r="JRM131" s="1150"/>
      <c r="JRN131" s="1150"/>
      <c r="JRO131" s="609"/>
      <c r="JRP131" s="1150"/>
      <c r="JRQ131" s="642"/>
      <c r="JRR131" s="1148"/>
      <c r="JRS131" s="1148"/>
      <c r="JRT131" s="1148"/>
      <c r="JRU131" s="642"/>
      <c r="JRV131" s="730"/>
      <c r="JRW131" s="60"/>
      <c r="JRX131" s="60"/>
      <c r="JRY131" s="731"/>
      <c r="JRZ131" s="1150"/>
      <c r="JSA131" s="35"/>
      <c r="JSB131" s="732"/>
      <c r="JSC131" s="6"/>
      <c r="JSD131" s="6"/>
      <c r="JSE131" s="6"/>
      <c r="JSF131" s="732"/>
      <c r="JSG131" s="1150"/>
      <c r="JSH131" s="609"/>
      <c r="JSI131" s="1150"/>
      <c r="JSJ131" s="1150"/>
      <c r="JSK131" s="1150"/>
      <c r="JSL131" s="609"/>
      <c r="JSM131" s="1150"/>
      <c r="JSN131" s="642"/>
      <c r="JSO131" s="1148"/>
      <c r="JSP131" s="1148"/>
      <c r="JSQ131" s="1148"/>
      <c r="JSR131" s="642"/>
      <c r="JSS131" s="730"/>
      <c r="JST131" s="60"/>
      <c r="JSU131" s="60"/>
      <c r="JSV131" s="731"/>
      <c r="JSW131" s="1150"/>
      <c r="JSX131" s="35"/>
      <c r="JSY131" s="732"/>
      <c r="JSZ131" s="6"/>
      <c r="JTA131" s="6"/>
      <c r="JTB131" s="6"/>
      <c r="JTC131" s="732"/>
      <c r="JTD131" s="1150"/>
      <c r="JTE131" s="609"/>
      <c r="JTF131" s="1150"/>
      <c r="JTG131" s="1150"/>
      <c r="JTH131" s="1150"/>
      <c r="JTI131" s="609"/>
      <c r="JTJ131" s="1150"/>
      <c r="JTK131" s="642"/>
      <c r="JTL131" s="1148"/>
      <c r="JTM131" s="1148"/>
      <c r="JTN131" s="1148"/>
      <c r="JTO131" s="642"/>
      <c r="JTP131" s="730"/>
      <c r="JTQ131" s="60"/>
      <c r="JTR131" s="60"/>
      <c r="JTS131" s="731"/>
      <c r="JTT131" s="1150"/>
      <c r="JTU131" s="35"/>
      <c r="JTV131" s="732"/>
      <c r="JTW131" s="6"/>
      <c r="JTX131" s="6"/>
      <c r="JTY131" s="6"/>
      <c r="JTZ131" s="732"/>
      <c r="JUA131" s="1150"/>
      <c r="JUB131" s="609"/>
      <c r="JUC131" s="1150"/>
      <c r="JUD131" s="1150"/>
      <c r="JUE131" s="1150"/>
      <c r="JUF131" s="609"/>
      <c r="JUG131" s="1150"/>
      <c r="JUH131" s="642"/>
      <c r="JUI131" s="1148"/>
      <c r="JUJ131" s="1148"/>
      <c r="JUK131" s="1148"/>
      <c r="JUL131" s="642"/>
      <c r="JUM131" s="730"/>
      <c r="JUN131" s="60"/>
      <c r="JUO131" s="60"/>
      <c r="JUP131" s="731"/>
      <c r="JUQ131" s="1150"/>
      <c r="JUR131" s="35"/>
      <c r="JUS131" s="732"/>
      <c r="JUT131" s="6"/>
      <c r="JUU131" s="6"/>
      <c r="JUV131" s="6"/>
      <c r="JUW131" s="732"/>
      <c r="JUX131" s="1150"/>
      <c r="JUY131" s="609"/>
      <c r="JUZ131" s="1150"/>
      <c r="JVA131" s="1150"/>
      <c r="JVB131" s="1150"/>
      <c r="JVC131" s="609"/>
      <c r="JVD131" s="1150"/>
      <c r="JVE131" s="642"/>
      <c r="JVF131" s="1148"/>
      <c r="JVG131" s="1148"/>
      <c r="JVH131" s="1148"/>
      <c r="JVI131" s="642"/>
      <c r="JVJ131" s="730"/>
      <c r="JVK131" s="60"/>
      <c r="JVL131" s="60"/>
      <c r="JVM131" s="731"/>
      <c r="JVN131" s="1150"/>
      <c r="JVO131" s="35"/>
      <c r="JVP131" s="732"/>
      <c r="JVQ131" s="6"/>
      <c r="JVR131" s="6"/>
      <c r="JVS131" s="6"/>
      <c r="JVT131" s="732"/>
      <c r="JVU131" s="1150"/>
      <c r="JVV131" s="609"/>
      <c r="JVW131" s="1150"/>
      <c r="JVX131" s="1150"/>
      <c r="JVY131" s="1150"/>
      <c r="JVZ131" s="609"/>
      <c r="JWA131" s="1150"/>
      <c r="JWB131" s="642"/>
      <c r="JWC131" s="1148"/>
      <c r="JWD131" s="1148"/>
      <c r="JWE131" s="1148"/>
      <c r="JWF131" s="642"/>
      <c r="JWG131" s="730"/>
      <c r="JWH131" s="60"/>
      <c r="JWI131" s="60"/>
      <c r="JWJ131" s="731"/>
      <c r="JWK131" s="1150"/>
      <c r="JWL131" s="35"/>
      <c r="JWM131" s="732"/>
      <c r="JWN131" s="6"/>
      <c r="JWO131" s="6"/>
      <c r="JWP131" s="6"/>
      <c r="JWQ131" s="732"/>
      <c r="JWR131" s="1150"/>
      <c r="JWS131" s="609"/>
      <c r="JWT131" s="1150"/>
      <c r="JWU131" s="1150"/>
      <c r="JWV131" s="1150"/>
      <c r="JWW131" s="609"/>
      <c r="JWX131" s="1150"/>
      <c r="JWY131" s="642"/>
      <c r="JWZ131" s="1148"/>
      <c r="JXA131" s="1148"/>
      <c r="JXB131" s="1148"/>
      <c r="JXC131" s="642"/>
      <c r="JXD131" s="730"/>
      <c r="JXE131" s="60"/>
      <c r="JXF131" s="60"/>
      <c r="JXG131" s="731"/>
      <c r="JXH131" s="1150"/>
      <c r="JXI131" s="35"/>
      <c r="JXJ131" s="732"/>
      <c r="JXK131" s="6"/>
      <c r="JXL131" s="6"/>
      <c r="JXM131" s="6"/>
      <c r="JXN131" s="732"/>
      <c r="JXO131" s="1150"/>
      <c r="JXP131" s="609"/>
      <c r="JXQ131" s="1150"/>
      <c r="JXR131" s="1150"/>
      <c r="JXS131" s="1150"/>
      <c r="JXT131" s="609"/>
      <c r="JXU131" s="1150"/>
      <c r="JXV131" s="642"/>
      <c r="JXW131" s="1148"/>
      <c r="JXX131" s="1148"/>
      <c r="JXY131" s="1148"/>
      <c r="JXZ131" s="642"/>
      <c r="JYA131" s="730"/>
      <c r="JYB131" s="60"/>
      <c r="JYC131" s="60"/>
      <c r="JYD131" s="731"/>
      <c r="JYE131" s="1150"/>
      <c r="JYF131" s="35"/>
      <c r="JYG131" s="732"/>
      <c r="JYH131" s="6"/>
      <c r="JYI131" s="6"/>
      <c r="JYJ131" s="6"/>
      <c r="JYK131" s="732"/>
      <c r="JYL131" s="1150"/>
      <c r="JYM131" s="609"/>
      <c r="JYN131" s="1150"/>
      <c r="JYO131" s="1150"/>
      <c r="JYP131" s="1150"/>
      <c r="JYQ131" s="609"/>
      <c r="JYR131" s="1150"/>
      <c r="JYS131" s="642"/>
      <c r="JYT131" s="1148"/>
      <c r="JYU131" s="1148"/>
      <c r="JYV131" s="1148"/>
      <c r="JYW131" s="642"/>
      <c r="JYX131" s="730"/>
      <c r="JYY131" s="60"/>
      <c r="JYZ131" s="60"/>
      <c r="JZA131" s="731"/>
      <c r="JZB131" s="1150"/>
      <c r="JZC131" s="35"/>
      <c r="JZD131" s="732"/>
      <c r="JZE131" s="6"/>
      <c r="JZF131" s="6"/>
      <c r="JZG131" s="6"/>
      <c r="JZH131" s="732"/>
      <c r="JZI131" s="1150"/>
      <c r="JZJ131" s="609"/>
      <c r="JZK131" s="1150"/>
      <c r="JZL131" s="1150"/>
      <c r="JZM131" s="1150"/>
      <c r="JZN131" s="609"/>
      <c r="JZO131" s="1150"/>
      <c r="JZP131" s="642"/>
      <c r="JZQ131" s="1148"/>
      <c r="JZR131" s="1148"/>
      <c r="JZS131" s="1148"/>
      <c r="JZT131" s="642"/>
      <c r="JZU131" s="730"/>
      <c r="JZV131" s="60"/>
      <c r="JZW131" s="60"/>
      <c r="JZX131" s="731"/>
      <c r="JZY131" s="1150"/>
      <c r="JZZ131" s="35"/>
      <c r="KAA131" s="732"/>
      <c r="KAB131" s="6"/>
      <c r="KAC131" s="6"/>
      <c r="KAD131" s="6"/>
      <c r="KAE131" s="732"/>
      <c r="KAF131" s="1150"/>
      <c r="KAG131" s="609"/>
      <c r="KAH131" s="1150"/>
      <c r="KAI131" s="1150"/>
      <c r="KAJ131" s="1150"/>
      <c r="KAK131" s="609"/>
      <c r="KAL131" s="1150"/>
      <c r="KAM131" s="642"/>
      <c r="KAN131" s="1148"/>
      <c r="KAO131" s="1148"/>
      <c r="KAP131" s="1148"/>
      <c r="KAQ131" s="642"/>
      <c r="KAR131" s="730"/>
      <c r="KAS131" s="60"/>
      <c r="KAT131" s="60"/>
      <c r="KAU131" s="731"/>
      <c r="KAV131" s="1150"/>
      <c r="KAW131" s="35"/>
      <c r="KAX131" s="732"/>
      <c r="KAY131" s="6"/>
      <c r="KAZ131" s="6"/>
      <c r="KBA131" s="6"/>
      <c r="KBB131" s="732"/>
      <c r="KBC131" s="1150"/>
      <c r="KBD131" s="609"/>
      <c r="KBE131" s="1150"/>
      <c r="KBF131" s="1150"/>
      <c r="KBG131" s="1150"/>
      <c r="KBH131" s="609"/>
      <c r="KBI131" s="1150"/>
      <c r="KBJ131" s="642"/>
      <c r="KBK131" s="1148"/>
      <c r="KBL131" s="1148"/>
      <c r="KBM131" s="1148"/>
      <c r="KBN131" s="642"/>
      <c r="KBO131" s="730"/>
      <c r="KBP131" s="60"/>
      <c r="KBQ131" s="60"/>
      <c r="KBR131" s="731"/>
      <c r="KBS131" s="1150"/>
      <c r="KBT131" s="35"/>
      <c r="KBU131" s="732"/>
      <c r="KBV131" s="6"/>
      <c r="KBW131" s="6"/>
      <c r="KBX131" s="6"/>
      <c r="KBY131" s="732"/>
      <c r="KBZ131" s="1150"/>
      <c r="KCA131" s="609"/>
      <c r="KCB131" s="1150"/>
      <c r="KCC131" s="1150"/>
      <c r="KCD131" s="1150"/>
      <c r="KCE131" s="609"/>
      <c r="KCF131" s="1150"/>
      <c r="KCG131" s="642"/>
      <c r="KCH131" s="1148"/>
      <c r="KCI131" s="1148"/>
      <c r="KCJ131" s="1148"/>
      <c r="KCK131" s="642"/>
      <c r="KCL131" s="730"/>
      <c r="KCM131" s="60"/>
      <c r="KCN131" s="60"/>
      <c r="KCO131" s="731"/>
      <c r="KCP131" s="1150"/>
      <c r="KCQ131" s="35"/>
      <c r="KCR131" s="732"/>
      <c r="KCS131" s="6"/>
      <c r="KCT131" s="6"/>
      <c r="KCU131" s="6"/>
      <c r="KCV131" s="732"/>
      <c r="KCW131" s="1150"/>
      <c r="KCX131" s="609"/>
      <c r="KCY131" s="1150"/>
      <c r="KCZ131" s="1150"/>
      <c r="KDA131" s="1150"/>
      <c r="KDB131" s="609"/>
      <c r="KDC131" s="1150"/>
      <c r="KDD131" s="642"/>
      <c r="KDE131" s="1148"/>
      <c r="KDF131" s="1148"/>
      <c r="KDG131" s="1148"/>
      <c r="KDH131" s="642"/>
      <c r="KDI131" s="730"/>
      <c r="KDJ131" s="60"/>
      <c r="KDK131" s="60"/>
      <c r="KDL131" s="731"/>
      <c r="KDM131" s="1150"/>
      <c r="KDN131" s="35"/>
      <c r="KDO131" s="732"/>
      <c r="KDP131" s="6"/>
      <c r="KDQ131" s="6"/>
      <c r="KDR131" s="6"/>
      <c r="KDS131" s="732"/>
      <c r="KDT131" s="1150"/>
      <c r="KDU131" s="609"/>
      <c r="KDV131" s="1150"/>
      <c r="KDW131" s="1150"/>
      <c r="KDX131" s="1150"/>
      <c r="KDY131" s="609"/>
      <c r="KDZ131" s="1150"/>
      <c r="KEA131" s="642"/>
      <c r="KEB131" s="1148"/>
      <c r="KEC131" s="1148"/>
      <c r="KED131" s="1148"/>
      <c r="KEE131" s="642"/>
      <c r="KEF131" s="730"/>
      <c r="KEG131" s="60"/>
      <c r="KEH131" s="60"/>
      <c r="KEI131" s="731"/>
      <c r="KEJ131" s="1150"/>
      <c r="KEK131" s="35"/>
      <c r="KEL131" s="732"/>
      <c r="KEM131" s="6"/>
      <c r="KEN131" s="6"/>
      <c r="KEO131" s="6"/>
      <c r="KEP131" s="732"/>
      <c r="KEQ131" s="1150"/>
      <c r="KER131" s="609"/>
      <c r="KES131" s="1150"/>
      <c r="KET131" s="1150"/>
      <c r="KEU131" s="1150"/>
      <c r="KEV131" s="609"/>
      <c r="KEW131" s="1150"/>
      <c r="KEX131" s="642"/>
      <c r="KEY131" s="1148"/>
      <c r="KEZ131" s="1148"/>
      <c r="KFA131" s="1148"/>
      <c r="KFB131" s="642"/>
      <c r="KFC131" s="730"/>
      <c r="KFD131" s="60"/>
      <c r="KFE131" s="60"/>
      <c r="KFF131" s="731"/>
      <c r="KFG131" s="1150"/>
      <c r="KFH131" s="35"/>
      <c r="KFI131" s="732"/>
      <c r="KFJ131" s="6"/>
      <c r="KFK131" s="6"/>
      <c r="KFL131" s="6"/>
      <c r="KFM131" s="732"/>
      <c r="KFN131" s="1150"/>
      <c r="KFO131" s="609"/>
      <c r="KFP131" s="1150"/>
      <c r="KFQ131" s="1150"/>
      <c r="KFR131" s="1150"/>
      <c r="KFS131" s="609"/>
      <c r="KFT131" s="1150"/>
      <c r="KFU131" s="642"/>
      <c r="KFV131" s="1148"/>
      <c r="KFW131" s="1148"/>
      <c r="KFX131" s="1148"/>
      <c r="KFY131" s="642"/>
      <c r="KFZ131" s="730"/>
      <c r="KGA131" s="60"/>
      <c r="KGB131" s="60"/>
      <c r="KGC131" s="731"/>
      <c r="KGD131" s="1150"/>
      <c r="KGE131" s="35"/>
      <c r="KGF131" s="732"/>
      <c r="KGG131" s="6"/>
      <c r="KGH131" s="6"/>
      <c r="KGI131" s="6"/>
      <c r="KGJ131" s="732"/>
      <c r="KGK131" s="1150"/>
      <c r="KGL131" s="609"/>
      <c r="KGM131" s="1150"/>
      <c r="KGN131" s="1150"/>
      <c r="KGO131" s="1150"/>
      <c r="KGP131" s="609"/>
      <c r="KGQ131" s="1150"/>
      <c r="KGR131" s="642"/>
      <c r="KGS131" s="1148"/>
      <c r="KGT131" s="1148"/>
      <c r="KGU131" s="1148"/>
      <c r="KGV131" s="642"/>
      <c r="KGW131" s="730"/>
      <c r="KGX131" s="60"/>
      <c r="KGY131" s="60"/>
      <c r="KGZ131" s="731"/>
      <c r="KHA131" s="1150"/>
      <c r="KHB131" s="35"/>
      <c r="KHC131" s="732"/>
      <c r="KHD131" s="6"/>
      <c r="KHE131" s="6"/>
      <c r="KHF131" s="6"/>
      <c r="KHG131" s="732"/>
      <c r="KHH131" s="1150"/>
      <c r="KHI131" s="609"/>
      <c r="KHJ131" s="1150"/>
      <c r="KHK131" s="1150"/>
      <c r="KHL131" s="1150"/>
      <c r="KHM131" s="609"/>
      <c r="KHN131" s="1150"/>
      <c r="KHO131" s="642"/>
      <c r="KHP131" s="1148"/>
      <c r="KHQ131" s="1148"/>
      <c r="KHR131" s="1148"/>
      <c r="KHS131" s="642"/>
      <c r="KHT131" s="730"/>
      <c r="KHU131" s="60"/>
      <c r="KHV131" s="60"/>
      <c r="KHW131" s="731"/>
      <c r="KHX131" s="1150"/>
      <c r="KHY131" s="35"/>
      <c r="KHZ131" s="732"/>
      <c r="KIA131" s="6"/>
      <c r="KIB131" s="6"/>
      <c r="KIC131" s="6"/>
      <c r="KID131" s="732"/>
      <c r="KIE131" s="1150"/>
      <c r="KIF131" s="609"/>
      <c r="KIG131" s="1150"/>
      <c r="KIH131" s="1150"/>
      <c r="KII131" s="1150"/>
      <c r="KIJ131" s="609"/>
      <c r="KIK131" s="1150"/>
      <c r="KIL131" s="642"/>
      <c r="KIM131" s="1148"/>
      <c r="KIN131" s="1148"/>
      <c r="KIO131" s="1148"/>
      <c r="KIP131" s="642"/>
      <c r="KIQ131" s="730"/>
      <c r="KIR131" s="60"/>
      <c r="KIS131" s="60"/>
      <c r="KIT131" s="731"/>
      <c r="KIU131" s="1150"/>
      <c r="KIV131" s="35"/>
      <c r="KIW131" s="732"/>
      <c r="KIX131" s="6"/>
      <c r="KIY131" s="6"/>
      <c r="KIZ131" s="6"/>
      <c r="KJA131" s="732"/>
      <c r="KJB131" s="1150"/>
      <c r="KJC131" s="609"/>
      <c r="KJD131" s="1150"/>
      <c r="KJE131" s="1150"/>
      <c r="KJF131" s="1150"/>
      <c r="KJG131" s="609"/>
      <c r="KJH131" s="1150"/>
      <c r="KJI131" s="642"/>
      <c r="KJJ131" s="1148"/>
      <c r="KJK131" s="1148"/>
      <c r="KJL131" s="1148"/>
      <c r="KJM131" s="642"/>
      <c r="KJN131" s="730"/>
      <c r="KJO131" s="60"/>
      <c r="KJP131" s="60"/>
      <c r="KJQ131" s="731"/>
      <c r="KJR131" s="1150"/>
      <c r="KJS131" s="35"/>
      <c r="KJT131" s="732"/>
      <c r="KJU131" s="6"/>
      <c r="KJV131" s="6"/>
      <c r="KJW131" s="6"/>
      <c r="KJX131" s="732"/>
      <c r="KJY131" s="1150"/>
      <c r="KJZ131" s="609"/>
      <c r="KKA131" s="1150"/>
      <c r="KKB131" s="1150"/>
      <c r="KKC131" s="1150"/>
      <c r="KKD131" s="609"/>
      <c r="KKE131" s="1150"/>
      <c r="KKF131" s="642"/>
      <c r="KKG131" s="1148"/>
      <c r="KKH131" s="1148"/>
      <c r="KKI131" s="1148"/>
      <c r="KKJ131" s="642"/>
      <c r="KKK131" s="730"/>
      <c r="KKL131" s="60"/>
      <c r="KKM131" s="60"/>
      <c r="KKN131" s="731"/>
      <c r="KKO131" s="1150"/>
      <c r="KKP131" s="35"/>
      <c r="KKQ131" s="732"/>
      <c r="KKR131" s="6"/>
      <c r="KKS131" s="6"/>
      <c r="KKT131" s="6"/>
      <c r="KKU131" s="732"/>
      <c r="KKV131" s="1150"/>
      <c r="KKW131" s="609"/>
      <c r="KKX131" s="1150"/>
      <c r="KKY131" s="1150"/>
      <c r="KKZ131" s="1150"/>
      <c r="KLA131" s="609"/>
      <c r="KLB131" s="1150"/>
      <c r="KLC131" s="642"/>
      <c r="KLD131" s="1148"/>
      <c r="KLE131" s="1148"/>
      <c r="KLF131" s="1148"/>
      <c r="KLG131" s="642"/>
      <c r="KLH131" s="730"/>
      <c r="KLI131" s="60"/>
      <c r="KLJ131" s="60"/>
      <c r="KLK131" s="731"/>
      <c r="KLL131" s="1150"/>
      <c r="KLM131" s="35"/>
      <c r="KLN131" s="732"/>
      <c r="KLO131" s="6"/>
      <c r="KLP131" s="6"/>
      <c r="KLQ131" s="6"/>
      <c r="KLR131" s="732"/>
      <c r="KLS131" s="1150"/>
      <c r="KLT131" s="609"/>
      <c r="KLU131" s="1150"/>
      <c r="KLV131" s="1150"/>
      <c r="KLW131" s="1150"/>
      <c r="KLX131" s="609"/>
      <c r="KLY131" s="1150"/>
      <c r="KLZ131" s="642"/>
      <c r="KMA131" s="1148"/>
      <c r="KMB131" s="1148"/>
      <c r="KMC131" s="1148"/>
      <c r="KMD131" s="642"/>
      <c r="KME131" s="730"/>
      <c r="KMF131" s="60"/>
      <c r="KMG131" s="60"/>
      <c r="KMH131" s="731"/>
      <c r="KMI131" s="1150"/>
      <c r="KMJ131" s="35"/>
      <c r="KMK131" s="732"/>
      <c r="KML131" s="6"/>
      <c r="KMM131" s="6"/>
      <c r="KMN131" s="6"/>
      <c r="KMO131" s="732"/>
      <c r="KMP131" s="1150"/>
      <c r="KMQ131" s="609"/>
      <c r="KMR131" s="1150"/>
      <c r="KMS131" s="1150"/>
      <c r="KMT131" s="1150"/>
      <c r="KMU131" s="609"/>
      <c r="KMV131" s="1150"/>
      <c r="KMW131" s="642"/>
      <c r="KMX131" s="1148"/>
      <c r="KMY131" s="1148"/>
      <c r="KMZ131" s="1148"/>
      <c r="KNA131" s="642"/>
      <c r="KNB131" s="730"/>
      <c r="KNC131" s="60"/>
      <c r="KND131" s="60"/>
      <c r="KNE131" s="731"/>
      <c r="KNF131" s="1150"/>
      <c r="KNG131" s="35"/>
      <c r="KNH131" s="732"/>
      <c r="KNI131" s="6"/>
      <c r="KNJ131" s="6"/>
      <c r="KNK131" s="6"/>
      <c r="KNL131" s="732"/>
      <c r="KNM131" s="1150"/>
      <c r="KNN131" s="609"/>
      <c r="KNO131" s="1150"/>
      <c r="KNP131" s="1150"/>
      <c r="KNQ131" s="1150"/>
      <c r="KNR131" s="609"/>
      <c r="KNS131" s="1150"/>
      <c r="KNT131" s="642"/>
      <c r="KNU131" s="1148"/>
      <c r="KNV131" s="1148"/>
      <c r="KNW131" s="1148"/>
      <c r="KNX131" s="642"/>
      <c r="KNY131" s="730"/>
      <c r="KNZ131" s="60"/>
      <c r="KOA131" s="60"/>
      <c r="KOB131" s="731"/>
      <c r="KOC131" s="1150"/>
      <c r="KOD131" s="35"/>
      <c r="KOE131" s="732"/>
      <c r="KOF131" s="6"/>
      <c r="KOG131" s="6"/>
      <c r="KOH131" s="6"/>
      <c r="KOI131" s="732"/>
      <c r="KOJ131" s="1150"/>
      <c r="KOK131" s="609"/>
      <c r="KOL131" s="1150"/>
      <c r="KOM131" s="1150"/>
      <c r="KON131" s="1150"/>
      <c r="KOO131" s="609"/>
      <c r="KOP131" s="1150"/>
      <c r="KOQ131" s="642"/>
      <c r="KOR131" s="1148"/>
      <c r="KOS131" s="1148"/>
      <c r="KOT131" s="1148"/>
      <c r="KOU131" s="642"/>
      <c r="KOV131" s="730"/>
      <c r="KOW131" s="60"/>
      <c r="KOX131" s="60"/>
      <c r="KOY131" s="731"/>
      <c r="KOZ131" s="1150"/>
      <c r="KPA131" s="35"/>
      <c r="KPB131" s="732"/>
      <c r="KPC131" s="6"/>
      <c r="KPD131" s="6"/>
      <c r="KPE131" s="6"/>
      <c r="KPF131" s="732"/>
      <c r="KPG131" s="1150"/>
      <c r="KPH131" s="609"/>
      <c r="KPI131" s="1150"/>
      <c r="KPJ131" s="1150"/>
      <c r="KPK131" s="1150"/>
      <c r="KPL131" s="609"/>
      <c r="KPM131" s="1150"/>
      <c r="KPN131" s="642"/>
      <c r="KPO131" s="1148"/>
      <c r="KPP131" s="1148"/>
      <c r="KPQ131" s="1148"/>
      <c r="KPR131" s="642"/>
      <c r="KPS131" s="730"/>
      <c r="KPT131" s="60"/>
      <c r="KPU131" s="60"/>
      <c r="KPV131" s="731"/>
      <c r="KPW131" s="1150"/>
      <c r="KPX131" s="35"/>
      <c r="KPY131" s="732"/>
      <c r="KPZ131" s="6"/>
      <c r="KQA131" s="6"/>
      <c r="KQB131" s="6"/>
      <c r="KQC131" s="732"/>
      <c r="KQD131" s="1150"/>
      <c r="KQE131" s="609"/>
      <c r="KQF131" s="1150"/>
      <c r="KQG131" s="1150"/>
      <c r="KQH131" s="1150"/>
      <c r="KQI131" s="609"/>
      <c r="KQJ131" s="1150"/>
      <c r="KQK131" s="642"/>
      <c r="KQL131" s="1148"/>
      <c r="KQM131" s="1148"/>
      <c r="KQN131" s="1148"/>
      <c r="KQO131" s="642"/>
      <c r="KQP131" s="730"/>
      <c r="KQQ131" s="60"/>
      <c r="KQR131" s="60"/>
      <c r="KQS131" s="731"/>
      <c r="KQT131" s="1150"/>
      <c r="KQU131" s="35"/>
      <c r="KQV131" s="732"/>
      <c r="KQW131" s="6"/>
      <c r="KQX131" s="6"/>
      <c r="KQY131" s="6"/>
      <c r="KQZ131" s="732"/>
      <c r="KRA131" s="1150"/>
      <c r="KRB131" s="609"/>
      <c r="KRC131" s="1150"/>
      <c r="KRD131" s="1150"/>
      <c r="KRE131" s="1150"/>
      <c r="KRF131" s="609"/>
      <c r="KRG131" s="1150"/>
      <c r="KRH131" s="642"/>
      <c r="KRI131" s="1148"/>
      <c r="KRJ131" s="1148"/>
      <c r="KRK131" s="1148"/>
      <c r="KRL131" s="642"/>
      <c r="KRM131" s="730"/>
      <c r="KRN131" s="60"/>
      <c r="KRO131" s="60"/>
      <c r="KRP131" s="731"/>
      <c r="KRQ131" s="1150"/>
      <c r="KRR131" s="35"/>
      <c r="KRS131" s="732"/>
      <c r="KRT131" s="6"/>
      <c r="KRU131" s="6"/>
      <c r="KRV131" s="6"/>
      <c r="KRW131" s="732"/>
      <c r="KRX131" s="1150"/>
      <c r="KRY131" s="609"/>
      <c r="KRZ131" s="1150"/>
      <c r="KSA131" s="1150"/>
      <c r="KSB131" s="1150"/>
      <c r="KSC131" s="609"/>
      <c r="KSD131" s="1150"/>
      <c r="KSE131" s="642"/>
      <c r="KSF131" s="1148"/>
      <c r="KSG131" s="1148"/>
      <c r="KSH131" s="1148"/>
      <c r="KSI131" s="642"/>
      <c r="KSJ131" s="730"/>
      <c r="KSK131" s="60"/>
      <c r="KSL131" s="60"/>
      <c r="KSM131" s="731"/>
      <c r="KSN131" s="1150"/>
      <c r="KSO131" s="35"/>
      <c r="KSP131" s="732"/>
      <c r="KSQ131" s="6"/>
      <c r="KSR131" s="6"/>
      <c r="KSS131" s="6"/>
      <c r="KST131" s="732"/>
      <c r="KSU131" s="1150"/>
      <c r="KSV131" s="609"/>
      <c r="KSW131" s="1150"/>
      <c r="KSX131" s="1150"/>
      <c r="KSY131" s="1150"/>
      <c r="KSZ131" s="609"/>
      <c r="KTA131" s="1150"/>
      <c r="KTB131" s="642"/>
      <c r="KTC131" s="1148"/>
      <c r="KTD131" s="1148"/>
      <c r="KTE131" s="1148"/>
      <c r="KTF131" s="642"/>
      <c r="KTG131" s="730"/>
      <c r="KTH131" s="60"/>
      <c r="KTI131" s="60"/>
      <c r="KTJ131" s="731"/>
      <c r="KTK131" s="1150"/>
      <c r="KTL131" s="35"/>
      <c r="KTM131" s="732"/>
      <c r="KTN131" s="6"/>
      <c r="KTO131" s="6"/>
      <c r="KTP131" s="6"/>
      <c r="KTQ131" s="732"/>
      <c r="KTR131" s="1150"/>
      <c r="KTS131" s="609"/>
      <c r="KTT131" s="1150"/>
      <c r="KTU131" s="1150"/>
      <c r="KTV131" s="1150"/>
      <c r="KTW131" s="609"/>
      <c r="KTX131" s="1150"/>
      <c r="KTY131" s="642"/>
      <c r="KTZ131" s="1148"/>
      <c r="KUA131" s="1148"/>
      <c r="KUB131" s="1148"/>
      <c r="KUC131" s="642"/>
      <c r="KUD131" s="730"/>
      <c r="KUE131" s="60"/>
      <c r="KUF131" s="60"/>
      <c r="KUG131" s="731"/>
      <c r="KUH131" s="1150"/>
      <c r="KUI131" s="35"/>
      <c r="KUJ131" s="732"/>
      <c r="KUK131" s="6"/>
      <c r="KUL131" s="6"/>
      <c r="KUM131" s="6"/>
      <c r="KUN131" s="732"/>
      <c r="KUO131" s="1150"/>
      <c r="KUP131" s="609"/>
      <c r="KUQ131" s="1150"/>
      <c r="KUR131" s="1150"/>
      <c r="KUS131" s="1150"/>
      <c r="KUT131" s="609"/>
      <c r="KUU131" s="1150"/>
      <c r="KUV131" s="642"/>
      <c r="KUW131" s="1148"/>
      <c r="KUX131" s="1148"/>
      <c r="KUY131" s="1148"/>
      <c r="KUZ131" s="642"/>
      <c r="KVA131" s="730"/>
      <c r="KVB131" s="60"/>
      <c r="KVC131" s="60"/>
      <c r="KVD131" s="731"/>
      <c r="KVE131" s="1150"/>
      <c r="KVF131" s="35"/>
      <c r="KVG131" s="732"/>
      <c r="KVH131" s="6"/>
      <c r="KVI131" s="6"/>
      <c r="KVJ131" s="6"/>
      <c r="KVK131" s="732"/>
      <c r="KVL131" s="1150"/>
      <c r="KVM131" s="609"/>
      <c r="KVN131" s="1150"/>
      <c r="KVO131" s="1150"/>
      <c r="KVP131" s="1150"/>
      <c r="KVQ131" s="609"/>
      <c r="KVR131" s="1150"/>
      <c r="KVS131" s="642"/>
      <c r="KVT131" s="1148"/>
      <c r="KVU131" s="1148"/>
      <c r="KVV131" s="1148"/>
      <c r="KVW131" s="642"/>
      <c r="KVX131" s="730"/>
      <c r="KVY131" s="60"/>
      <c r="KVZ131" s="60"/>
      <c r="KWA131" s="731"/>
      <c r="KWB131" s="1150"/>
      <c r="KWC131" s="35"/>
      <c r="KWD131" s="732"/>
      <c r="KWE131" s="6"/>
      <c r="KWF131" s="6"/>
      <c r="KWG131" s="6"/>
      <c r="KWH131" s="732"/>
      <c r="KWI131" s="1150"/>
      <c r="KWJ131" s="609"/>
      <c r="KWK131" s="1150"/>
      <c r="KWL131" s="1150"/>
      <c r="KWM131" s="1150"/>
      <c r="KWN131" s="609"/>
      <c r="KWO131" s="1150"/>
      <c r="KWP131" s="642"/>
      <c r="KWQ131" s="1148"/>
      <c r="KWR131" s="1148"/>
      <c r="KWS131" s="1148"/>
      <c r="KWT131" s="642"/>
      <c r="KWU131" s="730"/>
      <c r="KWV131" s="60"/>
      <c r="KWW131" s="60"/>
      <c r="KWX131" s="731"/>
      <c r="KWY131" s="1150"/>
      <c r="KWZ131" s="35"/>
      <c r="KXA131" s="732"/>
      <c r="KXB131" s="6"/>
      <c r="KXC131" s="6"/>
      <c r="KXD131" s="6"/>
      <c r="KXE131" s="732"/>
      <c r="KXF131" s="1150"/>
      <c r="KXG131" s="609"/>
      <c r="KXH131" s="1150"/>
      <c r="KXI131" s="1150"/>
      <c r="KXJ131" s="1150"/>
      <c r="KXK131" s="609"/>
      <c r="KXL131" s="1150"/>
      <c r="KXM131" s="642"/>
      <c r="KXN131" s="1148"/>
      <c r="KXO131" s="1148"/>
      <c r="KXP131" s="1148"/>
      <c r="KXQ131" s="642"/>
      <c r="KXR131" s="730"/>
      <c r="KXS131" s="60"/>
      <c r="KXT131" s="60"/>
      <c r="KXU131" s="731"/>
      <c r="KXV131" s="1150"/>
      <c r="KXW131" s="35"/>
      <c r="KXX131" s="732"/>
      <c r="KXY131" s="6"/>
      <c r="KXZ131" s="6"/>
      <c r="KYA131" s="6"/>
      <c r="KYB131" s="732"/>
      <c r="KYC131" s="1150"/>
      <c r="KYD131" s="609"/>
      <c r="KYE131" s="1150"/>
      <c r="KYF131" s="1150"/>
      <c r="KYG131" s="1150"/>
      <c r="KYH131" s="609"/>
      <c r="KYI131" s="1150"/>
      <c r="KYJ131" s="642"/>
      <c r="KYK131" s="1148"/>
      <c r="KYL131" s="1148"/>
      <c r="KYM131" s="1148"/>
      <c r="KYN131" s="642"/>
      <c r="KYO131" s="730"/>
      <c r="KYP131" s="60"/>
      <c r="KYQ131" s="60"/>
      <c r="KYR131" s="731"/>
      <c r="KYS131" s="1150"/>
      <c r="KYT131" s="35"/>
      <c r="KYU131" s="732"/>
      <c r="KYV131" s="6"/>
      <c r="KYW131" s="6"/>
      <c r="KYX131" s="6"/>
      <c r="KYY131" s="732"/>
      <c r="KYZ131" s="1150"/>
      <c r="KZA131" s="609"/>
      <c r="KZB131" s="1150"/>
      <c r="KZC131" s="1150"/>
      <c r="KZD131" s="1150"/>
      <c r="KZE131" s="609"/>
      <c r="KZF131" s="1150"/>
      <c r="KZG131" s="642"/>
      <c r="KZH131" s="1148"/>
      <c r="KZI131" s="1148"/>
      <c r="KZJ131" s="1148"/>
      <c r="KZK131" s="642"/>
      <c r="KZL131" s="730"/>
      <c r="KZM131" s="60"/>
      <c r="KZN131" s="60"/>
      <c r="KZO131" s="731"/>
      <c r="KZP131" s="1150"/>
      <c r="KZQ131" s="35"/>
      <c r="KZR131" s="732"/>
      <c r="KZS131" s="6"/>
      <c r="KZT131" s="6"/>
      <c r="KZU131" s="6"/>
      <c r="KZV131" s="732"/>
      <c r="KZW131" s="1150"/>
      <c r="KZX131" s="609"/>
      <c r="KZY131" s="1150"/>
      <c r="KZZ131" s="1150"/>
      <c r="LAA131" s="1150"/>
      <c r="LAB131" s="609"/>
      <c r="LAC131" s="1150"/>
      <c r="LAD131" s="642"/>
      <c r="LAE131" s="1148"/>
      <c r="LAF131" s="1148"/>
      <c r="LAG131" s="1148"/>
      <c r="LAH131" s="642"/>
      <c r="LAI131" s="730"/>
      <c r="LAJ131" s="60"/>
      <c r="LAK131" s="60"/>
      <c r="LAL131" s="731"/>
      <c r="LAM131" s="1150"/>
      <c r="LAN131" s="35"/>
      <c r="LAO131" s="732"/>
      <c r="LAP131" s="6"/>
      <c r="LAQ131" s="6"/>
      <c r="LAR131" s="6"/>
      <c r="LAS131" s="732"/>
      <c r="LAT131" s="1150"/>
      <c r="LAU131" s="609"/>
      <c r="LAV131" s="1150"/>
      <c r="LAW131" s="1150"/>
      <c r="LAX131" s="1150"/>
      <c r="LAY131" s="609"/>
      <c r="LAZ131" s="1150"/>
      <c r="LBA131" s="642"/>
      <c r="LBB131" s="1148"/>
      <c r="LBC131" s="1148"/>
      <c r="LBD131" s="1148"/>
      <c r="LBE131" s="642"/>
      <c r="LBF131" s="730"/>
      <c r="LBG131" s="60"/>
      <c r="LBH131" s="60"/>
      <c r="LBI131" s="731"/>
      <c r="LBJ131" s="1150"/>
      <c r="LBK131" s="35"/>
      <c r="LBL131" s="732"/>
      <c r="LBM131" s="6"/>
      <c r="LBN131" s="6"/>
      <c r="LBO131" s="6"/>
      <c r="LBP131" s="732"/>
      <c r="LBQ131" s="1150"/>
      <c r="LBR131" s="609"/>
      <c r="LBS131" s="1150"/>
      <c r="LBT131" s="1150"/>
      <c r="LBU131" s="1150"/>
      <c r="LBV131" s="609"/>
      <c r="LBW131" s="1150"/>
      <c r="LBX131" s="642"/>
      <c r="LBY131" s="1148"/>
      <c r="LBZ131" s="1148"/>
      <c r="LCA131" s="1148"/>
      <c r="LCB131" s="642"/>
      <c r="LCC131" s="730"/>
      <c r="LCD131" s="60"/>
      <c r="LCE131" s="60"/>
      <c r="LCF131" s="731"/>
      <c r="LCG131" s="1150"/>
      <c r="LCH131" s="35"/>
      <c r="LCI131" s="732"/>
      <c r="LCJ131" s="6"/>
      <c r="LCK131" s="6"/>
      <c r="LCL131" s="6"/>
      <c r="LCM131" s="732"/>
      <c r="LCN131" s="1150"/>
      <c r="LCO131" s="609"/>
      <c r="LCP131" s="1150"/>
      <c r="LCQ131" s="1150"/>
      <c r="LCR131" s="1150"/>
      <c r="LCS131" s="609"/>
      <c r="LCT131" s="1150"/>
      <c r="LCU131" s="642"/>
      <c r="LCV131" s="1148"/>
      <c r="LCW131" s="1148"/>
      <c r="LCX131" s="1148"/>
      <c r="LCY131" s="642"/>
      <c r="LCZ131" s="730"/>
      <c r="LDA131" s="60"/>
      <c r="LDB131" s="60"/>
      <c r="LDC131" s="731"/>
      <c r="LDD131" s="1150"/>
      <c r="LDE131" s="35"/>
      <c r="LDF131" s="732"/>
      <c r="LDG131" s="6"/>
      <c r="LDH131" s="6"/>
      <c r="LDI131" s="6"/>
      <c r="LDJ131" s="732"/>
      <c r="LDK131" s="1150"/>
      <c r="LDL131" s="609"/>
      <c r="LDM131" s="1150"/>
      <c r="LDN131" s="1150"/>
      <c r="LDO131" s="1150"/>
      <c r="LDP131" s="609"/>
      <c r="LDQ131" s="1150"/>
      <c r="LDR131" s="642"/>
      <c r="LDS131" s="1148"/>
      <c r="LDT131" s="1148"/>
      <c r="LDU131" s="1148"/>
      <c r="LDV131" s="642"/>
      <c r="LDW131" s="730"/>
      <c r="LDX131" s="60"/>
      <c r="LDY131" s="60"/>
      <c r="LDZ131" s="731"/>
      <c r="LEA131" s="1150"/>
      <c r="LEB131" s="35"/>
      <c r="LEC131" s="732"/>
      <c r="LED131" s="6"/>
      <c r="LEE131" s="6"/>
      <c r="LEF131" s="6"/>
      <c r="LEG131" s="732"/>
      <c r="LEH131" s="1150"/>
      <c r="LEI131" s="609"/>
      <c r="LEJ131" s="1150"/>
      <c r="LEK131" s="1150"/>
      <c r="LEL131" s="1150"/>
      <c r="LEM131" s="609"/>
      <c r="LEN131" s="1150"/>
      <c r="LEO131" s="642"/>
      <c r="LEP131" s="1148"/>
      <c r="LEQ131" s="1148"/>
      <c r="LER131" s="1148"/>
      <c r="LES131" s="642"/>
      <c r="LET131" s="730"/>
      <c r="LEU131" s="60"/>
      <c r="LEV131" s="60"/>
      <c r="LEW131" s="731"/>
      <c r="LEX131" s="1150"/>
      <c r="LEY131" s="35"/>
      <c r="LEZ131" s="732"/>
      <c r="LFA131" s="6"/>
      <c r="LFB131" s="6"/>
      <c r="LFC131" s="6"/>
      <c r="LFD131" s="732"/>
      <c r="LFE131" s="1150"/>
      <c r="LFF131" s="609"/>
      <c r="LFG131" s="1150"/>
      <c r="LFH131" s="1150"/>
      <c r="LFI131" s="1150"/>
      <c r="LFJ131" s="609"/>
      <c r="LFK131" s="1150"/>
      <c r="LFL131" s="642"/>
      <c r="LFM131" s="1148"/>
      <c r="LFN131" s="1148"/>
      <c r="LFO131" s="1148"/>
      <c r="LFP131" s="642"/>
      <c r="LFQ131" s="730"/>
      <c r="LFR131" s="60"/>
      <c r="LFS131" s="60"/>
      <c r="LFT131" s="731"/>
      <c r="LFU131" s="1150"/>
      <c r="LFV131" s="35"/>
      <c r="LFW131" s="732"/>
      <c r="LFX131" s="6"/>
      <c r="LFY131" s="6"/>
      <c r="LFZ131" s="6"/>
      <c r="LGA131" s="732"/>
      <c r="LGB131" s="1150"/>
      <c r="LGC131" s="609"/>
      <c r="LGD131" s="1150"/>
      <c r="LGE131" s="1150"/>
      <c r="LGF131" s="1150"/>
      <c r="LGG131" s="609"/>
      <c r="LGH131" s="1150"/>
      <c r="LGI131" s="642"/>
      <c r="LGJ131" s="1148"/>
      <c r="LGK131" s="1148"/>
      <c r="LGL131" s="1148"/>
      <c r="LGM131" s="642"/>
      <c r="LGN131" s="730"/>
      <c r="LGO131" s="60"/>
      <c r="LGP131" s="60"/>
      <c r="LGQ131" s="731"/>
      <c r="LGR131" s="1150"/>
      <c r="LGS131" s="35"/>
      <c r="LGT131" s="732"/>
      <c r="LGU131" s="6"/>
      <c r="LGV131" s="6"/>
      <c r="LGW131" s="6"/>
      <c r="LGX131" s="732"/>
      <c r="LGY131" s="1150"/>
      <c r="LGZ131" s="609"/>
      <c r="LHA131" s="1150"/>
      <c r="LHB131" s="1150"/>
      <c r="LHC131" s="1150"/>
      <c r="LHD131" s="609"/>
      <c r="LHE131" s="1150"/>
      <c r="LHF131" s="642"/>
      <c r="LHG131" s="1148"/>
      <c r="LHH131" s="1148"/>
      <c r="LHI131" s="1148"/>
      <c r="LHJ131" s="642"/>
      <c r="LHK131" s="730"/>
      <c r="LHL131" s="60"/>
      <c r="LHM131" s="60"/>
      <c r="LHN131" s="731"/>
      <c r="LHO131" s="1150"/>
      <c r="LHP131" s="35"/>
      <c r="LHQ131" s="732"/>
      <c r="LHR131" s="6"/>
      <c r="LHS131" s="6"/>
      <c r="LHT131" s="6"/>
      <c r="LHU131" s="732"/>
      <c r="LHV131" s="1150"/>
      <c r="LHW131" s="609"/>
      <c r="LHX131" s="1150"/>
      <c r="LHY131" s="1150"/>
      <c r="LHZ131" s="1150"/>
      <c r="LIA131" s="609"/>
      <c r="LIB131" s="1150"/>
      <c r="LIC131" s="642"/>
      <c r="LID131" s="1148"/>
      <c r="LIE131" s="1148"/>
      <c r="LIF131" s="1148"/>
      <c r="LIG131" s="642"/>
      <c r="LIH131" s="730"/>
      <c r="LII131" s="60"/>
      <c r="LIJ131" s="60"/>
      <c r="LIK131" s="731"/>
      <c r="LIL131" s="1150"/>
      <c r="LIM131" s="35"/>
      <c r="LIN131" s="732"/>
      <c r="LIO131" s="6"/>
      <c r="LIP131" s="6"/>
      <c r="LIQ131" s="6"/>
      <c r="LIR131" s="732"/>
      <c r="LIS131" s="1150"/>
      <c r="LIT131" s="609"/>
      <c r="LIU131" s="1150"/>
      <c r="LIV131" s="1150"/>
      <c r="LIW131" s="1150"/>
      <c r="LIX131" s="609"/>
      <c r="LIY131" s="1150"/>
      <c r="LIZ131" s="642"/>
      <c r="LJA131" s="1148"/>
      <c r="LJB131" s="1148"/>
      <c r="LJC131" s="1148"/>
      <c r="LJD131" s="642"/>
      <c r="LJE131" s="730"/>
      <c r="LJF131" s="60"/>
      <c r="LJG131" s="60"/>
      <c r="LJH131" s="731"/>
      <c r="LJI131" s="1150"/>
      <c r="LJJ131" s="35"/>
      <c r="LJK131" s="732"/>
      <c r="LJL131" s="6"/>
      <c r="LJM131" s="6"/>
      <c r="LJN131" s="6"/>
      <c r="LJO131" s="732"/>
      <c r="LJP131" s="1150"/>
      <c r="LJQ131" s="609"/>
      <c r="LJR131" s="1150"/>
      <c r="LJS131" s="1150"/>
      <c r="LJT131" s="1150"/>
      <c r="LJU131" s="609"/>
      <c r="LJV131" s="1150"/>
      <c r="LJW131" s="642"/>
      <c r="LJX131" s="1148"/>
      <c r="LJY131" s="1148"/>
      <c r="LJZ131" s="1148"/>
      <c r="LKA131" s="642"/>
      <c r="LKB131" s="730"/>
      <c r="LKC131" s="60"/>
      <c r="LKD131" s="60"/>
      <c r="LKE131" s="731"/>
      <c r="LKF131" s="1150"/>
      <c r="LKG131" s="35"/>
      <c r="LKH131" s="732"/>
      <c r="LKI131" s="6"/>
      <c r="LKJ131" s="6"/>
      <c r="LKK131" s="6"/>
      <c r="LKL131" s="732"/>
      <c r="LKM131" s="1150"/>
      <c r="LKN131" s="609"/>
      <c r="LKO131" s="1150"/>
      <c r="LKP131" s="1150"/>
      <c r="LKQ131" s="1150"/>
      <c r="LKR131" s="609"/>
      <c r="LKS131" s="1150"/>
      <c r="LKT131" s="642"/>
      <c r="LKU131" s="1148"/>
      <c r="LKV131" s="1148"/>
      <c r="LKW131" s="1148"/>
      <c r="LKX131" s="642"/>
      <c r="LKY131" s="730"/>
      <c r="LKZ131" s="60"/>
      <c r="LLA131" s="60"/>
      <c r="LLB131" s="731"/>
      <c r="LLC131" s="1150"/>
      <c r="LLD131" s="35"/>
      <c r="LLE131" s="732"/>
      <c r="LLF131" s="6"/>
      <c r="LLG131" s="6"/>
      <c r="LLH131" s="6"/>
      <c r="LLI131" s="732"/>
      <c r="LLJ131" s="1150"/>
      <c r="LLK131" s="609"/>
      <c r="LLL131" s="1150"/>
      <c r="LLM131" s="1150"/>
      <c r="LLN131" s="1150"/>
      <c r="LLO131" s="609"/>
      <c r="LLP131" s="1150"/>
      <c r="LLQ131" s="642"/>
      <c r="LLR131" s="1148"/>
      <c r="LLS131" s="1148"/>
      <c r="LLT131" s="1148"/>
      <c r="LLU131" s="642"/>
      <c r="LLV131" s="730"/>
      <c r="LLW131" s="60"/>
      <c r="LLX131" s="60"/>
      <c r="LLY131" s="731"/>
      <c r="LLZ131" s="1150"/>
      <c r="LMA131" s="35"/>
      <c r="LMB131" s="732"/>
      <c r="LMC131" s="6"/>
      <c r="LMD131" s="6"/>
      <c r="LME131" s="6"/>
      <c r="LMF131" s="732"/>
      <c r="LMG131" s="1150"/>
      <c r="LMH131" s="609"/>
      <c r="LMI131" s="1150"/>
      <c r="LMJ131" s="1150"/>
      <c r="LMK131" s="1150"/>
      <c r="LML131" s="609"/>
      <c r="LMM131" s="1150"/>
      <c r="LMN131" s="642"/>
      <c r="LMO131" s="1148"/>
      <c r="LMP131" s="1148"/>
      <c r="LMQ131" s="1148"/>
      <c r="LMR131" s="642"/>
      <c r="LMS131" s="730"/>
      <c r="LMT131" s="60"/>
      <c r="LMU131" s="60"/>
      <c r="LMV131" s="731"/>
      <c r="LMW131" s="1150"/>
      <c r="LMX131" s="35"/>
      <c r="LMY131" s="732"/>
      <c r="LMZ131" s="6"/>
      <c r="LNA131" s="6"/>
      <c r="LNB131" s="6"/>
      <c r="LNC131" s="732"/>
      <c r="LND131" s="1150"/>
      <c r="LNE131" s="609"/>
      <c r="LNF131" s="1150"/>
      <c r="LNG131" s="1150"/>
      <c r="LNH131" s="1150"/>
      <c r="LNI131" s="609"/>
      <c r="LNJ131" s="1150"/>
      <c r="LNK131" s="642"/>
      <c r="LNL131" s="1148"/>
      <c r="LNM131" s="1148"/>
      <c r="LNN131" s="1148"/>
      <c r="LNO131" s="642"/>
      <c r="LNP131" s="730"/>
      <c r="LNQ131" s="60"/>
      <c r="LNR131" s="60"/>
      <c r="LNS131" s="731"/>
      <c r="LNT131" s="1150"/>
      <c r="LNU131" s="35"/>
      <c r="LNV131" s="732"/>
      <c r="LNW131" s="6"/>
      <c r="LNX131" s="6"/>
      <c r="LNY131" s="6"/>
      <c r="LNZ131" s="732"/>
      <c r="LOA131" s="1150"/>
      <c r="LOB131" s="609"/>
      <c r="LOC131" s="1150"/>
      <c r="LOD131" s="1150"/>
      <c r="LOE131" s="1150"/>
      <c r="LOF131" s="609"/>
      <c r="LOG131" s="1150"/>
      <c r="LOH131" s="642"/>
      <c r="LOI131" s="1148"/>
      <c r="LOJ131" s="1148"/>
      <c r="LOK131" s="1148"/>
      <c r="LOL131" s="642"/>
      <c r="LOM131" s="730"/>
      <c r="LON131" s="60"/>
      <c r="LOO131" s="60"/>
      <c r="LOP131" s="731"/>
      <c r="LOQ131" s="1150"/>
      <c r="LOR131" s="35"/>
      <c r="LOS131" s="732"/>
      <c r="LOT131" s="6"/>
      <c r="LOU131" s="6"/>
      <c r="LOV131" s="6"/>
      <c r="LOW131" s="732"/>
      <c r="LOX131" s="1150"/>
      <c r="LOY131" s="609"/>
      <c r="LOZ131" s="1150"/>
      <c r="LPA131" s="1150"/>
      <c r="LPB131" s="1150"/>
      <c r="LPC131" s="609"/>
      <c r="LPD131" s="1150"/>
      <c r="LPE131" s="642"/>
      <c r="LPF131" s="1148"/>
      <c r="LPG131" s="1148"/>
      <c r="LPH131" s="1148"/>
      <c r="LPI131" s="642"/>
      <c r="LPJ131" s="730"/>
      <c r="LPK131" s="60"/>
      <c r="LPL131" s="60"/>
      <c r="LPM131" s="731"/>
      <c r="LPN131" s="1150"/>
      <c r="LPO131" s="35"/>
      <c r="LPP131" s="732"/>
      <c r="LPQ131" s="6"/>
      <c r="LPR131" s="6"/>
      <c r="LPS131" s="6"/>
      <c r="LPT131" s="732"/>
      <c r="LPU131" s="1150"/>
      <c r="LPV131" s="609"/>
      <c r="LPW131" s="1150"/>
      <c r="LPX131" s="1150"/>
      <c r="LPY131" s="1150"/>
      <c r="LPZ131" s="609"/>
      <c r="LQA131" s="1150"/>
      <c r="LQB131" s="642"/>
      <c r="LQC131" s="1148"/>
      <c r="LQD131" s="1148"/>
      <c r="LQE131" s="1148"/>
      <c r="LQF131" s="642"/>
      <c r="LQG131" s="730"/>
      <c r="LQH131" s="60"/>
      <c r="LQI131" s="60"/>
      <c r="LQJ131" s="731"/>
      <c r="LQK131" s="1150"/>
      <c r="LQL131" s="35"/>
      <c r="LQM131" s="732"/>
      <c r="LQN131" s="6"/>
      <c r="LQO131" s="6"/>
      <c r="LQP131" s="6"/>
      <c r="LQQ131" s="732"/>
      <c r="LQR131" s="1150"/>
      <c r="LQS131" s="609"/>
      <c r="LQT131" s="1150"/>
      <c r="LQU131" s="1150"/>
      <c r="LQV131" s="1150"/>
      <c r="LQW131" s="609"/>
      <c r="LQX131" s="1150"/>
      <c r="LQY131" s="642"/>
      <c r="LQZ131" s="1148"/>
      <c r="LRA131" s="1148"/>
      <c r="LRB131" s="1148"/>
      <c r="LRC131" s="642"/>
      <c r="LRD131" s="730"/>
      <c r="LRE131" s="60"/>
      <c r="LRF131" s="60"/>
      <c r="LRG131" s="731"/>
      <c r="LRH131" s="1150"/>
      <c r="LRI131" s="35"/>
      <c r="LRJ131" s="732"/>
      <c r="LRK131" s="6"/>
      <c r="LRL131" s="6"/>
      <c r="LRM131" s="6"/>
      <c r="LRN131" s="732"/>
      <c r="LRO131" s="1150"/>
      <c r="LRP131" s="609"/>
      <c r="LRQ131" s="1150"/>
      <c r="LRR131" s="1150"/>
      <c r="LRS131" s="1150"/>
      <c r="LRT131" s="609"/>
      <c r="LRU131" s="1150"/>
      <c r="LRV131" s="642"/>
      <c r="LRW131" s="1148"/>
      <c r="LRX131" s="1148"/>
      <c r="LRY131" s="1148"/>
      <c r="LRZ131" s="642"/>
      <c r="LSA131" s="730"/>
      <c r="LSB131" s="60"/>
      <c r="LSC131" s="60"/>
      <c r="LSD131" s="731"/>
      <c r="LSE131" s="1150"/>
      <c r="LSF131" s="35"/>
      <c r="LSG131" s="732"/>
      <c r="LSH131" s="6"/>
      <c r="LSI131" s="6"/>
      <c r="LSJ131" s="6"/>
      <c r="LSK131" s="732"/>
      <c r="LSL131" s="1150"/>
      <c r="LSM131" s="609"/>
      <c r="LSN131" s="1150"/>
      <c r="LSO131" s="1150"/>
      <c r="LSP131" s="1150"/>
      <c r="LSQ131" s="609"/>
      <c r="LSR131" s="1150"/>
      <c r="LSS131" s="642"/>
      <c r="LST131" s="1148"/>
      <c r="LSU131" s="1148"/>
      <c r="LSV131" s="1148"/>
      <c r="LSW131" s="642"/>
      <c r="LSX131" s="730"/>
      <c r="LSY131" s="60"/>
      <c r="LSZ131" s="60"/>
      <c r="LTA131" s="731"/>
      <c r="LTB131" s="1150"/>
      <c r="LTC131" s="35"/>
      <c r="LTD131" s="732"/>
      <c r="LTE131" s="6"/>
      <c r="LTF131" s="6"/>
      <c r="LTG131" s="6"/>
      <c r="LTH131" s="732"/>
      <c r="LTI131" s="1150"/>
      <c r="LTJ131" s="609"/>
      <c r="LTK131" s="1150"/>
      <c r="LTL131" s="1150"/>
      <c r="LTM131" s="1150"/>
      <c r="LTN131" s="609"/>
      <c r="LTO131" s="1150"/>
      <c r="LTP131" s="642"/>
      <c r="LTQ131" s="1148"/>
      <c r="LTR131" s="1148"/>
      <c r="LTS131" s="1148"/>
      <c r="LTT131" s="642"/>
      <c r="LTU131" s="730"/>
      <c r="LTV131" s="60"/>
      <c r="LTW131" s="60"/>
      <c r="LTX131" s="731"/>
      <c r="LTY131" s="1150"/>
      <c r="LTZ131" s="35"/>
      <c r="LUA131" s="732"/>
      <c r="LUB131" s="6"/>
      <c r="LUC131" s="6"/>
      <c r="LUD131" s="6"/>
      <c r="LUE131" s="732"/>
      <c r="LUF131" s="1150"/>
      <c r="LUG131" s="609"/>
      <c r="LUH131" s="1150"/>
      <c r="LUI131" s="1150"/>
      <c r="LUJ131" s="1150"/>
      <c r="LUK131" s="609"/>
      <c r="LUL131" s="1150"/>
      <c r="LUM131" s="642"/>
      <c r="LUN131" s="1148"/>
      <c r="LUO131" s="1148"/>
      <c r="LUP131" s="1148"/>
      <c r="LUQ131" s="642"/>
      <c r="LUR131" s="730"/>
      <c r="LUS131" s="60"/>
      <c r="LUT131" s="60"/>
      <c r="LUU131" s="731"/>
      <c r="LUV131" s="1150"/>
      <c r="LUW131" s="35"/>
      <c r="LUX131" s="732"/>
      <c r="LUY131" s="6"/>
      <c r="LUZ131" s="6"/>
      <c r="LVA131" s="6"/>
      <c r="LVB131" s="732"/>
      <c r="LVC131" s="1150"/>
      <c r="LVD131" s="609"/>
      <c r="LVE131" s="1150"/>
      <c r="LVF131" s="1150"/>
      <c r="LVG131" s="1150"/>
      <c r="LVH131" s="609"/>
      <c r="LVI131" s="1150"/>
      <c r="LVJ131" s="642"/>
      <c r="LVK131" s="1148"/>
      <c r="LVL131" s="1148"/>
      <c r="LVM131" s="1148"/>
      <c r="LVN131" s="642"/>
      <c r="LVO131" s="730"/>
      <c r="LVP131" s="60"/>
      <c r="LVQ131" s="60"/>
      <c r="LVR131" s="731"/>
      <c r="LVS131" s="1150"/>
      <c r="LVT131" s="35"/>
      <c r="LVU131" s="732"/>
      <c r="LVV131" s="6"/>
      <c r="LVW131" s="6"/>
      <c r="LVX131" s="6"/>
      <c r="LVY131" s="732"/>
      <c r="LVZ131" s="1150"/>
      <c r="LWA131" s="609"/>
      <c r="LWB131" s="1150"/>
      <c r="LWC131" s="1150"/>
      <c r="LWD131" s="1150"/>
      <c r="LWE131" s="609"/>
      <c r="LWF131" s="1150"/>
      <c r="LWG131" s="642"/>
      <c r="LWH131" s="1148"/>
      <c r="LWI131" s="1148"/>
      <c r="LWJ131" s="1148"/>
      <c r="LWK131" s="642"/>
      <c r="LWL131" s="730"/>
      <c r="LWM131" s="60"/>
      <c r="LWN131" s="60"/>
      <c r="LWO131" s="731"/>
      <c r="LWP131" s="1150"/>
      <c r="LWQ131" s="35"/>
      <c r="LWR131" s="732"/>
      <c r="LWS131" s="6"/>
      <c r="LWT131" s="6"/>
      <c r="LWU131" s="6"/>
      <c r="LWV131" s="732"/>
      <c r="LWW131" s="1150"/>
      <c r="LWX131" s="609"/>
      <c r="LWY131" s="1150"/>
      <c r="LWZ131" s="1150"/>
      <c r="LXA131" s="1150"/>
      <c r="LXB131" s="609"/>
      <c r="LXC131" s="1150"/>
      <c r="LXD131" s="642"/>
      <c r="LXE131" s="1148"/>
      <c r="LXF131" s="1148"/>
      <c r="LXG131" s="1148"/>
      <c r="LXH131" s="642"/>
      <c r="LXI131" s="730"/>
      <c r="LXJ131" s="60"/>
      <c r="LXK131" s="60"/>
      <c r="LXL131" s="731"/>
      <c r="LXM131" s="1150"/>
      <c r="LXN131" s="35"/>
      <c r="LXO131" s="732"/>
      <c r="LXP131" s="6"/>
      <c r="LXQ131" s="6"/>
      <c r="LXR131" s="6"/>
      <c r="LXS131" s="732"/>
      <c r="LXT131" s="1150"/>
      <c r="LXU131" s="609"/>
      <c r="LXV131" s="1150"/>
      <c r="LXW131" s="1150"/>
      <c r="LXX131" s="1150"/>
      <c r="LXY131" s="609"/>
      <c r="LXZ131" s="1150"/>
      <c r="LYA131" s="642"/>
      <c r="LYB131" s="1148"/>
      <c r="LYC131" s="1148"/>
      <c r="LYD131" s="1148"/>
      <c r="LYE131" s="642"/>
      <c r="LYF131" s="730"/>
      <c r="LYG131" s="60"/>
      <c r="LYH131" s="60"/>
      <c r="LYI131" s="731"/>
      <c r="LYJ131" s="1150"/>
      <c r="LYK131" s="35"/>
      <c r="LYL131" s="732"/>
      <c r="LYM131" s="6"/>
      <c r="LYN131" s="6"/>
      <c r="LYO131" s="6"/>
      <c r="LYP131" s="732"/>
      <c r="LYQ131" s="1150"/>
      <c r="LYR131" s="609"/>
      <c r="LYS131" s="1150"/>
      <c r="LYT131" s="1150"/>
      <c r="LYU131" s="1150"/>
      <c r="LYV131" s="609"/>
      <c r="LYW131" s="1150"/>
      <c r="LYX131" s="642"/>
      <c r="LYY131" s="1148"/>
      <c r="LYZ131" s="1148"/>
      <c r="LZA131" s="1148"/>
      <c r="LZB131" s="642"/>
      <c r="LZC131" s="730"/>
      <c r="LZD131" s="60"/>
      <c r="LZE131" s="60"/>
      <c r="LZF131" s="731"/>
      <c r="LZG131" s="1150"/>
      <c r="LZH131" s="35"/>
      <c r="LZI131" s="732"/>
      <c r="LZJ131" s="6"/>
      <c r="LZK131" s="6"/>
      <c r="LZL131" s="6"/>
      <c r="LZM131" s="732"/>
      <c r="LZN131" s="1150"/>
      <c r="LZO131" s="609"/>
      <c r="LZP131" s="1150"/>
      <c r="LZQ131" s="1150"/>
      <c r="LZR131" s="1150"/>
      <c r="LZS131" s="609"/>
      <c r="LZT131" s="1150"/>
      <c r="LZU131" s="642"/>
      <c r="LZV131" s="1148"/>
      <c r="LZW131" s="1148"/>
      <c r="LZX131" s="1148"/>
      <c r="LZY131" s="642"/>
      <c r="LZZ131" s="730"/>
      <c r="MAA131" s="60"/>
      <c r="MAB131" s="60"/>
      <c r="MAC131" s="731"/>
      <c r="MAD131" s="1150"/>
      <c r="MAE131" s="35"/>
      <c r="MAF131" s="732"/>
      <c r="MAG131" s="6"/>
      <c r="MAH131" s="6"/>
      <c r="MAI131" s="6"/>
      <c r="MAJ131" s="732"/>
      <c r="MAK131" s="1150"/>
      <c r="MAL131" s="609"/>
      <c r="MAM131" s="1150"/>
      <c r="MAN131" s="1150"/>
      <c r="MAO131" s="1150"/>
      <c r="MAP131" s="609"/>
      <c r="MAQ131" s="1150"/>
      <c r="MAR131" s="642"/>
      <c r="MAS131" s="1148"/>
      <c r="MAT131" s="1148"/>
      <c r="MAU131" s="1148"/>
      <c r="MAV131" s="642"/>
      <c r="MAW131" s="730"/>
      <c r="MAX131" s="60"/>
      <c r="MAY131" s="60"/>
      <c r="MAZ131" s="731"/>
      <c r="MBA131" s="1150"/>
      <c r="MBB131" s="35"/>
      <c r="MBC131" s="732"/>
      <c r="MBD131" s="6"/>
      <c r="MBE131" s="6"/>
      <c r="MBF131" s="6"/>
      <c r="MBG131" s="732"/>
      <c r="MBH131" s="1150"/>
      <c r="MBI131" s="609"/>
      <c r="MBJ131" s="1150"/>
      <c r="MBK131" s="1150"/>
      <c r="MBL131" s="1150"/>
      <c r="MBM131" s="609"/>
      <c r="MBN131" s="1150"/>
      <c r="MBO131" s="642"/>
      <c r="MBP131" s="1148"/>
      <c r="MBQ131" s="1148"/>
      <c r="MBR131" s="1148"/>
      <c r="MBS131" s="642"/>
      <c r="MBT131" s="730"/>
      <c r="MBU131" s="60"/>
      <c r="MBV131" s="60"/>
      <c r="MBW131" s="731"/>
      <c r="MBX131" s="1150"/>
      <c r="MBY131" s="35"/>
      <c r="MBZ131" s="732"/>
      <c r="MCA131" s="6"/>
      <c r="MCB131" s="6"/>
      <c r="MCC131" s="6"/>
      <c r="MCD131" s="732"/>
      <c r="MCE131" s="1150"/>
      <c r="MCF131" s="609"/>
      <c r="MCG131" s="1150"/>
      <c r="MCH131" s="1150"/>
      <c r="MCI131" s="1150"/>
      <c r="MCJ131" s="609"/>
      <c r="MCK131" s="1150"/>
      <c r="MCL131" s="642"/>
      <c r="MCM131" s="1148"/>
      <c r="MCN131" s="1148"/>
      <c r="MCO131" s="1148"/>
      <c r="MCP131" s="642"/>
      <c r="MCQ131" s="730"/>
      <c r="MCR131" s="60"/>
      <c r="MCS131" s="60"/>
      <c r="MCT131" s="731"/>
      <c r="MCU131" s="1150"/>
      <c r="MCV131" s="35"/>
      <c r="MCW131" s="732"/>
      <c r="MCX131" s="6"/>
      <c r="MCY131" s="6"/>
      <c r="MCZ131" s="6"/>
      <c r="MDA131" s="732"/>
      <c r="MDB131" s="1150"/>
      <c r="MDC131" s="609"/>
      <c r="MDD131" s="1150"/>
      <c r="MDE131" s="1150"/>
      <c r="MDF131" s="1150"/>
      <c r="MDG131" s="609"/>
      <c r="MDH131" s="1150"/>
      <c r="MDI131" s="642"/>
      <c r="MDJ131" s="1148"/>
      <c r="MDK131" s="1148"/>
      <c r="MDL131" s="1148"/>
      <c r="MDM131" s="642"/>
      <c r="MDN131" s="730"/>
      <c r="MDO131" s="60"/>
      <c r="MDP131" s="60"/>
      <c r="MDQ131" s="731"/>
      <c r="MDR131" s="1150"/>
      <c r="MDS131" s="35"/>
      <c r="MDT131" s="732"/>
      <c r="MDU131" s="6"/>
      <c r="MDV131" s="6"/>
      <c r="MDW131" s="6"/>
      <c r="MDX131" s="732"/>
      <c r="MDY131" s="1150"/>
      <c r="MDZ131" s="609"/>
      <c r="MEA131" s="1150"/>
      <c r="MEB131" s="1150"/>
      <c r="MEC131" s="1150"/>
      <c r="MED131" s="609"/>
      <c r="MEE131" s="1150"/>
      <c r="MEF131" s="642"/>
      <c r="MEG131" s="1148"/>
      <c r="MEH131" s="1148"/>
      <c r="MEI131" s="1148"/>
      <c r="MEJ131" s="642"/>
      <c r="MEK131" s="730"/>
      <c r="MEL131" s="60"/>
      <c r="MEM131" s="60"/>
      <c r="MEN131" s="731"/>
      <c r="MEO131" s="1150"/>
      <c r="MEP131" s="35"/>
      <c r="MEQ131" s="732"/>
      <c r="MER131" s="6"/>
      <c r="MES131" s="6"/>
      <c r="MET131" s="6"/>
      <c r="MEU131" s="732"/>
      <c r="MEV131" s="1150"/>
      <c r="MEW131" s="609"/>
      <c r="MEX131" s="1150"/>
      <c r="MEY131" s="1150"/>
      <c r="MEZ131" s="1150"/>
      <c r="MFA131" s="609"/>
      <c r="MFB131" s="1150"/>
      <c r="MFC131" s="642"/>
      <c r="MFD131" s="1148"/>
      <c r="MFE131" s="1148"/>
      <c r="MFF131" s="1148"/>
      <c r="MFG131" s="642"/>
      <c r="MFH131" s="730"/>
      <c r="MFI131" s="60"/>
      <c r="MFJ131" s="60"/>
      <c r="MFK131" s="731"/>
      <c r="MFL131" s="1150"/>
      <c r="MFM131" s="35"/>
      <c r="MFN131" s="732"/>
      <c r="MFO131" s="6"/>
      <c r="MFP131" s="6"/>
      <c r="MFQ131" s="6"/>
      <c r="MFR131" s="732"/>
      <c r="MFS131" s="1150"/>
      <c r="MFT131" s="609"/>
      <c r="MFU131" s="1150"/>
      <c r="MFV131" s="1150"/>
      <c r="MFW131" s="1150"/>
      <c r="MFX131" s="609"/>
      <c r="MFY131" s="1150"/>
      <c r="MFZ131" s="642"/>
      <c r="MGA131" s="1148"/>
      <c r="MGB131" s="1148"/>
      <c r="MGC131" s="1148"/>
      <c r="MGD131" s="642"/>
      <c r="MGE131" s="730"/>
      <c r="MGF131" s="60"/>
      <c r="MGG131" s="60"/>
      <c r="MGH131" s="731"/>
      <c r="MGI131" s="1150"/>
      <c r="MGJ131" s="35"/>
      <c r="MGK131" s="732"/>
      <c r="MGL131" s="6"/>
      <c r="MGM131" s="6"/>
      <c r="MGN131" s="6"/>
      <c r="MGO131" s="732"/>
      <c r="MGP131" s="1150"/>
      <c r="MGQ131" s="609"/>
      <c r="MGR131" s="1150"/>
      <c r="MGS131" s="1150"/>
      <c r="MGT131" s="1150"/>
      <c r="MGU131" s="609"/>
      <c r="MGV131" s="1150"/>
      <c r="MGW131" s="642"/>
      <c r="MGX131" s="1148"/>
      <c r="MGY131" s="1148"/>
      <c r="MGZ131" s="1148"/>
      <c r="MHA131" s="642"/>
      <c r="MHB131" s="730"/>
      <c r="MHC131" s="60"/>
      <c r="MHD131" s="60"/>
      <c r="MHE131" s="731"/>
      <c r="MHF131" s="1150"/>
      <c r="MHG131" s="35"/>
      <c r="MHH131" s="732"/>
      <c r="MHI131" s="6"/>
      <c r="MHJ131" s="6"/>
      <c r="MHK131" s="6"/>
      <c r="MHL131" s="732"/>
      <c r="MHM131" s="1150"/>
      <c r="MHN131" s="609"/>
      <c r="MHO131" s="1150"/>
      <c r="MHP131" s="1150"/>
      <c r="MHQ131" s="1150"/>
      <c r="MHR131" s="609"/>
      <c r="MHS131" s="1150"/>
      <c r="MHT131" s="642"/>
      <c r="MHU131" s="1148"/>
      <c r="MHV131" s="1148"/>
      <c r="MHW131" s="1148"/>
      <c r="MHX131" s="642"/>
      <c r="MHY131" s="730"/>
      <c r="MHZ131" s="60"/>
      <c r="MIA131" s="60"/>
      <c r="MIB131" s="731"/>
      <c r="MIC131" s="1150"/>
      <c r="MID131" s="35"/>
      <c r="MIE131" s="732"/>
      <c r="MIF131" s="6"/>
      <c r="MIG131" s="6"/>
      <c r="MIH131" s="6"/>
      <c r="MII131" s="732"/>
      <c r="MIJ131" s="1150"/>
      <c r="MIK131" s="609"/>
      <c r="MIL131" s="1150"/>
      <c r="MIM131" s="1150"/>
      <c r="MIN131" s="1150"/>
      <c r="MIO131" s="609"/>
      <c r="MIP131" s="1150"/>
      <c r="MIQ131" s="642"/>
      <c r="MIR131" s="1148"/>
      <c r="MIS131" s="1148"/>
      <c r="MIT131" s="1148"/>
      <c r="MIU131" s="642"/>
      <c r="MIV131" s="730"/>
      <c r="MIW131" s="60"/>
      <c r="MIX131" s="60"/>
      <c r="MIY131" s="731"/>
      <c r="MIZ131" s="1150"/>
      <c r="MJA131" s="35"/>
      <c r="MJB131" s="732"/>
      <c r="MJC131" s="6"/>
      <c r="MJD131" s="6"/>
      <c r="MJE131" s="6"/>
      <c r="MJF131" s="732"/>
      <c r="MJG131" s="1150"/>
      <c r="MJH131" s="609"/>
      <c r="MJI131" s="1150"/>
      <c r="MJJ131" s="1150"/>
      <c r="MJK131" s="1150"/>
      <c r="MJL131" s="609"/>
      <c r="MJM131" s="1150"/>
      <c r="MJN131" s="642"/>
      <c r="MJO131" s="1148"/>
      <c r="MJP131" s="1148"/>
      <c r="MJQ131" s="1148"/>
      <c r="MJR131" s="642"/>
      <c r="MJS131" s="730"/>
      <c r="MJT131" s="60"/>
      <c r="MJU131" s="60"/>
      <c r="MJV131" s="731"/>
      <c r="MJW131" s="1150"/>
      <c r="MJX131" s="35"/>
      <c r="MJY131" s="732"/>
      <c r="MJZ131" s="6"/>
      <c r="MKA131" s="6"/>
      <c r="MKB131" s="6"/>
      <c r="MKC131" s="732"/>
      <c r="MKD131" s="1150"/>
      <c r="MKE131" s="609"/>
      <c r="MKF131" s="1150"/>
      <c r="MKG131" s="1150"/>
      <c r="MKH131" s="1150"/>
      <c r="MKI131" s="609"/>
      <c r="MKJ131" s="1150"/>
      <c r="MKK131" s="642"/>
      <c r="MKL131" s="1148"/>
      <c r="MKM131" s="1148"/>
      <c r="MKN131" s="1148"/>
      <c r="MKO131" s="642"/>
      <c r="MKP131" s="730"/>
      <c r="MKQ131" s="60"/>
      <c r="MKR131" s="60"/>
      <c r="MKS131" s="731"/>
      <c r="MKT131" s="1150"/>
      <c r="MKU131" s="35"/>
      <c r="MKV131" s="732"/>
      <c r="MKW131" s="6"/>
      <c r="MKX131" s="6"/>
      <c r="MKY131" s="6"/>
      <c r="MKZ131" s="732"/>
      <c r="MLA131" s="1150"/>
      <c r="MLB131" s="609"/>
      <c r="MLC131" s="1150"/>
      <c r="MLD131" s="1150"/>
      <c r="MLE131" s="1150"/>
      <c r="MLF131" s="609"/>
      <c r="MLG131" s="1150"/>
      <c r="MLH131" s="642"/>
      <c r="MLI131" s="1148"/>
      <c r="MLJ131" s="1148"/>
      <c r="MLK131" s="1148"/>
      <c r="MLL131" s="642"/>
      <c r="MLM131" s="730"/>
      <c r="MLN131" s="60"/>
      <c r="MLO131" s="60"/>
      <c r="MLP131" s="731"/>
      <c r="MLQ131" s="1150"/>
      <c r="MLR131" s="35"/>
      <c r="MLS131" s="732"/>
      <c r="MLT131" s="6"/>
      <c r="MLU131" s="6"/>
      <c r="MLV131" s="6"/>
      <c r="MLW131" s="732"/>
      <c r="MLX131" s="1150"/>
      <c r="MLY131" s="609"/>
      <c r="MLZ131" s="1150"/>
      <c r="MMA131" s="1150"/>
      <c r="MMB131" s="1150"/>
      <c r="MMC131" s="609"/>
      <c r="MMD131" s="1150"/>
      <c r="MME131" s="642"/>
      <c r="MMF131" s="1148"/>
      <c r="MMG131" s="1148"/>
      <c r="MMH131" s="1148"/>
      <c r="MMI131" s="642"/>
      <c r="MMJ131" s="730"/>
      <c r="MMK131" s="60"/>
      <c r="MML131" s="60"/>
      <c r="MMM131" s="731"/>
      <c r="MMN131" s="1150"/>
      <c r="MMO131" s="35"/>
      <c r="MMP131" s="732"/>
      <c r="MMQ131" s="6"/>
      <c r="MMR131" s="6"/>
      <c r="MMS131" s="6"/>
      <c r="MMT131" s="732"/>
      <c r="MMU131" s="1150"/>
      <c r="MMV131" s="609"/>
      <c r="MMW131" s="1150"/>
      <c r="MMX131" s="1150"/>
      <c r="MMY131" s="1150"/>
      <c r="MMZ131" s="609"/>
      <c r="MNA131" s="1150"/>
      <c r="MNB131" s="642"/>
      <c r="MNC131" s="1148"/>
      <c r="MND131" s="1148"/>
      <c r="MNE131" s="1148"/>
      <c r="MNF131" s="642"/>
      <c r="MNG131" s="730"/>
      <c r="MNH131" s="60"/>
      <c r="MNI131" s="60"/>
      <c r="MNJ131" s="731"/>
      <c r="MNK131" s="1150"/>
      <c r="MNL131" s="35"/>
      <c r="MNM131" s="732"/>
      <c r="MNN131" s="6"/>
      <c r="MNO131" s="6"/>
      <c r="MNP131" s="6"/>
      <c r="MNQ131" s="732"/>
      <c r="MNR131" s="1150"/>
      <c r="MNS131" s="609"/>
      <c r="MNT131" s="1150"/>
      <c r="MNU131" s="1150"/>
      <c r="MNV131" s="1150"/>
      <c r="MNW131" s="609"/>
      <c r="MNX131" s="1150"/>
      <c r="MNY131" s="642"/>
      <c r="MNZ131" s="1148"/>
      <c r="MOA131" s="1148"/>
      <c r="MOB131" s="1148"/>
      <c r="MOC131" s="642"/>
      <c r="MOD131" s="730"/>
      <c r="MOE131" s="60"/>
      <c r="MOF131" s="60"/>
      <c r="MOG131" s="731"/>
      <c r="MOH131" s="1150"/>
      <c r="MOI131" s="35"/>
      <c r="MOJ131" s="732"/>
      <c r="MOK131" s="6"/>
      <c r="MOL131" s="6"/>
      <c r="MOM131" s="6"/>
      <c r="MON131" s="732"/>
      <c r="MOO131" s="1150"/>
      <c r="MOP131" s="609"/>
      <c r="MOQ131" s="1150"/>
      <c r="MOR131" s="1150"/>
      <c r="MOS131" s="1150"/>
      <c r="MOT131" s="609"/>
      <c r="MOU131" s="1150"/>
      <c r="MOV131" s="642"/>
      <c r="MOW131" s="1148"/>
      <c r="MOX131" s="1148"/>
      <c r="MOY131" s="1148"/>
      <c r="MOZ131" s="642"/>
      <c r="MPA131" s="730"/>
      <c r="MPB131" s="60"/>
      <c r="MPC131" s="60"/>
      <c r="MPD131" s="731"/>
      <c r="MPE131" s="1150"/>
      <c r="MPF131" s="35"/>
      <c r="MPG131" s="732"/>
      <c r="MPH131" s="6"/>
      <c r="MPI131" s="6"/>
      <c r="MPJ131" s="6"/>
      <c r="MPK131" s="732"/>
      <c r="MPL131" s="1150"/>
      <c r="MPM131" s="609"/>
      <c r="MPN131" s="1150"/>
      <c r="MPO131" s="1150"/>
      <c r="MPP131" s="1150"/>
      <c r="MPQ131" s="609"/>
      <c r="MPR131" s="1150"/>
      <c r="MPS131" s="642"/>
      <c r="MPT131" s="1148"/>
      <c r="MPU131" s="1148"/>
      <c r="MPV131" s="1148"/>
      <c r="MPW131" s="642"/>
      <c r="MPX131" s="730"/>
      <c r="MPY131" s="60"/>
      <c r="MPZ131" s="60"/>
      <c r="MQA131" s="731"/>
      <c r="MQB131" s="1150"/>
      <c r="MQC131" s="35"/>
      <c r="MQD131" s="732"/>
      <c r="MQE131" s="6"/>
      <c r="MQF131" s="6"/>
      <c r="MQG131" s="6"/>
      <c r="MQH131" s="732"/>
      <c r="MQI131" s="1150"/>
      <c r="MQJ131" s="609"/>
      <c r="MQK131" s="1150"/>
      <c r="MQL131" s="1150"/>
      <c r="MQM131" s="1150"/>
      <c r="MQN131" s="609"/>
      <c r="MQO131" s="1150"/>
      <c r="MQP131" s="642"/>
      <c r="MQQ131" s="1148"/>
      <c r="MQR131" s="1148"/>
      <c r="MQS131" s="1148"/>
      <c r="MQT131" s="642"/>
      <c r="MQU131" s="730"/>
      <c r="MQV131" s="60"/>
      <c r="MQW131" s="60"/>
      <c r="MQX131" s="731"/>
      <c r="MQY131" s="1150"/>
      <c r="MQZ131" s="35"/>
      <c r="MRA131" s="732"/>
      <c r="MRB131" s="6"/>
      <c r="MRC131" s="6"/>
      <c r="MRD131" s="6"/>
      <c r="MRE131" s="732"/>
      <c r="MRF131" s="1150"/>
      <c r="MRG131" s="609"/>
      <c r="MRH131" s="1150"/>
      <c r="MRI131" s="1150"/>
      <c r="MRJ131" s="1150"/>
      <c r="MRK131" s="609"/>
      <c r="MRL131" s="1150"/>
      <c r="MRM131" s="642"/>
      <c r="MRN131" s="1148"/>
      <c r="MRO131" s="1148"/>
      <c r="MRP131" s="1148"/>
      <c r="MRQ131" s="642"/>
      <c r="MRR131" s="730"/>
      <c r="MRS131" s="60"/>
      <c r="MRT131" s="60"/>
      <c r="MRU131" s="731"/>
      <c r="MRV131" s="1150"/>
      <c r="MRW131" s="35"/>
      <c r="MRX131" s="732"/>
      <c r="MRY131" s="6"/>
      <c r="MRZ131" s="6"/>
      <c r="MSA131" s="6"/>
      <c r="MSB131" s="732"/>
      <c r="MSC131" s="1150"/>
      <c r="MSD131" s="609"/>
      <c r="MSE131" s="1150"/>
      <c r="MSF131" s="1150"/>
      <c r="MSG131" s="1150"/>
      <c r="MSH131" s="609"/>
      <c r="MSI131" s="1150"/>
      <c r="MSJ131" s="642"/>
      <c r="MSK131" s="1148"/>
      <c r="MSL131" s="1148"/>
      <c r="MSM131" s="1148"/>
      <c r="MSN131" s="642"/>
      <c r="MSO131" s="730"/>
      <c r="MSP131" s="60"/>
      <c r="MSQ131" s="60"/>
      <c r="MSR131" s="731"/>
      <c r="MSS131" s="1150"/>
      <c r="MST131" s="35"/>
      <c r="MSU131" s="732"/>
      <c r="MSV131" s="6"/>
      <c r="MSW131" s="6"/>
      <c r="MSX131" s="6"/>
      <c r="MSY131" s="732"/>
      <c r="MSZ131" s="1150"/>
      <c r="MTA131" s="609"/>
      <c r="MTB131" s="1150"/>
      <c r="MTC131" s="1150"/>
      <c r="MTD131" s="1150"/>
      <c r="MTE131" s="609"/>
      <c r="MTF131" s="1150"/>
      <c r="MTG131" s="642"/>
      <c r="MTH131" s="1148"/>
      <c r="MTI131" s="1148"/>
      <c r="MTJ131" s="1148"/>
      <c r="MTK131" s="642"/>
      <c r="MTL131" s="730"/>
      <c r="MTM131" s="60"/>
      <c r="MTN131" s="60"/>
      <c r="MTO131" s="731"/>
      <c r="MTP131" s="1150"/>
      <c r="MTQ131" s="35"/>
      <c r="MTR131" s="732"/>
      <c r="MTS131" s="6"/>
      <c r="MTT131" s="6"/>
      <c r="MTU131" s="6"/>
      <c r="MTV131" s="732"/>
      <c r="MTW131" s="1150"/>
      <c r="MTX131" s="609"/>
      <c r="MTY131" s="1150"/>
      <c r="MTZ131" s="1150"/>
      <c r="MUA131" s="1150"/>
      <c r="MUB131" s="609"/>
      <c r="MUC131" s="1150"/>
      <c r="MUD131" s="642"/>
      <c r="MUE131" s="1148"/>
      <c r="MUF131" s="1148"/>
      <c r="MUG131" s="1148"/>
      <c r="MUH131" s="642"/>
      <c r="MUI131" s="730"/>
      <c r="MUJ131" s="60"/>
      <c r="MUK131" s="60"/>
      <c r="MUL131" s="731"/>
      <c r="MUM131" s="1150"/>
      <c r="MUN131" s="35"/>
      <c r="MUO131" s="732"/>
      <c r="MUP131" s="6"/>
      <c r="MUQ131" s="6"/>
      <c r="MUR131" s="6"/>
      <c r="MUS131" s="732"/>
      <c r="MUT131" s="1150"/>
      <c r="MUU131" s="609"/>
      <c r="MUV131" s="1150"/>
      <c r="MUW131" s="1150"/>
      <c r="MUX131" s="1150"/>
      <c r="MUY131" s="609"/>
      <c r="MUZ131" s="1150"/>
      <c r="MVA131" s="642"/>
      <c r="MVB131" s="1148"/>
      <c r="MVC131" s="1148"/>
      <c r="MVD131" s="1148"/>
      <c r="MVE131" s="642"/>
      <c r="MVF131" s="730"/>
      <c r="MVG131" s="60"/>
      <c r="MVH131" s="60"/>
      <c r="MVI131" s="731"/>
      <c r="MVJ131" s="1150"/>
      <c r="MVK131" s="35"/>
      <c r="MVL131" s="732"/>
      <c r="MVM131" s="6"/>
      <c r="MVN131" s="6"/>
      <c r="MVO131" s="6"/>
      <c r="MVP131" s="732"/>
      <c r="MVQ131" s="1150"/>
      <c r="MVR131" s="609"/>
      <c r="MVS131" s="1150"/>
      <c r="MVT131" s="1150"/>
      <c r="MVU131" s="1150"/>
      <c r="MVV131" s="609"/>
      <c r="MVW131" s="1150"/>
      <c r="MVX131" s="642"/>
      <c r="MVY131" s="1148"/>
      <c r="MVZ131" s="1148"/>
      <c r="MWA131" s="1148"/>
      <c r="MWB131" s="642"/>
      <c r="MWC131" s="730"/>
      <c r="MWD131" s="60"/>
      <c r="MWE131" s="60"/>
      <c r="MWF131" s="731"/>
      <c r="MWG131" s="1150"/>
      <c r="MWH131" s="35"/>
      <c r="MWI131" s="732"/>
      <c r="MWJ131" s="6"/>
      <c r="MWK131" s="6"/>
      <c r="MWL131" s="6"/>
      <c r="MWM131" s="732"/>
      <c r="MWN131" s="1150"/>
      <c r="MWO131" s="609"/>
      <c r="MWP131" s="1150"/>
      <c r="MWQ131" s="1150"/>
      <c r="MWR131" s="1150"/>
      <c r="MWS131" s="609"/>
      <c r="MWT131" s="1150"/>
      <c r="MWU131" s="642"/>
      <c r="MWV131" s="1148"/>
      <c r="MWW131" s="1148"/>
      <c r="MWX131" s="1148"/>
      <c r="MWY131" s="642"/>
      <c r="MWZ131" s="730"/>
      <c r="MXA131" s="60"/>
      <c r="MXB131" s="60"/>
      <c r="MXC131" s="731"/>
      <c r="MXD131" s="1150"/>
      <c r="MXE131" s="35"/>
      <c r="MXF131" s="732"/>
      <c r="MXG131" s="6"/>
      <c r="MXH131" s="6"/>
      <c r="MXI131" s="6"/>
      <c r="MXJ131" s="732"/>
      <c r="MXK131" s="1150"/>
      <c r="MXL131" s="609"/>
      <c r="MXM131" s="1150"/>
      <c r="MXN131" s="1150"/>
      <c r="MXO131" s="1150"/>
      <c r="MXP131" s="609"/>
      <c r="MXQ131" s="1150"/>
      <c r="MXR131" s="642"/>
      <c r="MXS131" s="1148"/>
      <c r="MXT131" s="1148"/>
      <c r="MXU131" s="1148"/>
      <c r="MXV131" s="642"/>
      <c r="MXW131" s="730"/>
      <c r="MXX131" s="60"/>
      <c r="MXY131" s="60"/>
      <c r="MXZ131" s="731"/>
      <c r="MYA131" s="1150"/>
      <c r="MYB131" s="35"/>
      <c r="MYC131" s="732"/>
      <c r="MYD131" s="6"/>
      <c r="MYE131" s="6"/>
      <c r="MYF131" s="6"/>
      <c r="MYG131" s="732"/>
      <c r="MYH131" s="1150"/>
      <c r="MYI131" s="609"/>
      <c r="MYJ131" s="1150"/>
      <c r="MYK131" s="1150"/>
      <c r="MYL131" s="1150"/>
      <c r="MYM131" s="609"/>
      <c r="MYN131" s="1150"/>
      <c r="MYO131" s="642"/>
      <c r="MYP131" s="1148"/>
      <c r="MYQ131" s="1148"/>
      <c r="MYR131" s="1148"/>
      <c r="MYS131" s="642"/>
      <c r="MYT131" s="730"/>
      <c r="MYU131" s="60"/>
      <c r="MYV131" s="60"/>
      <c r="MYW131" s="731"/>
      <c r="MYX131" s="1150"/>
      <c r="MYY131" s="35"/>
      <c r="MYZ131" s="732"/>
      <c r="MZA131" s="6"/>
      <c r="MZB131" s="6"/>
      <c r="MZC131" s="6"/>
      <c r="MZD131" s="732"/>
      <c r="MZE131" s="1150"/>
      <c r="MZF131" s="609"/>
      <c r="MZG131" s="1150"/>
      <c r="MZH131" s="1150"/>
      <c r="MZI131" s="1150"/>
      <c r="MZJ131" s="609"/>
      <c r="MZK131" s="1150"/>
      <c r="MZL131" s="642"/>
      <c r="MZM131" s="1148"/>
      <c r="MZN131" s="1148"/>
      <c r="MZO131" s="1148"/>
      <c r="MZP131" s="642"/>
      <c r="MZQ131" s="730"/>
      <c r="MZR131" s="60"/>
      <c r="MZS131" s="60"/>
      <c r="MZT131" s="731"/>
      <c r="MZU131" s="1150"/>
      <c r="MZV131" s="35"/>
      <c r="MZW131" s="732"/>
      <c r="MZX131" s="6"/>
      <c r="MZY131" s="6"/>
      <c r="MZZ131" s="6"/>
      <c r="NAA131" s="732"/>
      <c r="NAB131" s="1150"/>
      <c r="NAC131" s="609"/>
      <c r="NAD131" s="1150"/>
      <c r="NAE131" s="1150"/>
      <c r="NAF131" s="1150"/>
      <c r="NAG131" s="609"/>
      <c r="NAH131" s="1150"/>
      <c r="NAI131" s="642"/>
      <c r="NAJ131" s="1148"/>
      <c r="NAK131" s="1148"/>
      <c r="NAL131" s="1148"/>
      <c r="NAM131" s="642"/>
      <c r="NAN131" s="730"/>
      <c r="NAO131" s="60"/>
      <c r="NAP131" s="60"/>
      <c r="NAQ131" s="731"/>
      <c r="NAR131" s="1150"/>
      <c r="NAS131" s="35"/>
      <c r="NAT131" s="732"/>
      <c r="NAU131" s="6"/>
      <c r="NAV131" s="6"/>
      <c r="NAW131" s="6"/>
      <c r="NAX131" s="732"/>
      <c r="NAY131" s="1150"/>
      <c r="NAZ131" s="609"/>
      <c r="NBA131" s="1150"/>
      <c r="NBB131" s="1150"/>
      <c r="NBC131" s="1150"/>
      <c r="NBD131" s="609"/>
      <c r="NBE131" s="1150"/>
      <c r="NBF131" s="642"/>
      <c r="NBG131" s="1148"/>
      <c r="NBH131" s="1148"/>
      <c r="NBI131" s="1148"/>
      <c r="NBJ131" s="642"/>
      <c r="NBK131" s="730"/>
      <c r="NBL131" s="60"/>
      <c r="NBM131" s="60"/>
      <c r="NBN131" s="731"/>
      <c r="NBO131" s="1150"/>
      <c r="NBP131" s="35"/>
      <c r="NBQ131" s="732"/>
      <c r="NBR131" s="6"/>
      <c r="NBS131" s="6"/>
      <c r="NBT131" s="6"/>
      <c r="NBU131" s="732"/>
      <c r="NBV131" s="1150"/>
      <c r="NBW131" s="609"/>
      <c r="NBX131" s="1150"/>
      <c r="NBY131" s="1150"/>
      <c r="NBZ131" s="1150"/>
      <c r="NCA131" s="609"/>
      <c r="NCB131" s="1150"/>
      <c r="NCC131" s="642"/>
      <c r="NCD131" s="1148"/>
      <c r="NCE131" s="1148"/>
      <c r="NCF131" s="1148"/>
      <c r="NCG131" s="642"/>
      <c r="NCH131" s="730"/>
      <c r="NCI131" s="60"/>
      <c r="NCJ131" s="60"/>
      <c r="NCK131" s="731"/>
      <c r="NCL131" s="1150"/>
      <c r="NCM131" s="35"/>
      <c r="NCN131" s="732"/>
      <c r="NCO131" s="6"/>
      <c r="NCP131" s="6"/>
      <c r="NCQ131" s="6"/>
      <c r="NCR131" s="732"/>
      <c r="NCS131" s="1150"/>
      <c r="NCT131" s="609"/>
      <c r="NCU131" s="1150"/>
      <c r="NCV131" s="1150"/>
      <c r="NCW131" s="1150"/>
      <c r="NCX131" s="609"/>
      <c r="NCY131" s="1150"/>
      <c r="NCZ131" s="642"/>
      <c r="NDA131" s="1148"/>
      <c r="NDB131" s="1148"/>
      <c r="NDC131" s="1148"/>
      <c r="NDD131" s="642"/>
      <c r="NDE131" s="730"/>
      <c r="NDF131" s="60"/>
      <c r="NDG131" s="60"/>
      <c r="NDH131" s="731"/>
      <c r="NDI131" s="1150"/>
      <c r="NDJ131" s="35"/>
      <c r="NDK131" s="732"/>
      <c r="NDL131" s="6"/>
      <c r="NDM131" s="6"/>
      <c r="NDN131" s="6"/>
      <c r="NDO131" s="732"/>
      <c r="NDP131" s="1150"/>
      <c r="NDQ131" s="609"/>
      <c r="NDR131" s="1150"/>
      <c r="NDS131" s="1150"/>
      <c r="NDT131" s="1150"/>
      <c r="NDU131" s="609"/>
      <c r="NDV131" s="1150"/>
      <c r="NDW131" s="642"/>
      <c r="NDX131" s="1148"/>
      <c r="NDY131" s="1148"/>
      <c r="NDZ131" s="1148"/>
      <c r="NEA131" s="642"/>
      <c r="NEB131" s="730"/>
      <c r="NEC131" s="60"/>
      <c r="NED131" s="60"/>
      <c r="NEE131" s="731"/>
      <c r="NEF131" s="1150"/>
      <c r="NEG131" s="35"/>
      <c r="NEH131" s="732"/>
      <c r="NEI131" s="6"/>
      <c r="NEJ131" s="6"/>
      <c r="NEK131" s="6"/>
      <c r="NEL131" s="732"/>
      <c r="NEM131" s="1150"/>
      <c r="NEN131" s="609"/>
      <c r="NEO131" s="1150"/>
      <c r="NEP131" s="1150"/>
      <c r="NEQ131" s="1150"/>
      <c r="NER131" s="609"/>
      <c r="NES131" s="1150"/>
      <c r="NET131" s="642"/>
      <c r="NEU131" s="1148"/>
      <c r="NEV131" s="1148"/>
      <c r="NEW131" s="1148"/>
      <c r="NEX131" s="642"/>
      <c r="NEY131" s="730"/>
      <c r="NEZ131" s="60"/>
      <c r="NFA131" s="60"/>
      <c r="NFB131" s="731"/>
      <c r="NFC131" s="1150"/>
      <c r="NFD131" s="35"/>
      <c r="NFE131" s="732"/>
      <c r="NFF131" s="6"/>
      <c r="NFG131" s="6"/>
      <c r="NFH131" s="6"/>
      <c r="NFI131" s="732"/>
      <c r="NFJ131" s="1150"/>
      <c r="NFK131" s="609"/>
      <c r="NFL131" s="1150"/>
      <c r="NFM131" s="1150"/>
      <c r="NFN131" s="1150"/>
      <c r="NFO131" s="609"/>
      <c r="NFP131" s="1150"/>
      <c r="NFQ131" s="642"/>
      <c r="NFR131" s="1148"/>
      <c r="NFS131" s="1148"/>
      <c r="NFT131" s="1148"/>
      <c r="NFU131" s="642"/>
      <c r="NFV131" s="730"/>
      <c r="NFW131" s="60"/>
      <c r="NFX131" s="60"/>
      <c r="NFY131" s="731"/>
      <c r="NFZ131" s="1150"/>
      <c r="NGA131" s="35"/>
      <c r="NGB131" s="732"/>
      <c r="NGC131" s="6"/>
      <c r="NGD131" s="6"/>
      <c r="NGE131" s="6"/>
      <c r="NGF131" s="732"/>
      <c r="NGG131" s="1150"/>
      <c r="NGH131" s="609"/>
      <c r="NGI131" s="1150"/>
      <c r="NGJ131" s="1150"/>
      <c r="NGK131" s="1150"/>
      <c r="NGL131" s="609"/>
      <c r="NGM131" s="1150"/>
      <c r="NGN131" s="642"/>
      <c r="NGO131" s="1148"/>
      <c r="NGP131" s="1148"/>
      <c r="NGQ131" s="1148"/>
      <c r="NGR131" s="642"/>
      <c r="NGS131" s="730"/>
      <c r="NGT131" s="60"/>
      <c r="NGU131" s="60"/>
      <c r="NGV131" s="731"/>
      <c r="NGW131" s="1150"/>
      <c r="NGX131" s="35"/>
      <c r="NGY131" s="732"/>
      <c r="NGZ131" s="6"/>
      <c r="NHA131" s="6"/>
      <c r="NHB131" s="6"/>
      <c r="NHC131" s="732"/>
      <c r="NHD131" s="1150"/>
      <c r="NHE131" s="609"/>
      <c r="NHF131" s="1150"/>
      <c r="NHG131" s="1150"/>
      <c r="NHH131" s="1150"/>
      <c r="NHI131" s="609"/>
      <c r="NHJ131" s="1150"/>
      <c r="NHK131" s="642"/>
      <c r="NHL131" s="1148"/>
      <c r="NHM131" s="1148"/>
      <c r="NHN131" s="1148"/>
      <c r="NHO131" s="642"/>
      <c r="NHP131" s="730"/>
      <c r="NHQ131" s="60"/>
      <c r="NHR131" s="60"/>
      <c r="NHS131" s="731"/>
      <c r="NHT131" s="1150"/>
      <c r="NHU131" s="35"/>
      <c r="NHV131" s="732"/>
      <c r="NHW131" s="6"/>
      <c r="NHX131" s="6"/>
      <c r="NHY131" s="6"/>
      <c r="NHZ131" s="732"/>
      <c r="NIA131" s="1150"/>
      <c r="NIB131" s="609"/>
      <c r="NIC131" s="1150"/>
      <c r="NID131" s="1150"/>
      <c r="NIE131" s="1150"/>
      <c r="NIF131" s="609"/>
      <c r="NIG131" s="1150"/>
      <c r="NIH131" s="642"/>
      <c r="NII131" s="1148"/>
      <c r="NIJ131" s="1148"/>
      <c r="NIK131" s="1148"/>
      <c r="NIL131" s="642"/>
      <c r="NIM131" s="730"/>
      <c r="NIN131" s="60"/>
      <c r="NIO131" s="60"/>
      <c r="NIP131" s="731"/>
      <c r="NIQ131" s="1150"/>
      <c r="NIR131" s="35"/>
      <c r="NIS131" s="732"/>
      <c r="NIT131" s="6"/>
      <c r="NIU131" s="6"/>
      <c r="NIV131" s="6"/>
      <c r="NIW131" s="732"/>
      <c r="NIX131" s="1150"/>
      <c r="NIY131" s="609"/>
      <c r="NIZ131" s="1150"/>
      <c r="NJA131" s="1150"/>
      <c r="NJB131" s="1150"/>
      <c r="NJC131" s="609"/>
      <c r="NJD131" s="1150"/>
      <c r="NJE131" s="642"/>
      <c r="NJF131" s="1148"/>
      <c r="NJG131" s="1148"/>
      <c r="NJH131" s="1148"/>
      <c r="NJI131" s="642"/>
      <c r="NJJ131" s="730"/>
      <c r="NJK131" s="60"/>
      <c r="NJL131" s="60"/>
      <c r="NJM131" s="731"/>
      <c r="NJN131" s="1150"/>
      <c r="NJO131" s="35"/>
      <c r="NJP131" s="732"/>
      <c r="NJQ131" s="6"/>
      <c r="NJR131" s="6"/>
      <c r="NJS131" s="6"/>
      <c r="NJT131" s="732"/>
      <c r="NJU131" s="1150"/>
      <c r="NJV131" s="609"/>
      <c r="NJW131" s="1150"/>
      <c r="NJX131" s="1150"/>
      <c r="NJY131" s="1150"/>
      <c r="NJZ131" s="609"/>
      <c r="NKA131" s="1150"/>
      <c r="NKB131" s="642"/>
      <c r="NKC131" s="1148"/>
      <c r="NKD131" s="1148"/>
      <c r="NKE131" s="1148"/>
      <c r="NKF131" s="642"/>
      <c r="NKG131" s="730"/>
      <c r="NKH131" s="60"/>
      <c r="NKI131" s="60"/>
      <c r="NKJ131" s="731"/>
      <c r="NKK131" s="1150"/>
      <c r="NKL131" s="35"/>
      <c r="NKM131" s="732"/>
      <c r="NKN131" s="6"/>
      <c r="NKO131" s="6"/>
      <c r="NKP131" s="6"/>
      <c r="NKQ131" s="732"/>
      <c r="NKR131" s="1150"/>
      <c r="NKS131" s="609"/>
      <c r="NKT131" s="1150"/>
      <c r="NKU131" s="1150"/>
      <c r="NKV131" s="1150"/>
      <c r="NKW131" s="609"/>
      <c r="NKX131" s="1150"/>
      <c r="NKY131" s="642"/>
      <c r="NKZ131" s="1148"/>
      <c r="NLA131" s="1148"/>
      <c r="NLB131" s="1148"/>
      <c r="NLC131" s="642"/>
      <c r="NLD131" s="730"/>
      <c r="NLE131" s="60"/>
      <c r="NLF131" s="60"/>
      <c r="NLG131" s="731"/>
      <c r="NLH131" s="1150"/>
      <c r="NLI131" s="35"/>
      <c r="NLJ131" s="732"/>
      <c r="NLK131" s="6"/>
      <c r="NLL131" s="6"/>
      <c r="NLM131" s="6"/>
      <c r="NLN131" s="732"/>
      <c r="NLO131" s="1150"/>
      <c r="NLP131" s="609"/>
      <c r="NLQ131" s="1150"/>
      <c r="NLR131" s="1150"/>
      <c r="NLS131" s="1150"/>
      <c r="NLT131" s="609"/>
      <c r="NLU131" s="1150"/>
      <c r="NLV131" s="642"/>
      <c r="NLW131" s="1148"/>
      <c r="NLX131" s="1148"/>
      <c r="NLY131" s="1148"/>
      <c r="NLZ131" s="642"/>
      <c r="NMA131" s="730"/>
      <c r="NMB131" s="60"/>
      <c r="NMC131" s="60"/>
      <c r="NMD131" s="731"/>
      <c r="NME131" s="1150"/>
      <c r="NMF131" s="35"/>
      <c r="NMG131" s="732"/>
      <c r="NMH131" s="6"/>
      <c r="NMI131" s="6"/>
      <c r="NMJ131" s="6"/>
      <c r="NMK131" s="732"/>
      <c r="NML131" s="1150"/>
      <c r="NMM131" s="609"/>
      <c r="NMN131" s="1150"/>
      <c r="NMO131" s="1150"/>
      <c r="NMP131" s="1150"/>
      <c r="NMQ131" s="609"/>
      <c r="NMR131" s="1150"/>
      <c r="NMS131" s="642"/>
      <c r="NMT131" s="1148"/>
      <c r="NMU131" s="1148"/>
      <c r="NMV131" s="1148"/>
      <c r="NMW131" s="642"/>
      <c r="NMX131" s="730"/>
      <c r="NMY131" s="60"/>
      <c r="NMZ131" s="60"/>
      <c r="NNA131" s="731"/>
      <c r="NNB131" s="1150"/>
      <c r="NNC131" s="35"/>
      <c r="NND131" s="732"/>
      <c r="NNE131" s="6"/>
      <c r="NNF131" s="6"/>
      <c r="NNG131" s="6"/>
      <c r="NNH131" s="732"/>
      <c r="NNI131" s="1150"/>
      <c r="NNJ131" s="609"/>
      <c r="NNK131" s="1150"/>
      <c r="NNL131" s="1150"/>
      <c r="NNM131" s="1150"/>
      <c r="NNN131" s="609"/>
      <c r="NNO131" s="1150"/>
      <c r="NNP131" s="642"/>
      <c r="NNQ131" s="1148"/>
      <c r="NNR131" s="1148"/>
      <c r="NNS131" s="1148"/>
      <c r="NNT131" s="642"/>
      <c r="NNU131" s="730"/>
      <c r="NNV131" s="60"/>
      <c r="NNW131" s="60"/>
      <c r="NNX131" s="731"/>
      <c r="NNY131" s="1150"/>
      <c r="NNZ131" s="35"/>
      <c r="NOA131" s="732"/>
      <c r="NOB131" s="6"/>
      <c r="NOC131" s="6"/>
      <c r="NOD131" s="6"/>
      <c r="NOE131" s="732"/>
      <c r="NOF131" s="1150"/>
      <c r="NOG131" s="609"/>
      <c r="NOH131" s="1150"/>
      <c r="NOI131" s="1150"/>
      <c r="NOJ131" s="1150"/>
      <c r="NOK131" s="609"/>
      <c r="NOL131" s="1150"/>
      <c r="NOM131" s="642"/>
      <c r="NON131" s="1148"/>
      <c r="NOO131" s="1148"/>
      <c r="NOP131" s="1148"/>
      <c r="NOQ131" s="642"/>
      <c r="NOR131" s="730"/>
      <c r="NOS131" s="60"/>
      <c r="NOT131" s="60"/>
      <c r="NOU131" s="731"/>
      <c r="NOV131" s="1150"/>
      <c r="NOW131" s="35"/>
      <c r="NOX131" s="732"/>
      <c r="NOY131" s="6"/>
      <c r="NOZ131" s="6"/>
      <c r="NPA131" s="6"/>
      <c r="NPB131" s="732"/>
      <c r="NPC131" s="1150"/>
      <c r="NPD131" s="609"/>
      <c r="NPE131" s="1150"/>
      <c r="NPF131" s="1150"/>
      <c r="NPG131" s="1150"/>
      <c r="NPH131" s="609"/>
      <c r="NPI131" s="1150"/>
      <c r="NPJ131" s="642"/>
      <c r="NPK131" s="1148"/>
      <c r="NPL131" s="1148"/>
      <c r="NPM131" s="1148"/>
      <c r="NPN131" s="642"/>
      <c r="NPO131" s="730"/>
      <c r="NPP131" s="60"/>
      <c r="NPQ131" s="60"/>
      <c r="NPR131" s="731"/>
      <c r="NPS131" s="1150"/>
      <c r="NPT131" s="35"/>
      <c r="NPU131" s="732"/>
      <c r="NPV131" s="6"/>
      <c r="NPW131" s="6"/>
      <c r="NPX131" s="6"/>
      <c r="NPY131" s="732"/>
      <c r="NPZ131" s="1150"/>
      <c r="NQA131" s="609"/>
      <c r="NQB131" s="1150"/>
      <c r="NQC131" s="1150"/>
      <c r="NQD131" s="1150"/>
      <c r="NQE131" s="609"/>
      <c r="NQF131" s="1150"/>
      <c r="NQG131" s="642"/>
      <c r="NQH131" s="1148"/>
      <c r="NQI131" s="1148"/>
      <c r="NQJ131" s="1148"/>
      <c r="NQK131" s="642"/>
      <c r="NQL131" s="730"/>
      <c r="NQM131" s="60"/>
      <c r="NQN131" s="60"/>
      <c r="NQO131" s="731"/>
      <c r="NQP131" s="1150"/>
      <c r="NQQ131" s="35"/>
      <c r="NQR131" s="732"/>
      <c r="NQS131" s="6"/>
      <c r="NQT131" s="6"/>
      <c r="NQU131" s="6"/>
      <c r="NQV131" s="732"/>
      <c r="NQW131" s="1150"/>
      <c r="NQX131" s="609"/>
      <c r="NQY131" s="1150"/>
      <c r="NQZ131" s="1150"/>
      <c r="NRA131" s="1150"/>
      <c r="NRB131" s="609"/>
      <c r="NRC131" s="1150"/>
      <c r="NRD131" s="642"/>
      <c r="NRE131" s="1148"/>
      <c r="NRF131" s="1148"/>
      <c r="NRG131" s="1148"/>
      <c r="NRH131" s="642"/>
      <c r="NRI131" s="730"/>
      <c r="NRJ131" s="60"/>
      <c r="NRK131" s="60"/>
      <c r="NRL131" s="731"/>
      <c r="NRM131" s="1150"/>
      <c r="NRN131" s="35"/>
      <c r="NRO131" s="732"/>
      <c r="NRP131" s="6"/>
      <c r="NRQ131" s="6"/>
      <c r="NRR131" s="6"/>
      <c r="NRS131" s="732"/>
      <c r="NRT131" s="1150"/>
      <c r="NRU131" s="609"/>
      <c r="NRV131" s="1150"/>
      <c r="NRW131" s="1150"/>
      <c r="NRX131" s="1150"/>
      <c r="NRY131" s="609"/>
      <c r="NRZ131" s="1150"/>
      <c r="NSA131" s="642"/>
      <c r="NSB131" s="1148"/>
      <c r="NSC131" s="1148"/>
      <c r="NSD131" s="1148"/>
      <c r="NSE131" s="642"/>
      <c r="NSF131" s="730"/>
      <c r="NSG131" s="60"/>
      <c r="NSH131" s="60"/>
      <c r="NSI131" s="731"/>
      <c r="NSJ131" s="1150"/>
      <c r="NSK131" s="35"/>
      <c r="NSL131" s="732"/>
      <c r="NSM131" s="6"/>
      <c r="NSN131" s="6"/>
      <c r="NSO131" s="6"/>
      <c r="NSP131" s="732"/>
      <c r="NSQ131" s="1150"/>
      <c r="NSR131" s="609"/>
      <c r="NSS131" s="1150"/>
      <c r="NST131" s="1150"/>
      <c r="NSU131" s="1150"/>
      <c r="NSV131" s="609"/>
      <c r="NSW131" s="1150"/>
      <c r="NSX131" s="642"/>
      <c r="NSY131" s="1148"/>
      <c r="NSZ131" s="1148"/>
      <c r="NTA131" s="1148"/>
      <c r="NTB131" s="642"/>
      <c r="NTC131" s="730"/>
      <c r="NTD131" s="60"/>
      <c r="NTE131" s="60"/>
      <c r="NTF131" s="731"/>
      <c r="NTG131" s="1150"/>
      <c r="NTH131" s="35"/>
      <c r="NTI131" s="732"/>
      <c r="NTJ131" s="6"/>
      <c r="NTK131" s="6"/>
      <c r="NTL131" s="6"/>
      <c r="NTM131" s="732"/>
      <c r="NTN131" s="1150"/>
      <c r="NTO131" s="609"/>
      <c r="NTP131" s="1150"/>
      <c r="NTQ131" s="1150"/>
      <c r="NTR131" s="1150"/>
      <c r="NTS131" s="609"/>
      <c r="NTT131" s="1150"/>
      <c r="NTU131" s="642"/>
      <c r="NTV131" s="1148"/>
      <c r="NTW131" s="1148"/>
      <c r="NTX131" s="1148"/>
      <c r="NTY131" s="642"/>
      <c r="NTZ131" s="730"/>
      <c r="NUA131" s="60"/>
      <c r="NUB131" s="60"/>
      <c r="NUC131" s="731"/>
      <c r="NUD131" s="1150"/>
      <c r="NUE131" s="35"/>
      <c r="NUF131" s="732"/>
      <c r="NUG131" s="6"/>
      <c r="NUH131" s="6"/>
      <c r="NUI131" s="6"/>
      <c r="NUJ131" s="732"/>
      <c r="NUK131" s="1150"/>
      <c r="NUL131" s="609"/>
      <c r="NUM131" s="1150"/>
      <c r="NUN131" s="1150"/>
      <c r="NUO131" s="1150"/>
      <c r="NUP131" s="609"/>
      <c r="NUQ131" s="1150"/>
      <c r="NUR131" s="642"/>
      <c r="NUS131" s="1148"/>
      <c r="NUT131" s="1148"/>
      <c r="NUU131" s="1148"/>
      <c r="NUV131" s="642"/>
      <c r="NUW131" s="730"/>
      <c r="NUX131" s="60"/>
      <c r="NUY131" s="60"/>
      <c r="NUZ131" s="731"/>
      <c r="NVA131" s="1150"/>
      <c r="NVB131" s="35"/>
      <c r="NVC131" s="732"/>
      <c r="NVD131" s="6"/>
      <c r="NVE131" s="6"/>
      <c r="NVF131" s="6"/>
      <c r="NVG131" s="732"/>
      <c r="NVH131" s="1150"/>
      <c r="NVI131" s="609"/>
      <c r="NVJ131" s="1150"/>
      <c r="NVK131" s="1150"/>
      <c r="NVL131" s="1150"/>
      <c r="NVM131" s="609"/>
      <c r="NVN131" s="1150"/>
      <c r="NVO131" s="642"/>
      <c r="NVP131" s="1148"/>
      <c r="NVQ131" s="1148"/>
      <c r="NVR131" s="1148"/>
      <c r="NVS131" s="642"/>
      <c r="NVT131" s="730"/>
      <c r="NVU131" s="60"/>
      <c r="NVV131" s="60"/>
      <c r="NVW131" s="731"/>
      <c r="NVX131" s="1150"/>
      <c r="NVY131" s="35"/>
      <c r="NVZ131" s="732"/>
      <c r="NWA131" s="6"/>
      <c r="NWB131" s="6"/>
      <c r="NWC131" s="6"/>
      <c r="NWD131" s="732"/>
      <c r="NWE131" s="1150"/>
      <c r="NWF131" s="609"/>
      <c r="NWG131" s="1150"/>
      <c r="NWH131" s="1150"/>
      <c r="NWI131" s="1150"/>
      <c r="NWJ131" s="609"/>
      <c r="NWK131" s="1150"/>
      <c r="NWL131" s="642"/>
      <c r="NWM131" s="1148"/>
      <c r="NWN131" s="1148"/>
      <c r="NWO131" s="1148"/>
      <c r="NWP131" s="642"/>
      <c r="NWQ131" s="730"/>
      <c r="NWR131" s="60"/>
      <c r="NWS131" s="60"/>
      <c r="NWT131" s="731"/>
      <c r="NWU131" s="1150"/>
      <c r="NWV131" s="35"/>
      <c r="NWW131" s="732"/>
      <c r="NWX131" s="6"/>
      <c r="NWY131" s="6"/>
      <c r="NWZ131" s="6"/>
      <c r="NXA131" s="732"/>
      <c r="NXB131" s="1150"/>
      <c r="NXC131" s="609"/>
      <c r="NXD131" s="1150"/>
      <c r="NXE131" s="1150"/>
      <c r="NXF131" s="1150"/>
      <c r="NXG131" s="609"/>
      <c r="NXH131" s="1150"/>
      <c r="NXI131" s="642"/>
      <c r="NXJ131" s="1148"/>
      <c r="NXK131" s="1148"/>
      <c r="NXL131" s="1148"/>
      <c r="NXM131" s="642"/>
      <c r="NXN131" s="730"/>
      <c r="NXO131" s="60"/>
      <c r="NXP131" s="60"/>
      <c r="NXQ131" s="731"/>
      <c r="NXR131" s="1150"/>
      <c r="NXS131" s="35"/>
      <c r="NXT131" s="732"/>
      <c r="NXU131" s="6"/>
      <c r="NXV131" s="6"/>
      <c r="NXW131" s="6"/>
      <c r="NXX131" s="732"/>
      <c r="NXY131" s="1150"/>
      <c r="NXZ131" s="609"/>
      <c r="NYA131" s="1150"/>
      <c r="NYB131" s="1150"/>
      <c r="NYC131" s="1150"/>
      <c r="NYD131" s="609"/>
      <c r="NYE131" s="1150"/>
      <c r="NYF131" s="642"/>
      <c r="NYG131" s="1148"/>
      <c r="NYH131" s="1148"/>
      <c r="NYI131" s="1148"/>
      <c r="NYJ131" s="642"/>
      <c r="NYK131" s="730"/>
      <c r="NYL131" s="60"/>
      <c r="NYM131" s="60"/>
      <c r="NYN131" s="731"/>
      <c r="NYO131" s="1150"/>
      <c r="NYP131" s="35"/>
      <c r="NYQ131" s="732"/>
      <c r="NYR131" s="6"/>
      <c r="NYS131" s="6"/>
      <c r="NYT131" s="6"/>
      <c r="NYU131" s="732"/>
      <c r="NYV131" s="1150"/>
      <c r="NYW131" s="609"/>
      <c r="NYX131" s="1150"/>
      <c r="NYY131" s="1150"/>
      <c r="NYZ131" s="1150"/>
      <c r="NZA131" s="609"/>
      <c r="NZB131" s="1150"/>
      <c r="NZC131" s="642"/>
      <c r="NZD131" s="1148"/>
      <c r="NZE131" s="1148"/>
      <c r="NZF131" s="1148"/>
      <c r="NZG131" s="642"/>
      <c r="NZH131" s="730"/>
      <c r="NZI131" s="60"/>
      <c r="NZJ131" s="60"/>
      <c r="NZK131" s="731"/>
      <c r="NZL131" s="1150"/>
      <c r="NZM131" s="35"/>
      <c r="NZN131" s="732"/>
      <c r="NZO131" s="6"/>
      <c r="NZP131" s="6"/>
      <c r="NZQ131" s="6"/>
      <c r="NZR131" s="732"/>
      <c r="NZS131" s="1150"/>
      <c r="NZT131" s="609"/>
      <c r="NZU131" s="1150"/>
      <c r="NZV131" s="1150"/>
      <c r="NZW131" s="1150"/>
      <c r="NZX131" s="609"/>
      <c r="NZY131" s="1150"/>
      <c r="NZZ131" s="642"/>
      <c r="OAA131" s="1148"/>
      <c r="OAB131" s="1148"/>
      <c r="OAC131" s="1148"/>
      <c r="OAD131" s="642"/>
      <c r="OAE131" s="730"/>
      <c r="OAF131" s="60"/>
      <c r="OAG131" s="60"/>
      <c r="OAH131" s="731"/>
      <c r="OAI131" s="1150"/>
      <c r="OAJ131" s="35"/>
      <c r="OAK131" s="732"/>
      <c r="OAL131" s="6"/>
      <c r="OAM131" s="6"/>
      <c r="OAN131" s="6"/>
      <c r="OAO131" s="732"/>
      <c r="OAP131" s="1150"/>
      <c r="OAQ131" s="609"/>
      <c r="OAR131" s="1150"/>
      <c r="OAS131" s="1150"/>
      <c r="OAT131" s="1150"/>
      <c r="OAU131" s="609"/>
      <c r="OAV131" s="1150"/>
      <c r="OAW131" s="642"/>
      <c r="OAX131" s="1148"/>
      <c r="OAY131" s="1148"/>
      <c r="OAZ131" s="1148"/>
      <c r="OBA131" s="642"/>
      <c r="OBB131" s="730"/>
      <c r="OBC131" s="60"/>
      <c r="OBD131" s="60"/>
      <c r="OBE131" s="731"/>
      <c r="OBF131" s="1150"/>
      <c r="OBG131" s="35"/>
      <c r="OBH131" s="732"/>
      <c r="OBI131" s="6"/>
      <c r="OBJ131" s="6"/>
      <c r="OBK131" s="6"/>
      <c r="OBL131" s="732"/>
      <c r="OBM131" s="1150"/>
      <c r="OBN131" s="609"/>
      <c r="OBO131" s="1150"/>
      <c r="OBP131" s="1150"/>
      <c r="OBQ131" s="1150"/>
      <c r="OBR131" s="609"/>
      <c r="OBS131" s="1150"/>
      <c r="OBT131" s="642"/>
      <c r="OBU131" s="1148"/>
      <c r="OBV131" s="1148"/>
      <c r="OBW131" s="1148"/>
      <c r="OBX131" s="642"/>
      <c r="OBY131" s="730"/>
      <c r="OBZ131" s="60"/>
      <c r="OCA131" s="60"/>
      <c r="OCB131" s="731"/>
      <c r="OCC131" s="1150"/>
      <c r="OCD131" s="35"/>
      <c r="OCE131" s="732"/>
      <c r="OCF131" s="6"/>
      <c r="OCG131" s="6"/>
      <c r="OCH131" s="6"/>
      <c r="OCI131" s="732"/>
      <c r="OCJ131" s="1150"/>
      <c r="OCK131" s="609"/>
      <c r="OCL131" s="1150"/>
      <c r="OCM131" s="1150"/>
      <c r="OCN131" s="1150"/>
      <c r="OCO131" s="609"/>
      <c r="OCP131" s="1150"/>
      <c r="OCQ131" s="642"/>
      <c r="OCR131" s="1148"/>
      <c r="OCS131" s="1148"/>
      <c r="OCT131" s="1148"/>
      <c r="OCU131" s="642"/>
      <c r="OCV131" s="730"/>
      <c r="OCW131" s="60"/>
      <c r="OCX131" s="60"/>
      <c r="OCY131" s="731"/>
      <c r="OCZ131" s="1150"/>
      <c r="ODA131" s="35"/>
      <c r="ODB131" s="732"/>
      <c r="ODC131" s="6"/>
      <c r="ODD131" s="6"/>
      <c r="ODE131" s="6"/>
      <c r="ODF131" s="732"/>
      <c r="ODG131" s="1150"/>
      <c r="ODH131" s="609"/>
      <c r="ODI131" s="1150"/>
      <c r="ODJ131" s="1150"/>
      <c r="ODK131" s="1150"/>
      <c r="ODL131" s="609"/>
      <c r="ODM131" s="1150"/>
      <c r="ODN131" s="642"/>
      <c r="ODO131" s="1148"/>
      <c r="ODP131" s="1148"/>
      <c r="ODQ131" s="1148"/>
      <c r="ODR131" s="642"/>
      <c r="ODS131" s="730"/>
      <c r="ODT131" s="60"/>
      <c r="ODU131" s="60"/>
      <c r="ODV131" s="731"/>
      <c r="ODW131" s="1150"/>
      <c r="ODX131" s="35"/>
      <c r="ODY131" s="732"/>
      <c r="ODZ131" s="6"/>
      <c r="OEA131" s="6"/>
      <c r="OEB131" s="6"/>
      <c r="OEC131" s="732"/>
      <c r="OED131" s="1150"/>
      <c r="OEE131" s="609"/>
      <c r="OEF131" s="1150"/>
      <c r="OEG131" s="1150"/>
      <c r="OEH131" s="1150"/>
      <c r="OEI131" s="609"/>
      <c r="OEJ131" s="1150"/>
      <c r="OEK131" s="642"/>
      <c r="OEL131" s="1148"/>
      <c r="OEM131" s="1148"/>
      <c r="OEN131" s="1148"/>
      <c r="OEO131" s="642"/>
      <c r="OEP131" s="730"/>
      <c r="OEQ131" s="60"/>
      <c r="OER131" s="60"/>
      <c r="OES131" s="731"/>
      <c r="OET131" s="1150"/>
      <c r="OEU131" s="35"/>
      <c r="OEV131" s="732"/>
      <c r="OEW131" s="6"/>
      <c r="OEX131" s="6"/>
      <c r="OEY131" s="6"/>
      <c r="OEZ131" s="732"/>
      <c r="OFA131" s="1150"/>
      <c r="OFB131" s="609"/>
      <c r="OFC131" s="1150"/>
      <c r="OFD131" s="1150"/>
      <c r="OFE131" s="1150"/>
      <c r="OFF131" s="609"/>
      <c r="OFG131" s="1150"/>
      <c r="OFH131" s="642"/>
      <c r="OFI131" s="1148"/>
      <c r="OFJ131" s="1148"/>
      <c r="OFK131" s="1148"/>
      <c r="OFL131" s="642"/>
      <c r="OFM131" s="730"/>
      <c r="OFN131" s="60"/>
      <c r="OFO131" s="60"/>
      <c r="OFP131" s="731"/>
      <c r="OFQ131" s="1150"/>
      <c r="OFR131" s="35"/>
      <c r="OFS131" s="732"/>
      <c r="OFT131" s="6"/>
      <c r="OFU131" s="6"/>
      <c r="OFV131" s="6"/>
      <c r="OFW131" s="732"/>
      <c r="OFX131" s="1150"/>
      <c r="OFY131" s="609"/>
      <c r="OFZ131" s="1150"/>
      <c r="OGA131" s="1150"/>
      <c r="OGB131" s="1150"/>
      <c r="OGC131" s="609"/>
      <c r="OGD131" s="1150"/>
      <c r="OGE131" s="642"/>
      <c r="OGF131" s="1148"/>
      <c r="OGG131" s="1148"/>
      <c r="OGH131" s="1148"/>
      <c r="OGI131" s="642"/>
      <c r="OGJ131" s="730"/>
      <c r="OGK131" s="60"/>
      <c r="OGL131" s="60"/>
      <c r="OGM131" s="731"/>
      <c r="OGN131" s="1150"/>
      <c r="OGO131" s="35"/>
      <c r="OGP131" s="732"/>
      <c r="OGQ131" s="6"/>
      <c r="OGR131" s="6"/>
      <c r="OGS131" s="6"/>
      <c r="OGT131" s="732"/>
      <c r="OGU131" s="1150"/>
      <c r="OGV131" s="609"/>
      <c r="OGW131" s="1150"/>
      <c r="OGX131" s="1150"/>
      <c r="OGY131" s="1150"/>
      <c r="OGZ131" s="609"/>
      <c r="OHA131" s="1150"/>
      <c r="OHB131" s="642"/>
      <c r="OHC131" s="1148"/>
      <c r="OHD131" s="1148"/>
      <c r="OHE131" s="1148"/>
      <c r="OHF131" s="642"/>
      <c r="OHG131" s="730"/>
      <c r="OHH131" s="60"/>
      <c r="OHI131" s="60"/>
      <c r="OHJ131" s="731"/>
      <c r="OHK131" s="1150"/>
      <c r="OHL131" s="35"/>
      <c r="OHM131" s="732"/>
      <c r="OHN131" s="6"/>
      <c r="OHO131" s="6"/>
      <c r="OHP131" s="6"/>
      <c r="OHQ131" s="732"/>
      <c r="OHR131" s="1150"/>
      <c r="OHS131" s="609"/>
      <c r="OHT131" s="1150"/>
      <c r="OHU131" s="1150"/>
      <c r="OHV131" s="1150"/>
      <c r="OHW131" s="609"/>
      <c r="OHX131" s="1150"/>
      <c r="OHY131" s="642"/>
      <c r="OHZ131" s="1148"/>
      <c r="OIA131" s="1148"/>
      <c r="OIB131" s="1148"/>
      <c r="OIC131" s="642"/>
      <c r="OID131" s="730"/>
      <c r="OIE131" s="60"/>
      <c r="OIF131" s="60"/>
      <c r="OIG131" s="731"/>
      <c r="OIH131" s="1150"/>
      <c r="OII131" s="35"/>
      <c r="OIJ131" s="732"/>
      <c r="OIK131" s="6"/>
      <c r="OIL131" s="6"/>
      <c r="OIM131" s="6"/>
      <c r="OIN131" s="732"/>
      <c r="OIO131" s="1150"/>
      <c r="OIP131" s="609"/>
      <c r="OIQ131" s="1150"/>
      <c r="OIR131" s="1150"/>
      <c r="OIS131" s="1150"/>
      <c r="OIT131" s="609"/>
      <c r="OIU131" s="1150"/>
      <c r="OIV131" s="642"/>
      <c r="OIW131" s="1148"/>
      <c r="OIX131" s="1148"/>
      <c r="OIY131" s="1148"/>
      <c r="OIZ131" s="642"/>
      <c r="OJA131" s="730"/>
      <c r="OJB131" s="60"/>
      <c r="OJC131" s="60"/>
      <c r="OJD131" s="731"/>
      <c r="OJE131" s="1150"/>
      <c r="OJF131" s="35"/>
      <c r="OJG131" s="732"/>
      <c r="OJH131" s="6"/>
      <c r="OJI131" s="6"/>
      <c r="OJJ131" s="6"/>
      <c r="OJK131" s="732"/>
      <c r="OJL131" s="1150"/>
      <c r="OJM131" s="609"/>
      <c r="OJN131" s="1150"/>
      <c r="OJO131" s="1150"/>
      <c r="OJP131" s="1150"/>
      <c r="OJQ131" s="609"/>
      <c r="OJR131" s="1150"/>
      <c r="OJS131" s="642"/>
      <c r="OJT131" s="1148"/>
      <c r="OJU131" s="1148"/>
      <c r="OJV131" s="1148"/>
      <c r="OJW131" s="642"/>
      <c r="OJX131" s="730"/>
      <c r="OJY131" s="60"/>
      <c r="OJZ131" s="60"/>
      <c r="OKA131" s="731"/>
      <c r="OKB131" s="1150"/>
      <c r="OKC131" s="35"/>
      <c r="OKD131" s="732"/>
      <c r="OKE131" s="6"/>
      <c r="OKF131" s="6"/>
      <c r="OKG131" s="6"/>
      <c r="OKH131" s="732"/>
      <c r="OKI131" s="1150"/>
      <c r="OKJ131" s="609"/>
      <c r="OKK131" s="1150"/>
      <c r="OKL131" s="1150"/>
      <c r="OKM131" s="1150"/>
      <c r="OKN131" s="609"/>
      <c r="OKO131" s="1150"/>
      <c r="OKP131" s="642"/>
      <c r="OKQ131" s="1148"/>
      <c r="OKR131" s="1148"/>
      <c r="OKS131" s="1148"/>
      <c r="OKT131" s="642"/>
      <c r="OKU131" s="730"/>
      <c r="OKV131" s="60"/>
      <c r="OKW131" s="60"/>
      <c r="OKX131" s="731"/>
      <c r="OKY131" s="1150"/>
      <c r="OKZ131" s="35"/>
      <c r="OLA131" s="732"/>
      <c r="OLB131" s="6"/>
      <c r="OLC131" s="6"/>
      <c r="OLD131" s="6"/>
      <c r="OLE131" s="732"/>
      <c r="OLF131" s="1150"/>
      <c r="OLG131" s="609"/>
      <c r="OLH131" s="1150"/>
      <c r="OLI131" s="1150"/>
      <c r="OLJ131" s="1150"/>
      <c r="OLK131" s="609"/>
      <c r="OLL131" s="1150"/>
      <c r="OLM131" s="642"/>
      <c r="OLN131" s="1148"/>
      <c r="OLO131" s="1148"/>
      <c r="OLP131" s="1148"/>
      <c r="OLQ131" s="642"/>
      <c r="OLR131" s="730"/>
      <c r="OLS131" s="60"/>
      <c r="OLT131" s="60"/>
      <c r="OLU131" s="731"/>
      <c r="OLV131" s="1150"/>
      <c r="OLW131" s="35"/>
      <c r="OLX131" s="732"/>
      <c r="OLY131" s="6"/>
      <c r="OLZ131" s="6"/>
      <c r="OMA131" s="6"/>
      <c r="OMB131" s="732"/>
      <c r="OMC131" s="1150"/>
      <c r="OMD131" s="609"/>
      <c r="OME131" s="1150"/>
      <c r="OMF131" s="1150"/>
      <c r="OMG131" s="1150"/>
      <c r="OMH131" s="609"/>
      <c r="OMI131" s="1150"/>
      <c r="OMJ131" s="642"/>
      <c r="OMK131" s="1148"/>
      <c r="OML131" s="1148"/>
      <c r="OMM131" s="1148"/>
      <c r="OMN131" s="642"/>
      <c r="OMO131" s="730"/>
      <c r="OMP131" s="60"/>
      <c r="OMQ131" s="60"/>
      <c r="OMR131" s="731"/>
      <c r="OMS131" s="1150"/>
      <c r="OMT131" s="35"/>
      <c r="OMU131" s="732"/>
      <c r="OMV131" s="6"/>
      <c r="OMW131" s="6"/>
      <c r="OMX131" s="6"/>
      <c r="OMY131" s="732"/>
      <c r="OMZ131" s="1150"/>
      <c r="ONA131" s="609"/>
      <c r="ONB131" s="1150"/>
      <c r="ONC131" s="1150"/>
      <c r="OND131" s="1150"/>
      <c r="ONE131" s="609"/>
      <c r="ONF131" s="1150"/>
      <c r="ONG131" s="642"/>
      <c r="ONH131" s="1148"/>
      <c r="ONI131" s="1148"/>
      <c r="ONJ131" s="1148"/>
      <c r="ONK131" s="642"/>
      <c r="ONL131" s="730"/>
      <c r="ONM131" s="60"/>
      <c r="ONN131" s="60"/>
      <c r="ONO131" s="731"/>
      <c r="ONP131" s="1150"/>
      <c r="ONQ131" s="35"/>
      <c r="ONR131" s="732"/>
      <c r="ONS131" s="6"/>
      <c r="ONT131" s="6"/>
      <c r="ONU131" s="6"/>
      <c r="ONV131" s="732"/>
      <c r="ONW131" s="1150"/>
      <c r="ONX131" s="609"/>
      <c r="ONY131" s="1150"/>
      <c r="ONZ131" s="1150"/>
      <c r="OOA131" s="1150"/>
      <c r="OOB131" s="609"/>
      <c r="OOC131" s="1150"/>
      <c r="OOD131" s="642"/>
      <c r="OOE131" s="1148"/>
      <c r="OOF131" s="1148"/>
      <c r="OOG131" s="1148"/>
      <c r="OOH131" s="642"/>
      <c r="OOI131" s="730"/>
      <c r="OOJ131" s="60"/>
      <c r="OOK131" s="60"/>
      <c r="OOL131" s="731"/>
      <c r="OOM131" s="1150"/>
      <c r="OON131" s="35"/>
      <c r="OOO131" s="732"/>
      <c r="OOP131" s="6"/>
      <c r="OOQ131" s="6"/>
      <c r="OOR131" s="6"/>
      <c r="OOS131" s="732"/>
      <c r="OOT131" s="1150"/>
      <c r="OOU131" s="609"/>
      <c r="OOV131" s="1150"/>
      <c r="OOW131" s="1150"/>
      <c r="OOX131" s="1150"/>
      <c r="OOY131" s="609"/>
      <c r="OOZ131" s="1150"/>
      <c r="OPA131" s="642"/>
      <c r="OPB131" s="1148"/>
      <c r="OPC131" s="1148"/>
      <c r="OPD131" s="1148"/>
      <c r="OPE131" s="642"/>
      <c r="OPF131" s="730"/>
      <c r="OPG131" s="60"/>
      <c r="OPH131" s="60"/>
      <c r="OPI131" s="731"/>
      <c r="OPJ131" s="1150"/>
      <c r="OPK131" s="35"/>
      <c r="OPL131" s="732"/>
      <c r="OPM131" s="6"/>
      <c r="OPN131" s="6"/>
      <c r="OPO131" s="6"/>
      <c r="OPP131" s="732"/>
      <c r="OPQ131" s="1150"/>
      <c r="OPR131" s="609"/>
      <c r="OPS131" s="1150"/>
      <c r="OPT131" s="1150"/>
      <c r="OPU131" s="1150"/>
      <c r="OPV131" s="609"/>
      <c r="OPW131" s="1150"/>
      <c r="OPX131" s="642"/>
      <c r="OPY131" s="1148"/>
      <c r="OPZ131" s="1148"/>
      <c r="OQA131" s="1148"/>
      <c r="OQB131" s="642"/>
      <c r="OQC131" s="730"/>
      <c r="OQD131" s="60"/>
      <c r="OQE131" s="60"/>
      <c r="OQF131" s="731"/>
      <c r="OQG131" s="1150"/>
      <c r="OQH131" s="35"/>
      <c r="OQI131" s="732"/>
      <c r="OQJ131" s="6"/>
      <c r="OQK131" s="6"/>
      <c r="OQL131" s="6"/>
      <c r="OQM131" s="732"/>
      <c r="OQN131" s="1150"/>
      <c r="OQO131" s="609"/>
      <c r="OQP131" s="1150"/>
      <c r="OQQ131" s="1150"/>
      <c r="OQR131" s="1150"/>
      <c r="OQS131" s="609"/>
      <c r="OQT131" s="1150"/>
      <c r="OQU131" s="642"/>
      <c r="OQV131" s="1148"/>
      <c r="OQW131" s="1148"/>
      <c r="OQX131" s="1148"/>
      <c r="OQY131" s="642"/>
      <c r="OQZ131" s="730"/>
      <c r="ORA131" s="60"/>
      <c r="ORB131" s="60"/>
      <c r="ORC131" s="731"/>
      <c r="ORD131" s="1150"/>
      <c r="ORE131" s="35"/>
      <c r="ORF131" s="732"/>
      <c r="ORG131" s="6"/>
      <c r="ORH131" s="6"/>
      <c r="ORI131" s="6"/>
      <c r="ORJ131" s="732"/>
      <c r="ORK131" s="1150"/>
      <c r="ORL131" s="609"/>
      <c r="ORM131" s="1150"/>
      <c r="ORN131" s="1150"/>
      <c r="ORO131" s="1150"/>
      <c r="ORP131" s="609"/>
      <c r="ORQ131" s="1150"/>
      <c r="ORR131" s="642"/>
      <c r="ORS131" s="1148"/>
      <c r="ORT131" s="1148"/>
      <c r="ORU131" s="1148"/>
      <c r="ORV131" s="642"/>
      <c r="ORW131" s="730"/>
      <c r="ORX131" s="60"/>
      <c r="ORY131" s="60"/>
      <c r="ORZ131" s="731"/>
      <c r="OSA131" s="1150"/>
      <c r="OSB131" s="35"/>
      <c r="OSC131" s="732"/>
      <c r="OSD131" s="6"/>
      <c r="OSE131" s="6"/>
      <c r="OSF131" s="6"/>
      <c r="OSG131" s="732"/>
      <c r="OSH131" s="1150"/>
      <c r="OSI131" s="609"/>
      <c r="OSJ131" s="1150"/>
      <c r="OSK131" s="1150"/>
      <c r="OSL131" s="1150"/>
      <c r="OSM131" s="609"/>
      <c r="OSN131" s="1150"/>
      <c r="OSO131" s="642"/>
      <c r="OSP131" s="1148"/>
      <c r="OSQ131" s="1148"/>
      <c r="OSR131" s="1148"/>
      <c r="OSS131" s="642"/>
      <c r="OST131" s="730"/>
      <c r="OSU131" s="60"/>
      <c r="OSV131" s="60"/>
      <c r="OSW131" s="731"/>
      <c r="OSX131" s="1150"/>
      <c r="OSY131" s="35"/>
      <c r="OSZ131" s="732"/>
      <c r="OTA131" s="6"/>
      <c r="OTB131" s="6"/>
      <c r="OTC131" s="6"/>
      <c r="OTD131" s="732"/>
      <c r="OTE131" s="1150"/>
      <c r="OTF131" s="609"/>
      <c r="OTG131" s="1150"/>
      <c r="OTH131" s="1150"/>
      <c r="OTI131" s="1150"/>
      <c r="OTJ131" s="609"/>
      <c r="OTK131" s="1150"/>
      <c r="OTL131" s="642"/>
      <c r="OTM131" s="1148"/>
      <c r="OTN131" s="1148"/>
      <c r="OTO131" s="1148"/>
      <c r="OTP131" s="642"/>
      <c r="OTQ131" s="730"/>
      <c r="OTR131" s="60"/>
      <c r="OTS131" s="60"/>
      <c r="OTT131" s="731"/>
      <c r="OTU131" s="1150"/>
      <c r="OTV131" s="35"/>
      <c r="OTW131" s="732"/>
      <c r="OTX131" s="6"/>
      <c r="OTY131" s="6"/>
      <c r="OTZ131" s="6"/>
      <c r="OUA131" s="732"/>
      <c r="OUB131" s="1150"/>
      <c r="OUC131" s="609"/>
      <c r="OUD131" s="1150"/>
      <c r="OUE131" s="1150"/>
      <c r="OUF131" s="1150"/>
      <c r="OUG131" s="609"/>
      <c r="OUH131" s="1150"/>
      <c r="OUI131" s="642"/>
      <c r="OUJ131" s="1148"/>
      <c r="OUK131" s="1148"/>
      <c r="OUL131" s="1148"/>
      <c r="OUM131" s="642"/>
      <c r="OUN131" s="730"/>
      <c r="OUO131" s="60"/>
      <c r="OUP131" s="60"/>
      <c r="OUQ131" s="731"/>
      <c r="OUR131" s="1150"/>
      <c r="OUS131" s="35"/>
      <c r="OUT131" s="732"/>
      <c r="OUU131" s="6"/>
      <c r="OUV131" s="6"/>
      <c r="OUW131" s="6"/>
      <c r="OUX131" s="732"/>
      <c r="OUY131" s="1150"/>
      <c r="OUZ131" s="609"/>
      <c r="OVA131" s="1150"/>
      <c r="OVB131" s="1150"/>
      <c r="OVC131" s="1150"/>
      <c r="OVD131" s="609"/>
      <c r="OVE131" s="1150"/>
      <c r="OVF131" s="642"/>
      <c r="OVG131" s="1148"/>
      <c r="OVH131" s="1148"/>
      <c r="OVI131" s="1148"/>
      <c r="OVJ131" s="642"/>
      <c r="OVK131" s="730"/>
      <c r="OVL131" s="60"/>
      <c r="OVM131" s="60"/>
      <c r="OVN131" s="731"/>
      <c r="OVO131" s="1150"/>
      <c r="OVP131" s="35"/>
      <c r="OVQ131" s="732"/>
      <c r="OVR131" s="6"/>
      <c r="OVS131" s="6"/>
      <c r="OVT131" s="6"/>
      <c r="OVU131" s="732"/>
      <c r="OVV131" s="1150"/>
      <c r="OVW131" s="609"/>
      <c r="OVX131" s="1150"/>
      <c r="OVY131" s="1150"/>
      <c r="OVZ131" s="1150"/>
      <c r="OWA131" s="609"/>
      <c r="OWB131" s="1150"/>
      <c r="OWC131" s="642"/>
      <c r="OWD131" s="1148"/>
      <c r="OWE131" s="1148"/>
      <c r="OWF131" s="1148"/>
      <c r="OWG131" s="642"/>
      <c r="OWH131" s="730"/>
      <c r="OWI131" s="60"/>
      <c r="OWJ131" s="60"/>
      <c r="OWK131" s="731"/>
      <c r="OWL131" s="1150"/>
      <c r="OWM131" s="35"/>
      <c r="OWN131" s="732"/>
      <c r="OWO131" s="6"/>
      <c r="OWP131" s="6"/>
      <c r="OWQ131" s="6"/>
      <c r="OWR131" s="732"/>
      <c r="OWS131" s="1150"/>
      <c r="OWT131" s="609"/>
      <c r="OWU131" s="1150"/>
      <c r="OWV131" s="1150"/>
      <c r="OWW131" s="1150"/>
      <c r="OWX131" s="609"/>
      <c r="OWY131" s="1150"/>
      <c r="OWZ131" s="642"/>
      <c r="OXA131" s="1148"/>
      <c r="OXB131" s="1148"/>
      <c r="OXC131" s="1148"/>
      <c r="OXD131" s="642"/>
      <c r="OXE131" s="730"/>
      <c r="OXF131" s="60"/>
      <c r="OXG131" s="60"/>
      <c r="OXH131" s="731"/>
      <c r="OXI131" s="1150"/>
      <c r="OXJ131" s="35"/>
      <c r="OXK131" s="732"/>
      <c r="OXL131" s="6"/>
      <c r="OXM131" s="6"/>
      <c r="OXN131" s="6"/>
      <c r="OXO131" s="732"/>
      <c r="OXP131" s="1150"/>
      <c r="OXQ131" s="609"/>
      <c r="OXR131" s="1150"/>
      <c r="OXS131" s="1150"/>
      <c r="OXT131" s="1150"/>
      <c r="OXU131" s="609"/>
      <c r="OXV131" s="1150"/>
      <c r="OXW131" s="642"/>
      <c r="OXX131" s="1148"/>
      <c r="OXY131" s="1148"/>
      <c r="OXZ131" s="1148"/>
      <c r="OYA131" s="642"/>
      <c r="OYB131" s="730"/>
      <c r="OYC131" s="60"/>
      <c r="OYD131" s="60"/>
      <c r="OYE131" s="731"/>
      <c r="OYF131" s="1150"/>
      <c r="OYG131" s="35"/>
      <c r="OYH131" s="732"/>
      <c r="OYI131" s="6"/>
      <c r="OYJ131" s="6"/>
      <c r="OYK131" s="6"/>
      <c r="OYL131" s="732"/>
      <c r="OYM131" s="1150"/>
      <c r="OYN131" s="609"/>
      <c r="OYO131" s="1150"/>
      <c r="OYP131" s="1150"/>
      <c r="OYQ131" s="1150"/>
      <c r="OYR131" s="609"/>
      <c r="OYS131" s="1150"/>
      <c r="OYT131" s="642"/>
      <c r="OYU131" s="1148"/>
      <c r="OYV131" s="1148"/>
      <c r="OYW131" s="1148"/>
      <c r="OYX131" s="642"/>
      <c r="OYY131" s="730"/>
      <c r="OYZ131" s="60"/>
      <c r="OZA131" s="60"/>
      <c r="OZB131" s="731"/>
      <c r="OZC131" s="1150"/>
      <c r="OZD131" s="35"/>
      <c r="OZE131" s="732"/>
      <c r="OZF131" s="6"/>
      <c r="OZG131" s="6"/>
      <c r="OZH131" s="6"/>
      <c r="OZI131" s="732"/>
      <c r="OZJ131" s="1150"/>
      <c r="OZK131" s="609"/>
      <c r="OZL131" s="1150"/>
      <c r="OZM131" s="1150"/>
      <c r="OZN131" s="1150"/>
      <c r="OZO131" s="609"/>
      <c r="OZP131" s="1150"/>
      <c r="OZQ131" s="642"/>
      <c r="OZR131" s="1148"/>
      <c r="OZS131" s="1148"/>
      <c r="OZT131" s="1148"/>
      <c r="OZU131" s="642"/>
      <c r="OZV131" s="730"/>
      <c r="OZW131" s="60"/>
      <c r="OZX131" s="60"/>
      <c r="OZY131" s="731"/>
      <c r="OZZ131" s="1150"/>
      <c r="PAA131" s="35"/>
      <c r="PAB131" s="732"/>
      <c r="PAC131" s="6"/>
      <c r="PAD131" s="6"/>
      <c r="PAE131" s="6"/>
      <c r="PAF131" s="732"/>
      <c r="PAG131" s="1150"/>
      <c r="PAH131" s="609"/>
      <c r="PAI131" s="1150"/>
      <c r="PAJ131" s="1150"/>
      <c r="PAK131" s="1150"/>
      <c r="PAL131" s="609"/>
      <c r="PAM131" s="1150"/>
      <c r="PAN131" s="642"/>
      <c r="PAO131" s="1148"/>
      <c r="PAP131" s="1148"/>
      <c r="PAQ131" s="1148"/>
      <c r="PAR131" s="642"/>
      <c r="PAS131" s="730"/>
      <c r="PAT131" s="60"/>
      <c r="PAU131" s="60"/>
      <c r="PAV131" s="731"/>
      <c r="PAW131" s="1150"/>
      <c r="PAX131" s="35"/>
      <c r="PAY131" s="732"/>
      <c r="PAZ131" s="6"/>
      <c r="PBA131" s="6"/>
      <c r="PBB131" s="6"/>
      <c r="PBC131" s="732"/>
      <c r="PBD131" s="1150"/>
      <c r="PBE131" s="609"/>
      <c r="PBF131" s="1150"/>
      <c r="PBG131" s="1150"/>
      <c r="PBH131" s="1150"/>
      <c r="PBI131" s="609"/>
      <c r="PBJ131" s="1150"/>
      <c r="PBK131" s="642"/>
      <c r="PBL131" s="1148"/>
      <c r="PBM131" s="1148"/>
      <c r="PBN131" s="1148"/>
      <c r="PBO131" s="642"/>
      <c r="PBP131" s="730"/>
      <c r="PBQ131" s="60"/>
      <c r="PBR131" s="60"/>
      <c r="PBS131" s="731"/>
      <c r="PBT131" s="1150"/>
      <c r="PBU131" s="35"/>
      <c r="PBV131" s="732"/>
      <c r="PBW131" s="6"/>
      <c r="PBX131" s="6"/>
      <c r="PBY131" s="6"/>
      <c r="PBZ131" s="732"/>
      <c r="PCA131" s="1150"/>
      <c r="PCB131" s="609"/>
      <c r="PCC131" s="1150"/>
      <c r="PCD131" s="1150"/>
      <c r="PCE131" s="1150"/>
      <c r="PCF131" s="609"/>
      <c r="PCG131" s="1150"/>
      <c r="PCH131" s="642"/>
      <c r="PCI131" s="1148"/>
      <c r="PCJ131" s="1148"/>
      <c r="PCK131" s="1148"/>
      <c r="PCL131" s="642"/>
      <c r="PCM131" s="730"/>
      <c r="PCN131" s="60"/>
      <c r="PCO131" s="60"/>
      <c r="PCP131" s="731"/>
      <c r="PCQ131" s="1150"/>
      <c r="PCR131" s="35"/>
      <c r="PCS131" s="732"/>
      <c r="PCT131" s="6"/>
      <c r="PCU131" s="6"/>
      <c r="PCV131" s="6"/>
      <c r="PCW131" s="732"/>
      <c r="PCX131" s="1150"/>
      <c r="PCY131" s="609"/>
      <c r="PCZ131" s="1150"/>
      <c r="PDA131" s="1150"/>
      <c r="PDB131" s="1150"/>
      <c r="PDC131" s="609"/>
      <c r="PDD131" s="1150"/>
      <c r="PDE131" s="642"/>
      <c r="PDF131" s="1148"/>
      <c r="PDG131" s="1148"/>
      <c r="PDH131" s="1148"/>
      <c r="PDI131" s="642"/>
      <c r="PDJ131" s="730"/>
      <c r="PDK131" s="60"/>
      <c r="PDL131" s="60"/>
      <c r="PDM131" s="731"/>
      <c r="PDN131" s="1150"/>
      <c r="PDO131" s="35"/>
      <c r="PDP131" s="732"/>
      <c r="PDQ131" s="6"/>
      <c r="PDR131" s="6"/>
      <c r="PDS131" s="6"/>
      <c r="PDT131" s="732"/>
      <c r="PDU131" s="1150"/>
      <c r="PDV131" s="609"/>
      <c r="PDW131" s="1150"/>
      <c r="PDX131" s="1150"/>
      <c r="PDY131" s="1150"/>
      <c r="PDZ131" s="609"/>
      <c r="PEA131" s="1150"/>
      <c r="PEB131" s="642"/>
      <c r="PEC131" s="1148"/>
      <c r="PED131" s="1148"/>
      <c r="PEE131" s="1148"/>
      <c r="PEF131" s="642"/>
      <c r="PEG131" s="730"/>
      <c r="PEH131" s="60"/>
      <c r="PEI131" s="60"/>
      <c r="PEJ131" s="731"/>
      <c r="PEK131" s="1150"/>
      <c r="PEL131" s="35"/>
      <c r="PEM131" s="732"/>
      <c r="PEN131" s="6"/>
      <c r="PEO131" s="6"/>
      <c r="PEP131" s="6"/>
      <c r="PEQ131" s="732"/>
      <c r="PER131" s="1150"/>
      <c r="PES131" s="609"/>
      <c r="PET131" s="1150"/>
      <c r="PEU131" s="1150"/>
      <c r="PEV131" s="1150"/>
      <c r="PEW131" s="609"/>
      <c r="PEX131" s="1150"/>
      <c r="PEY131" s="642"/>
      <c r="PEZ131" s="1148"/>
      <c r="PFA131" s="1148"/>
      <c r="PFB131" s="1148"/>
      <c r="PFC131" s="642"/>
      <c r="PFD131" s="730"/>
      <c r="PFE131" s="60"/>
      <c r="PFF131" s="60"/>
      <c r="PFG131" s="731"/>
      <c r="PFH131" s="1150"/>
      <c r="PFI131" s="35"/>
      <c r="PFJ131" s="732"/>
      <c r="PFK131" s="6"/>
      <c r="PFL131" s="6"/>
      <c r="PFM131" s="6"/>
      <c r="PFN131" s="732"/>
      <c r="PFO131" s="1150"/>
      <c r="PFP131" s="609"/>
      <c r="PFQ131" s="1150"/>
      <c r="PFR131" s="1150"/>
      <c r="PFS131" s="1150"/>
      <c r="PFT131" s="609"/>
      <c r="PFU131" s="1150"/>
      <c r="PFV131" s="642"/>
      <c r="PFW131" s="1148"/>
      <c r="PFX131" s="1148"/>
      <c r="PFY131" s="1148"/>
      <c r="PFZ131" s="642"/>
      <c r="PGA131" s="730"/>
      <c r="PGB131" s="60"/>
      <c r="PGC131" s="60"/>
      <c r="PGD131" s="731"/>
      <c r="PGE131" s="1150"/>
      <c r="PGF131" s="35"/>
      <c r="PGG131" s="732"/>
      <c r="PGH131" s="6"/>
      <c r="PGI131" s="6"/>
      <c r="PGJ131" s="6"/>
      <c r="PGK131" s="732"/>
      <c r="PGL131" s="1150"/>
      <c r="PGM131" s="609"/>
      <c r="PGN131" s="1150"/>
      <c r="PGO131" s="1150"/>
      <c r="PGP131" s="1150"/>
      <c r="PGQ131" s="609"/>
      <c r="PGR131" s="1150"/>
      <c r="PGS131" s="642"/>
      <c r="PGT131" s="1148"/>
      <c r="PGU131" s="1148"/>
      <c r="PGV131" s="1148"/>
      <c r="PGW131" s="642"/>
      <c r="PGX131" s="730"/>
      <c r="PGY131" s="60"/>
      <c r="PGZ131" s="60"/>
      <c r="PHA131" s="731"/>
      <c r="PHB131" s="1150"/>
      <c r="PHC131" s="35"/>
      <c r="PHD131" s="732"/>
      <c r="PHE131" s="6"/>
      <c r="PHF131" s="6"/>
      <c r="PHG131" s="6"/>
      <c r="PHH131" s="732"/>
      <c r="PHI131" s="1150"/>
      <c r="PHJ131" s="609"/>
      <c r="PHK131" s="1150"/>
      <c r="PHL131" s="1150"/>
      <c r="PHM131" s="1150"/>
      <c r="PHN131" s="609"/>
      <c r="PHO131" s="1150"/>
      <c r="PHP131" s="642"/>
      <c r="PHQ131" s="1148"/>
      <c r="PHR131" s="1148"/>
      <c r="PHS131" s="1148"/>
      <c r="PHT131" s="642"/>
      <c r="PHU131" s="730"/>
      <c r="PHV131" s="60"/>
      <c r="PHW131" s="60"/>
      <c r="PHX131" s="731"/>
      <c r="PHY131" s="1150"/>
      <c r="PHZ131" s="35"/>
      <c r="PIA131" s="732"/>
      <c r="PIB131" s="6"/>
      <c r="PIC131" s="6"/>
      <c r="PID131" s="6"/>
      <c r="PIE131" s="732"/>
      <c r="PIF131" s="1150"/>
      <c r="PIG131" s="609"/>
      <c r="PIH131" s="1150"/>
      <c r="PII131" s="1150"/>
      <c r="PIJ131" s="1150"/>
      <c r="PIK131" s="609"/>
      <c r="PIL131" s="1150"/>
      <c r="PIM131" s="642"/>
      <c r="PIN131" s="1148"/>
      <c r="PIO131" s="1148"/>
      <c r="PIP131" s="1148"/>
      <c r="PIQ131" s="642"/>
      <c r="PIR131" s="730"/>
      <c r="PIS131" s="60"/>
      <c r="PIT131" s="60"/>
      <c r="PIU131" s="731"/>
      <c r="PIV131" s="1150"/>
      <c r="PIW131" s="35"/>
      <c r="PIX131" s="732"/>
      <c r="PIY131" s="6"/>
      <c r="PIZ131" s="6"/>
      <c r="PJA131" s="6"/>
      <c r="PJB131" s="732"/>
      <c r="PJC131" s="1150"/>
      <c r="PJD131" s="609"/>
      <c r="PJE131" s="1150"/>
      <c r="PJF131" s="1150"/>
      <c r="PJG131" s="1150"/>
      <c r="PJH131" s="609"/>
      <c r="PJI131" s="1150"/>
      <c r="PJJ131" s="642"/>
      <c r="PJK131" s="1148"/>
      <c r="PJL131" s="1148"/>
      <c r="PJM131" s="1148"/>
      <c r="PJN131" s="642"/>
      <c r="PJO131" s="730"/>
      <c r="PJP131" s="60"/>
      <c r="PJQ131" s="60"/>
      <c r="PJR131" s="731"/>
      <c r="PJS131" s="1150"/>
      <c r="PJT131" s="35"/>
      <c r="PJU131" s="732"/>
      <c r="PJV131" s="6"/>
      <c r="PJW131" s="6"/>
      <c r="PJX131" s="6"/>
      <c r="PJY131" s="732"/>
      <c r="PJZ131" s="1150"/>
      <c r="PKA131" s="609"/>
      <c r="PKB131" s="1150"/>
      <c r="PKC131" s="1150"/>
      <c r="PKD131" s="1150"/>
      <c r="PKE131" s="609"/>
      <c r="PKF131" s="1150"/>
      <c r="PKG131" s="642"/>
      <c r="PKH131" s="1148"/>
      <c r="PKI131" s="1148"/>
      <c r="PKJ131" s="1148"/>
      <c r="PKK131" s="642"/>
      <c r="PKL131" s="730"/>
      <c r="PKM131" s="60"/>
      <c r="PKN131" s="60"/>
      <c r="PKO131" s="731"/>
      <c r="PKP131" s="1150"/>
      <c r="PKQ131" s="35"/>
      <c r="PKR131" s="732"/>
      <c r="PKS131" s="6"/>
      <c r="PKT131" s="6"/>
      <c r="PKU131" s="6"/>
      <c r="PKV131" s="732"/>
      <c r="PKW131" s="1150"/>
      <c r="PKX131" s="609"/>
      <c r="PKY131" s="1150"/>
      <c r="PKZ131" s="1150"/>
      <c r="PLA131" s="1150"/>
      <c r="PLB131" s="609"/>
      <c r="PLC131" s="1150"/>
      <c r="PLD131" s="642"/>
      <c r="PLE131" s="1148"/>
      <c r="PLF131" s="1148"/>
      <c r="PLG131" s="1148"/>
      <c r="PLH131" s="642"/>
      <c r="PLI131" s="730"/>
      <c r="PLJ131" s="60"/>
      <c r="PLK131" s="60"/>
      <c r="PLL131" s="731"/>
      <c r="PLM131" s="1150"/>
      <c r="PLN131" s="35"/>
      <c r="PLO131" s="732"/>
      <c r="PLP131" s="6"/>
      <c r="PLQ131" s="6"/>
      <c r="PLR131" s="6"/>
      <c r="PLS131" s="732"/>
      <c r="PLT131" s="1150"/>
      <c r="PLU131" s="609"/>
      <c r="PLV131" s="1150"/>
      <c r="PLW131" s="1150"/>
      <c r="PLX131" s="1150"/>
      <c r="PLY131" s="609"/>
      <c r="PLZ131" s="1150"/>
      <c r="PMA131" s="642"/>
      <c r="PMB131" s="1148"/>
      <c r="PMC131" s="1148"/>
      <c r="PMD131" s="1148"/>
      <c r="PME131" s="642"/>
      <c r="PMF131" s="730"/>
      <c r="PMG131" s="60"/>
      <c r="PMH131" s="60"/>
      <c r="PMI131" s="731"/>
      <c r="PMJ131" s="1150"/>
      <c r="PMK131" s="35"/>
      <c r="PML131" s="732"/>
      <c r="PMM131" s="6"/>
      <c r="PMN131" s="6"/>
      <c r="PMO131" s="6"/>
      <c r="PMP131" s="732"/>
      <c r="PMQ131" s="1150"/>
      <c r="PMR131" s="609"/>
      <c r="PMS131" s="1150"/>
      <c r="PMT131" s="1150"/>
      <c r="PMU131" s="1150"/>
      <c r="PMV131" s="609"/>
      <c r="PMW131" s="1150"/>
      <c r="PMX131" s="642"/>
      <c r="PMY131" s="1148"/>
      <c r="PMZ131" s="1148"/>
      <c r="PNA131" s="1148"/>
      <c r="PNB131" s="642"/>
      <c r="PNC131" s="730"/>
      <c r="PND131" s="60"/>
      <c r="PNE131" s="60"/>
      <c r="PNF131" s="731"/>
      <c r="PNG131" s="1150"/>
      <c r="PNH131" s="35"/>
      <c r="PNI131" s="732"/>
      <c r="PNJ131" s="6"/>
      <c r="PNK131" s="6"/>
      <c r="PNL131" s="6"/>
      <c r="PNM131" s="732"/>
      <c r="PNN131" s="1150"/>
      <c r="PNO131" s="609"/>
      <c r="PNP131" s="1150"/>
      <c r="PNQ131" s="1150"/>
      <c r="PNR131" s="1150"/>
      <c r="PNS131" s="609"/>
      <c r="PNT131" s="1150"/>
      <c r="PNU131" s="642"/>
      <c r="PNV131" s="1148"/>
      <c r="PNW131" s="1148"/>
      <c r="PNX131" s="1148"/>
      <c r="PNY131" s="642"/>
      <c r="PNZ131" s="730"/>
      <c r="POA131" s="60"/>
      <c r="POB131" s="60"/>
      <c r="POC131" s="731"/>
      <c r="POD131" s="1150"/>
      <c r="POE131" s="35"/>
      <c r="POF131" s="732"/>
      <c r="POG131" s="6"/>
      <c r="POH131" s="6"/>
      <c r="POI131" s="6"/>
      <c r="POJ131" s="732"/>
      <c r="POK131" s="1150"/>
      <c r="POL131" s="609"/>
      <c r="POM131" s="1150"/>
      <c r="PON131" s="1150"/>
      <c r="POO131" s="1150"/>
      <c r="POP131" s="609"/>
      <c r="POQ131" s="1150"/>
      <c r="POR131" s="642"/>
      <c r="POS131" s="1148"/>
      <c r="POT131" s="1148"/>
      <c r="POU131" s="1148"/>
      <c r="POV131" s="642"/>
      <c r="POW131" s="730"/>
      <c r="POX131" s="60"/>
      <c r="POY131" s="60"/>
      <c r="POZ131" s="731"/>
      <c r="PPA131" s="1150"/>
      <c r="PPB131" s="35"/>
      <c r="PPC131" s="732"/>
      <c r="PPD131" s="6"/>
      <c r="PPE131" s="6"/>
      <c r="PPF131" s="6"/>
      <c r="PPG131" s="732"/>
      <c r="PPH131" s="1150"/>
      <c r="PPI131" s="609"/>
      <c r="PPJ131" s="1150"/>
      <c r="PPK131" s="1150"/>
      <c r="PPL131" s="1150"/>
      <c r="PPM131" s="609"/>
      <c r="PPN131" s="1150"/>
      <c r="PPO131" s="642"/>
      <c r="PPP131" s="1148"/>
      <c r="PPQ131" s="1148"/>
      <c r="PPR131" s="1148"/>
      <c r="PPS131" s="642"/>
      <c r="PPT131" s="730"/>
      <c r="PPU131" s="60"/>
      <c r="PPV131" s="60"/>
      <c r="PPW131" s="731"/>
      <c r="PPX131" s="1150"/>
      <c r="PPY131" s="35"/>
      <c r="PPZ131" s="732"/>
      <c r="PQA131" s="6"/>
      <c r="PQB131" s="6"/>
      <c r="PQC131" s="6"/>
      <c r="PQD131" s="732"/>
      <c r="PQE131" s="1150"/>
      <c r="PQF131" s="609"/>
      <c r="PQG131" s="1150"/>
      <c r="PQH131" s="1150"/>
      <c r="PQI131" s="1150"/>
      <c r="PQJ131" s="609"/>
      <c r="PQK131" s="1150"/>
      <c r="PQL131" s="642"/>
      <c r="PQM131" s="1148"/>
      <c r="PQN131" s="1148"/>
      <c r="PQO131" s="1148"/>
      <c r="PQP131" s="642"/>
      <c r="PQQ131" s="730"/>
      <c r="PQR131" s="60"/>
      <c r="PQS131" s="60"/>
      <c r="PQT131" s="731"/>
      <c r="PQU131" s="1150"/>
      <c r="PQV131" s="35"/>
      <c r="PQW131" s="732"/>
      <c r="PQX131" s="6"/>
      <c r="PQY131" s="6"/>
      <c r="PQZ131" s="6"/>
      <c r="PRA131" s="732"/>
      <c r="PRB131" s="1150"/>
      <c r="PRC131" s="609"/>
      <c r="PRD131" s="1150"/>
      <c r="PRE131" s="1150"/>
      <c r="PRF131" s="1150"/>
      <c r="PRG131" s="609"/>
      <c r="PRH131" s="1150"/>
      <c r="PRI131" s="642"/>
      <c r="PRJ131" s="1148"/>
      <c r="PRK131" s="1148"/>
      <c r="PRL131" s="1148"/>
      <c r="PRM131" s="642"/>
      <c r="PRN131" s="730"/>
      <c r="PRO131" s="60"/>
      <c r="PRP131" s="60"/>
      <c r="PRQ131" s="731"/>
      <c r="PRR131" s="1150"/>
      <c r="PRS131" s="35"/>
      <c r="PRT131" s="732"/>
      <c r="PRU131" s="6"/>
      <c r="PRV131" s="6"/>
      <c r="PRW131" s="6"/>
      <c r="PRX131" s="732"/>
      <c r="PRY131" s="1150"/>
      <c r="PRZ131" s="609"/>
      <c r="PSA131" s="1150"/>
      <c r="PSB131" s="1150"/>
      <c r="PSC131" s="1150"/>
      <c r="PSD131" s="609"/>
      <c r="PSE131" s="1150"/>
      <c r="PSF131" s="642"/>
      <c r="PSG131" s="1148"/>
      <c r="PSH131" s="1148"/>
      <c r="PSI131" s="1148"/>
      <c r="PSJ131" s="642"/>
      <c r="PSK131" s="730"/>
      <c r="PSL131" s="60"/>
      <c r="PSM131" s="60"/>
      <c r="PSN131" s="731"/>
      <c r="PSO131" s="1150"/>
      <c r="PSP131" s="35"/>
      <c r="PSQ131" s="732"/>
      <c r="PSR131" s="6"/>
      <c r="PSS131" s="6"/>
      <c r="PST131" s="6"/>
      <c r="PSU131" s="732"/>
      <c r="PSV131" s="1150"/>
      <c r="PSW131" s="609"/>
      <c r="PSX131" s="1150"/>
      <c r="PSY131" s="1150"/>
      <c r="PSZ131" s="1150"/>
      <c r="PTA131" s="609"/>
      <c r="PTB131" s="1150"/>
      <c r="PTC131" s="642"/>
      <c r="PTD131" s="1148"/>
      <c r="PTE131" s="1148"/>
      <c r="PTF131" s="1148"/>
      <c r="PTG131" s="642"/>
      <c r="PTH131" s="730"/>
      <c r="PTI131" s="60"/>
      <c r="PTJ131" s="60"/>
      <c r="PTK131" s="731"/>
      <c r="PTL131" s="1150"/>
      <c r="PTM131" s="35"/>
      <c r="PTN131" s="732"/>
      <c r="PTO131" s="6"/>
      <c r="PTP131" s="6"/>
      <c r="PTQ131" s="6"/>
      <c r="PTR131" s="732"/>
      <c r="PTS131" s="1150"/>
      <c r="PTT131" s="609"/>
      <c r="PTU131" s="1150"/>
      <c r="PTV131" s="1150"/>
      <c r="PTW131" s="1150"/>
      <c r="PTX131" s="609"/>
      <c r="PTY131" s="1150"/>
      <c r="PTZ131" s="642"/>
      <c r="PUA131" s="1148"/>
      <c r="PUB131" s="1148"/>
      <c r="PUC131" s="1148"/>
      <c r="PUD131" s="642"/>
      <c r="PUE131" s="730"/>
      <c r="PUF131" s="60"/>
      <c r="PUG131" s="60"/>
      <c r="PUH131" s="731"/>
      <c r="PUI131" s="1150"/>
      <c r="PUJ131" s="35"/>
      <c r="PUK131" s="732"/>
      <c r="PUL131" s="6"/>
      <c r="PUM131" s="6"/>
      <c r="PUN131" s="6"/>
      <c r="PUO131" s="732"/>
      <c r="PUP131" s="1150"/>
      <c r="PUQ131" s="609"/>
      <c r="PUR131" s="1150"/>
      <c r="PUS131" s="1150"/>
      <c r="PUT131" s="1150"/>
      <c r="PUU131" s="609"/>
      <c r="PUV131" s="1150"/>
      <c r="PUW131" s="642"/>
      <c r="PUX131" s="1148"/>
      <c r="PUY131" s="1148"/>
      <c r="PUZ131" s="1148"/>
      <c r="PVA131" s="642"/>
      <c r="PVB131" s="730"/>
      <c r="PVC131" s="60"/>
      <c r="PVD131" s="60"/>
      <c r="PVE131" s="731"/>
      <c r="PVF131" s="1150"/>
      <c r="PVG131" s="35"/>
      <c r="PVH131" s="732"/>
      <c r="PVI131" s="6"/>
      <c r="PVJ131" s="6"/>
      <c r="PVK131" s="6"/>
      <c r="PVL131" s="732"/>
      <c r="PVM131" s="1150"/>
      <c r="PVN131" s="609"/>
      <c r="PVO131" s="1150"/>
      <c r="PVP131" s="1150"/>
      <c r="PVQ131" s="1150"/>
      <c r="PVR131" s="609"/>
      <c r="PVS131" s="1150"/>
      <c r="PVT131" s="642"/>
      <c r="PVU131" s="1148"/>
      <c r="PVV131" s="1148"/>
      <c r="PVW131" s="1148"/>
      <c r="PVX131" s="642"/>
      <c r="PVY131" s="730"/>
      <c r="PVZ131" s="60"/>
      <c r="PWA131" s="60"/>
      <c r="PWB131" s="731"/>
      <c r="PWC131" s="1150"/>
      <c r="PWD131" s="35"/>
      <c r="PWE131" s="732"/>
      <c r="PWF131" s="6"/>
      <c r="PWG131" s="6"/>
      <c r="PWH131" s="6"/>
      <c r="PWI131" s="732"/>
      <c r="PWJ131" s="1150"/>
      <c r="PWK131" s="609"/>
      <c r="PWL131" s="1150"/>
      <c r="PWM131" s="1150"/>
      <c r="PWN131" s="1150"/>
      <c r="PWO131" s="609"/>
      <c r="PWP131" s="1150"/>
      <c r="PWQ131" s="642"/>
      <c r="PWR131" s="1148"/>
      <c r="PWS131" s="1148"/>
      <c r="PWT131" s="1148"/>
      <c r="PWU131" s="642"/>
      <c r="PWV131" s="730"/>
      <c r="PWW131" s="60"/>
      <c r="PWX131" s="60"/>
      <c r="PWY131" s="731"/>
      <c r="PWZ131" s="1150"/>
      <c r="PXA131" s="35"/>
      <c r="PXB131" s="732"/>
      <c r="PXC131" s="6"/>
      <c r="PXD131" s="6"/>
      <c r="PXE131" s="6"/>
      <c r="PXF131" s="732"/>
      <c r="PXG131" s="1150"/>
      <c r="PXH131" s="609"/>
      <c r="PXI131" s="1150"/>
      <c r="PXJ131" s="1150"/>
      <c r="PXK131" s="1150"/>
      <c r="PXL131" s="609"/>
      <c r="PXM131" s="1150"/>
      <c r="PXN131" s="642"/>
      <c r="PXO131" s="1148"/>
      <c r="PXP131" s="1148"/>
      <c r="PXQ131" s="1148"/>
      <c r="PXR131" s="642"/>
      <c r="PXS131" s="730"/>
      <c r="PXT131" s="60"/>
      <c r="PXU131" s="60"/>
      <c r="PXV131" s="731"/>
      <c r="PXW131" s="1150"/>
      <c r="PXX131" s="35"/>
      <c r="PXY131" s="732"/>
      <c r="PXZ131" s="6"/>
      <c r="PYA131" s="6"/>
      <c r="PYB131" s="6"/>
      <c r="PYC131" s="732"/>
      <c r="PYD131" s="1150"/>
      <c r="PYE131" s="609"/>
      <c r="PYF131" s="1150"/>
      <c r="PYG131" s="1150"/>
      <c r="PYH131" s="1150"/>
      <c r="PYI131" s="609"/>
      <c r="PYJ131" s="1150"/>
      <c r="PYK131" s="642"/>
      <c r="PYL131" s="1148"/>
      <c r="PYM131" s="1148"/>
      <c r="PYN131" s="1148"/>
      <c r="PYO131" s="642"/>
      <c r="PYP131" s="730"/>
      <c r="PYQ131" s="60"/>
      <c r="PYR131" s="60"/>
      <c r="PYS131" s="731"/>
      <c r="PYT131" s="1150"/>
      <c r="PYU131" s="35"/>
      <c r="PYV131" s="732"/>
      <c r="PYW131" s="6"/>
      <c r="PYX131" s="6"/>
      <c r="PYY131" s="6"/>
      <c r="PYZ131" s="732"/>
      <c r="PZA131" s="1150"/>
      <c r="PZB131" s="609"/>
      <c r="PZC131" s="1150"/>
      <c r="PZD131" s="1150"/>
      <c r="PZE131" s="1150"/>
      <c r="PZF131" s="609"/>
      <c r="PZG131" s="1150"/>
      <c r="PZH131" s="642"/>
      <c r="PZI131" s="1148"/>
      <c r="PZJ131" s="1148"/>
      <c r="PZK131" s="1148"/>
      <c r="PZL131" s="642"/>
      <c r="PZM131" s="730"/>
      <c r="PZN131" s="60"/>
      <c r="PZO131" s="60"/>
      <c r="PZP131" s="731"/>
      <c r="PZQ131" s="1150"/>
      <c r="PZR131" s="35"/>
      <c r="PZS131" s="732"/>
      <c r="PZT131" s="6"/>
      <c r="PZU131" s="6"/>
      <c r="PZV131" s="6"/>
      <c r="PZW131" s="732"/>
      <c r="PZX131" s="1150"/>
      <c r="PZY131" s="609"/>
      <c r="PZZ131" s="1150"/>
      <c r="QAA131" s="1150"/>
      <c r="QAB131" s="1150"/>
      <c r="QAC131" s="609"/>
      <c r="QAD131" s="1150"/>
      <c r="QAE131" s="642"/>
      <c r="QAF131" s="1148"/>
      <c r="QAG131" s="1148"/>
      <c r="QAH131" s="1148"/>
      <c r="QAI131" s="642"/>
      <c r="QAJ131" s="730"/>
      <c r="QAK131" s="60"/>
      <c r="QAL131" s="60"/>
      <c r="QAM131" s="731"/>
      <c r="QAN131" s="1150"/>
      <c r="QAO131" s="35"/>
      <c r="QAP131" s="732"/>
      <c r="QAQ131" s="6"/>
      <c r="QAR131" s="6"/>
      <c r="QAS131" s="6"/>
      <c r="QAT131" s="732"/>
      <c r="QAU131" s="1150"/>
      <c r="QAV131" s="609"/>
      <c r="QAW131" s="1150"/>
      <c r="QAX131" s="1150"/>
      <c r="QAY131" s="1150"/>
      <c r="QAZ131" s="609"/>
      <c r="QBA131" s="1150"/>
      <c r="QBB131" s="642"/>
      <c r="QBC131" s="1148"/>
      <c r="QBD131" s="1148"/>
      <c r="QBE131" s="1148"/>
      <c r="QBF131" s="642"/>
      <c r="QBG131" s="730"/>
      <c r="QBH131" s="60"/>
      <c r="QBI131" s="60"/>
      <c r="QBJ131" s="731"/>
      <c r="QBK131" s="1150"/>
      <c r="QBL131" s="35"/>
      <c r="QBM131" s="732"/>
      <c r="QBN131" s="6"/>
      <c r="QBO131" s="6"/>
      <c r="QBP131" s="6"/>
      <c r="QBQ131" s="732"/>
      <c r="QBR131" s="1150"/>
      <c r="QBS131" s="609"/>
      <c r="QBT131" s="1150"/>
      <c r="QBU131" s="1150"/>
      <c r="QBV131" s="1150"/>
      <c r="QBW131" s="609"/>
      <c r="QBX131" s="1150"/>
      <c r="QBY131" s="642"/>
      <c r="QBZ131" s="1148"/>
      <c r="QCA131" s="1148"/>
      <c r="QCB131" s="1148"/>
      <c r="QCC131" s="642"/>
      <c r="QCD131" s="730"/>
      <c r="QCE131" s="60"/>
      <c r="QCF131" s="60"/>
      <c r="QCG131" s="731"/>
      <c r="QCH131" s="1150"/>
      <c r="QCI131" s="35"/>
      <c r="QCJ131" s="732"/>
      <c r="QCK131" s="6"/>
      <c r="QCL131" s="6"/>
      <c r="QCM131" s="6"/>
      <c r="QCN131" s="732"/>
      <c r="QCO131" s="1150"/>
      <c r="QCP131" s="609"/>
      <c r="QCQ131" s="1150"/>
      <c r="QCR131" s="1150"/>
      <c r="QCS131" s="1150"/>
      <c r="QCT131" s="609"/>
      <c r="QCU131" s="1150"/>
      <c r="QCV131" s="642"/>
      <c r="QCW131" s="1148"/>
      <c r="QCX131" s="1148"/>
      <c r="QCY131" s="1148"/>
      <c r="QCZ131" s="642"/>
      <c r="QDA131" s="730"/>
      <c r="QDB131" s="60"/>
      <c r="QDC131" s="60"/>
      <c r="QDD131" s="731"/>
      <c r="QDE131" s="1150"/>
      <c r="QDF131" s="35"/>
      <c r="QDG131" s="732"/>
      <c r="QDH131" s="6"/>
      <c r="QDI131" s="6"/>
      <c r="QDJ131" s="6"/>
      <c r="QDK131" s="732"/>
      <c r="QDL131" s="1150"/>
      <c r="QDM131" s="609"/>
      <c r="QDN131" s="1150"/>
      <c r="QDO131" s="1150"/>
      <c r="QDP131" s="1150"/>
      <c r="QDQ131" s="609"/>
      <c r="QDR131" s="1150"/>
      <c r="QDS131" s="642"/>
      <c r="QDT131" s="1148"/>
      <c r="QDU131" s="1148"/>
      <c r="QDV131" s="1148"/>
      <c r="QDW131" s="642"/>
      <c r="QDX131" s="730"/>
      <c r="QDY131" s="60"/>
      <c r="QDZ131" s="60"/>
      <c r="QEA131" s="731"/>
      <c r="QEB131" s="1150"/>
      <c r="QEC131" s="35"/>
      <c r="QED131" s="732"/>
      <c r="QEE131" s="6"/>
      <c r="QEF131" s="6"/>
      <c r="QEG131" s="6"/>
      <c r="QEH131" s="732"/>
      <c r="QEI131" s="1150"/>
      <c r="QEJ131" s="609"/>
      <c r="QEK131" s="1150"/>
      <c r="QEL131" s="1150"/>
      <c r="QEM131" s="1150"/>
      <c r="QEN131" s="609"/>
      <c r="QEO131" s="1150"/>
      <c r="QEP131" s="642"/>
      <c r="QEQ131" s="1148"/>
      <c r="QER131" s="1148"/>
      <c r="QES131" s="1148"/>
      <c r="QET131" s="642"/>
      <c r="QEU131" s="730"/>
      <c r="QEV131" s="60"/>
      <c r="QEW131" s="60"/>
      <c r="QEX131" s="731"/>
      <c r="QEY131" s="1150"/>
      <c r="QEZ131" s="35"/>
      <c r="QFA131" s="732"/>
      <c r="QFB131" s="6"/>
      <c r="QFC131" s="6"/>
      <c r="QFD131" s="6"/>
      <c r="QFE131" s="732"/>
      <c r="QFF131" s="1150"/>
      <c r="QFG131" s="609"/>
      <c r="QFH131" s="1150"/>
      <c r="QFI131" s="1150"/>
      <c r="QFJ131" s="1150"/>
      <c r="QFK131" s="609"/>
      <c r="QFL131" s="1150"/>
      <c r="QFM131" s="642"/>
      <c r="QFN131" s="1148"/>
      <c r="QFO131" s="1148"/>
      <c r="QFP131" s="1148"/>
      <c r="QFQ131" s="642"/>
      <c r="QFR131" s="730"/>
      <c r="QFS131" s="60"/>
      <c r="QFT131" s="60"/>
      <c r="QFU131" s="731"/>
      <c r="QFV131" s="1150"/>
      <c r="QFW131" s="35"/>
      <c r="QFX131" s="732"/>
      <c r="QFY131" s="6"/>
      <c r="QFZ131" s="6"/>
      <c r="QGA131" s="6"/>
      <c r="QGB131" s="732"/>
      <c r="QGC131" s="1150"/>
      <c r="QGD131" s="609"/>
      <c r="QGE131" s="1150"/>
      <c r="QGF131" s="1150"/>
      <c r="QGG131" s="1150"/>
      <c r="QGH131" s="609"/>
      <c r="QGI131" s="1150"/>
      <c r="QGJ131" s="642"/>
      <c r="QGK131" s="1148"/>
      <c r="QGL131" s="1148"/>
      <c r="QGM131" s="1148"/>
      <c r="QGN131" s="642"/>
      <c r="QGO131" s="730"/>
      <c r="QGP131" s="60"/>
      <c r="QGQ131" s="60"/>
      <c r="QGR131" s="731"/>
      <c r="QGS131" s="1150"/>
      <c r="QGT131" s="35"/>
      <c r="QGU131" s="732"/>
      <c r="QGV131" s="6"/>
      <c r="QGW131" s="6"/>
      <c r="QGX131" s="6"/>
      <c r="QGY131" s="732"/>
      <c r="QGZ131" s="1150"/>
      <c r="QHA131" s="609"/>
      <c r="QHB131" s="1150"/>
      <c r="QHC131" s="1150"/>
      <c r="QHD131" s="1150"/>
      <c r="QHE131" s="609"/>
      <c r="QHF131" s="1150"/>
      <c r="QHG131" s="642"/>
      <c r="QHH131" s="1148"/>
      <c r="QHI131" s="1148"/>
      <c r="QHJ131" s="1148"/>
      <c r="QHK131" s="642"/>
      <c r="QHL131" s="730"/>
      <c r="QHM131" s="60"/>
      <c r="QHN131" s="60"/>
      <c r="QHO131" s="731"/>
      <c r="QHP131" s="1150"/>
      <c r="QHQ131" s="35"/>
      <c r="QHR131" s="732"/>
      <c r="QHS131" s="6"/>
      <c r="QHT131" s="6"/>
      <c r="QHU131" s="6"/>
      <c r="QHV131" s="732"/>
      <c r="QHW131" s="1150"/>
      <c r="QHX131" s="609"/>
      <c r="QHY131" s="1150"/>
      <c r="QHZ131" s="1150"/>
      <c r="QIA131" s="1150"/>
      <c r="QIB131" s="609"/>
      <c r="QIC131" s="1150"/>
      <c r="QID131" s="642"/>
      <c r="QIE131" s="1148"/>
      <c r="QIF131" s="1148"/>
      <c r="QIG131" s="1148"/>
      <c r="QIH131" s="642"/>
      <c r="QII131" s="730"/>
      <c r="QIJ131" s="60"/>
      <c r="QIK131" s="60"/>
      <c r="QIL131" s="731"/>
      <c r="QIM131" s="1150"/>
      <c r="QIN131" s="35"/>
      <c r="QIO131" s="732"/>
      <c r="QIP131" s="6"/>
      <c r="QIQ131" s="6"/>
      <c r="QIR131" s="6"/>
      <c r="QIS131" s="732"/>
      <c r="QIT131" s="1150"/>
      <c r="QIU131" s="609"/>
      <c r="QIV131" s="1150"/>
      <c r="QIW131" s="1150"/>
      <c r="QIX131" s="1150"/>
      <c r="QIY131" s="609"/>
      <c r="QIZ131" s="1150"/>
      <c r="QJA131" s="642"/>
      <c r="QJB131" s="1148"/>
      <c r="QJC131" s="1148"/>
      <c r="QJD131" s="1148"/>
      <c r="QJE131" s="642"/>
      <c r="QJF131" s="730"/>
      <c r="QJG131" s="60"/>
      <c r="QJH131" s="60"/>
      <c r="QJI131" s="731"/>
      <c r="QJJ131" s="1150"/>
      <c r="QJK131" s="35"/>
      <c r="QJL131" s="732"/>
      <c r="QJM131" s="6"/>
      <c r="QJN131" s="6"/>
      <c r="QJO131" s="6"/>
      <c r="QJP131" s="732"/>
      <c r="QJQ131" s="1150"/>
      <c r="QJR131" s="609"/>
      <c r="QJS131" s="1150"/>
      <c r="QJT131" s="1150"/>
      <c r="QJU131" s="1150"/>
      <c r="QJV131" s="609"/>
      <c r="QJW131" s="1150"/>
      <c r="QJX131" s="642"/>
      <c r="QJY131" s="1148"/>
      <c r="QJZ131" s="1148"/>
      <c r="QKA131" s="1148"/>
      <c r="QKB131" s="642"/>
      <c r="QKC131" s="730"/>
      <c r="QKD131" s="60"/>
      <c r="QKE131" s="60"/>
      <c r="QKF131" s="731"/>
      <c r="QKG131" s="1150"/>
      <c r="QKH131" s="35"/>
      <c r="QKI131" s="732"/>
      <c r="QKJ131" s="6"/>
      <c r="QKK131" s="6"/>
      <c r="QKL131" s="6"/>
      <c r="QKM131" s="732"/>
      <c r="QKN131" s="1150"/>
      <c r="QKO131" s="609"/>
      <c r="QKP131" s="1150"/>
      <c r="QKQ131" s="1150"/>
      <c r="QKR131" s="1150"/>
      <c r="QKS131" s="609"/>
      <c r="QKT131" s="1150"/>
      <c r="QKU131" s="642"/>
      <c r="QKV131" s="1148"/>
      <c r="QKW131" s="1148"/>
      <c r="QKX131" s="1148"/>
      <c r="QKY131" s="642"/>
      <c r="QKZ131" s="730"/>
      <c r="QLA131" s="60"/>
      <c r="QLB131" s="60"/>
      <c r="QLC131" s="731"/>
      <c r="QLD131" s="1150"/>
      <c r="QLE131" s="35"/>
      <c r="QLF131" s="732"/>
      <c r="QLG131" s="6"/>
      <c r="QLH131" s="6"/>
      <c r="QLI131" s="6"/>
      <c r="QLJ131" s="732"/>
      <c r="QLK131" s="1150"/>
      <c r="QLL131" s="609"/>
      <c r="QLM131" s="1150"/>
      <c r="QLN131" s="1150"/>
      <c r="QLO131" s="1150"/>
      <c r="QLP131" s="609"/>
      <c r="QLQ131" s="1150"/>
      <c r="QLR131" s="642"/>
      <c r="QLS131" s="1148"/>
      <c r="QLT131" s="1148"/>
      <c r="QLU131" s="1148"/>
      <c r="QLV131" s="642"/>
      <c r="QLW131" s="730"/>
      <c r="QLX131" s="60"/>
      <c r="QLY131" s="60"/>
      <c r="QLZ131" s="731"/>
      <c r="QMA131" s="1150"/>
      <c r="QMB131" s="35"/>
      <c r="QMC131" s="732"/>
      <c r="QMD131" s="6"/>
      <c r="QME131" s="6"/>
      <c r="QMF131" s="6"/>
      <c r="QMG131" s="732"/>
      <c r="QMH131" s="1150"/>
      <c r="QMI131" s="609"/>
      <c r="QMJ131" s="1150"/>
      <c r="QMK131" s="1150"/>
      <c r="QML131" s="1150"/>
      <c r="QMM131" s="609"/>
      <c r="QMN131" s="1150"/>
      <c r="QMO131" s="642"/>
      <c r="QMP131" s="1148"/>
      <c r="QMQ131" s="1148"/>
      <c r="QMR131" s="1148"/>
      <c r="QMS131" s="642"/>
      <c r="QMT131" s="730"/>
      <c r="QMU131" s="60"/>
      <c r="QMV131" s="60"/>
      <c r="QMW131" s="731"/>
      <c r="QMX131" s="1150"/>
      <c r="QMY131" s="35"/>
      <c r="QMZ131" s="732"/>
      <c r="QNA131" s="6"/>
      <c r="QNB131" s="6"/>
      <c r="QNC131" s="6"/>
      <c r="QND131" s="732"/>
      <c r="QNE131" s="1150"/>
      <c r="QNF131" s="609"/>
      <c r="QNG131" s="1150"/>
      <c r="QNH131" s="1150"/>
      <c r="QNI131" s="1150"/>
      <c r="QNJ131" s="609"/>
      <c r="QNK131" s="1150"/>
      <c r="QNL131" s="642"/>
      <c r="QNM131" s="1148"/>
      <c r="QNN131" s="1148"/>
      <c r="QNO131" s="1148"/>
      <c r="QNP131" s="642"/>
      <c r="QNQ131" s="730"/>
      <c r="QNR131" s="60"/>
      <c r="QNS131" s="60"/>
      <c r="QNT131" s="731"/>
      <c r="QNU131" s="1150"/>
      <c r="QNV131" s="35"/>
      <c r="QNW131" s="732"/>
      <c r="QNX131" s="6"/>
      <c r="QNY131" s="6"/>
      <c r="QNZ131" s="6"/>
      <c r="QOA131" s="732"/>
      <c r="QOB131" s="1150"/>
      <c r="QOC131" s="609"/>
      <c r="QOD131" s="1150"/>
      <c r="QOE131" s="1150"/>
      <c r="QOF131" s="1150"/>
      <c r="QOG131" s="609"/>
      <c r="QOH131" s="1150"/>
      <c r="QOI131" s="642"/>
      <c r="QOJ131" s="1148"/>
      <c r="QOK131" s="1148"/>
      <c r="QOL131" s="1148"/>
      <c r="QOM131" s="642"/>
      <c r="QON131" s="730"/>
      <c r="QOO131" s="60"/>
      <c r="QOP131" s="60"/>
      <c r="QOQ131" s="731"/>
      <c r="QOR131" s="1150"/>
      <c r="QOS131" s="35"/>
      <c r="QOT131" s="732"/>
      <c r="QOU131" s="6"/>
      <c r="QOV131" s="6"/>
      <c r="QOW131" s="6"/>
      <c r="QOX131" s="732"/>
      <c r="QOY131" s="1150"/>
      <c r="QOZ131" s="609"/>
      <c r="QPA131" s="1150"/>
      <c r="QPB131" s="1150"/>
      <c r="QPC131" s="1150"/>
      <c r="QPD131" s="609"/>
      <c r="QPE131" s="1150"/>
      <c r="QPF131" s="642"/>
      <c r="QPG131" s="1148"/>
      <c r="QPH131" s="1148"/>
      <c r="QPI131" s="1148"/>
      <c r="QPJ131" s="642"/>
      <c r="QPK131" s="730"/>
      <c r="QPL131" s="60"/>
      <c r="QPM131" s="60"/>
      <c r="QPN131" s="731"/>
      <c r="QPO131" s="1150"/>
      <c r="QPP131" s="35"/>
      <c r="QPQ131" s="732"/>
      <c r="QPR131" s="6"/>
      <c r="QPS131" s="6"/>
      <c r="QPT131" s="6"/>
      <c r="QPU131" s="732"/>
      <c r="QPV131" s="1150"/>
      <c r="QPW131" s="609"/>
      <c r="QPX131" s="1150"/>
      <c r="QPY131" s="1150"/>
      <c r="QPZ131" s="1150"/>
      <c r="QQA131" s="609"/>
      <c r="QQB131" s="1150"/>
      <c r="QQC131" s="642"/>
      <c r="QQD131" s="1148"/>
      <c r="QQE131" s="1148"/>
      <c r="QQF131" s="1148"/>
      <c r="QQG131" s="642"/>
      <c r="QQH131" s="730"/>
      <c r="QQI131" s="60"/>
      <c r="QQJ131" s="60"/>
      <c r="QQK131" s="731"/>
      <c r="QQL131" s="1150"/>
      <c r="QQM131" s="35"/>
      <c r="QQN131" s="732"/>
      <c r="QQO131" s="6"/>
      <c r="QQP131" s="6"/>
      <c r="QQQ131" s="6"/>
      <c r="QQR131" s="732"/>
      <c r="QQS131" s="1150"/>
      <c r="QQT131" s="609"/>
      <c r="QQU131" s="1150"/>
      <c r="QQV131" s="1150"/>
      <c r="QQW131" s="1150"/>
      <c r="QQX131" s="609"/>
      <c r="QQY131" s="1150"/>
      <c r="QQZ131" s="642"/>
      <c r="QRA131" s="1148"/>
      <c r="QRB131" s="1148"/>
      <c r="QRC131" s="1148"/>
      <c r="QRD131" s="642"/>
      <c r="QRE131" s="730"/>
      <c r="QRF131" s="60"/>
      <c r="QRG131" s="60"/>
      <c r="QRH131" s="731"/>
      <c r="QRI131" s="1150"/>
      <c r="QRJ131" s="35"/>
      <c r="QRK131" s="732"/>
      <c r="QRL131" s="6"/>
      <c r="QRM131" s="6"/>
      <c r="QRN131" s="6"/>
      <c r="QRO131" s="732"/>
      <c r="QRP131" s="1150"/>
      <c r="QRQ131" s="609"/>
      <c r="QRR131" s="1150"/>
      <c r="QRS131" s="1150"/>
      <c r="QRT131" s="1150"/>
      <c r="QRU131" s="609"/>
      <c r="QRV131" s="1150"/>
      <c r="QRW131" s="642"/>
      <c r="QRX131" s="1148"/>
      <c r="QRY131" s="1148"/>
      <c r="QRZ131" s="1148"/>
      <c r="QSA131" s="642"/>
      <c r="QSB131" s="730"/>
      <c r="QSC131" s="60"/>
      <c r="QSD131" s="60"/>
      <c r="QSE131" s="731"/>
      <c r="QSF131" s="1150"/>
      <c r="QSG131" s="35"/>
      <c r="QSH131" s="732"/>
      <c r="QSI131" s="6"/>
      <c r="QSJ131" s="6"/>
      <c r="QSK131" s="6"/>
      <c r="QSL131" s="732"/>
      <c r="QSM131" s="1150"/>
      <c r="QSN131" s="609"/>
      <c r="QSO131" s="1150"/>
      <c r="QSP131" s="1150"/>
      <c r="QSQ131" s="1150"/>
      <c r="QSR131" s="609"/>
      <c r="QSS131" s="1150"/>
      <c r="QST131" s="642"/>
      <c r="QSU131" s="1148"/>
      <c r="QSV131" s="1148"/>
      <c r="QSW131" s="1148"/>
      <c r="QSX131" s="642"/>
      <c r="QSY131" s="730"/>
      <c r="QSZ131" s="60"/>
      <c r="QTA131" s="60"/>
      <c r="QTB131" s="731"/>
      <c r="QTC131" s="1150"/>
      <c r="QTD131" s="35"/>
      <c r="QTE131" s="732"/>
      <c r="QTF131" s="6"/>
      <c r="QTG131" s="6"/>
      <c r="QTH131" s="6"/>
      <c r="QTI131" s="732"/>
      <c r="QTJ131" s="1150"/>
      <c r="QTK131" s="609"/>
      <c r="QTL131" s="1150"/>
      <c r="QTM131" s="1150"/>
      <c r="QTN131" s="1150"/>
      <c r="QTO131" s="609"/>
      <c r="QTP131" s="1150"/>
      <c r="QTQ131" s="642"/>
      <c r="QTR131" s="1148"/>
      <c r="QTS131" s="1148"/>
      <c r="QTT131" s="1148"/>
      <c r="QTU131" s="642"/>
      <c r="QTV131" s="730"/>
      <c r="QTW131" s="60"/>
      <c r="QTX131" s="60"/>
      <c r="QTY131" s="731"/>
      <c r="QTZ131" s="1150"/>
      <c r="QUA131" s="35"/>
      <c r="QUB131" s="732"/>
      <c r="QUC131" s="6"/>
      <c r="QUD131" s="6"/>
      <c r="QUE131" s="6"/>
      <c r="QUF131" s="732"/>
      <c r="QUG131" s="1150"/>
      <c r="QUH131" s="609"/>
      <c r="QUI131" s="1150"/>
      <c r="QUJ131" s="1150"/>
      <c r="QUK131" s="1150"/>
      <c r="QUL131" s="609"/>
      <c r="QUM131" s="1150"/>
      <c r="QUN131" s="642"/>
      <c r="QUO131" s="1148"/>
      <c r="QUP131" s="1148"/>
      <c r="QUQ131" s="1148"/>
      <c r="QUR131" s="642"/>
      <c r="QUS131" s="730"/>
      <c r="QUT131" s="60"/>
      <c r="QUU131" s="60"/>
      <c r="QUV131" s="731"/>
      <c r="QUW131" s="1150"/>
      <c r="QUX131" s="35"/>
      <c r="QUY131" s="732"/>
      <c r="QUZ131" s="6"/>
      <c r="QVA131" s="6"/>
      <c r="QVB131" s="6"/>
      <c r="QVC131" s="732"/>
      <c r="QVD131" s="1150"/>
      <c r="QVE131" s="609"/>
      <c r="QVF131" s="1150"/>
      <c r="QVG131" s="1150"/>
      <c r="QVH131" s="1150"/>
      <c r="QVI131" s="609"/>
      <c r="QVJ131" s="1150"/>
      <c r="QVK131" s="642"/>
      <c r="QVL131" s="1148"/>
      <c r="QVM131" s="1148"/>
      <c r="QVN131" s="1148"/>
      <c r="QVO131" s="642"/>
      <c r="QVP131" s="730"/>
      <c r="QVQ131" s="60"/>
      <c r="QVR131" s="60"/>
      <c r="QVS131" s="731"/>
      <c r="QVT131" s="1150"/>
      <c r="QVU131" s="35"/>
      <c r="QVV131" s="732"/>
      <c r="QVW131" s="6"/>
      <c r="QVX131" s="6"/>
      <c r="QVY131" s="6"/>
      <c r="QVZ131" s="732"/>
      <c r="QWA131" s="1150"/>
      <c r="QWB131" s="609"/>
      <c r="QWC131" s="1150"/>
      <c r="QWD131" s="1150"/>
      <c r="QWE131" s="1150"/>
      <c r="QWF131" s="609"/>
      <c r="QWG131" s="1150"/>
      <c r="QWH131" s="642"/>
      <c r="QWI131" s="1148"/>
      <c r="QWJ131" s="1148"/>
      <c r="QWK131" s="1148"/>
      <c r="QWL131" s="642"/>
      <c r="QWM131" s="730"/>
      <c r="QWN131" s="60"/>
      <c r="QWO131" s="60"/>
      <c r="QWP131" s="731"/>
      <c r="QWQ131" s="1150"/>
      <c r="QWR131" s="35"/>
      <c r="QWS131" s="732"/>
      <c r="QWT131" s="6"/>
      <c r="QWU131" s="6"/>
      <c r="QWV131" s="6"/>
      <c r="QWW131" s="732"/>
      <c r="QWX131" s="1150"/>
      <c r="QWY131" s="609"/>
      <c r="QWZ131" s="1150"/>
      <c r="QXA131" s="1150"/>
      <c r="QXB131" s="1150"/>
      <c r="QXC131" s="609"/>
      <c r="QXD131" s="1150"/>
      <c r="QXE131" s="642"/>
      <c r="QXF131" s="1148"/>
      <c r="QXG131" s="1148"/>
      <c r="QXH131" s="1148"/>
      <c r="QXI131" s="642"/>
      <c r="QXJ131" s="730"/>
      <c r="QXK131" s="60"/>
      <c r="QXL131" s="60"/>
      <c r="QXM131" s="731"/>
      <c r="QXN131" s="1150"/>
      <c r="QXO131" s="35"/>
      <c r="QXP131" s="732"/>
      <c r="QXQ131" s="6"/>
      <c r="QXR131" s="6"/>
      <c r="QXS131" s="6"/>
      <c r="QXT131" s="732"/>
      <c r="QXU131" s="1150"/>
      <c r="QXV131" s="609"/>
      <c r="QXW131" s="1150"/>
      <c r="QXX131" s="1150"/>
      <c r="QXY131" s="1150"/>
      <c r="QXZ131" s="609"/>
      <c r="QYA131" s="1150"/>
      <c r="QYB131" s="642"/>
      <c r="QYC131" s="1148"/>
      <c r="QYD131" s="1148"/>
      <c r="QYE131" s="1148"/>
      <c r="QYF131" s="642"/>
      <c r="QYG131" s="730"/>
      <c r="QYH131" s="60"/>
      <c r="QYI131" s="60"/>
      <c r="QYJ131" s="731"/>
      <c r="QYK131" s="1150"/>
      <c r="QYL131" s="35"/>
      <c r="QYM131" s="732"/>
      <c r="QYN131" s="6"/>
      <c r="QYO131" s="6"/>
      <c r="QYP131" s="6"/>
      <c r="QYQ131" s="732"/>
      <c r="QYR131" s="1150"/>
      <c r="QYS131" s="609"/>
      <c r="QYT131" s="1150"/>
      <c r="QYU131" s="1150"/>
      <c r="QYV131" s="1150"/>
      <c r="QYW131" s="609"/>
      <c r="QYX131" s="1150"/>
      <c r="QYY131" s="642"/>
      <c r="QYZ131" s="1148"/>
      <c r="QZA131" s="1148"/>
      <c r="QZB131" s="1148"/>
      <c r="QZC131" s="642"/>
      <c r="QZD131" s="730"/>
      <c r="QZE131" s="60"/>
      <c r="QZF131" s="60"/>
      <c r="QZG131" s="731"/>
      <c r="QZH131" s="1150"/>
      <c r="QZI131" s="35"/>
      <c r="QZJ131" s="732"/>
      <c r="QZK131" s="6"/>
      <c r="QZL131" s="6"/>
      <c r="QZM131" s="6"/>
      <c r="QZN131" s="732"/>
      <c r="QZO131" s="1150"/>
      <c r="QZP131" s="609"/>
      <c r="QZQ131" s="1150"/>
      <c r="QZR131" s="1150"/>
      <c r="QZS131" s="1150"/>
      <c r="QZT131" s="609"/>
      <c r="QZU131" s="1150"/>
      <c r="QZV131" s="642"/>
      <c r="QZW131" s="1148"/>
      <c r="QZX131" s="1148"/>
      <c r="QZY131" s="1148"/>
      <c r="QZZ131" s="642"/>
      <c r="RAA131" s="730"/>
      <c r="RAB131" s="60"/>
      <c r="RAC131" s="60"/>
      <c r="RAD131" s="731"/>
      <c r="RAE131" s="1150"/>
      <c r="RAF131" s="35"/>
      <c r="RAG131" s="732"/>
      <c r="RAH131" s="6"/>
      <c r="RAI131" s="6"/>
      <c r="RAJ131" s="6"/>
      <c r="RAK131" s="732"/>
      <c r="RAL131" s="1150"/>
      <c r="RAM131" s="609"/>
      <c r="RAN131" s="1150"/>
      <c r="RAO131" s="1150"/>
      <c r="RAP131" s="1150"/>
      <c r="RAQ131" s="609"/>
      <c r="RAR131" s="1150"/>
      <c r="RAS131" s="642"/>
      <c r="RAT131" s="1148"/>
      <c r="RAU131" s="1148"/>
      <c r="RAV131" s="1148"/>
      <c r="RAW131" s="642"/>
      <c r="RAX131" s="730"/>
      <c r="RAY131" s="60"/>
      <c r="RAZ131" s="60"/>
      <c r="RBA131" s="731"/>
      <c r="RBB131" s="1150"/>
      <c r="RBC131" s="35"/>
      <c r="RBD131" s="732"/>
      <c r="RBE131" s="6"/>
      <c r="RBF131" s="6"/>
      <c r="RBG131" s="6"/>
      <c r="RBH131" s="732"/>
      <c r="RBI131" s="1150"/>
      <c r="RBJ131" s="609"/>
      <c r="RBK131" s="1150"/>
      <c r="RBL131" s="1150"/>
      <c r="RBM131" s="1150"/>
      <c r="RBN131" s="609"/>
      <c r="RBO131" s="1150"/>
      <c r="RBP131" s="642"/>
      <c r="RBQ131" s="1148"/>
      <c r="RBR131" s="1148"/>
      <c r="RBS131" s="1148"/>
      <c r="RBT131" s="642"/>
      <c r="RBU131" s="730"/>
      <c r="RBV131" s="60"/>
      <c r="RBW131" s="60"/>
      <c r="RBX131" s="731"/>
      <c r="RBY131" s="1150"/>
      <c r="RBZ131" s="35"/>
      <c r="RCA131" s="732"/>
      <c r="RCB131" s="6"/>
      <c r="RCC131" s="6"/>
      <c r="RCD131" s="6"/>
      <c r="RCE131" s="732"/>
      <c r="RCF131" s="1150"/>
      <c r="RCG131" s="609"/>
      <c r="RCH131" s="1150"/>
      <c r="RCI131" s="1150"/>
      <c r="RCJ131" s="1150"/>
      <c r="RCK131" s="609"/>
      <c r="RCL131" s="1150"/>
      <c r="RCM131" s="642"/>
      <c r="RCN131" s="1148"/>
      <c r="RCO131" s="1148"/>
      <c r="RCP131" s="1148"/>
      <c r="RCQ131" s="642"/>
      <c r="RCR131" s="730"/>
      <c r="RCS131" s="60"/>
      <c r="RCT131" s="60"/>
      <c r="RCU131" s="731"/>
      <c r="RCV131" s="1150"/>
      <c r="RCW131" s="35"/>
      <c r="RCX131" s="732"/>
      <c r="RCY131" s="6"/>
      <c r="RCZ131" s="6"/>
      <c r="RDA131" s="6"/>
      <c r="RDB131" s="732"/>
      <c r="RDC131" s="1150"/>
      <c r="RDD131" s="609"/>
      <c r="RDE131" s="1150"/>
      <c r="RDF131" s="1150"/>
      <c r="RDG131" s="1150"/>
      <c r="RDH131" s="609"/>
      <c r="RDI131" s="1150"/>
      <c r="RDJ131" s="642"/>
      <c r="RDK131" s="1148"/>
      <c r="RDL131" s="1148"/>
      <c r="RDM131" s="1148"/>
      <c r="RDN131" s="642"/>
      <c r="RDO131" s="730"/>
      <c r="RDP131" s="60"/>
      <c r="RDQ131" s="60"/>
      <c r="RDR131" s="731"/>
      <c r="RDS131" s="1150"/>
      <c r="RDT131" s="35"/>
      <c r="RDU131" s="732"/>
      <c r="RDV131" s="6"/>
      <c r="RDW131" s="6"/>
      <c r="RDX131" s="6"/>
      <c r="RDY131" s="732"/>
      <c r="RDZ131" s="1150"/>
      <c r="REA131" s="609"/>
      <c r="REB131" s="1150"/>
      <c r="REC131" s="1150"/>
      <c r="RED131" s="1150"/>
      <c r="REE131" s="609"/>
      <c r="REF131" s="1150"/>
      <c r="REG131" s="642"/>
      <c r="REH131" s="1148"/>
      <c r="REI131" s="1148"/>
      <c r="REJ131" s="1148"/>
      <c r="REK131" s="642"/>
      <c r="REL131" s="730"/>
      <c r="REM131" s="60"/>
      <c r="REN131" s="60"/>
      <c r="REO131" s="731"/>
      <c r="REP131" s="1150"/>
      <c r="REQ131" s="35"/>
      <c r="RER131" s="732"/>
      <c r="RES131" s="6"/>
      <c r="RET131" s="6"/>
      <c r="REU131" s="6"/>
      <c r="REV131" s="732"/>
      <c r="REW131" s="1150"/>
      <c r="REX131" s="609"/>
      <c r="REY131" s="1150"/>
      <c r="REZ131" s="1150"/>
      <c r="RFA131" s="1150"/>
      <c r="RFB131" s="609"/>
      <c r="RFC131" s="1150"/>
      <c r="RFD131" s="642"/>
      <c r="RFE131" s="1148"/>
      <c r="RFF131" s="1148"/>
      <c r="RFG131" s="1148"/>
      <c r="RFH131" s="642"/>
      <c r="RFI131" s="730"/>
      <c r="RFJ131" s="60"/>
      <c r="RFK131" s="60"/>
      <c r="RFL131" s="731"/>
      <c r="RFM131" s="1150"/>
      <c r="RFN131" s="35"/>
      <c r="RFO131" s="732"/>
      <c r="RFP131" s="6"/>
      <c r="RFQ131" s="6"/>
      <c r="RFR131" s="6"/>
      <c r="RFS131" s="732"/>
      <c r="RFT131" s="1150"/>
      <c r="RFU131" s="609"/>
      <c r="RFV131" s="1150"/>
      <c r="RFW131" s="1150"/>
      <c r="RFX131" s="1150"/>
      <c r="RFY131" s="609"/>
      <c r="RFZ131" s="1150"/>
      <c r="RGA131" s="642"/>
      <c r="RGB131" s="1148"/>
      <c r="RGC131" s="1148"/>
      <c r="RGD131" s="1148"/>
      <c r="RGE131" s="642"/>
      <c r="RGF131" s="730"/>
      <c r="RGG131" s="60"/>
      <c r="RGH131" s="60"/>
      <c r="RGI131" s="731"/>
      <c r="RGJ131" s="1150"/>
      <c r="RGK131" s="35"/>
      <c r="RGL131" s="732"/>
      <c r="RGM131" s="6"/>
      <c r="RGN131" s="6"/>
      <c r="RGO131" s="6"/>
      <c r="RGP131" s="732"/>
      <c r="RGQ131" s="1150"/>
      <c r="RGR131" s="609"/>
      <c r="RGS131" s="1150"/>
      <c r="RGT131" s="1150"/>
      <c r="RGU131" s="1150"/>
      <c r="RGV131" s="609"/>
      <c r="RGW131" s="1150"/>
      <c r="RGX131" s="642"/>
      <c r="RGY131" s="1148"/>
      <c r="RGZ131" s="1148"/>
      <c r="RHA131" s="1148"/>
      <c r="RHB131" s="642"/>
      <c r="RHC131" s="730"/>
      <c r="RHD131" s="60"/>
      <c r="RHE131" s="60"/>
      <c r="RHF131" s="731"/>
      <c r="RHG131" s="1150"/>
      <c r="RHH131" s="35"/>
      <c r="RHI131" s="732"/>
      <c r="RHJ131" s="6"/>
      <c r="RHK131" s="6"/>
      <c r="RHL131" s="6"/>
      <c r="RHM131" s="732"/>
      <c r="RHN131" s="1150"/>
      <c r="RHO131" s="609"/>
      <c r="RHP131" s="1150"/>
      <c r="RHQ131" s="1150"/>
      <c r="RHR131" s="1150"/>
      <c r="RHS131" s="609"/>
      <c r="RHT131" s="1150"/>
      <c r="RHU131" s="642"/>
      <c r="RHV131" s="1148"/>
      <c r="RHW131" s="1148"/>
      <c r="RHX131" s="1148"/>
      <c r="RHY131" s="642"/>
      <c r="RHZ131" s="730"/>
      <c r="RIA131" s="60"/>
      <c r="RIB131" s="60"/>
      <c r="RIC131" s="731"/>
      <c r="RID131" s="1150"/>
      <c r="RIE131" s="35"/>
      <c r="RIF131" s="732"/>
      <c r="RIG131" s="6"/>
      <c r="RIH131" s="6"/>
      <c r="RII131" s="6"/>
      <c r="RIJ131" s="732"/>
      <c r="RIK131" s="1150"/>
      <c r="RIL131" s="609"/>
      <c r="RIM131" s="1150"/>
      <c r="RIN131" s="1150"/>
      <c r="RIO131" s="1150"/>
      <c r="RIP131" s="609"/>
      <c r="RIQ131" s="1150"/>
      <c r="RIR131" s="642"/>
      <c r="RIS131" s="1148"/>
      <c r="RIT131" s="1148"/>
      <c r="RIU131" s="1148"/>
      <c r="RIV131" s="642"/>
      <c r="RIW131" s="730"/>
      <c r="RIX131" s="60"/>
      <c r="RIY131" s="60"/>
      <c r="RIZ131" s="731"/>
      <c r="RJA131" s="1150"/>
      <c r="RJB131" s="35"/>
      <c r="RJC131" s="732"/>
      <c r="RJD131" s="6"/>
      <c r="RJE131" s="6"/>
      <c r="RJF131" s="6"/>
      <c r="RJG131" s="732"/>
      <c r="RJH131" s="1150"/>
      <c r="RJI131" s="609"/>
      <c r="RJJ131" s="1150"/>
      <c r="RJK131" s="1150"/>
      <c r="RJL131" s="1150"/>
      <c r="RJM131" s="609"/>
      <c r="RJN131" s="1150"/>
      <c r="RJO131" s="642"/>
      <c r="RJP131" s="1148"/>
      <c r="RJQ131" s="1148"/>
      <c r="RJR131" s="1148"/>
      <c r="RJS131" s="642"/>
      <c r="RJT131" s="730"/>
      <c r="RJU131" s="60"/>
      <c r="RJV131" s="60"/>
      <c r="RJW131" s="731"/>
      <c r="RJX131" s="1150"/>
      <c r="RJY131" s="35"/>
      <c r="RJZ131" s="732"/>
      <c r="RKA131" s="6"/>
      <c r="RKB131" s="6"/>
      <c r="RKC131" s="6"/>
      <c r="RKD131" s="732"/>
      <c r="RKE131" s="1150"/>
      <c r="RKF131" s="609"/>
      <c r="RKG131" s="1150"/>
      <c r="RKH131" s="1150"/>
      <c r="RKI131" s="1150"/>
      <c r="RKJ131" s="609"/>
      <c r="RKK131" s="1150"/>
      <c r="RKL131" s="642"/>
      <c r="RKM131" s="1148"/>
      <c r="RKN131" s="1148"/>
      <c r="RKO131" s="1148"/>
      <c r="RKP131" s="642"/>
      <c r="RKQ131" s="730"/>
      <c r="RKR131" s="60"/>
      <c r="RKS131" s="60"/>
      <c r="RKT131" s="731"/>
      <c r="RKU131" s="1150"/>
      <c r="RKV131" s="35"/>
      <c r="RKW131" s="732"/>
      <c r="RKX131" s="6"/>
      <c r="RKY131" s="6"/>
      <c r="RKZ131" s="6"/>
      <c r="RLA131" s="732"/>
      <c r="RLB131" s="1150"/>
      <c r="RLC131" s="609"/>
      <c r="RLD131" s="1150"/>
      <c r="RLE131" s="1150"/>
      <c r="RLF131" s="1150"/>
      <c r="RLG131" s="609"/>
      <c r="RLH131" s="1150"/>
      <c r="RLI131" s="642"/>
      <c r="RLJ131" s="1148"/>
      <c r="RLK131" s="1148"/>
      <c r="RLL131" s="1148"/>
      <c r="RLM131" s="642"/>
      <c r="RLN131" s="730"/>
      <c r="RLO131" s="60"/>
      <c r="RLP131" s="60"/>
      <c r="RLQ131" s="731"/>
      <c r="RLR131" s="1150"/>
      <c r="RLS131" s="35"/>
      <c r="RLT131" s="732"/>
      <c r="RLU131" s="6"/>
      <c r="RLV131" s="6"/>
      <c r="RLW131" s="6"/>
      <c r="RLX131" s="732"/>
      <c r="RLY131" s="1150"/>
      <c r="RLZ131" s="609"/>
      <c r="RMA131" s="1150"/>
      <c r="RMB131" s="1150"/>
      <c r="RMC131" s="1150"/>
      <c r="RMD131" s="609"/>
      <c r="RME131" s="1150"/>
      <c r="RMF131" s="642"/>
      <c r="RMG131" s="1148"/>
      <c r="RMH131" s="1148"/>
      <c r="RMI131" s="1148"/>
      <c r="RMJ131" s="642"/>
      <c r="RMK131" s="730"/>
      <c r="RML131" s="60"/>
      <c r="RMM131" s="60"/>
      <c r="RMN131" s="731"/>
      <c r="RMO131" s="1150"/>
      <c r="RMP131" s="35"/>
      <c r="RMQ131" s="732"/>
      <c r="RMR131" s="6"/>
      <c r="RMS131" s="6"/>
      <c r="RMT131" s="6"/>
      <c r="RMU131" s="732"/>
      <c r="RMV131" s="1150"/>
      <c r="RMW131" s="609"/>
      <c r="RMX131" s="1150"/>
      <c r="RMY131" s="1150"/>
      <c r="RMZ131" s="1150"/>
      <c r="RNA131" s="609"/>
      <c r="RNB131" s="1150"/>
      <c r="RNC131" s="642"/>
      <c r="RND131" s="1148"/>
      <c r="RNE131" s="1148"/>
      <c r="RNF131" s="1148"/>
      <c r="RNG131" s="642"/>
      <c r="RNH131" s="730"/>
      <c r="RNI131" s="60"/>
      <c r="RNJ131" s="60"/>
      <c r="RNK131" s="731"/>
      <c r="RNL131" s="1150"/>
      <c r="RNM131" s="35"/>
      <c r="RNN131" s="732"/>
      <c r="RNO131" s="6"/>
      <c r="RNP131" s="6"/>
      <c r="RNQ131" s="6"/>
      <c r="RNR131" s="732"/>
      <c r="RNS131" s="1150"/>
      <c r="RNT131" s="609"/>
      <c r="RNU131" s="1150"/>
      <c r="RNV131" s="1150"/>
      <c r="RNW131" s="1150"/>
      <c r="RNX131" s="609"/>
      <c r="RNY131" s="1150"/>
      <c r="RNZ131" s="642"/>
      <c r="ROA131" s="1148"/>
      <c r="ROB131" s="1148"/>
      <c r="ROC131" s="1148"/>
      <c r="ROD131" s="642"/>
      <c r="ROE131" s="730"/>
      <c r="ROF131" s="60"/>
      <c r="ROG131" s="60"/>
      <c r="ROH131" s="731"/>
      <c r="ROI131" s="1150"/>
      <c r="ROJ131" s="35"/>
      <c r="ROK131" s="732"/>
      <c r="ROL131" s="6"/>
      <c r="ROM131" s="6"/>
      <c r="RON131" s="6"/>
      <c r="ROO131" s="732"/>
      <c r="ROP131" s="1150"/>
      <c r="ROQ131" s="609"/>
      <c r="ROR131" s="1150"/>
      <c r="ROS131" s="1150"/>
      <c r="ROT131" s="1150"/>
      <c r="ROU131" s="609"/>
      <c r="ROV131" s="1150"/>
      <c r="ROW131" s="642"/>
      <c r="ROX131" s="1148"/>
      <c r="ROY131" s="1148"/>
      <c r="ROZ131" s="1148"/>
      <c r="RPA131" s="642"/>
      <c r="RPB131" s="730"/>
      <c r="RPC131" s="60"/>
      <c r="RPD131" s="60"/>
      <c r="RPE131" s="731"/>
      <c r="RPF131" s="1150"/>
      <c r="RPG131" s="35"/>
      <c r="RPH131" s="732"/>
      <c r="RPI131" s="6"/>
      <c r="RPJ131" s="6"/>
      <c r="RPK131" s="6"/>
      <c r="RPL131" s="732"/>
      <c r="RPM131" s="1150"/>
      <c r="RPN131" s="609"/>
      <c r="RPO131" s="1150"/>
      <c r="RPP131" s="1150"/>
      <c r="RPQ131" s="1150"/>
      <c r="RPR131" s="609"/>
      <c r="RPS131" s="1150"/>
      <c r="RPT131" s="642"/>
      <c r="RPU131" s="1148"/>
      <c r="RPV131" s="1148"/>
      <c r="RPW131" s="1148"/>
      <c r="RPX131" s="642"/>
      <c r="RPY131" s="730"/>
      <c r="RPZ131" s="60"/>
      <c r="RQA131" s="60"/>
      <c r="RQB131" s="731"/>
      <c r="RQC131" s="1150"/>
      <c r="RQD131" s="35"/>
      <c r="RQE131" s="732"/>
      <c r="RQF131" s="6"/>
      <c r="RQG131" s="6"/>
      <c r="RQH131" s="6"/>
      <c r="RQI131" s="732"/>
      <c r="RQJ131" s="1150"/>
      <c r="RQK131" s="609"/>
      <c r="RQL131" s="1150"/>
      <c r="RQM131" s="1150"/>
      <c r="RQN131" s="1150"/>
      <c r="RQO131" s="609"/>
      <c r="RQP131" s="1150"/>
      <c r="RQQ131" s="642"/>
      <c r="RQR131" s="1148"/>
      <c r="RQS131" s="1148"/>
      <c r="RQT131" s="1148"/>
      <c r="RQU131" s="642"/>
      <c r="RQV131" s="730"/>
      <c r="RQW131" s="60"/>
      <c r="RQX131" s="60"/>
      <c r="RQY131" s="731"/>
      <c r="RQZ131" s="1150"/>
      <c r="RRA131" s="35"/>
      <c r="RRB131" s="732"/>
      <c r="RRC131" s="6"/>
      <c r="RRD131" s="6"/>
      <c r="RRE131" s="6"/>
      <c r="RRF131" s="732"/>
      <c r="RRG131" s="1150"/>
      <c r="RRH131" s="609"/>
      <c r="RRI131" s="1150"/>
      <c r="RRJ131" s="1150"/>
      <c r="RRK131" s="1150"/>
      <c r="RRL131" s="609"/>
      <c r="RRM131" s="1150"/>
      <c r="RRN131" s="642"/>
      <c r="RRO131" s="1148"/>
      <c r="RRP131" s="1148"/>
      <c r="RRQ131" s="1148"/>
      <c r="RRR131" s="642"/>
      <c r="RRS131" s="730"/>
      <c r="RRT131" s="60"/>
      <c r="RRU131" s="60"/>
      <c r="RRV131" s="731"/>
      <c r="RRW131" s="1150"/>
      <c r="RRX131" s="35"/>
      <c r="RRY131" s="732"/>
      <c r="RRZ131" s="6"/>
      <c r="RSA131" s="6"/>
      <c r="RSB131" s="6"/>
      <c r="RSC131" s="732"/>
      <c r="RSD131" s="1150"/>
      <c r="RSE131" s="609"/>
      <c r="RSF131" s="1150"/>
      <c r="RSG131" s="1150"/>
      <c r="RSH131" s="1150"/>
      <c r="RSI131" s="609"/>
      <c r="RSJ131" s="1150"/>
      <c r="RSK131" s="642"/>
      <c r="RSL131" s="1148"/>
      <c r="RSM131" s="1148"/>
      <c r="RSN131" s="1148"/>
      <c r="RSO131" s="642"/>
      <c r="RSP131" s="730"/>
      <c r="RSQ131" s="60"/>
      <c r="RSR131" s="60"/>
      <c r="RSS131" s="731"/>
      <c r="RST131" s="1150"/>
      <c r="RSU131" s="35"/>
      <c r="RSV131" s="732"/>
      <c r="RSW131" s="6"/>
      <c r="RSX131" s="6"/>
      <c r="RSY131" s="6"/>
      <c r="RSZ131" s="732"/>
      <c r="RTA131" s="1150"/>
      <c r="RTB131" s="609"/>
      <c r="RTC131" s="1150"/>
      <c r="RTD131" s="1150"/>
      <c r="RTE131" s="1150"/>
      <c r="RTF131" s="609"/>
      <c r="RTG131" s="1150"/>
      <c r="RTH131" s="642"/>
      <c r="RTI131" s="1148"/>
      <c r="RTJ131" s="1148"/>
      <c r="RTK131" s="1148"/>
      <c r="RTL131" s="642"/>
      <c r="RTM131" s="730"/>
      <c r="RTN131" s="60"/>
      <c r="RTO131" s="60"/>
      <c r="RTP131" s="731"/>
      <c r="RTQ131" s="1150"/>
      <c r="RTR131" s="35"/>
      <c r="RTS131" s="732"/>
      <c r="RTT131" s="6"/>
      <c r="RTU131" s="6"/>
      <c r="RTV131" s="6"/>
      <c r="RTW131" s="732"/>
      <c r="RTX131" s="1150"/>
      <c r="RTY131" s="609"/>
      <c r="RTZ131" s="1150"/>
      <c r="RUA131" s="1150"/>
      <c r="RUB131" s="1150"/>
      <c r="RUC131" s="609"/>
      <c r="RUD131" s="1150"/>
      <c r="RUE131" s="642"/>
      <c r="RUF131" s="1148"/>
      <c r="RUG131" s="1148"/>
      <c r="RUH131" s="1148"/>
      <c r="RUI131" s="642"/>
      <c r="RUJ131" s="730"/>
      <c r="RUK131" s="60"/>
      <c r="RUL131" s="60"/>
      <c r="RUM131" s="731"/>
      <c r="RUN131" s="1150"/>
      <c r="RUO131" s="35"/>
      <c r="RUP131" s="732"/>
      <c r="RUQ131" s="6"/>
      <c r="RUR131" s="6"/>
      <c r="RUS131" s="6"/>
      <c r="RUT131" s="732"/>
      <c r="RUU131" s="1150"/>
      <c r="RUV131" s="609"/>
      <c r="RUW131" s="1150"/>
      <c r="RUX131" s="1150"/>
      <c r="RUY131" s="1150"/>
      <c r="RUZ131" s="609"/>
      <c r="RVA131" s="1150"/>
      <c r="RVB131" s="642"/>
      <c r="RVC131" s="1148"/>
      <c r="RVD131" s="1148"/>
      <c r="RVE131" s="1148"/>
      <c r="RVF131" s="642"/>
      <c r="RVG131" s="730"/>
      <c r="RVH131" s="60"/>
      <c r="RVI131" s="60"/>
      <c r="RVJ131" s="731"/>
      <c r="RVK131" s="1150"/>
      <c r="RVL131" s="35"/>
      <c r="RVM131" s="732"/>
      <c r="RVN131" s="6"/>
      <c r="RVO131" s="6"/>
      <c r="RVP131" s="6"/>
      <c r="RVQ131" s="732"/>
      <c r="RVR131" s="1150"/>
      <c r="RVS131" s="609"/>
      <c r="RVT131" s="1150"/>
      <c r="RVU131" s="1150"/>
      <c r="RVV131" s="1150"/>
      <c r="RVW131" s="609"/>
      <c r="RVX131" s="1150"/>
      <c r="RVY131" s="642"/>
      <c r="RVZ131" s="1148"/>
      <c r="RWA131" s="1148"/>
      <c r="RWB131" s="1148"/>
      <c r="RWC131" s="642"/>
      <c r="RWD131" s="730"/>
      <c r="RWE131" s="60"/>
      <c r="RWF131" s="60"/>
      <c r="RWG131" s="731"/>
      <c r="RWH131" s="1150"/>
      <c r="RWI131" s="35"/>
      <c r="RWJ131" s="732"/>
      <c r="RWK131" s="6"/>
      <c r="RWL131" s="6"/>
      <c r="RWM131" s="6"/>
      <c r="RWN131" s="732"/>
      <c r="RWO131" s="1150"/>
      <c r="RWP131" s="609"/>
      <c r="RWQ131" s="1150"/>
      <c r="RWR131" s="1150"/>
      <c r="RWS131" s="1150"/>
      <c r="RWT131" s="609"/>
      <c r="RWU131" s="1150"/>
      <c r="RWV131" s="642"/>
      <c r="RWW131" s="1148"/>
      <c r="RWX131" s="1148"/>
      <c r="RWY131" s="1148"/>
      <c r="RWZ131" s="642"/>
      <c r="RXA131" s="730"/>
      <c r="RXB131" s="60"/>
      <c r="RXC131" s="60"/>
      <c r="RXD131" s="731"/>
      <c r="RXE131" s="1150"/>
      <c r="RXF131" s="35"/>
      <c r="RXG131" s="732"/>
      <c r="RXH131" s="6"/>
      <c r="RXI131" s="6"/>
      <c r="RXJ131" s="6"/>
      <c r="RXK131" s="732"/>
      <c r="RXL131" s="1150"/>
      <c r="RXM131" s="609"/>
      <c r="RXN131" s="1150"/>
      <c r="RXO131" s="1150"/>
      <c r="RXP131" s="1150"/>
      <c r="RXQ131" s="609"/>
      <c r="RXR131" s="1150"/>
      <c r="RXS131" s="642"/>
      <c r="RXT131" s="1148"/>
      <c r="RXU131" s="1148"/>
      <c r="RXV131" s="1148"/>
      <c r="RXW131" s="642"/>
      <c r="RXX131" s="730"/>
      <c r="RXY131" s="60"/>
      <c r="RXZ131" s="60"/>
      <c r="RYA131" s="731"/>
      <c r="RYB131" s="1150"/>
      <c r="RYC131" s="35"/>
      <c r="RYD131" s="732"/>
      <c r="RYE131" s="6"/>
      <c r="RYF131" s="6"/>
      <c r="RYG131" s="6"/>
      <c r="RYH131" s="732"/>
      <c r="RYI131" s="1150"/>
      <c r="RYJ131" s="609"/>
      <c r="RYK131" s="1150"/>
      <c r="RYL131" s="1150"/>
      <c r="RYM131" s="1150"/>
      <c r="RYN131" s="609"/>
      <c r="RYO131" s="1150"/>
      <c r="RYP131" s="642"/>
      <c r="RYQ131" s="1148"/>
      <c r="RYR131" s="1148"/>
      <c r="RYS131" s="1148"/>
      <c r="RYT131" s="642"/>
      <c r="RYU131" s="730"/>
      <c r="RYV131" s="60"/>
      <c r="RYW131" s="60"/>
      <c r="RYX131" s="731"/>
      <c r="RYY131" s="1150"/>
      <c r="RYZ131" s="35"/>
      <c r="RZA131" s="732"/>
      <c r="RZB131" s="6"/>
      <c r="RZC131" s="6"/>
      <c r="RZD131" s="6"/>
      <c r="RZE131" s="732"/>
      <c r="RZF131" s="1150"/>
      <c r="RZG131" s="609"/>
      <c r="RZH131" s="1150"/>
      <c r="RZI131" s="1150"/>
      <c r="RZJ131" s="1150"/>
      <c r="RZK131" s="609"/>
      <c r="RZL131" s="1150"/>
      <c r="RZM131" s="642"/>
      <c r="RZN131" s="1148"/>
      <c r="RZO131" s="1148"/>
      <c r="RZP131" s="1148"/>
      <c r="RZQ131" s="642"/>
      <c r="RZR131" s="730"/>
      <c r="RZS131" s="60"/>
      <c r="RZT131" s="60"/>
      <c r="RZU131" s="731"/>
      <c r="RZV131" s="1150"/>
      <c r="RZW131" s="35"/>
      <c r="RZX131" s="732"/>
      <c r="RZY131" s="6"/>
      <c r="RZZ131" s="6"/>
      <c r="SAA131" s="6"/>
      <c r="SAB131" s="732"/>
      <c r="SAC131" s="1150"/>
      <c r="SAD131" s="609"/>
      <c r="SAE131" s="1150"/>
      <c r="SAF131" s="1150"/>
      <c r="SAG131" s="1150"/>
      <c r="SAH131" s="609"/>
      <c r="SAI131" s="1150"/>
      <c r="SAJ131" s="642"/>
      <c r="SAK131" s="1148"/>
      <c r="SAL131" s="1148"/>
      <c r="SAM131" s="1148"/>
      <c r="SAN131" s="642"/>
      <c r="SAO131" s="730"/>
      <c r="SAP131" s="60"/>
      <c r="SAQ131" s="60"/>
      <c r="SAR131" s="731"/>
      <c r="SAS131" s="1150"/>
      <c r="SAT131" s="35"/>
      <c r="SAU131" s="732"/>
      <c r="SAV131" s="6"/>
      <c r="SAW131" s="6"/>
      <c r="SAX131" s="6"/>
      <c r="SAY131" s="732"/>
      <c r="SAZ131" s="1150"/>
      <c r="SBA131" s="609"/>
      <c r="SBB131" s="1150"/>
      <c r="SBC131" s="1150"/>
      <c r="SBD131" s="1150"/>
      <c r="SBE131" s="609"/>
      <c r="SBF131" s="1150"/>
      <c r="SBG131" s="642"/>
      <c r="SBH131" s="1148"/>
      <c r="SBI131" s="1148"/>
      <c r="SBJ131" s="1148"/>
      <c r="SBK131" s="642"/>
      <c r="SBL131" s="730"/>
      <c r="SBM131" s="60"/>
      <c r="SBN131" s="60"/>
      <c r="SBO131" s="731"/>
      <c r="SBP131" s="1150"/>
      <c r="SBQ131" s="35"/>
      <c r="SBR131" s="732"/>
      <c r="SBS131" s="6"/>
      <c r="SBT131" s="6"/>
      <c r="SBU131" s="6"/>
      <c r="SBV131" s="732"/>
      <c r="SBW131" s="1150"/>
      <c r="SBX131" s="609"/>
      <c r="SBY131" s="1150"/>
      <c r="SBZ131" s="1150"/>
      <c r="SCA131" s="1150"/>
      <c r="SCB131" s="609"/>
      <c r="SCC131" s="1150"/>
      <c r="SCD131" s="642"/>
      <c r="SCE131" s="1148"/>
      <c r="SCF131" s="1148"/>
      <c r="SCG131" s="1148"/>
      <c r="SCH131" s="642"/>
      <c r="SCI131" s="730"/>
      <c r="SCJ131" s="60"/>
      <c r="SCK131" s="60"/>
      <c r="SCL131" s="731"/>
      <c r="SCM131" s="1150"/>
      <c r="SCN131" s="35"/>
      <c r="SCO131" s="732"/>
      <c r="SCP131" s="6"/>
      <c r="SCQ131" s="6"/>
      <c r="SCR131" s="6"/>
      <c r="SCS131" s="732"/>
      <c r="SCT131" s="1150"/>
      <c r="SCU131" s="609"/>
      <c r="SCV131" s="1150"/>
      <c r="SCW131" s="1150"/>
      <c r="SCX131" s="1150"/>
      <c r="SCY131" s="609"/>
      <c r="SCZ131" s="1150"/>
      <c r="SDA131" s="642"/>
      <c r="SDB131" s="1148"/>
      <c r="SDC131" s="1148"/>
      <c r="SDD131" s="1148"/>
      <c r="SDE131" s="642"/>
      <c r="SDF131" s="730"/>
      <c r="SDG131" s="60"/>
      <c r="SDH131" s="60"/>
      <c r="SDI131" s="731"/>
      <c r="SDJ131" s="1150"/>
      <c r="SDK131" s="35"/>
      <c r="SDL131" s="732"/>
      <c r="SDM131" s="6"/>
      <c r="SDN131" s="6"/>
      <c r="SDO131" s="6"/>
      <c r="SDP131" s="732"/>
      <c r="SDQ131" s="1150"/>
      <c r="SDR131" s="609"/>
      <c r="SDS131" s="1150"/>
      <c r="SDT131" s="1150"/>
      <c r="SDU131" s="1150"/>
      <c r="SDV131" s="609"/>
      <c r="SDW131" s="1150"/>
      <c r="SDX131" s="642"/>
      <c r="SDY131" s="1148"/>
      <c r="SDZ131" s="1148"/>
      <c r="SEA131" s="1148"/>
      <c r="SEB131" s="642"/>
      <c r="SEC131" s="730"/>
      <c r="SED131" s="60"/>
      <c r="SEE131" s="60"/>
      <c r="SEF131" s="731"/>
      <c r="SEG131" s="1150"/>
      <c r="SEH131" s="35"/>
      <c r="SEI131" s="732"/>
      <c r="SEJ131" s="6"/>
      <c r="SEK131" s="6"/>
      <c r="SEL131" s="6"/>
      <c r="SEM131" s="732"/>
      <c r="SEN131" s="1150"/>
      <c r="SEO131" s="609"/>
      <c r="SEP131" s="1150"/>
      <c r="SEQ131" s="1150"/>
      <c r="SER131" s="1150"/>
      <c r="SES131" s="609"/>
      <c r="SET131" s="1150"/>
      <c r="SEU131" s="642"/>
      <c r="SEV131" s="1148"/>
      <c r="SEW131" s="1148"/>
      <c r="SEX131" s="1148"/>
      <c r="SEY131" s="642"/>
      <c r="SEZ131" s="730"/>
      <c r="SFA131" s="60"/>
      <c r="SFB131" s="60"/>
      <c r="SFC131" s="731"/>
      <c r="SFD131" s="1150"/>
      <c r="SFE131" s="35"/>
      <c r="SFF131" s="732"/>
      <c r="SFG131" s="6"/>
      <c r="SFH131" s="6"/>
      <c r="SFI131" s="6"/>
      <c r="SFJ131" s="732"/>
      <c r="SFK131" s="1150"/>
      <c r="SFL131" s="609"/>
      <c r="SFM131" s="1150"/>
      <c r="SFN131" s="1150"/>
      <c r="SFO131" s="1150"/>
      <c r="SFP131" s="609"/>
      <c r="SFQ131" s="1150"/>
      <c r="SFR131" s="642"/>
      <c r="SFS131" s="1148"/>
      <c r="SFT131" s="1148"/>
      <c r="SFU131" s="1148"/>
      <c r="SFV131" s="642"/>
      <c r="SFW131" s="730"/>
      <c r="SFX131" s="60"/>
      <c r="SFY131" s="60"/>
      <c r="SFZ131" s="731"/>
      <c r="SGA131" s="1150"/>
      <c r="SGB131" s="35"/>
      <c r="SGC131" s="732"/>
      <c r="SGD131" s="6"/>
      <c r="SGE131" s="6"/>
      <c r="SGF131" s="6"/>
      <c r="SGG131" s="732"/>
      <c r="SGH131" s="1150"/>
      <c r="SGI131" s="609"/>
      <c r="SGJ131" s="1150"/>
      <c r="SGK131" s="1150"/>
      <c r="SGL131" s="1150"/>
      <c r="SGM131" s="609"/>
      <c r="SGN131" s="1150"/>
      <c r="SGO131" s="642"/>
      <c r="SGP131" s="1148"/>
      <c r="SGQ131" s="1148"/>
      <c r="SGR131" s="1148"/>
      <c r="SGS131" s="642"/>
      <c r="SGT131" s="730"/>
      <c r="SGU131" s="60"/>
      <c r="SGV131" s="60"/>
      <c r="SGW131" s="731"/>
      <c r="SGX131" s="1150"/>
      <c r="SGY131" s="35"/>
      <c r="SGZ131" s="732"/>
      <c r="SHA131" s="6"/>
      <c r="SHB131" s="6"/>
      <c r="SHC131" s="6"/>
      <c r="SHD131" s="732"/>
      <c r="SHE131" s="1150"/>
      <c r="SHF131" s="609"/>
      <c r="SHG131" s="1150"/>
      <c r="SHH131" s="1150"/>
      <c r="SHI131" s="1150"/>
      <c r="SHJ131" s="609"/>
      <c r="SHK131" s="1150"/>
      <c r="SHL131" s="642"/>
      <c r="SHM131" s="1148"/>
      <c r="SHN131" s="1148"/>
      <c r="SHO131" s="1148"/>
      <c r="SHP131" s="642"/>
      <c r="SHQ131" s="730"/>
      <c r="SHR131" s="60"/>
      <c r="SHS131" s="60"/>
      <c r="SHT131" s="731"/>
      <c r="SHU131" s="1150"/>
      <c r="SHV131" s="35"/>
      <c r="SHW131" s="732"/>
      <c r="SHX131" s="6"/>
      <c r="SHY131" s="6"/>
      <c r="SHZ131" s="6"/>
      <c r="SIA131" s="732"/>
      <c r="SIB131" s="1150"/>
      <c r="SIC131" s="609"/>
      <c r="SID131" s="1150"/>
      <c r="SIE131" s="1150"/>
      <c r="SIF131" s="1150"/>
      <c r="SIG131" s="609"/>
      <c r="SIH131" s="1150"/>
      <c r="SII131" s="642"/>
      <c r="SIJ131" s="1148"/>
      <c r="SIK131" s="1148"/>
      <c r="SIL131" s="1148"/>
      <c r="SIM131" s="642"/>
      <c r="SIN131" s="730"/>
      <c r="SIO131" s="60"/>
      <c r="SIP131" s="60"/>
      <c r="SIQ131" s="731"/>
      <c r="SIR131" s="1150"/>
      <c r="SIS131" s="35"/>
      <c r="SIT131" s="732"/>
      <c r="SIU131" s="6"/>
      <c r="SIV131" s="6"/>
      <c r="SIW131" s="6"/>
      <c r="SIX131" s="732"/>
      <c r="SIY131" s="1150"/>
      <c r="SIZ131" s="609"/>
      <c r="SJA131" s="1150"/>
      <c r="SJB131" s="1150"/>
      <c r="SJC131" s="1150"/>
      <c r="SJD131" s="609"/>
      <c r="SJE131" s="1150"/>
      <c r="SJF131" s="642"/>
      <c r="SJG131" s="1148"/>
      <c r="SJH131" s="1148"/>
      <c r="SJI131" s="1148"/>
      <c r="SJJ131" s="642"/>
      <c r="SJK131" s="730"/>
      <c r="SJL131" s="60"/>
      <c r="SJM131" s="60"/>
      <c r="SJN131" s="731"/>
      <c r="SJO131" s="1150"/>
      <c r="SJP131" s="35"/>
      <c r="SJQ131" s="732"/>
      <c r="SJR131" s="6"/>
      <c r="SJS131" s="6"/>
      <c r="SJT131" s="6"/>
      <c r="SJU131" s="732"/>
      <c r="SJV131" s="1150"/>
      <c r="SJW131" s="609"/>
      <c r="SJX131" s="1150"/>
      <c r="SJY131" s="1150"/>
      <c r="SJZ131" s="1150"/>
      <c r="SKA131" s="609"/>
      <c r="SKB131" s="1150"/>
      <c r="SKC131" s="642"/>
      <c r="SKD131" s="1148"/>
      <c r="SKE131" s="1148"/>
      <c r="SKF131" s="1148"/>
      <c r="SKG131" s="642"/>
      <c r="SKH131" s="730"/>
      <c r="SKI131" s="60"/>
      <c r="SKJ131" s="60"/>
      <c r="SKK131" s="731"/>
      <c r="SKL131" s="1150"/>
      <c r="SKM131" s="35"/>
      <c r="SKN131" s="732"/>
      <c r="SKO131" s="6"/>
      <c r="SKP131" s="6"/>
      <c r="SKQ131" s="6"/>
      <c r="SKR131" s="732"/>
      <c r="SKS131" s="1150"/>
      <c r="SKT131" s="609"/>
      <c r="SKU131" s="1150"/>
      <c r="SKV131" s="1150"/>
      <c r="SKW131" s="1150"/>
      <c r="SKX131" s="609"/>
      <c r="SKY131" s="1150"/>
      <c r="SKZ131" s="642"/>
      <c r="SLA131" s="1148"/>
      <c r="SLB131" s="1148"/>
      <c r="SLC131" s="1148"/>
      <c r="SLD131" s="642"/>
      <c r="SLE131" s="730"/>
      <c r="SLF131" s="60"/>
      <c r="SLG131" s="60"/>
      <c r="SLH131" s="731"/>
      <c r="SLI131" s="1150"/>
      <c r="SLJ131" s="35"/>
      <c r="SLK131" s="732"/>
      <c r="SLL131" s="6"/>
      <c r="SLM131" s="6"/>
      <c r="SLN131" s="6"/>
      <c r="SLO131" s="732"/>
      <c r="SLP131" s="1150"/>
      <c r="SLQ131" s="609"/>
      <c r="SLR131" s="1150"/>
      <c r="SLS131" s="1150"/>
      <c r="SLT131" s="1150"/>
      <c r="SLU131" s="609"/>
      <c r="SLV131" s="1150"/>
      <c r="SLW131" s="642"/>
      <c r="SLX131" s="1148"/>
      <c r="SLY131" s="1148"/>
      <c r="SLZ131" s="1148"/>
      <c r="SMA131" s="642"/>
      <c r="SMB131" s="730"/>
      <c r="SMC131" s="60"/>
      <c r="SMD131" s="60"/>
      <c r="SME131" s="731"/>
      <c r="SMF131" s="1150"/>
      <c r="SMG131" s="35"/>
      <c r="SMH131" s="732"/>
      <c r="SMI131" s="6"/>
      <c r="SMJ131" s="6"/>
      <c r="SMK131" s="6"/>
      <c r="SML131" s="732"/>
      <c r="SMM131" s="1150"/>
      <c r="SMN131" s="609"/>
      <c r="SMO131" s="1150"/>
      <c r="SMP131" s="1150"/>
      <c r="SMQ131" s="1150"/>
      <c r="SMR131" s="609"/>
      <c r="SMS131" s="1150"/>
      <c r="SMT131" s="642"/>
      <c r="SMU131" s="1148"/>
      <c r="SMV131" s="1148"/>
      <c r="SMW131" s="1148"/>
      <c r="SMX131" s="642"/>
      <c r="SMY131" s="730"/>
      <c r="SMZ131" s="60"/>
      <c r="SNA131" s="60"/>
      <c r="SNB131" s="731"/>
      <c r="SNC131" s="1150"/>
      <c r="SND131" s="35"/>
      <c r="SNE131" s="732"/>
      <c r="SNF131" s="6"/>
      <c r="SNG131" s="6"/>
      <c r="SNH131" s="6"/>
      <c r="SNI131" s="732"/>
      <c r="SNJ131" s="1150"/>
      <c r="SNK131" s="609"/>
      <c r="SNL131" s="1150"/>
      <c r="SNM131" s="1150"/>
      <c r="SNN131" s="1150"/>
      <c r="SNO131" s="609"/>
      <c r="SNP131" s="1150"/>
      <c r="SNQ131" s="642"/>
      <c r="SNR131" s="1148"/>
      <c r="SNS131" s="1148"/>
      <c r="SNT131" s="1148"/>
      <c r="SNU131" s="642"/>
      <c r="SNV131" s="730"/>
      <c r="SNW131" s="60"/>
      <c r="SNX131" s="60"/>
      <c r="SNY131" s="731"/>
      <c r="SNZ131" s="1150"/>
      <c r="SOA131" s="35"/>
      <c r="SOB131" s="732"/>
      <c r="SOC131" s="6"/>
      <c r="SOD131" s="6"/>
      <c r="SOE131" s="6"/>
      <c r="SOF131" s="732"/>
      <c r="SOG131" s="1150"/>
      <c r="SOH131" s="609"/>
      <c r="SOI131" s="1150"/>
      <c r="SOJ131" s="1150"/>
      <c r="SOK131" s="1150"/>
      <c r="SOL131" s="609"/>
      <c r="SOM131" s="1150"/>
      <c r="SON131" s="642"/>
      <c r="SOO131" s="1148"/>
      <c r="SOP131" s="1148"/>
      <c r="SOQ131" s="1148"/>
      <c r="SOR131" s="642"/>
      <c r="SOS131" s="730"/>
      <c r="SOT131" s="60"/>
      <c r="SOU131" s="60"/>
      <c r="SOV131" s="731"/>
      <c r="SOW131" s="1150"/>
      <c r="SOX131" s="35"/>
      <c r="SOY131" s="732"/>
      <c r="SOZ131" s="6"/>
      <c r="SPA131" s="6"/>
      <c r="SPB131" s="6"/>
      <c r="SPC131" s="732"/>
      <c r="SPD131" s="1150"/>
      <c r="SPE131" s="609"/>
      <c r="SPF131" s="1150"/>
      <c r="SPG131" s="1150"/>
      <c r="SPH131" s="1150"/>
      <c r="SPI131" s="609"/>
      <c r="SPJ131" s="1150"/>
      <c r="SPK131" s="642"/>
      <c r="SPL131" s="1148"/>
      <c r="SPM131" s="1148"/>
      <c r="SPN131" s="1148"/>
      <c r="SPO131" s="642"/>
      <c r="SPP131" s="730"/>
      <c r="SPQ131" s="60"/>
      <c r="SPR131" s="60"/>
      <c r="SPS131" s="731"/>
      <c r="SPT131" s="1150"/>
      <c r="SPU131" s="35"/>
      <c r="SPV131" s="732"/>
      <c r="SPW131" s="6"/>
      <c r="SPX131" s="6"/>
      <c r="SPY131" s="6"/>
      <c r="SPZ131" s="732"/>
      <c r="SQA131" s="1150"/>
      <c r="SQB131" s="609"/>
      <c r="SQC131" s="1150"/>
      <c r="SQD131" s="1150"/>
      <c r="SQE131" s="1150"/>
      <c r="SQF131" s="609"/>
      <c r="SQG131" s="1150"/>
      <c r="SQH131" s="642"/>
      <c r="SQI131" s="1148"/>
      <c r="SQJ131" s="1148"/>
      <c r="SQK131" s="1148"/>
      <c r="SQL131" s="642"/>
      <c r="SQM131" s="730"/>
      <c r="SQN131" s="60"/>
      <c r="SQO131" s="60"/>
      <c r="SQP131" s="731"/>
      <c r="SQQ131" s="1150"/>
      <c r="SQR131" s="35"/>
      <c r="SQS131" s="732"/>
      <c r="SQT131" s="6"/>
      <c r="SQU131" s="6"/>
      <c r="SQV131" s="6"/>
      <c r="SQW131" s="732"/>
      <c r="SQX131" s="1150"/>
      <c r="SQY131" s="609"/>
      <c r="SQZ131" s="1150"/>
      <c r="SRA131" s="1150"/>
      <c r="SRB131" s="1150"/>
      <c r="SRC131" s="609"/>
      <c r="SRD131" s="1150"/>
      <c r="SRE131" s="642"/>
      <c r="SRF131" s="1148"/>
      <c r="SRG131" s="1148"/>
      <c r="SRH131" s="1148"/>
      <c r="SRI131" s="642"/>
      <c r="SRJ131" s="730"/>
      <c r="SRK131" s="60"/>
      <c r="SRL131" s="60"/>
      <c r="SRM131" s="731"/>
      <c r="SRN131" s="1150"/>
      <c r="SRO131" s="35"/>
      <c r="SRP131" s="732"/>
      <c r="SRQ131" s="6"/>
      <c r="SRR131" s="6"/>
      <c r="SRS131" s="6"/>
      <c r="SRT131" s="732"/>
      <c r="SRU131" s="1150"/>
      <c r="SRV131" s="609"/>
      <c r="SRW131" s="1150"/>
      <c r="SRX131" s="1150"/>
      <c r="SRY131" s="1150"/>
      <c r="SRZ131" s="609"/>
      <c r="SSA131" s="1150"/>
      <c r="SSB131" s="642"/>
      <c r="SSC131" s="1148"/>
      <c r="SSD131" s="1148"/>
      <c r="SSE131" s="1148"/>
      <c r="SSF131" s="642"/>
      <c r="SSG131" s="730"/>
      <c r="SSH131" s="60"/>
      <c r="SSI131" s="60"/>
      <c r="SSJ131" s="731"/>
      <c r="SSK131" s="1150"/>
      <c r="SSL131" s="35"/>
      <c r="SSM131" s="732"/>
      <c r="SSN131" s="6"/>
      <c r="SSO131" s="6"/>
      <c r="SSP131" s="6"/>
      <c r="SSQ131" s="732"/>
      <c r="SSR131" s="1150"/>
      <c r="SSS131" s="609"/>
      <c r="SST131" s="1150"/>
      <c r="SSU131" s="1150"/>
      <c r="SSV131" s="1150"/>
      <c r="SSW131" s="609"/>
      <c r="SSX131" s="1150"/>
      <c r="SSY131" s="642"/>
      <c r="SSZ131" s="1148"/>
      <c r="STA131" s="1148"/>
      <c r="STB131" s="1148"/>
      <c r="STC131" s="642"/>
      <c r="STD131" s="730"/>
      <c r="STE131" s="60"/>
      <c r="STF131" s="60"/>
      <c r="STG131" s="731"/>
      <c r="STH131" s="1150"/>
      <c r="STI131" s="35"/>
      <c r="STJ131" s="732"/>
      <c r="STK131" s="6"/>
      <c r="STL131" s="6"/>
      <c r="STM131" s="6"/>
      <c r="STN131" s="732"/>
      <c r="STO131" s="1150"/>
      <c r="STP131" s="609"/>
      <c r="STQ131" s="1150"/>
      <c r="STR131" s="1150"/>
      <c r="STS131" s="1150"/>
      <c r="STT131" s="609"/>
      <c r="STU131" s="1150"/>
      <c r="STV131" s="642"/>
      <c r="STW131" s="1148"/>
      <c r="STX131" s="1148"/>
      <c r="STY131" s="1148"/>
      <c r="STZ131" s="642"/>
      <c r="SUA131" s="730"/>
      <c r="SUB131" s="60"/>
      <c r="SUC131" s="60"/>
      <c r="SUD131" s="731"/>
      <c r="SUE131" s="1150"/>
      <c r="SUF131" s="35"/>
      <c r="SUG131" s="732"/>
      <c r="SUH131" s="6"/>
      <c r="SUI131" s="6"/>
      <c r="SUJ131" s="6"/>
      <c r="SUK131" s="732"/>
      <c r="SUL131" s="1150"/>
      <c r="SUM131" s="609"/>
      <c r="SUN131" s="1150"/>
      <c r="SUO131" s="1150"/>
      <c r="SUP131" s="1150"/>
      <c r="SUQ131" s="609"/>
      <c r="SUR131" s="1150"/>
      <c r="SUS131" s="642"/>
      <c r="SUT131" s="1148"/>
      <c r="SUU131" s="1148"/>
      <c r="SUV131" s="1148"/>
      <c r="SUW131" s="642"/>
      <c r="SUX131" s="730"/>
      <c r="SUY131" s="60"/>
      <c r="SUZ131" s="60"/>
      <c r="SVA131" s="731"/>
      <c r="SVB131" s="1150"/>
      <c r="SVC131" s="35"/>
      <c r="SVD131" s="732"/>
      <c r="SVE131" s="6"/>
      <c r="SVF131" s="6"/>
      <c r="SVG131" s="6"/>
      <c r="SVH131" s="732"/>
      <c r="SVI131" s="1150"/>
      <c r="SVJ131" s="609"/>
      <c r="SVK131" s="1150"/>
      <c r="SVL131" s="1150"/>
      <c r="SVM131" s="1150"/>
      <c r="SVN131" s="609"/>
      <c r="SVO131" s="1150"/>
      <c r="SVP131" s="642"/>
      <c r="SVQ131" s="1148"/>
      <c r="SVR131" s="1148"/>
      <c r="SVS131" s="1148"/>
      <c r="SVT131" s="642"/>
      <c r="SVU131" s="730"/>
      <c r="SVV131" s="60"/>
      <c r="SVW131" s="60"/>
      <c r="SVX131" s="731"/>
      <c r="SVY131" s="1150"/>
      <c r="SVZ131" s="35"/>
      <c r="SWA131" s="732"/>
      <c r="SWB131" s="6"/>
      <c r="SWC131" s="6"/>
      <c r="SWD131" s="6"/>
      <c r="SWE131" s="732"/>
      <c r="SWF131" s="1150"/>
      <c r="SWG131" s="609"/>
      <c r="SWH131" s="1150"/>
      <c r="SWI131" s="1150"/>
      <c r="SWJ131" s="1150"/>
      <c r="SWK131" s="609"/>
      <c r="SWL131" s="1150"/>
      <c r="SWM131" s="642"/>
      <c r="SWN131" s="1148"/>
      <c r="SWO131" s="1148"/>
      <c r="SWP131" s="1148"/>
      <c r="SWQ131" s="642"/>
      <c r="SWR131" s="730"/>
      <c r="SWS131" s="60"/>
      <c r="SWT131" s="60"/>
      <c r="SWU131" s="731"/>
      <c r="SWV131" s="1150"/>
      <c r="SWW131" s="35"/>
      <c r="SWX131" s="732"/>
      <c r="SWY131" s="6"/>
      <c r="SWZ131" s="6"/>
      <c r="SXA131" s="6"/>
      <c r="SXB131" s="732"/>
      <c r="SXC131" s="1150"/>
      <c r="SXD131" s="609"/>
      <c r="SXE131" s="1150"/>
      <c r="SXF131" s="1150"/>
      <c r="SXG131" s="1150"/>
      <c r="SXH131" s="609"/>
      <c r="SXI131" s="1150"/>
      <c r="SXJ131" s="642"/>
      <c r="SXK131" s="1148"/>
      <c r="SXL131" s="1148"/>
      <c r="SXM131" s="1148"/>
      <c r="SXN131" s="642"/>
      <c r="SXO131" s="730"/>
      <c r="SXP131" s="60"/>
      <c r="SXQ131" s="60"/>
      <c r="SXR131" s="731"/>
      <c r="SXS131" s="1150"/>
      <c r="SXT131" s="35"/>
      <c r="SXU131" s="732"/>
      <c r="SXV131" s="6"/>
      <c r="SXW131" s="6"/>
      <c r="SXX131" s="6"/>
      <c r="SXY131" s="732"/>
      <c r="SXZ131" s="1150"/>
      <c r="SYA131" s="609"/>
      <c r="SYB131" s="1150"/>
      <c r="SYC131" s="1150"/>
      <c r="SYD131" s="1150"/>
      <c r="SYE131" s="609"/>
      <c r="SYF131" s="1150"/>
      <c r="SYG131" s="642"/>
      <c r="SYH131" s="1148"/>
      <c r="SYI131" s="1148"/>
      <c r="SYJ131" s="1148"/>
      <c r="SYK131" s="642"/>
      <c r="SYL131" s="730"/>
      <c r="SYM131" s="60"/>
      <c r="SYN131" s="60"/>
      <c r="SYO131" s="731"/>
      <c r="SYP131" s="1150"/>
      <c r="SYQ131" s="35"/>
      <c r="SYR131" s="732"/>
      <c r="SYS131" s="6"/>
      <c r="SYT131" s="6"/>
      <c r="SYU131" s="6"/>
      <c r="SYV131" s="732"/>
      <c r="SYW131" s="1150"/>
      <c r="SYX131" s="609"/>
      <c r="SYY131" s="1150"/>
      <c r="SYZ131" s="1150"/>
      <c r="SZA131" s="1150"/>
      <c r="SZB131" s="609"/>
      <c r="SZC131" s="1150"/>
      <c r="SZD131" s="642"/>
      <c r="SZE131" s="1148"/>
      <c r="SZF131" s="1148"/>
      <c r="SZG131" s="1148"/>
      <c r="SZH131" s="642"/>
      <c r="SZI131" s="730"/>
      <c r="SZJ131" s="60"/>
      <c r="SZK131" s="60"/>
      <c r="SZL131" s="731"/>
      <c r="SZM131" s="1150"/>
      <c r="SZN131" s="35"/>
      <c r="SZO131" s="732"/>
      <c r="SZP131" s="6"/>
      <c r="SZQ131" s="6"/>
      <c r="SZR131" s="6"/>
      <c r="SZS131" s="732"/>
      <c r="SZT131" s="1150"/>
      <c r="SZU131" s="609"/>
      <c r="SZV131" s="1150"/>
      <c r="SZW131" s="1150"/>
      <c r="SZX131" s="1150"/>
      <c r="SZY131" s="609"/>
      <c r="SZZ131" s="1150"/>
      <c r="TAA131" s="642"/>
      <c r="TAB131" s="1148"/>
      <c r="TAC131" s="1148"/>
      <c r="TAD131" s="1148"/>
      <c r="TAE131" s="642"/>
      <c r="TAF131" s="730"/>
      <c r="TAG131" s="60"/>
      <c r="TAH131" s="60"/>
      <c r="TAI131" s="731"/>
      <c r="TAJ131" s="1150"/>
      <c r="TAK131" s="35"/>
      <c r="TAL131" s="732"/>
      <c r="TAM131" s="6"/>
      <c r="TAN131" s="6"/>
      <c r="TAO131" s="6"/>
      <c r="TAP131" s="732"/>
      <c r="TAQ131" s="1150"/>
      <c r="TAR131" s="609"/>
      <c r="TAS131" s="1150"/>
      <c r="TAT131" s="1150"/>
      <c r="TAU131" s="1150"/>
      <c r="TAV131" s="609"/>
      <c r="TAW131" s="1150"/>
      <c r="TAX131" s="642"/>
      <c r="TAY131" s="1148"/>
      <c r="TAZ131" s="1148"/>
      <c r="TBA131" s="1148"/>
      <c r="TBB131" s="642"/>
      <c r="TBC131" s="730"/>
      <c r="TBD131" s="60"/>
      <c r="TBE131" s="60"/>
      <c r="TBF131" s="731"/>
      <c r="TBG131" s="1150"/>
      <c r="TBH131" s="35"/>
      <c r="TBI131" s="732"/>
      <c r="TBJ131" s="6"/>
      <c r="TBK131" s="6"/>
      <c r="TBL131" s="6"/>
      <c r="TBM131" s="732"/>
      <c r="TBN131" s="1150"/>
      <c r="TBO131" s="609"/>
      <c r="TBP131" s="1150"/>
      <c r="TBQ131" s="1150"/>
      <c r="TBR131" s="1150"/>
      <c r="TBS131" s="609"/>
      <c r="TBT131" s="1150"/>
      <c r="TBU131" s="642"/>
      <c r="TBV131" s="1148"/>
      <c r="TBW131" s="1148"/>
      <c r="TBX131" s="1148"/>
      <c r="TBY131" s="642"/>
      <c r="TBZ131" s="730"/>
      <c r="TCA131" s="60"/>
      <c r="TCB131" s="60"/>
      <c r="TCC131" s="731"/>
      <c r="TCD131" s="1150"/>
      <c r="TCE131" s="35"/>
      <c r="TCF131" s="732"/>
      <c r="TCG131" s="6"/>
      <c r="TCH131" s="6"/>
      <c r="TCI131" s="6"/>
      <c r="TCJ131" s="732"/>
      <c r="TCK131" s="1150"/>
      <c r="TCL131" s="609"/>
      <c r="TCM131" s="1150"/>
      <c r="TCN131" s="1150"/>
      <c r="TCO131" s="1150"/>
      <c r="TCP131" s="609"/>
      <c r="TCQ131" s="1150"/>
      <c r="TCR131" s="642"/>
      <c r="TCS131" s="1148"/>
      <c r="TCT131" s="1148"/>
      <c r="TCU131" s="1148"/>
      <c r="TCV131" s="642"/>
      <c r="TCW131" s="730"/>
      <c r="TCX131" s="60"/>
      <c r="TCY131" s="60"/>
      <c r="TCZ131" s="731"/>
      <c r="TDA131" s="1150"/>
      <c r="TDB131" s="35"/>
      <c r="TDC131" s="732"/>
      <c r="TDD131" s="6"/>
      <c r="TDE131" s="6"/>
      <c r="TDF131" s="6"/>
      <c r="TDG131" s="732"/>
      <c r="TDH131" s="1150"/>
      <c r="TDI131" s="609"/>
      <c r="TDJ131" s="1150"/>
      <c r="TDK131" s="1150"/>
      <c r="TDL131" s="1150"/>
      <c r="TDM131" s="609"/>
      <c r="TDN131" s="1150"/>
      <c r="TDO131" s="642"/>
      <c r="TDP131" s="1148"/>
      <c r="TDQ131" s="1148"/>
      <c r="TDR131" s="1148"/>
      <c r="TDS131" s="642"/>
      <c r="TDT131" s="730"/>
      <c r="TDU131" s="60"/>
      <c r="TDV131" s="60"/>
      <c r="TDW131" s="731"/>
      <c r="TDX131" s="1150"/>
      <c r="TDY131" s="35"/>
      <c r="TDZ131" s="732"/>
      <c r="TEA131" s="6"/>
      <c r="TEB131" s="6"/>
      <c r="TEC131" s="6"/>
      <c r="TED131" s="732"/>
      <c r="TEE131" s="1150"/>
      <c r="TEF131" s="609"/>
      <c r="TEG131" s="1150"/>
      <c r="TEH131" s="1150"/>
      <c r="TEI131" s="1150"/>
      <c r="TEJ131" s="609"/>
      <c r="TEK131" s="1150"/>
      <c r="TEL131" s="642"/>
      <c r="TEM131" s="1148"/>
      <c r="TEN131" s="1148"/>
      <c r="TEO131" s="1148"/>
      <c r="TEP131" s="642"/>
      <c r="TEQ131" s="730"/>
      <c r="TER131" s="60"/>
      <c r="TES131" s="60"/>
      <c r="TET131" s="731"/>
      <c r="TEU131" s="1150"/>
      <c r="TEV131" s="35"/>
      <c r="TEW131" s="732"/>
      <c r="TEX131" s="6"/>
      <c r="TEY131" s="6"/>
      <c r="TEZ131" s="6"/>
      <c r="TFA131" s="732"/>
      <c r="TFB131" s="1150"/>
      <c r="TFC131" s="609"/>
      <c r="TFD131" s="1150"/>
      <c r="TFE131" s="1150"/>
      <c r="TFF131" s="1150"/>
      <c r="TFG131" s="609"/>
      <c r="TFH131" s="1150"/>
      <c r="TFI131" s="642"/>
      <c r="TFJ131" s="1148"/>
      <c r="TFK131" s="1148"/>
      <c r="TFL131" s="1148"/>
      <c r="TFM131" s="642"/>
      <c r="TFN131" s="730"/>
      <c r="TFO131" s="60"/>
      <c r="TFP131" s="60"/>
      <c r="TFQ131" s="731"/>
      <c r="TFR131" s="1150"/>
      <c r="TFS131" s="35"/>
      <c r="TFT131" s="732"/>
      <c r="TFU131" s="6"/>
      <c r="TFV131" s="6"/>
      <c r="TFW131" s="6"/>
      <c r="TFX131" s="732"/>
      <c r="TFY131" s="1150"/>
      <c r="TFZ131" s="609"/>
      <c r="TGA131" s="1150"/>
      <c r="TGB131" s="1150"/>
      <c r="TGC131" s="1150"/>
      <c r="TGD131" s="609"/>
      <c r="TGE131" s="1150"/>
      <c r="TGF131" s="642"/>
      <c r="TGG131" s="1148"/>
      <c r="TGH131" s="1148"/>
      <c r="TGI131" s="1148"/>
      <c r="TGJ131" s="642"/>
      <c r="TGK131" s="730"/>
      <c r="TGL131" s="60"/>
      <c r="TGM131" s="60"/>
      <c r="TGN131" s="731"/>
      <c r="TGO131" s="1150"/>
      <c r="TGP131" s="35"/>
      <c r="TGQ131" s="732"/>
      <c r="TGR131" s="6"/>
      <c r="TGS131" s="6"/>
      <c r="TGT131" s="6"/>
      <c r="TGU131" s="732"/>
      <c r="TGV131" s="1150"/>
      <c r="TGW131" s="609"/>
      <c r="TGX131" s="1150"/>
      <c r="TGY131" s="1150"/>
      <c r="TGZ131" s="1150"/>
      <c r="THA131" s="609"/>
      <c r="THB131" s="1150"/>
      <c r="THC131" s="642"/>
      <c r="THD131" s="1148"/>
      <c r="THE131" s="1148"/>
      <c r="THF131" s="1148"/>
      <c r="THG131" s="642"/>
      <c r="THH131" s="730"/>
      <c r="THI131" s="60"/>
      <c r="THJ131" s="60"/>
      <c r="THK131" s="731"/>
      <c r="THL131" s="1150"/>
      <c r="THM131" s="35"/>
      <c r="THN131" s="732"/>
      <c r="THO131" s="6"/>
      <c r="THP131" s="6"/>
      <c r="THQ131" s="6"/>
      <c r="THR131" s="732"/>
      <c r="THS131" s="1150"/>
      <c r="THT131" s="609"/>
      <c r="THU131" s="1150"/>
      <c r="THV131" s="1150"/>
      <c r="THW131" s="1150"/>
      <c r="THX131" s="609"/>
      <c r="THY131" s="1150"/>
      <c r="THZ131" s="642"/>
      <c r="TIA131" s="1148"/>
      <c r="TIB131" s="1148"/>
      <c r="TIC131" s="1148"/>
      <c r="TID131" s="642"/>
      <c r="TIE131" s="730"/>
      <c r="TIF131" s="60"/>
      <c r="TIG131" s="60"/>
      <c r="TIH131" s="731"/>
      <c r="TII131" s="1150"/>
      <c r="TIJ131" s="35"/>
      <c r="TIK131" s="732"/>
      <c r="TIL131" s="6"/>
      <c r="TIM131" s="6"/>
      <c r="TIN131" s="6"/>
      <c r="TIO131" s="732"/>
      <c r="TIP131" s="1150"/>
      <c r="TIQ131" s="609"/>
      <c r="TIR131" s="1150"/>
      <c r="TIS131" s="1150"/>
      <c r="TIT131" s="1150"/>
      <c r="TIU131" s="609"/>
      <c r="TIV131" s="1150"/>
      <c r="TIW131" s="642"/>
      <c r="TIX131" s="1148"/>
      <c r="TIY131" s="1148"/>
      <c r="TIZ131" s="1148"/>
      <c r="TJA131" s="642"/>
      <c r="TJB131" s="730"/>
      <c r="TJC131" s="60"/>
      <c r="TJD131" s="60"/>
      <c r="TJE131" s="731"/>
      <c r="TJF131" s="1150"/>
      <c r="TJG131" s="35"/>
      <c r="TJH131" s="732"/>
      <c r="TJI131" s="6"/>
      <c r="TJJ131" s="6"/>
      <c r="TJK131" s="6"/>
      <c r="TJL131" s="732"/>
      <c r="TJM131" s="1150"/>
      <c r="TJN131" s="609"/>
      <c r="TJO131" s="1150"/>
      <c r="TJP131" s="1150"/>
      <c r="TJQ131" s="1150"/>
      <c r="TJR131" s="609"/>
      <c r="TJS131" s="1150"/>
      <c r="TJT131" s="642"/>
      <c r="TJU131" s="1148"/>
      <c r="TJV131" s="1148"/>
      <c r="TJW131" s="1148"/>
      <c r="TJX131" s="642"/>
      <c r="TJY131" s="730"/>
      <c r="TJZ131" s="60"/>
      <c r="TKA131" s="60"/>
      <c r="TKB131" s="731"/>
      <c r="TKC131" s="1150"/>
      <c r="TKD131" s="35"/>
      <c r="TKE131" s="732"/>
      <c r="TKF131" s="6"/>
      <c r="TKG131" s="6"/>
      <c r="TKH131" s="6"/>
      <c r="TKI131" s="732"/>
      <c r="TKJ131" s="1150"/>
      <c r="TKK131" s="609"/>
      <c r="TKL131" s="1150"/>
      <c r="TKM131" s="1150"/>
      <c r="TKN131" s="1150"/>
      <c r="TKO131" s="609"/>
      <c r="TKP131" s="1150"/>
      <c r="TKQ131" s="642"/>
      <c r="TKR131" s="1148"/>
      <c r="TKS131" s="1148"/>
      <c r="TKT131" s="1148"/>
      <c r="TKU131" s="642"/>
      <c r="TKV131" s="730"/>
      <c r="TKW131" s="60"/>
      <c r="TKX131" s="60"/>
      <c r="TKY131" s="731"/>
      <c r="TKZ131" s="1150"/>
      <c r="TLA131" s="35"/>
      <c r="TLB131" s="732"/>
      <c r="TLC131" s="6"/>
      <c r="TLD131" s="6"/>
      <c r="TLE131" s="6"/>
      <c r="TLF131" s="732"/>
      <c r="TLG131" s="1150"/>
      <c r="TLH131" s="609"/>
      <c r="TLI131" s="1150"/>
      <c r="TLJ131" s="1150"/>
      <c r="TLK131" s="1150"/>
      <c r="TLL131" s="609"/>
      <c r="TLM131" s="1150"/>
      <c r="TLN131" s="642"/>
      <c r="TLO131" s="1148"/>
      <c r="TLP131" s="1148"/>
      <c r="TLQ131" s="1148"/>
      <c r="TLR131" s="642"/>
      <c r="TLS131" s="730"/>
      <c r="TLT131" s="60"/>
      <c r="TLU131" s="60"/>
      <c r="TLV131" s="731"/>
      <c r="TLW131" s="1150"/>
      <c r="TLX131" s="35"/>
      <c r="TLY131" s="732"/>
      <c r="TLZ131" s="6"/>
      <c r="TMA131" s="6"/>
      <c r="TMB131" s="6"/>
      <c r="TMC131" s="732"/>
      <c r="TMD131" s="1150"/>
      <c r="TME131" s="609"/>
      <c r="TMF131" s="1150"/>
      <c r="TMG131" s="1150"/>
      <c r="TMH131" s="1150"/>
      <c r="TMI131" s="609"/>
      <c r="TMJ131" s="1150"/>
      <c r="TMK131" s="642"/>
      <c r="TML131" s="1148"/>
      <c r="TMM131" s="1148"/>
      <c r="TMN131" s="1148"/>
      <c r="TMO131" s="642"/>
      <c r="TMP131" s="730"/>
      <c r="TMQ131" s="60"/>
      <c r="TMR131" s="60"/>
      <c r="TMS131" s="731"/>
      <c r="TMT131" s="1150"/>
      <c r="TMU131" s="35"/>
      <c r="TMV131" s="732"/>
      <c r="TMW131" s="6"/>
      <c r="TMX131" s="6"/>
      <c r="TMY131" s="6"/>
      <c r="TMZ131" s="732"/>
      <c r="TNA131" s="1150"/>
      <c r="TNB131" s="609"/>
      <c r="TNC131" s="1150"/>
      <c r="TND131" s="1150"/>
      <c r="TNE131" s="1150"/>
      <c r="TNF131" s="609"/>
      <c r="TNG131" s="1150"/>
      <c r="TNH131" s="642"/>
      <c r="TNI131" s="1148"/>
      <c r="TNJ131" s="1148"/>
      <c r="TNK131" s="1148"/>
      <c r="TNL131" s="642"/>
      <c r="TNM131" s="730"/>
      <c r="TNN131" s="60"/>
      <c r="TNO131" s="60"/>
      <c r="TNP131" s="731"/>
      <c r="TNQ131" s="1150"/>
      <c r="TNR131" s="35"/>
      <c r="TNS131" s="732"/>
      <c r="TNT131" s="6"/>
      <c r="TNU131" s="6"/>
      <c r="TNV131" s="6"/>
      <c r="TNW131" s="732"/>
      <c r="TNX131" s="1150"/>
      <c r="TNY131" s="609"/>
      <c r="TNZ131" s="1150"/>
      <c r="TOA131" s="1150"/>
      <c r="TOB131" s="1150"/>
      <c r="TOC131" s="609"/>
      <c r="TOD131" s="1150"/>
      <c r="TOE131" s="642"/>
      <c r="TOF131" s="1148"/>
      <c r="TOG131" s="1148"/>
      <c r="TOH131" s="1148"/>
      <c r="TOI131" s="642"/>
      <c r="TOJ131" s="730"/>
      <c r="TOK131" s="60"/>
      <c r="TOL131" s="60"/>
      <c r="TOM131" s="731"/>
      <c r="TON131" s="1150"/>
      <c r="TOO131" s="35"/>
      <c r="TOP131" s="732"/>
      <c r="TOQ131" s="6"/>
      <c r="TOR131" s="6"/>
      <c r="TOS131" s="6"/>
      <c r="TOT131" s="732"/>
      <c r="TOU131" s="1150"/>
      <c r="TOV131" s="609"/>
      <c r="TOW131" s="1150"/>
      <c r="TOX131" s="1150"/>
      <c r="TOY131" s="1150"/>
      <c r="TOZ131" s="609"/>
      <c r="TPA131" s="1150"/>
      <c r="TPB131" s="642"/>
      <c r="TPC131" s="1148"/>
      <c r="TPD131" s="1148"/>
      <c r="TPE131" s="1148"/>
      <c r="TPF131" s="642"/>
      <c r="TPG131" s="730"/>
      <c r="TPH131" s="60"/>
      <c r="TPI131" s="60"/>
      <c r="TPJ131" s="731"/>
      <c r="TPK131" s="1150"/>
      <c r="TPL131" s="35"/>
      <c r="TPM131" s="732"/>
      <c r="TPN131" s="6"/>
      <c r="TPO131" s="6"/>
      <c r="TPP131" s="6"/>
      <c r="TPQ131" s="732"/>
      <c r="TPR131" s="1150"/>
      <c r="TPS131" s="609"/>
      <c r="TPT131" s="1150"/>
      <c r="TPU131" s="1150"/>
      <c r="TPV131" s="1150"/>
      <c r="TPW131" s="609"/>
      <c r="TPX131" s="1150"/>
      <c r="TPY131" s="642"/>
      <c r="TPZ131" s="1148"/>
      <c r="TQA131" s="1148"/>
      <c r="TQB131" s="1148"/>
      <c r="TQC131" s="642"/>
      <c r="TQD131" s="730"/>
      <c r="TQE131" s="60"/>
      <c r="TQF131" s="60"/>
      <c r="TQG131" s="731"/>
      <c r="TQH131" s="1150"/>
      <c r="TQI131" s="35"/>
      <c r="TQJ131" s="732"/>
      <c r="TQK131" s="6"/>
      <c r="TQL131" s="6"/>
      <c r="TQM131" s="6"/>
      <c r="TQN131" s="732"/>
      <c r="TQO131" s="1150"/>
      <c r="TQP131" s="609"/>
      <c r="TQQ131" s="1150"/>
      <c r="TQR131" s="1150"/>
      <c r="TQS131" s="1150"/>
      <c r="TQT131" s="609"/>
      <c r="TQU131" s="1150"/>
      <c r="TQV131" s="642"/>
      <c r="TQW131" s="1148"/>
      <c r="TQX131" s="1148"/>
      <c r="TQY131" s="1148"/>
      <c r="TQZ131" s="642"/>
      <c r="TRA131" s="730"/>
      <c r="TRB131" s="60"/>
      <c r="TRC131" s="60"/>
      <c r="TRD131" s="731"/>
      <c r="TRE131" s="1150"/>
      <c r="TRF131" s="35"/>
      <c r="TRG131" s="732"/>
      <c r="TRH131" s="6"/>
      <c r="TRI131" s="6"/>
      <c r="TRJ131" s="6"/>
      <c r="TRK131" s="732"/>
      <c r="TRL131" s="1150"/>
      <c r="TRM131" s="609"/>
      <c r="TRN131" s="1150"/>
      <c r="TRO131" s="1150"/>
      <c r="TRP131" s="1150"/>
      <c r="TRQ131" s="609"/>
      <c r="TRR131" s="1150"/>
      <c r="TRS131" s="642"/>
      <c r="TRT131" s="1148"/>
      <c r="TRU131" s="1148"/>
      <c r="TRV131" s="1148"/>
      <c r="TRW131" s="642"/>
      <c r="TRX131" s="730"/>
      <c r="TRY131" s="60"/>
      <c r="TRZ131" s="60"/>
      <c r="TSA131" s="731"/>
      <c r="TSB131" s="1150"/>
      <c r="TSC131" s="35"/>
      <c r="TSD131" s="732"/>
      <c r="TSE131" s="6"/>
      <c r="TSF131" s="6"/>
      <c r="TSG131" s="6"/>
      <c r="TSH131" s="732"/>
      <c r="TSI131" s="1150"/>
      <c r="TSJ131" s="609"/>
      <c r="TSK131" s="1150"/>
      <c r="TSL131" s="1150"/>
      <c r="TSM131" s="1150"/>
      <c r="TSN131" s="609"/>
      <c r="TSO131" s="1150"/>
      <c r="TSP131" s="642"/>
      <c r="TSQ131" s="1148"/>
      <c r="TSR131" s="1148"/>
      <c r="TSS131" s="1148"/>
      <c r="TST131" s="642"/>
      <c r="TSU131" s="730"/>
      <c r="TSV131" s="60"/>
      <c r="TSW131" s="60"/>
      <c r="TSX131" s="731"/>
      <c r="TSY131" s="1150"/>
      <c r="TSZ131" s="35"/>
      <c r="TTA131" s="732"/>
      <c r="TTB131" s="6"/>
      <c r="TTC131" s="6"/>
      <c r="TTD131" s="6"/>
      <c r="TTE131" s="732"/>
      <c r="TTF131" s="1150"/>
      <c r="TTG131" s="609"/>
      <c r="TTH131" s="1150"/>
      <c r="TTI131" s="1150"/>
      <c r="TTJ131" s="1150"/>
      <c r="TTK131" s="609"/>
      <c r="TTL131" s="1150"/>
      <c r="TTM131" s="642"/>
      <c r="TTN131" s="1148"/>
      <c r="TTO131" s="1148"/>
      <c r="TTP131" s="1148"/>
      <c r="TTQ131" s="642"/>
      <c r="TTR131" s="730"/>
      <c r="TTS131" s="60"/>
      <c r="TTT131" s="60"/>
      <c r="TTU131" s="731"/>
      <c r="TTV131" s="1150"/>
      <c r="TTW131" s="35"/>
      <c r="TTX131" s="732"/>
      <c r="TTY131" s="6"/>
      <c r="TTZ131" s="6"/>
      <c r="TUA131" s="6"/>
      <c r="TUB131" s="732"/>
      <c r="TUC131" s="1150"/>
      <c r="TUD131" s="609"/>
      <c r="TUE131" s="1150"/>
      <c r="TUF131" s="1150"/>
      <c r="TUG131" s="1150"/>
      <c r="TUH131" s="609"/>
      <c r="TUI131" s="1150"/>
      <c r="TUJ131" s="642"/>
      <c r="TUK131" s="1148"/>
      <c r="TUL131" s="1148"/>
      <c r="TUM131" s="1148"/>
      <c r="TUN131" s="642"/>
      <c r="TUO131" s="730"/>
      <c r="TUP131" s="60"/>
      <c r="TUQ131" s="60"/>
      <c r="TUR131" s="731"/>
      <c r="TUS131" s="1150"/>
      <c r="TUT131" s="35"/>
      <c r="TUU131" s="732"/>
      <c r="TUV131" s="6"/>
      <c r="TUW131" s="6"/>
      <c r="TUX131" s="6"/>
      <c r="TUY131" s="732"/>
      <c r="TUZ131" s="1150"/>
      <c r="TVA131" s="609"/>
      <c r="TVB131" s="1150"/>
      <c r="TVC131" s="1150"/>
      <c r="TVD131" s="1150"/>
      <c r="TVE131" s="609"/>
      <c r="TVF131" s="1150"/>
      <c r="TVG131" s="642"/>
      <c r="TVH131" s="1148"/>
      <c r="TVI131" s="1148"/>
      <c r="TVJ131" s="1148"/>
      <c r="TVK131" s="642"/>
      <c r="TVL131" s="730"/>
      <c r="TVM131" s="60"/>
      <c r="TVN131" s="60"/>
      <c r="TVO131" s="731"/>
      <c r="TVP131" s="1150"/>
      <c r="TVQ131" s="35"/>
      <c r="TVR131" s="732"/>
      <c r="TVS131" s="6"/>
      <c r="TVT131" s="6"/>
      <c r="TVU131" s="6"/>
      <c r="TVV131" s="732"/>
      <c r="TVW131" s="1150"/>
      <c r="TVX131" s="609"/>
      <c r="TVY131" s="1150"/>
      <c r="TVZ131" s="1150"/>
      <c r="TWA131" s="1150"/>
      <c r="TWB131" s="609"/>
      <c r="TWC131" s="1150"/>
      <c r="TWD131" s="642"/>
      <c r="TWE131" s="1148"/>
      <c r="TWF131" s="1148"/>
      <c r="TWG131" s="1148"/>
      <c r="TWH131" s="642"/>
      <c r="TWI131" s="730"/>
      <c r="TWJ131" s="60"/>
      <c r="TWK131" s="60"/>
      <c r="TWL131" s="731"/>
      <c r="TWM131" s="1150"/>
      <c r="TWN131" s="35"/>
      <c r="TWO131" s="732"/>
      <c r="TWP131" s="6"/>
      <c r="TWQ131" s="6"/>
      <c r="TWR131" s="6"/>
      <c r="TWS131" s="732"/>
      <c r="TWT131" s="1150"/>
      <c r="TWU131" s="609"/>
      <c r="TWV131" s="1150"/>
      <c r="TWW131" s="1150"/>
      <c r="TWX131" s="1150"/>
      <c r="TWY131" s="609"/>
      <c r="TWZ131" s="1150"/>
      <c r="TXA131" s="642"/>
      <c r="TXB131" s="1148"/>
      <c r="TXC131" s="1148"/>
      <c r="TXD131" s="1148"/>
      <c r="TXE131" s="642"/>
      <c r="TXF131" s="730"/>
      <c r="TXG131" s="60"/>
      <c r="TXH131" s="60"/>
      <c r="TXI131" s="731"/>
      <c r="TXJ131" s="1150"/>
      <c r="TXK131" s="35"/>
      <c r="TXL131" s="732"/>
      <c r="TXM131" s="6"/>
      <c r="TXN131" s="6"/>
      <c r="TXO131" s="6"/>
      <c r="TXP131" s="732"/>
      <c r="TXQ131" s="1150"/>
      <c r="TXR131" s="609"/>
      <c r="TXS131" s="1150"/>
      <c r="TXT131" s="1150"/>
      <c r="TXU131" s="1150"/>
      <c r="TXV131" s="609"/>
      <c r="TXW131" s="1150"/>
      <c r="TXX131" s="642"/>
      <c r="TXY131" s="1148"/>
      <c r="TXZ131" s="1148"/>
      <c r="TYA131" s="1148"/>
      <c r="TYB131" s="642"/>
      <c r="TYC131" s="730"/>
      <c r="TYD131" s="60"/>
      <c r="TYE131" s="60"/>
      <c r="TYF131" s="731"/>
      <c r="TYG131" s="1150"/>
      <c r="TYH131" s="35"/>
      <c r="TYI131" s="732"/>
      <c r="TYJ131" s="6"/>
      <c r="TYK131" s="6"/>
      <c r="TYL131" s="6"/>
      <c r="TYM131" s="732"/>
      <c r="TYN131" s="1150"/>
      <c r="TYO131" s="609"/>
      <c r="TYP131" s="1150"/>
      <c r="TYQ131" s="1150"/>
      <c r="TYR131" s="1150"/>
      <c r="TYS131" s="609"/>
      <c r="TYT131" s="1150"/>
      <c r="TYU131" s="642"/>
      <c r="TYV131" s="1148"/>
      <c r="TYW131" s="1148"/>
      <c r="TYX131" s="1148"/>
      <c r="TYY131" s="642"/>
      <c r="TYZ131" s="730"/>
      <c r="TZA131" s="60"/>
      <c r="TZB131" s="60"/>
      <c r="TZC131" s="731"/>
      <c r="TZD131" s="1150"/>
      <c r="TZE131" s="35"/>
      <c r="TZF131" s="732"/>
      <c r="TZG131" s="6"/>
      <c r="TZH131" s="6"/>
      <c r="TZI131" s="6"/>
      <c r="TZJ131" s="732"/>
      <c r="TZK131" s="1150"/>
      <c r="TZL131" s="609"/>
      <c r="TZM131" s="1150"/>
      <c r="TZN131" s="1150"/>
      <c r="TZO131" s="1150"/>
      <c r="TZP131" s="609"/>
      <c r="TZQ131" s="1150"/>
      <c r="TZR131" s="642"/>
      <c r="TZS131" s="1148"/>
      <c r="TZT131" s="1148"/>
      <c r="TZU131" s="1148"/>
      <c r="TZV131" s="642"/>
      <c r="TZW131" s="730"/>
      <c r="TZX131" s="60"/>
      <c r="TZY131" s="60"/>
      <c r="TZZ131" s="731"/>
      <c r="UAA131" s="1150"/>
      <c r="UAB131" s="35"/>
      <c r="UAC131" s="732"/>
      <c r="UAD131" s="6"/>
      <c r="UAE131" s="6"/>
      <c r="UAF131" s="6"/>
      <c r="UAG131" s="732"/>
      <c r="UAH131" s="1150"/>
      <c r="UAI131" s="609"/>
      <c r="UAJ131" s="1150"/>
      <c r="UAK131" s="1150"/>
      <c r="UAL131" s="1150"/>
      <c r="UAM131" s="609"/>
      <c r="UAN131" s="1150"/>
      <c r="UAO131" s="642"/>
      <c r="UAP131" s="1148"/>
      <c r="UAQ131" s="1148"/>
      <c r="UAR131" s="1148"/>
      <c r="UAS131" s="642"/>
      <c r="UAT131" s="730"/>
      <c r="UAU131" s="60"/>
      <c r="UAV131" s="60"/>
      <c r="UAW131" s="731"/>
      <c r="UAX131" s="1150"/>
      <c r="UAY131" s="35"/>
      <c r="UAZ131" s="732"/>
      <c r="UBA131" s="6"/>
      <c r="UBB131" s="6"/>
      <c r="UBC131" s="6"/>
      <c r="UBD131" s="732"/>
      <c r="UBE131" s="1150"/>
      <c r="UBF131" s="609"/>
      <c r="UBG131" s="1150"/>
      <c r="UBH131" s="1150"/>
      <c r="UBI131" s="1150"/>
      <c r="UBJ131" s="609"/>
      <c r="UBK131" s="1150"/>
      <c r="UBL131" s="642"/>
      <c r="UBM131" s="1148"/>
      <c r="UBN131" s="1148"/>
      <c r="UBO131" s="1148"/>
      <c r="UBP131" s="642"/>
      <c r="UBQ131" s="730"/>
      <c r="UBR131" s="60"/>
      <c r="UBS131" s="60"/>
      <c r="UBT131" s="731"/>
      <c r="UBU131" s="1150"/>
      <c r="UBV131" s="35"/>
      <c r="UBW131" s="732"/>
      <c r="UBX131" s="6"/>
      <c r="UBY131" s="6"/>
      <c r="UBZ131" s="6"/>
      <c r="UCA131" s="732"/>
      <c r="UCB131" s="1150"/>
      <c r="UCC131" s="609"/>
      <c r="UCD131" s="1150"/>
      <c r="UCE131" s="1150"/>
      <c r="UCF131" s="1150"/>
      <c r="UCG131" s="609"/>
      <c r="UCH131" s="1150"/>
      <c r="UCI131" s="642"/>
      <c r="UCJ131" s="1148"/>
      <c r="UCK131" s="1148"/>
      <c r="UCL131" s="1148"/>
      <c r="UCM131" s="642"/>
      <c r="UCN131" s="730"/>
      <c r="UCO131" s="60"/>
      <c r="UCP131" s="60"/>
      <c r="UCQ131" s="731"/>
      <c r="UCR131" s="1150"/>
      <c r="UCS131" s="35"/>
      <c r="UCT131" s="732"/>
      <c r="UCU131" s="6"/>
      <c r="UCV131" s="6"/>
      <c r="UCW131" s="6"/>
      <c r="UCX131" s="732"/>
      <c r="UCY131" s="1150"/>
      <c r="UCZ131" s="609"/>
      <c r="UDA131" s="1150"/>
      <c r="UDB131" s="1150"/>
      <c r="UDC131" s="1150"/>
      <c r="UDD131" s="609"/>
      <c r="UDE131" s="1150"/>
      <c r="UDF131" s="642"/>
      <c r="UDG131" s="1148"/>
      <c r="UDH131" s="1148"/>
      <c r="UDI131" s="1148"/>
      <c r="UDJ131" s="642"/>
      <c r="UDK131" s="730"/>
      <c r="UDL131" s="60"/>
      <c r="UDM131" s="60"/>
      <c r="UDN131" s="731"/>
      <c r="UDO131" s="1150"/>
      <c r="UDP131" s="35"/>
      <c r="UDQ131" s="732"/>
      <c r="UDR131" s="6"/>
      <c r="UDS131" s="6"/>
      <c r="UDT131" s="6"/>
      <c r="UDU131" s="732"/>
      <c r="UDV131" s="1150"/>
      <c r="UDW131" s="609"/>
      <c r="UDX131" s="1150"/>
      <c r="UDY131" s="1150"/>
      <c r="UDZ131" s="1150"/>
      <c r="UEA131" s="609"/>
      <c r="UEB131" s="1150"/>
      <c r="UEC131" s="642"/>
      <c r="UED131" s="1148"/>
      <c r="UEE131" s="1148"/>
      <c r="UEF131" s="1148"/>
      <c r="UEG131" s="642"/>
      <c r="UEH131" s="730"/>
      <c r="UEI131" s="60"/>
      <c r="UEJ131" s="60"/>
      <c r="UEK131" s="731"/>
      <c r="UEL131" s="1150"/>
      <c r="UEM131" s="35"/>
      <c r="UEN131" s="732"/>
      <c r="UEO131" s="6"/>
      <c r="UEP131" s="6"/>
      <c r="UEQ131" s="6"/>
      <c r="UER131" s="732"/>
      <c r="UES131" s="1150"/>
      <c r="UET131" s="609"/>
      <c r="UEU131" s="1150"/>
      <c r="UEV131" s="1150"/>
      <c r="UEW131" s="1150"/>
      <c r="UEX131" s="609"/>
      <c r="UEY131" s="1150"/>
      <c r="UEZ131" s="642"/>
      <c r="UFA131" s="1148"/>
      <c r="UFB131" s="1148"/>
      <c r="UFC131" s="1148"/>
      <c r="UFD131" s="642"/>
      <c r="UFE131" s="730"/>
      <c r="UFF131" s="60"/>
      <c r="UFG131" s="60"/>
      <c r="UFH131" s="731"/>
      <c r="UFI131" s="1150"/>
      <c r="UFJ131" s="35"/>
      <c r="UFK131" s="732"/>
      <c r="UFL131" s="6"/>
      <c r="UFM131" s="6"/>
      <c r="UFN131" s="6"/>
      <c r="UFO131" s="732"/>
      <c r="UFP131" s="1150"/>
      <c r="UFQ131" s="609"/>
      <c r="UFR131" s="1150"/>
      <c r="UFS131" s="1150"/>
      <c r="UFT131" s="1150"/>
      <c r="UFU131" s="609"/>
      <c r="UFV131" s="1150"/>
      <c r="UFW131" s="642"/>
      <c r="UFX131" s="1148"/>
      <c r="UFY131" s="1148"/>
      <c r="UFZ131" s="1148"/>
      <c r="UGA131" s="642"/>
      <c r="UGB131" s="730"/>
      <c r="UGC131" s="60"/>
      <c r="UGD131" s="60"/>
      <c r="UGE131" s="731"/>
      <c r="UGF131" s="1150"/>
      <c r="UGG131" s="35"/>
      <c r="UGH131" s="732"/>
      <c r="UGI131" s="6"/>
      <c r="UGJ131" s="6"/>
      <c r="UGK131" s="6"/>
      <c r="UGL131" s="732"/>
      <c r="UGM131" s="1150"/>
      <c r="UGN131" s="609"/>
      <c r="UGO131" s="1150"/>
      <c r="UGP131" s="1150"/>
      <c r="UGQ131" s="1150"/>
      <c r="UGR131" s="609"/>
      <c r="UGS131" s="1150"/>
      <c r="UGT131" s="642"/>
      <c r="UGU131" s="1148"/>
      <c r="UGV131" s="1148"/>
      <c r="UGW131" s="1148"/>
      <c r="UGX131" s="642"/>
      <c r="UGY131" s="730"/>
      <c r="UGZ131" s="60"/>
      <c r="UHA131" s="60"/>
      <c r="UHB131" s="731"/>
      <c r="UHC131" s="1150"/>
      <c r="UHD131" s="35"/>
      <c r="UHE131" s="732"/>
      <c r="UHF131" s="6"/>
      <c r="UHG131" s="6"/>
      <c r="UHH131" s="6"/>
      <c r="UHI131" s="732"/>
      <c r="UHJ131" s="1150"/>
      <c r="UHK131" s="609"/>
      <c r="UHL131" s="1150"/>
      <c r="UHM131" s="1150"/>
      <c r="UHN131" s="1150"/>
      <c r="UHO131" s="609"/>
      <c r="UHP131" s="1150"/>
      <c r="UHQ131" s="642"/>
      <c r="UHR131" s="1148"/>
      <c r="UHS131" s="1148"/>
      <c r="UHT131" s="1148"/>
      <c r="UHU131" s="642"/>
      <c r="UHV131" s="730"/>
      <c r="UHW131" s="60"/>
      <c r="UHX131" s="60"/>
      <c r="UHY131" s="731"/>
      <c r="UHZ131" s="1150"/>
      <c r="UIA131" s="35"/>
      <c r="UIB131" s="732"/>
      <c r="UIC131" s="6"/>
      <c r="UID131" s="6"/>
      <c r="UIE131" s="6"/>
      <c r="UIF131" s="732"/>
      <c r="UIG131" s="1150"/>
      <c r="UIH131" s="609"/>
      <c r="UII131" s="1150"/>
      <c r="UIJ131" s="1150"/>
      <c r="UIK131" s="1150"/>
      <c r="UIL131" s="609"/>
      <c r="UIM131" s="1150"/>
      <c r="UIN131" s="642"/>
      <c r="UIO131" s="1148"/>
      <c r="UIP131" s="1148"/>
      <c r="UIQ131" s="1148"/>
      <c r="UIR131" s="642"/>
      <c r="UIS131" s="730"/>
      <c r="UIT131" s="60"/>
      <c r="UIU131" s="60"/>
      <c r="UIV131" s="731"/>
      <c r="UIW131" s="1150"/>
      <c r="UIX131" s="35"/>
      <c r="UIY131" s="732"/>
      <c r="UIZ131" s="6"/>
      <c r="UJA131" s="6"/>
      <c r="UJB131" s="6"/>
      <c r="UJC131" s="732"/>
      <c r="UJD131" s="1150"/>
      <c r="UJE131" s="609"/>
      <c r="UJF131" s="1150"/>
      <c r="UJG131" s="1150"/>
      <c r="UJH131" s="1150"/>
      <c r="UJI131" s="609"/>
      <c r="UJJ131" s="1150"/>
      <c r="UJK131" s="642"/>
      <c r="UJL131" s="1148"/>
      <c r="UJM131" s="1148"/>
      <c r="UJN131" s="1148"/>
      <c r="UJO131" s="642"/>
      <c r="UJP131" s="730"/>
      <c r="UJQ131" s="60"/>
      <c r="UJR131" s="60"/>
      <c r="UJS131" s="731"/>
      <c r="UJT131" s="1150"/>
      <c r="UJU131" s="35"/>
      <c r="UJV131" s="732"/>
      <c r="UJW131" s="6"/>
      <c r="UJX131" s="6"/>
      <c r="UJY131" s="6"/>
      <c r="UJZ131" s="732"/>
      <c r="UKA131" s="1150"/>
      <c r="UKB131" s="609"/>
      <c r="UKC131" s="1150"/>
      <c r="UKD131" s="1150"/>
      <c r="UKE131" s="1150"/>
      <c r="UKF131" s="609"/>
      <c r="UKG131" s="1150"/>
      <c r="UKH131" s="642"/>
      <c r="UKI131" s="1148"/>
      <c r="UKJ131" s="1148"/>
      <c r="UKK131" s="1148"/>
      <c r="UKL131" s="642"/>
      <c r="UKM131" s="730"/>
      <c r="UKN131" s="60"/>
      <c r="UKO131" s="60"/>
      <c r="UKP131" s="731"/>
      <c r="UKQ131" s="1150"/>
      <c r="UKR131" s="35"/>
      <c r="UKS131" s="732"/>
      <c r="UKT131" s="6"/>
      <c r="UKU131" s="6"/>
      <c r="UKV131" s="6"/>
      <c r="UKW131" s="732"/>
      <c r="UKX131" s="1150"/>
      <c r="UKY131" s="609"/>
      <c r="UKZ131" s="1150"/>
      <c r="ULA131" s="1150"/>
      <c r="ULB131" s="1150"/>
      <c r="ULC131" s="609"/>
      <c r="ULD131" s="1150"/>
      <c r="ULE131" s="642"/>
      <c r="ULF131" s="1148"/>
      <c r="ULG131" s="1148"/>
      <c r="ULH131" s="1148"/>
      <c r="ULI131" s="642"/>
      <c r="ULJ131" s="730"/>
      <c r="ULK131" s="60"/>
      <c r="ULL131" s="60"/>
      <c r="ULM131" s="731"/>
      <c r="ULN131" s="1150"/>
      <c r="ULO131" s="35"/>
      <c r="ULP131" s="732"/>
      <c r="ULQ131" s="6"/>
      <c r="ULR131" s="6"/>
      <c r="ULS131" s="6"/>
      <c r="ULT131" s="732"/>
      <c r="ULU131" s="1150"/>
      <c r="ULV131" s="609"/>
      <c r="ULW131" s="1150"/>
      <c r="ULX131" s="1150"/>
      <c r="ULY131" s="1150"/>
      <c r="ULZ131" s="609"/>
      <c r="UMA131" s="1150"/>
      <c r="UMB131" s="642"/>
      <c r="UMC131" s="1148"/>
      <c r="UMD131" s="1148"/>
      <c r="UME131" s="1148"/>
      <c r="UMF131" s="642"/>
      <c r="UMG131" s="730"/>
      <c r="UMH131" s="60"/>
      <c r="UMI131" s="60"/>
      <c r="UMJ131" s="731"/>
      <c r="UMK131" s="1150"/>
      <c r="UML131" s="35"/>
      <c r="UMM131" s="732"/>
      <c r="UMN131" s="6"/>
      <c r="UMO131" s="6"/>
      <c r="UMP131" s="6"/>
      <c r="UMQ131" s="732"/>
      <c r="UMR131" s="1150"/>
      <c r="UMS131" s="609"/>
      <c r="UMT131" s="1150"/>
      <c r="UMU131" s="1150"/>
      <c r="UMV131" s="1150"/>
      <c r="UMW131" s="609"/>
      <c r="UMX131" s="1150"/>
      <c r="UMY131" s="642"/>
      <c r="UMZ131" s="1148"/>
      <c r="UNA131" s="1148"/>
      <c r="UNB131" s="1148"/>
      <c r="UNC131" s="642"/>
      <c r="UND131" s="730"/>
      <c r="UNE131" s="60"/>
      <c r="UNF131" s="60"/>
      <c r="UNG131" s="731"/>
      <c r="UNH131" s="1150"/>
      <c r="UNI131" s="35"/>
      <c r="UNJ131" s="732"/>
      <c r="UNK131" s="6"/>
      <c r="UNL131" s="6"/>
      <c r="UNM131" s="6"/>
      <c r="UNN131" s="732"/>
      <c r="UNO131" s="1150"/>
      <c r="UNP131" s="609"/>
      <c r="UNQ131" s="1150"/>
      <c r="UNR131" s="1150"/>
      <c r="UNS131" s="1150"/>
      <c r="UNT131" s="609"/>
      <c r="UNU131" s="1150"/>
      <c r="UNV131" s="642"/>
      <c r="UNW131" s="1148"/>
      <c r="UNX131" s="1148"/>
      <c r="UNY131" s="1148"/>
      <c r="UNZ131" s="642"/>
      <c r="UOA131" s="730"/>
      <c r="UOB131" s="60"/>
      <c r="UOC131" s="60"/>
      <c r="UOD131" s="731"/>
      <c r="UOE131" s="1150"/>
      <c r="UOF131" s="35"/>
      <c r="UOG131" s="732"/>
      <c r="UOH131" s="6"/>
      <c r="UOI131" s="6"/>
      <c r="UOJ131" s="6"/>
      <c r="UOK131" s="732"/>
      <c r="UOL131" s="1150"/>
      <c r="UOM131" s="609"/>
      <c r="UON131" s="1150"/>
      <c r="UOO131" s="1150"/>
      <c r="UOP131" s="1150"/>
      <c r="UOQ131" s="609"/>
      <c r="UOR131" s="1150"/>
      <c r="UOS131" s="642"/>
      <c r="UOT131" s="1148"/>
      <c r="UOU131" s="1148"/>
      <c r="UOV131" s="1148"/>
      <c r="UOW131" s="642"/>
      <c r="UOX131" s="730"/>
      <c r="UOY131" s="60"/>
      <c r="UOZ131" s="60"/>
      <c r="UPA131" s="731"/>
      <c r="UPB131" s="1150"/>
      <c r="UPC131" s="35"/>
      <c r="UPD131" s="732"/>
      <c r="UPE131" s="6"/>
      <c r="UPF131" s="6"/>
      <c r="UPG131" s="6"/>
      <c r="UPH131" s="732"/>
      <c r="UPI131" s="1150"/>
      <c r="UPJ131" s="609"/>
      <c r="UPK131" s="1150"/>
      <c r="UPL131" s="1150"/>
      <c r="UPM131" s="1150"/>
      <c r="UPN131" s="609"/>
      <c r="UPO131" s="1150"/>
      <c r="UPP131" s="642"/>
      <c r="UPQ131" s="1148"/>
      <c r="UPR131" s="1148"/>
      <c r="UPS131" s="1148"/>
      <c r="UPT131" s="642"/>
      <c r="UPU131" s="730"/>
      <c r="UPV131" s="60"/>
      <c r="UPW131" s="60"/>
      <c r="UPX131" s="731"/>
      <c r="UPY131" s="1150"/>
      <c r="UPZ131" s="35"/>
      <c r="UQA131" s="732"/>
      <c r="UQB131" s="6"/>
      <c r="UQC131" s="6"/>
      <c r="UQD131" s="6"/>
      <c r="UQE131" s="732"/>
      <c r="UQF131" s="1150"/>
      <c r="UQG131" s="609"/>
      <c r="UQH131" s="1150"/>
      <c r="UQI131" s="1150"/>
      <c r="UQJ131" s="1150"/>
      <c r="UQK131" s="609"/>
      <c r="UQL131" s="1150"/>
      <c r="UQM131" s="642"/>
      <c r="UQN131" s="1148"/>
      <c r="UQO131" s="1148"/>
      <c r="UQP131" s="1148"/>
      <c r="UQQ131" s="642"/>
      <c r="UQR131" s="730"/>
      <c r="UQS131" s="60"/>
      <c r="UQT131" s="60"/>
      <c r="UQU131" s="731"/>
      <c r="UQV131" s="1150"/>
      <c r="UQW131" s="35"/>
      <c r="UQX131" s="732"/>
      <c r="UQY131" s="6"/>
      <c r="UQZ131" s="6"/>
      <c r="URA131" s="6"/>
      <c r="URB131" s="732"/>
      <c r="URC131" s="1150"/>
      <c r="URD131" s="609"/>
      <c r="URE131" s="1150"/>
      <c r="URF131" s="1150"/>
      <c r="URG131" s="1150"/>
      <c r="URH131" s="609"/>
      <c r="URI131" s="1150"/>
      <c r="URJ131" s="642"/>
      <c r="URK131" s="1148"/>
      <c r="URL131" s="1148"/>
      <c r="URM131" s="1148"/>
      <c r="URN131" s="642"/>
      <c r="URO131" s="730"/>
      <c r="URP131" s="60"/>
      <c r="URQ131" s="60"/>
      <c r="URR131" s="731"/>
      <c r="URS131" s="1150"/>
      <c r="URT131" s="35"/>
      <c r="URU131" s="732"/>
      <c r="URV131" s="6"/>
      <c r="URW131" s="6"/>
      <c r="URX131" s="6"/>
      <c r="URY131" s="732"/>
      <c r="URZ131" s="1150"/>
      <c r="USA131" s="609"/>
      <c r="USB131" s="1150"/>
      <c r="USC131" s="1150"/>
      <c r="USD131" s="1150"/>
      <c r="USE131" s="609"/>
      <c r="USF131" s="1150"/>
      <c r="USG131" s="642"/>
      <c r="USH131" s="1148"/>
      <c r="USI131" s="1148"/>
      <c r="USJ131" s="1148"/>
      <c r="USK131" s="642"/>
      <c r="USL131" s="730"/>
      <c r="USM131" s="60"/>
      <c r="USN131" s="60"/>
      <c r="USO131" s="731"/>
      <c r="USP131" s="1150"/>
      <c r="USQ131" s="35"/>
      <c r="USR131" s="732"/>
      <c r="USS131" s="6"/>
      <c r="UST131" s="6"/>
      <c r="USU131" s="6"/>
      <c r="USV131" s="732"/>
      <c r="USW131" s="1150"/>
      <c r="USX131" s="609"/>
      <c r="USY131" s="1150"/>
      <c r="USZ131" s="1150"/>
      <c r="UTA131" s="1150"/>
      <c r="UTB131" s="609"/>
      <c r="UTC131" s="1150"/>
      <c r="UTD131" s="642"/>
      <c r="UTE131" s="1148"/>
      <c r="UTF131" s="1148"/>
      <c r="UTG131" s="1148"/>
      <c r="UTH131" s="642"/>
      <c r="UTI131" s="730"/>
      <c r="UTJ131" s="60"/>
      <c r="UTK131" s="60"/>
      <c r="UTL131" s="731"/>
      <c r="UTM131" s="1150"/>
      <c r="UTN131" s="35"/>
      <c r="UTO131" s="732"/>
      <c r="UTP131" s="6"/>
      <c r="UTQ131" s="6"/>
      <c r="UTR131" s="6"/>
      <c r="UTS131" s="732"/>
      <c r="UTT131" s="1150"/>
      <c r="UTU131" s="609"/>
      <c r="UTV131" s="1150"/>
      <c r="UTW131" s="1150"/>
      <c r="UTX131" s="1150"/>
      <c r="UTY131" s="609"/>
      <c r="UTZ131" s="1150"/>
      <c r="UUA131" s="642"/>
      <c r="UUB131" s="1148"/>
      <c r="UUC131" s="1148"/>
      <c r="UUD131" s="1148"/>
      <c r="UUE131" s="642"/>
      <c r="UUF131" s="730"/>
      <c r="UUG131" s="60"/>
      <c r="UUH131" s="60"/>
      <c r="UUI131" s="731"/>
      <c r="UUJ131" s="1150"/>
      <c r="UUK131" s="35"/>
      <c r="UUL131" s="732"/>
      <c r="UUM131" s="6"/>
      <c r="UUN131" s="6"/>
      <c r="UUO131" s="6"/>
      <c r="UUP131" s="732"/>
      <c r="UUQ131" s="1150"/>
      <c r="UUR131" s="609"/>
      <c r="UUS131" s="1150"/>
      <c r="UUT131" s="1150"/>
      <c r="UUU131" s="1150"/>
      <c r="UUV131" s="609"/>
      <c r="UUW131" s="1150"/>
      <c r="UUX131" s="642"/>
      <c r="UUY131" s="1148"/>
      <c r="UUZ131" s="1148"/>
      <c r="UVA131" s="1148"/>
      <c r="UVB131" s="642"/>
      <c r="UVC131" s="730"/>
      <c r="UVD131" s="60"/>
      <c r="UVE131" s="60"/>
      <c r="UVF131" s="731"/>
      <c r="UVG131" s="1150"/>
      <c r="UVH131" s="35"/>
      <c r="UVI131" s="732"/>
      <c r="UVJ131" s="6"/>
      <c r="UVK131" s="6"/>
      <c r="UVL131" s="6"/>
      <c r="UVM131" s="732"/>
      <c r="UVN131" s="1150"/>
      <c r="UVO131" s="609"/>
      <c r="UVP131" s="1150"/>
      <c r="UVQ131" s="1150"/>
      <c r="UVR131" s="1150"/>
      <c r="UVS131" s="609"/>
      <c r="UVT131" s="1150"/>
      <c r="UVU131" s="642"/>
      <c r="UVV131" s="1148"/>
      <c r="UVW131" s="1148"/>
      <c r="UVX131" s="1148"/>
      <c r="UVY131" s="642"/>
      <c r="UVZ131" s="730"/>
      <c r="UWA131" s="60"/>
      <c r="UWB131" s="60"/>
      <c r="UWC131" s="731"/>
      <c r="UWD131" s="1150"/>
      <c r="UWE131" s="35"/>
      <c r="UWF131" s="732"/>
      <c r="UWG131" s="6"/>
      <c r="UWH131" s="6"/>
      <c r="UWI131" s="6"/>
      <c r="UWJ131" s="732"/>
      <c r="UWK131" s="1150"/>
      <c r="UWL131" s="609"/>
      <c r="UWM131" s="1150"/>
      <c r="UWN131" s="1150"/>
      <c r="UWO131" s="1150"/>
      <c r="UWP131" s="609"/>
      <c r="UWQ131" s="1150"/>
      <c r="UWR131" s="642"/>
      <c r="UWS131" s="1148"/>
      <c r="UWT131" s="1148"/>
      <c r="UWU131" s="1148"/>
      <c r="UWV131" s="642"/>
      <c r="UWW131" s="730"/>
      <c r="UWX131" s="60"/>
      <c r="UWY131" s="60"/>
      <c r="UWZ131" s="731"/>
      <c r="UXA131" s="1150"/>
      <c r="UXB131" s="35"/>
      <c r="UXC131" s="732"/>
      <c r="UXD131" s="6"/>
      <c r="UXE131" s="6"/>
      <c r="UXF131" s="6"/>
      <c r="UXG131" s="732"/>
      <c r="UXH131" s="1150"/>
      <c r="UXI131" s="609"/>
      <c r="UXJ131" s="1150"/>
      <c r="UXK131" s="1150"/>
      <c r="UXL131" s="1150"/>
      <c r="UXM131" s="609"/>
      <c r="UXN131" s="1150"/>
      <c r="UXO131" s="642"/>
      <c r="UXP131" s="1148"/>
      <c r="UXQ131" s="1148"/>
      <c r="UXR131" s="1148"/>
      <c r="UXS131" s="642"/>
      <c r="UXT131" s="730"/>
      <c r="UXU131" s="60"/>
      <c r="UXV131" s="60"/>
      <c r="UXW131" s="731"/>
      <c r="UXX131" s="1150"/>
      <c r="UXY131" s="35"/>
      <c r="UXZ131" s="732"/>
      <c r="UYA131" s="6"/>
      <c r="UYB131" s="6"/>
      <c r="UYC131" s="6"/>
      <c r="UYD131" s="732"/>
      <c r="UYE131" s="1150"/>
      <c r="UYF131" s="609"/>
      <c r="UYG131" s="1150"/>
      <c r="UYH131" s="1150"/>
      <c r="UYI131" s="1150"/>
      <c r="UYJ131" s="609"/>
      <c r="UYK131" s="1150"/>
      <c r="UYL131" s="642"/>
      <c r="UYM131" s="1148"/>
      <c r="UYN131" s="1148"/>
      <c r="UYO131" s="1148"/>
      <c r="UYP131" s="642"/>
      <c r="UYQ131" s="730"/>
      <c r="UYR131" s="60"/>
      <c r="UYS131" s="60"/>
      <c r="UYT131" s="731"/>
      <c r="UYU131" s="1150"/>
      <c r="UYV131" s="35"/>
      <c r="UYW131" s="732"/>
      <c r="UYX131" s="6"/>
      <c r="UYY131" s="6"/>
      <c r="UYZ131" s="6"/>
      <c r="UZA131" s="732"/>
      <c r="UZB131" s="1150"/>
      <c r="UZC131" s="609"/>
      <c r="UZD131" s="1150"/>
      <c r="UZE131" s="1150"/>
      <c r="UZF131" s="1150"/>
      <c r="UZG131" s="609"/>
      <c r="UZH131" s="1150"/>
      <c r="UZI131" s="642"/>
      <c r="UZJ131" s="1148"/>
      <c r="UZK131" s="1148"/>
      <c r="UZL131" s="1148"/>
      <c r="UZM131" s="642"/>
      <c r="UZN131" s="730"/>
      <c r="UZO131" s="60"/>
      <c r="UZP131" s="60"/>
      <c r="UZQ131" s="731"/>
      <c r="UZR131" s="1150"/>
      <c r="UZS131" s="35"/>
      <c r="UZT131" s="732"/>
      <c r="UZU131" s="6"/>
      <c r="UZV131" s="6"/>
      <c r="UZW131" s="6"/>
      <c r="UZX131" s="732"/>
      <c r="UZY131" s="1150"/>
      <c r="UZZ131" s="609"/>
      <c r="VAA131" s="1150"/>
      <c r="VAB131" s="1150"/>
      <c r="VAC131" s="1150"/>
      <c r="VAD131" s="609"/>
      <c r="VAE131" s="1150"/>
      <c r="VAF131" s="642"/>
      <c r="VAG131" s="1148"/>
      <c r="VAH131" s="1148"/>
      <c r="VAI131" s="1148"/>
      <c r="VAJ131" s="642"/>
      <c r="VAK131" s="730"/>
      <c r="VAL131" s="60"/>
      <c r="VAM131" s="60"/>
      <c r="VAN131" s="731"/>
      <c r="VAO131" s="1150"/>
      <c r="VAP131" s="35"/>
      <c r="VAQ131" s="732"/>
      <c r="VAR131" s="6"/>
      <c r="VAS131" s="6"/>
      <c r="VAT131" s="6"/>
      <c r="VAU131" s="732"/>
      <c r="VAV131" s="1150"/>
      <c r="VAW131" s="609"/>
      <c r="VAX131" s="1150"/>
      <c r="VAY131" s="1150"/>
      <c r="VAZ131" s="1150"/>
      <c r="VBA131" s="609"/>
      <c r="VBB131" s="1150"/>
      <c r="VBC131" s="642"/>
      <c r="VBD131" s="1148"/>
      <c r="VBE131" s="1148"/>
      <c r="VBF131" s="1148"/>
      <c r="VBG131" s="642"/>
      <c r="VBH131" s="730"/>
      <c r="VBI131" s="60"/>
      <c r="VBJ131" s="60"/>
      <c r="VBK131" s="731"/>
      <c r="VBL131" s="1150"/>
      <c r="VBM131" s="35"/>
      <c r="VBN131" s="732"/>
      <c r="VBO131" s="6"/>
      <c r="VBP131" s="6"/>
      <c r="VBQ131" s="6"/>
      <c r="VBR131" s="732"/>
      <c r="VBS131" s="1150"/>
      <c r="VBT131" s="609"/>
      <c r="VBU131" s="1150"/>
      <c r="VBV131" s="1150"/>
      <c r="VBW131" s="1150"/>
      <c r="VBX131" s="609"/>
      <c r="VBY131" s="1150"/>
      <c r="VBZ131" s="642"/>
      <c r="VCA131" s="1148"/>
      <c r="VCB131" s="1148"/>
      <c r="VCC131" s="1148"/>
      <c r="VCD131" s="642"/>
      <c r="VCE131" s="730"/>
      <c r="VCF131" s="60"/>
      <c r="VCG131" s="60"/>
      <c r="VCH131" s="731"/>
      <c r="VCI131" s="1150"/>
      <c r="VCJ131" s="35"/>
      <c r="VCK131" s="732"/>
      <c r="VCL131" s="6"/>
      <c r="VCM131" s="6"/>
      <c r="VCN131" s="6"/>
      <c r="VCO131" s="732"/>
      <c r="VCP131" s="1150"/>
      <c r="VCQ131" s="609"/>
      <c r="VCR131" s="1150"/>
      <c r="VCS131" s="1150"/>
      <c r="VCT131" s="1150"/>
      <c r="VCU131" s="609"/>
      <c r="VCV131" s="1150"/>
      <c r="VCW131" s="642"/>
      <c r="VCX131" s="1148"/>
      <c r="VCY131" s="1148"/>
      <c r="VCZ131" s="1148"/>
      <c r="VDA131" s="642"/>
      <c r="VDB131" s="730"/>
      <c r="VDC131" s="60"/>
      <c r="VDD131" s="60"/>
      <c r="VDE131" s="731"/>
      <c r="VDF131" s="1150"/>
      <c r="VDG131" s="35"/>
      <c r="VDH131" s="732"/>
      <c r="VDI131" s="6"/>
      <c r="VDJ131" s="6"/>
      <c r="VDK131" s="6"/>
      <c r="VDL131" s="732"/>
      <c r="VDM131" s="1150"/>
      <c r="VDN131" s="609"/>
      <c r="VDO131" s="1150"/>
      <c r="VDP131" s="1150"/>
      <c r="VDQ131" s="1150"/>
      <c r="VDR131" s="609"/>
      <c r="VDS131" s="1150"/>
      <c r="VDT131" s="642"/>
      <c r="VDU131" s="1148"/>
      <c r="VDV131" s="1148"/>
      <c r="VDW131" s="1148"/>
      <c r="VDX131" s="642"/>
      <c r="VDY131" s="730"/>
      <c r="VDZ131" s="60"/>
      <c r="VEA131" s="60"/>
      <c r="VEB131" s="731"/>
      <c r="VEC131" s="1150"/>
      <c r="VED131" s="35"/>
      <c r="VEE131" s="732"/>
      <c r="VEF131" s="6"/>
      <c r="VEG131" s="6"/>
      <c r="VEH131" s="6"/>
      <c r="VEI131" s="732"/>
      <c r="VEJ131" s="1150"/>
      <c r="VEK131" s="609"/>
      <c r="VEL131" s="1150"/>
      <c r="VEM131" s="1150"/>
      <c r="VEN131" s="1150"/>
      <c r="VEO131" s="609"/>
      <c r="VEP131" s="1150"/>
      <c r="VEQ131" s="642"/>
      <c r="VER131" s="1148"/>
      <c r="VES131" s="1148"/>
      <c r="VET131" s="1148"/>
      <c r="VEU131" s="642"/>
      <c r="VEV131" s="730"/>
      <c r="VEW131" s="60"/>
      <c r="VEX131" s="60"/>
      <c r="VEY131" s="731"/>
      <c r="VEZ131" s="1150"/>
      <c r="VFA131" s="35"/>
      <c r="VFB131" s="732"/>
      <c r="VFC131" s="6"/>
      <c r="VFD131" s="6"/>
      <c r="VFE131" s="6"/>
      <c r="VFF131" s="732"/>
      <c r="VFG131" s="1150"/>
      <c r="VFH131" s="609"/>
      <c r="VFI131" s="1150"/>
      <c r="VFJ131" s="1150"/>
      <c r="VFK131" s="1150"/>
      <c r="VFL131" s="609"/>
      <c r="VFM131" s="1150"/>
      <c r="VFN131" s="642"/>
      <c r="VFO131" s="1148"/>
      <c r="VFP131" s="1148"/>
      <c r="VFQ131" s="1148"/>
      <c r="VFR131" s="642"/>
      <c r="VFS131" s="730"/>
      <c r="VFT131" s="60"/>
      <c r="VFU131" s="60"/>
      <c r="VFV131" s="731"/>
      <c r="VFW131" s="1150"/>
      <c r="VFX131" s="35"/>
      <c r="VFY131" s="732"/>
      <c r="VFZ131" s="6"/>
      <c r="VGA131" s="6"/>
      <c r="VGB131" s="6"/>
      <c r="VGC131" s="732"/>
      <c r="VGD131" s="1150"/>
      <c r="VGE131" s="609"/>
      <c r="VGF131" s="1150"/>
      <c r="VGG131" s="1150"/>
      <c r="VGH131" s="1150"/>
      <c r="VGI131" s="609"/>
      <c r="VGJ131" s="1150"/>
      <c r="VGK131" s="642"/>
      <c r="VGL131" s="1148"/>
      <c r="VGM131" s="1148"/>
      <c r="VGN131" s="1148"/>
      <c r="VGO131" s="642"/>
      <c r="VGP131" s="730"/>
      <c r="VGQ131" s="60"/>
      <c r="VGR131" s="60"/>
      <c r="VGS131" s="731"/>
      <c r="VGT131" s="1150"/>
      <c r="VGU131" s="35"/>
      <c r="VGV131" s="732"/>
      <c r="VGW131" s="6"/>
      <c r="VGX131" s="6"/>
      <c r="VGY131" s="6"/>
      <c r="VGZ131" s="732"/>
      <c r="VHA131" s="1150"/>
      <c r="VHB131" s="609"/>
      <c r="VHC131" s="1150"/>
      <c r="VHD131" s="1150"/>
      <c r="VHE131" s="1150"/>
      <c r="VHF131" s="609"/>
      <c r="VHG131" s="1150"/>
      <c r="VHH131" s="642"/>
      <c r="VHI131" s="1148"/>
      <c r="VHJ131" s="1148"/>
      <c r="VHK131" s="1148"/>
      <c r="VHL131" s="642"/>
      <c r="VHM131" s="730"/>
      <c r="VHN131" s="60"/>
      <c r="VHO131" s="60"/>
      <c r="VHP131" s="731"/>
      <c r="VHQ131" s="1150"/>
      <c r="VHR131" s="35"/>
      <c r="VHS131" s="732"/>
      <c r="VHT131" s="6"/>
      <c r="VHU131" s="6"/>
      <c r="VHV131" s="6"/>
      <c r="VHW131" s="732"/>
      <c r="VHX131" s="1150"/>
      <c r="VHY131" s="609"/>
      <c r="VHZ131" s="1150"/>
      <c r="VIA131" s="1150"/>
      <c r="VIB131" s="1150"/>
      <c r="VIC131" s="609"/>
      <c r="VID131" s="1150"/>
      <c r="VIE131" s="642"/>
      <c r="VIF131" s="1148"/>
      <c r="VIG131" s="1148"/>
      <c r="VIH131" s="1148"/>
      <c r="VII131" s="642"/>
      <c r="VIJ131" s="730"/>
      <c r="VIK131" s="60"/>
      <c r="VIL131" s="60"/>
      <c r="VIM131" s="731"/>
      <c r="VIN131" s="1150"/>
      <c r="VIO131" s="35"/>
      <c r="VIP131" s="732"/>
      <c r="VIQ131" s="6"/>
      <c r="VIR131" s="6"/>
      <c r="VIS131" s="6"/>
      <c r="VIT131" s="732"/>
      <c r="VIU131" s="1150"/>
      <c r="VIV131" s="609"/>
      <c r="VIW131" s="1150"/>
      <c r="VIX131" s="1150"/>
      <c r="VIY131" s="1150"/>
      <c r="VIZ131" s="609"/>
      <c r="VJA131" s="1150"/>
      <c r="VJB131" s="642"/>
      <c r="VJC131" s="1148"/>
      <c r="VJD131" s="1148"/>
      <c r="VJE131" s="1148"/>
      <c r="VJF131" s="642"/>
      <c r="VJG131" s="730"/>
      <c r="VJH131" s="60"/>
      <c r="VJI131" s="60"/>
      <c r="VJJ131" s="731"/>
      <c r="VJK131" s="1150"/>
      <c r="VJL131" s="35"/>
      <c r="VJM131" s="732"/>
      <c r="VJN131" s="6"/>
      <c r="VJO131" s="6"/>
      <c r="VJP131" s="6"/>
      <c r="VJQ131" s="732"/>
      <c r="VJR131" s="1150"/>
      <c r="VJS131" s="609"/>
      <c r="VJT131" s="1150"/>
      <c r="VJU131" s="1150"/>
      <c r="VJV131" s="1150"/>
      <c r="VJW131" s="609"/>
      <c r="VJX131" s="1150"/>
      <c r="VJY131" s="642"/>
      <c r="VJZ131" s="1148"/>
      <c r="VKA131" s="1148"/>
      <c r="VKB131" s="1148"/>
      <c r="VKC131" s="642"/>
      <c r="VKD131" s="730"/>
      <c r="VKE131" s="60"/>
      <c r="VKF131" s="60"/>
      <c r="VKG131" s="731"/>
      <c r="VKH131" s="1150"/>
      <c r="VKI131" s="35"/>
      <c r="VKJ131" s="732"/>
      <c r="VKK131" s="6"/>
      <c r="VKL131" s="6"/>
      <c r="VKM131" s="6"/>
      <c r="VKN131" s="732"/>
      <c r="VKO131" s="1150"/>
      <c r="VKP131" s="609"/>
      <c r="VKQ131" s="1150"/>
      <c r="VKR131" s="1150"/>
      <c r="VKS131" s="1150"/>
      <c r="VKT131" s="609"/>
      <c r="VKU131" s="1150"/>
      <c r="VKV131" s="642"/>
      <c r="VKW131" s="1148"/>
      <c r="VKX131" s="1148"/>
      <c r="VKY131" s="1148"/>
      <c r="VKZ131" s="642"/>
      <c r="VLA131" s="730"/>
      <c r="VLB131" s="60"/>
      <c r="VLC131" s="60"/>
      <c r="VLD131" s="731"/>
      <c r="VLE131" s="1150"/>
      <c r="VLF131" s="35"/>
      <c r="VLG131" s="732"/>
      <c r="VLH131" s="6"/>
      <c r="VLI131" s="6"/>
      <c r="VLJ131" s="6"/>
      <c r="VLK131" s="732"/>
      <c r="VLL131" s="1150"/>
      <c r="VLM131" s="609"/>
      <c r="VLN131" s="1150"/>
      <c r="VLO131" s="1150"/>
      <c r="VLP131" s="1150"/>
      <c r="VLQ131" s="609"/>
      <c r="VLR131" s="1150"/>
      <c r="VLS131" s="642"/>
      <c r="VLT131" s="1148"/>
      <c r="VLU131" s="1148"/>
      <c r="VLV131" s="1148"/>
      <c r="VLW131" s="642"/>
      <c r="VLX131" s="730"/>
      <c r="VLY131" s="60"/>
      <c r="VLZ131" s="60"/>
      <c r="VMA131" s="731"/>
      <c r="VMB131" s="1150"/>
      <c r="VMC131" s="35"/>
      <c r="VMD131" s="732"/>
      <c r="VME131" s="6"/>
      <c r="VMF131" s="6"/>
      <c r="VMG131" s="6"/>
      <c r="VMH131" s="732"/>
      <c r="VMI131" s="1150"/>
      <c r="VMJ131" s="609"/>
      <c r="VMK131" s="1150"/>
      <c r="VML131" s="1150"/>
      <c r="VMM131" s="1150"/>
      <c r="VMN131" s="609"/>
      <c r="VMO131" s="1150"/>
      <c r="VMP131" s="642"/>
      <c r="VMQ131" s="1148"/>
      <c r="VMR131" s="1148"/>
      <c r="VMS131" s="1148"/>
      <c r="VMT131" s="642"/>
      <c r="VMU131" s="730"/>
      <c r="VMV131" s="60"/>
      <c r="VMW131" s="60"/>
      <c r="VMX131" s="731"/>
      <c r="VMY131" s="1150"/>
      <c r="VMZ131" s="35"/>
      <c r="VNA131" s="732"/>
      <c r="VNB131" s="6"/>
      <c r="VNC131" s="6"/>
      <c r="VND131" s="6"/>
      <c r="VNE131" s="732"/>
      <c r="VNF131" s="1150"/>
      <c r="VNG131" s="609"/>
      <c r="VNH131" s="1150"/>
      <c r="VNI131" s="1150"/>
      <c r="VNJ131" s="1150"/>
      <c r="VNK131" s="609"/>
      <c r="VNL131" s="1150"/>
      <c r="VNM131" s="642"/>
      <c r="VNN131" s="1148"/>
      <c r="VNO131" s="1148"/>
      <c r="VNP131" s="1148"/>
      <c r="VNQ131" s="642"/>
      <c r="VNR131" s="730"/>
      <c r="VNS131" s="60"/>
      <c r="VNT131" s="60"/>
      <c r="VNU131" s="731"/>
      <c r="VNV131" s="1150"/>
      <c r="VNW131" s="35"/>
      <c r="VNX131" s="732"/>
      <c r="VNY131" s="6"/>
      <c r="VNZ131" s="6"/>
      <c r="VOA131" s="6"/>
      <c r="VOB131" s="732"/>
      <c r="VOC131" s="1150"/>
      <c r="VOD131" s="609"/>
      <c r="VOE131" s="1150"/>
      <c r="VOF131" s="1150"/>
      <c r="VOG131" s="1150"/>
      <c r="VOH131" s="609"/>
      <c r="VOI131" s="1150"/>
      <c r="VOJ131" s="642"/>
      <c r="VOK131" s="1148"/>
      <c r="VOL131" s="1148"/>
      <c r="VOM131" s="1148"/>
      <c r="VON131" s="642"/>
      <c r="VOO131" s="730"/>
      <c r="VOP131" s="60"/>
      <c r="VOQ131" s="60"/>
      <c r="VOR131" s="731"/>
      <c r="VOS131" s="1150"/>
      <c r="VOT131" s="35"/>
      <c r="VOU131" s="732"/>
      <c r="VOV131" s="6"/>
      <c r="VOW131" s="6"/>
      <c r="VOX131" s="6"/>
      <c r="VOY131" s="732"/>
      <c r="VOZ131" s="1150"/>
      <c r="VPA131" s="609"/>
      <c r="VPB131" s="1150"/>
      <c r="VPC131" s="1150"/>
      <c r="VPD131" s="1150"/>
      <c r="VPE131" s="609"/>
      <c r="VPF131" s="1150"/>
      <c r="VPG131" s="642"/>
      <c r="VPH131" s="1148"/>
      <c r="VPI131" s="1148"/>
      <c r="VPJ131" s="1148"/>
      <c r="VPK131" s="642"/>
      <c r="VPL131" s="730"/>
      <c r="VPM131" s="60"/>
      <c r="VPN131" s="60"/>
      <c r="VPO131" s="731"/>
      <c r="VPP131" s="1150"/>
      <c r="VPQ131" s="35"/>
      <c r="VPR131" s="732"/>
      <c r="VPS131" s="6"/>
      <c r="VPT131" s="6"/>
      <c r="VPU131" s="6"/>
      <c r="VPV131" s="732"/>
      <c r="VPW131" s="1150"/>
      <c r="VPX131" s="609"/>
      <c r="VPY131" s="1150"/>
      <c r="VPZ131" s="1150"/>
      <c r="VQA131" s="1150"/>
      <c r="VQB131" s="609"/>
      <c r="VQC131" s="1150"/>
      <c r="VQD131" s="642"/>
      <c r="VQE131" s="1148"/>
      <c r="VQF131" s="1148"/>
      <c r="VQG131" s="1148"/>
      <c r="VQH131" s="642"/>
      <c r="VQI131" s="730"/>
      <c r="VQJ131" s="60"/>
      <c r="VQK131" s="60"/>
      <c r="VQL131" s="731"/>
      <c r="VQM131" s="1150"/>
      <c r="VQN131" s="35"/>
      <c r="VQO131" s="732"/>
      <c r="VQP131" s="6"/>
      <c r="VQQ131" s="6"/>
      <c r="VQR131" s="6"/>
      <c r="VQS131" s="732"/>
      <c r="VQT131" s="1150"/>
      <c r="VQU131" s="609"/>
      <c r="VQV131" s="1150"/>
      <c r="VQW131" s="1150"/>
      <c r="VQX131" s="1150"/>
      <c r="VQY131" s="609"/>
      <c r="VQZ131" s="1150"/>
      <c r="VRA131" s="642"/>
      <c r="VRB131" s="1148"/>
      <c r="VRC131" s="1148"/>
      <c r="VRD131" s="1148"/>
      <c r="VRE131" s="642"/>
      <c r="VRF131" s="730"/>
      <c r="VRG131" s="60"/>
      <c r="VRH131" s="60"/>
      <c r="VRI131" s="731"/>
      <c r="VRJ131" s="1150"/>
      <c r="VRK131" s="35"/>
      <c r="VRL131" s="732"/>
      <c r="VRM131" s="6"/>
      <c r="VRN131" s="6"/>
      <c r="VRO131" s="6"/>
      <c r="VRP131" s="732"/>
      <c r="VRQ131" s="1150"/>
      <c r="VRR131" s="609"/>
      <c r="VRS131" s="1150"/>
      <c r="VRT131" s="1150"/>
      <c r="VRU131" s="1150"/>
      <c r="VRV131" s="609"/>
      <c r="VRW131" s="1150"/>
      <c r="VRX131" s="642"/>
      <c r="VRY131" s="1148"/>
      <c r="VRZ131" s="1148"/>
      <c r="VSA131" s="1148"/>
      <c r="VSB131" s="642"/>
      <c r="VSC131" s="730"/>
      <c r="VSD131" s="60"/>
      <c r="VSE131" s="60"/>
      <c r="VSF131" s="731"/>
      <c r="VSG131" s="1150"/>
      <c r="VSH131" s="35"/>
      <c r="VSI131" s="732"/>
      <c r="VSJ131" s="6"/>
      <c r="VSK131" s="6"/>
      <c r="VSL131" s="6"/>
      <c r="VSM131" s="732"/>
      <c r="VSN131" s="1150"/>
      <c r="VSO131" s="609"/>
      <c r="VSP131" s="1150"/>
      <c r="VSQ131" s="1150"/>
      <c r="VSR131" s="1150"/>
      <c r="VSS131" s="609"/>
      <c r="VST131" s="1150"/>
      <c r="VSU131" s="642"/>
      <c r="VSV131" s="1148"/>
      <c r="VSW131" s="1148"/>
      <c r="VSX131" s="1148"/>
      <c r="VSY131" s="642"/>
      <c r="VSZ131" s="730"/>
      <c r="VTA131" s="60"/>
      <c r="VTB131" s="60"/>
      <c r="VTC131" s="731"/>
      <c r="VTD131" s="1150"/>
      <c r="VTE131" s="35"/>
      <c r="VTF131" s="732"/>
      <c r="VTG131" s="6"/>
      <c r="VTH131" s="6"/>
      <c r="VTI131" s="6"/>
      <c r="VTJ131" s="732"/>
      <c r="VTK131" s="1150"/>
      <c r="VTL131" s="609"/>
      <c r="VTM131" s="1150"/>
      <c r="VTN131" s="1150"/>
      <c r="VTO131" s="1150"/>
      <c r="VTP131" s="609"/>
      <c r="VTQ131" s="1150"/>
      <c r="VTR131" s="642"/>
      <c r="VTS131" s="1148"/>
      <c r="VTT131" s="1148"/>
      <c r="VTU131" s="1148"/>
      <c r="VTV131" s="642"/>
      <c r="VTW131" s="730"/>
      <c r="VTX131" s="60"/>
      <c r="VTY131" s="60"/>
      <c r="VTZ131" s="731"/>
      <c r="VUA131" s="1150"/>
      <c r="VUB131" s="35"/>
      <c r="VUC131" s="732"/>
      <c r="VUD131" s="6"/>
      <c r="VUE131" s="6"/>
      <c r="VUF131" s="6"/>
      <c r="VUG131" s="732"/>
      <c r="VUH131" s="1150"/>
      <c r="VUI131" s="609"/>
      <c r="VUJ131" s="1150"/>
      <c r="VUK131" s="1150"/>
      <c r="VUL131" s="1150"/>
      <c r="VUM131" s="609"/>
      <c r="VUN131" s="1150"/>
      <c r="VUO131" s="642"/>
      <c r="VUP131" s="1148"/>
      <c r="VUQ131" s="1148"/>
      <c r="VUR131" s="1148"/>
      <c r="VUS131" s="642"/>
      <c r="VUT131" s="730"/>
      <c r="VUU131" s="60"/>
      <c r="VUV131" s="60"/>
      <c r="VUW131" s="731"/>
      <c r="VUX131" s="1150"/>
      <c r="VUY131" s="35"/>
      <c r="VUZ131" s="732"/>
      <c r="VVA131" s="6"/>
      <c r="VVB131" s="6"/>
      <c r="VVC131" s="6"/>
      <c r="VVD131" s="732"/>
      <c r="VVE131" s="1150"/>
      <c r="VVF131" s="609"/>
      <c r="VVG131" s="1150"/>
      <c r="VVH131" s="1150"/>
      <c r="VVI131" s="1150"/>
      <c r="VVJ131" s="609"/>
      <c r="VVK131" s="1150"/>
      <c r="VVL131" s="642"/>
      <c r="VVM131" s="1148"/>
      <c r="VVN131" s="1148"/>
      <c r="VVO131" s="1148"/>
      <c r="VVP131" s="642"/>
      <c r="VVQ131" s="730"/>
      <c r="VVR131" s="60"/>
      <c r="VVS131" s="60"/>
      <c r="VVT131" s="731"/>
      <c r="VVU131" s="1150"/>
      <c r="VVV131" s="35"/>
      <c r="VVW131" s="732"/>
      <c r="VVX131" s="6"/>
      <c r="VVY131" s="6"/>
      <c r="VVZ131" s="6"/>
      <c r="VWA131" s="732"/>
      <c r="VWB131" s="1150"/>
      <c r="VWC131" s="609"/>
      <c r="VWD131" s="1150"/>
      <c r="VWE131" s="1150"/>
      <c r="VWF131" s="1150"/>
      <c r="VWG131" s="609"/>
      <c r="VWH131" s="1150"/>
      <c r="VWI131" s="642"/>
      <c r="VWJ131" s="1148"/>
      <c r="VWK131" s="1148"/>
      <c r="VWL131" s="1148"/>
      <c r="VWM131" s="642"/>
      <c r="VWN131" s="730"/>
      <c r="VWO131" s="60"/>
      <c r="VWP131" s="60"/>
      <c r="VWQ131" s="731"/>
      <c r="VWR131" s="1150"/>
      <c r="VWS131" s="35"/>
      <c r="VWT131" s="732"/>
      <c r="VWU131" s="6"/>
      <c r="VWV131" s="6"/>
      <c r="VWW131" s="6"/>
      <c r="VWX131" s="732"/>
      <c r="VWY131" s="1150"/>
      <c r="VWZ131" s="609"/>
      <c r="VXA131" s="1150"/>
      <c r="VXB131" s="1150"/>
      <c r="VXC131" s="1150"/>
      <c r="VXD131" s="609"/>
      <c r="VXE131" s="1150"/>
      <c r="VXF131" s="642"/>
      <c r="VXG131" s="1148"/>
      <c r="VXH131" s="1148"/>
      <c r="VXI131" s="1148"/>
      <c r="VXJ131" s="642"/>
      <c r="VXK131" s="730"/>
      <c r="VXL131" s="60"/>
      <c r="VXM131" s="60"/>
      <c r="VXN131" s="731"/>
      <c r="VXO131" s="1150"/>
      <c r="VXP131" s="35"/>
      <c r="VXQ131" s="732"/>
      <c r="VXR131" s="6"/>
      <c r="VXS131" s="6"/>
      <c r="VXT131" s="6"/>
      <c r="VXU131" s="732"/>
      <c r="VXV131" s="1150"/>
      <c r="VXW131" s="609"/>
      <c r="VXX131" s="1150"/>
      <c r="VXY131" s="1150"/>
      <c r="VXZ131" s="1150"/>
      <c r="VYA131" s="609"/>
      <c r="VYB131" s="1150"/>
      <c r="VYC131" s="642"/>
      <c r="VYD131" s="1148"/>
      <c r="VYE131" s="1148"/>
      <c r="VYF131" s="1148"/>
      <c r="VYG131" s="642"/>
      <c r="VYH131" s="730"/>
      <c r="VYI131" s="60"/>
      <c r="VYJ131" s="60"/>
      <c r="VYK131" s="731"/>
      <c r="VYL131" s="1150"/>
      <c r="VYM131" s="35"/>
      <c r="VYN131" s="732"/>
      <c r="VYO131" s="6"/>
      <c r="VYP131" s="6"/>
      <c r="VYQ131" s="6"/>
      <c r="VYR131" s="732"/>
      <c r="VYS131" s="1150"/>
      <c r="VYT131" s="609"/>
      <c r="VYU131" s="1150"/>
      <c r="VYV131" s="1150"/>
      <c r="VYW131" s="1150"/>
      <c r="VYX131" s="609"/>
      <c r="VYY131" s="1150"/>
      <c r="VYZ131" s="642"/>
      <c r="VZA131" s="1148"/>
      <c r="VZB131" s="1148"/>
      <c r="VZC131" s="1148"/>
      <c r="VZD131" s="642"/>
      <c r="VZE131" s="730"/>
      <c r="VZF131" s="60"/>
      <c r="VZG131" s="60"/>
      <c r="VZH131" s="731"/>
      <c r="VZI131" s="1150"/>
      <c r="VZJ131" s="35"/>
      <c r="VZK131" s="732"/>
      <c r="VZL131" s="6"/>
      <c r="VZM131" s="6"/>
      <c r="VZN131" s="6"/>
      <c r="VZO131" s="732"/>
      <c r="VZP131" s="1150"/>
      <c r="VZQ131" s="609"/>
      <c r="VZR131" s="1150"/>
      <c r="VZS131" s="1150"/>
      <c r="VZT131" s="1150"/>
      <c r="VZU131" s="609"/>
      <c r="VZV131" s="1150"/>
      <c r="VZW131" s="642"/>
      <c r="VZX131" s="1148"/>
      <c r="VZY131" s="1148"/>
      <c r="VZZ131" s="1148"/>
      <c r="WAA131" s="642"/>
      <c r="WAB131" s="730"/>
      <c r="WAC131" s="60"/>
      <c r="WAD131" s="60"/>
      <c r="WAE131" s="731"/>
      <c r="WAF131" s="1150"/>
      <c r="WAG131" s="35"/>
      <c r="WAH131" s="732"/>
      <c r="WAI131" s="6"/>
      <c r="WAJ131" s="6"/>
      <c r="WAK131" s="6"/>
      <c r="WAL131" s="732"/>
      <c r="WAM131" s="1150"/>
      <c r="WAN131" s="609"/>
      <c r="WAO131" s="1150"/>
      <c r="WAP131" s="1150"/>
      <c r="WAQ131" s="1150"/>
      <c r="WAR131" s="609"/>
      <c r="WAS131" s="1150"/>
      <c r="WAT131" s="642"/>
      <c r="WAU131" s="1148"/>
      <c r="WAV131" s="1148"/>
      <c r="WAW131" s="1148"/>
      <c r="WAX131" s="642"/>
      <c r="WAY131" s="730"/>
      <c r="WAZ131" s="60"/>
      <c r="WBA131" s="60"/>
      <c r="WBB131" s="731"/>
      <c r="WBC131" s="1150"/>
      <c r="WBD131" s="35"/>
      <c r="WBE131" s="732"/>
      <c r="WBF131" s="6"/>
      <c r="WBG131" s="6"/>
      <c r="WBH131" s="6"/>
      <c r="WBI131" s="732"/>
      <c r="WBJ131" s="1150"/>
      <c r="WBK131" s="609"/>
      <c r="WBL131" s="1150"/>
      <c r="WBM131" s="1150"/>
      <c r="WBN131" s="1150"/>
      <c r="WBO131" s="609"/>
      <c r="WBP131" s="1150"/>
      <c r="WBQ131" s="642"/>
      <c r="WBR131" s="1148"/>
      <c r="WBS131" s="1148"/>
      <c r="WBT131" s="1148"/>
      <c r="WBU131" s="642"/>
      <c r="WBV131" s="730"/>
      <c r="WBW131" s="60"/>
      <c r="WBX131" s="60"/>
      <c r="WBY131" s="731"/>
      <c r="WBZ131" s="1150"/>
      <c r="WCA131" s="35"/>
      <c r="WCB131" s="732"/>
      <c r="WCC131" s="6"/>
      <c r="WCD131" s="6"/>
      <c r="WCE131" s="6"/>
      <c r="WCF131" s="732"/>
      <c r="WCG131" s="1150"/>
      <c r="WCH131" s="609"/>
      <c r="WCI131" s="1150"/>
      <c r="WCJ131" s="1150"/>
      <c r="WCK131" s="1150"/>
      <c r="WCL131" s="609"/>
      <c r="WCM131" s="1150"/>
      <c r="WCN131" s="642"/>
      <c r="WCO131" s="1148"/>
      <c r="WCP131" s="1148"/>
      <c r="WCQ131" s="1148"/>
      <c r="WCR131" s="642"/>
      <c r="WCS131" s="730"/>
      <c r="WCT131" s="60"/>
      <c r="WCU131" s="60"/>
      <c r="WCV131" s="731"/>
      <c r="WCW131" s="1150"/>
      <c r="WCX131" s="35"/>
      <c r="WCY131" s="732"/>
      <c r="WCZ131" s="6"/>
      <c r="WDA131" s="6"/>
      <c r="WDB131" s="6"/>
      <c r="WDC131" s="732"/>
      <c r="WDD131" s="1150"/>
      <c r="WDE131" s="609"/>
      <c r="WDF131" s="1150"/>
      <c r="WDG131" s="1150"/>
      <c r="WDH131" s="1150"/>
      <c r="WDI131" s="609"/>
      <c r="WDJ131" s="1150"/>
      <c r="WDK131" s="642"/>
      <c r="WDL131" s="1148"/>
      <c r="WDM131" s="1148"/>
      <c r="WDN131" s="1148"/>
      <c r="WDO131" s="642"/>
      <c r="WDP131" s="730"/>
      <c r="WDQ131" s="60"/>
      <c r="WDR131" s="60"/>
      <c r="WDS131" s="731"/>
      <c r="WDT131" s="1150"/>
      <c r="WDU131" s="35"/>
      <c r="WDV131" s="732"/>
      <c r="WDW131" s="6"/>
      <c r="WDX131" s="6"/>
      <c r="WDY131" s="6"/>
      <c r="WDZ131" s="732"/>
      <c r="WEA131" s="1150"/>
      <c r="WEB131" s="609"/>
      <c r="WEC131" s="1150"/>
      <c r="WED131" s="1150"/>
      <c r="WEE131" s="1150"/>
      <c r="WEF131" s="609"/>
      <c r="WEG131" s="1150"/>
      <c r="WEH131" s="642"/>
      <c r="WEI131" s="1148"/>
      <c r="WEJ131" s="1148"/>
      <c r="WEK131" s="1148"/>
      <c r="WEL131" s="642"/>
      <c r="WEM131" s="730"/>
      <c r="WEN131" s="60"/>
      <c r="WEO131" s="60"/>
      <c r="WEP131" s="731"/>
      <c r="WEQ131" s="1150"/>
      <c r="WER131" s="35"/>
      <c r="WES131" s="732"/>
      <c r="WET131" s="6"/>
      <c r="WEU131" s="6"/>
      <c r="WEV131" s="6"/>
      <c r="WEW131" s="732"/>
      <c r="WEX131" s="1150"/>
      <c r="WEY131" s="609"/>
      <c r="WEZ131" s="1150"/>
      <c r="WFA131" s="1150"/>
      <c r="WFB131" s="1150"/>
      <c r="WFC131" s="609"/>
      <c r="WFD131" s="1150"/>
      <c r="WFE131" s="642"/>
      <c r="WFF131" s="1148"/>
      <c r="WFG131" s="1148"/>
      <c r="WFH131" s="1148"/>
      <c r="WFI131" s="642"/>
      <c r="WFJ131" s="730"/>
      <c r="WFK131" s="60"/>
      <c r="WFL131" s="60"/>
      <c r="WFM131" s="731"/>
      <c r="WFN131" s="1150"/>
      <c r="WFO131" s="35"/>
      <c r="WFP131" s="732"/>
      <c r="WFQ131" s="6"/>
      <c r="WFR131" s="6"/>
      <c r="WFS131" s="6"/>
      <c r="WFT131" s="732"/>
      <c r="WFU131" s="1150"/>
      <c r="WFV131" s="609"/>
      <c r="WFW131" s="1150"/>
      <c r="WFX131" s="1150"/>
      <c r="WFY131" s="1150"/>
      <c r="WFZ131" s="609"/>
      <c r="WGA131" s="1150"/>
      <c r="WGB131" s="642"/>
      <c r="WGC131" s="1148"/>
      <c r="WGD131" s="1148"/>
      <c r="WGE131" s="1148"/>
      <c r="WGF131" s="642"/>
      <c r="WGG131" s="730"/>
      <c r="WGH131" s="60"/>
      <c r="WGI131" s="60"/>
      <c r="WGJ131" s="731"/>
      <c r="WGK131" s="1150"/>
      <c r="WGL131" s="35"/>
      <c r="WGM131" s="732"/>
      <c r="WGN131" s="6"/>
      <c r="WGO131" s="6"/>
      <c r="WGP131" s="6"/>
      <c r="WGQ131" s="732"/>
      <c r="WGR131" s="1150"/>
      <c r="WGS131" s="609"/>
      <c r="WGT131" s="1150"/>
      <c r="WGU131" s="1150"/>
      <c r="WGV131" s="1150"/>
      <c r="WGW131" s="609"/>
      <c r="WGX131" s="1150"/>
      <c r="WGY131" s="642"/>
      <c r="WGZ131" s="1148"/>
      <c r="WHA131" s="1148"/>
      <c r="WHB131" s="1148"/>
      <c r="WHC131" s="642"/>
      <c r="WHD131" s="730"/>
      <c r="WHE131" s="60"/>
      <c r="WHF131" s="60"/>
      <c r="WHG131" s="731"/>
      <c r="WHH131" s="1150"/>
      <c r="WHI131" s="35"/>
      <c r="WHJ131" s="732"/>
      <c r="WHK131" s="6"/>
      <c r="WHL131" s="6"/>
      <c r="WHM131" s="6"/>
      <c r="WHN131" s="732"/>
      <c r="WHO131" s="1150"/>
      <c r="WHP131" s="609"/>
      <c r="WHQ131" s="1150"/>
      <c r="WHR131" s="1150"/>
      <c r="WHS131" s="1150"/>
      <c r="WHT131" s="609"/>
      <c r="WHU131" s="1150"/>
      <c r="WHV131" s="642"/>
      <c r="WHW131" s="1148"/>
      <c r="WHX131" s="1148"/>
      <c r="WHY131" s="1148"/>
      <c r="WHZ131" s="642"/>
      <c r="WIA131" s="730"/>
      <c r="WIB131" s="60"/>
      <c r="WIC131" s="60"/>
      <c r="WID131" s="731"/>
      <c r="WIE131" s="1150"/>
      <c r="WIF131" s="35"/>
      <c r="WIG131" s="732"/>
      <c r="WIH131" s="6"/>
      <c r="WII131" s="6"/>
      <c r="WIJ131" s="6"/>
      <c r="WIK131" s="732"/>
      <c r="WIL131" s="1150"/>
      <c r="WIM131" s="609"/>
      <c r="WIN131" s="1150"/>
      <c r="WIO131" s="1150"/>
      <c r="WIP131" s="1150"/>
      <c r="WIQ131" s="609"/>
      <c r="WIR131" s="1150"/>
      <c r="WIS131" s="642"/>
      <c r="WIT131" s="1148"/>
      <c r="WIU131" s="1148"/>
      <c r="WIV131" s="1148"/>
      <c r="WIW131" s="642"/>
      <c r="WIX131" s="730"/>
      <c r="WIY131" s="60"/>
      <c r="WIZ131" s="60"/>
      <c r="WJA131" s="731"/>
      <c r="WJB131" s="1150"/>
      <c r="WJC131" s="35"/>
      <c r="WJD131" s="732"/>
      <c r="WJE131" s="6"/>
      <c r="WJF131" s="6"/>
      <c r="WJG131" s="6"/>
      <c r="WJH131" s="732"/>
      <c r="WJI131" s="1150"/>
      <c r="WJJ131" s="609"/>
      <c r="WJK131" s="1150"/>
      <c r="WJL131" s="1150"/>
      <c r="WJM131" s="1150"/>
      <c r="WJN131" s="609"/>
      <c r="WJO131" s="1150"/>
      <c r="WJP131" s="642"/>
      <c r="WJQ131" s="1148"/>
      <c r="WJR131" s="1148"/>
      <c r="WJS131" s="1148"/>
      <c r="WJT131" s="642"/>
      <c r="WJU131" s="730"/>
      <c r="WJV131" s="60"/>
      <c r="WJW131" s="60"/>
      <c r="WJX131" s="731"/>
      <c r="WJY131" s="1150"/>
      <c r="WJZ131" s="35"/>
      <c r="WKA131" s="732"/>
      <c r="WKB131" s="6"/>
      <c r="WKC131" s="6"/>
      <c r="WKD131" s="6"/>
      <c r="WKE131" s="732"/>
      <c r="WKF131" s="1150"/>
      <c r="WKG131" s="609"/>
      <c r="WKH131" s="1150"/>
      <c r="WKI131" s="1150"/>
      <c r="WKJ131" s="1150"/>
      <c r="WKK131" s="609"/>
      <c r="WKL131" s="1150"/>
      <c r="WKM131" s="642"/>
      <c r="WKN131" s="1148"/>
      <c r="WKO131" s="1148"/>
      <c r="WKP131" s="1148"/>
      <c r="WKQ131" s="642"/>
      <c r="WKR131" s="730"/>
      <c r="WKS131" s="60"/>
      <c r="WKT131" s="60"/>
      <c r="WKU131" s="731"/>
      <c r="WKV131" s="1150"/>
      <c r="WKW131" s="35"/>
      <c r="WKX131" s="732"/>
      <c r="WKY131" s="6"/>
      <c r="WKZ131" s="6"/>
      <c r="WLA131" s="6"/>
      <c r="WLB131" s="732"/>
      <c r="WLC131" s="1150"/>
      <c r="WLD131" s="609"/>
      <c r="WLE131" s="1150"/>
      <c r="WLF131" s="1150"/>
      <c r="WLG131" s="1150"/>
      <c r="WLH131" s="609"/>
      <c r="WLI131" s="1150"/>
      <c r="WLJ131" s="642"/>
      <c r="WLK131" s="1148"/>
      <c r="WLL131" s="1148"/>
      <c r="WLM131" s="1148"/>
      <c r="WLN131" s="642"/>
      <c r="WLO131" s="730"/>
      <c r="WLP131" s="60"/>
      <c r="WLQ131" s="60"/>
      <c r="WLR131" s="731"/>
      <c r="WLS131" s="1150"/>
      <c r="WLT131" s="35"/>
      <c r="WLU131" s="732"/>
      <c r="WLV131" s="6"/>
      <c r="WLW131" s="6"/>
      <c r="WLX131" s="6"/>
      <c r="WLY131" s="732"/>
      <c r="WLZ131" s="1150"/>
      <c r="WMA131" s="609"/>
      <c r="WMB131" s="1150"/>
      <c r="WMC131" s="1150"/>
      <c r="WMD131" s="1150"/>
      <c r="WME131" s="609"/>
      <c r="WMF131" s="1150"/>
      <c r="WMG131" s="642"/>
      <c r="WMH131" s="1148"/>
      <c r="WMI131" s="1148"/>
      <c r="WMJ131" s="1148"/>
      <c r="WMK131" s="642"/>
      <c r="WML131" s="730"/>
      <c r="WMM131" s="60"/>
      <c r="WMN131" s="60"/>
      <c r="WMO131" s="731"/>
      <c r="WMP131" s="1150"/>
      <c r="WMQ131" s="35"/>
      <c r="WMR131" s="732"/>
      <c r="WMS131" s="6"/>
      <c r="WMT131" s="6"/>
      <c r="WMU131" s="6"/>
      <c r="WMV131" s="732"/>
      <c r="WMW131" s="1150"/>
      <c r="WMX131" s="609"/>
      <c r="WMY131" s="1150"/>
      <c r="WMZ131" s="1150"/>
      <c r="WNA131" s="1150"/>
      <c r="WNB131" s="609"/>
      <c r="WNC131" s="1150"/>
      <c r="WND131" s="642"/>
      <c r="WNE131" s="1148"/>
      <c r="WNF131" s="1148"/>
      <c r="WNG131" s="1148"/>
      <c r="WNH131" s="642"/>
      <c r="WNI131" s="730"/>
      <c r="WNJ131" s="60"/>
      <c r="WNK131" s="60"/>
      <c r="WNL131" s="731"/>
      <c r="WNM131" s="1150"/>
      <c r="WNN131" s="35"/>
      <c r="WNO131" s="732"/>
      <c r="WNP131" s="6"/>
      <c r="WNQ131" s="6"/>
      <c r="WNR131" s="6"/>
      <c r="WNS131" s="732"/>
      <c r="WNT131" s="1150"/>
      <c r="WNU131" s="609"/>
      <c r="WNV131" s="1150"/>
      <c r="WNW131" s="1150"/>
      <c r="WNX131" s="1150"/>
      <c r="WNY131" s="609"/>
      <c r="WNZ131" s="1150"/>
      <c r="WOA131" s="642"/>
      <c r="WOB131" s="1148"/>
      <c r="WOC131" s="1148"/>
      <c r="WOD131" s="1148"/>
      <c r="WOE131" s="642"/>
      <c r="WOF131" s="730"/>
      <c r="WOG131" s="60"/>
      <c r="WOH131" s="60"/>
      <c r="WOI131" s="731"/>
      <c r="WOJ131" s="1150"/>
      <c r="WOK131" s="35"/>
      <c r="WOL131" s="732"/>
      <c r="WOM131" s="6"/>
      <c r="WON131" s="6"/>
      <c r="WOO131" s="6"/>
      <c r="WOP131" s="732"/>
      <c r="WOQ131" s="1150"/>
      <c r="WOR131" s="609"/>
      <c r="WOS131" s="1150"/>
      <c r="WOT131" s="1150"/>
      <c r="WOU131" s="1150"/>
      <c r="WOV131" s="609"/>
      <c r="WOW131" s="1150"/>
      <c r="WOX131" s="642"/>
      <c r="WOY131" s="1148"/>
      <c r="WOZ131" s="1148"/>
      <c r="WPA131" s="1148"/>
      <c r="WPB131" s="642"/>
      <c r="WPC131" s="730"/>
      <c r="WPD131" s="60"/>
      <c r="WPE131" s="60"/>
      <c r="WPF131" s="731"/>
      <c r="WPG131" s="1150"/>
      <c r="WPH131" s="35"/>
      <c r="WPI131" s="732"/>
      <c r="WPJ131" s="6"/>
      <c r="WPK131" s="6"/>
      <c r="WPL131" s="6"/>
      <c r="WPM131" s="732"/>
      <c r="WPN131" s="1150"/>
      <c r="WPO131" s="609"/>
      <c r="WPP131" s="1150"/>
      <c r="WPQ131" s="1150"/>
      <c r="WPR131" s="1150"/>
      <c r="WPS131" s="609"/>
      <c r="WPT131" s="1150"/>
      <c r="WPU131" s="642"/>
      <c r="WPV131" s="1148"/>
      <c r="WPW131" s="1148"/>
      <c r="WPX131" s="1148"/>
      <c r="WPY131" s="642"/>
      <c r="WPZ131" s="730"/>
      <c r="WQA131" s="60"/>
      <c r="WQB131" s="60"/>
      <c r="WQC131" s="731"/>
      <c r="WQD131" s="1150"/>
      <c r="WQE131" s="35"/>
      <c r="WQF131" s="732"/>
      <c r="WQG131" s="6"/>
      <c r="WQH131" s="6"/>
      <c r="WQI131" s="6"/>
      <c r="WQJ131" s="732"/>
      <c r="WQK131" s="1150"/>
      <c r="WQL131" s="609"/>
      <c r="WQM131" s="1150"/>
      <c r="WQN131" s="1150"/>
      <c r="WQO131" s="1150"/>
      <c r="WQP131" s="609"/>
      <c r="WQQ131" s="1150"/>
      <c r="WQR131" s="642"/>
      <c r="WQS131" s="1148"/>
      <c r="WQT131" s="1148"/>
      <c r="WQU131" s="1148"/>
      <c r="WQV131" s="642"/>
      <c r="WQW131" s="730"/>
      <c r="WQX131" s="60"/>
      <c r="WQY131" s="60"/>
      <c r="WQZ131" s="731"/>
      <c r="WRA131" s="1150"/>
      <c r="WRB131" s="35"/>
      <c r="WRC131" s="732"/>
      <c r="WRD131" s="6"/>
      <c r="WRE131" s="6"/>
      <c r="WRF131" s="6"/>
      <c r="WRG131" s="732"/>
      <c r="WRH131" s="1150"/>
      <c r="WRI131" s="609"/>
      <c r="WRJ131" s="1150"/>
      <c r="WRK131" s="1150"/>
      <c r="WRL131" s="1150"/>
      <c r="WRM131" s="609"/>
      <c r="WRN131" s="1150"/>
      <c r="WRO131" s="642"/>
      <c r="WRP131" s="1148"/>
      <c r="WRQ131" s="1148"/>
      <c r="WRR131" s="1148"/>
      <c r="WRS131" s="642"/>
      <c r="WRT131" s="730"/>
      <c r="WRU131" s="60"/>
      <c r="WRV131" s="60"/>
      <c r="WRW131" s="731"/>
      <c r="WRX131" s="1150"/>
      <c r="WRY131" s="35"/>
      <c r="WRZ131" s="732"/>
      <c r="WSA131" s="6"/>
      <c r="WSB131" s="6"/>
      <c r="WSC131" s="6"/>
      <c r="WSD131" s="732"/>
      <c r="WSE131" s="1150"/>
      <c r="WSF131" s="609"/>
      <c r="WSG131" s="1150"/>
      <c r="WSH131" s="1150"/>
      <c r="WSI131" s="1150"/>
      <c r="WSJ131" s="609"/>
      <c r="WSK131" s="1150"/>
      <c r="WSL131" s="642"/>
      <c r="WSM131" s="1148"/>
      <c r="WSN131" s="1148"/>
      <c r="WSO131" s="1148"/>
      <c r="WSP131" s="642"/>
      <c r="WSQ131" s="730"/>
      <c r="WSR131" s="60"/>
      <c r="WSS131" s="60"/>
      <c r="WST131" s="731"/>
      <c r="WSU131" s="1150"/>
      <c r="WSV131" s="35"/>
      <c r="WSW131" s="732"/>
      <c r="WSX131" s="6"/>
      <c r="WSY131" s="6"/>
      <c r="WSZ131" s="6"/>
      <c r="WTA131" s="732"/>
      <c r="WTB131" s="1150"/>
      <c r="WTC131" s="609"/>
      <c r="WTD131" s="1150"/>
      <c r="WTE131" s="1150"/>
      <c r="WTF131" s="1150"/>
      <c r="WTG131" s="609"/>
      <c r="WTH131" s="1150"/>
      <c r="WTI131" s="642"/>
      <c r="WTJ131" s="1148"/>
      <c r="WTK131" s="1148"/>
      <c r="WTL131" s="1148"/>
      <c r="WTM131" s="642"/>
      <c r="WTN131" s="730"/>
      <c r="WTO131" s="60"/>
      <c r="WTP131" s="60"/>
      <c r="WTQ131" s="731"/>
      <c r="WTR131" s="1150"/>
      <c r="WTS131" s="35"/>
      <c r="WTT131" s="732"/>
      <c r="WTU131" s="6"/>
      <c r="WTV131" s="6"/>
      <c r="WTW131" s="6"/>
      <c r="WTX131" s="732"/>
      <c r="WTY131" s="1150"/>
      <c r="WTZ131" s="609"/>
      <c r="WUA131" s="1150"/>
      <c r="WUB131" s="1150"/>
      <c r="WUC131" s="1150"/>
      <c r="WUD131" s="609"/>
      <c r="WUE131" s="1150"/>
      <c r="WUF131" s="642"/>
      <c r="WUG131" s="1148"/>
      <c r="WUH131" s="1148"/>
      <c r="WUI131" s="1148"/>
      <c r="WUJ131" s="642"/>
      <c r="WUK131" s="730"/>
      <c r="WUL131" s="60"/>
      <c r="WUM131" s="60"/>
      <c r="WUN131" s="731"/>
      <c r="WUO131" s="1150"/>
      <c r="WUP131" s="35"/>
      <c r="WUQ131" s="732"/>
      <c r="WUR131" s="6"/>
      <c r="WUS131" s="6"/>
      <c r="WUT131" s="6"/>
      <c r="WUU131" s="732"/>
      <c r="WUV131" s="1150"/>
      <c r="WUW131" s="609"/>
      <c r="WUX131" s="1150"/>
      <c r="WUY131" s="1150"/>
      <c r="WUZ131" s="1150"/>
      <c r="WVA131" s="609"/>
      <c r="WVB131" s="1150"/>
      <c r="WVC131" s="642"/>
      <c r="WVD131" s="1148"/>
      <c r="WVE131" s="1148"/>
      <c r="WVF131" s="1148"/>
      <c r="WVG131" s="642"/>
      <c r="WVH131" s="730"/>
      <c r="WVI131" s="60"/>
      <c r="WVJ131" s="60"/>
      <c r="WVK131" s="731"/>
      <c r="WVL131" s="1150"/>
      <c r="WVM131" s="35"/>
      <c r="WVN131" s="732"/>
      <c r="WVO131" s="6"/>
      <c r="WVP131" s="6"/>
      <c r="WVQ131" s="6"/>
      <c r="WVR131" s="732"/>
      <c r="WVS131" s="1150"/>
      <c r="WVT131" s="609"/>
      <c r="WVU131" s="1150"/>
      <c r="WVV131" s="1150"/>
      <c r="WVW131" s="1150"/>
      <c r="WVX131" s="609"/>
      <c r="WVY131" s="1150"/>
      <c r="WVZ131" s="642"/>
      <c r="WWA131" s="1148"/>
      <c r="WWB131" s="1148"/>
      <c r="WWC131" s="1148"/>
      <c r="WWD131" s="642"/>
      <c r="WWE131" s="730"/>
      <c r="WWF131" s="60"/>
      <c r="WWG131" s="60"/>
      <c r="WWH131" s="731"/>
      <c r="WWI131" s="1150"/>
      <c r="WWJ131" s="35"/>
      <c r="WWK131" s="732"/>
      <c r="WWL131" s="6"/>
      <c r="WWM131" s="6"/>
      <c r="WWN131" s="6"/>
      <c r="WWO131" s="732"/>
      <c r="WWP131" s="1150"/>
      <c r="WWQ131" s="609"/>
      <c r="WWR131" s="1150"/>
      <c r="WWS131" s="1150"/>
      <c r="WWT131" s="1150"/>
      <c r="WWU131" s="609"/>
      <c r="WWV131" s="1150"/>
      <c r="WWW131" s="642"/>
      <c r="WWX131" s="1148"/>
      <c r="WWY131" s="1148"/>
      <c r="WWZ131" s="1148"/>
      <c r="WXA131" s="642"/>
      <c r="WXB131" s="730"/>
      <c r="WXC131" s="60"/>
      <c r="WXD131" s="60"/>
      <c r="WXE131" s="731"/>
      <c r="WXF131" s="1150"/>
      <c r="WXG131" s="35"/>
      <c r="WXH131" s="732"/>
      <c r="WXI131" s="6"/>
      <c r="WXJ131" s="6"/>
      <c r="WXK131" s="6"/>
      <c r="WXL131" s="732"/>
      <c r="WXM131" s="1150"/>
      <c r="WXN131" s="609"/>
      <c r="WXO131" s="1150"/>
      <c r="WXP131" s="1150"/>
      <c r="WXQ131" s="1150"/>
      <c r="WXR131" s="609"/>
      <c r="WXS131" s="1150"/>
      <c r="WXT131" s="642"/>
      <c r="WXU131" s="1148"/>
      <c r="WXV131" s="1148"/>
      <c r="WXW131" s="1148"/>
      <c r="WXX131" s="642"/>
      <c r="WXY131" s="730"/>
      <c r="WXZ131" s="60"/>
      <c r="WYA131" s="60"/>
      <c r="WYB131" s="731"/>
      <c r="WYC131" s="1150"/>
      <c r="WYD131" s="35"/>
      <c r="WYE131" s="732"/>
      <c r="WYF131" s="6"/>
      <c r="WYG131" s="6"/>
      <c r="WYH131" s="6"/>
      <c r="WYI131" s="732"/>
      <c r="WYJ131" s="1150"/>
      <c r="WYK131" s="609"/>
      <c r="WYL131" s="1150"/>
      <c r="WYM131" s="1150"/>
      <c r="WYN131" s="1150"/>
      <c r="WYO131" s="609"/>
      <c r="WYP131" s="1150"/>
      <c r="WYQ131" s="642"/>
      <c r="WYR131" s="1148"/>
      <c r="WYS131" s="1148"/>
      <c r="WYT131" s="1148"/>
      <c r="WYU131" s="642"/>
      <c r="WYV131" s="730"/>
      <c r="WYW131" s="60"/>
      <c r="WYX131" s="60"/>
      <c r="WYY131" s="731"/>
      <c r="WYZ131" s="1150"/>
      <c r="WZA131" s="35"/>
      <c r="WZB131" s="732"/>
      <c r="WZC131" s="6"/>
      <c r="WZD131" s="6"/>
      <c r="WZE131" s="6"/>
      <c r="WZF131" s="732"/>
      <c r="WZG131" s="1150"/>
      <c r="WZH131" s="609"/>
      <c r="WZI131" s="1150"/>
      <c r="WZJ131" s="1150"/>
      <c r="WZK131" s="1150"/>
      <c r="WZL131" s="609"/>
      <c r="WZM131" s="1150"/>
      <c r="WZN131" s="642"/>
      <c r="WZO131" s="1148"/>
      <c r="WZP131" s="1148"/>
      <c r="WZQ131" s="1148"/>
      <c r="WZR131" s="642"/>
      <c r="WZS131" s="730"/>
      <c r="WZT131" s="60"/>
      <c r="WZU131" s="60"/>
      <c r="WZV131" s="731"/>
      <c r="WZW131" s="1150"/>
      <c r="WZX131" s="35"/>
      <c r="WZY131" s="732"/>
      <c r="WZZ131" s="6"/>
      <c r="XAA131" s="6"/>
      <c r="XAB131" s="6"/>
      <c r="XAC131" s="732"/>
      <c r="XAD131" s="1150"/>
      <c r="XAE131" s="609"/>
      <c r="XAF131" s="1150"/>
      <c r="XAG131" s="1150"/>
      <c r="XAH131" s="1150"/>
      <c r="XAI131" s="609"/>
      <c r="XAJ131" s="1150"/>
      <c r="XAK131" s="642"/>
      <c r="XAL131" s="1148"/>
      <c r="XAM131" s="1148"/>
      <c r="XAN131" s="1148"/>
      <c r="XAO131" s="642"/>
      <c r="XAP131" s="730"/>
      <c r="XAQ131" s="60"/>
      <c r="XAR131" s="60"/>
      <c r="XAS131" s="731"/>
      <c r="XAT131" s="1150"/>
      <c r="XAU131" s="35"/>
      <c r="XAV131" s="732"/>
      <c r="XAW131" s="6"/>
      <c r="XAX131" s="6"/>
      <c r="XAY131" s="6"/>
      <c r="XAZ131" s="732"/>
      <c r="XBA131" s="1150"/>
      <c r="XBB131" s="609"/>
      <c r="XBC131" s="1150"/>
      <c r="XBD131" s="1150"/>
      <c r="XBE131" s="1150"/>
      <c r="XBF131" s="609"/>
      <c r="XBG131" s="1150"/>
      <c r="XBH131" s="642"/>
      <c r="XBI131" s="1148"/>
      <c r="XBJ131" s="1148"/>
      <c r="XBK131" s="1148"/>
      <c r="XBL131" s="642"/>
      <c r="XBM131" s="730"/>
      <c r="XBN131" s="60"/>
      <c r="XBO131" s="60"/>
      <c r="XBP131" s="731"/>
      <c r="XBQ131" s="1150"/>
      <c r="XBR131" s="35"/>
      <c r="XBS131" s="732"/>
      <c r="XBT131" s="6"/>
      <c r="XBU131" s="6"/>
      <c r="XBV131" s="6"/>
      <c r="XBW131" s="732"/>
      <c r="XBX131" s="1150"/>
      <c r="XBY131" s="609"/>
      <c r="XBZ131" s="1150"/>
      <c r="XCA131" s="1150"/>
      <c r="XCB131" s="1150"/>
      <c r="XCC131" s="609"/>
      <c r="XCD131" s="1150"/>
      <c r="XCE131" s="642"/>
      <c r="XCF131" s="1148"/>
      <c r="XCG131" s="1148"/>
      <c r="XCH131" s="1148"/>
      <c r="XCI131" s="642"/>
      <c r="XCJ131" s="730"/>
      <c r="XCK131" s="60"/>
      <c r="XCL131" s="60"/>
      <c r="XCM131" s="731"/>
      <c r="XCN131" s="1150"/>
      <c r="XCO131" s="35"/>
      <c r="XCP131" s="732"/>
      <c r="XCQ131" s="6"/>
      <c r="XCR131" s="6"/>
      <c r="XCS131" s="6"/>
      <c r="XCT131" s="732"/>
      <c r="XCU131" s="1150"/>
      <c r="XCV131" s="609"/>
      <c r="XCW131" s="1150"/>
      <c r="XCX131" s="1150"/>
      <c r="XCY131" s="1150"/>
      <c r="XCZ131" s="609"/>
      <c r="XDA131" s="1150"/>
      <c r="XDB131" s="642"/>
      <c r="XDC131" s="1148"/>
      <c r="XDD131" s="1148"/>
      <c r="XDE131" s="1148"/>
      <c r="XDF131" s="642"/>
      <c r="XDG131" s="730"/>
      <c r="XDH131" s="60"/>
      <c r="XDI131" s="60"/>
      <c r="XDJ131" s="731"/>
      <c r="XDK131" s="1150"/>
      <c r="XDL131" s="35"/>
      <c r="XDM131" s="732"/>
      <c r="XDN131" s="6"/>
      <c r="XDO131" s="6"/>
      <c r="XDP131" s="6"/>
      <c r="XDQ131" s="732"/>
      <c r="XDR131" s="1150"/>
      <c r="XDS131" s="609"/>
      <c r="XDT131" s="1150"/>
      <c r="XDU131" s="1150"/>
      <c r="XDV131" s="1150"/>
      <c r="XDW131" s="609"/>
      <c r="XDX131" s="1150"/>
      <c r="XDY131" s="642"/>
      <c r="XDZ131" s="1148"/>
      <c r="XEA131" s="1148"/>
      <c r="XEB131" s="1148"/>
      <c r="XEC131" s="642"/>
      <c r="XED131" s="730"/>
      <c r="XEE131" s="60"/>
      <c r="XEF131" s="60"/>
      <c r="XEG131" s="731"/>
      <c r="XEH131" s="1150"/>
      <c r="XEI131" s="35"/>
      <c r="XEJ131" s="732"/>
      <c r="XEK131" s="6"/>
      <c r="XEL131" s="6"/>
      <c r="XEM131" s="6"/>
      <c r="XEN131" s="732"/>
      <c r="XEO131" s="1150"/>
      <c r="XEP131" s="609"/>
      <c r="XEQ131" s="1150"/>
      <c r="XER131" s="1150"/>
      <c r="XES131" s="1150"/>
      <c r="XET131" s="609"/>
      <c r="XEU131" s="1150"/>
      <c r="XEV131" s="642"/>
      <c r="XEW131" s="1148"/>
      <c r="XEX131" s="1148"/>
      <c r="XEY131" s="1148"/>
      <c r="XEZ131" s="642"/>
      <c r="XFA131" s="730"/>
      <c r="XFB131" s="60"/>
      <c r="XFC131" s="60"/>
      <c r="XFD131" s="731"/>
    </row>
    <row r="132" spans="1:16384" s="733" customFormat="1" ht="15.75" customHeight="1" x14ac:dyDescent="0.2">
      <c r="A132" s="171" t="s">
        <v>132</v>
      </c>
      <c r="B132" s="60" t="s">
        <v>682</v>
      </c>
      <c r="C132" s="974"/>
      <c r="D132" s="60"/>
      <c r="E132" s="60"/>
      <c r="F132" s="60" t="e">
        <f>VLOOKUP(C132,'Items in Tally'!$A$2:$D$4982,2,FALSE)</f>
        <v>#N/A</v>
      </c>
      <c r="G132" s="215">
        <v>45589</v>
      </c>
      <c r="H132" s="1150">
        <v>220</v>
      </c>
      <c r="I132" s="35">
        <v>2700</v>
      </c>
      <c r="J132" s="216"/>
      <c r="K132" s="6"/>
      <c r="L132" s="6"/>
      <c r="M132" s="6"/>
      <c r="N132" s="172"/>
      <c r="O132" s="1122">
        <v>3300</v>
      </c>
      <c r="P132" s="609"/>
      <c r="Q132" s="1150"/>
      <c r="R132" s="1150"/>
      <c r="S132" s="1150"/>
      <c r="T132" s="1045"/>
      <c r="U132" s="1150"/>
      <c r="V132" s="1152">
        <f>IF(O132="","",CEILING(O132*1.015,5))</f>
        <v>3350</v>
      </c>
      <c r="W132" s="1148"/>
      <c r="X132" s="1148"/>
      <c r="Y132" s="1148"/>
      <c r="Z132" s="1148"/>
      <c r="AA132" s="173"/>
      <c r="AB132" s="730"/>
      <c r="AC132" s="60"/>
      <c r="AD132" s="60"/>
      <c r="AE132" s="731"/>
      <c r="AF132" s="1150"/>
      <c r="AG132" s="35"/>
      <c r="AH132" s="732"/>
      <c r="AI132" s="6"/>
      <c r="AJ132" s="6"/>
      <c r="AK132" s="6"/>
      <c r="AL132" s="732"/>
      <c r="AM132" s="1150"/>
      <c r="AN132" s="609"/>
      <c r="AO132" s="1150"/>
      <c r="AP132" s="1150"/>
      <c r="AQ132" s="1150"/>
      <c r="AR132" s="609"/>
      <c r="AS132" s="1150"/>
      <c r="AT132" s="642"/>
      <c r="AU132" s="1148"/>
      <c r="AV132" s="1148"/>
      <c r="AW132" s="1148"/>
      <c r="AX132" s="642"/>
      <c r="AY132" s="730"/>
      <c r="AZ132" s="60"/>
      <c r="BA132" s="60"/>
      <c r="BB132" s="731"/>
      <c r="BC132" s="1150"/>
      <c r="BD132" s="35"/>
      <c r="BE132" s="732"/>
      <c r="BF132" s="6"/>
      <c r="BG132" s="6"/>
      <c r="BH132" s="6"/>
      <c r="BI132" s="732"/>
      <c r="BJ132" s="1150"/>
      <c r="BK132" s="609"/>
      <c r="BL132" s="1150"/>
      <c r="BM132" s="1150"/>
      <c r="BN132" s="1150"/>
      <c r="BO132" s="609"/>
      <c r="BP132" s="1150"/>
      <c r="BQ132" s="642"/>
      <c r="BR132" s="1148"/>
      <c r="BS132" s="1148"/>
      <c r="BT132" s="1148"/>
      <c r="BU132" s="642"/>
      <c r="BV132" s="730"/>
      <c r="BW132" s="60"/>
      <c r="BX132" s="60"/>
      <c r="BY132" s="731"/>
      <c r="BZ132" s="1150"/>
      <c r="CA132" s="35"/>
      <c r="CB132" s="732"/>
      <c r="CC132" s="6"/>
      <c r="CD132" s="6"/>
      <c r="CE132" s="6"/>
      <c r="CF132" s="732"/>
      <c r="CG132" s="1150"/>
      <c r="CH132" s="609"/>
      <c r="CI132" s="1150"/>
      <c r="CJ132" s="1150"/>
      <c r="CK132" s="1150"/>
      <c r="CL132" s="609"/>
      <c r="CM132" s="1150"/>
      <c r="CN132" s="642"/>
      <c r="CO132" s="1148"/>
      <c r="CP132" s="1148"/>
      <c r="CQ132" s="1148"/>
      <c r="CR132" s="642"/>
      <c r="CS132" s="730"/>
      <c r="CT132" s="60"/>
      <c r="CU132" s="60"/>
      <c r="CV132" s="731"/>
      <c r="CW132" s="1150"/>
      <c r="CX132" s="35"/>
      <c r="CY132" s="732"/>
      <c r="CZ132" s="6"/>
      <c r="DA132" s="6"/>
      <c r="DB132" s="6"/>
      <c r="DC132" s="732"/>
      <c r="DD132" s="1150"/>
      <c r="DE132" s="609"/>
      <c r="DF132" s="1150"/>
      <c r="DG132" s="1150"/>
      <c r="DH132" s="1150"/>
      <c r="DI132" s="609"/>
      <c r="DJ132" s="1150"/>
      <c r="DK132" s="642"/>
      <c r="DL132" s="1148"/>
      <c r="DM132" s="1148"/>
      <c r="DN132" s="1148"/>
      <c r="DO132" s="642"/>
      <c r="DP132" s="730"/>
      <c r="DQ132" s="60"/>
      <c r="DR132" s="60"/>
      <c r="DS132" s="731"/>
      <c r="DT132" s="1150"/>
      <c r="DU132" s="35"/>
      <c r="DV132" s="732"/>
      <c r="DW132" s="6"/>
      <c r="DX132" s="6"/>
      <c r="DY132" s="6"/>
      <c r="DZ132" s="732"/>
      <c r="EA132" s="1150"/>
      <c r="EB132" s="609"/>
      <c r="EC132" s="1150"/>
      <c r="ED132" s="1150"/>
      <c r="EE132" s="1150"/>
      <c r="EF132" s="609"/>
      <c r="EG132" s="1150"/>
      <c r="EH132" s="642"/>
      <c r="EI132" s="1148"/>
      <c r="EJ132" s="1148"/>
      <c r="EK132" s="1148"/>
      <c r="EL132" s="642"/>
      <c r="EM132" s="730"/>
      <c r="EN132" s="60"/>
      <c r="EO132" s="60"/>
      <c r="EP132" s="731"/>
      <c r="EQ132" s="1150"/>
      <c r="ER132" s="35"/>
      <c r="ES132" s="732"/>
      <c r="ET132" s="6"/>
      <c r="EU132" s="6"/>
      <c r="EV132" s="6"/>
      <c r="EW132" s="732"/>
      <c r="EX132" s="1150"/>
      <c r="EY132" s="609"/>
      <c r="EZ132" s="1150"/>
      <c r="FA132" s="1150"/>
      <c r="FB132" s="1150"/>
      <c r="FC132" s="609"/>
      <c r="FD132" s="1150"/>
      <c r="FE132" s="642"/>
      <c r="FF132" s="1148"/>
      <c r="FG132" s="1148"/>
      <c r="FH132" s="1148"/>
      <c r="FI132" s="642"/>
      <c r="FJ132" s="730"/>
      <c r="FK132" s="60"/>
      <c r="FL132" s="60"/>
      <c r="FM132" s="731"/>
      <c r="FN132" s="1150"/>
      <c r="FO132" s="35"/>
      <c r="FP132" s="732"/>
      <c r="FQ132" s="6"/>
      <c r="FR132" s="6"/>
      <c r="FS132" s="6"/>
      <c r="FT132" s="732"/>
      <c r="FU132" s="1150"/>
      <c r="FV132" s="609"/>
      <c r="FW132" s="1150"/>
      <c r="FX132" s="1150"/>
      <c r="FY132" s="1150"/>
      <c r="FZ132" s="609"/>
      <c r="GA132" s="1150"/>
      <c r="GB132" s="642"/>
      <c r="GC132" s="1148"/>
      <c r="GD132" s="1148"/>
      <c r="GE132" s="1148"/>
      <c r="GF132" s="642"/>
      <c r="GG132" s="730"/>
      <c r="GH132" s="60"/>
      <c r="GI132" s="60"/>
      <c r="GJ132" s="731"/>
      <c r="GK132" s="1150"/>
      <c r="GL132" s="35"/>
      <c r="GM132" s="732"/>
      <c r="GN132" s="6"/>
      <c r="GO132" s="6"/>
      <c r="GP132" s="6"/>
      <c r="GQ132" s="732"/>
      <c r="GR132" s="1150"/>
      <c r="GS132" s="609"/>
      <c r="GT132" s="1150"/>
      <c r="GU132" s="1150"/>
      <c r="GV132" s="1150"/>
      <c r="GW132" s="609"/>
      <c r="GX132" s="1150"/>
      <c r="GY132" s="642"/>
      <c r="GZ132" s="1148"/>
      <c r="HA132" s="1148"/>
      <c r="HB132" s="1148"/>
      <c r="HC132" s="642"/>
      <c r="HD132" s="730"/>
      <c r="HE132" s="60"/>
      <c r="HF132" s="60"/>
      <c r="HG132" s="731"/>
      <c r="HH132" s="1150"/>
      <c r="HI132" s="35"/>
      <c r="HJ132" s="732"/>
      <c r="HK132" s="6"/>
      <c r="HL132" s="6"/>
      <c r="HM132" s="6"/>
      <c r="HN132" s="732"/>
      <c r="HO132" s="1150"/>
      <c r="HP132" s="609"/>
      <c r="HQ132" s="1150"/>
      <c r="HR132" s="1150"/>
      <c r="HS132" s="1150"/>
      <c r="HT132" s="609"/>
      <c r="HU132" s="1150"/>
      <c r="HV132" s="642"/>
      <c r="HW132" s="1148"/>
      <c r="HX132" s="1148"/>
      <c r="HY132" s="1148"/>
      <c r="HZ132" s="642"/>
      <c r="IA132" s="730"/>
      <c r="IB132" s="60"/>
      <c r="IC132" s="60"/>
      <c r="ID132" s="731"/>
      <c r="IE132" s="1150"/>
      <c r="IF132" s="35"/>
      <c r="IG132" s="732"/>
      <c r="IH132" s="6"/>
      <c r="II132" s="6"/>
      <c r="IJ132" s="6"/>
      <c r="IK132" s="732"/>
      <c r="IL132" s="1150"/>
      <c r="IM132" s="609"/>
      <c r="IN132" s="1150"/>
      <c r="IO132" s="1150"/>
      <c r="IP132" s="1150"/>
      <c r="IQ132" s="609"/>
      <c r="IR132" s="1150"/>
      <c r="IS132" s="642"/>
      <c r="IT132" s="1148"/>
      <c r="IU132" s="1148"/>
      <c r="IV132" s="1148"/>
      <c r="IW132" s="642"/>
      <c r="IX132" s="730"/>
      <c r="IY132" s="60"/>
      <c r="IZ132" s="60"/>
      <c r="JA132" s="731"/>
      <c r="JB132" s="1150"/>
      <c r="JC132" s="35"/>
      <c r="JD132" s="732"/>
      <c r="JE132" s="6"/>
      <c r="JF132" s="6"/>
      <c r="JG132" s="6"/>
      <c r="JH132" s="732"/>
      <c r="JI132" s="1150"/>
      <c r="JJ132" s="609"/>
      <c r="JK132" s="1150"/>
      <c r="JL132" s="1150"/>
      <c r="JM132" s="1150"/>
      <c r="JN132" s="609"/>
      <c r="JO132" s="1150"/>
      <c r="JP132" s="642"/>
      <c r="JQ132" s="1148"/>
      <c r="JR132" s="1148"/>
      <c r="JS132" s="1148"/>
      <c r="JT132" s="642"/>
      <c r="JU132" s="730"/>
      <c r="JV132" s="60"/>
      <c r="JW132" s="60"/>
      <c r="JX132" s="731"/>
      <c r="JY132" s="1150"/>
      <c r="JZ132" s="35"/>
      <c r="KA132" s="732"/>
      <c r="KB132" s="6"/>
      <c r="KC132" s="6"/>
      <c r="KD132" s="6"/>
      <c r="KE132" s="732"/>
      <c r="KF132" s="1150"/>
      <c r="KG132" s="609"/>
      <c r="KH132" s="1150"/>
      <c r="KI132" s="1150"/>
      <c r="KJ132" s="1150"/>
      <c r="KK132" s="609"/>
      <c r="KL132" s="1150"/>
      <c r="KM132" s="642"/>
      <c r="KN132" s="1148"/>
      <c r="KO132" s="1148"/>
      <c r="KP132" s="1148"/>
      <c r="KQ132" s="642"/>
      <c r="KR132" s="730"/>
      <c r="KS132" s="60"/>
      <c r="KT132" s="60"/>
      <c r="KU132" s="731"/>
      <c r="KV132" s="1150"/>
      <c r="KW132" s="35"/>
      <c r="KX132" s="732"/>
      <c r="KY132" s="6"/>
      <c r="KZ132" s="6"/>
      <c r="LA132" s="6"/>
      <c r="LB132" s="732"/>
      <c r="LC132" s="1150"/>
      <c r="LD132" s="609"/>
      <c r="LE132" s="1150"/>
      <c r="LF132" s="1150"/>
      <c r="LG132" s="1150"/>
      <c r="LH132" s="609"/>
      <c r="LI132" s="1150"/>
      <c r="LJ132" s="642"/>
      <c r="LK132" s="1148"/>
      <c r="LL132" s="1148"/>
      <c r="LM132" s="1148"/>
      <c r="LN132" s="642"/>
      <c r="LO132" s="730"/>
      <c r="LP132" s="60"/>
      <c r="LQ132" s="60"/>
      <c r="LR132" s="731"/>
      <c r="LS132" s="1150"/>
      <c r="LT132" s="35"/>
      <c r="LU132" s="732"/>
      <c r="LV132" s="6"/>
      <c r="LW132" s="6"/>
      <c r="LX132" s="6"/>
      <c r="LY132" s="732"/>
      <c r="LZ132" s="1150"/>
      <c r="MA132" s="609"/>
      <c r="MB132" s="1150"/>
      <c r="MC132" s="1150"/>
      <c r="MD132" s="1150"/>
      <c r="ME132" s="609"/>
      <c r="MF132" s="1150"/>
      <c r="MG132" s="642"/>
      <c r="MH132" s="1148"/>
      <c r="MI132" s="1148"/>
      <c r="MJ132" s="1148"/>
      <c r="MK132" s="642"/>
      <c r="ML132" s="730"/>
      <c r="MM132" s="60"/>
      <c r="MN132" s="60"/>
      <c r="MO132" s="731"/>
      <c r="MP132" s="1150"/>
      <c r="MQ132" s="35"/>
      <c r="MR132" s="732"/>
      <c r="MS132" s="6"/>
      <c r="MT132" s="6"/>
      <c r="MU132" s="6"/>
      <c r="MV132" s="732"/>
      <c r="MW132" s="1150"/>
      <c r="MX132" s="609"/>
      <c r="MY132" s="1150"/>
      <c r="MZ132" s="1150"/>
      <c r="NA132" s="1150"/>
      <c r="NB132" s="609"/>
      <c r="NC132" s="1150"/>
      <c r="ND132" s="642"/>
      <c r="NE132" s="1148"/>
      <c r="NF132" s="1148"/>
      <c r="NG132" s="1148"/>
      <c r="NH132" s="642"/>
      <c r="NI132" s="730"/>
      <c r="NJ132" s="60"/>
      <c r="NK132" s="60"/>
      <c r="NL132" s="731"/>
      <c r="NM132" s="1150"/>
      <c r="NN132" s="35"/>
      <c r="NO132" s="732"/>
      <c r="NP132" s="6"/>
      <c r="NQ132" s="6"/>
      <c r="NR132" s="6"/>
      <c r="NS132" s="732"/>
      <c r="NT132" s="1150"/>
      <c r="NU132" s="609"/>
      <c r="NV132" s="1150"/>
      <c r="NW132" s="1150"/>
      <c r="NX132" s="1150"/>
      <c r="NY132" s="609"/>
      <c r="NZ132" s="1150"/>
      <c r="OA132" s="642"/>
      <c r="OB132" s="1148"/>
      <c r="OC132" s="1148"/>
      <c r="OD132" s="1148"/>
      <c r="OE132" s="642"/>
      <c r="OF132" s="730"/>
      <c r="OG132" s="60"/>
      <c r="OH132" s="60"/>
      <c r="OI132" s="731"/>
      <c r="OJ132" s="1150"/>
      <c r="OK132" s="35"/>
      <c r="OL132" s="732"/>
      <c r="OM132" s="6"/>
      <c r="ON132" s="6"/>
      <c r="OO132" s="6"/>
      <c r="OP132" s="732"/>
      <c r="OQ132" s="1150"/>
      <c r="OR132" s="609"/>
      <c r="OS132" s="1150"/>
      <c r="OT132" s="1150"/>
      <c r="OU132" s="1150"/>
      <c r="OV132" s="609"/>
      <c r="OW132" s="1150"/>
      <c r="OX132" s="642"/>
      <c r="OY132" s="1148"/>
      <c r="OZ132" s="1148"/>
      <c r="PA132" s="1148"/>
      <c r="PB132" s="642"/>
      <c r="PC132" s="730"/>
      <c r="PD132" s="60"/>
      <c r="PE132" s="60"/>
      <c r="PF132" s="731"/>
      <c r="PG132" s="1150"/>
      <c r="PH132" s="35"/>
      <c r="PI132" s="732"/>
      <c r="PJ132" s="6"/>
      <c r="PK132" s="6"/>
      <c r="PL132" s="6"/>
      <c r="PM132" s="732"/>
      <c r="PN132" s="1150"/>
      <c r="PO132" s="609"/>
      <c r="PP132" s="1150"/>
      <c r="PQ132" s="1150"/>
      <c r="PR132" s="1150"/>
      <c r="PS132" s="609"/>
      <c r="PT132" s="1150"/>
      <c r="PU132" s="642"/>
      <c r="PV132" s="1148"/>
      <c r="PW132" s="1148"/>
      <c r="PX132" s="1148"/>
      <c r="PY132" s="642"/>
      <c r="PZ132" s="730"/>
      <c r="QA132" s="60"/>
      <c r="QB132" s="60"/>
      <c r="QC132" s="731"/>
      <c r="QD132" s="1150"/>
      <c r="QE132" s="35"/>
      <c r="QF132" s="732"/>
      <c r="QG132" s="6"/>
      <c r="QH132" s="6"/>
      <c r="QI132" s="6"/>
      <c r="QJ132" s="732"/>
      <c r="QK132" s="1150"/>
      <c r="QL132" s="609"/>
      <c r="QM132" s="1150"/>
      <c r="QN132" s="1150"/>
      <c r="QO132" s="1150"/>
      <c r="QP132" s="609"/>
      <c r="QQ132" s="1150"/>
      <c r="QR132" s="642"/>
      <c r="QS132" s="1148"/>
      <c r="QT132" s="1148"/>
      <c r="QU132" s="1148"/>
      <c r="QV132" s="642"/>
      <c r="QW132" s="730"/>
      <c r="QX132" s="60"/>
      <c r="QY132" s="60"/>
      <c r="QZ132" s="731"/>
      <c r="RA132" s="1150"/>
      <c r="RB132" s="35"/>
      <c r="RC132" s="732"/>
      <c r="RD132" s="6"/>
      <c r="RE132" s="6"/>
      <c r="RF132" s="6"/>
      <c r="RG132" s="732"/>
      <c r="RH132" s="1150"/>
      <c r="RI132" s="609"/>
      <c r="RJ132" s="1150"/>
      <c r="RK132" s="1150"/>
      <c r="RL132" s="1150"/>
      <c r="RM132" s="609"/>
      <c r="RN132" s="1150"/>
      <c r="RO132" s="642"/>
      <c r="RP132" s="1148"/>
      <c r="RQ132" s="1148"/>
      <c r="RR132" s="1148"/>
      <c r="RS132" s="642"/>
      <c r="RT132" s="730"/>
      <c r="RU132" s="60"/>
      <c r="RV132" s="60"/>
      <c r="RW132" s="731"/>
      <c r="RX132" s="1150"/>
      <c r="RY132" s="35"/>
      <c r="RZ132" s="732"/>
      <c r="SA132" s="6"/>
      <c r="SB132" s="6"/>
      <c r="SC132" s="6"/>
      <c r="SD132" s="732"/>
      <c r="SE132" s="1150"/>
      <c r="SF132" s="609"/>
      <c r="SG132" s="1150"/>
      <c r="SH132" s="1150"/>
      <c r="SI132" s="1150"/>
      <c r="SJ132" s="609"/>
      <c r="SK132" s="1150"/>
      <c r="SL132" s="642"/>
      <c r="SM132" s="1148"/>
      <c r="SN132" s="1148"/>
      <c r="SO132" s="1148"/>
      <c r="SP132" s="642"/>
      <c r="SQ132" s="730"/>
      <c r="SR132" s="60"/>
      <c r="SS132" s="60"/>
      <c r="ST132" s="731"/>
      <c r="SU132" s="1150"/>
      <c r="SV132" s="35"/>
      <c r="SW132" s="732"/>
      <c r="SX132" s="6"/>
      <c r="SY132" s="6"/>
      <c r="SZ132" s="6"/>
      <c r="TA132" s="732"/>
      <c r="TB132" s="1150"/>
      <c r="TC132" s="609"/>
      <c r="TD132" s="1150"/>
      <c r="TE132" s="1150"/>
      <c r="TF132" s="1150"/>
      <c r="TG132" s="609"/>
      <c r="TH132" s="1150"/>
      <c r="TI132" s="642"/>
      <c r="TJ132" s="1148"/>
      <c r="TK132" s="1148"/>
      <c r="TL132" s="1148"/>
      <c r="TM132" s="642"/>
      <c r="TN132" s="730"/>
      <c r="TO132" s="60"/>
      <c r="TP132" s="60"/>
      <c r="TQ132" s="731"/>
      <c r="TR132" s="1150"/>
      <c r="TS132" s="35"/>
      <c r="TT132" s="732"/>
      <c r="TU132" s="6"/>
      <c r="TV132" s="6"/>
      <c r="TW132" s="6"/>
      <c r="TX132" s="732"/>
      <c r="TY132" s="1150"/>
      <c r="TZ132" s="609"/>
      <c r="UA132" s="1150"/>
      <c r="UB132" s="1150"/>
      <c r="UC132" s="1150"/>
      <c r="UD132" s="609"/>
      <c r="UE132" s="1150"/>
      <c r="UF132" s="642"/>
      <c r="UG132" s="1148"/>
      <c r="UH132" s="1148"/>
      <c r="UI132" s="1148"/>
      <c r="UJ132" s="642"/>
      <c r="UK132" s="730"/>
      <c r="UL132" s="60"/>
      <c r="UM132" s="60"/>
      <c r="UN132" s="731"/>
      <c r="UO132" s="1150"/>
      <c r="UP132" s="35"/>
      <c r="UQ132" s="732"/>
      <c r="UR132" s="6"/>
      <c r="US132" s="6"/>
      <c r="UT132" s="6"/>
      <c r="UU132" s="732"/>
      <c r="UV132" s="1150"/>
      <c r="UW132" s="609"/>
      <c r="UX132" s="1150"/>
      <c r="UY132" s="1150"/>
      <c r="UZ132" s="1150"/>
      <c r="VA132" s="609"/>
      <c r="VB132" s="1150"/>
      <c r="VC132" s="642"/>
      <c r="VD132" s="1148"/>
      <c r="VE132" s="1148"/>
      <c r="VF132" s="1148"/>
      <c r="VG132" s="642"/>
      <c r="VH132" s="730"/>
      <c r="VI132" s="60"/>
      <c r="VJ132" s="60"/>
      <c r="VK132" s="731"/>
      <c r="VL132" s="1150"/>
      <c r="VM132" s="35"/>
      <c r="VN132" s="732"/>
      <c r="VO132" s="6"/>
      <c r="VP132" s="6"/>
      <c r="VQ132" s="6"/>
      <c r="VR132" s="732"/>
      <c r="VS132" s="1150"/>
      <c r="VT132" s="609"/>
      <c r="VU132" s="1150"/>
      <c r="VV132" s="1150"/>
      <c r="VW132" s="1150"/>
      <c r="VX132" s="609"/>
      <c r="VY132" s="1150"/>
      <c r="VZ132" s="642"/>
      <c r="WA132" s="1148"/>
      <c r="WB132" s="1148"/>
      <c r="WC132" s="1148"/>
      <c r="WD132" s="642"/>
      <c r="WE132" s="730"/>
      <c r="WF132" s="60"/>
      <c r="WG132" s="60"/>
      <c r="WH132" s="731"/>
      <c r="WI132" s="1150"/>
      <c r="WJ132" s="35"/>
      <c r="WK132" s="732"/>
      <c r="WL132" s="6"/>
      <c r="WM132" s="6"/>
      <c r="WN132" s="6"/>
      <c r="WO132" s="732"/>
      <c r="WP132" s="1150"/>
      <c r="WQ132" s="609"/>
      <c r="WR132" s="1150"/>
      <c r="WS132" s="1150"/>
      <c r="WT132" s="1150"/>
      <c r="WU132" s="609"/>
      <c r="WV132" s="1150"/>
      <c r="WW132" s="642"/>
      <c r="WX132" s="1148"/>
      <c r="WY132" s="1148"/>
      <c r="WZ132" s="1148"/>
      <c r="XA132" s="642"/>
      <c r="XB132" s="730"/>
      <c r="XC132" s="60"/>
      <c r="XD132" s="60"/>
      <c r="XE132" s="731"/>
      <c r="XF132" s="1150"/>
      <c r="XG132" s="35"/>
      <c r="XH132" s="732"/>
      <c r="XI132" s="6"/>
      <c r="XJ132" s="6"/>
      <c r="XK132" s="6"/>
      <c r="XL132" s="732"/>
      <c r="XM132" s="1150"/>
      <c r="XN132" s="609"/>
      <c r="XO132" s="1150"/>
      <c r="XP132" s="1150"/>
      <c r="XQ132" s="1150"/>
      <c r="XR132" s="609"/>
      <c r="XS132" s="1150"/>
      <c r="XT132" s="642"/>
      <c r="XU132" s="1148"/>
      <c r="XV132" s="1148"/>
      <c r="XW132" s="1148"/>
      <c r="XX132" s="642"/>
      <c r="XY132" s="730"/>
      <c r="XZ132" s="60"/>
      <c r="YA132" s="60"/>
      <c r="YB132" s="731"/>
      <c r="YC132" s="1150"/>
      <c r="YD132" s="35"/>
      <c r="YE132" s="732"/>
      <c r="YF132" s="6"/>
      <c r="YG132" s="6"/>
      <c r="YH132" s="6"/>
      <c r="YI132" s="732"/>
      <c r="YJ132" s="1150"/>
      <c r="YK132" s="609"/>
      <c r="YL132" s="1150"/>
      <c r="YM132" s="1150"/>
      <c r="YN132" s="1150"/>
      <c r="YO132" s="609"/>
      <c r="YP132" s="1150"/>
      <c r="YQ132" s="642"/>
      <c r="YR132" s="1148"/>
      <c r="YS132" s="1148"/>
      <c r="YT132" s="1148"/>
      <c r="YU132" s="642"/>
      <c r="YV132" s="730"/>
      <c r="YW132" s="60"/>
      <c r="YX132" s="60"/>
      <c r="YY132" s="731"/>
      <c r="YZ132" s="1150"/>
      <c r="ZA132" s="35"/>
      <c r="ZB132" s="732"/>
      <c r="ZC132" s="6"/>
      <c r="ZD132" s="6"/>
      <c r="ZE132" s="6"/>
      <c r="ZF132" s="732"/>
      <c r="ZG132" s="1150"/>
      <c r="ZH132" s="609"/>
      <c r="ZI132" s="1150"/>
      <c r="ZJ132" s="1150"/>
      <c r="ZK132" s="1150"/>
      <c r="ZL132" s="609"/>
      <c r="ZM132" s="1150"/>
      <c r="ZN132" s="642"/>
      <c r="ZO132" s="1148"/>
      <c r="ZP132" s="1148"/>
      <c r="ZQ132" s="1148"/>
      <c r="ZR132" s="642"/>
      <c r="ZS132" s="730"/>
      <c r="ZT132" s="60"/>
      <c r="ZU132" s="60"/>
      <c r="ZV132" s="731"/>
      <c r="ZW132" s="1150"/>
      <c r="ZX132" s="35"/>
      <c r="ZY132" s="732"/>
      <c r="ZZ132" s="6"/>
      <c r="AAA132" s="6"/>
      <c r="AAB132" s="6"/>
      <c r="AAC132" s="732"/>
      <c r="AAD132" s="1150"/>
      <c r="AAE132" s="609"/>
      <c r="AAF132" s="1150"/>
      <c r="AAG132" s="1150"/>
      <c r="AAH132" s="1150"/>
      <c r="AAI132" s="609"/>
      <c r="AAJ132" s="1150"/>
      <c r="AAK132" s="642"/>
      <c r="AAL132" s="1148"/>
      <c r="AAM132" s="1148"/>
      <c r="AAN132" s="1148"/>
      <c r="AAO132" s="642"/>
      <c r="AAP132" s="730"/>
      <c r="AAQ132" s="60"/>
      <c r="AAR132" s="60"/>
      <c r="AAS132" s="731"/>
      <c r="AAT132" s="1150"/>
      <c r="AAU132" s="35"/>
      <c r="AAV132" s="732"/>
      <c r="AAW132" s="6"/>
      <c r="AAX132" s="6"/>
      <c r="AAY132" s="6"/>
      <c r="AAZ132" s="732"/>
      <c r="ABA132" s="1150"/>
      <c r="ABB132" s="609"/>
      <c r="ABC132" s="1150"/>
      <c r="ABD132" s="1150"/>
      <c r="ABE132" s="1150"/>
      <c r="ABF132" s="609"/>
      <c r="ABG132" s="1150"/>
      <c r="ABH132" s="642"/>
      <c r="ABI132" s="1148"/>
      <c r="ABJ132" s="1148"/>
      <c r="ABK132" s="1148"/>
      <c r="ABL132" s="642"/>
      <c r="ABM132" s="730"/>
      <c r="ABN132" s="60"/>
      <c r="ABO132" s="60"/>
      <c r="ABP132" s="731"/>
      <c r="ABQ132" s="1150"/>
      <c r="ABR132" s="35"/>
      <c r="ABS132" s="732"/>
      <c r="ABT132" s="6"/>
      <c r="ABU132" s="6"/>
      <c r="ABV132" s="6"/>
      <c r="ABW132" s="732"/>
      <c r="ABX132" s="1150"/>
      <c r="ABY132" s="609"/>
      <c r="ABZ132" s="1150"/>
      <c r="ACA132" s="1150"/>
      <c r="ACB132" s="1150"/>
      <c r="ACC132" s="609"/>
      <c r="ACD132" s="1150"/>
      <c r="ACE132" s="642"/>
      <c r="ACF132" s="1148"/>
      <c r="ACG132" s="1148"/>
      <c r="ACH132" s="1148"/>
      <c r="ACI132" s="642"/>
      <c r="ACJ132" s="730"/>
      <c r="ACK132" s="60"/>
      <c r="ACL132" s="60"/>
      <c r="ACM132" s="731"/>
      <c r="ACN132" s="1150"/>
      <c r="ACO132" s="35"/>
      <c r="ACP132" s="732"/>
      <c r="ACQ132" s="6"/>
      <c r="ACR132" s="6"/>
      <c r="ACS132" s="6"/>
      <c r="ACT132" s="732"/>
      <c r="ACU132" s="1150"/>
      <c r="ACV132" s="609"/>
      <c r="ACW132" s="1150"/>
      <c r="ACX132" s="1150"/>
      <c r="ACY132" s="1150"/>
      <c r="ACZ132" s="609"/>
      <c r="ADA132" s="1150"/>
      <c r="ADB132" s="642"/>
      <c r="ADC132" s="1148"/>
      <c r="ADD132" s="1148"/>
      <c r="ADE132" s="1148"/>
      <c r="ADF132" s="642"/>
      <c r="ADG132" s="730"/>
      <c r="ADH132" s="60"/>
      <c r="ADI132" s="60"/>
      <c r="ADJ132" s="731"/>
      <c r="ADK132" s="1150"/>
      <c r="ADL132" s="35"/>
      <c r="ADM132" s="732"/>
      <c r="ADN132" s="6"/>
      <c r="ADO132" s="6"/>
      <c r="ADP132" s="6"/>
      <c r="ADQ132" s="732"/>
      <c r="ADR132" s="1150"/>
      <c r="ADS132" s="609"/>
      <c r="ADT132" s="1150"/>
      <c r="ADU132" s="1150"/>
      <c r="ADV132" s="1150"/>
      <c r="ADW132" s="609"/>
      <c r="ADX132" s="1150"/>
      <c r="ADY132" s="642"/>
      <c r="ADZ132" s="1148"/>
      <c r="AEA132" s="1148"/>
      <c r="AEB132" s="1148"/>
      <c r="AEC132" s="642"/>
      <c r="AED132" s="730"/>
      <c r="AEE132" s="60"/>
      <c r="AEF132" s="60"/>
      <c r="AEG132" s="731"/>
      <c r="AEH132" s="1150"/>
      <c r="AEI132" s="35"/>
      <c r="AEJ132" s="732"/>
      <c r="AEK132" s="6"/>
      <c r="AEL132" s="6"/>
      <c r="AEM132" s="6"/>
      <c r="AEN132" s="732"/>
      <c r="AEO132" s="1150"/>
      <c r="AEP132" s="609"/>
      <c r="AEQ132" s="1150"/>
      <c r="AER132" s="1150"/>
      <c r="AES132" s="1150"/>
      <c r="AET132" s="609"/>
      <c r="AEU132" s="1150"/>
      <c r="AEV132" s="642"/>
      <c r="AEW132" s="1148"/>
      <c r="AEX132" s="1148"/>
      <c r="AEY132" s="1148"/>
      <c r="AEZ132" s="642"/>
      <c r="AFA132" s="730"/>
      <c r="AFB132" s="60"/>
      <c r="AFC132" s="60"/>
      <c r="AFD132" s="731"/>
      <c r="AFE132" s="1150"/>
      <c r="AFF132" s="35"/>
      <c r="AFG132" s="732"/>
      <c r="AFH132" s="6"/>
      <c r="AFI132" s="6"/>
      <c r="AFJ132" s="6"/>
      <c r="AFK132" s="732"/>
      <c r="AFL132" s="1150"/>
      <c r="AFM132" s="609"/>
      <c r="AFN132" s="1150"/>
      <c r="AFO132" s="1150"/>
      <c r="AFP132" s="1150"/>
      <c r="AFQ132" s="609"/>
      <c r="AFR132" s="1150"/>
      <c r="AFS132" s="642"/>
      <c r="AFT132" s="1148"/>
      <c r="AFU132" s="1148"/>
      <c r="AFV132" s="1148"/>
      <c r="AFW132" s="642"/>
      <c r="AFX132" s="730"/>
      <c r="AFY132" s="60"/>
      <c r="AFZ132" s="60"/>
      <c r="AGA132" s="731"/>
      <c r="AGB132" s="1150"/>
      <c r="AGC132" s="35"/>
      <c r="AGD132" s="732"/>
      <c r="AGE132" s="6"/>
      <c r="AGF132" s="6"/>
      <c r="AGG132" s="6"/>
      <c r="AGH132" s="732"/>
      <c r="AGI132" s="1150"/>
      <c r="AGJ132" s="609"/>
      <c r="AGK132" s="1150"/>
      <c r="AGL132" s="1150"/>
      <c r="AGM132" s="1150"/>
      <c r="AGN132" s="609"/>
      <c r="AGO132" s="1150"/>
      <c r="AGP132" s="642"/>
      <c r="AGQ132" s="1148"/>
      <c r="AGR132" s="1148"/>
      <c r="AGS132" s="1148"/>
      <c r="AGT132" s="642"/>
      <c r="AGU132" s="730"/>
      <c r="AGV132" s="60"/>
      <c r="AGW132" s="60"/>
      <c r="AGX132" s="731"/>
      <c r="AGY132" s="1150"/>
      <c r="AGZ132" s="35"/>
      <c r="AHA132" s="732"/>
      <c r="AHB132" s="6"/>
      <c r="AHC132" s="6"/>
      <c r="AHD132" s="6"/>
      <c r="AHE132" s="732"/>
      <c r="AHF132" s="1150"/>
      <c r="AHG132" s="609"/>
      <c r="AHH132" s="1150"/>
      <c r="AHI132" s="1150"/>
      <c r="AHJ132" s="1150"/>
      <c r="AHK132" s="609"/>
      <c r="AHL132" s="1150"/>
      <c r="AHM132" s="642"/>
      <c r="AHN132" s="1148"/>
      <c r="AHO132" s="1148"/>
      <c r="AHP132" s="1148"/>
      <c r="AHQ132" s="642"/>
      <c r="AHR132" s="730"/>
      <c r="AHS132" s="60"/>
      <c r="AHT132" s="60"/>
      <c r="AHU132" s="731"/>
      <c r="AHV132" s="1150"/>
      <c r="AHW132" s="35"/>
      <c r="AHX132" s="732"/>
      <c r="AHY132" s="6"/>
      <c r="AHZ132" s="6"/>
      <c r="AIA132" s="6"/>
      <c r="AIB132" s="732"/>
      <c r="AIC132" s="1150"/>
      <c r="AID132" s="609"/>
      <c r="AIE132" s="1150"/>
      <c r="AIF132" s="1150"/>
      <c r="AIG132" s="1150"/>
      <c r="AIH132" s="609"/>
      <c r="AII132" s="1150"/>
      <c r="AIJ132" s="642"/>
      <c r="AIK132" s="1148"/>
      <c r="AIL132" s="1148"/>
      <c r="AIM132" s="1148"/>
      <c r="AIN132" s="642"/>
      <c r="AIO132" s="730"/>
      <c r="AIP132" s="60"/>
      <c r="AIQ132" s="60"/>
      <c r="AIR132" s="731"/>
      <c r="AIS132" s="1150"/>
      <c r="AIT132" s="35"/>
      <c r="AIU132" s="732"/>
      <c r="AIV132" s="6"/>
      <c r="AIW132" s="6"/>
      <c r="AIX132" s="6"/>
      <c r="AIY132" s="732"/>
      <c r="AIZ132" s="1150"/>
      <c r="AJA132" s="609"/>
      <c r="AJB132" s="1150"/>
      <c r="AJC132" s="1150"/>
      <c r="AJD132" s="1150"/>
      <c r="AJE132" s="609"/>
      <c r="AJF132" s="1150"/>
      <c r="AJG132" s="642"/>
      <c r="AJH132" s="1148"/>
      <c r="AJI132" s="1148"/>
      <c r="AJJ132" s="1148"/>
      <c r="AJK132" s="642"/>
      <c r="AJL132" s="730"/>
      <c r="AJM132" s="60"/>
      <c r="AJN132" s="60"/>
      <c r="AJO132" s="731"/>
      <c r="AJP132" s="1150"/>
      <c r="AJQ132" s="35"/>
      <c r="AJR132" s="732"/>
      <c r="AJS132" s="6"/>
      <c r="AJT132" s="6"/>
      <c r="AJU132" s="6"/>
      <c r="AJV132" s="732"/>
      <c r="AJW132" s="1150"/>
      <c r="AJX132" s="609"/>
      <c r="AJY132" s="1150"/>
      <c r="AJZ132" s="1150"/>
      <c r="AKA132" s="1150"/>
      <c r="AKB132" s="609"/>
      <c r="AKC132" s="1150"/>
      <c r="AKD132" s="642"/>
      <c r="AKE132" s="1148"/>
      <c r="AKF132" s="1148"/>
      <c r="AKG132" s="1148"/>
      <c r="AKH132" s="642"/>
      <c r="AKI132" s="730"/>
      <c r="AKJ132" s="60"/>
      <c r="AKK132" s="60"/>
      <c r="AKL132" s="731"/>
      <c r="AKM132" s="1150"/>
      <c r="AKN132" s="35"/>
      <c r="AKO132" s="732"/>
      <c r="AKP132" s="6"/>
      <c r="AKQ132" s="6"/>
      <c r="AKR132" s="6"/>
      <c r="AKS132" s="732"/>
      <c r="AKT132" s="1150"/>
      <c r="AKU132" s="609"/>
      <c r="AKV132" s="1150"/>
      <c r="AKW132" s="1150"/>
      <c r="AKX132" s="1150"/>
      <c r="AKY132" s="609"/>
      <c r="AKZ132" s="1150"/>
      <c r="ALA132" s="642"/>
      <c r="ALB132" s="1148"/>
      <c r="ALC132" s="1148"/>
      <c r="ALD132" s="1148"/>
      <c r="ALE132" s="642"/>
      <c r="ALF132" s="730"/>
      <c r="ALG132" s="60"/>
      <c r="ALH132" s="60"/>
      <c r="ALI132" s="731"/>
      <c r="ALJ132" s="1150"/>
      <c r="ALK132" s="35"/>
      <c r="ALL132" s="732"/>
      <c r="ALM132" s="6"/>
      <c r="ALN132" s="6"/>
      <c r="ALO132" s="6"/>
      <c r="ALP132" s="732"/>
      <c r="ALQ132" s="1150"/>
      <c r="ALR132" s="609"/>
      <c r="ALS132" s="1150"/>
      <c r="ALT132" s="1150"/>
      <c r="ALU132" s="1150"/>
      <c r="ALV132" s="609"/>
      <c r="ALW132" s="1150"/>
      <c r="ALX132" s="642"/>
      <c r="ALY132" s="1148"/>
      <c r="ALZ132" s="1148"/>
      <c r="AMA132" s="1148"/>
      <c r="AMB132" s="642"/>
      <c r="AMC132" s="730"/>
      <c r="AMD132" s="60"/>
      <c r="AME132" s="60"/>
      <c r="AMF132" s="731"/>
      <c r="AMG132" s="1150"/>
      <c r="AMH132" s="35"/>
      <c r="AMI132" s="732"/>
      <c r="AMJ132" s="6"/>
      <c r="AMK132" s="6"/>
      <c r="AML132" s="6"/>
      <c r="AMM132" s="732"/>
      <c r="AMN132" s="1150"/>
      <c r="AMO132" s="609"/>
      <c r="AMP132" s="1150"/>
      <c r="AMQ132" s="1150"/>
      <c r="AMR132" s="1150"/>
      <c r="AMS132" s="609"/>
      <c r="AMT132" s="1150"/>
      <c r="AMU132" s="642"/>
      <c r="AMV132" s="1148"/>
      <c r="AMW132" s="1148"/>
      <c r="AMX132" s="1148"/>
      <c r="AMY132" s="642"/>
      <c r="AMZ132" s="730"/>
      <c r="ANA132" s="60"/>
      <c r="ANB132" s="60"/>
      <c r="ANC132" s="731"/>
      <c r="AND132" s="1150"/>
      <c r="ANE132" s="35"/>
      <c r="ANF132" s="732"/>
      <c r="ANG132" s="6"/>
      <c r="ANH132" s="6"/>
      <c r="ANI132" s="6"/>
      <c r="ANJ132" s="732"/>
      <c r="ANK132" s="1150"/>
      <c r="ANL132" s="609"/>
      <c r="ANM132" s="1150"/>
      <c r="ANN132" s="1150"/>
      <c r="ANO132" s="1150"/>
      <c r="ANP132" s="609"/>
      <c r="ANQ132" s="1150"/>
      <c r="ANR132" s="642"/>
      <c r="ANS132" s="1148"/>
      <c r="ANT132" s="1148"/>
      <c r="ANU132" s="1148"/>
      <c r="ANV132" s="642"/>
      <c r="ANW132" s="730"/>
      <c r="ANX132" s="60"/>
      <c r="ANY132" s="60"/>
      <c r="ANZ132" s="731"/>
      <c r="AOA132" s="1150"/>
      <c r="AOB132" s="35"/>
      <c r="AOC132" s="732"/>
      <c r="AOD132" s="6"/>
      <c r="AOE132" s="6"/>
      <c r="AOF132" s="6"/>
      <c r="AOG132" s="732"/>
      <c r="AOH132" s="1150"/>
      <c r="AOI132" s="609"/>
      <c r="AOJ132" s="1150"/>
      <c r="AOK132" s="1150"/>
      <c r="AOL132" s="1150"/>
      <c r="AOM132" s="609"/>
      <c r="AON132" s="1150"/>
      <c r="AOO132" s="642"/>
      <c r="AOP132" s="1148"/>
      <c r="AOQ132" s="1148"/>
      <c r="AOR132" s="1148"/>
      <c r="AOS132" s="642"/>
      <c r="AOT132" s="730"/>
      <c r="AOU132" s="60"/>
      <c r="AOV132" s="60"/>
      <c r="AOW132" s="731"/>
      <c r="AOX132" s="1150"/>
      <c r="AOY132" s="35"/>
      <c r="AOZ132" s="732"/>
      <c r="APA132" s="6"/>
      <c r="APB132" s="6"/>
      <c r="APC132" s="6"/>
      <c r="APD132" s="732"/>
      <c r="APE132" s="1150"/>
      <c r="APF132" s="609"/>
      <c r="APG132" s="1150"/>
      <c r="APH132" s="1150"/>
      <c r="API132" s="1150"/>
      <c r="APJ132" s="609"/>
      <c r="APK132" s="1150"/>
      <c r="APL132" s="642"/>
      <c r="APM132" s="1148"/>
      <c r="APN132" s="1148"/>
      <c r="APO132" s="1148"/>
      <c r="APP132" s="642"/>
      <c r="APQ132" s="730"/>
      <c r="APR132" s="60"/>
      <c r="APS132" s="60"/>
      <c r="APT132" s="731"/>
      <c r="APU132" s="1150"/>
      <c r="APV132" s="35"/>
      <c r="APW132" s="732"/>
      <c r="APX132" s="6"/>
      <c r="APY132" s="6"/>
      <c r="APZ132" s="6"/>
      <c r="AQA132" s="732"/>
      <c r="AQB132" s="1150"/>
      <c r="AQC132" s="609"/>
      <c r="AQD132" s="1150"/>
      <c r="AQE132" s="1150"/>
      <c r="AQF132" s="1150"/>
      <c r="AQG132" s="609"/>
      <c r="AQH132" s="1150"/>
      <c r="AQI132" s="642"/>
      <c r="AQJ132" s="1148"/>
      <c r="AQK132" s="1148"/>
      <c r="AQL132" s="1148"/>
      <c r="AQM132" s="642"/>
      <c r="AQN132" s="730"/>
      <c r="AQO132" s="60"/>
      <c r="AQP132" s="60"/>
      <c r="AQQ132" s="731"/>
      <c r="AQR132" s="1150"/>
      <c r="AQS132" s="35"/>
      <c r="AQT132" s="732"/>
      <c r="AQU132" s="6"/>
      <c r="AQV132" s="6"/>
      <c r="AQW132" s="6"/>
      <c r="AQX132" s="732"/>
      <c r="AQY132" s="1150"/>
      <c r="AQZ132" s="609"/>
      <c r="ARA132" s="1150"/>
      <c r="ARB132" s="1150"/>
      <c r="ARC132" s="1150"/>
      <c r="ARD132" s="609"/>
      <c r="ARE132" s="1150"/>
      <c r="ARF132" s="642"/>
      <c r="ARG132" s="1148"/>
      <c r="ARH132" s="1148"/>
      <c r="ARI132" s="1148"/>
      <c r="ARJ132" s="642"/>
      <c r="ARK132" s="730"/>
      <c r="ARL132" s="60"/>
      <c r="ARM132" s="60"/>
      <c r="ARN132" s="731"/>
      <c r="ARO132" s="1150"/>
      <c r="ARP132" s="35"/>
      <c r="ARQ132" s="732"/>
      <c r="ARR132" s="6"/>
      <c r="ARS132" s="6"/>
      <c r="ART132" s="6"/>
      <c r="ARU132" s="732"/>
      <c r="ARV132" s="1150"/>
      <c r="ARW132" s="609"/>
      <c r="ARX132" s="1150"/>
      <c r="ARY132" s="1150"/>
      <c r="ARZ132" s="1150"/>
      <c r="ASA132" s="609"/>
      <c r="ASB132" s="1150"/>
      <c r="ASC132" s="642"/>
      <c r="ASD132" s="1148"/>
      <c r="ASE132" s="1148"/>
      <c r="ASF132" s="1148"/>
      <c r="ASG132" s="642"/>
      <c r="ASH132" s="730"/>
      <c r="ASI132" s="60"/>
      <c r="ASJ132" s="60"/>
      <c r="ASK132" s="731"/>
      <c r="ASL132" s="1150"/>
      <c r="ASM132" s="35"/>
      <c r="ASN132" s="732"/>
      <c r="ASO132" s="6"/>
      <c r="ASP132" s="6"/>
      <c r="ASQ132" s="6"/>
      <c r="ASR132" s="732"/>
      <c r="ASS132" s="1150"/>
      <c r="AST132" s="609"/>
      <c r="ASU132" s="1150"/>
      <c r="ASV132" s="1150"/>
      <c r="ASW132" s="1150"/>
      <c r="ASX132" s="609"/>
      <c r="ASY132" s="1150"/>
      <c r="ASZ132" s="642"/>
      <c r="ATA132" s="1148"/>
      <c r="ATB132" s="1148"/>
      <c r="ATC132" s="1148"/>
      <c r="ATD132" s="642"/>
      <c r="ATE132" s="730"/>
      <c r="ATF132" s="60"/>
      <c r="ATG132" s="60"/>
      <c r="ATH132" s="731"/>
      <c r="ATI132" s="1150"/>
      <c r="ATJ132" s="35"/>
      <c r="ATK132" s="732"/>
      <c r="ATL132" s="6"/>
      <c r="ATM132" s="6"/>
      <c r="ATN132" s="6"/>
      <c r="ATO132" s="732"/>
      <c r="ATP132" s="1150"/>
      <c r="ATQ132" s="609"/>
      <c r="ATR132" s="1150"/>
      <c r="ATS132" s="1150"/>
      <c r="ATT132" s="1150"/>
      <c r="ATU132" s="609"/>
      <c r="ATV132" s="1150"/>
      <c r="ATW132" s="642"/>
      <c r="ATX132" s="1148"/>
      <c r="ATY132" s="1148"/>
      <c r="ATZ132" s="1148"/>
      <c r="AUA132" s="642"/>
      <c r="AUB132" s="730"/>
      <c r="AUC132" s="60"/>
      <c r="AUD132" s="60"/>
      <c r="AUE132" s="731"/>
      <c r="AUF132" s="1150"/>
      <c r="AUG132" s="35"/>
      <c r="AUH132" s="732"/>
      <c r="AUI132" s="6"/>
      <c r="AUJ132" s="6"/>
      <c r="AUK132" s="6"/>
      <c r="AUL132" s="732"/>
      <c r="AUM132" s="1150"/>
      <c r="AUN132" s="609"/>
      <c r="AUO132" s="1150"/>
      <c r="AUP132" s="1150"/>
      <c r="AUQ132" s="1150"/>
      <c r="AUR132" s="609"/>
      <c r="AUS132" s="1150"/>
      <c r="AUT132" s="642"/>
      <c r="AUU132" s="1148"/>
      <c r="AUV132" s="1148"/>
      <c r="AUW132" s="1148"/>
      <c r="AUX132" s="642"/>
      <c r="AUY132" s="730"/>
      <c r="AUZ132" s="60"/>
      <c r="AVA132" s="60"/>
      <c r="AVB132" s="731"/>
      <c r="AVC132" s="1150"/>
      <c r="AVD132" s="35"/>
      <c r="AVE132" s="732"/>
      <c r="AVF132" s="6"/>
      <c r="AVG132" s="6"/>
      <c r="AVH132" s="6"/>
      <c r="AVI132" s="732"/>
      <c r="AVJ132" s="1150"/>
      <c r="AVK132" s="609"/>
      <c r="AVL132" s="1150"/>
      <c r="AVM132" s="1150"/>
      <c r="AVN132" s="1150"/>
      <c r="AVO132" s="609"/>
      <c r="AVP132" s="1150"/>
      <c r="AVQ132" s="642"/>
      <c r="AVR132" s="1148"/>
      <c r="AVS132" s="1148"/>
      <c r="AVT132" s="1148"/>
      <c r="AVU132" s="642"/>
      <c r="AVV132" s="730"/>
      <c r="AVW132" s="60"/>
      <c r="AVX132" s="60"/>
      <c r="AVY132" s="731"/>
      <c r="AVZ132" s="1150"/>
      <c r="AWA132" s="35"/>
      <c r="AWB132" s="732"/>
      <c r="AWC132" s="6"/>
      <c r="AWD132" s="6"/>
      <c r="AWE132" s="6"/>
      <c r="AWF132" s="732"/>
      <c r="AWG132" s="1150"/>
      <c r="AWH132" s="609"/>
      <c r="AWI132" s="1150"/>
      <c r="AWJ132" s="1150"/>
      <c r="AWK132" s="1150"/>
      <c r="AWL132" s="609"/>
      <c r="AWM132" s="1150"/>
      <c r="AWN132" s="642"/>
      <c r="AWO132" s="1148"/>
      <c r="AWP132" s="1148"/>
      <c r="AWQ132" s="1148"/>
      <c r="AWR132" s="642"/>
      <c r="AWS132" s="730"/>
      <c r="AWT132" s="60"/>
      <c r="AWU132" s="60"/>
      <c r="AWV132" s="731"/>
      <c r="AWW132" s="1150"/>
      <c r="AWX132" s="35"/>
      <c r="AWY132" s="732"/>
      <c r="AWZ132" s="6"/>
      <c r="AXA132" s="6"/>
      <c r="AXB132" s="6"/>
      <c r="AXC132" s="732"/>
      <c r="AXD132" s="1150"/>
      <c r="AXE132" s="609"/>
      <c r="AXF132" s="1150"/>
      <c r="AXG132" s="1150"/>
      <c r="AXH132" s="1150"/>
      <c r="AXI132" s="609"/>
      <c r="AXJ132" s="1150"/>
      <c r="AXK132" s="642"/>
      <c r="AXL132" s="1148"/>
      <c r="AXM132" s="1148"/>
      <c r="AXN132" s="1148"/>
      <c r="AXO132" s="642"/>
      <c r="AXP132" s="730"/>
      <c r="AXQ132" s="60"/>
      <c r="AXR132" s="60"/>
      <c r="AXS132" s="731"/>
      <c r="AXT132" s="1150"/>
      <c r="AXU132" s="35"/>
      <c r="AXV132" s="732"/>
      <c r="AXW132" s="6"/>
      <c r="AXX132" s="6"/>
      <c r="AXY132" s="6"/>
      <c r="AXZ132" s="732"/>
      <c r="AYA132" s="1150"/>
      <c r="AYB132" s="609"/>
      <c r="AYC132" s="1150"/>
      <c r="AYD132" s="1150"/>
      <c r="AYE132" s="1150"/>
      <c r="AYF132" s="609"/>
      <c r="AYG132" s="1150"/>
      <c r="AYH132" s="642"/>
      <c r="AYI132" s="1148"/>
      <c r="AYJ132" s="1148"/>
      <c r="AYK132" s="1148"/>
      <c r="AYL132" s="642"/>
      <c r="AYM132" s="730"/>
      <c r="AYN132" s="60"/>
      <c r="AYO132" s="60"/>
      <c r="AYP132" s="731"/>
      <c r="AYQ132" s="1150"/>
      <c r="AYR132" s="35"/>
      <c r="AYS132" s="732"/>
      <c r="AYT132" s="6"/>
      <c r="AYU132" s="6"/>
      <c r="AYV132" s="6"/>
      <c r="AYW132" s="732"/>
      <c r="AYX132" s="1150"/>
      <c r="AYY132" s="609"/>
      <c r="AYZ132" s="1150"/>
      <c r="AZA132" s="1150"/>
      <c r="AZB132" s="1150"/>
      <c r="AZC132" s="609"/>
      <c r="AZD132" s="1150"/>
      <c r="AZE132" s="642"/>
      <c r="AZF132" s="1148"/>
      <c r="AZG132" s="1148"/>
      <c r="AZH132" s="1148"/>
      <c r="AZI132" s="642"/>
      <c r="AZJ132" s="730"/>
      <c r="AZK132" s="60"/>
      <c r="AZL132" s="60"/>
      <c r="AZM132" s="731"/>
      <c r="AZN132" s="1150"/>
      <c r="AZO132" s="35"/>
      <c r="AZP132" s="732"/>
      <c r="AZQ132" s="6"/>
      <c r="AZR132" s="6"/>
      <c r="AZS132" s="6"/>
      <c r="AZT132" s="732"/>
      <c r="AZU132" s="1150"/>
      <c r="AZV132" s="609"/>
      <c r="AZW132" s="1150"/>
      <c r="AZX132" s="1150"/>
      <c r="AZY132" s="1150"/>
      <c r="AZZ132" s="609"/>
      <c r="BAA132" s="1150"/>
      <c r="BAB132" s="642"/>
      <c r="BAC132" s="1148"/>
      <c r="BAD132" s="1148"/>
      <c r="BAE132" s="1148"/>
      <c r="BAF132" s="642"/>
      <c r="BAG132" s="730"/>
      <c r="BAH132" s="60"/>
      <c r="BAI132" s="60"/>
      <c r="BAJ132" s="731"/>
      <c r="BAK132" s="1150"/>
      <c r="BAL132" s="35"/>
      <c r="BAM132" s="732"/>
      <c r="BAN132" s="6"/>
      <c r="BAO132" s="6"/>
      <c r="BAP132" s="6"/>
      <c r="BAQ132" s="732"/>
      <c r="BAR132" s="1150"/>
      <c r="BAS132" s="609"/>
      <c r="BAT132" s="1150"/>
      <c r="BAU132" s="1150"/>
      <c r="BAV132" s="1150"/>
      <c r="BAW132" s="609"/>
      <c r="BAX132" s="1150"/>
      <c r="BAY132" s="642"/>
      <c r="BAZ132" s="1148"/>
      <c r="BBA132" s="1148"/>
      <c r="BBB132" s="1148"/>
      <c r="BBC132" s="642"/>
      <c r="BBD132" s="730"/>
      <c r="BBE132" s="60"/>
      <c r="BBF132" s="60"/>
      <c r="BBG132" s="731"/>
      <c r="BBH132" s="1150"/>
      <c r="BBI132" s="35"/>
      <c r="BBJ132" s="732"/>
      <c r="BBK132" s="6"/>
      <c r="BBL132" s="6"/>
      <c r="BBM132" s="6"/>
      <c r="BBN132" s="732"/>
      <c r="BBO132" s="1150"/>
      <c r="BBP132" s="609"/>
      <c r="BBQ132" s="1150"/>
      <c r="BBR132" s="1150"/>
      <c r="BBS132" s="1150"/>
      <c r="BBT132" s="609"/>
      <c r="BBU132" s="1150"/>
      <c r="BBV132" s="642"/>
      <c r="BBW132" s="1148"/>
      <c r="BBX132" s="1148"/>
      <c r="BBY132" s="1148"/>
      <c r="BBZ132" s="642"/>
      <c r="BCA132" s="730"/>
      <c r="BCB132" s="60"/>
      <c r="BCC132" s="60"/>
      <c r="BCD132" s="731"/>
      <c r="BCE132" s="1150"/>
      <c r="BCF132" s="35"/>
      <c r="BCG132" s="732"/>
      <c r="BCH132" s="6"/>
      <c r="BCI132" s="6"/>
      <c r="BCJ132" s="6"/>
      <c r="BCK132" s="732"/>
      <c r="BCL132" s="1150"/>
      <c r="BCM132" s="609"/>
      <c r="BCN132" s="1150"/>
      <c r="BCO132" s="1150"/>
      <c r="BCP132" s="1150"/>
      <c r="BCQ132" s="609"/>
      <c r="BCR132" s="1150"/>
      <c r="BCS132" s="642"/>
      <c r="BCT132" s="1148"/>
      <c r="BCU132" s="1148"/>
      <c r="BCV132" s="1148"/>
      <c r="BCW132" s="642"/>
      <c r="BCX132" s="730"/>
      <c r="BCY132" s="60"/>
      <c r="BCZ132" s="60"/>
      <c r="BDA132" s="731"/>
      <c r="BDB132" s="1150"/>
      <c r="BDC132" s="35"/>
      <c r="BDD132" s="732"/>
      <c r="BDE132" s="6"/>
      <c r="BDF132" s="6"/>
      <c r="BDG132" s="6"/>
      <c r="BDH132" s="732"/>
      <c r="BDI132" s="1150"/>
      <c r="BDJ132" s="609"/>
      <c r="BDK132" s="1150"/>
      <c r="BDL132" s="1150"/>
      <c r="BDM132" s="1150"/>
      <c r="BDN132" s="609"/>
      <c r="BDO132" s="1150"/>
      <c r="BDP132" s="642"/>
      <c r="BDQ132" s="1148"/>
      <c r="BDR132" s="1148"/>
      <c r="BDS132" s="1148"/>
      <c r="BDT132" s="642"/>
      <c r="BDU132" s="730"/>
      <c r="BDV132" s="60"/>
      <c r="BDW132" s="60"/>
      <c r="BDX132" s="731"/>
      <c r="BDY132" s="1150"/>
      <c r="BDZ132" s="35"/>
      <c r="BEA132" s="732"/>
      <c r="BEB132" s="6"/>
      <c r="BEC132" s="6"/>
      <c r="BED132" s="6"/>
      <c r="BEE132" s="732"/>
      <c r="BEF132" s="1150"/>
      <c r="BEG132" s="609"/>
      <c r="BEH132" s="1150"/>
      <c r="BEI132" s="1150"/>
      <c r="BEJ132" s="1150"/>
      <c r="BEK132" s="609"/>
      <c r="BEL132" s="1150"/>
      <c r="BEM132" s="642"/>
      <c r="BEN132" s="1148"/>
      <c r="BEO132" s="1148"/>
      <c r="BEP132" s="1148"/>
      <c r="BEQ132" s="642"/>
      <c r="BER132" s="730"/>
      <c r="BES132" s="60"/>
      <c r="BET132" s="60"/>
      <c r="BEU132" s="731"/>
      <c r="BEV132" s="1150"/>
      <c r="BEW132" s="35"/>
      <c r="BEX132" s="732"/>
      <c r="BEY132" s="6"/>
      <c r="BEZ132" s="6"/>
      <c r="BFA132" s="6"/>
      <c r="BFB132" s="732"/>
      <c r="BFC132" s="1150"/>
      <c r="BFD132" s="609"/>
      <c r="BFE132" s="1150"/>
      <c r="BFF132" s="1150"/>
      <c r="BFG132" s="1150"/>
      <c r="BFH132" s="609"/>
      <c r="BFI132" s="1150"/>
      <c r="BFJ132" s="642"/>
      <c r="BFK132" s="1148"/>
      <c r="BFL132" s="1148"/>
      <c r="BFM132" s="1148"/>
      <c r="BFN132" s="642"/>
      <c r="BFO132" s="730"/>
      <c r="BFP132" s="60"/>
      <c r="BFQ132" s="60"/>
      <c r="BFR132" s="731"/>
      <c r="BFS132" s="1150"/>
      <c r="BFT132" s="35"/>
      <c r="BFU132" s="732"/>
      <c r="BFV132" s="6"/>
      <c r="BFW132" s="6"/>
      <c r="BFX132" s="6"/>
      <c r="BFY132" s="732"/>
      <c r="BFZ132" s="1150"/>
      <c r="BGA132" s="609"/>
      <c r="BGB132" s="1150"/>
      <c r="BGC132" s="1150"/>
      <c r="BGD132" s="1150"/>
      <c r="BGE132" s="609"/>
      <c r="BGF132" s="1150"/>
      <c r="BGG132" s="642"/>
      <c r="BGH132" s="1148"/>
      <c r="BGI132" s="1148"/>
      <c r="BGJ132" s="1148"/>
      <c r="BGK132" s="642"/>
      <c r="BGL132" s="730"/>
      <c r="BGM132" s="60"/>
      <c r="BGN132" s="60"/>
      <c r="BGO132" s="731"/>
      <c r="BGP132" s="1150"/>
      <c r="BGQ132" s="35"/>
      <c r="BGR132" s="732"/>
      <c r="BGS132" s="6"/>
      <c r="BGT132" s="6"/>
      <c r="BGU132" s="6"/>
      <c r="BGV132" s="732"/>
      <c r="BGW132" s="1150"/>
      <c r="BGX132" s="609"/>
      <c r="BGY132" s="1150"/>
      <c r="BGZ132" s="1150"/>
      <c r="BHA132" s="1150"/>
      <c r="BHB132" s="609"/>
      <c r="BHC132" s="1150"/>
      <c r="BHD132" s="642"/>
      <c r="BHE132" s="1148"/>
      <c r="BHF132" s="1148"/>
      <c r="BHG132" s="1148"/>
      <c r="BHH132" s="642"/>
      <c r="BHI132" s="730"/>
      <c r="BHJ132" s="60"/>
      <c r="BHK132" s="60"/>
      <c r="BHL132" s="731"/>
      <c r="BHM132" s="1150"/>
      <c r="BHN132" s="35"/>
      <c r="BHO132" s="732"/>
      <c r="BHP132" s="6"/>
      <c r="BHQ132" s="6"/>
      <c r="BHR132" s="6"/>
      <c r="BHS132" s="732"/>
      <c r="BHT132" s="1150"/>
      <c r="BHU132" s="609"/>
      <c r="BHV132" s="1150"/>
      <c r="BHW132" s="1150"/>
      <c r="BHX132" s="1150"/>
      <c r="BHY132" s="609"/>
      <c r="BHZ132" s="1150"/>
      <c r="BIA132" s="642"/>
      <c r="BIB132" s="1148"/>
      <c r="BIC132" s="1148"/>
      <c r="BID132" s="1148"/>
      <c r="BIE132" s="642"/>
      <c r="BIF132" s="730"/>
      <c r="BIG132" s="60"/>
      <c r="BIH132" s="60"/>
      <c r="BII132" s="731"/>
      <c r="BIJ132" s="1150"/>
      <c r="BIK132" s="35"/>
      <c r="BIL132" s="732"/>
      <c r="BIM132" s="6"/>
      <c r="BIN132" s="6"/>
      <c r="BIO132" s="6"/>
      <c r="BIP132" s="732"/>
      <c r="BIQ132" s="1150"/>
      <c r="BIR132" s="609"/>
      <c r="BIS132" s="1150"/>
      <c r="BIT132" s="1150"/>
      <c r="BIU132" s="1150"/>
      <c r="BIV132" s="609"/>
      <c r="BIW132" s="1150"/>
      <c r="BIX132" s="642"/>
      <c r="BIY132" s="1148"/>
      <c r="BIZ132" s="1148"/>
      <c r="BJA132" s="1148"/>
      <c r="BJB132" s="642"/>
      <c r="BJC132" s="730"/>
      <c r="BJD132" s="60"/>
      <c r="BJE132" s="60"/>
      <c r="BJF132" s="731"/>
      <c r="BJG132" s="1150"/>
      <c r="BJH132" s="35"/>
      <c r="BJI132" s="732"/>
      <c r="BJJ132" s="6"/>
      <c r="BJK132" s="6"/>
      <c r="BJL132" s="6"/>
      <c r="BJM132" s="732"/>
      <c r="BJN132" s="1150"/>
      <c r="BJO132" s="609"/>
      <c r="BJP132" s="1150"/>
      <c r="BJQ132" s="1150"/>
      <c r="BJR132" s="1150"/>
      <c r="BJS132" s="609"/>
      <c r="BJT132" s="1150"/>
      <c r="BJU132" s="642"/>
      <c r="BJV132" s="1148"/>
      <c r="BJW132" s="1148"/>
      <c r="BJX132" s="1148"/>
      <c r="BJY132" s="642"/>
      <c r="BJZ132" s="730"/>
      <c r="BKA132" s="60"/>
      <c r="BKB132" s="60"/>
      <c r="BKC132" s="731"/>
      <c r="BKD132" s="1150"/>
      <c r="BKE132" s="35"/>
      <c r="BKF132" s="732"/>
      <c r="BKG132" s="6"/>
      <c r="BKH132" s="6"/>
      <c r="BKI132" s="6"/>
      <c r="BKJ132" s="732"/>
      <c r="BKK132" s="1150"/>
      <c r="BKL132" s="609"/>
      <c r="BKM132" s="1150"/>
      <c r="BKN132" s="1150"/>
      <c r="BKO132" s="1150"/>
      <c r="BKP132" s="609"/>
      <c r="BKQ132" s="1150"/>
      <c r="BKR132" s="642"/>
      <c r="BKS132" s="1148"/>
      <c r="BKT132" s="1148"/>
      <c r="BKU132" s="1148"/>
      <c r="BKV132" s="642"/>
      <c r="BKW132" s="730"/>
      <c r="BKX132" s="60"/>
      <c r="BKY132" s="60"/>
      <c r="BKZ132" s="731"/>
      <c r="BLA132" s="1150"/>
      <c r="BLB132" s="35"/>
      <c r="BLC132" s="732"/>
      <c r="BLD132" s="6"/>
      <c r="BLE132" s="6"/>
      <c r="BLF132" s="6"/>
      <c r="BLG132" s="732"/>
      <c r="BLH132" s="1150"/>
      <c r="BLI132" s="609"/>
      <c r="BLJ132" s="1150"/>
      <c r="BLK132" s="1150"/>
      <c r="BLL132" s="1150"/>
      <c r="BLM132" s="609"/>
      <c r="BLN132" s="1150"/>
      <c r="BLO132" s="642"/>
      <c r="BLP132" s="1148"/>
      <c r="BLQ132" s="1148"/>
      <c r="BLR132" s="1148"/>
      <c r="BLS132" s="642"/>
      <c r="BLT132" s="730"/>
      <c r="BLU132" s="60"/>
      <c r="BLV132" s="60"/>
      <c r="BLW132" s="731"/>
      <c r="BLX132" s="1150"/>
      <c r="BLY132" s="35"/>
      <c r="BLZ132" s="732"/>
      <c r="BMA132" s="6"/>
      <c r="BMB132" s="6"/>
      <c r="BMC132" s="6"/>
      <c r="BMD132" s="732"/>
      <c r="BME132" s="1150"/>
      <c r="BMF132" s="609"/>
      <c r="BMG132" s="1150"/>
      <c r="BMH132" s="1150"/>
      <c r="BMI132" s="1150"/>
      <c r="BMJ132" s="609"/>
      <c r="BMK132" s="1150"/>
      <c r="BML132" s="642"/>
      <c r="BMM132" s="1148"/>
      <c r="BMN132" s="1148"/>
      <c r="BMO132" s="1148"/>
      <c r="BMP132" s="642"/>
      <c r="BMQ132" s="730"/>
      <c r="BMR132" s="60"/>
      <c r="BMS132" s="60"/>
      <c r="BMT132" s="731"/>
      <c r="BMU132" s="1150"/>
      <c r="BMV132" s="35"/>
      <c r="BMW132" s="732"/>
      <c r="BMX132" s="6"/>
      <c r="BMY132" s="6"/>
      <c r="BMZ132" s="6"/>
      <c r="BNA132" s="732"/>
      <c r="BNB132" s="1150"/>
      <c r="BNC132" s="609"/>
      <c r="BND132" s="1150"/>
      <c r="BNE132" s="1150"/>
      <c r="BNF132" s="1150"/>
      <c r="BNG132" s="609"/>
      <c r="BNH132" s="1150"/>
      <c r="BNI132" s="642"/>
      <c r="BNJ132" s="1148"/>
      <c r="BNK132" s="1148"/>
      <c r="BNL132" s="1148"/>
      <c r="BNM132" s="642"/>
      <c r="BNN132" s="730"/>
      <c r="BNO132" s="60"/>
      <c r="BNP132" s="60"/>
      <c r="BNQ132" s="731"/>
      <c r="BNR132" s="1150"/>
      <c r="BNS132" s="35"/>
      <c r="BNT132" s="732"/>
      <c r="BNU132" s="6"/>
      <c r="BNV132" s="6"/>
      <c r="BNW132" s="6"/>
      <c r="BNX132" s="732"/>
      <c r="BNY132" s="1150"/>
      <c r="BNZ132" s="609"/>
      <c r="BOA132" s="1150"/>
      <c r="BOB132" s="1150"/>
      <c r="BOC132" s="1150"/>
      <c r="BOD132" s="609"/>
      <c r="BOE132" s="1150"/>
      <c r="BOF132" s="642"/>
      <c r="BOG132" s="1148"/>
      <c r="BOH132" s="1148"/>
      <c r="BOI132" s="1148"/>
      <c r="BOJ132" s="642"/>
      <c r="BOK132" s="730"/>
      <c r="BOL132" s="60"/>
      <c r="BOM132" s="60"/>
      <c r="BON132" s="731"/>
      <c r="BOO132" s="1150"/>
      <c r="BOP132" s="35"/>
      <c r="BOQ132" s="732"/>
      <c r="BOR132" s="6"/>
      <c r="BOS132" s="6"/>
      <c r="BOT132" s="6"/>
      <c r="BOU132" s="732"/>
      <c r="BOV132" s="1150"/>
      <c r="BOW132" s="609"/>
      <c r="BOX132" s="1150"/>
      <c r="BOY132" s="1150"/>
      <c r="BOZ132" s="1150"/>
      <c r="BPA132" s="609"/>
      <c r="BPB132" s="1150"/>
      <c r="BPC132" s="642"/>
      <c r="BPD132" s="1148"/>
      <c r="BPE132" s="1148"/>
      <c r="BPF132" s="1148"/>
      <c r="BPG132" s="642"/>
      <c r="BPH132" s="730"/>
      <c r="BPI132" s="60"/>
      <c r="BPJ132" s="60"/>
      <c r="BPK132" s="731"/>
      <c r="BPL132" s="1150"/>
      <c r="BPM132" s="35"/>
      <c r="BPN132" s="732"/>
      <c r="BPO132" s="6"/>
      <c r="BPP132" s="6"/>
      <c r="BPQ132" s="6"/>
      <c r="BPR132" s="732"/>
      <c r="BPS132" s="1150"/>
      <c r="BPT132" s="609"/>
      <c r="BPU132" s="1150"/>
      <c r="BPV132" s="1150"/>
      <c r="BPW132" s="1150"/>
      <c r="BPX132" s="609"/>
      <c r="BPY132" s="1150"/>
      <c r="BPZ132" s="642"/>
      <c r="BQA132" s="1148"/>
      <c r="BQB132" s="1148"/>
      <c r="BQC132" s="1148"/>
      <c r="BQD132" s="642"/>
      <c r="BQE132" s="730"/>
      <c r="BQF132" s="60"/>
      <c r="BQG132" s="60"/>
      <c r="BQH132" s="731"/>
      <c r="BQI132" s="1150"/>
      <c r="BQJ132" s="35"/>
      <c r="BQK132" s="732"/>
      <c r="BQL132" s="6"/>
      <c r="BQM132" s="6"/>
      <c r="BQN132" s="6"/>
      <c r="BQO132" s="732"/>
      <c r="BQP132" s="1150"/>
      <c r="BQQ132" s="609"/>
      <c r="BQR132" s="1150"/>
      <c r="BQS132" s="1150"/>
      <c r="BQT132" s="1150"/>
      <c r="BQU132" s="609"/>
      <c r="BQV132" s="1150"/>
      <c r="BQW132" s="642"/>
      <c r="BQX132" s="1148"/>
      <c r="BQY132" s="1148"/>
      <c r="BQZ132" s="1148"/>
      <c r="BRA132" s="642"/>
      <c r="BRB132" s="730"/>
      <c r="BRC132" s="60"/>
      <c r="BRD132" s="60"/>
      <c r="BRE132" s="731"/>
      <c r="BRF132" s="1150"/>
      <c r="BRG132" s="35"/>
      <c r="BRH132" s="732"/>
      <c r="BRI132" s="6"/>
      <c r="BRJ132" s="6"/>
      <c r="BRK132" s="6"/>
      <c r="BRL132" s="732"/>
      <c r="BRM132" s="1150"/>
      <c r="BRN132" s="609"/>
      <c r="BRO132" s="1150"/>
      <c r="BRP132" s="1150"/>
      <c r="BRQ132" s="1150"/>
      <c r="BRR132" s="609"/>
      <c r="BRS132" s="1150"/>
      <c r="BRT132" s="642"/>
      <c r="BRU132" s="1148"/>
      <c r="BRV132" s="1148"/>
      <c r="BRW132" s="1148"/>
      <c r="BRX132" s="642"/>
      <c r="BRY132" s="730"/>
      <c r="BRZ132" s="60"/>
      <c r="BSA132" s="60"/>
      <c r="BSB132" s="731"/>
      <c r="BSC132" s="1150"/>
      <c r="BSD132" s="35"/>
      <c r="BSE132" s="732"/>
      <c r="BSF132" s="6"/>
      <c r="BSG132" s="6"/>
      <c r="BSH132" s="6"/>
      <c r="BSI132" s="732"/>
      <c r="BSJ132" s="1150"/>
      <c r="BSK132" s="609"/>
      <c r="BSL132" s="1150"/>
      <c r="BSM132" s="1150"/>
      <c r="BSN132" s="1150"/>
      <c r="BSO132" s="609"/>
      <c r="BSP132" s="1150"/>
      <c r="BSQ132" s="642"/>
      <c r="BSR132" s="1148"/>
      <c r="BSS132" s="1148"/>
      <c r="BST132" s="1148"/>
      <c r="BSU132" s="642"/>
      <c r="BSV132" s="730"/>
      <c r="BSW132" s="60"/>
      <c r="BSX132" s="60"/>
      <c r="BSY132" s="731"/>
      <c r="BSZ132" s="1150"/>
      <c r="BTA132" s="35"/>
      <c r="BTB132" s="732"/>
      <c r="BTC132" s="6"/>
      <c r="BTD132" s="6"/>
      <c r="BTE132" s="6"/>
      <c r="BTF132" s="732"/>
      <c r="BTG132" s="1150"/>
      <c r="BTH132" s="609"/>
      <c r="BTI132" s="1150"/>
      <c r="BTJ132" s="1150"/>
      <c r="BTK132" s="1150"/>
      <c r="BTL132" s="609"/>
      <c r="BTM132" s="1150"/>
      <c r="BTN132" s="642"/>
      <c r="BTO132" s="1148"/>
      <c r="BTP132" s="1148"/>
      <c r="BTQ132" s="1148"/>
      <c r="BTR132" s="642"/>
      <c r="BTS132" s="730"/>
      <c r="BTT132" s="60"/>
      <c r="BTU132" s="60"/>
      <c r="BTV132" s="731"/>
      <c r="BTW132" s="1150"/>
      <c r="BTX132" s="35"/>
      <c r="BTY132" s="732"/>
      <c r="BTZ132" s="6"/>
      <c r="BUA132" s="6"/>
      <c r="BUB132" s="6"/>
      <c r="BUC132" s="732"/>
      <c r="BUD132" s="1150"/>
      <c r="BUE132" s="609"/>
      <c r="BUF132" s="1150"/>
      <c r="BUG132" s="1150"/>
      <c r="BUH132" s="1150"/>
      <c r="BUI132" s="609"/>
      <c r="BUJ132" s="1150"/>
      <c r="BUK132" s="642"/>
      <c r="BUL132" s="1148"/>
      <c r="BUM132" s="1148"/>
      <c r="BUN132" s="1148"/>
      <c r="BUO132" s="642"/>
      <c r="BUP132" s="730"/>
      <c r="BUQ132" s="60"/>
      <c r="BUR132" s="60"/>
      <c r="BUS132" s="731"/>
      <c r="BUT132" s="1150"/>
      <c r="BUU132" s="35"/>
      <c r="BUV132" s="732"/>
      <c r="BUW132" s="6"/>
      <c r="BUX132" s="6"/>
      <c r="BUY132" s="6"/>
      <c r="BUZ132" s="732"/>
      <c r="BVA132" s="1150"/>
      <c r="BVB132" s="609"/>
      <c r="BVC132" s="1150"/>
      <c r="BVD132" s="1150"/>
      <c r="BVE132" s="1150"/>
      <c r="BVF132" s="609"/>
      <c r="BVG132" s="1150"/>
      <c r="BVH132" s="642"/>
      <c r="BVI132" s="1148"/>
      <c r="BVJ132" s="1148"/>
      <c r="BVK132" s="1148"/>
      <c r="BVL132" s="642"/>
      <c r="BVM132" s="730"/>
      <c r="BVN132" s="60"/>
      <c r="BVO132" s="60"/>
      <c r="BVP132" s="731"/>
      <c r="BVQ132" s="1150"/>
      <c r="BVR132" s="35"/>
      <c r="BVS132" s="732"/>
      <c r="BVT132" s="6"/>
      <c r="BVU132" s="6"/>
      <c r="BVV132" s="6"/>
      <c r="BVW132" s="732"/>
      <c r="BVX132" s="1150"/>
      <c r="BVY132" s="609"/>
      <c r="BVZ132" s="1150"/>
      <c r="BWA132" s="1150"/>
      <c r="BWB132" s="1150"/>
      <c r="BWC132" s="609"/>
      <c r="BWD132" s="1150"/>
      <c r="BWE132" s="642"/>
      <c r="BWF132" s="1148"/>
      <c r="BWG132" s="1148"/>
      <c r="BWH132" s="1148"/>
      <c r="BWI132" s="642"/>
      <c r="BWJ132" s="730"/>
      <c r="BWK132" s="60"/>
      <c r="BWL132" s="60"/>
      <c r="BWM132" s="731"/>
      <c r="BWN132" s="1150"/>
      <c r="BWO132" s="35"/>
      <c r="BWP132" s="732"/>
      <c r="BWQ132" s="6"/>
      <c r="BWR132" s="6"/>
      <c r="BWS132" s="6"/>
      <c r="BWT132" s="732"/>
      <c r="BWU132" s="1150"/>
      <c r="BWV132" s="609"/>
      <c r="BWW132" s="1150"/>
      <c r="BWX132" s="1150"/>
      <c r="BWY132" s="1150"/>
      <c r="BWZ132" s="609"/>
      <c r="BXA132" s="1150"/>
      <c r="BXB132" s="642"/>
      <c r="BXC132" s="1148"/>
      <c r="BXD132" s="1148"/>
      <c r="BXE132" s="1148"/>
      <c r="BXF132" s="642"/>
      <c r="BXG132" s="730"/>
      <c r="BXH132" s="60"/>
      <c r="BXI132" s="60"/>
      <c r="BXJ132" s="731"/>
      <c r="BXK132" s="1150"/>
      <c r="BXL132" s="35"/>
      <c r="BXM132" s="732"/>
      <c r="BXN132" s="6"/>
      <c r="BXO132" s="6"/>
      <c r="BXP132" s="6"/>
      <c r="BXQ132" s="732"/>
      <c r="BXR132" s="1150"/>
      <c r="BXS132" s="609"/>
      <c r="BXT132" s="1150"/>
      <c r="BXU132" s="1150"/>
      <c r="BXV132" s="1150"/>
      <c r="BXW132" s="609"/>
      <c r="BXX132" s="1150"/>
      <c r="BXY132" s="642"/>
      <c r="BXZ132" s="1148"/>
      <c r="BYA132" s="1148"/>
      <c r="BYB132" s="1148"/>
      <c r="BYC132" s="642"/>
      <c r="BYD132" s="730"/>
      <c r="BYE132" s="60"/>
      <c r="BYF132" s="60"/>
      <c r="BYG132" s="731"/>
      <c r="BYH132" s="1150"/>
      <c r="BYI132" s="35"/>
      <c r="BYJ132" s="732"/>
      <c r="BYK132" s="6"/>
      <c r="BYL132" s="6"/>
      <c r="BYM132" s="6"/>
      <c r="BYN132" s="732"/>
      <c r="BYO132" s="1150"/>
      <c r="BYP132" s="609"/>
      <c r="BYQ132" s="1150"/>
      <c r="BYR132" s="1150"/>
      <c r="BYS132" s="1150"/>
      <c r="BYT132" s="609"/>
      <c r="BYU132" s="1150"/>
      <c r="BYV132" s="642"/>
      <c r="BYW132" s="1148"/>
      <c r="BYX132" s="1148"/>
      <c r="BYY132" s="1148"/>
      <c r="BYZ132" s="642"/>
      <c r="BZA132" s="730"/>
      <c r="BZB132" s="60"/>
      <c r="BZC132" s="60"/>
      <c r="BZD132" s="731"/>
      <c r="BZE132" s="1150"/>
      <c r="BZF132" s="35"/>
      <c r="BZG132" s="732"/>
      <c r="BZH132" s="6"/>
      <c r="BZI132" s="6"/>
      <c r="BZJ132" s="6"/>
      <c r="BZK132" s="732"/>
      <c r="BZL132" s="1150"/>
      <c r="BZM132" s="609"/>
      <c r="BZN132" s="1150"/>
      <c r="BZO132" s="1150"/>
      <c r="BZP132" s="1150"/>
      <c r="BZQ132" s="609"/>
      <c r="BZR132" s="1150"/>
      <c r="BZS132" s="642"/>
      <c r="BZT132" s="1148"/>
      <c r="BZU132" s="1148"/>
      <c r="BZV132" s="1148"/>
      <c r="BZW132" s="642"/>
      <c r="BZX132" s="730"/>
      <c r="BZY132" s="60"/>
      <c r="BZZ132" s="60"/>
      <c r="CAA132" s="731"/>
      <c r="CAB132" s="1150"/>
      <c r="CAC132" s="35"/>
      <c r="CAD132" s="732"/>
      <c r="CAE132" s="6"/>
      <c r="CAF132" s="6"/>
      <c r="CAG132" s="6"/>
      <c r="CAH132" s="732"/>
      <c r="CAI132" s="1150"/>
      <c r="CAJ132" s="609"/>
      <c r="CAK132" s="1150"/>
      <c r="CAL132" s="1150"/>
      <c r="CAM132" s="1150"/>
      <c r="CAN132" s="609"/>
      <c r="CAO132" s="1150"/>
      <c r="CAP132" s="642"/>
      <c r="CAQ132" s="1148"/>
      <c r="CAR132" s="1148"/>
      <c r="CAS132" s="1148"/>
      <c r="CAT132" s="642"/>
      <c r="CAU132" s="730"/>
      <c r="CAV132" s="60"/>
      <c r="CAW132" s="60"/>
      <c r="CAX132" s="731"/>
      <c r="CAY132" s="1150"/>
      <c r="CAZ132" s="35"/>
      <c r="CBA132" s="732"/>
      <c r="CBB132" s="6"/>
      <c r="CBC132" s="6"/>
      <c r="CBD132" s="6"/>
      <c r="CBE132" s="732"/>
      <c r="CBF132" s="1150"/>
      <c r="CBG132" s="609"/>
      <c r="CBH132" s="1150"/>
      <c r="CBI132" s="1150"/>
      <c r="CBJ132" s="1150"/>
      <c r="CBK132" s="609"/>
      <c r="CBL132" s="1150"/>
      <c r="CBM132" s="642"/>
      <c r="CBN132" s="1148"/>
      <c r="CBO132" s="1148"/>
      <c r="CBP132" s="1148"/>
      <c r="CBQ132" s="642"/>
      <c r="CBR132" s="730"/>
      <c r="CBS132" s="60"/>
      <c r="CBT132" s="60"/>
      <c r="CBU132" s="731"/>
      <c r="CBV132" s="1150"/>
      <c r="CBW132" s="35"/>
      <c r="CBX132" s="732"/>
      <c r="CBY132" s="6"/>
      <c r="CBZ132" s="6"/>
      <c r="CCA132" s="6"/>
      <c r="CCB132" s="732"/>
      <c r="CCC132" s="1150"/>
      <c r="CCD132" s="609"/>
      <c r="CCE132" s="1150"/>
      <c r="CCF132" s="1150"/>
      <c r="CCG132" s="1150"/>
      <c r="CCH132" s="609"/>
      <c r="CCI132" s="1150"/>
      <c r="CCJ132" s="642"/>
      <c r="CCK132" s="1148"/>
      <c r="CCL132" s="1148"/>
      <c r="CCM132" s="1148"/>
      <c r="CCN132" s="642"/>
      <c r="CCO132" s="730"/>
      <c r="CCP132" s="60"/>
      <c r="CCQ132" s="60"/>
      <c r="CCR132" s="731"/>
      <c r="CCS132" s="1150"/>
      <c r="CCT132" s="35"/>
      <c r="CCU132" s="732"/>
      <c r="CCV132" s="6"/>
      <c r="CCW132" s="6"/>
      <c r="CCX132" s="6"/>
      <c r="CCY132" s="732"/>
      <c r="CCZ132" s="1150"/>
      <c r="CDA132" s="609"/>
      <c r="CDB132" s="1150"/>
      <c r="CDC132" s="1150"/>
      <c r="CDD132" s="1150"/>
      <c r="CDE132" s="609"/>
      <c r="CDF132" s="1150"/>
      <c r="CDG132" s="642"/>
      <c r="CDH132" s="1148"/>
      <c r="CDI132" s="1148"/>
      <c r="CDJ132" s="1148"/>
      <c r="CDK132" s="642"/>
      <c r="CDL132" s="730"/>
      <c r="CDM132" s="60"/>
      <c r="CDN132" s="60"/>
      <c r="CDO132" s="731"/>
      <c r="CDP132" s="1150"/>
      <c r="CDQ132" s="35"/>
      <c r="CDR132" s="732"/>
      <c r="CDS132" s="6"/>
      <c r="CDT132" s="6"/>
      <c r="CDU132" s="6"/>
      <c r="CDV132" s="732"/>
      <c r="CDW132" s="1150"/>
      <c r="CDX132" s="609"/>
      <c r="CDY132" s="1150"/>
      <c r="CDZ132" s="1150"/>
      <c r="CEA132" s="1150"/>
      <c r="CEB132" s="609"/>
      <c r="CEC132" s="1150"/>
      <c r="CED132" s="642"/>
      <c r="CEE132" s="1148"/>
      <c r="CEF132" s="1148"/>
      <c r="CEG132" s="1148"/>
      <c r="CEH132" s="642"/>
      <c r="CEI132" s="730"/>
      <c r="CEJ132" s="60"/>
      <c r="CEK132" s="60"/>
      <c r="CEL132" s="731"/>
      <c r="CEM132" s="1150"/>
      <c r="CEN132" s="35"/>
      <c r="CEO132" s="732"/>
      <c r="CEP132" s="6"/>
      <c r="CEQ132" s="6"/>
      <c r="CER132" s="6"/>
      <c r="CES132" s="732"/>
      <c r="CET132" s="1150"/>
      <c r="CEU132" s="609"/>
      <c r="CEV132" s="1150"/>
      <c r="CEW132" s="1150"/>
      <c r="CEX132" s="1150"/>
      <c r="CEY132" s="609"/>
      <c r="CEZ132" s="1150"/>
      <c r="CFA132" s="642"/>
      <c r="CFB132" s="1148"/>
      <c r="CFC132" s="1148"/>
      <c r="CFD132" s="1148"/>
      <c r="CFE132" s="642"/>
      <c r="CFF132" s="730"/>
      <c r="CFG132" s="60"/>
      <c r="CFH132" s="60"/>
      <c r="CFI132" s="731"/>
      <c r="CFJ132" s="1150"/>
      <c r="CFK132" s="35"/>
      <c r="CFL132" s="732"/>
      <c r="CFM132" s="6"/>
      <c r="CFN132" s="6"/>
      <c r="CFO132" s="6"/>
      <c r="CFP132" s="732"/>
      <c r="CFQ132" s="1150"/>
      <c r="CFR132" s="609"/>
      <c r="CFS132" s="1150"/>
      <c r="CFT132" s="1150"/>
      <c r="CFU132" s="1150"/>
      <c r="CFV132" s="609"/>
      <c r="CFW132" s="1150"/>
      <c r="CFX132" s="642"/>
      <c r="CFY132" s="1148"/>
      <c r="CFZ132" s="1148"/>
      <c r="CGA132" s="1148"/>
      <c r="CGB132" s="642"/>
      <c r="CGC132" s="730"/>
      <c r="CGD132" s="60"/>
      <c r="CGE132" s="60"/>
      <c r="CGF132" s="731"/>
      <c r="CGG132" s="1150"/>
      <c r="CGH132" s="35"/>
      <c r="CGI132" s="732"/>
      <c r="CGJ132" s="6"/>
      <c r="CGK132" s="6"/>
      <c r="CGL132" s="6"/>
      <c r="CGM132" s="732"/>
      <c r="CGN132" s="1150"/>
      <c r="CGO132" s="609"/>
      <c r="CGP132" s="1150"/>
      <c r="CGQ132" s="1150"/>
      <c r="CGR132" s="1150"/>
      <c r="CGS132" s="609"/>
      <c r="CGT132" s="1150"/>
      <c r="CGU132" s="642"/>
      <c r="CGV132" s="1148"/>
      <c r="CGW132" s="1148"/>
      <c r="CGX132" s="1148"/>
      <c r="CGY132" s="642"/>
      <c r="CGZ132" s="730"/>
      <c r="CHA132" s="60"/>
      <c r="CHB132" s="60"/>
      <c r="CHC132" s="731"/>
      <c r="CHD132" s="1150"/>
      <c r="CHE132" s="35"/>
      <c r="CHF132" s="732"/>
      <c r="CHG132" s="6"/>
      <c r="CHH132" s="6"/>
      <c r="CHI132" s="6"/>
      <c r="CHJ132" s="732"/>
      <c r="CHK132" s="1150"/>
      <c r="CHL132" s="609"/>
      <c r="CHM132" s="1150"/>
      <c r="CHN132" s="1150"/>
      <c r="CHO132" s="1150"/>
      <c r="CHP132" s="609"/>
      <c r="CHQ132" s="1150"/>
      <c r="CHR132" s="642"/>
      <c r="CHS132" s="1148"/>
      <c r="CHT132" s="1148"/>
      <c r="CHU132" s="1148"/>
      <c r="CHV132" s="642"/>
      <c r="CHW132" s="730"/>
      <c r="CHX132" s="60"/>
      <c r="CHY132" s="60"/>
      <c r="CHZ132" s="731"/>
      <c r="CIA132" s="1150"/>
      <c r="CIB132" s="35"/>
      <c r="CIC132" s="732"/>
      <c r="CID132" s="6"/>
      <c r="CIE132" s="6"/>
      <c r="CIF132" s="6"/>
      <c r="CIG132" s="732"/>
      <c r="CIH132" s="1150"/>
      <c r="CII132" s="609"/>
      <c r="CIJ132" s="1150"/>
      <c r="CIK132" s="1150"/>
      <c r="CIL132" s="1150"/>
      <c r="CIM132" s="609"/>
      <c r="CIN132" s="1150"/>
      <c r="CIO132" s="642"/>
      <c r="CIP132" s="1148"/>
      <c r="CIQ132" s="1148"/>
      <c r="CIR132" s="1148"/>
      <c r="CIS132" s="642"/>
      <c r="CIT132" s="730"/>
      <c r="CIU132" s="60"/>
      <c r="CIV132" s="60"/>
      <c r="CIW132" s="731"/>
      <c r="CIX132" s="1150"/>
      <c r="CIY132" s="35"/>
      <c r="CIZ132" s="732"/>
      <c r="CJA132" s="6"/>
      <c r="CJB132" s="6"/>
      <c r="CJC132" s="6"/>
      <c r="CJD132" s="732"/>
      <c r="CJE132" s="1150"/>
      <c r="CJF132" s="609"/>
      <c r="CJG132" s="1150"/>
      <c r="CJH132" s="1150"/>
      <c r="CJI132" s="1150"/>
      <c r="CJJ132" s="609"/>
      <c r="CJK132" s="1150"/>
      <c r="CJL132" s="642"/>
      <c r="CJM132" s="1148"/>
      <c r="CJN132" s="1148"/>
      <c r="CJO132" s="1148"/>
      <c r="CJP132" s="642"/>
      <c r="CJQ132" s="730"/>
      <c r="CJR132" s="60"/>
      <c r="CJS132" s="60"/>
      <c r="CJT132" s="731"/>
      <c r="CJU132" s="1150"/>
      <c r="CJV132" s="35"/>
      <c r="CJW132" s="732"/>
      <c r="CJX132" s="6"/>
      <c r="CJY132" s="6"/>
      <c r="CJZ132" s="6"/>
      <c r="CKA132" s="732"/>
      <c r="CKB132" s="1150"/>
      <c r="CKC132" s="609"/>
      <c r="CKD132" s="1150"/>
      <c r="CKE132" s="1150"/>
      <c r="CKF132" s="1150"/>
      <c r="CKG132" s="609"/>
      <c r="CKH132" s="1150"/>
      <c r="CKI132" s="642"/>
      <c r="CKJ132" s="1148"/>
      <c r="CKK132" s="1148"/>
      <c r="CKL132" s="1148"/>
      <c r="CKM132" s="642"/>
      <c r="CKN132" s="730"/>
      <c r="CKO132" s="60"/>
      <c r="CKP132" s="60"/>
      <c r="CKQ132" s="731"/>
      <c r="CKR132" s="1150"/>
      <c r="CKS132" s="35"/>
      <c r="CKT132" s="732"/>
      <c r="CKU132" s="6"/>
      <c r="CKV132" s="6"/>
      <c r="CKW132" s="6"/>
      <c r="CKX132" s="732"/>
      <c r="CKY132" s="1150"/>
      <c r="CKZ132" s="609"/>
      <c r="CLA132" s="1150"/>
      <c r="CLB132" s="1150"/>
      <c r="CLC132" s="1150"/>
      <c r="CLD132" s="609"/>
      <c r="CLE132" s="1150"/>
      <c r="CLF132" s="642"/>
      <c r="CLG132" s="1148"/>
      <c r="CLH132" s="1148"/>
      <c r="CLI132" s="1148"/>
      <c r="CLJ132" s="642"/>
      <c r="CLK132" s="730"/>
      <c r="CLL132" s="60"/>
      <c r="CLM132" s="60"/>
      <c r="CLN132" s="731"/>
      <c r="CLO132" s="1150"/>
      <c r="CLP132" s="35"/>
      <c r="CLQ132" s="732"/>
      <c r="CLR132" s="6"/>
      <c r="CLS132" s="6"/>
      <c r="CLT132" s="6"/>
      <c r="CLU132" s="732"/>
      <c r="CLV132" s="1150"/>
      <c r="CLW132" s="609"/>
      <c r="CLX132" s="1150"/>
      <c r="CLY132" s="1150"/>
      <c r="CLZ132" s="1150"/>
      <c r="CMA132" s="609"/>
      <c r="CMB132" s="1150"/>
      <c r="CMC132" s="642"/>
      <c r="CMD132" s="1148"/>
      <c r="CME132" s="1148"/>
      <c r="CMF132" s="1148"/>
      <c r="CMG132" s="642"/>
      <c r="CMH132" s="730"/>
      <c r="CMI132" s="60"/>
      <c r="CMJ132" s="60"/>
      <c r="CMK132" s="731"/>
      <c r="CML132" s="1150"/>
      <c r="CMM132" s="35"/>
      <c r="CMN132" s="732"/>
      <c r="CMO132" s="6"/>
      <c r="CMP132" s="6"/>
      <c r="CMQ132" s="6"/>
      <c r="CMR132" s="732"/>
      <c r="CMS132" s="1150"/>
      <c r="CMT132" s="609"/>
      <c r="CMU132" s="1150"/>
      <c r="CMV132" s="1150"/>
      <c r="CMW132" s="1150"/>
      <c r="CMX132" s="609"/>
      <c r="CMY132" s="1150"/>
      <c r="CMZ132" s="642"/>
      <c r="CNA132" s="1148"/>
      <c r="CNB132" s="1148"/>
      <c r="CNC132" s="1148"/>
      <c r="CND132" s="642"/>
      <c r="CNE132" s="730"/>
      <c r="CNF132" s="60"/>
      <c r="CNG132" s="60"/>
      <c r="CNH132" s="731"/>
      <c r="CNI132" s="1150"/>
      <c r="CNJ132" s="35"/>
      <c r="CNK132" s="732"/>
      <c r="CNL132" s="6"/>
      <c r="CNM132" s="6"/>
      <c r="CNN132" s="6"/>
      <c r="CNO132" s="732"/>
      <c r="CNP132" s="1150"/>
      <c r="CNQ132" s="609"/>
      <c r="CNR132" s="1150"/>
      <c r="CNS132" s="1150"/>
      <c r="CNT132" s="1150"/>
      <c r="CNU132" s="609"/>
      <c r="CNV132" s="1150"/>
      <c r="CNW132" s="642"/>
      <c r="CNX132" s="1148"/>
      <c r="CNY132" s="1148"/>
      <c r="CNZ132" s="1148"/>
      <c r="COA132" s="642"/>
      <c r="COB132" s="730"/>
      <c r="COC132" s="60"/>
      <c r="COD132" s="60"/>
      <c r="COE132" s="731"/>
      <c r="COF132" s="1150"/>
      <c r="COG132" s="35"/>
      <c r="COH132" s="732"/>
      <c r="COI132" s="6"/>
      <c r="COJ132" s="6"/>
      <c r="COK132" s="6"/>
      <c r="COL132" s="732"/>
      <c r="COM132" s="1150"/>
      <c r="CON132" s="609"/>
      <c r="COO132" s="1150"/>
      <c r="COP132" s="1150"/>
      <c r="COQ132" s="1150"/>
      <c r="COR132" s="609"/>
      <c r="COS132" s="1150"/>
      <c r="COT132" s="642"/>
      <c r="COU132" s="1148"/>
      <c r="COV132" s="1148"/>
      <c r="COW132" s="1148"/>
      <c r="COX132" s="642"/>
      <c r="COY132" s="730"/>
      <c r="COZ132" s="60"/>
      <c r="CPA132" s="60"/>
      <c r="CPB132" s="731"/>
      <c r="CPC132" s="1150"/>
      <c r="CPD132" s="35"/>
      <c r="CPE132" s="732"/>
      <c r="CPF132" s="6"/>
      <c r="CPG132" s="6"/>
      <c r="CPH132" s="6"/>
      <c r="CPI132" s="732"/>
      <c r="CPJ132" s="1150"/>
      <c r="CPK132" s="609"/>
      <c r="CPL132" s="1150"/>
      <c r="CPM132" s="1150"/>
      <c r="CPN132" s="1150"/>
      <c r="CPO132" s="609"/>
      <c r="CPP132" s="1150"/>
      <c r="CPQ132" s="642"/>
      <c r="CPR132" s="1148"/>
      <c r="CPS132" s="1148"/>
      <c r="CPT132" s="1148"/>
      <c r="CPU132" s="642"/>
      <c r="CPV132" s="730"/>
      <c r="CPW132" s="60"/>
      <c r="CPX132" s="60"/>
      <c r="CPY132" s="731"/>
      <c r="CPZ132" s="1150"/>
      <c r="CQA132" s="35"/>
      <c r="CQB132" s="732"/>
      <c r="CQC132" s="6"/>
      <c r="CQD132" s="6"/>
      <c r="CQE132" s="6"/>
      <c r="CQF132" s="732"/>
      <c r="CQG132" s="1150"/>
      <c r="CQH132" s="609"/>
      <c r="CQI132" s="1150"/>
      <c r="CQJ132" s="1150"/>
      <c r="CQK132" s="1150"/>
      <c r="CQL132" s="609"/>
      <c r="CQM132" s="1150"/>
      <c r="CQN132" s="642"/>
      <c r="CQO132" s="1148"/>
      <c r="CQP132" s="1148"/>
      <c r="CQQ132" s="1148"/>
      <c r="CQR132" s="642"/>
      <c r="CQS132" s="730"/>
      <c r="CQT132" s="60"/>
      <c r="CQU132" s="60"/>
      <c r="CQV132" s="731"/>
      <c r="CQW132" s="1150"/>
      <c r="CQX132" s="35"/>
      <c r="CQY132" s="732"/>
      <c r="CQZ132" s="6"/>
      <c r="CRA132" s="6"/>
      <c r="CRB132" s="6"/>
      <c r="CRC132" s="732"/>
      <c r="CRD132" s="1150"/>
      <c r="CRE132" s="609"/>
      <c r="CRF132" s="1150"/>
      <c r="CRG132" s="1150"/>
      <c r="CRH132" s="1150"/>
      <c r="CRI132" s="609"/>
      <c r="CRJ132" s="1150"/>
      <c r="CRK132" s="642"/>
      <c r="CRL132" s="1148"/>
      <c r="CRM132" s="1148"/>
      <c r="CRN132" s="1148"/>
      <c r="CRO132" s="642"/>
      <c r="CRP132" s="730"/>
      <c r="CRQ132" s="60"/>
      <c r="CRR132" s="60"/>
      <c r="CRS132" s="731"/>
      <c r="CRT132" s="1150"/>
      <c r="CRU132" s="35"/>
      <c r="CRV132" s="732"/>
      <c r="CRW132" s="6"/>
      <c r="CRX132" s="6"/>
      <c r="CRY132" s="6"/>
      <c r="CRZ132" s="732"/>
      <c r="CSA132" s="1150"/>
      <c r="CSB132" s="609"/>
      <c r="CSC132" s="1150"/>
      <c r="CSD132" s="1150"/>
      <c r="CSE132" s="1150"/>
      <c r="CSF132" s="609"/>
      <c r="CSG132" s="1150"/>
      <c r="CSH132" s="642"/>
      <c r="CSI132" s="1148"/>
      <c r="CSJ132" s="1148"/>
      <c r="CSK132" s="1148"/>
      <c r="CSL132" s="642"/>
      <c r="CSM132" s="730"/>
      <c r="CSN132" s="60"/>
      <c r="CSO132" s="60"/>
      <c r="CSP132" s="731"/>
      <c r="CSQ132" s="1150"/>
      <c r="CSR132" s="35"/>
      <c r="CSS132" s="732"/>
      <c r="CST132" s="6"/>
      <c r="CSU132" s="6"/>
      <c r="CSV132" s="6"/>
      <c r="CSW132" s="732"/>
      <c r="CSX132" s="1150"/>
      <c r="CSY132" s="609"/>
      <c r="CSZ132" s="1150"/>
      <c r="CTA132" s="1150"/>
      <c r="CTB132" s="1150"/>
      <c r="CTC132" s="609"/>
      <c r="CTD132" s="1150"/>
      <c r="CTE132" s="642"/>
      <c r="CTF132" s="1148"/>
      <c r="CTG132" s="1148"/>
      <c r="CTH132" s="1148"/>
      <c r="CTI132" s="642"/>
      <c r="CTJ132" s="730"/>
      <c r="CTK132" s="60"/>
      <c r="CTL132" s="60"/>
      <c r="CTM132" s="731"/>
      <c r="CTN132" s="1150"/>
      <c r="CTO132" s="35"/>
      <c r="CTP132" s="732"/>
      <c r="CTQ132" s="6"/>
      <c r="CTR132" s="6"/>
      <c r="CTS132" s="6"/>
      <c r="CTT132" s="732"/>
      <c r="CTU132" s="1150"/>
      <c r="CTV132" s="609"/>
      <c r="CTW132" s="1150"/>
      <c r="CTX132" s="1150"/>
      <c r="CTY132" s="1150"/>
      <c r="CTZ132" s="609"/>
      <c r="CUA132" s="1150"/>
      <c r="CUB132" s="642"/>
      <c r="CUC132" s="1148"/>
      <c r="CUD132" s="1148"/>
      <c r="CUE132" s="1148"/>
      <c r="CUF132" s="642"/>
      <c r="CUG132" s="730"/>
      <c r="CUH132" s="60"/>
      <c r="CUI132" s="60"/>
      <c r="CUJ132" s="731"/>
      <c r="CUK132" s="1150"/>
      <c r="CUL132" s="35"/>
      <c r="CUM132" s="732"/>
      <c r="CUN132" s="6"/>
      <c r="CUO132" s="6"/>
      <c r="CUP132" s="6"/>
      <c r="CUQ132" s="732"/>
      <c r="CUR132" s="1150"/>
      <c r="CUS132" s="609"/>
      <c r="CUT132" s="1150"/>
      <c r="CUU132" s="1150"/>
      <c r="CUV132" s="1150"/>
      <c r="CUW132" s="609"/>
      <c r="CUX132" s="1150"/>
      <c r="CUY132" s="642"/>
      <c r="CUZ132" s="1148"/>
      <c r="CVA132" s="1148"/>
      <c r="CVB132" s="1148"/>
      <c r="CVC132" s="642"/>
      <c r="CVD132" s="730"/>
      <c r="CVE132" s="60"/>
      <c r="CVF132" s="60"/>
      <c r="CVG132" s="731"/>
      <c r="CVH132" s="1150"/>
      <c r="CVI132" s="35"/>
      <c r="CVJ132" s="732"/>
      <c r="CVK132" s="6"/>
      <c r="CVL132" s="6"/>
      <c r="CVM132" s="6"/>
      <c r="CVN132" s="732"/>
      <c r="CVO132" s="1150"/>
      <c r="CVP132" s="609"/>
      <c r="CVQ132" s="1150"/>
      <c r="CVR132" s="1150"/>
      <c r="CVS132" s="1150"/>
      <c r="CVT132" s="609"/>
      <c r="CVU132" s="1150"/>
      <c r="CVV132" s="642"/>
      <c r="CVW132" s="1148"/>
      <c r="CVX132" s="1148"/>
      <c r="CVY132" s="1148"/>
      <c r="CVZ132" s="642"/>
      <c r="CWA132" s="730"/>
      <c r="CWB132" s="60"/>
      <c r="CWC132" s="60"/>
      <c r="CWD132" s="731"/>
      <c r="CWE132" s="1150"/>
      <c r="CWF132" s="35"/>
      <c r="CWG132" s="732"/>
      <c r="CWH132" s="6"/>
      <c r="CWI132" s="6"/>
      <c r="CWJ132" s="6"/>
      <c r="CWK132" s="732"/>
      <c r="CWL132" s="1150"/>
      <c r="CWM132" s="609"/>
      <c r="CWN132" s="1150"/>
      <c r="CWO132" s="1150"/>
      <c r="CWP132" s="1150"/>
      <c r="CWQ132" s="609"/>
      <c r="CWR132" s="1150"/>
      <c r="CWS132" s="642"/>
      <c r="CWT132" s="1148"/>
      <c r="CWU132" s="1148"/>
      <c r="CWV132" s="1148"/>
      <c r="CWW132" s="642"/>
      <c r="CWX132" s="730"/>
      <c r="CWY132" s="60"/>
      <c r="CWZ132" s="60"/>
      <c r="CXA132" s="731"/>
      <c r="CXB132" s="1150"/>
      <c r="CXC132" s="35"/>
      <c r="CXD132" s="732"/>
      <c r="CXE132" s="6"/>
      <c r="CXF132" s="6"/>
      <c r="CXG132" s="6"/>
      <c r="CXH132" s="732"/>
      <c r="CXI132" s="1150"/>
      <c r="CXJ132" s="609"/>
      <c r="CXK132" s="1150"/>
      <c r="CXL132" s="1150"/>
      <c r="CXM132" s="1150"/>
      <c r="CXN132" s="609"/>
      <c r="CXO132" s="1150"/>
      <c r="CXP132" s="642"/>
      <c r="CXQ132" s="1148"/>
      <c r="CXR132" s="1148"/>
      <c r="CXS132" s="1148"/>
      <c r="CXT132" s="642"/>
      <c r="CXU132" s="730"/>
      <c r="CXV132" s="60"/>
      <c r="CXW132" s="60"/>
      <c r="CXX132" s="731"/>
      <c r="CXY132" s="1150"/>
      <c r="CXZ132" s="35"/>
      <c r="CYA132" s="732"/>
      <c r="CYB132" s="6"/>
      <c r="CYC132" s="6"/>
      <c r="CYD132" s="6"/>
      <c r="CYE132" s="732"/>
      <c r="CYF132" s="1150"/>
      <c r="CYG132" s="609"/>
      <c r="CYH132" s="1150"/>
      <c r="CYI132" s="1150"/>
      <c r="CYJ132" s="1150"/>
      <c r="CYK132" s="609"/>
      <c r="CYL132" s="1150"/>
      <c r="CYM132" s="642"/>
      <c r="CYN132" s="1148"/>
      <c r="CYO132" s="1148"/>
      <c r="CYP132" s="1148"/>
      <c r="CYQ132" s="642"/>
      <c r="CYR132" s="730"/>
      <c r="CYS132" s="60"/>
      <c r="CYT132" s="60"/>
      <c r="CYU132" s="731"/>
      <c r="CYV132" s="1150"/>
      <c r="CYW132" s="35"/>
      <c r="CYX132" s="732"/>
      <c r="CYY132" s="6"/>
      <c r="CYZ132" s="6"/>
      <c r="CZA132" s="6"/>
      <c r="CZB132" s="732"/>
      <c r="CZC132" s="1150"/>
      <c r="CZD132" s="609"/>
      <c r="CZE132" s="1150"/>
      <c r="CZF132" s="1150"/>
      <c r="CZG132" s="1150"/>
      <c r="CZH132" s="609"/>
      <c r="CZI132" s="1150"/>
      <c r="CZJ132" s="642"/>
      <c r="CZK132" s="1148"/>
      <c r="CZL132" s="1148"/>
      <c r="CZM132" s="1148"/>
      <c r="CZN132" s="642"/>
      <c r="CZO132" s="730"/>
      <c r="CZP132" s="60"/>
      <c r="CZQ132" s="60"/>
      <c r="CZR132" s="731"/>
      <c r="CZS132" s="1150"/>
      <c r="CZT132" s="35"/>
      <c r="CZU132" s="732"/>
      <c r="CZV132" s="6"/>
      <c r="CZW132" s="6"/>
      <c r="CZX132" s="6"/>
      <c r="CZY132" s="732"/>
      <c r="CZZ132" s="1150"/>
      <c r="DAA132" s="609"/>
      <c r="DAB132" s="1150"/>
      <c r="DAC132" s="1150"/>
      <c r="DAD132" s="1150"/>
      <c r="DAE132" s="609"/>
      <c r="DAF132" s="1150"/>
      <c r="DAG132" s="642"/>
      <c r="DAH132" s="1148"/>
      <c r="DAI132" s="1148"/>
      <c r="DAJ132" s="1148"/>
      <c r="DAK132" s="642"/>
      <c r="DAL132" s="730"/>
      <c r="DAM132" s="60"/>
      <c r="DAN132" s="60"/>
      <c r="DAO132" s="731"/>
      <c r="DAP132" s="1150"/>
      <c r="DAQ132" s="35"/>
      <c r="DAR132" s="732"/>
      <c r="DAS132" s="6"/>
      <c r="DAT132" s="6"/>
      <c r="DAU132" s="6"/>
      <c r="DAV132" s="732"/>
      <c r="DAW132" s="1150"/>
      <c r="DAX132" s="609"/>
      <c r="DAY132" s="1150"/>
      <c r="DAZ132" s="1150"/>
      <c r="DBA132" s="1150"/>
      <c r="DBB132" s="609"/>
      <c r="DBC132" s="1150"/>
      <c r="DBD132" s="642"/>
      <c r="DBE132" s="1148"/>
      <c r="DBF132" s="1148"/>
      <c r="DBG132" s="1148"/>
      <c r="DBH132" s="642"/>
      <c r="DBI132" s="730"/>
      <c r="DBJ132" s="60"/>
      <c r="DBK132" s="60"/>
      <c r="DBL132" s="731"/>
      <c r="DBM132" s="1150"/>
      <c r="DBN132" s="35"/>
      <c r="DBO132" s="732"/>
      <c r="DBP132" s="6"/>
      <c r="DBQ132" s="6"/>
      <c r="DBR132" s="6"/>
      <c r="DBS132" s="732"/>
      <c r="DBT132" s="1150"/>
      <c r="DBU132" s="609"/>
      <c r="DBV132" s="1150"/>
      <c r="DBW132" s="1150"/>
      <c r="DBX132" s="1150"/>
      <c r="DBY132" s="609"/>
      <c r="DBZ132" s="1150"/>
      <c r="DCA132" s="642"/>
      <c r="DCB132" s="1148"/>
      <c r="DCC132" s="1148"/>
      <c r="DCD132" s="1148"/>
      <c r="DCE132" s="642"/>
      <c r="DCF132" s="730"/>
      <c r="DCG132" s="60"/>
      <c r="DCH132" s="60"/>
      <c r="DCI132" s="731"/>
      <c r="DCJ132" s="1150"/>
      <c r="DCK132" s="35"/>
      <c r="DCL132" s="732"/>
      <c r="DCM132" s="6"/>
      <c r="DCN132" s="6"/>
      <c r="DCO132" s="6"/>
      <c r="DCP132" s="732"/>
      <c r="DCQ132" s="1150"/>
      <c r="DCR132" s="609"/>
      <c r="DCS132" s="1150"/>
      <c r="DCT132" s="1150"/>
      <c r="DCU132" s="1150"/>
      <c r="DCV132" s="609"/>
      <c r="DCW132" s="1150"/>
      <c r="DCX132" s="642"/>
      <c r="DCY132" s="1148"/>
      <c r="DCZ132" s="1148"/>
      <c r="DDA132" s="1148"/>
      <c r="DDB132" s="642"/>
      <c r="DDC132" s="730"/>
      <c r="DDD132" s="60"/>
      <c r="DDE132" s="60"/>
      <c r="DDF132" s="731"/>
      <c r="DDG132" s="1150"/>
      <c r="DDH132" s="35"/>
      <c r="DDI132" s="732"/>
      <c r="DDJ132" s="6"/>
      <c r="DDK132" s="6"/>
      <c r="DDL132" s="6"/>
      <c r="DDM132" s="732"/>
      <c r="DDN132" s="1150"/>
      <c r="DDO132" s="609"/>
      <c r="DDP132" s="1150"/>
      <c r="DDQ132" s="1150"/>
      <c r="DDR132" s="1150"/>
      <c r="DDS132" s="609"/>
      <c r="DDT132" s="1150"/>
      <c r="DDU132" s="642"/>
      <c r="DDV132" s="1148"/>
      <c r="DDW132" s="1148"/>
      <c r="DDX132" s="1148"/>
      <c r="DDY132" s="642"/>
      <c r="DDZ132" s="730"/>
      <c r="DEA132" s="60"/>
      <c r="DEB132" s="60"/>
      <c r="DEC132" s="731"/>
      <c r="DED132" s="1150"/>
      <c r="DEE132" s="35"/>
      <c r="DEF132" s="732"/>
      <c r="DEG132" s="6"/>
      <c r="DEH132" s="6"/>
      <c r="DEI132" s="6"/>
      <c r="DEJ132" s="732"/>
      <c r="DEK132" s="1150"/>
      <c r="DEL132" s="609"/>
      <c r="DEM132" s="1150"/>
      <c r="DEN132" s="1150"/>
      <c r="DEO132" s="1150"/>
      <c r="DEP132" s="609"/>
      <c r="DEQ132" s="1150"/>
      <c r="DER132" s="642"/>
      <c r="DES132" s="1148"/>
      <c r="DET132" s="1148"/>
      <c r="DEU132" s="1148"/>
      <c r="DEV132" s="642"/>
      <c r="DEW132" s="730"/>
      <c r="DEX132" s="60"/>
      <c r="DEY132" s="60"/>
      <c r="DEZ132" s="731"/>
      <c r="DFA132" s="1150"/>
      <c r="DFB132" s="35"/>
      <c r="DFC132" s="732"/>
      <c r="DFD132" s="6"/>
      <c r="DFE132" s="6"/>
      <c r="DFF132" s="6"/>
      <c r="DFG132" s="732"/>
      <c r="DFH132" s="1150"/>
      <c r="DFI132" s="609"/>
      <c r="DFJ132" s="1150"/>
      <c r="DFK132" s="1150"/>
      <c r="DFL132" s="1150"/>
      <c r="DFM132" s="609"/>
      <c r="DFN132" s="1150"/>
      <c r="DFO132" s="642"/>
      <c r="DFP132" s="1148"/>
      <c r="DFQ132" s="1148"/>
      <c r="DFR132" s="1148"/>
      <c r="DFS132" s="642"/>
      <c r="DFT132" s="730"/>
      <c r="DFU132" s="60"/>
      <c r="DFV132" s="60"/>
      <c r="DFW132" s="731"/>
      <c r="DFX132" s="1150"/>
      <c r="DFY132" s="35"/>
      <c r="DFZ132" s="732"/>
      <c r="DGA132" s="6"/>
      <c r="DGB132" s="6"/>
      <c r="DGC132" s="6"/>
      <c r="DGD132" s="732"/>
      <c r="DGE132" s="1150"/>
      <c r="DGF132" s="609"/>
      <c r="DGG132" s="1150"/>
      <c r="DGH132" s="1150"/>
      <c r="DGI132" s="1150"/>
      <c r="DGJ132" s="609"/>
      <c r="DGK132" s="1150"/>
      <c r="DGL132" s="642"/>
      <c r="DGM132" s="1148"/>
      <c r="DGN132" s="1148"/>
      <c r="DGO132" s="1148"/>
      <c r="DGP132" s="642"/>
      <c r="DGQ132" s="730"/>
      <c r="DGR132" s="60"/>
      <c r="DGS132" s="60"/>
      <c r="DGT132" s="731"/>
      <c r="DGU132" s="1150"/>
      <c r="DGV132" s="35"/>
      <c r="DGW132" s="732"/>
      <c r="DGX132" s="6"/>
      <c r="DGY132" s="6"/>
      <c r="DGZ132" s="6"/>
      <c r="DHA132" s="732"/>
      <c r="DHB132" s="1150"/>
      <c r="DHC132" s="609"/>
      <c r="DHD132" s="1150"/>
      <c r="DHE132" s="1150"/>
      <c r="DHF132" s="1150"/>
      <c r="DHG132" s="609"/>
      <c r="DHH132" s="1150"/>
      <c r="DHI132" s="642"/>
      <c r="DHJ132" s="1148"/>
      <c r="DHK132" s="1148"/>
      <c r="DHL132" s="1148"/>
      <c r="DHM132" s="642"/>
      <c r="DHN132" s="730"/>
      <c r="DHO132" s="60"/>
      <c r="DHP132" s="60"/>
      <c r="DHQ132" s="731"/>
      <c r="DHR132" s="1150"/>
      <c r="DHS132" s="35"/>
      <c r="DHT132" s="732"/>
      <c r="DHU132" s="6"/>
      <c r="DHV132" s="6"/>
      <c r="DHW132" s="6"/>
      <c r="DHX132" s="732"/>
      <c r="DHY132" s="1150"/>
      <c r="DHZ132" s="609"/>
      <c r="DIA132" s="1150"/>
      <c r="DIB132" s="1150"/>
      <c r="DIC132" s="1150"/>
      <c r="DID132" s="609"/>
      <c r="DIE132" s="1150"/>
      <c r="DIF132" s="642"/>
      <c r="DIG132" s="1148"/>
      <c r="DIH132" s="1148"/>
      <c r="DII132" s="1148"/>
      <c r="DIJ132" s="642"/>
      <c r="DIK132" s="730"/>
      <c r="DIL132" s="60"/>
      <c r="DIM132" s="60"/>
      <c r="DIN132" s="731"/>
      <c r="DIO132" s="1150"/>
      <c r="DIP132" s="35"/>
      <c r="DIQ132" s="732"/>
      <c r="DIR132" s="6"/>
      <c r="DIS132" s="6"/>
      <c r="DIT132" s="6"/>
      <c r="DIU132" s="732"/>
      <c r="DIV132" s="1150"/>
      <c r="DIW132" s="609"/>
      <c r="DIX132" s="1150"/>
      <c r="DIY132" s="1150"/>
      <c r="DIZ132" s="1150"/>
      <c r="DJA132" s="609"/>
      <c r="DJB132" s="1150"/>
      <c r="DJC132" s="642"/>
      <c r="DJD132" s="1148"/>
      <c r="DJE132" s="1148"/>
      <c r="DJF132" s="1148"/>
      <c r="DJG132" s="642"/>
      <c r="DJH132" s="730"/>
      <c r="DJI132" s="60"/>
      <c r="DJJ132" s="60"/>
      <c r="DJK132" s="731"/>
      <c r="DJL132" s="1150"/>
      <c r="DJM132" s="35"/>
      <c r="DJN132" s="732"/>
      <c r="DJO132" s="6"/>
      <c r="DJP132" s="6"/>
      <c r="DJQ132" s="6"/>
      <c r="DJR132" s="732"/>
      <c r="DJS132" s="1150"/>
      <c r="DJT132" s="609"/>
      <c r="DJU132" s="1150"/>
      <c r="DJV132" s="1150"/>
      <c r="DJW132" s="1150"/>
      <c r="DJX132" s="609"/>
      <c r="DJY132" s="1150"/>
      <c r="DJZ132" s="642"/>
      <c r="DKA132" s="1148"/>
      <c r="DKB132" s="1148"/>
      <c r="DKC132" s="1148"/>
      <c r="DKD132" s="642"/>
      <c r="DKE132" s="730"/>
      <c r="DKF132" s="60"/>
      <c r="DKG132" s="60"/>
      <c r="DKH132" s="731"/>
      <c r="DKI132" s="1150"/>
      <c r="DKJ132" s="35"/>
      <c r="DKK132" s="732"/>
      <c r="DKL132" s="6"/>
      <c r="DKM132" s="6"/>
      <c r="DKN132" s="6"/>
      <c r="DKO132" s="732"/>
      <c r="DKP132" s="1150"/>
      <c r="DKQ132" s="609"/>
      <c r="DKR132" s="1150"/>
      <c r="DKS132" s="1150"/>
      <c r="DKT132" s="1150"/>
      <c r="DKU132" s="609"/>
      <c r="DKV132" s="1150"/>
      <c r="DKW132" s="642"/>
      <c r="DKX132" s="1148"/>
      <c r="DKY132" s="1148"/>
      <c r="DKZ132" s="1148"/>
      <c r="DLA132" s="642"/>
      <c r="DLB132" s="730"/>
      <c r="DLC132" s="60"/>
      <c r="DLD132" s="60"/>
      <c r="DLE132" s="731"/>
      <c r="DLF132" s="1150"/>
      <c r="DLG132" s="35"/>
      <c r="DLH132" s="732"/>
      <c r="DLI132" s="6"/>
      <c r="DLJ132" s="6"/>
      <c r="DLK132" s="6"/>
      <c r="DLL132" s="732"/>
      <c r="DLM132" s="1150"/>
      <c r="DLN132" s="609"/>
      <c r="DLO132" s="1150"/>
      <c r="DLP132" s="1150"/>
      <c r="DLQ132" s="1150"/>
      <c r="DLR132" s="609"/>
      <c r="DLS132" s="1150"/>
      <c r="DLT132" s="642"/>
      <c r="DLU132" s="1148"/>
      <c r="DLV132" s="1148"/>
      <c r="DLW132" s="1148"/>
      <c r="DLX132" s="642"/>
      <c r="DLY132" s="730"/>
      <c r="DLZ132" s="60"/>
      <c r="DMA132" s="60"/>
      <c r="DMB132" s="731"/>
      <c r="DMC132" s="1150"/>
      <c r="DMD132" s="35"/>
      <c r="DME132" s="732"/>
      <c r="DMF132" s="6"/>
      <c r="DMG132" s="6"/>
      <c r="DMH132" s="6"/>
      <c r="DMI132" s="732"/>
      <c r="DMJ132" s="1150"/>
      <c r="DMK132" s="609"/>
      <c r="DML132" s="1150"/>
      <c r="DMM132" s="1150"/>
      <c r="DMN132" s="1150"/>
      <c r="DMO132" s="609"/>
      <c r="DMP132" s="1150"/>
      <c r="DMQ132" s="642"/>
      <c r="DMR132" s="1148"/>
      <c r="DMS132" s="1148"/>
      <c r="DMT132" s="1148"/>
      <c r="DMU132" s="642"/>
      <c r="DMV132" s="730"/>
      <c r="DMW132" s="60"/>
      <c r="DMX132" s="60"/>
      <c r="DMY132" s="731"/>
      <c r="DMZ132" s="1150"/>
      <c r="DNA132" s="35"/>
      <c r="DNB132" s="732"/>
      <c r="DNC132" s="6"/>
      <c r="DND132" s="6"/>
      <c r="DNE132" s="6"/>
      <c r="DNF132" s="732"/>
      <c r="DNG132" s="1150"/>
      <c r="DNH132" s="609"/>
      <c r="DNI132" s="1150"/>
      <c r="DNJ132" s="1150"/>
      <c r="DNK132" s="1150"/>
      <c r="DNL132" s="609"/>
      <c r="DNM132" s="1150"/>
      <c r="DNN132" s="642"/>
      <c r="DNO132" s="1148"/>
      <c r="DNP132" s="1148"/>
      <c r="DNQ132" s="1148"/>
      <c r="DNR132" s="642"/>
      <c r="DNS132" s="730"/>
      <c r="DNT132" s="60"/>
      <c r="DNU132" s="60"/>
      <c r="DNV132" s="731"/>
      <c r="DNW132" s="1150"/>
      <c r="DNX132" s="35"/>
      <c r="DNY132" s="732"/>
      <c r="DNZ132" s="6"/>
      <c r="DOA132" s="6"/>
      <c r="DOB132" s="6"/>
      <c r="DOC132" s="732"/>
      <c r="DOD132" s="1150"/>
      <c r="DOE132" s="609"/>
      <c r="DOF132" s="1150"/>
      <c r="DOG132" s="1150"/>
      <c r="DOH132" s="1150"/>
      <c r="DOI132" s="609"/>
      <c r="DOJ132" s="1150"/>
      <c r="DOK132" s="642"/>
      <c r="DOL132" s="1148"/>
      <c r="DOM132" s="1148"/>
      <c r="DON132" s="1148"/>
      <c r="DOO132" s="642"/>
      <c r="DOP132" s="730"/>
      <c r="DOQ132" s="60"/>
      <c r="DOR132" s="60"/>
      <c r="DOS132" s="731"/>
      <c r="DOT132" s="1150"/>
      <c r="DOU132" s="35"/>
      <c r="DOV132" s="732"/>
      <c r="DOW132" s="6"/>
      <c r="DOX132" s="6"/>
      <c r="DOY132" s="6"/>
      <c r="DOZ132" s="732"/>
      <c r="DPA132" s="1150"/>
      <c r="DPB132" s="609"/>
      <c r="DPC132" s="1150"/>
      <c r="DPD132" s="1150"/>
      <c r="DPE132" s="1150"/>
      <c r="DPF132" s="609"/>
      <c r="DPG132" s="1150"/>
      <c r="DPH132" s="642"/>
      <c r="DPI132" s="1148"/>
      <c r="DPJ132" s="1148"/>
      <c r="DPK132" s="1148"/>
      <c r="DPL132" s="642"/>
      <c r="DPM132" s="730"/>
      <c r="DPN132" s="60"/>
      <c r="DPO132" s="60"/>
      <c r="DPP132" s="731"/>
      <c r="DPQ132" s="1150"/>
      <c r="DPR132" s="35"/>
      <c r="DPS132" s="732"/>
      <c r="DPT132" s="6"/>
      <c r="DPU132" s="6"/>
      <c r="DPV132" s="6"/>
      <c r="DPW132" s="732"/>
      <c r="DPX132" s="1150"/>
      <c r="DPY132" s="609"/>
      <c r="DPZ132" s="1150"/>
      <c r="DQA132" s="1150"/>
      <c r="DQB132" s="1150"/>
      <c r="DQC132" s="609"/>
      <c r="DQD132" s="1150"/>
      <c r="DQE132" s="642"/>
      <c r="DQF132" s="1148"/>
      <c r="DQG132" s="1148"/>
      <c r="DQH132" s="1148"/>
      <c r="DQI132" s="642"/>
      <c r="DQJ132" s="730"/>
      <c r="DQK132" s="60"/>
      <c r="DQL132" s="60"/>
      <c r="DQM132" s="731"/>
      <c r="DQN132" s="1150"/>
      <c r="DQO132" s="35"/>
      <c r="DQP132" s="732"/>
      <c r="DQQ132" s="6"/>
      <c r="DQR132" s="6"/>
      <c r="DQS132" s="6"/>
      <c r="DQT132" s="732"/>
      <c r="DQU132" s="1150"/>
      <c r="DQV132" s="609"/>
      <c r="DQW132" s="1150"/>
      <c r="DQX132" s="1150"/>
      <c r="DQY132" s="1150"/>
      <c r="DQZ132" s="609"/>
      <c r="DRA132" s="1150"/>
      <c r="DRB132" s="642"/>
      <c r="DRC132" s="1148"/>
      <c r="DRD132" s="1148"/>
      <c r="DRE132" s="1148"/>
      <c r="DRF132" s="642"/>
      <c r="DRG132" s="730"/>
      <c r="DRH132" s="60"/>
      <c r="DRI132" s="60"/>
      <c r="DRJ132" s="731"/>
      <c r="DRK132" s="1150"/>
      <c r="DRL132" s="35"/>
      <c r="DRM132" s="732"/>
      <c r="DRN132" s="6"/>
      <c r="DRO132" s="6"/>
      <c r="DRP132" s="6"/>
      <c r="DRQ132" s="732"/>
      <c r="DRR132" s="1150"/>
      <c r="DRS132" s="609"/>
      <c r="DRT132" s="1150"/>
      <c r="DRU132" s="1150"/>
      <c r="DRV132" s="1150"/>
      <c r="DRW132" s="609"/>
      <c r="DRX132" s="1150"/>
      <c r="DRY132" s="642"/>
      <c r="DRZ132" s="1148"/>
      <c r="DSA132" s="1148"/>
      <c r="DSB132" s="1148"/>
      <c r="DSC132" s="642"/>
      <c r="DSD132" s="730"/>
      <c r="DSE132" s="60"/>
      <c r="DSF132" s="60"/>
      <c r="DSG132" s="731"/>
      <c r="DSH132" s="1150"/>
      <c r="DSI132" s="35"/>
      <c r="DSJ132" s="732"/>
      <c r="DSK132" s="6"/>
      <c r="DSL132" s="6"/>
      <c r="DSM132" s="6"/>
      <c r="DSN132" s="732"/>
      <c r="DSO132" s="1150"/>
      <c r="DSP132" s="609"/>
      <c r="DSQ132" s="1150"/>
      <c r="DSR132" s="1150"/>
      <c r="DSS132" s="1150"/>
      <c r="DST132" s="609"/>
      <c r="DSU132" s="1150"/>
      <c r="DSV132" s="642"/>
      <c r="DSW132" s="1148"/>
      <c r="DSX132" s="1148"/>
      <c r="DSY132" s="1148"/>
      <c r="DSZ132" s="642"/>
      <c r="DTA132" s="730"/>
      <c r="DTB132" s="60"/>
      <c r="DTC132" s="60"/>
      <c r="DTD132" s="731"/>
      <c r="DTE132" s="1150"/>
      <c r="DTF132" s="35"/>
      <c r="DTG132" s="732"/>
      <c r="DTH132" s="6"/>
      <c r="DTI132" s="6"/>
      <c r="DTJ132" s="6"/>
      <c r="DTK132" s="732"/>
      <c r="DTL132" s="1150"/>
      <c r="DTM132" s="609"/>
      <c r="DTN132" s="1150"/>
      <c r="DTO132" s="1150"/>
      <c r="DTP132" s="1150"/>
      <c r="DTQ132" s="609"/>
      <c r="DTR132" s="1150"/>
      <c r="DTS132" s="642"/>
      <c r="DTT132" s="1148"/>
      <c r="DTU132" s="1148"/>
      <c r="DTV132" s="1148"/>
      <c r="DTW132" s="642"/>
      <c r="DTX132" s="730"/>
      <c r="DTY132" s="60"/>
      <c r="DTZ132" s="60"/>
      <c r="DUA132" s="731"/>
      <c r="DUB132" s="1150"/>
      <c r="DUC132" s="35"/>
      <c r="DUD132" s="732"/>
      <c r="DUE132" s="6"/>
      <c r="DUF132" s="6"/>
      <c r="DUG132" s="6"/>
      <c r="DUH132" s="732"/>
      <c r="DUI132" s="1150"/>
      <c r="DUJ132" s="609"/>
      <c r="DUK132" s="1150"/>
      <c r="DUL132" s="1150"/>
      <c r="DUM132" s="1150"/>
      <c r="DUN132" s="609"/>
      <c r="DUO132" s="1150"/>
      <c r="DUP132" s="642"/>
      <c r="DUQ132" s="1148"/>
      <c r="DUR132" s="1148"/>
      <c r="DUS132" s="1148"/>
      <c r="DUT132" s="642"/>
      <c r="DUU132" s="730"/>
      <c r="DUV132" s="60"/>
      <c r="DUW132" s="60"/>
      <c r="DUX132" s="731"/>
      <c r="DUY132" s="1150"/>
      <c r="DUZ132" s="35"/>
      <c r="DVA132" s="732"/>
      <c r="DVB132" s="6"/>
      <c r="DVC132" s="6"/>
      <c r="DVD132" s="6"/>
      <c r="DVE132" s="732"/>
      <c r="DVF132" s="1150"/>
      <c r="DVG132" s="609"/>
      <c r="DVH132" s="1150"/>
      <c r="DVI132" s="1150"/>
      <c r="DVJ132" s="1150"/>
      <c r="DVK132" s="609"/>
      <c r="DVL132" s="1150"/>
      <c r="DVM132" s="642"/>
      <c r="DVN132" s="1148"/>
      <c r="DVO132" s="1148"/>
      <c r="DVP132" s="1148"/>
      <c r="DVQ132" s="642"/>
      <c r="DVR132" s="730"/>
      <c r="DVS132" s="60"/>
      <c r="DVT132" s="60"/>
      <c r="DVU132" s="731"/>
      <c r="DVV132" s="1150"/>
      <c r="DVW132" s="35"/>
      <c r="DVX132" s="732"/>
      <c r="DVY132" s="6"/>
      <c r="DVZ132" s="6"/>
      <c r="DWA132" s="6"/>
      <c r="DWB132" s="732"/>
      <c r="DWC132" s="1150"/>
      <c r="DWD132" s="609"/>
      <c r="DWE132" s="1150"/>
      <c r="DWF132" s="1150"/>
      <c r="DWG132" s="1150"/>
      <c r="DWH132" s="609"/>
      <c r="DWI132" s="1150"/>
      <c r="DWJ132" s="642"/>
      <c r="DWK132" s="1148"/>
      <c r="DWL132" s="1148"/>
      <c r="DWM132" s="1148"/>
      <c r="DWN132" s="642"/>
      <c r="DWO132" s="730"/>
      <c r="DWP132" s="60"/>
      <c r="DWQ132" s="60"/>
      <c r="DWR132" s="731"/>
      <c r="DWS132" s="1150"/>
      <c r="DWT132" s="35"/>
      <c r="DWU132" s="732"/>
      <c r="DWV132" s="6"/>
      <c r="DWW132" s="6"/>
      <c r="DWX132" s="6"/>
      <c r="DWY132" s="732"/>
      <c r="DWZ132" s="1150"/>
      <c r="DXA132" s="609"/>
      <c r="DXB132" s="1150"/>
      <c r="DXC132" s="1150"/>
      <c r="DXD132" s="1150"/>
      <c r="DXE132" s="609"/>
      <c r="DXF132" s="1150"/>
      <c r="DXG132" s="642"/>
      <c r="DXH132" s="1148"/>
      <c r="DXI132" s="1148"/>
      <c r="DXJ132" s="1148"/>
      <c r="DXK132" s="642"/>
      <c r="DXL132" s="730"/>
      <c r="DXM132" s="60"/>
      <c r="DXN132" s="60"/>
      <c r="DXO132" s="731"/>
      <c r="DXP132" s="1150"/>
      <c r="DXQ132" s="35"/>
      <c r="DXR132" s="732"/>
      <c r="DXS132" s="6"/>
      <c r="DXT132" s="6"/>
      <c r="DXU132" s="6"/>
      <c r="DXV132" s="732"/>
      <c r="DXW132" s="1150"/>
      <c r="DXX132" s="609"/>
      <c r="DXY132" s="1150"/>
      <c r="DXZ132" s="1150"/>
      <c r="DYA132" s="1150"/>
      <c r="DYB132" s="609"/>
      <c r="DYC132" s="1150"/>
      <c r="DYD132" s="642"/>
      <c r="DYE132" s="1148"/>
      <c r="DYF132" s="1148"/>
      <c r="DYG132" s="1148"/>
      <c r="DYH132" s="642"/>
      <c r="DYI132" s="730"/>
      <c r="DYJ132" s="60"/>
      <c r="DYK132" s="60"/>
      <c r="DYL132" s="731"/>
      <c r="DYM132" s="1150"/>
      <c r="DYN132" s="35"/>
      <c r="DYO132" s="732"/>
      <c r="DYP132" s="6"/>
      <c r="DYQ132" s="6"/>
      <c r="DYR132" s="6"/>
      <c r="DYS132" s="732"/>
      <c r="DYT132" s="1150"/>
      <c r="DYU132" s="609"/>
      <c r="DYV132" s="1150"/>
      <c r="DYW132" s="1150"/>
      <c r="DYX132" s="1150"/>
      <c r="DYY132" s="609"/>
      <c r="DYZ132" s="1150"/>
      <c r="DZA132" s="642"/>
      <c r="DZB132" s="1148"/>
      <c r="DZC132" s="1148"/>
      <c r="DZD132" s="1148"/>
      <c r="DZE132" s="642"/>
      <c r="DZF132" s="730"/>
      <c r="DZG132" s="60"/>
      <c r="DZH132" s="60"/>
      <c r="DZI132" s="731"/>
      <c r="DZJ132" s="1150"/>
      <c r="DZK132" s="35"/>
      <c r="DZL132" s="732"/>
      <c r="DZM132" s="6"/>
      <c r="DZN132" s="6"/>
      <c r="DZO132" s="6"/>
      <c r="DZP132" s="732"/>
      <c r="DZQ132" s="1150"/>
      <c r="DZR132" s="609"/>
      <c r="DZS132" s="1150"/>
      <c r="DZT132" s="1150"/>
      <c r="DZU132" s="1150"/>
      <c r="DZV132" s="609"/>
      <c r="DZW132" s="1150"/>
      <c r="DZX132" s="642"/>
      <c r="DZY132" s="1148"/>
      <c r="DZZ132" s="1148"/>
      <c r="EAA132" s="1148"/>
      <c r="EAB132" s="642"/>
      <c r="EAC132" s="730"/>
      <c r="EAD132" s="60"/>
      <c r="EAE132" s="60"/>
      <c r="EAF132" s="731"/>
      <c r="EAG132" s="1150"/>
      <c r="EAH132" s="35"/>
      <c r="EAI132" s="732"/>
      <c r="EAJ132" s="6"/>
      <c r="EAK132" s="6"/>
      <c r="EAL132" s="6"/>
      <c r="EAM132" s="732"/>
      <c r="EAN132" s="1150"/>
      <c r="EAO132" s="609"/>
      <c r="EAP132" s="1150"/>
      <c r="EAQ132" s="1150"/>
      <c r="EAR132" s="1150"/>
      <c r="EAS132" s="609"/>
      <c r="EAT132" s="1150"/>
      <c r="EAU132" s="642"/>
      <c r="EAV132" s="1148"/>
      <c r="EAW132" s="1148"/>
      <c r="EAX132" s="1148"/>
      <c r="EAY132" s="642"/>
      <c r="EAZ132" s="730"/>
      <c r="EBA132" s="60"/>
      <c r="EBB132" s="60"/>
      <c r="EBC132" s="731"/>
      <c r="EBD132" s="1150"/>
      <c r="EBE132" s="35"/>
      <c r="EBF132" s="732"/>
      <c r="EBG132" s="6"/>
      <c r="EBH132" s="6"/>
      <c r="EBI132" s="6"/>
      <c r="EBJ132" s="732"/>
      <c r="EBK132" s="1150"/>
      <c r="EBL132" s="609"/>
      <c r="EBM132" s="1150"/>
      <c r="EBN132" s="1150"/>
      <c r="EBO132" s="1150"/>
      <c r="EBP132" s="609"/>
      <c r="EBQ132" s="1150"/>
      <c r="EBR132" s="642"/>
      <c r="EBS132" s="1148"/>
      <c r="EBT132" s="1148"/>
      <c r="EBU132" s="1148"/>
      <c r="EBV132" s="642"/>
      <c r="EBW132" s="730"/>
      <c r="EBX132" s="60"/>
      <c r="EBY132" s="60"/>
      <c r="EBZ132" s="731"/>
      <c r="ECA132" s="1150"/>
      <c r="ECB132" s="35"/>
      <c r="ECC132" s="732"/>
      <c r="ECD132" s="6"/>
      <c r="ECE132" s="6"/>
      <c r="ECF132" s="6"/>
      <c r="ECG132" s="732"/>
      <c r="ECH132" s="1150"/>
      <c r="ECI132" s="609"/>
      <c r="ECJ132" s="1150"/>
      <c r="ECK132" s="1150"/>
      <c r="ECL132" s="1150"/>
      <c r="ECM132" s="609"/>
      <c r="ECN132" s="1150"/>
      <c r="ECO132" s="642"/>
      <c r="ECP132" s="1148"/>
      <c r="ECQ132" s="1148"/>
      <c r="ECR132" s="1148"/>
      <c r="ECS132" s="642"/>
      <c r="ECT132" s="730"/>
      <c r="ECU132" s="60"/>
      <c r="ECV132" s="60"/>
      <c r="ECW132" s="731"/>
      <c r="ECX132" s="1150"/>
      <c r="ECY132" s="35"/>
      <c r="ECZ132" s="732"/>
      <c r="EDA132" s="6"/>
      <c r="EDB132" s="6"/>
      <c r="EDC132" s="6"/>
      <c r="EDD132" s="732"/>
      <c r="EDE132" s="1150"/>
      <c r="EDF132" s="609"/>
      <c r="EDG132" s="1150"/>
      <c r="EDH132" s="1150"/>
      <c r="EDI132" s="1150"/>
      <c r="EDJ132" s="609"/>
      <c r="EDK132" s="1150"/>
      <c r="EDL132" s="642"/>
      <c r="EDM132" s="1148"/>
      <c r="EDN132" s="1148"/>
      <c r="EDO132" s="1148"/>
      <c r="EDP132" s="642"/>
      <c r="EDQ132" s="730"/>
      <c r="EDR132" s="60"/>
      <c r="EDS132" s="60"/>
      <c r="EDT132" s="731"/>
      <c r="EDU132" s="1150"/>
      <c r="EDV132" s="35"/>
      <c r="EDW132" s="732"/>
      <c r="EDX132" s="6"/>
      <c r="EDY132" s="6"/>
      <c r="EDZ132" s="6"/>
      <c r="EEA132" s="732"/>
      <c r="EEB132" s="1150"/>
      <c r="EEC132" s="609"/>
      <c r="EED132" s="1150"/>
      <c r="EEE132" s="1150"/>
      <c r="EEF132" s="1150"/>
      <c r="EEG132" s="609"/>
      <c r="EEH132" s="1150"/>
      <c r="EEI132" s="642"/>
      <c r="EEJ132" s="1148"/>
      <c r="EEK132" s="1148"/>
      <c r="EEL132" s="1148"/>
      <c r="EEM132" s="642"/>
      <c r="EEN132" s="730"/>
      <c r="EEO132" s="60"/>
      <c r="EEP132" s="60"/>
      <c r="EEQ132" s="731"/>
      <c r="EER132" s="1150"/>
      <c r="EES132" s="35"/>
      <c r="EET132" s="732"/>
      <c r="EEU132" s="6"/>
      <c r="EEV132" s="6"/>
      <c r="EEW132" s="6"/>
      <c r="EEX132" s="732"/>
      <c r="EEY132" s="1150"/>
      <c r="EEZ132" s="609"/>
      <c r="EFA132" s="1150"/>
      <c r="EFB132" s="1150"/>
      <c r="EFC132" s="1150"/>
      <c r="EFD132" s="609"/>
      <c r="EFE132" s="1150"/>
      <c r="EFF132" s="642"/>
      <c r="EFG132" s="1148"/>
      <c r="EFH132" s="1148"/>
      <c r="EFI132" s="1148"/>
      <c r="EFJ132" s="642"/>
      <c r="EFK132" s="730"/>
      <c r="EFL132" s="60"/>
      <c r="EFM132" s="60"/>
      <c r="EFN132" s="731"/>
      <c r="EFO132" s="1150"/>
      <c r="EFP132" s="35"/>
      <c r="EFQ132" s="732"/>
      <c r="EFR132" s="6"/>
      <c r="EFS132" s="6"/>
      <c r="EFT132" s="6"/>
      <c r="EFU132" s="732"/>
      <c r="EFV132" s="1150"/>
      <c r="EFW132" s="609"/>
      <c r="EFX132" s="1150"/>
      <c r="EFY132" s="1150"/>
      <c r="EFZ132" s="1150"/>
      <c r="EGA132" s="609"/>
      <c r="EGB132" s="1150"/>
      <c r="EGC132" s="642"/>
      <c r="EGD132" s="1148"/>
      <c r="EGE132" s="1148"/>
      <c r="EGF132" s="1148"/>
      <c r="EGG132" s="642"/>
      <c r="EGH132" s="730"/>
      <c r="EGI132" s="60"/>
      <c r="EGJ132" s="60"/>
      <c r="EGK132" s="731"/>
      <c r="EGL132" s="1150"/>
      <c r="EGM132" s="35"/>
      <c r="EGN132" s="732"/>
      <c r="EGO132" s="6"/>
      <c r="EGP132" s="6"/>
      <c r="EGQ132" s="6"/>
      <c r="EGR132" s="732"/>
      <c r="EGS132" s="1150"/>
      <c r="EGT132" s="609"/>
      <c r="EGU132" s="1150"/>
      <c r="EGV132" s="1150"/>
      <c r="EGW132" s="1150"/>
      <c r="EGX132" s="609"/>
      <c r="EGY132" s="1150"/>
      <c r="EGZ132" s="642"/>
      <c r="EHA132" s="1148"/>
      <c r="EHB132" s="1148"/>
      <c r="EHC132" s="1148"/>
      <c r="EHD132" s="642"/>
      <c r="EHE132" s="730"/>
      <c r="EHF132" s="60"/>
      <c r="EHG132" s="60"/>
      <c r="EHH132" s="731"/>
      <c r="EHI132" s="1150"/>
      <c r="EHJ132" s="35"/>
      <c r="EHK132" s="732"/>
      <c r="EHL132" s="6"/>
      <c r="EHM132" s="6"/>
      <c r="EHN132" s="6"/>
      <c r="EHO132" s="732"/>
      <c r="EHP132" s="1150"/>
      <c r="EHQ132" s="609"/>
      <c r="EHR132" s="1150"/>
      <c r="EHS132" s="1150"/>
      <c r="EHT132" s="1150"/>
      <c r="EHU132" s="609"/>
      <c r="EHV132" s="1150"/>
      <c r="EHW132" s="642"/>
      <c r="EHX132" s="1148"/>
      <c r="EHY132" s="1148"/>
      <c r="EHZ132" s="1148"/>
      <c r="EIA132" s="642"/>
      <c r="EIB132" s="730"/>
      <c r="EIC132" s="60"/>
      <c r="EID132" s="60"/>
      <c r="EIE132" s="731"/>
      <c r="EIF132" s="1150"/>
      <c r="EIG132" s="35"/>
      <c r="EIH132" s="732"/>
      <c r="EII132" s="6"/>
      <c r="EIJ132" s="6"/>
      <c r="EIK132" s="6"/>
      <c r="EIL132" s="732"/>
      <c r="EIM132" s="1150"/>
      <c r="EIN132" s="609"/>
      <c r="EIO132" s="1150"/>
      <c r="EIP132" s="1150"/>
      <c r="EIQ132" s="1150"/>
      <c r="EIR132" s="609"/>
      <c r="EIS132" s="1150"/>
      <c r="EIT132" s="642"/>
      <c r="EIU132" s="1148"/>
      <c r="EIV132" s="1148"/>
      <c r="EIW132" s="1148"/>
      <c r="EIX132" s="642"/>
      <c r="EIY132" s="730"/>
      <c r="EIZ132" s="60"/>
      <c r="EJA132" s="60"/>
      <c r="EJB132" s="731"/>
      <c r="EJC132" s="1150"/>
      <c r="EJD132" s="35"/>
      <c r="EJE132" s="732"/>
      <c r="EJF132" s="6"/>
      <c r="EJG132" s="6"/>
      <c r="EJH132" s="6"/>
      <c r="EJI132" s="732"/>
      <c r="EJJ132" s="1150"/>
      <c r="EJK132" s="609"/>
      <c r="EJL132" s="1150"/>
      <c r="EJM132" s="1150"/>
      <c r="EJN132" s="1150"/>
      <c r="EJO132" s="609"/>
      <c r="EJP132" s="1150"/>
      <c r="EJQ132" s="642"/>
      <c r="EJR132" s="1148"/>
      <c r="EJS132" s="1148"/>
      <c r="EJT132" s="1148"/>
      <c r="EJU132" s="642"/>
      <c r="EJV132" s="730"/>
      <c r="EJW132" s="60"/>
      <c r="EJX132" s="60"/>
      <c r="EJY132" s="731"/>
      <c r="EJZ132" s="1150"/>
      <c r="EKA132" s="35"/>
      <c r="EKB132" s="732"/>
      <c r="EKC132" s="6"/>
      <c r="EKD132" s="6"/>
      <c r="EKE132" s="6"/>
      <c r="EKF132" s="732"/>
      <c r="EKG132" s="1150"/>
      <c r="EKH132" s="609"/>
      <c r="EKI132" s="1150"/>
      <c r="EKJ132" s="1150"/>
      <c r="EKK132" s="1150"/>
      <c r="EKL132" s="609"/>
      <c r="EKM132" s="1150"/>
      <c r="EKN132" s="642"/>
      <c r="EKO132" s="1148"/>
      <c r="EKP132" s="1148"/>
      <c r="EKQ132" s="1148"/>
      <c r="EKR132" s="642"/>
      <c r="EKS132" s="730"/>
      <c r="EKT132" s="60"/>
      <c r="EKU132" s="60"/>
      <c r="EKV132" s="731"/>
      <c r="EKW132" s="1150"/>
      <c r="EKX132" s="35"/>
      <c r="EKY132" s="732"/>
      <c r="EKZ132" s="6"/>
      <c r="ELA132" s="6"/>
      <c r="ELB132" s="6"/>
      <c r="ELC132" s="732"/>
      <c r="ELD132" s="1150"/>
      <c r="ELE132" s="609"/>
      <c r="ELF132" s="1150"/>
      <c r="ELG132" s="1150"/>
      <c r="ELH132" s="1150"/>
      <c r="ELI132" s="609"/>
      <c r="ELJ132" s="1150"/>
      <c r="ELK132" s="642"/>
      <c r="ELL132" s="1148"/>
      <c r="ELM132" s="1148"/>
      <c r="ELN132" s="1148"/>
      <c r="ELO132" s="642"/>
      <c r="ELP132" s="730"/>
      <c r="ELQ132" s="60"/>
      <c r="ELR132" s="60"/>
      <c r="ELS132" s="731"/>
      <c r="ELT132" s="1150"/>
      <c r="ELU132" s="35"/>
      <c r="ELV132" s="732"/>
      <c r="ELW132" s="6"/>
      <c r="ELX132" s="6"/>
      <c r="ELY132" s="6"/>
      <c r="ELZ132" s="732"/>
      <c r="EMA132" s="1150"/>
      <c r="EMB132" s="609"/>
      <c r="EMC132" s="1150"/>
      <c r="EMD132" s="1150"/>
      <c r="EME132" s="1150"/>
      <c r="EMF132" s="609"/>
      <c r="EMG132" s="1150"/>
      <c r="EMH132" s="642"/>
      <c r="EMI132" s="1148"/>
      <c r="EMJ132" s="1148"/>
      <c r="EMK132" s="1148"/>
      <c r="EML132" s="642"/>
      <c r="EMM132" s="730"/>
      <c r="EMN132" s="60"/>
      <c r="EMO132" s="60"/>
      <c r="EMP132" s="731"/>
      <c r="EMQ132" s="1150"/>
      <c r="EMR132" s="35"/>
      <c r="EMS132" s="732"/>
      <c r="EMT132" s="6"/>
      <c r="EMU132" s="6"/>
      <c r="EMV132" s="6"/>
      <c r="EMW132" s="732"/>
      <c r="EMX132" s="1150"/>
      <c r="EMY132" s="609"/>
      <c r="EMZ132" s="1150"/>
      <c r="ENA132" s="1150"/>
      <c r="ENB132" s="1150"/>
      <c r="ENC132" s="609"/>
      <c r="END132" s="1150"/>
      <c r="ENE132" s="642"/>
      <c r="ENF132" s="1148"/>
      <c r="ENG132" s="1148"/>
      <c r="ENH132" s="1148"/>
      <c r="ENI132" s="642"/>
      <c r="ENJ132" s="730"/>
      <c r="ENK132" s="60"/>
      <c r="ENL132" s="60"/>
      <c r="ENM132" s="731"/>
      <c r="ENN132" s="1150"/>
      <c r="ENO132" s="35"/>
      <c r="ENP132" s="732"/>
      <c r="ENQ132" s="6"/>
      <c r="ENR132" s="6"/>
      <c r="ENS132" s="6"/>
      <c r="ENT132" s="732"/>
      <c r="ENU132" s="1150"/>
      <c r="ENV132" s="609"/>
      <c r="ENW132" s="1150"/>
      <c r="ENX132" s="1150"/>
      <c r="ENY132" s="1150"/>
      <c r="ENZ132" s="609"/>
      <c r="EOA132" s="1150"/>
      <c r="EOB132" s="642"/>
      <c r="EOC132" s="1148"/>
      <c r="EOD132" s="1148"/>
      <c r="EOE132" s="1148"/>
      <c r="EOF132" s="642"/>
      <c r="EOG132" s="730"/>
      <c r="EOH132" s="60"/>
      <c r="EOI132" s="60"/>
      <c r="EOJ132" s="731"/>
      <c r="EOK132" s="1150"/>
      <c r="EOL132" s="35"/>
      <c r="EOM132" s="732"/>
      <c r="EON132" s="6"/>
      <c r="EOO132" s="6"/>
      <c r="EOP132" s="6"/>
      <c r="EOQ132" s="732"/>
      <c r="EOR132" s="1150"/>
      <c r="EOS132" s="609"/>
      <c r="EOT132" s="1150"/>
      <c r="EOU132" s="1150"/>
      <c r="EOV132" s="1150"/>
      <c r="EOW132" s="609"/>
      <c r="EOX132" s="1150"/>
      <c r="EOY132" s="642"/>
      <c r="EOZ132" s="1148"/>
      <c r="EPA132" s="1148"/>
      <c r="EPB132" s="1148"/>
      <c r="EPC132" s="642"/>
      <c r="EPD132" s="730"/>
      <c r="EPE132" s="60"/>
      <c r="EPF132" s="60"/>
      <c r="EPG132" s="731"/>
      <c r="EPH132" s="1150"/>
      <c r="EPI132" s="35"/>
      <c r="EPJ132" s="732"/>
      <c r="EPK132" s="6"/>
      <c r="EPL132" s="6"/>
      <c r="EPM132" s="6"/>
      <c r="EPN132" s="732"/>
      <c r="EPO132" s="1150"/>
      <c r="EPP132" s="609"/>
      <c r="EPQ132" s="1150"/>
      <c r="EPR132" s="1150"/>
      <c r="EPS132" s="1150"/>
      <c r="EPT132" s="609"/>
      <c r="EPU132" s="1150"/>
      <c r="EPV132" s="642"/>
      <c r="EPW132" s="1148"/>
      <c r="EPX132" s="1148"/>
      <c r="EPY132" s="1148"/>
      <c r="EPZ132" s="642"/>
      <c r="EQA132" s="730"/>
      <c r="EQB132" s="60"/>
      <c r="EQC132" s="60"/>
      <c r="EQD132" s="731"/>
      <c r="EQE132" s="1150"/>
      <c r="EQF132" s="35"/>
      <c r="EQG132" s="732"/>
      <c r="EQH132" s="6"/>
      <c r="EQI132" s="6"/>
      <c r="EQJ132" s="6"/>
      <c r="EQK132" s="732"/>
      <c r="EQL132" s="1150"/>
      <c r="EQM132" s="609"/>
      <c r="EQN132" s="1150"/>
      <c r="EQO132" s="1150"/>
      <c r="EQP132" s="1150"/>
      <c r="EQQ132" s="609"/>
      <c r="EQR132" s="1150"/>
      <c r="EQS132" s="642"/>
      <c r="EQT132" s="1148"/>
      <c r="EQU132" s="1148"/>
      <c r="EQV132" s="1148"/>
      <c r="EQW132" s="642"/>
      <c r="EQX132" s="730"/>
      <c r="EQY132" s="60"/>
      <c r="EQZ132" s="60"/>
      <c r="ERA132" s="731"/>
      <c r="ERB132" s="1150"/>
      <c r="ERC132" s="35"/>
      <c r="ERD132" s="732"/>
      <c r="ERE132" s="6"/>
      <c r="ERF132" s="6"/>
      <c r="ERG132" s="6"/>
      <c r="ERH132" s="732"/>
      <c r="ERI132" s="1150"/>
      <c r="ERJ132" s="609"/>
      <c r="ERK132" s="1150"/>
      <c r="ERL132" s="1150"/>
      <c r="ERM132" s="1150"/>
      <c r="ERN132" s="609"/>
      <c r="ERO132" s="1150"/>
      <c r="ERP132" s="642"/>
      <c r="ERQ132" s="1148"/>
      <c r="ERR132" s="1148"/>
      <c r="ERS132" s="1148"/>
      <c r="ERT132" s="642"/>
      <c r="ERU132" s="730"/>
      <c r="ERV132" s="60"/>
      <c r="ERW132" s="60"/>
      <c r="ERX132" s="731"/>
      <c r="ERY132" s="1150"/>
      <c r="ERZ132" s="35"/>
      <c r="ESA132" s="732"/>
      <c r="ESB132" s="6"/>
      <c r="ESC132" s="6"/>
      <c r="ESD132" s="6"/>
      <c r="ESE132" s="732"/>
      <c r="ESF132" s="1150"/>
      <c r="ESG132" s="609"/>
      <c r="ESH132" s="1150"/>
      <c r="ESI132" s="1150"/>
      <c r="ESJ132" s="1150"/>
      <c r="ESK132" s="609"/>
      <c r="ESL132" s="1150"/>
      <c r="ESM132" s="642"/>
      <c r="ESN132" s="1148"/>
      <c r="ESO132" s="1148"/>
      <c r="ESP132" s="1148"/>
      <c r="ESQ132" s="642"/>
      <c r="ESR132" s="730"/>
      <c r="ESS132" s="60"/>
      <c r="EST132" s="60"/>
      <c r="ESU132" s="731"/>
      <c r="ESV132" s="1150"/>
      <c r="ESW132" s="35"/>
      <c r="ESX132" s="732"/>
      <c r="ESY132" s="6"/>
      <c r="ESZ132" s="6"/>
      <c r="ETA132" s="6"/>
      <c r="ETB132" s="732"/>
      <c r="ETC132" s="1150"/>
      <c r="ETD132" s="609"/>
      <c r="ETE132" s="1150"/>
      <c r="ETF132" s="1150"/>
      <c r="ETG132" s="1150"/>
      <c r="ETH132" s="609"/>
      <c r="ETI132" s="1150"/>
      <c r="ETJ132" s="642"/>
      <c r="ETK132" s="1148"/>
      <c r="ETL132" s="1148"/>
      <c r="ETM132" s="1148"/>
      <c r="ETN132" s="642"/>
      <c r="ETO132" s="730"/>
      <c r="ETP132" s="60"/>
      <c r="ETQ132" s="60"/>
      <c r="ETR132" s="731"/>
      <c r="ETS132" s="1150"/>
      <c r="ETT132" s="35"/>
      <c r="ETU132" s="732"/>
      <c r="ETV132" s="6"/>
      <c r="ETW132" s="6"/>
      <c r="ETX132" s="6"/>
      <c r="ETY132" s="732"/>
      <c r="ETZ132" s="1150"/>
      <c r="EUA132" s="609"/>
      <c r="EUB132" s="1150"/>
      <c r="EUC132" s="1150"/>
      <c r="EUD132" s="1150"/>
      <c r="EUE132" s="609"/>
      <c r="EUF132" s="1150"/>
      <c r="EUG132" s="642"/>
      <c r="EUH132" s="1148"/>
      <c r="EUI132" s="1148"/>
      <c r="EUJ132" s="1148"/>
      <c r="EUK132" s="642"/>
      <c r="EUL132" s="730"/>
      <c r="EUM132" s="60"/>
      <c r="EUN132" s="60"/>
      <c r="EUO132" s="731"/>
      <c r="EUP132" s="1150"/>
      <c r="EUQ132" s="35"/>
      <c r="EUR132" s="732"/>
      <c r="EUS132" s="6"/>
      <c r="EUT132" s="6"/>
      <c r="EUU132" s="6"/>
      <c r="EUV132" s="732"/>
      <c r="EUW132" s="1150"/>
      <c r="EUX132" s="609"/>
      <c r="EUY132" s="1150"/>
      <c r="EUZ132" s="1150"/>
      <c r="EVA132" s="1150"/>
      <c r="EVB132" s="609"/>
      <c r="EVC132" s="1150"/>
      <c r="EVD132" s="642"/>
      <c r="EVE132" s="1148"/>
      <c r="EVF132" s="1148"/>
      <c r="EVG132" s="1148"/>
      <c r="EVH132" s="642"/>
      <c r="EVI132" s="730"/>
      <c r="EVJ132" s="60"/>
      <c r="EVK132" s="60"/>
      <c r="EVL132" s="731"/>
      <c r="EVM132" s="1150"/>
      <c r="EVN132" s="35"/>
      <c r="EVO132" s="732"/>
      <c r="EVP132" s="6"/>
      <c r="EVQ132" s="6"/>
      <c r="EVR132" s="6"/>
      <c r="EVS132" s="732"/>
      <c r="EVT132" s="1150"/>
      <c r="EVU132" s="609"/>
      <c r="EVV132" s="1150"/>
      <c r="EVW132" s="1150"/>
      <c r="EVX132" s="1150"/>
      <c r="EVY132" s="609"/>
      <c r="EVZ132" s="1150"/>
      <c r="EWA132" s="642"/>
      <c r="EWB132" s="1148"/>
      <c r="EWC132" s="1148"/>
      <c r="EWD132" s="1148"/>
      <c r="EWE132" s="642"/>
      <c r="EWF132" s="730"/>
      <c r="EWG132" s="60"/>
      <c r="EWH132" s="60"/>
      <c r="EWI132" s="731"/>
      <c r="EWJ132" s="1150"/>
      <c r="EWK132" s="35"/>
      <c r="EWL132" s="732"/>
      <c r="EWM132" s="6"/>
      <c r="EWN132" s="6"/>
      <c r="EWO132" s="6"/>
      <c r="EWP132" s="732"/>
      <c r="EWQ132" s="1150"/>
      <c r="EWR132" s="609"/>
      <c r="EWS132" s="1150"/>
      <c r="EWT132" s="1150"/>
      <c r="EWU132" s="1150"/>
      <c r="EWV132" s="609"/>
      <c r="EWW132" s="1150"/>
      <c r="EWX132" s="642"/>
      <c r="EWY132" s="1148"/>
      <c r="EWZ132" s="1148"/>
      <c r="EXA132" s="1148"/>
      <c r="EXB132" s="642"/>
      <c r="EXC132" s="730"/>
      <c r="EXD132" s="60"/>
      <c r="EXE132" s="60"/>
      <c r="EXF132" s="731"/>
      <c r="EXG132" s="1150"/>
      <c r="EXH132" s="35"/>
      <c r="EXI132" s="732"/>
      <c r="EXJ132" s="6"/>
      <c r="EXK132" s="6"/>
      <c r="EXL132" s="6"/>
      <c r="EXM132" s="732"/>
      <c r="EXN132" s="1150"/>
      <c r="EXO132" s="609"/>
      <c r="EXP132" s="1150"/>
      <c r="EXQ132" s="1150"/>
      <c r="EXR132" s="1150"/>
      <c r="EXS132" s="609"/>
      <c r="EXT132" s="1150"/>
      <c r="EXU132" s="642"/>
      <c r="EXV132" s="1148"/>
      <c r="EXW132" s="1148"/>
      <c r="EXX132" s="1148"/>
      <c r="EXY132" s="642"/>
      <c r="EXZ132" s="730"/>
      <c r="EYA132" s="60"/>
      <c r="EYB132" s="60"/>
      <c r="EYC132" s="731"/>
      <c r="EYD132" s="1150"/>
      <c r="EYE132" s="35"/>
      <c r="EYF132" s="732"/>
      <c r="EYG132" s="6"/>
      <c r="EYH132" s="6"/>
      <c r="EYI132" s="6"/>
      <c r="EYJ132" s="732"/>
      <c r="EYK132" s="1150"/>
      <c r="EYL132" s="609"/>
      <c r="EYM132" s="1150"/>
      <c r="EYN132" s="1150"/>
      <c r="EYO132" s="1150"/>
      <c r="EYP132" s="609"/>
      <c r="EYQ132" s="1150"/>
      <c r="EYR132" s="642"/>
      <c r="EYS132" s="1148"/>
      <c r="EYT132" s="1148"/>
      <c r="EYU132" s="1148"/>
      <c r="EYV132" s="642"/>
      <c r="EYW132" s="730"/>
      <c r="EYX132" s="60"/>
      <c r="EYY132" s="60"/>
      <c r="EYZ132" s="731"/>
      <c r="EZA132" s="1150"/>
      <c r="EZB132" s="35"/>
      <c r="EZC132" s="732"/>
      <c r="EZD132" s="6"/>
      <c r="EZE132" s="6"/>
      <c r="EZF132" s="6"/>
      <c r="EZG132" s="732"/>
      <c r="EZH132" s="1150"/>
      <c r="EZI132" s="609"/>
      <c r="EZJ132" s="1150"/>
      <c r="EZK132" s="1150"/>
      <c r="EZL132" s="1150"/>
      <c r="EZM132" s="609"/>
      <c r="EZN132" s="1150"/>
      <c r="EZO132" s="642"/>
      <c r="EZP132" s="1148"/>
      <c r="EZQ132" s="1148"/>
      <c r="EZR132" s="1148"/>
      <c r="EZS132" s="642"/>
      <c r="EZT132" s="730"/>
      <c r="EZU132" s="60"/>
      <c r="EZV132" s="60"/>
      <c r="EZW132" s="731"/>
      <c r="EZX132" s="1150"/>
      <c r="EZY132" s="35"/>
      <c r="EZZ132" s="732"/>
      <c r="FAA132" s="6"/>
      <c r="FAB132" s="6"/>
      <c r="FAC132" s="6"/>
      <c r="FAD132" s="732"/>
      <c r="FAE132" s="1150"/>
      <c r="FAF132" s="609"/>
      <c r="FAG132" s="1150"/>
      <c r="FAH132" s="1150"/>
      <c r="FAI132" s="1150"/>
      <c r="FAJ132" s="609"/>
      <c r="FAK132" s="1150"/>
      <c r="FAL132" s="642"/>
      <c r="FAM132" s="1148"/>
      <c r="FAN132" s="1148"/>
      <c r="FAO132" s="1148"/>
      <c r="FAP132" s="642"/>
      <c r="FAQ132" s="730"/>
      <c r="FAR132" s="60"/>
      <c r="FAS132" s="60"/>
      <c r="FAT132" s="731"/>
      <c r="FAU132" s="1150"/>
      <c r="FAV132" s="35"/>
      <c r="FAW132" s="732"/>
      <c r="FAX132" s="6"/>
      <c r="FAY132" s="6"/>
      <c r="FAZ132" s="6"/>
      <c r="FBA132" s="732"/>
      <c r="FBB132" s="1150"/>
      <c r="FBC132" s="609"/>
      <c r="FBD132" s="1150"/>
      <c r="FBE132" s="1150"/>
      <c r="FBF132" s="1150"/>
      <c r="FBG132" s="609"/>
      <c r="FBH132" s="1150"/>
      <c r="FBI132" s="642"/>
      <c r="FBJ132" s="1148"/>
      <c r="FBK132" s="1148"/>
      <c r="FBL132" s="1148"/>
      <c r="FBM132" s="642"/>
      <c r="FBN132" s="730"/>
      <c r="FBO132" s="60"/>
      <c r="FBP132" s="60"/>
      <c r="FBQ132" s="731"/>
      <c r="FBR132" s="1150"/>
      <c r="FBS132" s="35"/>
      <c r="FBT132" s="732"/>
      <c r="FBU132" s="6"/>
      <c r="FBV132" s="6"/>
      <c r="FBW132" s="6"/>
      <c r="FBX132" s="732"/>
      <c r="FBY132" s="1150"/>
      <c r="FBZ132" s="609"/>
      <c r="FCA132" s="1150"/>
      <c r="FCB132" s="1150"/>
      <c r="FCC132" s="1150"/>
      <c r="FCD132" s="609"/>
      <c r="FCE132" s="1150"/>
      <c r="FCF132" s="642"/>
      <c r="FCG132" s="1148"/>
      <c r="FCH132" s="1148"/>
      <c r="FCI132" s="1148"/>
      <c r="FCJ132" s="642"/>
      <c r="FCK132" s="730"/>
      <c r="FCL132" s="60"/>
      <c r="FCM132" s="60"/>
      <c r="FCN132" s="731"/>
      <c r="FCO132" s="1150"/>
      <c r="FCP132" s="35"/>
      <c r="FCQ132" s="732"/>
      <c r="FCR132" s="6"/>
      <c r="FCS132" s="6"/>
      <c r="FCT132" s="6"/>
      <c r="FCU132" s="732"/>
      <c r="FCV132" s="1150"/>
      <c r="FCW132" s="609"/>
      <c r="FCX132" s="1150"/>
      <c r="FCY132" s="1150"/>
      <c r="FCZ132" s="1150"/>
      <c r="FDA132" s="609"/>
      <c r="FDB132" s="1150"/>
      <c r="FDC132" s="642"/>
      <c r="FDD132" s="1148"/>
      <c r="FDE132" s="1148"/>
      <c r="FDF132" s="1148"/>
      <c r="FDG132" s="642"/>
      <c r="FDH132" s="730"/>
      <c r="FDI132" s="60"/>
      <c r="FDJ132" s="60"/>
      <c r="FDK132" s="731"/>
      <c r="FDL132" s="1150"/>
      <c r="FDM132" s="35"/>
      <c r="FDN132" s="732"/>
      <c r="FDO132" s="6"/>
      <c r="FDP132" s="6"/>
      <c r="FDQ132" s="6"/>
      <c r="FDR132" s="732"/>
      <c r="FDS132" s="1150"/>
      <c r="FDT132" s="609"/>
      <c r="FDU132" s="1150"/>
      <c r="FDV132" s="1150"/>
      <c r="FDW132" s="1150"/>
      <c r="FDX132" s="609"/>
      <c r="FDY132" s="1150"/>
      <c r="FDZ132" s="642"/>
      <c r="FEA132" s="1148"/>
      <c r="FEB132" s="1148"/>
      <c r="FEC132" s="1148"/>
      <c r="FED132" s="642"/>
      <c r="FEE132" s="730"/>
      <c r="FEF132" s="60"/>
      <c r="FEG132" s="60"/>
      <c r="FEH132" s="731"/>
      <c r="FEI132" s="1150"/>
      <c r="FEJ132" s="35"/>
      <c r="FEK132" s="732"/>
      <c r="FEL132" s="6"/>
      <c r="FEM132" s="6"/>
      <c r="FEN132" s="6"/>
      <c r="FEO132" s="732"/>
      <c r="FEP132" s="1150"/>
      <c r="FEQ132" s="609"/>
      <c r="FER132" s="1150"/>
      <c r="FES132" s="1150"/>
      <c r="FET132" s="1150"/>
      <c r="FEU132" s="609"/>
      <c r="FEV132" s="1150"/>
      <c r="FEW132" s="642"/>
      <c r="FEX132" s="1148"/>
      <c r="FEY132" s="1148"/>
      <c r="FEZ132" s="1148"/>
      <c r="FFA132" s="642"/>
      <c r="FFB132" s="730"/>
      <c r="FFC132" s="60"/>
      <c r="FFD132" s="60"/>
      <c r="FFE132" s="731"/>
      <c r="FFF132" s="1150"/>
      <c r="FFG132" s="35"/>
      <c r="FFH132" s="732"/>
      <c r="FFI132" s="6"/>
      <c r="FFJ132" s="6"/>
      <c r="FFK132" s="6"/>
      <c r="FFL132" s="732"/>
      <c r="FFM132" s="1150"/>
      <c r="FFN132" s="609"/>
      <c r="FFO132" s="1150"/>
      <c r="FFP132" s="1150"/>
      <c r="FFQ132" s="1150"/>
      <c r="FFR132" s="609"/>
      <c r="FFS132" s="1150"/>
      <c r="FFT132" s="642"/>
      <c r="FFU132" s="1148"/>
      <c r="FFV132" s="1148"/>
      <c r="FFW132" s="1148"/>
      <c r="FFX132" s="642"/>
      <c r="FFY132" s="730"/>
      <c r="FFZ132" s="60"/>
      <c r="FGA132" s="60"/>
      <c r="FGB132" s="731"/>
      <c r="FGC132" s="1150"/>
      <c r="FGD132" s="35"/>
      <c r="FGE132" s="732"/>
      <c r="FGF132" s="6"/>
      <c r="FGG132" s="6"/>
      <c r="FGH132" s="6"/>
      <c r="FGI132" s="732"/>
      <c r="FGJ132" s="1150"/>
      <c r="FGK132" s="609"/>
      <c r="FGL132" s="1150"/>
      <c r="FGM132" s="1150"/>
      <c r="FGN132" s="1150"/>
      <c r="FGO132" s="609"/>
      <c r="FGP132" s="1150"/>
      <c r="FGQ132" s="642"/>
      <c r="FGR132" s="1148"/>
      <c r="FGS132" s="1148"/>
      <c r="FGT132" s="1148"/>
      <c r="FGU132" s="642"/>
      <c r="FGV132" s="730"/>
      <c r="FGW132" s="60"/>
      <c r="FGX132" s="60"/>
      <c r="FGY132" s="731"/>
      <c r="FGZ132" s="1150"/>
      <c r="FHA132" s="35"/>
      <c r="FHB132" s="732"/>
      <c r="FHC132" s="6"/>
      <c r="FHD132" s="6"/>
      <c r="FHE132" s="6"/>
      <c r="FHF132" s="732"/>
      <c r="FHG132" s="1150"/>
      <c r="FHH132" s="609"/>
      <c r="FHI132" s="1150"/>
      <c r="FHJ132" s="1150"/>
      <c r="FHK132" s="1150"/>
      <c r="FHL132" s="609"/>
      <c r="FHM132" s="1150"/>
      <c r="FHN132" s="642"/>
      <c r="FHO132" s="1148"/>
      <c r="FHP132" s="1148"/>
      <c r="FHQ132" s="1148"/>
      <c r="FHR132" s="642"/>
      <c r="FHS132" s="730"/>
      <c r="FHT132" s="60"/>
      <c r="FHU132" s="60"/>
      <c r="FHV132" s="731"/>
      <c r="FHW132" s="1150"/>
      <c r="FHX132" s="35"/>
      <c r="FHY132" s="732"/>
      <c r="FHZ132" s="6"/>
      <c r="FIA132" s="6"/>
      <c r="FIB132" s="6"/>
      <c r="FIC132" s="732"/>
      <c r="FID132" s="1150"/>
      <c r="FIE132" s="609"/>
      <c r="FIF132" s="1150"/>
      <c r="FIG132" s="1150"/>
      <c r="FIH132" s="1150"/>
      <c r="FII132" s="609"/>
      <c r="FIJ132" s="1150"/>
      <c r="FIK132" s="642"/>
      <c r="FIL132" s="1148"/>
      <c r="FIM132" s="1148"/>
      <c r="FIN132" s="1148"/>
      <c r="FIO132" s="642"/>
      <c r="FIP132" s="730"/>
      <c r="FIQ132" s="60"/>
      <c r="FIR132" s="60"/>
      <c r="FIS132" s="731"/>
      <c r="FIT132" s="1150"/>
      <c r="FIU132" s="35"/>
      <c r="FIV132" s="732"/>
      <c r="FIW132" s="6"/>
      <c r="FIX132" s="6"/>
      <c r="FIY132" s="6"/>
      <c r="FIZ132" s="732"/>
      <c r="FJA132" s="1150"/>
      <c r="FJB132" s="609"/>
      <c r="FJC132" s="1150"/>
      <c r="FJD132" s="1150"/>
      <c r="FJE132" s="1150"/>
      <c r="FJF132" s="609"/>
      <c r="FJG132" s="1150"/>
      <c r="FJH132" s="642"/>
      <c r="FJI132" s="1148"/>
      <c r="FJJ132" s="1148"/>
      <c r="FJK132" s="1148"/>
      <c r="FJL132" s="642"/>
      <c r="FJM132" s="730"/>
      <c r="FJN132" s="60"/>
      <c r="FJO132" s="60"/>
      <c r="FJP132" s="731"/>
      <c r="FJQ132" s="1150"/>
      <c r="FJR132" s="35"/>
      <c r="FJS132" s="732"/>
      <c r="FJT132" s="6"/>
      <c r="FJU132" s="6"/>
      <c r="FJV132" s="6"/>
      <c r="FJW132" s="732"/>
      <c r="FJX132" s="1150"/>
      <c r="FJY132" s="609"/>
      <c r="FJZ132" s="1150"/>
      <c r="FKA132" s="1150"/>
      <c r="FKB132" s="1150"/>
      <c r="FKC132" s="609"/>
      <c r="FKD132" s="1150"/>
      <c r="FKE132" s="642"/>
      <c r="FKF132" s="1148"/>
      <c r="FKG132" s="1148"/>
      <c r="FKH132" s="1148"/>
      <c r="FKI132" s="642"/>
      <c r="FKJ132" s="730"/>
      <c r="FKK132" s="60"/>
      <c r="FKL132" s="60"/>
      <c r="FKM132" s="731"/>
      <c r="FKN132" s="1150"/>
      <c r="FKO132" s="35"/>
      <c r="FKP132" s="732"/>
      <c r="FKQ132" s="6"/>
      <c r="FKR132" s="6"/>
      <c r="FKS132" s="6"/>
      <c r="FKT132" s="732"/>
      <c r="FKU132" s="1150"/>
      <c r="FKV132" s="609"/>
      <c r="FKW132" s="1150"/>
      <c r="FKX132" s="1150"/>
      <c r="FKY132" s="1150"/>
      <c r="FKZ132" s="609"/>
      <c r="FLA132" s="1150"/>
      <c r="FLB132" s="642"/>
      <c r="FLC132" s="1148"/>
      <c r="FLD132" s="1148"/>
      <c r="FLE132" s="1148"/>
      <c r="FLF132" s="642"/>
      <c r="FLG132" s="730"/>
      <c r="FLH132" s="60"/>
      <c r="FLI132" s="60"/>
      <c r="FLJ132" s="731"/>
      <c r="FLK132" s="1150"/>
      <c r="FLL132" s="35"/>
      <c r="FLM132" s="732"/>
      <c r="FLN132" s="6"/>
      <c r="FLO132" s="6"/>
      <c r="FLP132" s="6"/>
      <c r="FLQ132" s="732"/>
      <c r="FLR132" s="1150"/>
      <c r="FLS132" s="609"/>
      <c r="FLT132" s="1150"/>
      <c r="FLU132" s="1150"/>
      <c r="FLV132" s="1150"/>
      <c r="FLW132" s="609"/>
      <c r="FLX132" s="1150"/>
      <c r="FLY132" s="642"/>
      <c r="FLZ132" s="1148"/>
      <c r="FMA132" s="1148"/>
      <c r="FMB132" s="1148"/>
      <c r="FMC132" s="642"/>
      <c r="FMD132" s="730"/>
      <c r="FME132" s="60"/>
      <c r="FMF132" s="60"/>
      <c r="FMG132" s="731"/>
      <c r="FMH132" s="1150"/>
      <c r="FMI132" s="35"/>
      <c r="FMJ132" s="732"/>
      <c r="FMK132" s="6"/>
      <c r="FML132" s="6"/>
      <c r="FMM132" s="6"/>
      <c r="FMN132" s="732"/>
      <c r="FMO132" s="1150"/>
      <c r="FMP132" s="609"/>
      <c r="FMQ132" s="1150"/>
      <c r="FMR132" s="1150"/>
      <c r="FMS132" s="1150"/>
      <c r="FMT132" s="609"/>
      <c r="FMU132" s="1150"/>
      <c r="FMV132" s="642"/>
      <c r="FMW132" s="1148"/>
      <c r="FMX132" s="1148"/>
      <c r="FMY132" s="1148"/>
      <c r="FMZ132" s="642"/>
      <c r="FNA132" s="730"/>
      <c r="FNB132" s="60"/>
      <c r="FNC132" s="60"/>
      <c r="FND132" s="731"/>
      <c r="FNE132" s="1150"/>
      <c r="FNF132" s="35"/>
      <c r="FNG132" s="732"/>
      <c r="FNH132" s="6"/>
      <c r="FNI132" s="6"/>
      <c r="FNJ132" s="6"/>
      <c r="FNK132" s="732"/>
      <c r="FNL132" s="1150"/>
      <c r="FNM132" s="609"/>
      <c r="FNN132" s="1150"/>
      <c r="FNO132" s="1150"/>
      <c r="FNP132" s="1150"/>
      <c r="FNQ132" s="609"/>
      <c r="FNR132" s="1150"/>
      <c r="FNS132" s="642"/>
      <c r="FNT132" s="1148"/>
      <c r="FNU132" s="1148"/>
      <c r="FNV132" s="1148"/>
      <c r="FNW132" s="642"/>
      <c r="FNX132" s="730"/>
      <c r="FNY132" s="60"/>
      <c r="FNZ132" s="60"/>
      <c r="FOA132" s="731"/>
      <c r="FOB132" s="1150"/>
      <c r="FOC132" s="35"/>
      <c r="FOD132" s="732"/>
      <c r="FOE132" s="6"/>
      <c r="FOF132" s="6"/>
      <c r="FOG132" s="6"/>
      <c r="FOH132" s="732"/>
      <c r="FOI132" s="1150"/>
      <c r="FOJ132" s="609"/>
      <c r="FOK132" s="1150"/>
      <c r="FOL132" s="1150"/>
      <c r="FOM132" s="1150"/>
      <c r="FON132" s="609"/>
      <c r="FOO132" s="1150"/>
      <c r="FOP132" s="642"/>
      <c r="FOQ132" s="1148"/>
      <c r="FOR132" s="1148"/>
      <c r="FOS132" s="1148"/>
      <c r="FOT132" s="642"/>
      <c r="FOU132" s="730"/>
      <c r="FOV132" s="60"/>
      <c r="FOW132" s="60"/>
      <c r="FOX132" s="731"/>
      <c r="FOY132" s="1150"/>
      <c r="FOZ132" s="35"/>
      <c r="FPA132" s="732"/>
      <c r="FPB132" s="6"/>
      <c r="FPC132" s="6"/>
      <c r="FPD132" s="6"/>
      <c r="FPE132" s="732"/>
      <c r="FPF132" s="1150"/>
      <c r="FPG132" s="609"/>
      <c r="FPH132" s="1150"/>
      <c r="FPI132" s="1150"/>
      <c r="FPJ132" s="1150"/>
      <c r="FPK132" s="609"/>
      <c r="FPL132" s="1150"/>
      <c r="FPM132" s="642"/>
      <c r="FPN132" s="1148"/>
      <c r="FPO132" s="1148"/>
      <c r="FPP132" s="1148"/>
      <c r="FPQ132" s="642"/>
      <c r="FPR132" s="730"/>
      <c r="FPS132" s="60"/>
      <c r="FPT132" s="60"/>
      <c r="FPU132" s="731"/>
      <c r="FPV132" s="1150"/>
      <c r="FPW132" s="35"/>
      <c r="FPX132" s="732"/>
      <c r="FPY132" s="6"/>
      <c r="FPZ132" s="6"/>
      <c r="FQA132" s="6"/>
      <c r="FQB132" s="732"/>
      <c r="FQC132" s="1150"/>
      <c r="FQD132" s="609"/>
      <c r="FQE132" s="1150"/>
      <c r="FQF132" s="1150"/>
      <c r="FQG132" s="1150"/>
      <c r="FQH132" s="609"/>
      <c r="FQI132" s="1150"/>
      <c r="FQJ132" s="642"/>
      <c r="FQK132" s="1148"/>
      <c r="FQL132" s="1148"/>
      <c r="FQM132" s="1148"/>
      <c r="FQN132" s="642"/>
      <c r="FQO132" s="730"/>
      <c r="FQP132" s="60"/>
      <c r="FQQ132" s="60"/>
      <c r="FQR132" s="731"/>
      <c r="FQS132" s="1150"/>
      <c r="FQT132" s="35"/>
      <c r="FQU132" s="732"/>
      <c r="FQV132" s="6"/>
      <c r="FQW132" s="6"/>
      <c r="FQX132" s="6"/>
      <c r="FQY132" s="732"/>
      <c r="FQZ132" s="1150"/>
      <c r="FRA132" s="609"/>
      <c r="FRB132" s="1150"/>
      <c r="FRC132" s="1150"/>
      <c r="FRD132" s="1150"/>
      <c r="FRE132" s="609"/>
      <c r="FRF132" s="1150"/>
      <c r="FRG132" s="642"/>
      <c r="FRH132" s="1148"/>
      <c r="FRI132" s="1148"/>
      <c r="FRJ132" s="1148"/>
      <c r="FRK132" s="642"/>
      <c r="FRL132" s="730"/>
      <c r="FRM132" s="60"/>
      <c r="FRN132" s="60"/>
      <c r="FRO132" s="731"/>
      <c r="FRP132" s="1150"/>
      <c r="FRQ132" s="35"/>
      <c r="FRR132" s="732"/>
      <c r="FRS132" s="6"/>
      <c r="FRT132" s="6"/>
      <c r="FRU132" s="6"/>
      <c r="FRV132" s="732"/>
      <c r="FRW132" s="1150"/>
      <c r="FRX132" s="609"/>
      <c r="FRY132" s="1150"/>
      <c r="FRZ132" s="1150"/>
      <c r="FSA132" s="1150"/>
      <c r="FSB132" s="609"/>
      <c r="FSC132" s="1150"/>
      <c r="FSD132" s="642"/>
      <c r="FSE132" s="1148"/>
      <c r="FSF132" s="1148"/>
      <c r="FSG132" s="1148"/>
      <c r="FSH132" s="642"/>
      <c r="FSI132" s="730"/>
      <c r="FSJ132" s="60"/>
      <c r="FSK132" s="60"/>
      <c r="FSL132" s="731"/>
      <c r="FSM132" s="1150"/>
      <c r="FSN132" s="35"/>
      <c r="FSO132" s="732"/>
      <c r="FSP132" s="6"/>
      <c r="FSQ132" s="6"/>
      <c r="FSR132" s="6"/>
      <c r="FSS132" s="732"/>
      <c r="FST132" s="1150"/>
      <c r="FSU132" s="609"/>
      <c r="FSV132" s="1150"/>
      <c r="FSW132" s="1150"/>
      <c r="FSX132" s="1150"/>
      <c r="FSY132" s="609"/>
      <c r="FSZ132" s="1150"/>
      <c r="FTA132" s="642"/>
      <c r="FTB132" s="1148"/>
      <c r="FTC132" s="1148"/>
      <c r="FTD132" s="1148"/>
      <c r="FTE132" s="642"/>
      <c r="FTF132" s="730"/>
      <c r="FTG132" s="60"/>
      <c r="FTH132" s="60"/>
      <c r="FTI132" s="731"/>
      <c r="FTJ132" s="1150"/>
      <c r="FTK132" s="35"/>
      <c r="FTL132" s="732"/>
      <c r="FTM132" s="6"/>
      <c r="FTN132" s="6"/>
      <c r="FTO132" s="6"/>
      <c r="FTP132" s="732"/>
      <c r="FTQ132" s="1150"/>
      <c r="FTR132" s="609"/>
      <c r="FTS132" s="1150"/>
      <c r="FTT132" s="1150"/>
      <c r="FTU132" s="1150"/>
      <c r="FTV132" s="609"/>
      <c r="FTW132" s="1150"/>
      <c r="FTX132" s="642"/>
      <c r="FTY132" s="1148"/>
      <c r="FTZ132" s="1148"/>
      <c r="FUA132" s="1148"/>
      <c r="FUB132" s="642"/>
      <c r="FUC132" s="730"/>
      <c r="FUD132" s="60"/>
      <c r="FUE132" s="60"/>
      <c r="FUF132" s="731"/>
      <c r="FUG132" s="1150"/>
      <c r="FUH132" s="35"/>
      <c r="FUI132" s="732"/>
      <c r="FUJ132" s="6"/>
      <c r="FUK132" s="6"/>
      <c r="FUL132" s="6"/>
      <c r="FUM132" s="732"/>
      <c r="FUN132" s="1150"/>
      <c r="FUO132" s="609"/>
      <c r="FUP132" s="1150"/>
      <c r="FUQ132" s="1150"/>
      <c r="FUR132" s="1150"/>
      <c r="FUS132" s="609"/>
      <c r="FUT132" s="1150"/>
      <c r="FUU132" s="642"/>
      <c r="FUV132" s="1148"/>
      <c r="FUW132" s="1148"/>
      <c r="FUX132" s="1148"/>
      <c r="FUY132" s="642"/>
      <c r="FUZ132" s="730"/>
      <c r="FVA132" s="60"/>
      <c r="FVB132" s="60"/>
      <c r="FVC132" s="731"/>
      <c r="FVD132" s="1150"/>
      <c r="FVE132" s="35"/>
      <c r="FVF132" s="732"/>
      <c r="FVG132" s="6"/>
      <c r="FVH132" s="6"/>
      <c r="FVI132" s="6"/>
      <c r="FVJ132" s="732"/>
      <c r="FVK132" s="1150"/>
      <c r="FVL132" s="609"/>
      <c r="FVM132" s="1150"/>
      <c r="FVN132" s="1150"/>
      <c r="FVO132" s="1150"/>
      <c r="FVP132" s="609"/>
      <c r="FVQ132" s="1150"/>
      <c r="FVR132" s="642"/>
      <c r="FVS132" s="1148"/>
      <c r="FVT132" s="1148"/>
      <c r="FVU132" s="1148"/>
      <c r="FVV132" s="642"/>
      <c r="FVW132" s="730"/>
      <c r="FVX132" s="60"/>
      <c r="FVY132" s="60"/>
      <c r="FVZ132" s="731"/>
      <c r="FWA132" s="1150"/>
      <c r="FWB132" s="35"/>
      <c r="FWC132" s="732"/>
      <c r="FWD132" s="6"/>
      <c r="FWE132" s="6"/>
      <c r="FWF132" s="6"/>
      <c r="FWG132" s="732"/>
      <c r="FWH132" s="1150"/>
      <c r="FWI132" s="609"/>
      <c r="FWJ132" s="1150"/>
      <c r="FWK132" s="1150"/>
      <c r="FWL132" s="1150"/>
      <c r="FWM132" s="609"/>
      <c r="FWN132" s="1150"/>
      <c r="FWO132" s="642"/>
      <c r="FWP132" s="1148"/>
      <c r="FWQ132" s="1148"/>
      <c r="FWR132" s="1148"/>
      <c r="FWS132" s="642"/>
      <c r="FWT132" s="730"/>
      <c r="FWU132" s="60"/>
      <c r="FWV132" s="60"/>
      <c r="FWW132" s="731"/>
      <c r="FWX132" s="1150"/>
      <c r="FWY132" s="35"/>
      <c r="FWZ132" s="732"/>
      <c r="FXA132" s="6"/>
      <c r="FXB132" s="6"/>
      <c r="FXC132" s="6"/>
      <c r="FXD132" s="732"/>
      <c r="FXE132" s="1150"/>
      <c r="FXF132" s="609"/>
      <c r="FXG132" s="1150"/>
      <c r="FXH132" s="1150"/>
      <c r="FXI132" s="1150"/>
      <c r="FXJ132" s="609"/>
      <c r="FXK132" s="1150"/>
      <c r="FXL132" s="642"/>
      <c r="FXM132" s="1148"/>
      <c r="FXN132" s="1148"/>
      <c r="FXO132" s="1148"/>
      <c r="FXP132" s="642"/>
      <c r="FXQ132" s="730"/>
      <c r="FXR132" s="60"/>
      <c r="FXS132" s="60"/>
      <c r="FXT132" s="731"/>
      <c r="FXU132" s="1150"/>
      <c r="FXV132" s="35"/>
      <c r="FXW132" s="732"/>
      <c r="FXX132" s="6"/>
      <c r="FXY132" s="6"/>
      <c r="FXZ132" s="6"/>
      <c r="FYA132" s="732"/>
      <c r="FYB132" s="1150"/>
      <c r="FYC132" s="609"/>
      <c r="FYD132" s="1150"/>
      <c r="FYE132" s="1150"/>
      <c r="FYF132" s="1150"/>
      <c r="FYG132" s="609"/>
      <c r="FYH132" s="1150"/>
      <c r="FYI132" s="642"/>
      <c r="FYJ132" s="1148"/>
      <c r="FYK132" s="1148"/>
      <c r="FYL132" s="1148"/>
      <c r="FYM132" s="642"/>
      <c r="FYN132" s="730"/>
      <c r="FYO132" s="60"/>
      <c r="FYP132" s="60"/>
      <c r="FYQ132" s="731"/>
      <c r="FYR132" s="1150"/>
      <c r="FYS132" s="35"/>
      <c r="FYT132" s="732"/>
      <c r="FYU132" s="6"/>
      <c r="FYV132" s="6"/>
      <c r="FYW132" s="6"/>
      <c r="FYX132" s="732"/>
      <c r="FYY132" s="1150"/>
      <c r="FYZ132" s="609"/>
      <c r="FZA132" s="1150"/>
      <c r="FZB132" s="1150"/>
      <c r="FZC132" s="1150"/>
      <c r="FZD132" s="609"/>
      <c r="FZE132" s="1150"/>
      <c r="FZF132" s="642"/>
      <c r="FZG132" s="1148"/>
      <c r="FZH132" s="1148"/>
      <c r="FZI132" s="1148"/>
      <c r="FZJ132" s="642"/>
      <c r="FZK132" s="730"/>
      <c r="FZL132" s="60"/>
      <c r="FZM132" s="60"/>
      <c r="FZN132" s="731"/>
      <c r="FZO132" s="1150"/>
      <c r="FZP132" s="35"/>
      <c r="FZQ132" s="732"/>
      <c r="FZR132" s="6"/>
      <c r="FZS132" s="6"/>
      <c r="FZT132" s="6"/>
      <c r="FZU132" s="732"/>
      <c r="FZV132" s="1150"/>
      <c r="FZW132" s="609"/>
      <c r="FZX132" s="1150"/>
      <c r="FZY132" s="1150"/>
      <c r="FZZ132" s="1150"/>
      <c r="GAA132" s="609"/>
      <c r="GAB132" s="1150"/>
      <c r="GAC132" s="642"/>
      <c r="GAD132" s="1148"/>
      <c r="GAE132" s="1148"/>
      <c r="GAF132" s="1148"/>
      <c r="GAG132" s="642"/>
      <c r="GAH132" s="730"/>
      <c r="GAI132" s="60"/>
      <c r="GAJ132" s="60"/>
      <c r="GAK132" s="731"/>
      <c r="GAL132" s="1150"/>
      <c r="GAM132" s="35"/>
      <c r="GAN132" s="732"/>
      <c r="GAO132" s="6"/>
      <c r="GAP132" s="6"/>
      <c r="GAQ132" s="6"/>
      <c r="GAR132" s="732"/>
      <c r="GAS132" s="1150"/>
      <c r="GAT132" s="609"/>
      <c r="GAU132" s="1150"/>
      <c r="GAV132" s="1150"/>
      <c r="GAW132" s="1150"/>
      <c r="GAX132" s="609"/>
      <c r="GAY132" s="1150"/>
      <c r="GAZ132" s="642"/>
      <c r="GBA132" s="1148"/>
      <c r="GBB132" s="1148"/>
      <c r="GBC132" s="1148"/>
      <c r="GBD132" s="642"/>
      <c r="GBE132" s="730"/>
      <c r="GBF132" s="60"/>
      <c r="GBG132" s="60"/>
      <c r="GBH132" s="731"/>
      <c r="GBI132" s="1150"/>
      <c r="GBJ132" s="35"/>
      <c r="GBK132" s="732"/>
      <c r="GBL132" s="6"/>
      <c r="GBM132" s="6"/>
      <c r="GBN132" s="6"/>
      <c r="GBO132" s="732"/>
      <c r="GBP132" s="1150"/>
      <c r="GBQ132" s="609"/>
      <c r="GBR132" s="1150"/>
      <c r="GBS132" s="1150"/>
      <c r="GBT132" s="1150"/>
      <c r="GBU132" s="609"/>
      <c r="GBV132" s="1150"/>
      <c r="GBW132" s="642"/>
      <c r="GBX132" s="1148"/>
      <c r="GBY132" s="1148"/>
      <c r="GBZ132" s="1148"/>
      <c r="GCA132" s="642"/>
      <c r="GCB132" s="730"/>
      <c r="GCC132" s="60"/>
      <c r="GCD132" s="60"/>
      <c r="GCE132" s="731"/>
      <c r="GCF132" s="1150"/>
      <c r="GCG132" s="35"/>
      <c r="GCH132" s="732"/>
      <c r="GCI132" s="6"/>
      <c r="GCJ132" s="6"/>
      <c r="GCK132" s="6"/>
      <c r="GCL132" s="732"/>
      <c r="GCM132" s="1150"/>
      <c r="GCN132" s="609"/>
      <c r="GCO132" s="1150"/>
      <c r="GCP132" s="1150"/>
      <c r="GCQ132" s="1150"/>
      <c r="GCR132" s="609"/>
      <c r="GCS132" s="1150"/>
      <c r="GCT132" s="642"/>
      <c r="GCU132" s="1148"/>
      <c r="GCV132" s="1148"/>
      <c r="GCW132" s="1148"/>
      <c r="GCX132" s="642"/>
      <c r="GCY132" s="730"/>
      <c r="GCZ132" s="60"/>
      <c r="GDA132" s="60"/>
      <c r="GDB132" s="731"/>
      <c r="GDC132" s="1150"/>
      <c r="GDD132" s="35"/>
      <c r="GDE132" s="732"/>
      <c r="GDF132" s="6"/>
      <c r="GDG132" s="6"/>
      <c r="GDH132" s="6"/>
      <c r="GDI132" s="732"/>
      <c r="GDJ132" s="1150"/>
      <c r="GDK132" s="609"/>
      <c r="GDL132" s="1150"/>
      <c r="GDM132" s="1150"/>
      <c r="GDN132" s="1150"/>
      <c r="GDO132" s="609"/>
      <c r="GDP132" s="1150"/>
      <c r="GDQ132" s="642"/>
      <c r="GDR132" s="1148"/>
      <c r="GDS132" s="1148"/>
      <c r="GDT132" s="1148"/>
      <c r="GDU132" s="642"/>
      <c r="GDV132" s="730"/>
      <c r="GDW132" s="60"/>
      <c r="GDX132" s="60"/>
      <c r="GDY132" s="731"/>
      <c r="GDZ132" s="1150"/>
      <c r="GEA132" s="35"/>
      <c r="GEB132" s="732"/>
      <c r="GEC132" s="6"/>
      <c r="GED132" s="6"/>
      <c r="GEE132" s="6"/>
      <c r="GEF132" s="732"/>
      <c r="GEG132" s="1150"/>
      <c r="GEH132" s="609"/>
      <c r="GEI132" s="1150"/>
      <c r="GEJ132" s="1150"/>
      <c r="GEK132" s="1150"/>
      <c r="GEL132" s="609"/>
      <c r="GEM132" s="1150"/>
      <c r="GEN132" s="642"/>
      <c r="GEO132" s="1148"/>
      <c r="GEP132" s="1148"/>
      <c r="GEQ132" s="1148"/>
      <c r="GER132" s="642"/>
      <c r="GES132" s="730"/>
      <c r="GET132" s="60"/>
      <c r="GEU132" s="60"/>
      <c r="GEV132" s="731"/>
      <c r="GEW132" s="1150"/>
      <c r="GEX132" s="35"/>
      <c r="GEY132" s="732"/>
      <c r="GEZ132" s="6"/>
      <c r="GFA132" s="6"/>
      <c r="GFB132" s="6"/>
      <c r="GFC132" s="732"/>
      <c r="GFD132" s="1150"/>
      <c r="GFE132" s="609"/>
      <c r="GFF132" s="1150"/>
      <c r="GFG132" s="1150"/>
      <c r="GFH132" s="1150"/>
      <c r="GFI132" s="609"/>
      <c r="GFJ132" s="1150"/>
      <c r="GFK132" s="642"/>
      <c r="GFL132" s="1148"/>
      <c r="GFM132" s="1148"/>
      <c r="GFN132" s="1148"/>
      <c r="GFO132" s="642"/>
      <c r="GFP132" s="730"/>
      <c r="GFQ132" s="60"/>
      <c r="GFR132" s="60"/>
      <c r="GFS132" s="731"/>
      <c r="GFT132" s="1150"/>
      <c r="GFU132" s="35"/>
      <c r="GFV132" s="732"/>
      <c r="GFW132" s="6"/>
      <c r="GFX132" s="6"/>
      <c r="GFY132" s="6"/>
      <c r="GFZ132" s="732"/>
      <c r="GGA132" s="1150"/>
      <c r="GGB132" s="609"/>
      <c r="GGC132" s="1150"/>
      <c r="GGD132" s="1150"/>
      <c r="GGE132" s="1150"/>
      <c r="GGF132" s="609"/>
      <c r="GGG132" s="1150"/>
      <c r="GGH132" s="642"/>
      <c r="GGI132" s="1148"/>
      <c r="GGJ132" s="1148"/>
      <c r="GGK132" s="1148"/>
      <c r="GGL132" s="642"/>
      <c r="GGM132" s="730"/>
      <c r="GGN132" s="60"/>
      <c r="GGO132" s="60"/>
      <c r="GGP132" s="731"/>
      <c r="GGQ132" s="1150"/>
      <c r="GGR132" s="35"/>
      <c r="GGS132" s="732"/>
      <c r="GGT132" s="6"/>
      <c r="GGU132" s="6"/>
      <c r="GGV132" s="6"/>
      <c r="GGW132" s="732"/>
      <c r="GGX132" s="1150"/>
      <c r="GGY132" s="609"/>
      <c r="GGZ132" s="1150"/>
      <c r="GHA132" s="1150"/>
      <c r="GHB132" s="1150"/>
      <c r="GHC132" s="609"/>
      <c r="GHD132" s="1150"/>
      <c r="GHE132" s="642"/>
      <c r="GHF132" s="1148"/>
      <c r="GHG132" s="1148"/>
      <c r="GHH132" s="1148"/>
      <c r="GHI132" s="642"/>
      <c r="GHJ132" s="730"/>
      <c r="GHK132" s="60"/>
      <c r="GHL132" s="60"/>
      <c r="GHM132" s="731"/>
      <c r="GHN132" s="1150"/>
      <c r="GHO132" s="35"/>
      <c r="GHP132" s="732"/>
      <c r="GHQ132" s="6"/>
      <c r="GHR132" s="6"/>
      <c r="GHS132" s="6"/>
      <c r="GHT132" s="732"/>
      <c r="GHU132" s="1150"/>
      <c r="GHV132" s="609"/>
      <c r="GHW132" s="1150"/>
      <c r="GHX132" s="1150"/>
      <c r="GHY132" s="1150"/>
      <c r="GHZ132" s="609"/>
      <c r="GIA132" s="1150"/>
      <c r="GIB132" s="642"/>
      <c r="GIC132" s="1148"/>
      <c r="GID132" s="1148"/>
      <c r="GIE132" s="1148"/>
      <c r="GIF132" s="642"/>
      <c r="GIG132" s="730"/>
      <c r="GIH132" s="60"/>
      <c r="GII132" s="60"/>
      <c r="GIJ132" s="731"/>
      <c r="GIK132" s="1150"/>
      <c r="GIL132" s="35"/>
      <c r="GIM132" s="732"/>
      <c r="GIN132" s="6"/>
      <c r="GIO132" s="6"/>
      <c r="GIP132" s="6"/>
      <c r="GIQ132" s="732"/>
      <c r="GIR132" s="1150"/>
      <c r="GIS132" s="609"/>
      <c r="GIT132" s="1150"/>
      <c r="GIU132" s="1150"/>
      <c r="GIV132" s="1150"/>
      <c r="GIW132" s="609"/>
      <c r="GIX132" s="1150"/>
      <c r="GIY132" s="642"/>
      <c r="GIZ132" s="1148"/>
      <c r="GJA132" s="1148"/>
      <c r="GJB132" s="1148"/>
      <c r="GJC132" s="642"/>
      <c r="GJD132" s="730"/>
      <c r="GJE132" s="60"/>
      <c r="GJF132" s="60"/>
      <c r="GJG132" s="731"/>
      <c r="GJH132" s="1150"/>
      <c r="GJI132" s="35"/>
      <c r="GJJ132" s="732"/>
      <c r="GJK132" s="6"/>
      <c r="GJL132" s="6"/>
      <c r="GJM132" s="6"/>
      <c r="GJN132" s="732"/>
      <c r="GJO132" s="1150"/>
      <c r="GJP132" s="609"/>
      <c r="GJQ132" s="1150"/>
      <c r="GJR132" s="1150"/>
      <c r="GJS132" s="1150"/>
      <c r="GJT132" s="609"/>
      <c r="GJU132" s="1150"/>
      <c r="GJV132" s="642"/>
      <c r="GJW132" s="1148"/>
      <c r="GJX132" s="1148"/>
      <c r="GJY132" s="1148"/>
      <c r="GJZ132" s="642"/>
      <c r="GKA132" s="730"/>
      <c r="GKB132" s="60"/>
      <c r="GKC132" s="60"/>
      <c r="GKD132" s="731"/>
      <c r="GKE132" s="1150"/>
      <c r="GKF132" s="35"/>
      <c r="GKG132" s="732"/>
      <c r="GKH132" s="6"/>
      <c r="GKI132" s="6"/>
      <c r="GKJ132" s="6"/>
      <c r="GKK132" s="732"/>
      <c r="GKL132" s="1150"/>
      <c r="GKM132" s="609"/>
      <c r="GKN132" s="1150"/>
      <c r="GKO132" s="1150"/>
      <c r="GKP132" s="1150"/>
      <c r="GKQ132" s="609"/>
      <c r="GKR132" s="1150"/>
      <c r="GKS132" s="642"/>
      <c r="GKT132" s="1148"/>
      <c r="GKU132" s="1148"/>
      <c r="GKV132" s="1148"/>
      <c r="GKW132" s="642"/>
      <c r="GKX132" s="730"/>
      <c r="GKY132" s="60"/>
      <c r="GKZ132" s="60"/>
      <c r="GLA132" s="731"/>
      <c r="GLB132" s="1150"/>
      <c r="GLC132" s="35"/>
      <c r="GLD132" s="732"/>
      <c r="GLE132" s="6"/>
      <c r="GLF132" s="6"/>
      <c r="GLG132" s="6"/>
      <c r="GLH132" s="732"/>
      <c r="GLI132" s="1150"/>
      <c r="GLJ132" s="609"/>
      <c r="GLK132" s="1150"/>
      <c r="GLL132" s="1150"/>
      <c r="GLM132" s="1150"/>
      <c r="GLN132" s="609"/>
      <c r="GLO132" s="1150"/>
      <c r="GLP132" s="642"/>
      <c r="GLQ132" s="1148"/>
      <c r="GLR132" s="1148"/>
      <c r="GLS132" s="1148"/>
      <c r="GLT132" s="642"/>
      <c r="GLU132" s="730"/>
      <c r="GLV132" s="60"/>
      <c r="GLW132" s="60"/>
      <c r="GLX132" s="731"/>
      <c r="GLY132" s="1150"/>
      <c r="GLZ132" s="35"/>
      <c r="GMA132" s="732"/>
      <c r="GMB132" s="6"/>
      <c r="GMC132" s="6"/>
      <c r="GMD132" s="6"/>
      <c r="GME132" s="732"/>
      <c r="GMF132" s="1150"/>
      <c r="GMG132" s="609"/>
      <c r="GMH132" s="1150"/>
      <c r="GMI132" s="1150"/>
      <c r="GMJ132" s="1150"/>
      <c r="GMK132" s="609"/>
      <c r="GML132" s="1150"/>
      <c r="GMM132" s="642"/>
      <c r="GMN132" s="1148"/>
      <c r="GMO132" s="1148"/>
      <c r="GMP132" s="1148"/>
      <c r="GMQ132" s="642"/>
      <c r="GMR132" s="730"/>
      <c r="GMS132" s="60"/>
      <c r="GMT132" s="60"/>
      <c r="GMU132" s="731"/>
      <c r="GMV132" s="1150"/>
      <c r="GMW132" s="35"/>
      <c r="GMX132" s="732"/>
      <c r="GMY132" s="6"/>
      <c r="GMZ132" s="6"/>
      <c r="GNA132" s="6"/>
      <c r="GNB132" s="732"/>
      <c r="GNC132" s="1150"/>
      <c r="GND132" s="609"/>
      <c r="GNE132" s="1150"/>
      <c r="GNF132" s="1150"/>
      <c r="GNG132" s="1150"/>
      <c r="GNH132" s="609"/>
      <c r="GNI132" s="1150"/>
      <c r="GNJ132" s="642"/>
      <c r="GNK132" s="1148"/>
      <c r="GNL132" s="1148"/>
      <c r="GNM132" s="1148"/>
      <c r="GNN132" s="642"/>
      <c r="GNO132" s="730"/>
      <c r="GNP132" s="60"/>
      <c r="GNQ132" s="60"/>
      <c r="GNR132" s="731"/>
      <c r="GNS132" s="1150"/>
      <c r="GNT132" s="35"/>
      <c r="GNU132" s="732"/>
      <c r="GNV132" s="6"/>
      <c r="GNW132" s="6"/>
      <c r="GNX132" s="6"/>
      <c r="GNY132" s="732"/>
      <c r="GNZ132" s="1150"/>
      <c r="GOA132" s="609"/>
      <c r="GOB132" s="1150"/>
      <c r="GOC132" s="1150"/>
      <c r="GOD132" s="1150"/>
      <c r="GOE132" s="609"/>
      <c r="GOF132" s="1150"/>
      <c r="GOG132" s="642"/>
      <c r="GOH132" s="1148"/>
      <c r="GOI132" s="1148"/>
      <c r="GOJ132" s="1148"/>
      <c r="GOK132" s="642"/>
      <c r="GOL132" s="730"/>
      <c r="GOM132" s="60"/>
      <c r="GON132" s="60"/>
      <c r="GOO132" s="731"/>
      <c r="GOP132" s="1150"/>
      <c r="GOQ132" s="35"/>
      <c r="GOR132" s="732"/>
      <c r="GOS132" s="6"/>
      <c r="GOT132" s="6"/>
      <c r="GOU132" s="6"/>
      <c r="GOV132" s="732"/>
      <c r="GOW132" s="1150"/>
      <c r="GOX132" s="609"/>
      <c r="GOY132" s="1150"/>
      <c r="GOZ132" s="1150"/>
      <c r="GPA132" s="1150"/>
      <c r="GPB132" s="609"/>
      <c r="GPC132" s="1150"/>
      <c r="GPD132" s="642"/>
      <c r="GPE132" s="1148"/>
      <c r="GPF132" s="1148"/>
      <c r="GPG132" s="1148"/>
      <c r="GPH132" s="642"/>
      <c r="GPI132" s="730"/>
      <c r="GPJ132" s="60"/>
      <c r="GPK132" s="60"/>
      <c r="GPL132" s="731"/>
      <c r="GPM132" s="1150"/>
      <c r="GPN132" s="35"/>
      <c r="GPO132" s="732"/>
      <c r="GPP132" s="6"/>
      <c r="GPQ132" s="6"/>
      <c r="GPR132" s="6"/>
      <c r="GPS132" s="732"/>
      <c r="GPT132" s="1150"/>
      <c r="GPU132" s="609"/>
      <c r="GPV132" s="1150"/>
      <c r="GPW132" s="1150"/>
      <c r="GPX132" s="1150"/>
      <c r="GPY132" s="609"/>
      <c r="GPZ132" s="1150"/>
      <c r="GQA132" s="642"/>
      <c r="GQB132" s="1148"/>
      <c r="GQC132" s="1148"/>
      <c r="GQD132" s="1148"/>
      <c r="GQE132" s="642"/>
      <c r="GQF132" s="730"/>
      <c r="GQG132" s="60"/>
      <c r="GQH132" s="60"/>
      <c r="GQI132" s="731"/>
      <c r="GQJ132" s="1150"/>
      <c r="GQK132" s="35"/>
      <c r="GQL132" s="732"/>
      <c r="GQM132" s="6"/>
      <c r="GQN132" s="6"/>
      <c r="GQO132" s="6"/>
      <c r="GQP132" s="732"/>
      <c r="GQQ132" s="1150"/>
      <c r="GQR132" s="609"/>
      <c r="GQS132" s="1150"/>
      <c r="GQT132" s="1150"/>
      <c r="GQU132" s="1150"/>
      <c r="GQV132" s="609"/>
      <c r="GQW132" s="1150"/>
      <c r="GQX132" s="642"/>
      <c r="GQY132" s="1148"/>
      <c r="GQZ132" s="1148"/>
      <c r="GRA132" s="1148"/>
      <c r="GRB132" s="642"/>
      <c r="GRC132" s="730"/>
      <c r="GRD132" s="60"/>
      <c r="GRE132" s="60"/>
      <c r="GRF132" s="731"/>
      <c r="GRG132" s="1150"/>
      <c r="GRH132" s="35"/>
      <c r="GRI132" s="732"/>
      <c r="GRJ132" s="6"/>
      <c r="GRK132" s="6"/>
      <c r="GRL132" s="6"/>
      <c r="GRM132" s="732"/>
      <c r="GRN132" s="1150"/>
      <c r="GRO132" s="609"/>
      <c r="GRP132" s="1150"/>
      <c r="GRQ132" s="1150"/>
      <c r="GRR132" s="1150"/>
      <c r="GRS132" s="609"/>
      <c r="GRT132" s="1150"/>
      <c r="GRU132" s="642"/>
      <c r="GRV132" s="1148"/>
      <c r="GRW132" s="1148"/>
      <c r="GRX132" s="1148"/>
      <c r="GRY132" s="642"/>
      <c r="GRZ132" s="730"/>
      <c r="GSA132" s="60"/>
      <c r="GSB132" s="60"/>
      <c r="GSC132" s="731"/>
      <c r="GSD132" s="1150"/>
      <c r="GSE132" s="35"/>
      <c r="GSF132" s="732"/>
      <c r="GSG132" s="6"/>
      <c r="GSH132" s="6"/>
      <c r="GSI132" s="6"/>
      <c r="GSJ132" s="732"/>
      <c r="GSK132" s="1150"/>
      <c r="GSL132" s="609"/>
      <c r="GSM132" s="1150"/>
      <c r="GSN132" s="1150"/>
      <c r="GSO132" s="1150"/>
      <c r="GSP132" s="609"/>
      <c r="GSQ132" s="1150"/>
      <c r="GSR132" s="642"/>
      <c r="GSS132" s="1148"/>
      <c r="GST132" s="1148"/>
      <c r="GSU132" s="1148"/>
      <c r="GSV132" s="642"/>
      <c r="GSW132" s="730"/>
      <c r="GSX132" s="60"/>
      <c r="GSY132" s="60"/>
      <c r="GSZ132" s="731"/>
      <c r="GTA132" s="1150"/>
      <c r="GTB132" s="35"/>
      <c r="GTC132" s="732"/>
      <c r="GTD132" s="6"/>
      <c r="GTE132" s="6"/>
      <c r="GTF132" s="6"/>
      <c r="GTG132" s="732"/>
      <c r="GTH132" s="1150"/>
      <c r="GTI132" s="609"/>
      <c r="GTJ132" s="1150"/>
      <c r="GTK132" s="1150"/>
      <c r="GTL132" s="1150"/>
      <c r="GTM132" s="609"/>
      <c r="GTN132" s="1150"/>
      <c r="GTO132" s="642"/>
      <c r="GTP132" s="1148"/>
      <c r="GTQ132" s="1148"/>
      <c r="GTR132" s="1148"/>
      <c r="GTS132" s="642"/>
      <c r="GTT132" s="730"/>
      <c r="GTU132" s="60"/>
      <c r="GTV132" s="60"/>
      <c r="GTW132" s="731"/>
      <c r="GTX132" s="1150"/>
      <c r="GTY132" s="35"/>
      <c r="GTZ132" s="732"/>
      <c r="GUA132" s="6"/>
      <c r="GUB132" s="6"/>
      <c r="GUC132" s="6"/>
      <c r="GUD132" s="732"/>
      <c r="GUE132" s="1150"/>
      <c r="GUF132" s="609"/>
      <c r="GUG132" s="1150"/>
      <c r="GUH132" s="1150"/>
      <c r="GUI132" s="1150"/>
      <c r="GUJ132" s="609"/>
      <c r="GUK132" s="1150"/>
      <c r="GUL132" s="642"/>
      <c r="GUM132" s="1148"/>
      <c r="GUN132" s="1148"/>
      <c r="GUO132" s="1148"/>
      <c r="GUP132" s="642"/>
      <c r="GUQ132" s="730"/>
      <c r="GUR132" s="60"/>
      <c r="GUS132" s="60"/>
      <c r="GUT132" s="731"/>
      <c r="GUU132" s="1150"/>
      <c r="GUV132" s="35"/>
      <c r="GUW132" s="732"/>
      <c r="GUX132" s="6"/>
      <c r="GUY132" s="6"/>
      <c r="GUZ132" s="6"/>
      <c r="GVA132" s="732"/>
      <c r="GVB132" s="1150"/>
      <c r="GVC132" s="609"/>
      <c r="GVD132" s="1150"/>
      <c r="GVE132" s="1150"/>
      <c r="GVF132" s="1150"/>
      <c r="GVG132" s="609"/>
      <c r="GVH132" s="1150"/>
      <c r="GVI132" s="642"/>
      <c r="GVJ132" s="1148"/>
      <c r="GVK132" s="1148"/>
      <c r="GVL132" s="1148"/>
      <c r="GVM132" s="642"/>
      <c r="GVN132" s="730"/>
      <c r="GVO132" s="60"/>
      <c r="GVP132" s="60"/>
      <c r="GVQ132" s="731"/>
      <c r="GVR132" s="1150"/>
      <c r="GVS132" s="35"/>
      <c r="GVT132" s="732"/>
      <c r="GVU132" s="6"/>
      <c r="GVV132" s="6"/>
      <c r="GVW132" s="6"/>
      <c r="GVX132" s="732"/>
      <c r="GVY132" s="1150"/>
      <c r="GVZ132" s="609"/>
      <c r="GWA132" s="1150"/>
      <c r="GWB132" s="1150"/>
      <c r="GWC132" s="1150"/>
      <c r="GWD132" s="609"/>
      <c r="GWE132" s="1150"/>
      <c r="GWF132" s="642"/>
      <c r="GWG132" s="1148"/>
      <c r="GWH132" s="1148"/>
      <c r="GWI132" s="1148"/>
      <c r="GWJ132" s="642"/>
      <c r="GWK132" s="730"/>
      <c r="GWL132" s="60"/>
      <c r="GWM132" s="60"/>
      <c r="GWN132" s="731"/>
      <c r="GWO132" s="1150"/>
      <c r="GWP132" s="35"/>
      <c r="GWQ132" s="732"/>
      <c r="GWR132" s="6"/>
      <c r="GWS132" s="6"/>
      <c r="GWT132" s="6"/>
      <c r="GWU132" s="732"/>
      <c r="GWV132" s="1150"/>
      <c r="GWW132" s="609"/>
      <c r="GWX132" s="1150"/>
      <c r="GWY132" s="1150"/>
      <c r="GWZ132" s="1150"/>
      <c r="GXA132" s="609"/>
      <c r="GXB132" s="1150"/>
      <c r="GXC132" s="642"/>
      <c r="GXD132" s="1148"/>
      <c r="GXE132" s="1148"/>
      <c r="GXF132" s="1148"/>
      <c r="GXG132" s="642"/>
      <c r="GXH132" s="730"/>
      <c r="GXI132" s="60"/>
      <c r="GXJ132" s="60"/>
      <c r="GXK132" s="731"/>
      <c r="GXL132" s="1150"/>
      <c r="GXM132" s="35"/>
      <c r="GXN132" s="732"/>
      <c r="GXO132" s="6"/>
      <c r="GXP132" s="6"/>
      <c r="GXQ132" s="6"/>
      <c r="GXR132" s="732"/>
      <c r="GXS132" s="1150"/>
      <c r="GXT132" s="609"/>
      <c r="GXU132" s="1150"/>
      <c r="GXV132" s="1150"/>
      <c r="GXW132" s="1150"/>
      <c r="GXX132" s="609"/>
      <c r="GXY132" s="1150"/>
      <c r="GXZ132" s="642"/>
      <c r="GYA132" s="1148"/>
      <c r="GYB132" s="1148"/>
      <c r="GYC132" s="1148"/>
      <c r="GYD132" s="642"/>
      <c r="GYE132" s="730"/>
      <c r="GYF132" s="60"/>
      <c r="GYG132" s="60"/>
      <c r="GYH132" s="731"/>
      <c r="GYI132" s="1150"/>
      <c r="GYJ132" s="35"/>
      <c r="GYK132" s="732"/>
      <c r="GYL132" s="6"/>
      <c r="GYM132" s="6"/>
      <c r="GYN132" s="6"/>
      <c r="GYO132" s="732"/>
      <c r="GYP132" s="1150"/>
      <c r="GYQ132" s="609"/>
      <c r="GYR132" s="1150"/>
      <c r="GYS132" s="1150"/>
      <c r="GYT132" s="1150"/>
      <c r="GYU132" s="609"/>
      <c r="GYV132" s="1150"/>
      <c r="GYW132" s="642"/>
      <c r="GYX132" s="1148"/>
      <c r="GYY132" s="1148"/>
      <c r="GYZ132" s="1148"/>
      <c r="GZA132" s="642"/>
      <c r="GZB132" s="730"/>
      <c r="GZC132" s="60"/>
      <c r="GZD132" s="60"/>
      <c r="GZE132" s="731"/>
      <c r="GZF132" s="1150"/>
      <c r="GZG132" s="35"/>
      <c r="GZH132" s="732"/>
      <c r="GZI132" s="6"/>
      <c r="GZJ132" s="6"/>
      <c r="GZK132" s="6"/>
      <c r="GZL132" s="732"/>
      <c r="GZM132" s="1150"/>
      <c r="GZN132" s="609"/>
      <c r="GZO132" s="1150"/>
      <c r="GZP132" s="1150"/>
      <c r="GZQ132" s="1150"/>
      <c r="GZR132" s="609"/>
      <c r="GZS132" s="1150"/>
      <c r="GZT132" s="642"/>
      <c r="GZU132" s="1148"/>
      <c r="GZV132" s="1148"/>
      <c r="GZW132" s="1148"/>
      <c r="GZX132" s="642"/>
      <c r="GZY132" s="730"/>
      <c r="GZZ132" s="60"/>
      <c r="HAA132" s="60"/>
      <c r="HAB132" s="731"/>
      <c r="HAC132" s="1150"/>
      <c r="HAD132" s="35"/>
      <c r="HAE132" s="732"/>
      <c r="HAF132" s="6"/>
      <c r="HAG132" s="6"/>
      <c r="HAH132" s="6"/>
      <c r="HAI132" s="732"/>
      <c r="HAJ132" s="1150"/>
      <c r="HAK132" s="609"/>
      <c r="HAL132" s="1150"/>
      <c r="HAM132" s="1150"/>
      <c r="HAN132" s="1150"/>
      <c r="HAO132" s="609"/>
      <c r="HAP132" s="1150"/>
      <c r="HAQ132" s="642"/>
      <c r="HAR132" s="1148"/>
      <c r="HAS132" s="1148"/>
      <c r="HAT132" s="1148"/>
      <c r="HAU132" s="642"/>
      <c r="HAV132" s="730"/>
      <c r="HAW132" s="60"/>
      <c r="HAX132" s="60"/>
      <c r="HAY132" s="731"/>
      <c r="HAZ132" s="1150"/>
      <c r="HBA132" s="35"/>
      <c r="HBB132" s="732"/>
      <c r="HBC132" s="6"/>
      <c r="HBD132" s="6"/>
      <c r="HBE132" s="6"/>
      <c r="HBF132" s="732"/>
      <c r="HBG132" s="1150"/>
      <c r="HBH132" s="609"/>
      <c r="HBI132" s="1150"/>
      <c r="HBJ132" s="1150"/>
      <c r="HBK132" s="1150"/>
      <c r="HBL132" s="609"/>
      <c r="HBM132" s="1150"/>
      <c r="HBN132" s="642"/>
      <c r="HBO132" s="1148"/>
      <c r="HBP132" s="1148"/>
      <c r="HBQ132" s="1148"/>
      <c r="HBR132" s="642"/>
      <c r="HBS132" s="730"/>
      <c r="HBT132" s="60"/>
      <c r="HBU132" s="60"/>
      <c r="HBV132" s="731"/>
      <c r="HBW132" s="1150"/>
      <c r="HBX132" s="35"/>
      <c r="HBY132" s="732"/>
      <c r="HBZ132" s="6"/>
      <c r="HCA132" s="6"/>
      <c r="HCB132" s="6"/>
      <c r="HCC132" s="732"/>
      <c r="HCD132" s="1150"/>
      <c r="HCE132" s="609"/>
      <c r="HCF132" s="1150"/>
      <c r="HCG132" s="1150"/>
      <c r="HCH132" s="1150"/>
      <c r="HCI132" s="609"/>
      <c r="HCJ132" s="1150"/>
      <c r="HCK132" s="642"/>
      <c r="HCL132" s="1148"/>
      <c r="HCM132" s="1148"/>
      <c r="HCN132" s="1148"/>
      <c r="HCO132" s="642"/>
      <c r="HCP132" s="730"/>
      <c r="HCQ132" s="60"/>
      <c r="HCR132" s="60"/>
      <c r="HCS132" s="731"/>
      <c r="HCT132" s="1150"/>
      <c r="HCU132" s="35"/>
      <c r="HCV132" s="732"/>
      <c r="HCW132" s="6"/>
      <c r="HCX132" s="6"/>
      <c r="HCY132" s="6"/>
      <c r="HCZ132" s="732"/>
      <c r="HDA132" s="1150"/>
      <c r="HDB132" s="609"/>
      <c r="HDC132" s="1150"/>
      <c r="HDD132" s="1150"/>
      <c r="HDE132" s="1150"/>
      <c r="HDF132" s="609"/>
      <c r="HDG132" s="1150"/>
      <c r="HDH132" s="642"/>
      <c r="HDI132" s="1148"/>
      <c r="HDJ132" s="1148"/>
      <c r="HDK132" s="1148"/>
      <c r="HDL132" s="642"/>
      <c r="HDM132" s="730"/>
      <c r="HDN132" s="60"/>
      <c r="HDO132" s="60"/>
      <c r="HDP132" s="731"/>
      <c r="HDQ132" s="1150"/>
      <c r="HDR132" s="35"/>
      <c r="HDS132" s="732"/>
      <c r="HDT132" s="6"/>
      <c r="HDU132" s="6"/>
      <c r="HDV132" s="6"/>
      <c r="HDW132" s="732"/>
      <c r="HDX132" s="1150"/>
      <c r="HDY132" s="609"/>
      <c r="HDZ132" s="1150"/>
      <c r="HEA132" s="1150"/>
      <c r="HEB132" s="1150"/>
      <c r="HEC132" s="609"/>
      <c r="HED132" s="1150"/>
      <c r="HEE132" s="642"/>
      <c r="HEF132" s="1148"/>
      <c r="HEG132" s="1148"/>
      <c r="HEH132" s="1148"/>
      <c r="HEI132" s="642"/>
      <c r="HEJ132" s="730"/>
      <c r="HEK132" s="60"/>
      <c r="HEL132" s="60"/>
      <c r="HEM132" s="731"/>
      <c r="HEN132" s="1150"/>
      <c r="HEO132" s="35"/>
      <c r="HEP132" s="732"/>
      <c r="HEQ132" s="6"/>
      <c r="HER132" s="6"/>
      <c r="HES132" s="6"/>
      <c r="HET132" s="732"/>
      <c r="HEU132" s="1150"/>
      <c r="HEV132" s="609"/>
      <c r="HEW132" s="1150"/>
      <c r="HEX132" s="1150"/>
      <c r="HEY132" s="1150"/>
      <c r="HEZ132" s="609"/>
      <c r="HFA132" s="1150"/>
      <c r="HFB132" s="642"/>
      <c r="HFC132" s="1148"/>
      <c r="HFD132" s="1148"/>
      <c r="HFE132" s="1148"/>
      <c r="HFF132" s="642"/>
      <c r="HFG132" s="730"/>
      <c r="HFH132" s="60"/>
      <c r="HFI132" s="60"/>
      <c r="HFJ132" s="731"/>
      <c r="HFK132" s="1150"/>
      <c r="HFL132" s="35"/>
      <c r="HFM132" s="732"/>
      <c r="HFN132" s="6"/>
      <c r="HFO132" s="6"/>
      <c r="HFP132" s="6"/>
      <c r="HFQ132" s="732"/>
      <c r="HFR132" s="1150"/>
      <c r="HFS132" s="609"/>
      <c r="HFT132" s="1150"/>
      <c r="HFU132" s="1150"/>
      <c r="HFV132" s="1150"/>
      <c r="HFW132" s="609"/>
      <c r="HFX132" s="1150"/>
      <c r="HFY132" s="642"/>
      <c r="HFZ132" s="1148"/>
      <c r="HGA132" s="1148"/>
      <c r="HGB132" s="1148"/>
      <c r="HGC132" s="642"/>
      <c r="HGD132" s="730"/>
      <c r="HGE132" s="60"/>
      <c r="HGF132" s="60"/>
      <c r="HGG132" s="731"/>
      <c r="HGH132" s="1150"/>
      <c r="HGI132" s="35"/>
      <c r="HGJ132" s="732"/>
      <c r="HGK132" s="6"/>
      <c r="HGL132" s="6"/>
      <c r="HGM132" s="6"/>
      <c r="HGN132" s="732"/>
      <c r="HGO132" s="1150"/>
      <c r="HGP132" s="609"/>
      <c r="HGQ132" s="1150"/>
      <c r="HGR132" s="1150"/>
      <c r="HGS132" s="1150"/>
      <c r="HGT132" s="609"/>
      <c r="HGU132" s="1150"/>
      <c r="HGV132" s="642"/>
      <c r="HGW132" s="1148"/>
      <c r="HGX132" s="1148"/>
      <c r="HGY132" s="1148"/>
      <c r="HGZ132" s="642"/>
      <c r="HHA132" s="730"/>
      <c r="HHB132" s="60"/>
      <c r="HHC132" s="60"/>
      <c r="HHD132" s="731"/>
      <c r="HHE132" s="1150"/>
      <c r="HHF132" s="35"/>
      <c r="HHG132" s="732"/>
      <c r="HHH132" s="6"/>
      <c r="HHI132" s="6"/>
      <c r="HHJ132" s="6"/>
      <c r="HHK132" s="732"/>
      <c r="HHL132" s="1150"/>
      <c r="HHM132" s="609"/>
      <c r="HHN132" s="1150"/>
      <c r="HHO132" s="1150"/>
      <c r="HHP132" s="1150"/>
      <c r="HHQ132" s="609"/>
      <c r="HHR132" s="1150"/>
      <c r="HHS132" s="642"/>
      <c r="HHT132" s="1148"/>
      <c r="HHU132" s="1148"/>
      <c r="HHV132" s="1148"/>
      <c r="HHW132" s="642"/>
      <c r="HHX132" s="730"/>
      <c r="HHY132" s="60"/>
      <c r="HHZ132" s="60"/>
      <c r="HIA132" s="731"/>
      <c r="HIB132" s="1150"/>
      <c r="HIC132" s="35"/>
      <c r="HID132" s="732"/>
      <c r="HIE132" s="6"/>
      <c r="HIF132" s="6"/>
      <c r="HIG132" s="6"/>
      <c r="HIH132" s="732"/>
      <c r="HII132" s="1150"/>
      <c r="HIJ132" s="609"/>
      <c r="HIK132" s="1150"/>
      <c r="HIL132" s="1150"/>
      <c r="HIM132" s="1150"/>
      <c r="HIN132" s="609"/>
      <c r="HIO132" s="1150"/>
      <c r="HIP132" s="642"/>
      <c r="HIQ132" s="1148"/>
      <c r="HIR132" s="1148"/>
      <c r="HIS132" s="1148"/>
      <c r="HIT132" s="642"/>
      <c r="HIU132" s="730"/>
      <c r="HIV132" s="60"/>
      <c r="HIW132" s="60"/>
      <c r="HIX132" s="731"/>
      <c r="HIY132" s="1150"/>
      <c r="HIZ132" s="35"/>
      <c r="HJA132" s="732"/>
      <c r="HJB132" s="6"/>
      <c r="HJC132" s="6"/>
      <c r="HJD132" s="6"/>
      <c r="HJE132" s="732"/>
      <c r="HJF132" s="1150"/>
      <c r="HJG132" s="609"/>
      <c r="HJH132" s="1150"/>
      <c r="HJI132" s="1150"/>
      <c r="HJJ132" s="1150"/>
      <c r="HJK132" s="609"/>
      <c r="HJL132" s="1150"/>
      <c r="HJM132" s="642"/>
      <c r="HJN132" s="1148"/>
      <c r="HJO132" s="1148"/>
      <c r="HJP132" s="1148"/>
      <c r="HJQ132" s="642"/>
      <c r="HJR132" s="730"/>
      <c r="HJS132" s="60"/>
      <c r="HJT132" s="60"/>
      <c r="HJU132" s="731"/>
      <c r="HJV132" s="1150"/>
      <c r="HJW132" s="35"/>
      <c r="HJX132" s="732"/>
      <c r="HJY132" s="6"/>
      <c r="HJZ132" s="6"/>
      <c r="HKA132" s="6"/>
      <c r="HKB132" s="732"/>
      <c r="HKC132" s="1150"/>
      <c r="HKD132" s="609"/>
      <c r="HKE132" s="1150"/>
      <c r="HKF132" s="1150"/>
      <c r="HKG132" s="1150"/>
      <c r="HKH132" s="609"/>
      <c r="HKI132" s="1150"/>
      <c r="HKJ132" s="642"/>
      <c r="HKK132" s="1148"/>
      <c r="HKL132" s="1148"/>
      <c r="HKM132" s="1148"/>
      <c r="HKN132" s="642"/>
      <c r="HKO132" s="730"/>
      <c r="HKP132" s="60"/>
      <c r="HKQ132" s="60"/>
      <c r="HKR132" s="731"/>
      <c r="HKS132" s="1150"/>
      <c r="HKT132" s="35"/>
      <c r="HKU132" s="732"/>
      <c r="HKV132" s="6"/>
      <c r="HKW132" s="6"/>
      <c r="HKX132" s="6"/>
      <c r="HKY132" s="732"/>
      <c r="HKZ132" s="1150"/>
      <c r="HLA132" s="609"/>
      <c r="HLB132" s="1150"/>
      <c r="HLC132" s="1150"/>
      <c r="HLD132" s="1150"/>
      <c r="HLE132" s="609"/>
      <c r="HLF132" s="1150"/>
      <c r="HLG132" s="642"/>
      <c r="HLH132" s="1148"/>
      <c r="HLI132" s="1148"/>
      <c r="HLJ132" s="1148"/>
      <c r="HLK132" s="642"/>
      <c r="HLL132" s="730"/>
      <c r="HLM132" s="60"/>
      <c r="HLN132" s="60"/>
      <c r="HLO132" s="731"/>
      <c r="HLP132" s="1150"/>
      <c r="HLQ132" s="35"/>
      <c r="HLR132" s="732"/>
      <c r="HLS132" s="6"/>
      <c r="HLT132" s="6"/>
      <c r="HLU132" s="6"/>
      <c r="HLV132" s="732"/>
      <c r="HLW132" s="1150"/>
      <c r="HLX132" s="609"/>
      <c r="HLY132" s="1150"/>
      <c r="HLZ132" s="1150"/>
      <c r="HMA132" s="1150"/>
      <c r="HMB132" s="609"/>
      <c r="HMC132" s="1150"/>
      <c r="HMD132" s="642"/>
      <c r="HME132" s="1148"/>
      <c r="HMF132" s="1148"/>
      <c r="HMG132" s="1148"/>
      <c r="HMH132" s="642"/>
      <c r="HMI132" s="730"/>
      <c r="HMJ132" s="60"/>
      <c r="HMK132" s="60"/>
      <c r="HML132" s="731"/>
      <c r="HMM132" s="1150"/>
      <c r="HMN132" s="35"/>
      <c r="HMO132" s="732"/>
      <c r="HMP132" s="6"/>
      <c r="HMQ132" s="6"/>
      <c r="HMR132" s="6"/>
      <c r="HMS132" s="732"/>
      <c r="HMT132" s="1150"/>
      <c r="HMU132" s="609"/>
      <c r="HMV132" s="1150"/>
      <c r="HMW132" s="1150"/>
      <c r="HMX132" s="1150"/>
      <c r="HMY132" s="609"/>
      <c r="HMZ132" s="1150"/>
      <c r="HNA132" s="642"/>
      <c r="HNB132" s="1148"/>
      <c r="HNC132" s="1148"/>
      <c r="HND132" s="1148"/>
      <c r="HNE132" s="642"/>
      <c r="HNF132" s="730"/>
      <c r="HNG132" s="60"/>
      <c r="HNH132" s="60"/>
      <c r="HNI132" s="731"/>
      <c r="HNJ132" s="1150"/>
      <c r="HNK132" s="35"/>
      <c r="HNL132" s="732"/>
      <c r="HNM132" s="6"/>
      <c r="HNN132" s="6"/>
      <c r="HNO132" s="6"/>
      <c r="HNP132" s="732"/>
      <c r="HNQ132" s="1150"/>
      <c r="HNR132" s="609"/>
      <c r="HNS132" s="1150"/>
      <c r="HNT132" s="1150"/>
      <c r="HNU132" s="1150"/>
      <c r="HNV132" s="609"/>
      <c r="HNW132" s="1150"/>
      <c r="HNX132" s="642"/>
      <c r="HNY132" s="1148"/>
      <c r="HNZ132" s="1148"/>
      <c r="HOA132" s="1148"/>
      <c r="HOB132" s="642"/>
      <c r="HOC132" s="730"/>
      <c r="HOD132" s="60"/>
      <c r="HOE132" s="60"/>
      <c r="HOF132" s="731"/>
      <c r="HOG132" s="1150"/>
      <c r="HOH132" s="35"/>
      <c r="HOI132" s="732"/>
      <c r="HOJ132" s="6"/>
      <c r="HOK132" s="6"/>
      <c r="HOL132" s="6"/>
      <c r="HOM132" s="732"/>
      <c r="HON132" s="1150"/>
      <c r="HOO132" s="609"/>
      <c r="HOP132" s="1150"/>
      <c r="HOQ132" s="1150"/>
      <c r="HOR132" s="1150"/>
      <c r="HOS132" s="609"/>
      <c r="HOT132" s="1150"/>
      <c r="HOU132" s="642"/>
      <c r="HOV132" s="1148"/>
      <c r="HOW132" s="1148"/>
      <c r="HOX132" s="1148"/>
      <c r="HOY132" s="642"/>
      <c r="HOZ132" s="730"/>
      <c r="HPA132" s="60"/>
      <c r="HPB132" s="60"/>
      <c r="HPC132" s="731"/>
      <c r="HPD132" s="1150"/>
      <c r="HPE132" s="35"/>
      <c r="HPF132" s="732"/>
      <c r="HPG132" s="6"/>
      <c r="HPH132" s="6"/>
      <c r="HPI132" s="6"/>
      <c r="HPJ132" s="732"/>
      <c r="HPK132" s="1150"/>
      <c r="HPL132" s="609"/>
      <c r="HPM132" s="1150"/>
      <c r="HPN132" s="1150"/>
      <c r="HPO132" s="1150"/>
      <c r="HPP132" s="609"/>
      <c r="HPQ132" s="1150"/>
      <c r="HPR132" s="642"/>
      <c r="HPS132" s="1148"/>
      <c r="HPT132" s="1148"/>
      <c r="HPU132" s="1148"/>
      <c r="HPV132" s="642"/>
      <c r="HPW132" s="730"/>
      <c r="HPX132" s="60"/>
      <c r="HPY132" s="60"/>
      <c r="HPZ132" s="731"/>
      <c r="HQA132" s="1150"/>
      <c r="HQB132" s="35"/>
      <c r="HQC132" s="732"/>
      <c r="HQD132" s="6"/>
      <c r="HQE132" s="6"/>
      <c r="HQF132" s="6"/>
      <c r="HQG132" s="732"/>
      <c r="HQH132" s="1150"/>
      <c r="HQI132" s="609"/>
      <c r="HQJ132" s="1150"/>
      <c r="HQK132" s="1150"/>
      <c r="HQL132" s="1150"/>
      <c r="HQM132" s="609"/>
      <c r="HQN132" s="1150"/>
      <c r="HQO132" s="642"/>
      <c r="HQP132" s="1148"/>
      <c r="HQQ132" s="1148"/>
      <c r="HQR132" s="1148"/>
      <c r="HQS132" s="642"/>
      <c r="HQT132" s="730"/>
      <c r="HQU132" s="60"/>
      <c r="HQV132" s="60"/>
      <c r="HQW132" s="731"/>
      <c r="HQX132" s="1150"/>
      <c r="HQY132" s="35"/>
      <c r="HQZ132" s="732"/>
      <c r="HRA132" s="6"/>
      <c r="HRB132" s="6"/>
      <c r="HRC132" s="6"/>
      <c r="HRD132" s="732"/>
      <c r="HRE132" s="1150"/>
      <c r="HRF132" s="609"/>
      <c r="HRG132" s="1150"/>
      <c r="HRH132" s="1150"/>
      <c r="HRI132" s="1150"/>
      <c r="HRJ132" s="609"/>
      <c r="HRK132" s="1150"/>
      <c r="HRL132" s="642"/>
      <c r="HRM132" s="1148"/>
      <c r="HRN132" s="1148"/>
      <c r="HRO132" s="1148"/>
      <c r="HRP132" s="642"/>
      <c r="HRQ132" s="730"/>
      <c r="HRR132" s="60"/>
      <c r="HRS132" s="60"/>
      <c r="HRT132" s="731"/>
      <c r="HRU132" s="1150"/>
      <c r="HRV132" s="35"/>
      <c r="HRW132" s="732"/>
      <c r="HRX132" s="6"/>
      <c r="HRY132" s="6"/>
      <c r="HRZ132" s="6"/>
      <c r="HSA132" s="732"/>
      <c r="HSB132" s="1150"/>
      <c r="HSC132" s="609"/>
      <c r="HSD132" s="1150"/>
      <c r="HSE132" s="1150"/>
      <c r="HSF132" s="1150"/>
      <c r="HSG132" s="609"/>
      <c r="HSH132" s="1150"/>
      <c r="HSI132" s="642"/>
      <c r="HSJ132" s="1148"/>
      <c r="HSK132" s="1148"/>
      <c r="HSL132" s="1148"/>
      <c r="HSM132" s="642"/>
      <c r="HSN132" s="730"/>
      <c r="HSO132" s="60"/>
      <c r="HSP132" s="60"/>
      <c r="HSQ132" s="731"/>
      <c r="HSR132" s="1150"/>
      <c r="HSS132" s="35"/>
      <c r="HST132" s="732"/>
      <c r="HSU132" s="6"/>
      <c r="HSV132" s="6"/>
      <c r="HSW132" s="6"/>
      <c r="HSX132" s="732"/>
      <c r="HSY132" s="1150"/>
      <c r="HSZ132" s="609"/>
      <c r="HTA132" s="1150"/>
      <c r="HTB132" s="1150"/>
      <c r="HTC132" s="1150"/>
      <c r="HTD132" s="609"/>
      <c r="HTE132" s="1150"/>
      <c r="HTF132" s="642"/>
      <c r="HTG132" s="1148"/>
      <c r="HTH132" s="1148"/>
      <c r="HTI132" s="1148"/>
      <c r="HTJ132" s="642"/>
      <c r="HTK132" s="730"/>
      <c r="HTL132" s="60"/>
      <c r="HTM132" s="60"/>
      <c r="HTN132" s="731"/>
      <c r="HTO132" s="1150"/>
      <c r="HTP132" s="35"/>
      <c r="HTQ132" s="732"/>
      <c r="HTR132" s="6"/>
      <c r="HTS132" s="6"/>
      <c r="HTT132" s="6"/>
      <c r="HTU132" s="732"/>
      <c r="HTV132" s="1150"/>
      <c r="HTW132" s="609"/>
      <c r="HTX132" s="1150"/>
      <c r="HTY132" s="1150"/>
      <c r="HTZ132" s="1150"/>
      <c r="HUA132" s="609"/>
      <c r="HUB132" s="1150"/>
      <c r="HUC132" s="642"/>
      <c r="HUD132" s="1148"/>
      <c r="HUE132" s="1148"/>
      <c r="HUF132" s="1148"/>
      <c r="HUG132" s="642"/>
      <c r="HUH132" s="730"/>
      <c r="HUI132" s="60"/>
      <c r="HUJ132" s="60"/>
      <c r="HUK132" s="731"/>
      <c r="HUL132" s="1150"/>
      <c r="HUM132" s="35"/>
      <c r="HUN132" s="732"/>
      <c r="HUO132" s="6"/>
      <c r="HUP132" s="6"/>
      <c r="HUQ132" s="6"/>
      <c r="HUR132" s="732"/>
      <c r="HUS132" s="1150"/>
      <c r="HUT132" s="609"/>
      <c r="HUU132" s="1150"/>
      <c r="HUV132" s="1150"/>
      <c r="HUW132" s="1150"/>
      <c r="HUX132" s="609"/>
      <c r="HUY132" s="1150"/>
      <c r="HUZ132" s="642"/>
      <c r="HVA132" s="1148"/>
      <c r="HVB132" s="1148"/>
      <c r="HVC132" s="1148"/>
      <c r="HVD132" s="642"/>
      <c r="HVE132" s="730"/>
      <c r="HVF132" s="60"/>
      <c r="HVG132" s="60"/>
      <c r="HVH132" s="731"/>
      <c r="HVI132" s="1150"/>
      <c r="HVJ132" s="35"/>
      <c r="HVK132" s="732"/>
      <c r="HVL132" s="6"/>
      <c r="HVM132" s="6"/>
      <c r="HVN132" s="6"/>
      <c r="HVO132" s="732"/>
      <c r="HVP132" s="1150"/>
      <c r="HVQ132" s="609"/>
      <c r="HVR132" s="1150"/>
      <c r="HVS132" s="1150"/>
      <c r="HVT132" s="1150"/>
      <c r="HVU132" s="609"/>
      <c r="HVV132" s="1150"/>
      <c r="HVW132" s="642"/>
      <c r="HVX132" s="1148"/>
      <c r="HVY132" s="1148"/>
      <c r="HVZ132" s="1148"/>
      <c r="HWA132" s="642"/>
      <c r="HWB132" s="730"/>
      <c r="HWC132" s="60"/>
      <c r="HWD132" s="60"/>
      <c r="HWE132" s="731"/>
      <c r="HWF132" s="1150"/>
      <c r="HWG132" s="35"/>
      <c r="HWH132" s="732"/>
      <c r="HWI132" s="6"/>
      <c r="HWJ132" s="6"/>
      <c r="HWK132" s="6"/>
      <c r="HWL132" s="732"/>
      <c r="HWM132" s="1150"/>
      <c r="HWN132" s="609"/>
      <c r="HWO132" s="1150"/>
      <c r="HWP132" s="1150"/>
      <c r="HWQ132" s="1150"/>
      <c r="HWR132" s="609"/>
      <c r="HWS132" s="1150"/>
      <c r="HWT132" s="642"/>
      <c r="HWU132" s="1148"/>
      <c r="HWV132" s="1148"/>
      <c r="HWW132" s="1148"/>
      <c r="HWX132" s="642"/>
      <c r="HWY132" s="730"/>
      <c r="HWZ132" s="60"/>
      <c r="HXA132" s="60"/>
      <c r="HXB132" s="731"/>
      <c r="HXC132" s="1150"/>
      <c r="HXD132" s="35"/>
      <c r="HXE132" s="732"/>
      <c r="HXF132" s="6"/>
      <c r="HXG132" s="6"/>
      <c r="HXH132" s="6"/>
      <c r="HXI132" s="732"/>
      <c r="HXJ132" s="1150"/>
      <c r="HXK132" s="609"/>
      <c r="HXL132" s="1150"/>
      <c r="HXM132" s="1150"/>
      <c r="HXN132" s="1150"/>
      <c r="HXO132" s="609"/>
      <c r="HXP132" s="1150"/>
      <c r="HXQ132" s="642"/>
      <c r="HXR132" s="1148"/>
      <c r="HXS132" s="1148"/>
      <c r="HXT132" s="1148"/>
      <c r="HXU132" s="642"/>
      <c r="HXV132" s="730"/>
      <c r="HXW132" s="60"/>
      <c r="HXX132" s="60"/>
      <c r="HXY132" s="731"/>
      <c r="HXZ132" s="1150"/>
      <c r="HYA132" s="35"/>
      <c r="HYB132" s="732"/>
      <c r="HYC132" s="6"/>
      <c r="HYD132" s="6"/>
      <c r="HYE132" s="6"/>
      <c r="HYF132" s="732"/>
      <c r="HYG132" s="1150"/>
      <c r="HYH132" s="609"/>
      <c r="HYI132" s="1150"/>
      <c r="HYJ132" s="1150"/>
      <c r="HYK132" s="1150"/>
      <c r="HYL132" s="609"/>
      <c r="HYM132" s="1150"/>
      <c r="HYN132" s="642"/>
      <c r="HYO132" s="1148"/>
      <c r="HYP132" s="1148"/>
      <c r="HYQ132" s="1148"/>
      <c r="HYR132" s="642"/>
      <c r="HYS132" s="730"/>
      <c r="HYT132" s="60"/>
      <c r="HYU132" s="60"/>
      <c r="HYV132" s="731"/>
      <c r="HYW132" s="1150"/>
      <c r="HYX132" s="35"/>
      <c r="HYY132" s="732"/>
      <c r="HYZ132" s="6"/>
      <c r="HZA132" s="6"/>
      <c r="HZB132" s="6"/>
      <c r="HZC132" s="732"/>
      <c r="HZD132" s="1150"/>
      <c r="HZE132" s="609"/>
      <c r="HZF132" s="1150"/>
      <c r="HZG132" s="1150"/>
      <c r="HZH132" s="1150"/>
      <c r="HZI132" s="609"/>
      <c r="HZJ132" s="1150"/>
      <c r="HZK132" s="642"/>
      <c r="HZL132" s="1148"/>
      <c r="HZM132" s="1148"/>
      <c r="HZN132" s="1148"/>
      <c r="HZO132" s="642"/>
      <c r="HZP132" s="730"/>
      <c r="HZQ132" s="60"/>
      <c r="HZR132" s="60"/>
      <c r="HZS132" s="731"/>
      <c r="HZT132" s="1150"/>
      <c r="HZU132" s="35"/>
      <c r="HZV132" s="732"/>
      <c r="HZW132" s="6"/>
      <c r="HZX132" s="6"/>
      <c r="HZY132" s="6"/>
      <c r="HZZ132" s="732"/>
      <c r="IAA132" s="1150"/>
      <c r="IAB132" s="609"/>
      <c r="IAC132" s="1150"/>
      <c r="IAD132" s="1150"/>
      <c r="IAE132" s="1150"/>
      <c r="IAF132" s="609"/>
      <c r="IAG132" s="1150"/>
      <c r="IAH132" s="642"/>
      <c r="IAI132" s="1148"/>
      <c r="IAJ132" s="1148"/>
      <c r="IAK132" s="1148"/>
      <c r="IAL132" s="642"/>
      <c r="IAM132" s="730"/>
      <c r="IAN132" s="60"/>
      <c r="IAO132" s="60"/>
      <c r="IAP132" s="731"/>
      <c r="IAQ132" s="1150"/>
      <c r="IAR132" s="35"/>
      <c r="IAS132" s="732"/>
      <c r="IAT132" s="6"/>
      <c r="IAU132" s="6"/>
      <c r="IAV132" s="6"/>
      <c r="IAW132" s="732"/>
      <c r="IAX132" s="1150"/>
      <c r="IAY132" s="609"/>
      <c r="IAZ132" s="1150"/>
      <c r="IBA132" s="1150"/>
      <c r="IBB132" s="1150"/>
      <c r="IBC132" s="609"/>
      <c r="IBD132" s="1150"/>
      <c r="IBE132" s="642"/>
      <c r="IBF132" s="1148"/>
      <c r="IBG132" s="1148"/>
      <c r="IBH132" s="1148"/>
      <c r="IBI132" s="642"/>
      <c r="IBJ132" s="730"/>
      <c r="IBK132" s="60"/>
      <c r="IBL132" s="60"/>
      <c r="IBM132" s="731"/>
      <c r="IBN132" s="1150"/>
      <c r="IBO132" s="35"/>
      <c r="IBP132" s="732"/>
      <c r="IBQ132" s="6"/>
      <c r="IBR132" s="6"/>
      <c r="IBS132" s="6"/>
      <c r="IBT132" s="732"/>
      <c r="IBU132" s="1150"/>
      <c r="IBV132" s="609"/>
      <c r="IBW132" s="1150"/>
      <c r="IBX132" s="1150"/>
      <c r="IBY132" s="1150"/>
      <c r="IBZ132" s="609"/>
      <c r="ICA132" s="1150"/>
      <c r="ICB132" s="642"/>
      <c r="ICC132" s="1148"/>
      <c r="ICD132" s="1148"/>
      <c r="ICE132" s="1148"/>
      <c r="ICF132" s="642"/>
      <c r="ICG132" s="730"/>
      <c r="ICH132" s="60"/>
      <c r="ICI132" s="60"/>
      <c r="ICJ132" s="731"/>
      <c r="ICK132" s="1150"/>
      <c r="ICL132" s="35"/>
      <c r="ICM132" s="732"/>
      <c r="ICN132" s="6"/>
      <c r="ICO132" s="6"/>
      <c r="ICP132" s="6"/>
      <c r="ICQ132" s="732"/>
      <c r="ICR132" s="1150"/>
      <c r="ICS132" s="609"/>
      <c r="ICT132" s="1150"/>
      <c r="ICU132" s="1150"/>
      <c r="ICV132" s="1150"/>
      <c r="ICW132" s="609"/>
      <c r="ICX132" s="1150"/>
      <c r="ICY132" s="642"/>
      <c r="ICZ132" s="1148"/>
      <c r="IDA132" s="1148"/>
      <c r="IDB132" s="1148"/>
      <c r="IDC132" s="642"/>
      <c r="IDD132" s="730"/>
      <c r="IDE132" s="60"/>
      <c r="IDF132" s="60"/>
      <c r="IDG132" s="731"/>
      <c r="IDH132" s="1150"/>
      <c r="IDI132" s="35"/>
      <c r="IDJ132" s="732"/>
      <c r="IDK132" s="6"/>
      <c r="IDL132" s="6"/>
      <c r="IDM132" s="6"/>
      <c r="IDN132" s="732"/>
      <c r="IDO132" s="1150"/>
      <c r="IDP132" s="609"/>
      <c r="IDQ132" s="1150"/>
      <c r="IDR132" s="1150"/>
      <c r="IDS132" s="1150"/>
      <c r="IDT132" s="609"/>
      <c r="IDU132" s="1150"/>
      <c r="IDV132" s="642"/>
      <c r="IDW132" s="1148"/>
      <c r="IDX132" s="1148"/>
      <c r="IDY132" s="1148"/>
      <c r="IDZ132" s="642"/>
      <c r="IEA132" s="730"/>
      <c r="IEB132" s="60"/>
      <c r="IEC132" s="60"/>
      <c r="IED132" s="731"/>
      <c r="IEE132" s="1150"/>
      <c r="IEF132" s="35"/>
      <c r="IEG132" s="732"/>
      <c r="IEH132" s="6"/>
      <c r="IEI132" s="6"/>
      <c r="IEJ132" s="6"/>
      <c r="IEK132" s="732"/>
      <c r="IEL132" s="1150"/>
      <c r="IEM132" s="609"/>
      <c r="IEN132" s="1150"/>
      <c r="IEO132" s="1150"/>
      <c r="IEP132" s="1150"/>
      <c r="IEQ132" s="609"/>
      <c r="IER132" s="1150"/>
      <c r="IES132" s="642"/>
      <c r="IET132" s="1148"/>
      <c r="IEU132" s="1148"/>
      <c r="IEV132" s="1148"/>
      <c r="IEW132" s="642"/>
      <c r="IEX132" s="730"/>
      <c r="IEY132" s="60"/>
      <c r="IEZ132" s="60"/>
      <c r="IFA132" s="731"/>
      <c r="IFB132" s="1150"/>
      <c r="IFC132" s="35"/>
      <c r="IFD132" s="732"/>
      <c r="IFE132" s="6"/>
      <c r="IFF132" s="6"/>
      <c r="IFG132" s="6"/>
      <c r="IFH132" s="732"/>
      <c r="IFI132" s="1150"/>
      <c r="IFJ132" s="609"/>
      <c r="IFK132" s="1150"/>
      <c r="IFL132" s="1150"/>
      <c r="IFM132" s="1150"/>
      <c r="IFN132" s="609"/>
      <c r="IFO132" s="1150"/>
      <c r="IFP132" s="642"/>
      <c r="IFQ132" s="1148"/>
      <c r="IFR132" s="1148"/>
      <c r="IFS132" s="1148"/>
      <c r="IFT132" s="642"/>
      <c r="IFU132" s="730"/>
      <c r="IFV132" s="60"/>
      <c r="IFW132" s="60"/>
      <c r="IFX132" s="731"/>
      <c r="IFY132" s="1150"/>
      <c r="IFZ132" s="35"/>
      <c r="IGA132" s="732"/>
      <c r="IGB132" s="6"/>
      <c r="IGC132" s="6"/>
      <c r="IGD132" s="6"/>
      <c r="IGE132" s="732"/>
      <c r="IGF132" s="1150"/>
      <c r="IGG132" s="609"/>
      <c r="IGH132" s="1150"/>
      <c r="IGI132" s="1150"/>
      <c r="IGJ132" s="1150"/>
      <c r="IGK132" s="609"/>
      <c r="IGL132" s="1150"/>
      <c r="IGM132" s="642"/>
      <c r="IGN132" s="1148"/>
      <c r="IGO132" s="1148"/>
      <c r="IGP132" s="1148"/>
      <c r="IGQ132" s="642"/>
      <c r="IGR132" s="730"/>
      <c r="IGS132" s="60"/>
      <c r="IGT132" s="60"/>
      <c r="IGU132" s="731"/>
      <c r="IGV132" s="1150"/>
      <c r="IGW132" s="35"/>
      <c r="IGX132" s="732"/>
      <c r="IGY132" s="6"/>
      <c r="IGZ132" s="6"/>
      <c r="IHA132" s="6"/>
      <c r="IHB132" s="732"/>
      <c r="IHC132" s="1150"/>
      <c r="IHD132" s="609"/>
      <c r="IHE132" s="1150"/>
      <c r="IHF132" s="1150"/>
      <c r="IHG132" s="1150"/>
      <c r="IHH132" s="609"/>
      <c r="IHI132" s="1150"/>
      <c r="IHJ132" s="642"/>
      <c r="IHK132" s="1148"/>
      <c r="IHL132" s="1148"/>
      <c r="IHM132" s="1148"/>
      <c r="IHN132" s="642"/>
      <c r="IHO132" s="730"/>
      <c r="IHP132" s="60"/>
      <c r="IHQ132" s="60"/>
      <c r="IHR132" s="731"/>
      <c r="IHS132" s="1150"/>
      <c r="IHT132" s="35"/>
      <c r="IHU132" s="732"/>
      <c r="IHV132" s="6"/>
      <c r="IHW132" s="6"/>
      <c r="IHX132" s="6"/>
      <c r="IHY132" s="732"/>
      <c r="IHZ132" s="1150"/>
      <c r="IIA132" s="609"/>
      <c r="IIB132" s="1150"/>
      <c r="IIC132" s="1150"/>
      <c r="IID132" s="1150"/>
      <c r="IIE132" s="609"/>
      <c r="IIF132" s="1150"/>
      <c r="IIG132" s="642"/>
      <c r="IIH132" s="1148"/>
      <c r="III132" s="1148"/>
      <c r="IIJ132" s="1148"/>
      <c r="IIK132" s="642"/>
      <c r="IIL132" s="730"/>
      <c r="IIM132" s="60"/>
      <c r="IIN132" s="60"/>
      <c r="IIO132" s="731"/>
      <c r="IIP132" s="1150"/>
      <c r="IIQ132" s="35"/>
      <c r="IIR132" s="732"/>
      <c r="IIS132" s="6"/>
      <c r="IIT132" s="6"/>
      <c r="IIU132" s="6"/>
      <c r="IIV132" s="732"/>
      <c r="IIW132" s="1150"/>
      <c r="IIX132" s="609"/>
      <c r="IIY132" s="1150"/>
      <c r="IIZ132" s="1150"/>
      <c r="IJA132" s="1150"/>
      <c r="IJB132" s="609"/>
      <c r="IJC132" s="1150"/>
      <c r="IJD132" s="642"/>
      <c r="IJE132" s="1148"/>
      <c r="IJF132" s="1148"/>
      <c r="IJG132" s="1148"/>
      <c r="IJH132" s="642"/>
      <c r="IJI132" s="730"/>
      <c r="IJJ132" s="60"/>
      <c r="IJK132" s="60"/>
      <c r="IJL132" s="731"/>
      <c r="IJM132" s="1150"/>
      <c r="IJN132" s="35"/>
      <c r="IJO132" s="732"/>
      <c r="IJP132" s="6"/>
      <c r="IJQ132" s="6"/>
      <c r="IJR132" s="6"/>
      <c r="IJS132" s="732"/>
      <c r="IJT132" s="1150"/>
      <c r="IJU132" s="609"/>
      <c r="IJV132" s="1150"/>
      <c r="IJW132" s="1150"/>
      <c r="IJX132" s="1150"/>
      <c r="IJY132" s="609"/>
      <c r="IJZ132" s="1150"/>
      <c r="IKA132" s="642"/>
      <c r="IKB132" s="1148"/>
      <c r="IKC132" s="1148"/>
      <c r="IKD132" s="1148"/>
      <c r="IKE132" s="642"/>
      <c r="IKF132" s="730"/>
      <c r="IKG132" s="60"/>
      <c r="IKH132" s="60"/>
      <c r="IKI132" s="731"/>
      <c r="IKJ132" s="1150"/>
      <c r="IKK132" s="35"/>
      <c r="IKL132" s="732"/>
      <c r="IKM132" s="6"/>
      <c r="IKN132" s="6"/>
      <c r="IKO132" s="6"/>
      <c r="IKP132" s="732"/>
      <c r="IKQ132" s="1150"/>
      <c r="IKR132" s="609"/>
      <c r="IKS132" s="1150"/>
      <c r="IKT132" s="1150"/>
      <c r="IKU132" s="1150"/>
      <c r="IKV132" s="609"/>
      <c r="IKW132" s="1150"/>
      <c r="IKX132" s="642"/>
      <c r="IKY132" s="1148"/>
      <c r="IKZ132" s="1148"/>
      <c r="ILA132" s="1148"/>
      <c r="ILB132" s="642"/>
      <c r="ILC132" s="730"/>
      <c r="ILD132" s="60"/>
      <c r="ILE132" s="60"/>
      <c r="ILF132" s="731"/>
      <c r="ILG132" s="1150"/>
      <c r="ILH132" s="35"/>
      <c r="ILI132" s="732"/>
      <c r="ILJ132" s="6"/>
      <c r="ILK132" s="6"/>
      <c r="ILL132" s="6"/>
      <c r="ILM132" s="732"/>
      <c r="ILN132" s="1150"/>
      <c r="ILO132" s="609"/>
      <c r="ILP132" s="1150"/>
      <c r="ILQ132" s="1150"/>
      <c r="ILR132" s="1150"/>
      <c r="ILS132" s="609"/>
      <c r="ILT132" s="1150"/>
      <c r="ILU132" s="642"/>
      <c r="ILV132" s="1148"/>
      <c r="ILW132" s="1148"/>
      <c r="ILX132" s="1148"/>
      <c r="ILY132" s="642"/>
      <c r="ILZ132" s="730"/>
      <c r="IMA132" s="60"/>
      <c r="IMB132" s="60"/>
      <c r="IMC132" s="731"/>
      <c r="IMD132" s="1150"/>
      <c r="IME132" s="35"/>
      <c r="IMF132" s="732"/>
      <c r="IMG132" s="6"/>
      <c r="IMH132" s="6"/>
      <c r="IMI132" s="6"/>
      <c r="IMJ132" s="732"/>
      <c r="IMK132" s="1150"/>
      <c r="IML132" s="609"/>
      <c r="IMM132" s="1150"/>
      <c r="IMN132" s="1150"/>
      <c r="IMO132" s="1150"/>
      <c r="IMP132" s="609"/>
      <c r="IMQ132" s="1150"/>
      <c r="IMR132" s="642"/>
      <c r="IMS132" s="1148"/>
      <c r="IMT132" s="1148"/>
      <c r="IMU132" s="1148"/>
      <c r="IMV132" s="642"/>
      <c r="IMW132" s="730"/>
      <c r="IMX132" s="60"/>
      <c r="IMY132" s="60"/>
      <c r="IMZ132" s="731"/>
      <c r="INA132" s="1150"/>
      <c r="INB132" s="35"/>
      <c r="INC132" s="732"/>
      <c r="IND132" s="6"/>
      <c r="INE132" s="6"/>
      <c r="INF132" s="6"/>
      <c r="ING132" s="732"/>
      <c r="INH132" s="1150"/>
      <c r="INI132" s="609"/>
      <c r="INJ132" s="1150"/>
      <c r="INK132" s="1150"/>
      <c r="INL132" s="1150"/>
      <c r="INM132" s="609"/>
      <c r="INN132" s="1150"/>
      <c r="INO132" s="642"/>
      <c r="INP132" s="1148"/>
      <c r="INQ132" s="1148"/>
      <c r="INR132" s="1148"/>
      <c r="INS132" s="642"/>
      <c r="INT132" s="730"/>
      <c r="INU132" s="60"/>
      <c r="INV132" s="60"/>
      <c r="INW132" s="731"/>
      <c r="INX132" s="1150"/>
      <c r="INY132" s="35"/>
      <c r="INZ132" s="732"/>
      <c r="IOA132" s="6"/>
      <c r="IOB132" s="6"/>
      <c r="IOC132" s="6"/>
      <c r="IOD132" s="732"/>
      <c r="IOE132" s="1150"/>
      <c r="IOF132" s="609"/>
      <c r="IOG132" s="1150"/>
      <c r="IOH132" s="1150"/>
      <c r="IOI132" s="1150"/>
      <c r="IOJ132" s="609"/>
      <c r="IOK132" s="1150"/>
      <c r="IOL132" s="642"/>
      <c r="IOM132" s="1148"/>
      <c r="ION132" s="1148"/>
      <c r="IOO132" s="1148"/>
      <c r="IOP132" s="642"/>
      <c r="IOQ132" s="730"/>
      <c r="IOR132" s="60"/>
      <c r="IOS132" s="60"/>
      <c r="IOT132" s="731"/>
      <c r="IOU132" s="1150"/>
      <c r="IOV132" s="35"/>
      <c r="IOW132" s="732"/>
      <c r="IOX132" s="6"/>
      <c r="IOY132" s="6"/>
      <c r="IOZ132" s="6"/>
      <c r="IPA132" s="732"/>
      <c r="IPB132" s="1150"/>
      <c r="IPC132" s="609"/>
      <c r="IPD132" s="1150"/>
      <c r="IPE132" s="1150"/>
      <c r="IPF132" s="1150"/>
      <c r="IPG132" s="609"/>
      <c r="IPH132" s="1150"/>
      <c r="IPI132" s="642"/>
      <c r="IPJ132" s="1148"/>
      <c r="IPK132" s="1148"/>
      <c r="IPL132" s="1148"/>
      <c r="IPM132" s="642"/>
      <c r="IPN132" s="730"/>
      <c r="IPO132" s="60"/>
      <c r="IPP132" s="60"/>
      <c r="IPQ132" s="731"/>
      <c r="IPR132" s="1150"/>
      <c r="IPS132" s="35"/>
      <c r="IPT132" s="732"/>
      <c r="IPU132" s="6"/>
      <c r="IPV132" s="6"/>
      <c r="IPW132" s="6"/>
      <c r="IPX132" s="732"/>
      <c r="IPY132" s="1150"/>
      <c r="IPZ132" s="609"/>
      <c r="IQA132" s="1150"/>
      <c r="IQB132" s="1150"/>
      <c r="IQC132" s="1150"/>
      <c r="IQD132" s="609"/>
      <c r="IQE132" s="1150"/>
      <c r="IQF132" s="642"/>
      <c r="IQG132" s="1148"/>
      <c r="IQH132" s="1148"/>
      <c r="IQI132" s="1148"/>
      <c r="IQJ132" s="642"/>
      <c r="IQK132" s="730"/>
      <c r="IQL132" s="60"/>
      <c r="IQM132" s="60"/>
      <c r="IQN132" s="731"/>
      <c r="IQO132" s="1150"/>
      <c r="IQP132" s="35"/>
      <c r="IQQ132" s="732"/>
      <c r="IQR132" s="6"/>
      <c r="IQS132" s="6"/>
      <c r="IQT132" s="6"/>
      <c r="IQU132" s="732"/>
      <c r="IQV132" s="1150"/>
      <c r="IQW132" s="609"/>
      <c r="IQX132" s="1150"/>
      <c r="IQY132" s="1150"/>
      <c r="IQZ132" s="1150"/>
      <c r="IRA132" s="609"/>
      <c r="IRB132" s="1150"/>
      <c r="IRC132" s="642"/>
      <c r="IRD132" s="1148"/>
      <c r="IRE132" s="1148"/>
      <c r="IRF132" s="1148"/>
      <c r="IRG132" s="642"/>
      <c r="IRH132" s="730"/>
      <c r="IRI132" s="60"/>
      <c r="IRJ132" s="60"/>
      <c r="IRK132" s="731"/>
      <c r="IRL132" s="1150"/>
      <c r="IRM132" s="35"/>
      <c r="IRN132" s="732"/>
      <c r="IRO132" s="6"/>
      <c r="IRP132" s="6"/>
      <c r="IRQ132" s="6"/>
      <c r="IRR132" s="732"/>
      <c r="IRS132" s="1150"/>
      <c r="IRT132" s="609"/>
      <c r="IRU132" s="1150"/>
      <c r="IRV132" s="1150"/>
      <c r="IRW132" s="1150"/>
      <c r="IRX132" s="609"/>
      <c r="IRY132" s="1150"/>
      <c r="IRZ132" s="642"/>
      <c r="ISA132" s="1148"/>
      <c r="ISB132" s="1148"/>
      <c r="ISC132" s="1148"/>
      <c r="ISD132" s="642"/>
      <c r="ISE132" s="730"/>
      <c r="ISF132" s="60"/>
      <c r="ISG132" s="60"/>
      <c r="ISH132" s="731"/>
      <c r="ISI132" s="1150"/>
      <c r="ISJ132" s="35"/>
      <c r="ISK132" s="732"/>
      <c r="ISL132" s="6"/>
      <c r="ISM132" s="6"/>
      <c r="ISN132" s="6"/>
      <c r="ISO132" s="732"/>
      <c r="ISP132" s="1150"/>
      <c r="ISQ132" s="609"/>
      <c r="ISR132" s="1150"/>
      <c r="ISS132" s="1150"/>
      <c r="IST132" s="1150"/>
      <c r="ISU132" s="609"/>
      <c r="ISV132" s="1150"/>
      <c r="ISW132" s="642"/>
      <c r="ISX132" s="1148"/>
      <c r="ISY132" s="1148"/>
      <c r="ISZ132" s="1148"/>
      <c r="ITA132" s="642"/>
      <c r="ITB132" s="730"/>
      <c r="ITC132" s="60"/>
      <c r="ITD132" s="60"/>
      <c r="ITE132" s="731"/>
      <c r="ITF132" s="1150"/>
      <c r="ITG132" s="35"/>
      <c r="ITH132" s="732"/>
      <c r="ITI132" s="6"/>
      <c r="ITJ132" s="6"/>
      <c r="ITK132" s="6"/>
      <c r="ITL132" s="732"/>
      <c r="ITM132" s="1150"/>
      <c r="ITN132" s="609"/>
      <c r="ITO132" s="1150"/>
      <c r="ITP132" s="1150"/>
      <c r="ITQ132" s="1150"/>
      <c r="ITR132" s="609"/>
      <c r="ITS132" s="1150"/>
      <c r="ITT132" s="642"/>
      <c r="ITU132" s="1148"/>
      <c r="ITV132" s="1148"/>
      <c r="ITW132" s="1148"/>
      <c r="ITX132" s="642"/>
      <c r="ITY132" s="730"/>
      <c r="ITZ132" s="60"/>
      <c r="IUA132" s="60"/>
      <c r="IUB132" s="731"/>
      <c r="IUC132" s="1150"/>
      <c r="IUD132" s="35"/>
      <c r="IUE132" s="732"/>
      <c r="IUF132" s="6"/>
      <c r="IUG132" s="6"/>
      <c r="IUH132" s="6"/>
      <c r="IUI132" s="732"/>
      <c r="IUJ132" s="1150"/>
      <c r="IUK132" s="609"/>
      <c r="IUL132" s="1150"/>
      <c r="IUM132" s="1150"/>
      <c r="IUN132" s="1150"/>
      <c r="IUO132" s="609"/>
      <c r="IUP132" s="1150"/>
      <c r="IUQ132" s="642"/>
      <c r="IUR132" s="1148"/>
      <c r="IUS132" s="1148"/>
      <c r="IUT132" s="1148"/>
      <c r="IUU132" s="642"/>
      <c r="IUV132" s="730"/>
      <c r="IUW132" s="60"/>
      <c r="IUX132" s="60"/>
      <c r="IUY132" s="731"/>
      <c r="IUZ132" s="1150"/>
      <c r="IVA132" s="35"/>
      <c r="IVB132" s="732"/>
      <c r="IVC132" s="6"/>
      <c r="IVD132" s="6"/>
      <c r="IVE132" s="6"/>
      <c r="IVF132" s="732"/>
      <c r="IVG132" s="1150"/>
      <c r="IVH132" s="609"/>
      <c r="IVI132" s="1150"/>
      <c r="IVJ132" s="1150"/>
      <c r="IVK132" s="1150"/>
      <c r="IVL132" s="609"/>
      <c r="IVM132" s="1150"/>
      <c r="IVN132" s="642"/>
      <c r="IVO132" s="1148"/>
      <c r="IVP132" s="1148"/>
      <c r="IVQ132" s="1148"/>
      <c r="IVR132" s="642"/>
      <c r="IVS132" s="730"/>
      <c r="IVT132" s="60"/>
      <c r="IVU132" s="60"/>
      <c r="IVV132" s="731"/>
      <c r="IVW132" s="1150"/>
      <c r="IVX132" s="35"/>
      <c r="IVY132" s="732"/>
      <c r="IVZ132" s="6"/>
      <c r="IWA132" s="6"/>
      <c r="IWB132" s="6"/>
      <c r="IWC132" s="732"/>
      <c r="IWD132" s="1150"/>
      <c r="IWE132" s="609"/>
      <c r="IWF132" s="1150"/>
      <c r="IWG132" s="1150"/>
      <c r="IWH132" s="1150"/>
      <c r="IWI132" s="609"/>
      <c r="IWJ132" s="1150"/>
      <c r="IWK132" s="642"/>
      <c r="IWL132" s="1148"/>
      <c r="IWM132" s="1148"/>
      <c r="IWN132" s="1148"/>
      <c r="IWO132" s="642"/>
      <c r="IWP132" s="730"/>
      <c r="IWQ132" s="60"/>
      <c r="IWR132" s="60"/>
      <c r="IWS132" s="731"/>
      <c r="IWT132" s="1150"/>
      <c r="IWU132" s="35"/>
      <c r="IWV132" s="732"/>
      <c r="IWW132" s="6"/>
      <c r="IWX132" s="6"/>
      <c r="IWY132" s="6"/>
      <c r="IWZ132" s="732"/>
      <c r="IXA132" s="1150"/>
      <c r="IXB132" s="609"/>
      <c r="IXC132" s="1150"/>
      <c r="IXD132" s="1150"/>
      <c r="IXE132" s="1150"/>
      <c r="IXF132" s="609"/>
      <c r="IXG132" s="1150"/>
      <c r="IXH132" s="642"/>
      <c r="IXI132" s="1148"/>
      <c r="IXJ132" s="1148"/>
      <c r="IXK132" s="1148"/>
      <c r="IXL132" s="642"/>
      <c r="IXM132" s="730"/>
      <c r="IXN132" s="60"/>
      <c r="IXO132" s="60"/>
      <c r="IXP132" s="731"/>
      <c r="IXQ132" s="1150"/>
      <c r="IXR132" s="35"/>
      <c r="IXS132" s="732"/>
      <c r="IXT132" s="6"/>
      <c r="IXU132" s="6"/>
      <c r="IXV132" s="6"/>
      <c r="IXW132" s="732"/>
      <c r="IXX132" s="1150"/>
      <c r="IXY132" s="609"/>
      <c r="IXZ132" s="1150"/>
      <c r="IYA132" s="1150"/>
      <c r="IYB132" s="1150"/>
      <c r="IYC132" s="609"/>
      <c r="IYD132" s="1150"/>
      <c r="IYE132" s="642"/>
      <c r="IYF132" s="1148"/>
      <c r="IYG132" s="1148"/>
      <c r="IYH132" s="1148"/>
      <c r="IYI132" s="642"/>
      <c r="IYJ132" s="730"/>
      <c r="IYK132" s="60"/>
      <c r="IYL132" s="60"/>
      <c r="IYM132" s="731"/>
      <c r="IYN132" s="1150"/>
      <c r="IYO132" s="35"/>
      <c r="IYP132" s="732"/>
      <c r="IYQ132" s="6"/>
      <c r="IYR132" s="6"/>
      <c r="IYS132" s="6"/>
      <c r="IYT132" s="732"/>
      <c r="IYU132" s="1150"/>
      <c r="IYV132" s="609"/>
      <c r="IYW132" s="1150"/>
      <c r="IYX132" s="1150"/>
      <c r="IYY132" s="1150"/>
      <c r="IYZ132" s="609"/>
      <c r="IZA132" s="1150"/>
      <c r="IZB132" s="642"/>
      <c r="IZC132" s="1148"/>
      <c r="IZD132" s="1148"/>
      <c r="IZE132" s="1148"/>
      <c r="IZF132" s="642"/>
      <c r="IZG132" s="730"/>
      <c r="IZH132" s="60"/>
      <c r="IZI132" s="60"/>
      <c r="IZJ132" s="731"/>
      <c r="IZK132" s="1150"/>
      <c r="IZL132" s="35"/>
      <c r="IZM132" s="732"/>
      <c r="IZN132" s="6"/>
      <c r="IZO132" s="6"/>
      <c r="IZP132" s="6"/>
      <c r="IZQ132" s="732"/>
      <c r="IZR132" s="1150"/>
      <c r="IZS132" s="609"/>
      <c r="IZT132" s="1150"/>
      <c r="IZU132" s="1150"/>
      <c r="IZV132" s="1150"/>
      <c r="IZW132" s="609"/>
      <c r="IZX132" s="1150"/>
      <c r="IZY132" s="642"/>
      <c r="IZZ132" s="1148"/>
      <c r="JAA132" s="1148"/>
      <c r="JAB132" s="1148"/>
      <c r="JAC132" s="642"/>
      <c r="JAD132" s="730"/>
      <c r="JAE132" s="60"/>
      <c r="JAF132" s="60"/>
      <c r="JAG132" s="731"/>
      <c r="JAH132" s="1150"/>
      <c r="JAI132" s="35"/>
      <c r="JAJ132" s="732"/>
      <c r="JAK132" s="6"/>
      <c r="JAL132" s="6"/>
      <c r="JAM132" s="6"/>
      <c r="JAN132" s="732"/>
      <c r="JAO132" s="1150"/>
      <c r="JAP132" s="609"/>
      <c r="JAQ132" s="1150"/>
      <c r="JAR132" s="1150"/>
      <c r="JAS132" s="1150"/>
      <c r="JAT132" s="609"/>
      <c r="JAU132" s="1150"/>
      <c r="JAV132" s="642"/>
      <c r="JAW132" s="1148"/>
      <c r="JAX132" s="1148"/>
      <c r="JAY132" s="1148"/>
      <c r="JAZ132" s="642"/>
      <c r="JBA132" s="730"/>
      <c r="JBB132" s="60"/>
      <c r="JBC132" s="60"/>
      <c r="JBD132" s="731"/>
      <c r="JBE132" s="1150"/>
      <c r="JBF132" s="35"/>
      <c r="JBG132" s="732"/>
      <c r="JBH132" s="6"/>
      <c r="JBI132" s="6"/>
      <c r="JBJ132" s="6"/>
      <c r="JBK132" s="732"/>
      <c r="JBL132" s="1150"/>
      <c r="JBM132" s="609"/>
      <c r="JBN132" s="1150"/>
      <c r="JBO132" s="1150"/>
      <c r="JBP132" s="1150"/>
      <c r="JBQ132" s="609"/>
      <c r="JBR132" s="1150"/>
      <c r="JBS132" s="642"/>
      <c r="JBT132" s="1148"/>
      <c r="JBU132" s="1148"/>
      <c r="JBV132" s="1148"/>
      <c r="JBW132" s="642"/>
      <c r="JBX132" s="730"/>
      <c r="JBY132" s="60"/>
      <c r="JBZ132" s="60"/>
      <c r="JCA132" s="731"/>
      <c r="JCB132" s="1150"/>
      <c r="JCC132" s="35"/>
      <c r="JCD132" s="732"/>
      <c r="JCE132" s="6"/>
      <c r="JCF132" s="6"/>
      <c r="JCG132" s="6"/>
      <c r="JCH132" s="732"/>
      <c r="JCI132" s="1150"/>
      <c r="JCJ132" s="609"/>
      <c r="JCK132" s="1150"/>
      <c r="JCL132" s="1150"/>
      <c r="JCM132" s="1150"/>
      <c r="JCN132" s="609"/>
      <c r="JCO132" s="1150"/>
      <c r="JCP132" s="642"/>
      <c r="JCQ132" s="1148"/>
      <c r="JCR132" s="1148"/>
      <c r="JCS132" s="1148"/>
      <c r="JCT132" s="642"/>
      <c r="JCU132" s="730"/>
      <c r="JCV132" s="60"/>
      <c r="JCW132" s="60"/>
      <c r="JCX132" s="731"/>
      <c r="JCY132" s="1150"/>
      <c r="JCZ132" s="35"/>
      <c r="JDA132" s="732"/>
      <c r="JDB132" s="6"/>
      <c r="JDC132" s="6"/>
      <c r="JDD132" s="6"/>
      <c r="JDE132" s="732"/>
      <c r="JDF132" s="1150"/>
      <c r="JDG132" s="609"/>
      <c r="JDH132" s="1150"/>
      <c r="JDI132" s="1150"/>
      <c r="JDJ132" s="1150"/>
      <c r="JDK132" s="609"/>
      <c r="JDL132" s="1150"/>
      <c r="JDM132" s="642"/>
      <c r="JDN132" s="1148"/>
      <c r="JDO132" s="1148"/>
      <c r="JDP132" s="1148"/>
      <c r="JDQ132" s="642"/>
      <c r="JDR132" s="730"/>
      <c r="JDS132" s="60"/>
      <c r="JDT132" s="60"/>
      <c r="JDU132" s="731"/>
      <c r="JDV132" s="1150"/>
      <c r="JDW132" s="35"/>
      <c r="JDX132" s="732"/>
      <c r="JDY132" s="6"/>
      <c r="JDZ132" s="6"/>
      <c r="JEA132" s="6"/>
      <c r="JEB132" s="732"/>
      <c r="JEC132" s="1150"/>
      <c r="JED132" s="609"/>
      <c r="JEE132" s="1150"/>
      <c r="JEF132" s="1150"/>
      <c r="JEG132" s="1150"/>
      <c r="JEH132" s="609"/>
      <c r="JEI132" s="1150"/>
      <c r="JEJ132" s="642"/>
      <c r="JEK132" s="1148"/>
      <c r="JEL132" s="1148"/>
      <c r="JEM132" s="1148"/>
      <c r="JEN132" s="642"/>
      <c r="JEO132" s="730"/>
      <c r="JEP132" s="60"/>
      <c r="JEQ132" s="60"/>
      <c r="JER132" s="731"/>
      <c r="JES132" s="1150"/>
      <c r="JET132" s="35"/>
      <c r="JEU132" s="732"/>
      <c r="JEV132" s="6"/>
      <c r="JEW132" s="6"/>
      <c r="JEX132" s="6"/>
      <c r="JEY132" s="732"/>
      <c r="JEZ132" s="1150"/>
      <c r="JFA132" s="609"/>
      <c r="JFB132" s="1150"/>
      <c r="JFC132" s="1150"/>
      <c r="JFD132" s="1150"/>
      <c r="JFE132" s="609"/>
      <c r="JFF132" s="1150"/>
      <c r="JFG132" s="642"/>
      <c r="JFH132" s="1148"/>
      <c r="JFI132" s="1148"/>
      <c r="JFJ132" s="1148"/>
      <c r="JFK132" s="642"/>
      <c r="JFL132" s="730"/>
      <c r="JFM132" s="60"/>
      <c r="JFN132" s="60"/>
      <c r="JFO132" s="731"/>
      <c r="JFP132" s="1150"/>
      <c r="JFQ132" s="35"/>
      <c r="JFR132" s="732"/>
      <c r="JFS132" s="6"/>
      <c r="JFT132" s="6"/>
      <c r="JFU132" s="6"/>
      <c r="JFV132" s="732"/>
      <c r="JFW132" s="1150"/>
      <c r="JFX132" s="609"/>
      <c r="JFY132" s="1150"/>
      <c r="JFZ132" s="1150"/>
      <c r="JGA132" s="1150"/>
      <c r="JGB132" s="609"/>
      <c r="JGC132" s="1150"/>
      <c r="JGD132" s="642"/>
      <c r="JGE132" s="1148"/>
      <c r="JGF132" s="1148"/>
      <c r="JGG132" s="1148"/>
      <c r="JGH132" s="642"/>
      <c r="JGI132" s="730"/>
      <c r="JGJ132" s="60"/>
      <c r="JGK132" s="60"/>
      <c r="JGL132" s="731"/>
      <c r="JGM132" s="1150"/>
      <c r="JGN132" s="35"/>
      <c r="JGO132" s="732"/>
      <c r="JGP132" s="6"/>
      <c r="JGQ132" s="6"/>
      <c r="JGR132" s="6"/>
      <c r="JGS132" s="732"/>
      <c r="JGT132" s="1150"/>
      <c r="JGU132" s="609"/>
      <c r="JGV132" s="1150"/>
      <c r="JGW132" s="1150"/>
      <c r="JGX132" s="1150"/>
      <c r="JGY132" s="609"/>
      <c r="JGZ132" s="1150"/>
      <c r="JHA132" s="642"/>
      <c r="JHB132" s="1148"/>
      <c r="JHC132" s="1148"/>
      <c r="JHD132" s="1148"/>
      <c r="JHE132" s="642"/>
      <c r="JHF132" s="730"/>
      <c r="JHG132" s="60"/>
      <c r="JHH132" s="60"/>
      <c r="JHI132" s="731"/>
      <c r="JHJ132" s="1150"/>
      <c r="JHK132" s="35"/>
      <c r="JHL132" s="732"/>
      <c r="JHM132" s="6"/>
      <c r="JHN132" s="6"/>
      <c r="JHO132" s="6"/>
      <c r="JHP132" s="732"/>
      <c r="JHQ132" s="1150"/>
      <c r="JHR132" s="609"/>
      <c r="JHS132" s="1150"/>
      <c r="JHT132" s="1150"/>
      <c r="JHU132" s="1150"/>
      <c r="JHV132" s="609"/>
      <c r="JHW132" s="1150"/>
      <c r="JHX132" s="642"/>
      <c r="JHY132" s="1148"/>
      <c r="JHZ132" s="1148"/>
      <c r="JIA132" s="1148"/>
      <c r="JIB132" s="642"/>
      <c r="JIC132" s="730"/>
      <c r="JID132" s="60"/>
      <c r="JIE132" s="60"/>
      <c r="JIF132" s="731"/>
      <c r="JIG132" s="1150"/>
      <c r="JIH132" s="35"/>
      <c r="JII132" s="732"/>
      <c r="JIJ132" s="6"/>
      <c r="JIK132" s="6"/>
      <c r="JIL132" s="6"/>
      <c r="JIM132" s="732"/>
      <c r="JIN132" s="1150"/>
      <c r="JIO132" s="609"/>
      <c r="JIP132" s="1150"/>
      <c r="JIQ132" s="1150"/>
      <c r="JIR132" s="1150"/>
      <c r="JIS132" s="609"/>
      <c r="JIT132" s="1150"/>
      <c r="JIU132" s="642"/>
      <c r="JIV132" s="1148"/>
      <c r="JIW132" s="1148"/>
      <c r="JIX132" s="1148"/>
      <c r="JIY132" s="642"/>
      <c r="JIZ132" s="730"/>
      <c r="JJA132" s="60"/>
      <c r="JJB132" s="60"/>
      <c r="JJC132" s="731"/>
      <c r="JJD132" s="1150"/>
      <c r="JJE132" s="35"/>
      <c r="JJF132" s="732"/>
      <c r="JJG132" s="6"/>
      <c r="JJH132" s="6"/>
      <c r="JJI132" s="6"/>
      <c r="JJJ132" s="732"/>
      <c r="JJK132" s="1150"/>
      <c r="JJL132" s="609"/>
      <c r="JJM132" s="1150"/>
      <c r="JJN132" s="1150"/>
      <c r="JJO132" s="1150"/>
      <c r="JJP132" s="609"/>
      <c r="JJQ132" s="1150"/>
      <c r="JJR132" s="642"/>
      <c r="JJS132" s="1148"/>
      <c r="JJT132" s="1148"/>
      <c r="JJU132" s="1148"/>
      <c r="JJV132" s="642"/>
      <c r="JJW132" s="730"/>
      <c r="JJX132" s="60"/>
      <c r="JJY132" s="60"/>
      <c r="JJZ132" s="731"/>
      <c r="JKA132" s="1150"/>
      <c r="JKB132" s="35"/>
      <c r="JKC132" s="732"/>
      <c r="JKD132" s="6"/>
      <c r="JKE132" s="6"/>
      <c r="JKF132" s="6"/>
      <c r="JKG132" s="732"/>
      <c r="JKH132" s="1150"/>
      <c r="JKI132" s="609"/>
      <c r="JKJ132" s="1150"/>
      <c r="JKK132" s="1150"/>
      <c r="JKL132" s="1150"/>
      <c r="JKM132" s="609"/>
      <c r="JKN132" s="1150"/>
      <c r="JKO132" s="642"/>
      <c r="JKP132" s="1148"/>
      <c r="JKQ132" s="1148"/>
      <c r="JKR132" s="1148"/>
      <c r="JKS132" s="642"/>
      <c r="JKT132" s="730"/>
      <c r="JKU132" s="60"/>
      <c r="JKV132" s="60"/>
      <c r="JKW132" s="731"/>
      <c r="JKX132" s="1150"/>
      <c r="JKY132" s="35"/>
      <c r="JKZ132" s="732"/>
      <c r="JLA132" s="6"/>
      <c r="JLB132" s="6"/>
      <c r="JLC132" s="6"/>
      <c r="JLD132" s="732"/>
      <c r="JLE132" s="1150"/>
      <c r="JLF132" s="609"/>
      <c r="JLG132" s="1150"/>
      <c r="JLH132" s="1150"/>
      <c r="JLI132" s="1150"/>
      <c r="JLJ132" s="609"/>
      <c r="JLK132" s="1150"/>
      <c r="JLL132" s="642"/>
      <c r="JLM132" s="1148"/>
      <c r="JLN132" s="1148"/>
      <c r="JLO132" s="1148"/>
      <c r="JLP132" s="642"/>
      <c r="JLQ132" s="730"/>
      <c r="JLR132" s="60"/>
      <c r="JLS132" s="60"/>
      <c r="JLT132" s="731"/>
      <c r="JLU132" s="1150"/>
      <c r="JLV132" s="35"/>
      <c r="JLW132" s="732"/>
      <c r="JLX132" s="6"/>
      <c r="JLY132" s="6"/>
      <c r="JLZ132" s="6"/>
      <c r="JMA132" s="732"/>
      <c r="JMB132" s="1150"/>
      <c r="JMC132" s="609"/>
      <c r="JMD132" s="1150"/>
      <c r="JME132" s="1150"/>
      <c r="JMF132" s="1150"/>
      <c r="JMG132" s="609"/>
      <c r="JMH132" s="1150"/>
      <c r="JMI132" s="642"/>
      <c r="JMJ132" s="1148"/>
      <c r="JMK132" s="1148"/>
      <c r="JML132" s="1148"/>
      <c r="JMM132" s="642"/>
      <c r="JMN132" s="730"/>
      <c r="JMO132" s="60"/>
      <c r="JMP132" s="60"/>
      <c r="JMQ132" s="731"/>
      <c r="JMR132" s="1150"/>
      <c r="JMS132" s="35"/>
      <c r="JMT132" s="732"/>
      <c r="JMU132" s="6"/>
      <c r="JMV132" s="6"/>
      <c r="JMW132" s="6"/>
      <c r="JMX132" s="732"/>
      <c r="JMY132" s="1150"/>
      <c r="JMZ132" s="609"/>
      <c r="JNA132" s="1150"/>
      <c r="JNB132" s="1150"/>
      <c r="JNC132" s="1150"/>
      <c r="JND132" s="609"/>
      <c r="JNE132" s="1150"/>
      <c r="JNF132" s="642"/>
      <c r="JNG132" s="1148"/>
      <c r="JNH132" s="1148"/>
      <c r="JNI132" s="1148"/>
      <c r="JNJ132" s="642"/>
      <c r="JNK132" s="730"/>
      <c r="JNL132" s="60"/>
      <c r="JNM132" s="60"/>
      <c r="JNN132" s="731"/>
      <c r="JNO132" s="1150"/>
      <c r="JNP132" s="35"/>
      <c r="JNQ132" s="732"/>
      <c r="JNR132" s="6"/>
      <c r="JNS132" s="6"/>
      <c r="JNT132" s="6"/>
      <c r="JNU132" s="732"/>
      <c r="JNV132" s="1150"/>
      <c r="JNW132" s="609"/>
      <c r="JNX132" s="1150"/>
      <c r="JNY132" s="1150"/>
      <c r="JNZ132" s="1150"/>
      <c r="JOA132" s="609"/>
      <c r="JOB132" s="1150"/>
      <c r="JOC132" s="642"/>
      <c r="JOD132" s="1148"/>
      <c r="JOE132" s="1148"/>
      <c r="JOF132" s="1148"/>
      <c r="JOG132" s="642"/>
      <c r="JOH132" s="730"/>
      <c r="JOI132" s="60"/>
      <c r="JOJ132" s="60"/>
      <c r="JOK132" s="731"/>
      <c r="JOL132" s="1150"/>
      <c r="JOM132" s="35"/>
      <c r="JON132" s="732"/>
      <c r="JOO132" s="6"/>
      <c r="JOP132" s="6"/>
      <c r="JOQ132" s="6"/>
      <c r="JOR132" s="732"/>
      <c r="JOS132" s="1150"/>
      <c r="JOT132" s="609"/>
      <c r="JOU132" s="1150"/>
      <c r="JOV132" s="1150"/>
      <c r="JOW132" s="1150"/>
      <c r="JOX132" s="609"/>
      <c r="JOY132" s="1150"/>
      <c r="JOZ132" s="642"/>
      <c r="JPA132" s="1148"/>
      <c r="JPB132" s="1148"/>
      <c r="JPC132" s="1148"/>
      <c r="JPD132" s="642"/>
      <c r="JPE132" s="730"/>
      <c r="JPF132" s="60"/>
      <c r="JPG132" s="60"/>
      <c r="JPH132" s="731"/>
      <c r="JPI132" s="1150"/>
      <c r="JPJ132" s="35"/>
      <c r="JPK132" s="732"/>
      <c r="JPL132" s="6"/>
      <c r="JPM132" s="6"/>
      <c r="JPN132" s="6"/>
      <c r="JPO132" s="732"/>
      <c r="JPP132" s="1150"/>
      <c r="JPQ132" s="609"/>
      <c r="JPR132" s="1150"/>
      <c r="JPS132" s="1150"/>
      <c r="JPT132" s="1150"/>
      <c r="JPU132" s="609"/>
      <c r="JPV132" s="1150"/>
      <c r="JPW132" s="642"/>
      <c r="JPX132" s="1148"/>
      <c r="JPY132" s="1148"/>
      <c r="JPZ132" s="1148"/>
      <c r="JQA132" s="642"/>
      <c r="JQB132" s="730"/>
      <c r="JQC132" s="60"/>
      <c r="JQD132" s="60"/>
      <c r="JQE132" s="731"/>
      <c r="JQF132" s="1150"/>
      <c r="JQG132" s="35"/>
      <c r="JQH132" s="732"/>
      <c r="JQI132" s="6"/>
      <c r="JQJ132" s="6"/>
      <c r="JQK132" s="6"/>
      <c r="JQL132" s="732"/>
      <c r="JQM132" s="1150"/>
      <c r="JQN132" s="609"/>
      <c r="JQO132" s="1150"/>
      <c r="JQP132" s="1150"/>
      <c r="JQQ132" s="1150"/>
      <c r="JQR132" s="609"/>
      <c r="JQS132" s="1150"/>
      <c r="JQT132" s="642"/>
      <c r="JQU132" s="1148"/>
      <c r="JQV132" s="1148"/>
      <c r="JQW132" s="1148"/>
      <c r="JQX132" s="642"/>
      <c r="JQY132" s="730"/>
      <c r="JQZ132" s="60"/>
      <c r="JRA132" s="60"/>
      <c r="JRB132" s="731"/>
      <c r="JRC132" s="1150"/>
      <c r="JRD132" s="35"/>
      <c r="JRE132" s="732"/>
      <c r="JRF132" s="6"/>
      <c r="JRG132" s="6"/>
      <c r="JRH132" s="6"/>
      <c r="JRI132" s="732"/>
      <c r="JRJ132" s="1150"/>
      <c r="JRK132" s="609"/>
      <c r="JRL132" s="1150"/>
      <c r="JRM132" s="1150"/>
      <c r="JRN132" s="1150"/>
      <c r="JRO132" s="609"/>
      <c r="JRP132" s="1150"/>
      <c r="JRQ132" s="642"/>
      <c r="JRR132" s="1148"/>
      <c r="JRS132" s="1148"/>
      <c r="JRT132" s="1148"/>
      <c r="JRU132" s="642"/>
      <c r="JRV132" s="730"/>
      <c r="JRW132" s="60"/>
      <c r="JRX132" s="60"/>
      <c r="JRY132" s="731"/>
      <c r="JRZ132" s="1150"/>
      <c r="JSA132" s="35"/>
      <c r="JSB132" s="732"/>
      <c r="JSC132" s="6"/>
      <c r="JSD132" s="6"/>
      <c r="JSE132" s="6"/>
      <c r="JSF132" s="732"/>
      <c r="JSG132" s="1150"/>
      <c r="JSH132" s="609"/>
      <c r="JSI132" s="1150"/>
      <c r="JSJ132" s="1150"/>
      <c r="JSK132" s="1150"/>
      <c r="JSL132" s="609"/>
      <c r="JSM132" s="1150"/>
      <c r="JSN132" s="642"/>
      <c r="JSO132" s="1148"/>
      <c r="JSP132" s="1148"/>
      <c r="JSQ132" s="1148"/>
      <c r="JSR132" s="642"/>
      <c r="JSS132" s="730"/>
      <c r="JST132" s="60"/>
      <c r="JSU132" s="60"/>
      <c r="JSV132" s="731"/>
      <c r="JSW132" s="1150"/>
      <c r="JSX132" s="35"/>
      <c r="JSY132" s="732"/>
      <c r="JSZ132" s="6"/>
      <c r="JTA132" s="6"/>
      <c r="JTB132" s="6"/>
      <c r="JTC132" s="732"/>
      <c r="JTD132" s="1150"/>
      <c r="JTE132" s="609"/>
      <c r="JTF132" s="1150"/>
      <c r="JTG132" s="1150"/>
      <c r="JTH132" s="1150"/>
      <c r="JTI132" s="609"/>
      <c r="JTJ132" s="1150"/>
      <c r="JTK132" s="642"/>
      <c r="JTL132" s="1148"/>
      <c r="JTM132" s="1148"/>
      <c r="JTN132" s="1148"/>
      <c r="JTO132" s="642"/>
      <c r="JTP132" s="730"/>
      <c r="JTQ132" s="60"/>
      <c r="JTR132" s="60"/>
      <c r="JTS132" s="731"/>
      <c r="JTT132" s="1150"/>
      <c r="JTU132" s="35"/>
      <c r="JTV132" s="732"/>
      <c r="JTW132" s="6"/>
      <c r="JTX132" s="6"/>
      <c r="JTY132" s="6"/>
      <c r="JTZ132" s="732"/>
      <c r="JUA132" s="1150"/>
      <c r="JUB132" s="609"/>
      <c r="JUC132" s="1150"/>
      <c r="JUD132" s="1150"/>
      <c r="JUE132" s="1150"/>
      <c r="JUF132" s="609"/>
      <c r="JUG132" s="1150"/>
      <c r="JUH132" s="642"/>
      <c r="JUI132" s="1148"/>
      <c r="JUJ132" s="1148"/>
      <c r="JUK132" s="1148"/>
      <c r="JUL132" s="642"/>
      <c r="JUM132" s="730"/>
      <c r="JUN132" s="60"/>
      <c r="JUO132" s="60"/>
      <c r="JUP132" s="731"/>
      <c r="JUQ132" s="1150"/>
      <c r="JUR132" s="35"/>
      <c r="JUS132" s="732"/>
      <c r="JUT132" s="6"/>
      <c r="JUU132" s="6"/>
      <c r="JUV132" s="6"/>
      <c r="JUW132" s="732"/>
      <c r="JUX132" s="1150"/>
      <c r="JUY132" s="609"/>
      <c r="JUZ132" s="1150"/>
      <c r="JVA132" s="1150"/>
      <c r="JVB132" s="1150"/>
      <c r="JVC132" s="609"/>
      <c r="JVD132" s="1150"/>
      <c r="JVE132" s="642"/>
      <c r="JVF132" s="1148"/>
      <c r="JVG132" s="1148"/>
      <c r="JVH132" s="1148"/>
      <c r="JVI132" s="642"/>
      <c r="JVJ132" s="730"/>
      <c r="JVK132" s="60"/>
      <c r="JVL132" s="60"/>
      <c r="JVM132" s="731"/>
      <c r="JVN132" s="1150"/>
      <c r="JVO132" s="35"/>
      <c r="JVP132" s="732"/>
      <c r="JVQ132" s="6"/>
      <c r="JVR132" s="6"/>
      <c r="JVS132" s="6"/>
      <c r="JVT132" s="732"/>
      <c r="JVU132" s="1150"/>
      <c r="JVV132" s="609"/>
      <c r="JVW132" s="1150"/>
      <c r="JVX132" s="1150"/>
      <c r="JVY132" s="1150"/>
      <c r="JVZ132" s="609"/>
      <c r="JWA132" s="1150"/>
      <c r="JWB132" s="642"/>
      <c r="JWC132" s="1148"/>
      <c r="JWD132" s="1148"/>
      <c r="JWE132" s="1148"/>
      <c r="JWF132" s="642"/>
      <c r="JWG132" s="730"/>
      <c r="JWH132" s="60"/>
      <c r="JWI132" s="60"/>
      <c r="JWJ132" s="731"/>
      <c r="JWK132" s="1150"/>
      <c r="JWL132" s="35"/>
      <c r="JWM132" s="732"/>
      <c r="JWN132" s="6"/>
      <c r="JWO132" s="6"/>
      <c r="JWP132" s="6"/>
      <c r="JWQ132" s="732"/>
      <c r="JWR132" s="1150"/>
      <c r="JWS132" s="609"/>
      <c r="JWT132" s="1150"/>
      <c r="JWU132" s="1150"/>
      <c r="JWV132" s="1150"/>
      <c r="JWW132" s="609"/>
      <c r="JWX132" s="1150"/>
      <c r="JWY132" s="642"/>
      <c r="JWZ132" s="1148"/>
      <c r="JXA132" s="1148"/>
      <c r="JXB132" s="1148"/>
      <c r="JXC132" s="642"/>
      <c r="JXD132" s="730"/>
      <c r="JXE132" s="60"/>
      <c r="JXF132" s="60"/>
      <c r="JXG132" s="731"/>
      <c r="JXH132" s="1150"/>
      <c r="JXI132" s="35"/>
      <c r="JXJ132" s="732"/>
      <c r="JXK132" s="6"/>
      <c r="JXL132" s="6"/>
      <c r="JXM132" s="6"/>
      <c r="JXN132" s="732"/>
      <c r="JXO132" s="1150"/>
      <c r="JXP132" s="609"/>
      <c r="JXQ132" s="1150"/>
      <c r="JXR132" s="1150"/>
      <c r="JXS132" s="1150"/>
      <c r="JXT132" s="609"/>
      <c r="JXU132" s="1150"/>
      <c r="JXV132" s="642"/>
      <c r="JXW132" s="1148"/>
      <c r="JXX132" s="1148"/>
      <c r="JXY132" s="1148"/>
      <c r="JXZ132" s="642"/>
      <c r="JYA132" s="730"/>
      <c r="JYB132" s="60"/>
      <c r="JYC132" s="60"/>
      <c r="JYD132" s="731"/>
      <c r="JYE132" s="1150"/>
      <c r="JYF132" s="35"/>
      <c r="JYG132" s="732"/>
      <c r="JYH132" s="6"/>
      <c r="JYI132" s="6"/>
      <c r="JYJ132" s="6"/>
      <c r="JYK132" s="732"/>
      <c r="JYL132" s="1150"/>
      <c r="JYM132" s="609"/>
      <c r="JYN132" s="1150"/>
      <c r="JYO132" s="1150"/>
      <c r="JYP132" s="1150"/>
      <c r="JYQ132" s="609"/>
      <c r="JYR132" s="1150"/>
      <c r="JYS132" s="642"/>
      <c r="JYT132" s="1148"/>
      <c r="JYU132" s="1148"/>
      <c r="JYV132" s="1148"/>
      <c r="JYW132" s="642"/>
      <c r="JYX132" s="730"/>
      <c r="JYY132" s="60"/>
      <c r="JYZ132" s="60"/>
      <c r="JZA132" s="731"/>
      <c r="JZB132" s="1150"/>
      <c r="JZC132" s="35"/>
      <c r="JZD132" s="732"/>
      <c r="JZE132" s="6"/>
      <c r="JZF132" s="6"/>
      <c r="JZG132" s="6"/>
      <c r="JZH132" s="732"/>
      <c r="JZI132" s="1150"/>
      <c r="JZJ132" s="609"/>
      <c r="JZK132" s="1150"/>
      <c r="JZL132" s="1150"/>
      <c r="JZM132" s="1150"/>
      <c r="JZN132" s="609"/>
      <c r="JZO132" s="1150"/>
      <c r="JZP132" s="642"/>
      <c r="JZQ132" s="1148"/>
      <c r="JZR132" s="1148"/>
      <c r="JZS132" s="1148"/>
      <c r="JZT132" s="642"/>
      <c r="JZU132" s="730"/>
      <c r="JZV132" s="60"/>
      <c r="JZW132" s="60"/>
      <c r="JZX132" s="731"/>
      <c r="JZY132" s="1150"/>
      <c r="JZZ132" s="35"/>
      <c r="KAA132" s="732"/>
      <c r="KAB132" s="6"/>
      <c r="KAC132" s="6"/>
      <c r="KAD132" s="6"/>
      <c r="KAE132" s="732"/>
      <c r="KAF132" s="1150"/>
      <c r="KAG132" s="609"/>
      <c r="KAH132" s="1150"/>
      <c r="KAI132" s="1150"/>
      <c r="KAJ132" s="1150"/>
      <c r="KAK132" s="609"/>
      <c r="KAL132" s="1150"/>
      <c r="KAM132" s="642"/>
      <c r="KAN132" s="1148"/>
      <c r="KAO132" s="1148"/>
      <c r="KAP132" s="1148"/>
      <c r="KAQ132" s="642"/>
      <c r="KAR132" s="730"/>
      <c r="KAS132" s="60"/>
      <c r="KAT132" s="60"/>
      <c r="KAU132" s="731"/>
      <c r="KAV132" s="1150"/>
      <c r="KAW132" s="35"/>
      <c r="KAX132" s="732"/>
      <c r="KAY132" s="6"/>
      <c r="KAZ132" s="6"/>
      <c r="KBA132" s="6"/>
      <c r="KBB132" s="732"/>
      <c r="KBC132" s="1150"/>
      <c r="KBD132" s="609"/>
      <c r="KBE132" s="1150"/>
      <c r="KBF132" s="1150"/>
      <c r="KBG132" s="1150"/>
      <c r="KBH132" s="609"/>
      <c r="KBI132" s="1150"/>
      <c r="KBJ132" s="642"/>
      <c r="KBK132" s="1148"/>
      <c r="KBL132" s="1148"/>
      <c r="KBM132" s="1148"/>
      <c r="KBN132" s="642"/>
      <c r="KBO132" s="730"/>
      <c r="KBP132" s="60"/>
      <c r="KBQ132" s="60"/>
      <c r="KBR132" s="731"/>
      <c r="KBS132" s="1150"/>
      <c r="KBT132" s="35"/>
      <c r="KBU132" s="732"/>
      <c r="KBV132" s="6"/>
      <c r="KBW132" s="6"/>
      <c r="KBX132" s="6"/>
      <c r="KBY132" s="732"/>
      <c r="KBZ132" s="1150"/>
      <c r="KCA132" s="609"/>
      <c r="KCB132" s="1150"/>
      <c r="KCC132" s="1150"/>
      <c r="KCD132" s="1150"/>
      <c r="KCE132" s="609"/>
      <c r="KCF132" s="1150"/>
      <c r="KCG132" s="642"/>
      <c r="KCH132" s="1148"/>
      <c r="KCI132" s="1148"/>
      <c r="KCJ132" s="1148"/>
      <c r="KCK132" s="642"/>
      <c r="KCL132" s="730"/>
      <c r="KCM132" s="60"/>
      <c r="KCN132" s="60"/>
      <c r="KCO132" s="731"/>
      <c r="KCP132" s="1150"/>
      <c r="KCQ132" s="35"/>
      <c r="KCR132" s="732"/>
      <c r="KCS132" s="6"/>
      <c r="KCT132" s="6"/>
      <c r="KCU132" s="6"/>
      <c r="KCV132" s="732"/>
      <c r="KCW132" s="1150"/>
      <c r="KCX132" s="609"/>
      <c r="KCY132" s="1150"/>
      <c r="KCZ132" s="1150"/>
      <c r="KDA132" s="1150"/>
      <c r="KDB132" s="609"/>
      <c r="KDC132" s="1150"/>
      <c r="KDD132" s="642"/>
      <c r="KDE132" s="1148"/>
      <c r="KDF132" s="1148"/>
      <c r="KDG132" s="1148"/>
      <c r="KDH132" s="642"/>
      <c r="KDI132" s="730"/>
      <c r="KDJ132" s="60"/>
      <c r="KDK132" s="60"/>
      <c r="KDL132" s="731"/>
      <c r="KDM132" s="1150"/>
      <c r="KDN132" s="35"/>
      <c r="KDO132" s="732"/>
      <c r="KDP132" s="6"/>
      <c r="KDQ132" s="6"/>
      <c r="KDR132" s="6"/>
      <c r="KDS132" s="732"/>
      <c r="KDT132" s="1150"/>
      <c r="KDU132" s="609"/>
      <c r="KDV132" s="1150"/>
      <c r="KDW132" s="1150"/>
      <c r="KDX132" s="1150"/>
      <c r="KDY132" s="609"/>
      <c r="KDZ132" s="1150"/>
      <c r="KEA132" s="642"/>
      <c r="KEB132" s="1148"/>
      <c r="KEC132" s="1148"/>
      <c r="KED132" s="1148"/>
      <c r="KEE132" s="642"/>
      <c r="KEF132" s="730"/>
      <c r="KEG132" s="60"/>
      <c r="KEH132" s="60"/>
      <c r="KEI132" s="731"/>
      <c r="KEJ132" s="1150"/>
      <c r="KEK132" s="35"/>
      <c r="KEL132" s="732"/>
      <c r="KEM132" s="6"/>
      <c r="KEN132" s="6"/>
      <c r="KEO132" s="6"/>
      <c r="KEP132" s="732"/>
      <c r="KEQ132" s="1150"/>
      <c r="KER132" s="609"/>
      <c r="KES132" s="1150"/>
      <c r="KET132" s="1150"/>
      <c r="KEU132" s="1150"/>
      <c r="KEV132" s="609"/>
      <c r="KEW132" s="1150"/>
      <c r="KEX132" s="642"/>
      <c r="KEY132" s="1148"/>
      <c r="KEZ132" s="1148"/>
      <c r="KFA132" s="1148"/>
      <c r="KFB132" s="642"/>
      <c r="KFC132" s="730"/>
      <c r="KFD132" s="60"/>
      <c r="KFE132" s="60"/>
      <c r="KFF132" s="731"/>
      <c r="KFG132" s="1150"/>
      <c r="KFH132" s="35"/>
      <c r="KFI132" s="732"/>
      <c r="KFJ132" s="6"/>
      <c r="KFK132" s="6"/>
      <c r="KFL132" s="6"/>
      <c r="KFM132" s="732"/>
      <c r="KFN132" s="1150"/>
      <c r="KFO132" s="609"/>
      <c r="KFP132" s="1150"/>
      <c r="KFQ132" s="1150"/>
      <c r="KFR132" s="1150"/>
      <c r="KFS132" s="609"/>
      <c r="KFT132" s="1150"/>
      <c r="KFU132" s="642"/>
      <c r="KFV132" s="1148"/>
      <c r="KFW132" s="1148"/>
      <c r="KFX132" s="1148"/>
      <c r="KFY132" s="642"/>
      <c r="KFZ132" s="730"/>
      <c r="KGA132" s="60"/>
      <c r="KGB132" s="60"/>
      <c r="KGC132" s="731"/>
      <c r="KGD132" s="1150"/>
      <c r="KGE132" s="35"/>
      <c r="KGF132" s="732"/>
      <c r="KGG132" s="6"/>
      <c r="KGH132" s="6"/>
      <c r="KGI132" s="6"/>
      <c r="KGJ132" s="732"/>
      <c r="KGK132" s="1150"/>
      <c r="KGL132" s="609"/>
      <c r="KGM132" s="1150"/>
      <c r="KGN132" s="1150"/>
      <c r="KGO132" s="1150"/>
      <c r="KGP132" s="609"/>
      <c r="KGQ132" s="1150"/>
      <c r="KGR132" s="642"/>
      <c r="KGS132" s="1148"/>
      <c r="KGT132" s="1148"/>
      <c r="KGU132" s="1148"/>
      <c r="KGV132" s="642"/>
      <c r="KGW132" s="730"/>
      <c r="KGX132" s="60"/>
      <c r="KGY132" s="60"/>
      <c r="KGZ132" s="731"/>
      <c r="KHA132" s="1150"/>
      <c r="KHB132" s="35"/>
      <c r="KHC132" s="732"/>
      <c r="KHD132" s="6"/>
      <c r="KHE132" s="6"/>
      <c r="KHF132" s="6"/>
      <c r="KHG132" s="732"/>
      <c r="KHH132" s="1150"/>
      <c r="KHI132" s="609"/>
      <c r="KHJ132" s="1150"/>
      <c r="KHK132" s="1150"/>
      <c r="KHL132" s="1150"/>
      <c r="KHM132" s="609"/>
      <c r="KHN132" s="1150"/>
      <c r="KHO132" s="642"/>
      <c r="KHP132" s="1148"/>
      <c r="KHQ132" s="1148"/>
      <c r="KHR132" s="1148"/>
      <c r="KHS132" s="642"/>
      <c r="KHT132" s="730"/>
      <c r="KHU132" s="60"/>
      <c r="KHV132" s="60"/>
      <c r="KHW132" s="731"/>
      <c r="KHX132" s="1150"/>
      <c r="KHY132" s="35"/>
      <c r="KHZ132" s="732"/>
      <c r="KIA132" s="6"/>
      <c r="KIB132" s="6"/>
      <c r="KIC132" s="6"/>
      <c r="KID132" s="732"/>
      <c r="KIE132" s="1150"/>
      <c r="KIF132" s="609"/>
      <c r="KIG132" s="1150"/>
      <c r="KIH132" s="1150"/>
      <c r="KII132" s="1150"/>
      <c r="KIJ132" s="609"/>
      <c r="KIK132" s="1150"/>
      <c r="KIL132" s="642"/>
      <c r="KIM132" s="1148"/>
      <c r="KIN132" s="1148"/>
      <c r="KIO132" s="1148"/>
      <c r="KIP132" s="642"/>
      <c r="KIQ132" s="730"/>
      <c r="KIR132" s="60"/>
      <c r="KIS132" s="60"/>
      <c r="KIT132" s="731"/>
      <c r="KIU132" s="1150"/>
      <c r="KIV132" s="35"/>
      <c r="KIW132" s="732"/>
      <c r="KIX132" s="6"/>
      <c r="KIY132" s="6"/>
      <c r="KIZ132" s="6"/>
      <c r="KJA132" s="732"/>
      <c r="KJB132" s="1150"/>
      <c r="KJC132" s="609"/>
      <c r="KJD132" s="1150"/>
      <c r="KJE132" s="1150"/>
      <c r="KJF132" s="1150"/>
      <c r="KJG132" s="609"/>
      <c r="KJH132" s="1150"/>
      <c r="KJI132" s="642"/>
      <c r="KJJ132" s="1148"/>
      <c r="KJK132" s="1148"/>
      <c r="KJL132" s="1148"/>
      <c r="KJM132" s="642"/>
      <c r="KJN132" s="730"/>
      <c r="KJO132" s="60"/>
      <c r="KJP132" s="60"/>
      <c r="KJQ132" s="731"/>
      <c r="KJR132" s="1150"/>
      <c r="KJS132" s="35"/>
      <c r="KJT132" s="732"/>
      <c r="KJU132" s="6"/>
      <c r="KJV132" s="6"/>
      <c r="KJW132" s="6"/>
      <c r="KJX132" s="732"/>
      <c r="KJY132" s="1150"/>
      <c r="KJZ132" s="609"/>
      <c r="KKA132" s="1150"/>
      <c r="KKB132" s="1150"/>
      <c r="KKC132" s="1150"/>
      <c r="KKD132" s="609"/>
      <c r="KKE132" s="1150"/>
      <c r="KKF132" s="642"/>
      <c r="KKG132" s="1148"/>
      <c r="KKH132" s="1148"/>
      <c r="KKI132" s="1148"/>
      <c r="KKJ132" s="642"/>
      <c r="KKK132" s="730"/>
      <c r="KKL132" s="60"/>
      <c r="KKM132" s="60"/>
      <c r="KKN132" s="731"/>
      <c r="KKO132" s="1150"/>
      <c r="KKP132" s="35"/>
      <c r="KKQ132" s="732"/>
      <c r="KKR132" s="6"/>
      <c r="KKS132" s="6"/>
      <c r="KKT132" s="6"/>
      <c r="KKU132" s="732"/>
      <c r="KKV132" s="1150"/>
      <c r="KKW132" s="609"/>
      <c r="KKX132" s="1150"/>
      <c r="KKY132" s="1150"/>
      <c r="KKZ132" s="1150"/>
      <c r="KLA132" s="609"/>
      <c r="KLB132" s="1150"/>
      <c r="KLC132" s="642"/>
      <c r="KLD132" s="1148"/>
      <c r="KLE132" s="1148"/>
      <c r="KLF132" s="1148"/>
      <c r="KLG132" s="642"/>
      <c r="KLH132" s="730"/>
      <c r="KLI132" s="60"/>
      <c r="KLJ132" s="60"/>
      <c r="KLK132" s="731"/>
      <c r="KLL132" s="1150"/>
      <c r="KLM132" s="35"/>
      <c r="KLN132" s="732"/>
      <c r="KLO132" s="6"/>
      <c r="KLP132" s="6"/>
      <c r="KLQ132" s="6"/>
      <c r="KLR132" s="732"/>
      <c r="KLS132" s="1150"/>
      <c r="KLT132" s="609"/>
      <c r="KLU132" s="1150"/>
      <c r="KLV132" s="1150"/>
      <c r="KLW132" s="1150"/>
      <c r="KLX132" s="609"/>
      <c r="KLY132" s="1150"/>
      <c r="KLZ132" s="642"/>
      <c r="KMA132" s="1148"/>
      <c r="KMB132" s="1148"/>
      <c r="KMC132" s="1148"/>
      <c r="KMD132" s="642"/>
      <c r="KME132" s="730"/>
      <c r="KMF132" s="60"/>
      <c r="KMG132" s="60"/>
      <c r="KMH132" s="731"/>
      <c r="KMI132" s="1150"/>
      <c r="KMJ132" s="35"/>
      <c r="KMK132" s="732"/>
      <c r="KML132" s="6"/>
      <c r="KMM132" s="6"/>
      <c r="KMN132" s="6"/>
      <c r="KMO132" s="732"/>
      <c r="KMP132" s="1150"/>
      <c r="KMQ132" s="609"/>
      <c r="KMR132" s="1150"/>
      <c r="KMS132" s="1150"/>
      <c r="KMT132" s="1150"/>
      <c r="KMU132" s="609"/>
      <c r="KMV132" s="1150"/>
      <c r="KMW132" s="642"/>
      <c r="KMX132" s="1148"/>
      <c r="KMY132" s="1148"/>
      <c r="KMZ132" s="1148"/>
      <c r="KNA132" s="642"/>
      <c r="KNB132" s="730"/>
      <c r="KNC132" s="60"/>
      <c r="KND132" s="60"/>
      <c r="KNE132" s="731"/>
      <c r="KNF132" s="1150"/>
      <c r="KNG132" s="35"/>
      <c r="KNH132" s="732"/>
      <c r="KNI132" s="6"/>
      <c r="KNJ132" s="6"/>
      <c r="KNK132" s="6"/>
      <c r="KNL132" s="732"/>
      <c r="KNM132" s="1150"/>
      <c r="KNN132" s="609"/>
      <c r="KNO132" s="1150"/>
      <c r="KNP132" s="1150"/>
      <c r="KNQ132" s="1150"/>
      <c r="KNR132" s="609"/>
      <c r="KNS132" s="1150"/>
      <c r="KNT132" s="642"/>
      <c r="KNU132" s="1148"/>
      <c r="KNV132" s="1148"/>
      <c r="KNW132" s="1148"/>
      <c r="KNX132" s="642"/>
      <c r="KNY132" s="730"/>
      <c r="KNZ132" s="60"/>
      <c r="KOA132" s="60"/>
      <c r="KOB132" s="731"/>
      <c r="KOC132" s="1150"/>
      <c r="KOD132" s="35"/>
      <c r="KOE132" s="732"/>
      <c r="KOF132" s="6"/>
      <c r="KOG132" s="6"/>
      <c r="KOH132" s="6"/>
      <c r="KOI132" s="732"/>
      <c r="KOJ132" s="1150"/>
      <c r="KOK132" s="609"/>
      <c r="KOL132" s="1150"/>
      <c r="KOM132" s="1150"/>
      <c r="KON132" s="1150"/>
      <c r="KOO132" s="609"/>
      <c r="KOP132" s="1150"/>
      <c r="KOQ132" s="642"/>
      <c r="KOR132" s="1148"/>
      <c r="KOS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2"/>
      <c r="KPC132" s="6"/>
      <c r="KPD132" s="6"/>
      <c r="KPE132" s="6"/>
      <c r="KPF132" s="732"/>
      <c r="KPG132" s="1150"/>
      <c r="KPH132" s="609"/>
      <c r="KPI132" s="1150"/>
      <c r="KPJ132" s="1150"/>
      <c r="KPK132" s="1150"/>
      <c r="KPL132" s="609"/>
      <c r="KPM132" s="1150"/>
      <c r="KPN132" s="642"/>
      <c r="KPO132" s="1148"/>
      <c r="KPP132" s="1148"/>
      <c r="KPQ132" s="1148"/>
      <c r="KPR132" s="642"/>
      <c r="KPS132" s="730"/>
      <c r="KPT132" s="60"/>
      <c r="KPU132" s="60"/>
      <c r="KPV132" s="731"/>
      <c r="KPW132" s="1150"/>
      <c r="KPX132" s="35"/>
      <c r="KPY132" s="732"/>
      <c r="KPZ132" s="6"/>
      <c r="KQA132" s="6"/>
      <c r="KQB132" s="6"/>
      <c r="KQC132" s="732"/>
      <c r="KQD132" s="1150"/>
      <c r="KQE132" s="609"/>
      <c r="KQF132" s="1150"/>
      <c r="KQG132" s="1150"/>
      <c r="KQH132" s="1150"/>
      <c r="KQI132" s="609"/>
      <c r="KQJ132" s="1150"/>
      <c r="KQK132" s="642"/>
      <c r="KQL132" s="1148"/>
      <c r="KQM132" s="1148"/>
      <c r="KQN132" s="1148"/>
      <c r="KQO132" s="642"/>
      <c r="KQP132" s="730"/>
      <c r="KQQ132" s="60"/>
      <c r="KQR132" s="60"/>
      <c r="KQS132" s="731"/>
      <c r="KQT132" s="1150"/>
      <c r="KQU132" s="35"/>
      <c r="KQV132" s="732"/>
      <c r="KQW132" s="6"/>
      <c r="KQX132" s="6"/>
      <c r="KQY132" s="6"/>
      <c r="KQZ132" s="732"/>
      <c r="KRA132" s="1150"/>
      <c r="KRB132" s="609"/>
      <c r="KRC132" s="1150"/>
      <c r="KRD132" s="1150"/>
      <c r="KRE132" s="1150"/>
      <c r="KRF132" s="609"/>
      <c r="KRG132" s="1150"/>
      <c r="KRH132" s="642"/>
      <c r="KRI132" s="1148"/>
      <c r="KRJ132" s="1148"/>
      <c r="KRK132" s="1148"/>
      <c r="KRL132" s="642"/>
      <c r="KRM132" s="730"/>
      <c r="KRN132" s="60"/>
      <c r="KRO132" s="60"/>
      <c r="KRP132" s="731"/>
      <c r="KRQ132" s="1150"/>
      <c r="KRR132" s="35"/>
      <c r="KRS132" s="732"/>
      <c r="KRT132" s="6"/>
      <c r="KRU132" s="6"/>
      <c r="KRV132" s="6"/>
      <c r="KRW132" s="732"/>
      <c r="KRX132" s="1150"/>
      <c r="KRY132" s="609"/>
      <c r="KRZ132" s="1150"/>
      <c r="KSA132" s="1150"/>
      <c r="KSB132" s="1150"/>
      <c r="KSC132" s="609"/>
      <c r="KSD132" s="1150"/>
      <c r="KSE132" s="642"/>
      <c r="KSF132" s="1148"/>
      <c r="KSG132" s="1148"/>
      <c r="KSH132" s="1148"/>
      <c r="KSI132" s="642"/>
      <c r="KSJ132" s="730"/>
      <c r="KSK132" s="60"/>
      <c r="KSL132" s="60"/>
      <c r="KSM132" s="731"/>
      <c r="KSN132" s="1150"/>
      <c r="KSO132" s="35"/>
      <c r="KSP132" s="732"/>
      <c r="KSQ132" s="6"/>
      <c r="KSR132" s="6"/>
      <c r="KSS132" s="6"/>
      <c r="KST132" s="732"/>
      <c r="KSU132" s="1150"/>
      <c r="KSV132" s="609"/>
      <c r="KSW132" s="1150"/>
      <c r="KSX132" s="1150"/>
      <c r="KSY132" s="1150"/>
      <c r="KSZ132" s="609"/>
      <c r="KTA132" s="1150"/>
      <c r="KTB132" s="642"/>
      <c r="KTC132" s="1148"/>
      <c r="KTD132" s="1148"/>
      <c r="KTE132" s="1148"/>
      <c r="KTF132" s="642"/>
      <c r="KTG132" s="730"/>
      <c r="KTH132" s="60"/>
      <c r="KTI132" s="60"/>
      <c r="KTJ132" s="731"/>
      <c r="KTK132" s="1150"/>
      <c r="KTL132" s="35"/>
      <c r="KTM132" s="732"/>
      <c r="KTN132" s="6"/>
      <c r="KTO132" s="6"/>
      <c r="KTP132" s="6"/>
      <c r="KTQ132" s="732"/>
      <c r="KTR132" s="1150"/>
      <c r="KTS132" s="609"/>
      <c r="KTT132" s="1150"/>
      <c r="KTU132" s="1150"/>
      <c r="KTV132" s="1150"/>
      <c r="KTW132" s="609"/>
      <c r="KTX132" s="1150"/>
      <c r="KTY132" s="642"/>
      <c r="KTZ132" s="1148"/>
      <c r="KUA132" s="1148"/>
      <c r="KUB132" s="1148"/>
      <c r="KUC132" s="642"/>
      <c r="KUD132" s="730"/>
      <c r="KUE132" s="60"/>
      <c r="KUF132" s="60"/>
      <c r="KUG132" s="731"/>
      <c r="KUH132" s="1150"/>
      <c r="KUI132" s="35"/>
      <c r="KUJ132" s="732"/>
      <c r="KUK132" s="6"/>
      <c r="KUL132" s="6"/>
      <c r="KUM132" s="6"/>
      <c r="KUN132" s="732"/>
      <c r="KUO132" s="1150"/>
      <c r="KUP132" s="609"/>
      <c r="KUQ132" s="1150"/>
      <c r="KUR132" s="1150"/>
      <c r="KUS132" s="1150"/>
      <c r="KUT132" s="609"/>
      <c r="KUU132" s="1150"/>
      <c r="KUV132" s="642"/>
      <c r="KUW132" s="1148"/>
      <c r="KUX132" s="1148"/>
      <c r="KUY132" s="1148"/>
      <c r="KUZ132" s="642"/>
      <c r="KVA132" s="730"/>
      <c r="KVB132" s="60"/>
      <c r="KVC132" s="60"/>
      <c r="KVD132" s="731"/>
      <c r="KVE132" s="1150"/>
      <c r="KVF132" s="35"/>
      <c r="KVG132" s="732"/>
      <c r="KVH132" s="6"/>
      <c r="KVI132" s="6"/>
      <c r="KVJ132" s="6"/>
      <c r="KVK132" s="732"/>
      <c r="KVL132" s="1150"/>
      <c r="KVM132" s="609"/>
      <c r="KVN132" s="1150"/>
      <c r="KVO132" s="1150"/>
      <c r="KVP132" s="1150"/>
      <c r="KVQ132" s="609"/>
      <c r="KVR132" s="1150"/>
      <c r="KVS132" s="642"/>
      <c r="KVT132" s="1148"/>
      <c r="KVU132" s="1148"/>
      <c r="KVV132" s="1148"/>
      <c r="KVW132" s="642"/>
      <c r="KVX132" s="730"/>
      <c r="KVY132" s="60"/>
      <c r="KVZ132" s="60"/>
      <c r="KWA132" s="731"/>
      <c r="KWB132" s="1150"/>
      <c r="KWC132" s="35"/>
      <c r="KWD132" s="732"/>
      <c r="KWE132" s="6"/>
      <c r="KWF132" s="6"/>
      <c r="KWG132" s="6"/>
      <c r="KWH132" s="732"/>
      <c r="KWI132" s="1150"/>
      <c r="KWJ132" s="609"/>
      <c r="KWK132" s="1150"/>
      <c r="KWL132" s="1150"/>
      <c r="KWM132" s="1150"/>
      <c r="KWN132" s="609"/>
      <c r="KWO132" s="1150"/>
      <c r="KWP132" s="642"/>
      <c r="KWQ132" s="1148"/>
      <c r="KWR132" s="1148"/>
      <c r="KWS132" s="1148"/>
      <c r="KWT132" s="642"/>
      <c r="KWU132" s="730"/>
      <c r="KWV132" s="60"/>
      <c r="KWW132" s="60"/>
      <c r="KWX132" s="731"/>
      <c r="KWY132" s="1150"/>
      <c r="KWZ132" s="35"/>
      <c r="KXA132" s="732"/>
      <c r="KXB132" s="6"/>
      <c r="KXC132" s="6"/>
      <c r="KXD132" s="6"/>
      <c r="KXE132" s="732"/>
      <c r="KXF132" s="1150"/>
      <c r="KXG132" s="609"/>
      <c r="KXH132" s="1150"/>
      <c r="KXI132" s="1150"/>
      <c r="KXJ132" s="1150"/>
      <c r="KXK132" s="609"/>
      <c r="KXL132" s="1150"/>
      <c r="KXM132" s="642"/>
      <c r="KXN132" s="1148"/>
      <c r="KXO132" s="1148"/>
      <c r="KXP132" s="1148"/>
      <c r="KXQ132" s="642"/>
      <c r="KXR132" s="730"/>
      <c r="KXS132" s="60"/>
      <c r="KXT132" s="60"/>
      <c r="KXU132" s="731"/>
      <c r="KXV132" s="1150"/>
      <c r="KXW132" s="35"/>
      <c r="KXX132" s="732"/>
      <c r="KXY132" s="6"/>
      <c r="KXZ132" s="6"/>
      <c r="KYA132" s="6"/>
      <c r="KYB132" s="732"/>
      <c r="KYC132" s="1150"/>
      <c r="KYD132" s="609"/>
      <c r="KYE132" s="1150"/>
      <c r="KYF132" s="1150"/>
      <c r="KYG132" s="1150"/>
      <c r="KYH132" s="609"/>
      <c r="KYI132" s="1150"/>
      <c r="KYJ132" s="642"/>
      <c r="KYK132" s="1148"/>
      <c r="KYL132" s="1148"/>
      <c r="KYM132" s="1148"/>
      <c r="KYN132" s="642"/>
      <c r="KYO132" s="730"/>
      <c r="KYP132" s="60"/>
      <c r="KYQ132" s="60"/>
      <c r="KYR132" s="731"/>
      <c r="KYS132" s="1150"/>
      <c r="KYT132" s="35"/>
      <c r="KYU132" s="732"/>
      <c r="KYV132" s="6"/>
      <c r="KYW132" s="6"/>
      <c r="KYX132" s="6"/>
      <c r="KYY132" s="732"/>
      <c r="KYZ132" s="1150"/>
      <c r="KZA132" s="609"/>
      <c r="KZB132" s="1150"/>
      <c r="KZC132" s="1150"/>
      <c r="KZD132" s="1150"/>
      <c r="KZE132" s="609"/>
      <c r="KZF132" s="1150"/>
      <c r="KZG132" s="642"/>
      <c r="KZH132" s="1148"/>
      <c r="KZI132" s="1148"/>
      <c r="KZJ132" s="1148"/>
      <c r="KZK132" s="642"/>
      <c r="KZL132" s="730"/>
      <c r="KZM132" s="60"/>
      <c r="KZN132" s="60"/>
      <c r="KZO132" s="731"/>
      <c r="KZP132" s="1150"/>
      <c r="KZQ132" s="35"/>
      <c r="KZR132" s="732"/>
      <c r="KZS132" s="6"/>
      <c r="KZT132" s="6"/>
      <c r="KZU132" s="6"/>
      <c r="KZV132" s="732"/>
      <c r="KZW132" s="1150"/>
      <c r="KZX132" s="609"/>
      <c r="KZY132" s="1150"/>
      <c r="KZZ132" s="1150"/>
      <c r="LAA132" s="1150"/>
      <c r="LAB132" s="609"/>
      <c r="LAC132" s="1150"/>
      <c r="LAD132" s="642"/>
      <c r="LAE132" s="1148"/>
      <c r="LAF132" s="1148"/>
      <c r="LAG132" s="1148"/>
      <c r="LAH132" s="642"/>
      <c r="LAI132" s="730"/>
      <c r="LAJ132" s="60"/>
      <c r="LAK132" s="60"/>
      <c r="LAL132" s="731"/>
      <c r="LAM132" s="1150"/>
      <c r="LAN132" s="35"/>
      <c r="LAO132" s="732"/>
      <c r="LAP132" s="6"/>
      <c r="LAQ132" s="6"/>
      <c r="LAR132" s="6"/>
      <c r="LAS132" s="732"/>
      <c r="LAT132" s="1150"/>
      <c r="LAU132" s="609"/>
      <c r="LAV132" s="1150"/>
      <c r="LAW132" s="1150"/>
      <c r="LAX132" s="1150"/>
      <c r="LAY132" s="609"/>
      <c r="LAZ132" s="1150"/>
      <c r="LBA132" s="642"/>
      <c r="LBB132" s="1148"/>
      <c r="LBC132" s="1148"/>
      <c r="LBD132" s="1148"/>
      <c r="LBE132" s="642"/>
      <c r="LBF132" s="730"/>
      <c r="LBG132" s="60"/>
      <c r="LBH132" s="60"/>
      <c r="LBI132" s="731"/>
      <c r="LBJ132" s="1150"/>
      <c r="LBK132" s="35"/>
      <c r="LBL132" s="732"/>
      <c r="LBM132" s="6"/>
      <c r="LBN132" s="6"/>
      <c r="LBO132" s="6"/>
      <c r="LBP132" s="732"/>
      <c r="LBQ132" s="1150"/>
      <c r="LBR132" s="609"/>
      <c r="LBS132" s="1150"/>
      <c r="LBT132" s="1150"/>
      <c r="LBU132" s="1150"/>
      <c r="LBV132" s="609"/>
      <c r="LBW132" s="1150"/>
      <c r="LBX132" s="642"/>
      <c r="LBY132" s="1148"/>
      <c r="LBZ132" s="1148"/>
      <c r="LCA132" s="1148"/>
      <c r="LCB132" s="642"/>
      <c r="LCC132" s="730"/>
      <c r="LCD132" s="60"/>
      <c r="LCE132" s="60"/>
      <c r="LCF132" s="731"/>
      <c r="LCG132" s="1150"/>
      <c r="LCH132" s="35"/>
      <c r="LCI132" s="732"/>
      <c r="LCJ132" s="6"/>
      <c r="LCK132" s="6"/>
      <c r="LCL132" s="6"/>
      <c r="LCM132" s="732"/>
      <c r="LCN132" s="1150"/>
      <c r="LCO132" s="609"/>
      <c r="LCP132" s="1150"/>
      <c r="LCQ132" s="1150"/>
      <c r="LCR132" s="1150"/>
      <c r="LCS132" s="609"/>
      <c r="LCT132" s="1150"/>
      <c r="LCU132" s="642"/>
      <c r="LCV132" s="1148"/>
      <c r="LCW132" s="1148"/>
      <c r="LCX132" s="1148"/>
      <c r="LCY132" s="642"/>
      <c r="LCZ132" s="730"/>
      <c r="LDA132" s="60"/>
      <c r="LDB132" s="60"/>
      <c r="LDC132" s="731"/>
      <c r="LDD132" s="1150"/>
      <c r="LDE132" s="35"/>
      <c r="LDF132" s="732"/>
      <c r="LDG132" s="6"/>
      <c r="LDH132" s="6"/>
      <c r="LDI132" s="6"/>
      <c r="LDJ132" s="732"/>
      <c r="LDK132" s="1150"/>
      <c r="LDL132" s="609"/>
      <c r="LDM132" s="1150"/>
      <c r="LDN132" s="1150"/>
      <c r="LDO132" s="1150"/>
      <c r="LDP132" s="609"/>
      <c r="LDQ132" s="1150"/>
      <c r="LDR132" s="642"/>
      <c r="LDS132" s="1148"/>
      <c r="LDT132" s="1148"/>
      <c r="LDU132" s="1148"/>
      <c r="LDV132" s="642"/>
      <c r="LDW132" s="730"/>
      <c r="LDX132" s="60"/>
      <c r="LDY132" s="60"/>
      <c r="LDZ132" s="731"/>
      <c r="LEA132" s="1150"/>
      <c r="LEB132" s="35"/>
      <c r="LEC132" s="732"/>
      <c r="LED132" s="6"/>
      <c r="LEE132" s="6"/>
      <c r="LEF132" s="6"/>
      <c r="LEG132" s="732"/>
      <c r="LEH132" s="1150"/>
      <c r="LEI132" s="609"/>
      <c r="LEJ132" s="1150"/>
      <c r="LEK132" s="1150"/>
      <c r="LEL132" s="1150"/>
      <c r="LEM132" s="609"/>
      <c r="LEN132" s="1150"/>
      <c r="LEO132" s="642"/>
      <c r="LEP132" s="1148"/>
      <c r="LEQ132" s="1148"/>
      <c r="LER132" s="1148"/>
      <c r="LES132" s="642"/>
      <c r="LET132" s="730"/>
      <c r="LEU132" s="60"/>
      <c r="LEV132" s="60"/>
      <c r="LEW132" s="731"/>
      <c r="LEX132" s="1150"/>
      <c r="LEY132" s="35"/>
      <c r="LEZ132" s="732"/>
      <c r="LFA132" s="6"/>
      <c r="LFB132" s="6"/>
      <c r="LFC132" s="6"/>
      <c r="LFD132" s="732"/>
      <c r="LFE132" s="1150"/>
      <c r="LFF132" s="609"/>
      <c r="LFG132" s="1150"/>
      <c r="LFH132" s="1150"/>
      <c r="LFI132" s="1150"/>
      <c r="LFJ132" s="609"/>
      <c r="LFK132" s="1150"/>
      <c r="LFL132" s="642"/>
      <c r="LFM132" s="1148"/>
      <c r="LFN132" s="1148"/>
      <c r="LFO132" s="1148"/>
      <c r="LFP132" s="642"/>
      <c r="LFQ132" s="730"/>
      <c r="LFR132" s="60"/>
      <c r="LFS132" s="60"/>
      <c r="LFT132" s="731"/>
      <c r="LFU132" s="1150"/>
      <c r="LFV132" s="35"/>
      <c r="LFW132" s="732"/>
      <c r="LFX132" s="6"/>
      <c r="LFY132" s="6"/>
      <c r="LFZ132" s="6"/>
      <c r="LGA132" s="732"/>
      <c r="LGB132" s="1150"/>
      <c r="LGC132" s="609"/>
      <c r="LGD132" s="1150"/>
      <c r="LGE132" s="1150"/>
      <c r="LGF132" s="1150"/>
      <c r="LGG132" s="609"/>
      <c r="LGH132" s="1150"/>
      <c r="LGI132" s="642"/>
      <c r="LGJ132" s="1148"/>
      <c r="LGK132" s="1148"/>
      <c r="LGL132" s="1148"/>
      <c r="LGM132" s="642"/>
      <c r="LGN132" s="730"/>
      <c r="LGO132" s="60"/>
      <c r="LGP132" s="60"/>
      <c r="LGQ132" s="731"/>
      <c r="LGR132" s="1150"/>
      <c r="LGS132" s="35"/>
      <c r="LGT132" s="732"/>
      <c r="LGU132" s="6"/>
      <c r="LGV132" s="6"/>
      <c r="LGW132" s="6"/>
      <c r="LGX132" s="732"/>
      <c r="LGY132" s="1150"/>
      <c r="LGZ132" s="609"/>
      <c r="LHA132" s="1150"/>
      <c r="LHB132" s="1150"/>
      <c r="LHC132" s="1150"/>
      <c r="LHD132" s="609"/>
      <c r="LHE132" s="1150"/>
      <c r="LHF132" s="642"/>
      <c r="LHG132" s="1148"/>
      <c r="LHH132" s="1148"/>
      <c r="LHI132" s="1148"/>
      <c r="LHJ132" s="642"/>
      <c r="LHK132" s="730"/>
      <c r="LHL132" s="60"/>
      <c r="LHM132" s="60"/>
      <c r="LHN132" s="731"/>
      <c r="LHO132" s="1150"/>
      <c r="LHP132" s="35"/>
      <c r="LHQ132" s="732"/>
      <c r="LHR132" s="6"/>
      <c r="LHS132" s="6"/>
      <c r="LHT132" s="6"/>
      <c r="LHU132" s="732"/>
      <c r="LHV132" s="1150"/>
      <c r="LHW132" s="609"/>
      <c r="LHX132" s="1150"/>
      <c r="LHY132" s="1150"/>
      <c r="LHZ132" s="1150"/>
      <c r="LIA132" s="609"/>
      <c r="LIB132" s="1150"/>
      <c r="LIC132" s="642"/>
      <c r="LID132" s="1148"/>
      <c r="LIE132" s="1148"/>
      <c r="LIF132" s="1148"/>
      <c r="LIG132" s="642"/>
      <c r="LIH132" s="730"/>
      <c r="LII132" s="60"/>
      <c r="LIJ132" s="60"/>
      <c r="LIK132" s="731"/>
      <c r="LIL132" s="1150"/>
      <c r="LIM132" s="35"/>
      <c r="LIN132" s="732"/>
      <c r="LIO132" s="6"/>
      <c r="LIP132" s="6"/>
      <c r="LIQ132" s="6"/>
      <c r="LIR132" s="732"/>
      <c r="LIS132" s="1150"/>
      <c r="LIT132" s="609"/>
      <c r="LIU132" s="1150"/>
      <c r="LIV132" s="1150"/>
      <c r="LIW132" s="1150"/>
      <c r="LIX132" s="609"/>
      <c r="LIY132" s="1150"/>
      <c r="LIZ132" s="642"/>
      <c r="LJA132" s="1148"/>
      <c r="LJB132" s="1148"/>
      <c r="LJC132" s="1148"/>
      <c r="LJD132" s="642"/>
      <c r="LJE132" s="730"/>
      <c r="LJF132" s="60"/>
      <c r="LJG132" s="60"/>
      <c r="LJH132" s="731"/>
      <c r="LJI132" s="1150"/>
      <c r="LJJ132" s="35"/>
      <c r="LJK132" s="732"/>
      <c r="LJL132" s="6"/>
      <c r="LJM132" s="6"/>
      <c r="LJN132" s="6"/>
      <c r="LJO132" s="732"/>
      <c r="LJP132" s="1150"/>
      <c r="LJQ132" s="609"/>
      <c r="LJR132" s="1150"/>
      <c r="LJS132" s="1150"/>
      <c r="LJT132" s="1150"/>
      <c r="LJU132" s="609"/>
      <c r="LJV132" s="1150"/>
      <c r="LJW132" s="642"/>
      <c r="LJX132" s="1148"/>
      <c r="LJY132" s="1148"/>
      <c r="LJZ132" s="1148"/>
      <c r="LKA132" s="642"/>
      <c r="LKB132" s="730"/>
      <c r="LKC132" s="60"/>
      <c r="LKD132" s="60"/>
      <c r="LKE132" s="731"/>
      <c r="LKF132" s="1150"/>
      <c r="LKG132" s="35"/>
      <c r="LKH132" s="732"/>
      <c r="LKI132" s="6"/>
      <c r="LKJ132" s="6"/>
      <c r="LKK132" s="6"/>
      <c r="LKL132" s="732"/>
      <c r="LKM132" s="1150"/>
      <c r="LKN132" s="609"/>
      <c r="LKO132" s="1150"/>
      <c r="LKP132" s="1150"/>
      <c r="LKQ132" s="1150"/>
      <c r="LKR132" s="609"/>
      <c r="LKS132" s="1150"/>
      <c r="LKT132" s="642"/>
      <c r="LKU132" s="1148"/>
      <c r="LKV132" s="1148"/>
      <c r="LKW132" s="1148"/>
      <c r="LKX132" s="642"/>
      <c r="LKY132" s="730"/>
      <c r="LKZ132" s="60"/>
      <c r="LLA132" s="60"/>
      <c r="LLB132" s="731"/>
      <c r="LLC132" s="1150"/>
      <c r="LLD132" s="35"/>
      <c r="LLE132" s="732"/>
      <c r="LLF132" s="6"/>
      <c r="LLG132" s="6"/>
      <c r="LLH132" s="6"/>
      <c r="LLI132" s="732"/>
      <c r="LLJ132" s="1150"/>
      <c r="LLK132" s="609"/>
      <c r="LLL132" s="1150"/>
      <c r="LLM132" s="1150"/>
      <c r="LLN132" s="1150"/>
      <c r="LLO132" s="609"/>
      <c r="LLP132" s="1150"/>
      <c r="LLQ132" s="642"/>
      <c r="LLR132" s="1148"/>
      <c r="LLS132" s="1148"/>
      <c r="LLT132" s="1148"/>
      <c r="LLU132" s="642"/>
      <c r="LLV132" s="730"/>
      <c r="LLW132" s="60"/>
      <c r="LLX132" s="60"/>
      <c r="LLY132" s="731"/>
      <c r="LLZ132" s="1150"/>
      <c r="LMA132" s="35"/>
      <c r="LMB132" s="732"/>
      <c r="LMC132" s="6"/>
      <c r="LMD132" s="6"/>
      <c r="LME132" s="6"/>
      <c r="LMF132" s="732"/>
      <c r="LMG132" s="1150"/>
      <c r="LMH132" s="609"/>
      <c r="LMI132" s="1150"/>
      <c r="LMJ132" s="1150"/>
      <c r="LMK132" s="1150"/>
      <c r="LML132" s="609"/>
      <c r="LMM132" s="1150"/>
      <c r="LMN132" s="642"/>
      <c r="LMO132" s="1148"/>
      <c r="LMP132" s="1148"/>
      <c r="LMQ132" s="1148"/>
      <c r="LMR132" s="642"/>
      <c r="LMS132" s="730"/>
      <c r="LMT132" s="60"/>
      <c r="LMU132" s="60"/>
      <c r="LMV132" s="731"/>
      <c r="LMW132" s="1150"/>
      <c r="LMX132" s="35"/>
      <c r="LMY132" s="732"/>
      <c r="LMZ132" s="6"/>
      <c r="LNA132" s="6"/>
      <c r="LNB132" s="6"/>
      <c r="LNC132" s="732"/>
      <c r="LND132" s="1150"/>
      <c r="LNE132" s="609"/>
      <c r="LNF132" s="1150"/>
      <c r="LNG132" s="1150"/>
      <c r="LNH132" s="1150"/>
      <c r="LNI132" s="609"/>
      <c r="LNJ132" s="1150"/>
      <c r="LNK132" s="642"/>
      <c r="LNL132" s="1148"/>
      <c r="LNM132" s="1148"/>
      <c r="LNN132" s="1148"/>
      <c r="LNO132" s="642"/>
      <c r="LNP132" s="730"/>
      <c r="LNQ132" s="60"/>
      <c r="LNR132" s="60"/>
      <c r="LNS132" s="731"/>
      <c r="LNT132" s="1150"/>
      <c r="LNU132" s="35"/>
      <c r="LNV132" s="732"/>
      <c r="LNW132" s="6"/>
      <c r="LNX132" s="6"/>
      <c r="LNY132" s="6"/>
      <c r="LNZ132" s="732"/>
      <c r="LOA132" s="1150"/>
      <c r="LOB132" s="609"/>
      <c r="LOC132" s="1150"/>
      <c r="LOD132" s="1150"/>
      <c r="LOE132" s="1150"/>
      <c r="LOF132" s="609"/>
      <c r="LOG132" s="1150"/>
      <c r="LOH132" s="642"/>
      <c r="LOI132" s="1148"/>
      <c r="LOJ132" s="1148"/>
      <c r="LOK132" s="1148"/>
      <c r="LOL132" s="642"/>
      <c r="LOM132" s="730"/>
      <c r="LON132" s="60"/>
      <c r="LOO132" s="60"/>
      <c r="LOP132" s="731"/>
      <c r="LOQ132" s="1150"/>
      <c r="LOR132" s="35"/>
      <c r="LOS132" s="732"/>
      <c r="LOT132" s="6"/>
      <c r="LOU132" s="6"/>
      <c r="LOV132" s="6"/>
      <c r="LOW132" s="732"/>
      <c r="LOX132" s="1150"/>
      <c r="LOY132" s="609"/>
      <c r="LOZ132" s="1150"/>
      <c r="LPA132" s="1150"/>
      <c r="LPB132" s="1150"/>
      <c r="LPC132" s="609"/>
      <c r="LPD132" s="1150"/>
      <c r="LPE132" s="642"/>
      <c r="LPF132" s="1148"/>
      <c r="LPG132" s="1148"/>
      <c r="LPH132" s="1148"/>
      <c r="LPI132" s="642"/>
      <c r="LPJ132" s="730"/>
      <c r="LPK132" s="60"/>
      <c r="LPL132" s="60"/>
      <c r="LPM132" s="731"/>
      <c r="LPN132" s="1150"/>
      <c r="LPO132" s="35"/>
      <c r="LPP132" s="732"/>
      <c r="LPQ132" s="6"/>
      <c r="LPR132" s="6"/>
      <c r="LPS132" s="6"/>
      <c r="LPT132" s="732"/>
      <c r="LPU132" s="1150"/>
      <c r="LPV132" s="609"/>
      <c r="LPW132" s="1150"/>
      <c r="LPX132" s="1150"/>
      <c r="LPY132" s="1150"/>
      <c r="LPZ132" s="609"/>
      <c r="LQA132" s="1150"/>
      <c r="LQB132" s="642"/>
      <c r="LQC132" s="1148"/>
      <c r="LQD132" s="1148"/>
      <c r="LQE132" s="1148"/>
      <c r="LQF132" s="642"/>
      <c r="LQG132" s="730"/>
      <c r="LQH132" s="60"/>
      <c r="LQI132" s="60"/>
      <c r="LQJ132" s="731"/>
      <c r="LQK132" s="1150"/>
      <c r="LQL132" s="35"/>
      <c r="LQM132" s="732"/>
      <c r="LQN132" s="6"/>
      <c r="LQO132" s="6"/>
      <c r="LQP132" s="6"/>
      <c r="LQQ132" s="732"/>
      <c r="LQR132" s="1150"/>
      <c r="LQS132" s="609"/>
      <c r="LQT132" s="1150"/>
      <c r="LQU132" s="1150"/>
      <c r="LQV132" s="1150"/>
      <c r="LQW132" s="609"/>
      <c r="LQX132" s="1150"/>
      <c r="LQY132" s="642"/>
      <c r="LQZ132" s="1148"/>
      <c r="LRA132" s="1148"/>
      <c r="LRB132" s="1148"/>
      <c r="LRC132" s="642"/>
      <c r="LRD132" s="730"/>
      <c r="LRE132" s="60"/>
      <c r="LRF132" s="60"/>
      <c r="LRG132" s="731"/>
      <c r="LRH132" s="1150"/>
      <c r="LRI132" s="35"/>
      <c r="LRJ132" s="732"/>
      <c r="LRK132" s="6"/>
      <c r="LRL132" s="6"/>
      <c r="LRM132" s="6"/>
      <c r="LRN132" s="732"/>
      <c r="LRO132" s="1150"/>
      <c r="LRP132" s="609"/>
      <c r="LRQ132" s="1150"/>
      <c r="LRR132" s="1150"/>
      <c r="LRS132" s="1150"/>
      <c r="LRT132" s="609"/>
      <c r="LRU132" s="1150"/>
      <c r="LRV132" s="642"/>
      <c r="LRW132" s="1148"/>
      <c r="LRX132" s="1148"/>
      <c r="LRY132" s="1148"/>
      <c r="LRZ132" s="642"/>
      <c r="LSA132" s="730"/>
      <c r="LSB132" s="60"/>
      <c r="LSC132" s="60"/>
      <c r="LSD132" s="731"/>
      <c r="LSE132" s="1150"/>
      <c r="LSF132" s="35"/>
      <c r="LSG132" s="732"/>
      <c r="LSH132" s="6"/>
      <c r="LSI132" s="6"/>
      <c r="LSJ132" s="6"/>
      <c r="LSK132" s="732"/>
      <c r="LSL132" s="1150"/>
      <c r="LSM132" s="609"/>
      <c r="LSN132" s="1150"/>
      <c r="LSO132" s="1150"/>
      <c r="LSP132" s="1150"/>
      <c r="LSQ132" s="609"/>
      <c r="LSR132" s="1150"/>
      <c r="LSS132" s="642"/>
      <c r="LST132" s="1148"/>
      <c r="LSU132" s="1148"/>
      <c r="LSV132" s="1148"/>
      <c r="LSW132" s="642"/>
      <c r="LSX132" s="730"/>
      <c r="LSY132" s="60"/>
      <c r="LSZ132" s="60"/>
      <c r="LTA132" s="731"/>
      <c r="LTB132" s="1150"/>
      <c r="LTC132" s="35"/>
      <c r="LTD132" s="732"/>
      <c r="LTE132" s="6"/>
      <c r="LTF132" s="6"/>
      <c r="LTG132" s="6"/>
      <c r="LTH132" s="732"/>
      <c r="LTI132" s="1150"/>
      <c r="LTJ132" s="609"/>
      <c r="LTK132" s="1150"/>
      <c r="LTL132" s="1150"/>
      <c r="LTM132" s="1150"/>
      <c r="LTN132" s="609"/>
      <c r="LTO132" s="1150"/>
      <c r="LTP132" s="642"/>
      <c r="LTQ132" s="1148"/>
      <c r="LTR132" s="1148"/>
      <c r="LTS132" s="1148"/>
      <c r="LTT132" s="642"/>
      <c r="LTU132" s="730"/>
      <c r="LTV132" s="60"/>
      <c r="LTW132" s="60"/>
      <c r="LTX132" s="731"/>
      <c r="LTY132" s="1150"/>
      <c r="LTZ132" s="35"/>
      <c r="LUA132" s="732"/>
      <c r="LUB132" s="6"/>
      <c r="LUC132" s="6"/>
      <c r="LUD132" s="6"/>
      <c r="LUE132" s="732"/>
      <c r="LUF132" s="1150"/>
      <c r="LUG132" s="609"/>
      <c r="LUH132" s="1150"/>
      <c r="LUI132" s="1150"/>
      <c r="LUJ132" s="1150"/>
      <c r="LUK132" s="609"/>
      <c r="LUL132" s="1150"/>
      <c r="LUM132" s="642"/>
      <c r="LUN132" s="1148"/>
      <c r="LUO132" s="1148"/>
      <c r="LUP132" s="1148"/>
      <c r="LUQ132" s="642"/>
      <c r="LUR132" s="730"/>
      <c r="LUS132" s="60"/>
      <c r="LUT132" s="60"/>
      <c r="LUU132" s="731"/>
      <c r="LUV132" s="1150"/>
      <c r="LUW132" s="35"/>
      <c r="LUX132" s="732"/>
      <c r="LUY132" s="6"/>
      <c r="LUZ132" s="6"/>
      <c r="LVA132" s="6"/>
      <c r="LVB132" s="732"/>
      <c r="LVC132" s="1150"/>
      <c r="LVD132" s="609"/>
      <c r="LVE132" s="1150"/>
      <c r="LVF132" s="1150"/>
      <c r="LVG132" s="1150"/>
      <c r="LVH132" s="609"/>
      <c r="LVI132" s="1150"/>
      <c r="LVJ132" s="642"/>
      <c r="LVK132" s="1148"/>
      <c r="LVL132" s="1148"/>
      <c r="LVM132" s="1148"/>
      <c r="LVN132" s="642"/>
      <c r="LVO132" s="730"/>
      <c r="LVP132" s="60"/>
      <c r="LVQ132" s="60"/>
      <c r="LVR132" s="731"/>
      <c r="LVS132" s="1150"/>
      <c r="LVT132" s="35"/>
      <c r="LVU132" s="732"/>
      <c r="LVV132" s="6"/>
      <c r="LVW132" s="6"/>
      <c r="LVX132" s="6"/>
      <c r="LVY132" s="732"/>
      <c r="LVZ132" s="1150"/>
      <c r="LWA132" s="609"/>
      <c r="LWB132" s="1150"/>
      <c r="LWC132" s="1150"/>
      <c r="LWD132" s="1150"/>
      <c r="LWE132" s="609"/>
      <c r="LWF132" s="1150"/>
      <c r="LWG132" s="642"/>
      <c r="LWH132" s="1148"/>
      <c r="LWI132" s="1148"/>
      <c r="LWJ132" s="1148"/>
      <c r="LWK132" s="642"/>
      <c r="LWL132" s="730"/>
      <c r="LWM132" s="60"/>
      <c r="LWN132" s="60"/>
      <c r="LWO132" s="731"/>
      <c r="LWP132" s="1150"/>
      <c r="LWQ132" s="35"/>
      <c r="LWR132" s="732"/>
      <c r="LWS132" s="6"/>
      <c r="LWT132" s="6"/>
      <c r="LWU132" s="6"/>
      <c r="LWV132" s="732"/>
      <c r="LWW132" s="1150"/>
      <c r="LWX132" s="609"/>
      <c r="LWY132" s="1150"/>
      <c r="LWZ132" s="1150"/>
      <c r="LXA132" s="1150"/>
      <c r="LXB132" s="609"/>
      <c r="LXC132" s="1150"/>
      <c r="LXD132" s="642"/>
      <c r="LXE132" s="1148"/>
      <c r="LXF132" s="1148"/>
      <c r="LXG132" s="1148"/>
      <c r="LXH132" s="642"/>
      <c r="LXI132" s="730"/>
      <c r="LXJ132" s="60"/>
      <c r="LXK132" s="60"/>
      <c r="LXL132" s="731"/>
      <c r="LXM132" s="1150"/>
      <c r="LXN132" s="35"/>
      <c r="LXO132" s="732"/>
      <c r="LXP132" s="6"/>
      <c r="LXQ132" s="6"/>
      <c r="LXR132" s="6"/>
      <c r="LXS132" s="732"/>
      <c r="LXT132" s="1150"/>
      <c r="LXU132" s="609"/>
      <c r="LXV132" s="1150"/>
      <c r="LXW132" s="1150"/>
      <c r="LXX132" s="1150"/>
      <c r="LXY132" s="609"/>
      <c r="LXZ132" s="1150"/>
      <c r="LYA132" s="642"/>
      <c r="LYB132" s="1148"/>
      <c r="LYC132" s="1148"/>
      <c r="LYD132" s="1148"/>
      <c r="LYE132" s="642"/>
      <c r="LYF132" s="730"/>
      <c r="LYG132" s="60"/>
      <c r="LYH132" s="60"/>
      <c r="LYI132" s="731"/>
      <c r="LYJ132" s="1150"/>
      <c r="LYK132" s="35"/>
      <c r="LYL132" s="732"/>
      <c r="LYM132" s="6"/>
      <c r="LYN132" s="6"/>
      <c r="LYO132" s="6"/>
      <c r="LYP132" s="732"/>
      <c r="LYQ132" s="1150"/>
      <c r="LYR132" s="609"/>
      <c r="LYS132" s="1150"/>
      <c r="LYT132" s="1150"/>
      <c r="LYU132" s="1150"/>
      <c r="LYV132" s="609"/>
      <c r="LYW132" s="1150"/>
      <c r="LYX132" s="642"/>
      <c r="LYY132" s="1148"/>
      <c r="LYZ132" s="1148"/>
      <c r="LZA132" s="1148"/>
      <c r="LZB132" s="642"/>
      <c r="LZC132" s="730"/>
      <c r="LZD132" s="60"/>
      <c r="LZE132" s="60"/>
      <c r="LZF132" s="731"/>
      <c r="LZG132" s="1150"/>
      <c r="LZH132" s="35"/>
      <c r="LZI132" s="732"/>
      <c r="LZJ132" s="6"/>
      <c r="LZK132" s="6"/>
      <c r="LZL132" s="6"/>
      <c r="LZM132" s="732"/>
      <c r="LZN132" s="1150"/>
      <c r="LZO132" s="609"/>
      <c r="LZP132" s="1150"/>
      <c r="LZQ132" s="1150"/>
      <c r="LZR132" s="1150"/>
      <c r="LZS132" s="609"/>
      <c r="LZT132" s="1150"/>
      <c r="LZU132" s="642"/>
      <c r="LZV132" s="1148"/>
      <c r="LZW132" s="1148"/>
      <c r="LZX132" s="1148"/>
      <c r="LZY132" s="642"/>
      <c r="LZZ132" s="730"/>
      <c r="MAA132" s="60"/>
      <c r="MAB132" s="60"/>
      <c r="MAC132" s="731"/>
      <c r="MAD132" s="1150"/>
      <c r="MAE132" s="35"/>
      <c r="MAF132" s="732"/>
      <c r="MAG132" s="6"/>
      <c r="MAH132" s="6"/>
      <c r="MAI132" s="6"/>
      <c r="MAJ132" s="732"/>
      <c r="MAK132" s="1150"/>
      <c r="MAL132" s="609"/>
      <c r="MAM132" s="1150"/>
      <c r="MAN132" s="1150"/>
      <c r="MAO132" s="1150"/>
      <c r="MAP132" s="609"/>
      <c r="MAQ132" s="1150"/>
      <c r="MAR132" s="642"/>
      <c r="MAS132" s="1148"/>
      <c r="MAT132" s="1148"/>
      <c r="MAU132" s="1148"/>
      <c r="MAV132" s="642"/>
      <c r="MAW132" s="730"/>
      <c r="MAX132" s="60"/>
      <c r="MAY132" s="60"/>
      <c r="MAZ132" s="731"/>
      <c r="MBA132" s="1150"/>
      <c r="MBB132" s="35"/>
      <c r="MBC132" s="732"/>
      <c r="MBD132" s="6"/>
      <c r="MBE132" s="6"/>
      <c r="MBF132" s="6"/>
      <c r="MBG132" s="732"/>
      <c r="MBH132" s="1150"/>
      <c r="MBI132" s="609"/>
      <c r="MBJ132" s="1150"/>
      <c r="MBK132" s="1150"/>
      <c r="MBL132" s="1150"/>
      <c r="MBM132" s="609"/>
      <c r="MBN132" s="1150"/>
      <c r="MBO132" s="642"/>
      <c r="MBP132" s="1148"/>
      <c r="MBQ132" s="1148"/>
      <c r="MBR132" s="1148"/>
      <c r="MBS132" s="642"/>
      <c r="MBT132" s="730"/>
      <c r="MBU132" s="60"/>
      <c r="MBV132" s="60"/>
      <c r="MBW132" s="731"/>
      <c r="MBX132" s="1150"/>
      <c r="MBY132" s="35"/>
      <c r="MBZ132" s="732"/>
      <c r="MCA132" s="6"/>
      <c r="MCB132" s="6"/>
      <c r="MCC132" s="6"/>
      <c r="MCD132" s="732"/>
      <c r="MCE132" s="1150"/>
      <c r="MCF132" s="609"/>
      <c r="MCG132" s="1150"/>
      <c r="MCH132" s="1150"/>
      <c r="MCI132" s="1150"/>
      <c r="MCJ132" s="609"/>
      <c r="MCK132" s="1150"/>
      <c r="MCL132" s="642"/>
      <c r="MCM132" s="1148"/>
      <c r="MCN132" s="1148"/>
      <c r="MCO132" s="1148"/>
      <c r="MCP132" s="642"/>
      <c r="MCQ132" s="730"/>
      <c r="MCR132" s="60"/>
      <c r="MCS132" s="60"/>
      <c r="MCT132" s="731"/>
      <c r="MCU132" s="1150"/>
      <c r="MCV132" s="35"/>
      <c r="MCW132" s="732"/>
      <c r="MCX132" s="6"/>
      <c r="MCY132" s="6"/>
      <c r="MCZ132" s="6"/>
      <c r="MDA132" s="732"/>
      <c r="MDB132" s="1150"/>
      <c r="MDC132" s="609"/>
      <c r="MDD132" s="1150"/>
      <c r="MDE132" s="1150"/>
      <c r="MDF132" s="1150"/>
      <c r="MDG132" s="609"/>
      <c r="MDH132" s="1150"/>
      <c r="MDI132" s="642"/>
      <c r="MDJ132" s="1148"/>
      <c r="MDK132" s="1148"/>
      <c r="MDL132" s="1148"/>
      <c r="MDM132" s="642"/>
      <c r="MDN132" s="730"/>
      <c r="MDO132" s="60"/>
      <c r="MDP132" s="60"/>
      <c r="MDQ132" s="731"/>
      <c r="MDR132" s="1150"/>
      <c r="MDS132" s="35"/>
      <c r="MDT132" s="732"/>
      <c r="MDU132" s="6"/>
      <c r="MDV132" s="6"/>
      <c r="MDW132" s="6"/>
      <c r="MDX132" s="732"/>
      <c r="MDY132" s="1150"/>
      <c r="MDZ132" s="609"/>
      <c r="MEA132" s="1150"/>
      <c r="MEB132" s="1150"/>
      <c r="MEC132" s="1150"/>
      <c r="MED132" s="609"/>
      <c r="MEE132" s="1150"/>
      <c r="MEF132" s="642"/>
      <c r="MEG132" s="1148"/>
      <c r="MEH132" s="1148"/>
      <c r="MEI132" s="1148"/>
      <c r="MEJ132" s="642"/>
      <c r="MEK132" s="730"/>
      <c r="MEL132" s="60"/>
      <c r="MEM132" s="60"/>
      <c r="MEN132" s="731"/>
      <c r="MEO132" s="1150"/>
      <c r="MEP132" s="35"/>
      <c r="MEQ132" s="732"/>
      <c r="MER132" s="6"/>
      <c r="MES132" s="6"/>
      <c r="MET132" s="6"/>
      <c r="MEU132" s="732"/>
      <c r="MEV132" s="1150"/>
      <c r="MEW132" s="609"/>
      <c r="MEX132" s="1150"/>
      <c r="MEY132" s="1150"/>
      <c r="MEZ132" s="1150"/>
      <c r="MFA132" s="609"/>
      <c r="MFB132" s="1150"/>
      <c r="MFC132" s="642"/>
      <c r="MFD132" s="1148"/>
      <c r="MFE132" s="1148"/>
      <c r="MFF132" s="1148"/>
      <c r="MFG132" s="642"/>
      <c r="MFH132" s="730"/>
      <c r="MFI132" s="60"/>
      <c r="MFJ132" s="60"/>
      <c r="MFK132" s="731"/>
      <c r="MFL132" s="1150"/>
      <c r="MFM132" s="35"/>
      <c r="MFN132" s="732"/>
      <c r="MFO132" s="6"/>
      <c r="MFP132" s="6"/>
      <c r="MFQ132" s="6"/>
      <c r="MFR132" s="732"/>
      <c r="MFS132" s="1150"/>
      <c r="MFT132" s="609"/>
      <c r="MFU132" s="1150"/>
      <c r="MFV132" s="1150"/>
      <c r="MFW132" s="1150"/>
      <c r="MFX132" s="609"/>
      <c r="MFY132" s="1150"/>
      <c r="MFZ132" s="642"/>
      <c r="MGA132" s="1148"/>
      <c r="MGB132" s="1148"/>
      <c r="MGC132" s="1148"/>
      <c r="MGD132" s="642"/>
      <c r="MGE132" s="730"/>
      <c r="MGF132" s="60"/>
      <c r="MGG132" s="60"/>
      <c r="MGH132" s="731"/>
      <c r="MGI132" s="1150"/>
      <c r="MGJ132" s="35"/>
      <c r="MGK132" s="732"/>
      <c r="MGL132" s="6"/>
      <c r="MGM132" s="6"/>
      <c r="MGN132" s="6"/>
      <c r="MGO132" s="732"/>
      <c r="MGP132" s="1150"/>
      <c r="MGQ132" s="609"/>
      <c r="MGR132" s="1150"/>
      <c r="MGS132" s="1150"/>
      <c r="MGT132" s="1150"/>
      <c r="MGU132" s="609"/>
      <c r="MGV132" s="1150"/>
      <c r="MGW132" s="642"/>
      <c r="MGX132" s="1148"/>
      <c r="MGY132" s="1148"/>
      <c r="MGZ132" s="1148"/>
      <c r="MHA132" s="642"/>
      <c r="MHB132" s="730"/>
      <c r="MHC132" s="60"/>
      <c r="MHD132" s="60"/>
      <c r="MHE132" s="731"/>
      <c r="MHF132" s="1150"/>
      <c r="MHG132" s="35"/>
      <c r="MHH132" s="732"/>
      <c r="MHI132" s="6"/>
      <c r="MHJ132" s="6"/>
      <c r="MHK132" s="6"/>
      <c r="MHL132" s="732"/>
      <c r="MHM132" s="1150"/>
      <c r="MHN132" s="609"/>
      <c r="MHO132" s="1150"/>
      <c r="MHP132" s="1150"/>
      <c r="MHQ132" s="1150"/>
      <c r="MHR132" s="609"/>
      <c r="MHS132" s="1150"/>
      <c r="MHT132" s="642"/>
      <c r="MHU132" s="1148"/>
      <c r="MHV132" s="1148"/>
      <c r="MHW132" s="1148"/>
      <c r="MHX132" s="642"/>
      <c r="MHY132" s="730"/>
      <c r="MHZ132" s="60"/>
      <c r="MIA132" s="60"/>
      <c r="MIB132" s="731"/>
      <c r="MIC132" s="1150"/>
      <c r="MID132" s="35"/>
      <c r="MIE132" s="732"/>
      <c r="MIF132" s="6"/>
      <c r="MIG132" s="6"/>
      <c r="MIH132" s="6"/>
      <c r="MII132" s="732"/>
      <c r="MIJ132" s="1150"/>
      <c r="MIK132" s="609"/>
      <c r="MIL132" s="1150"/>
      <c r="MIM132" s="1150"/>
      <c r="MIN132" s="1150"/>
      <c r="MIO132" s="609"/>
      <c r="MIP132" s="1150"/>
      <c r="MIQ132" s="642"/>
      <c r="MIR132" s="1148"/>
      <c r="MIS132" s="1148"/>
      <c r="MIT132" s="1148"/>
      <c r="MIU132" s="642"/>
      <c r="MIV132" s="730"/>
      <c r="MIW132" s="60"/>
      <c r="MIX132" s="60"/>
      <c r="MIY132" s="731"/>
      <c r="MIZ132" s="1150"/>
      <c r="MJA132" s="35"/>
      <c r="MJB132" s="732"/>
      <c r="MJC132" s="6"/>
      <c r="MJD132" s="6"/>
      <c r="MJE132" s="6"/>
      <c r="MJF132" s="732"/>
      <c r="MJG132" s="1150"/>
      <c r="MJH132" s="609"/>
      <c r="MJI132" s="1150"/>
      <c r="MJJ132" s="1150"/>
      <c r="MJK132" s="1150"/>
      <c r="MJL132" s="609"/>
      <c r="MJM132" s="1150"/>
      <c r="MJN132" s="642"/>
      <c r="MJO132" s="1148"/>
      <c r="MJP132" s="1148"/>
      <c r="MJQ132" s="1148"/>
      <c r="MJR132" s="642"/>
      <c r="MJS132" s="730"/>
      <c r="MJT132" s="60"/>
      <c r="MJU132" s="60"/>
      <c r="MJV132" s="731"/>
      <c r="MJW132" s="1150"/>
      <c r="MJX132" s="35"/>
      <c r="MJY132" s="732"/>
      <c r="MJZ132" s="6"/>
      <c r="MKA132" s="6"/>
      <c r="MKB132" s="6"/>
      <c r="MKC132" s="732"/>
      <c r="MKD132" s="1150"/>
      <c r="MKE132" s="609"/>
      <c r="MKF132" s="1150"/>
      <c r="MKG132" s="1150"/>
      <c r="MKH132" s="1150"/>
      <c r="MKI132" s="609"/>
      <c r="MKJ132" s="1150"/>
      <c r="MKK132" s="642"/>
      <c r="MKL132" s="1148"/>
      <c r="MKM132" s="1148"/>
      <c r="MKN132" s="1148"/>
      <c r="MKO132" s="642"/>
      <c r="MKP132" s="730"/>
      <c r="MKQ132" s="60"/>
      <c r="MKR132" s="60"/>
      <c r="MKS132" s="731"/>
      <c r="MKT132" s="1150"/>
      <c r="MKU132" s="35"/>
      <c r="MKV132" s="732"/>
      <c r="MKW132" s="6"/>
      <c r="MKX132" s="6"/>
      <c r="MKY132" s="6"/>
      <c r="MKZ132" s="732"/>
      <c r="MLA132" s="1150"/>
      <c r="MLB132" s="609"/>
      <c r="MLC132" s="1150"/>
      <c r="MLD132" s="1150"/>
      <c r="MLE132" s="1150"/>
      <c r="MLF132" s="609"/>
      <c r="MLG132" s="1150"/>
      <c r="MLH132" s="642"/>
      <c r="MLI132" s="1148"/>
      <c r="MLJ132" s="1148"/>
      <c r="MLK132" s="1148"/>
      <c r="MLL132" s="642"/>
      <c r="MLM132" s="730"/>
      <c r="MLN132" s="60"/>
      <c r="MLO132" s="60"/>
      <c r="MLP132" s="731"/>
      <c r="MLQ132" s="1150"/>
      <c r="MLR132" s="35"/>
      <c r="MLS132" s="732"/>
      <c r="MLT132" s="6"/>
      <c r="MLU132" s="6"/>
      <c r="MLV132" s="6"/>
      <c r="MLW132" s="732"/>
      <c r="MLX132" s="1150"/>
      <c r="MLY132" s="609"/>
      <c r="MLZ132" s="1150"/>
      <c r="MMA132" s="1150"/>
      <c r="MMB132" s="1150"/>
      <c r="MMC132" s="609"/>
      <c r="MMD132" s="1150"/>
      <c r="MME132" s="642"/>
      <c r="MMF132" s="1148"/>
      <c r="MMG132" s="1148"/>
      <c r="MMH132" s="1148"/>
      <c r="MMI132" s="642"/>
      <c r="MMJ132" s="730"/>
      <c r="MMK132" s="60"/>
      <c r="MML132" s="60"/>
      <c r="MMM132" s="731"/>
      <c r="MMN132" s="1150"/>
      <c r="MMO132" s="35"/>
      <c r="MMP132" s="732"/>
      <c r="MMQ132" s="6"/>
      <c r="MMR132" s="6"/>
      <c r="MMS132" s="6"/>
      <c r="MMT132" s="732"/>
      <c r="MMU132" s="1150"/>
      <c r="MMV132" s="609"/>
      <c r="MMW132" s="1150"/>
      <c r="MMX132" s="1150"/>
      <c r="MMY132" s="1150"/>
      <c r="MMZ132" s="609"/>
      <c r="MNA132" s="1150"/>
      <c r="MNB132" s="642"/>
      <c r="MNC132" s="1148"/>
      <c r="MND132" s="1148"/>
      <c r="MNE132" s="1148"/>
      <c r="MNF132" s="642"/>
      <c r="MNG132" s="730"/>
      <c r="MNH132" s="60"/>
      <c r="MNI132" s="60"/>
      <c r="MNJ132" s="731"/>
      <c r="MNK132" s="1150"/>
      <c r="MNL132" s="35"/>
      <c r="MNM132" s="732"/>
      <c r="MNN132" s="6"/>
      <c r="MNO132" s="6"/>
      <c r="MNP132" s="6"/>
      <c r="MNQ132" s="732"/>
      <c r="MNR132" s="1150"/>
      <c r="MNS132" s="609"/>
      <c r="MNT132" s="1150"/>
      <c r="MNU132" s="1150"/>
      <c r="MNV132" s="1150"/>
      <c r="MNW132" s="609"/>
      <c r="MNX132" s="1150"/>
      <c r="MNY132" s="642"/>
      <c r="MNZ132" s="1148"/>
      <c r="MOA132" s="1148"/>
      <c r="MOB132" s="1148"/>
      <c r="MOC132" s="642"/>
      <c r="MOD132" s="730"/>
      <c r="MOE132" s="60"/>
      <c r="MOF132" s="60"/>
      <c r="MOG132" s="731"/>
      <c r="MOH132" s="1150"/>
      <c r="MOI132" s="35"/>
      <c r="MOJ132" s="732"/>
      <c r="MOK132" s="6"/>
      <c r="MOL132" s="6"/>
      <c r="MOM132" s="6"/>
      <c r="MON132" s="732"/>
      <c r="MOO132" s="1150"/>
      <c r="MOP132" s="609"/>
      <c r="MOQ132" s="1150"/>
      <c r="MOR132" s="1150"/>
      <c r="MOS132" s="1150"/>
      <c r="MOT132" s="609"/>
      <c r="MOU132" s="1150"/>
      <c r="MOV132" s="642"/>
      <c r="MOW132" s="1148"/>
      <c r="MOX132" s="1148"/>
      <c r="MOY132" s="1148"/>
      <c r="MOZ132" s="642"/>
      <c r="MPA132" s="730"/>
      <c r="MPB132" s="60"/>
      <c r="MPC132" s="60"/>
      <c r="MPD132" s="731"/>
      <c r="MPE132" s="1150"/>
      <c r="MPF132" s="35"/>
      <c r="MPG132" s="732"/>
      <c r="MPH132" s="6"/>
      <c r="MPI132" s="6"/>
      <c r="MPJ132" s="6"/>
      <c r="MPK132" s="732"/>
      <c r="MPL132" s="1150"/>
      <c r="MPM132" s="609"/>
      <c r="MPN132" s="1150"/>
      <c r="MPO132" s="1150"/>
      <c r="MPP132" s="1150"/>
      <c r="MPQ132" s="609"/>
      <c r="MPR132" s="1150"/>
      <c r="MPS132" s="642"/>
      <c r="MPT132" s="1148"/>
      <c r="MPU132" s="1148"/>
      <c r="MPV132" s="1148"/>
      <c r="MPW132" s="642"/>
      <c r="MPX132" s="730"/>
      <c r="MPY132" s="60"/>
      <c r="MPZ132" s="60"/>
      <c r="MQA132" s="731"/>
      <c r="MQB132" s="1150"/>
      <c r="MQC132" s="35"/>
      <c r="MQD132" s="732"/>
      <c r="MQE132" s="6"/>
      <c r="MQF132" s="6"/>
      <c r="MQG132" s="6"/>
      <c r="MQH132" s="732"/>
      <c r="MQI132" s="1150"/>
      <c r="MQJ132" s="609"/>
      <c r="MQK132" s="1150"/>
      <c r="MQL132" s="1150"/>
      <c r="MQM132" s="1150"/>
      <c r="MQN132" s="609"/>
      <c r="MQO132" s="1150"/>
      <c r="MQP132" s="642"/>
      <c r="MQQ132" s="1148"/>
      <c r="MQR132" s="1148"/>
      <c r="MQS132" s="1148"/>
      <c r="MQT132" s="642"/>
      <c r="MQU132" s="730"/>
      <c r="MQV132" s="60"/>
      <c r="MQW132" s="60"/>
      <c r="MQX132" s="731"/>
      <c r="MQY132" s="1150"/>
      <c r="MQZ132" s="35"/>
      <c r="MRA132" s="732"/>
      <c r="MRB132" s="6"/>
      <c r="MRC132" s="6"/>
      <c r="MRD132" s="6"/>
      <c r="MRE132" s="732"/>
      <c r="MRF132" s="1150"/>
      <c r="MRG132" s="609"/>
      <c r="MRH132" s="1150"/>
      <c r="MRI132" s="1150"/>
      <c r="MRJ132" s="1150"/>
      <c r="MRK132" s="609"/>
      <c r="MRL132" s="1150"/>
      <c r="MRM132" s="642"/>
      <c r="MRN132" s="1148"/>
      <c r="MRO132" s="1148"/>
      <c r="MRP132" s="1148"/>
      <c r="MRQ132" s="642"/>
      <c r="MRR132" s="730"/>
      <c r="MRS132" s="60"/>
      <c r="MRT132" s="60"/>
      <c r="MRU132" s="731"/>
      <c r="MRV132" s="1150"/>
      <c r="MRW132" s="35"/>
      <c r="MRX132" s="732"/>
      <c r="MRY132" s="6"/>
      <c r="MRZ132" s="6"/>
      <c r="MSA132" s="6"/>
      <c r="MSB132" s="732"/>
      <c r="MSC132" s="1150"/>
      <c r="MSD132" s="609"/>
      <c r="MSE132" s="1150"/>
      <c r="MSF132" s="1150"/>
      <c r="MSG132" s="1150"/>
      <c r="MSH132" s="609"/>
      <c r="MSI132" s="1150"/>
      <c r="MSJ132" s="642"/>
      <c r="MSK132" s="1148"/>
      <c r="MSL132" s="1148"/>
      <c r="MSM132" s="1148"/>
      <c r="MSN132" s="642"/>
      <c r="MSO132" s="730"/>
      <c r="MSP132" s="60"/>
      <c r="MSQ132" s="60"/>
      <c r="MSR132" s="731"/>
      <c r="MSS132" s="1150"/>
      <c r="MST132" s="35"/>
      <c r="MSU132" s="732"/>
      <c r="MSV132" s="6"/>
      <c r="MSW132" s="6"/>
      <c r="MSX132" s="6"/>
      <c r="MSY132" s="732"/>
      <c r="MSZ132" s="1150"/>
      <c r="MTA132" s="609"/>
      <c r="MTB132" s="1150"/>
      <c r="MTC132" s="1150"/>
      <c r="MTD132" s="1150"/>
      <c r="MTE132" s="609"/>
      <c r="MTF132" s="1150"/>
      <c r="MTG132" s="642"/>
      <c r="MTH132" s="1148"/>
      <c r="MTI132" s="1148"/>
      <c r="MTJ132" s="1148"/>
      <c r="MTK132" s="642"/>
      <c r="MTL132" s="730"/>
      <c r="MTM132" s="60"/>
      <c r="MTN132" s="60"/>
      <c r="MTO132" s="731"/>
      <c r="MTP132" s="1150"/>
      <c r="MTQ132" s="35"/>
      <c r="MTR132" s="732"/>
      <c r="MTS132" s="6"/>
      <c r="MTT132" s="6"/>
      <c r="MTU132" s="6"/>
      <c r="MTV132" s="732"/>
      <c r="MTW132" s="1150"/>
      <c r="MTX132" s="609"/>
      <c r="MTY132" s="1150"/>
      <c r="MTZ132" s="1150"/>
      <c r="MUA132" s="1150"/>
      <c r="MUB132" s="609"/>
      <c r="MUC132" s="1150"/>
      <c r="MUD132" s="642"/>
      <c r="MUE132" s="1148"/>
      <c r="MUF132" s="1148"/>
      <c r="MUG132" s="1148"/>
      <c r="MUH132" s="642"/>
      <c r="MUI132" s="730"/>
      <c r="MUJ132" s="60"/>
      <c r="MUK132" s="60"/>
      <c r="MUL132" s="731"/>
      <c r="MUM132" s="1150"/>
      <c r="MUN132" s="35"/>
      <c r="MUO132" s="732"/>
      <c r="MUP132" s="6"/>
      <c r="MUQ132" s="6"/>
      <c r="MUR132" s="6"/>
      <c r="MUS132" s="732"/>
      <c r="MUT132" s="1150"/>
      <c r="MUU132" s="609"/>
      <c r="MUV132" s="1150"/>
      <c r="MUW132" s="1150"/>
      <c r="MUX132" s="1150"/>
      <c r="MUY132" s="609"/>
      <c r="MUZ132" s="1150"/>
      <c r="MVA132" s="642"/>
      <c r="MVB132" s="1148"/>
      <c r="MVC132" s="1148"/>
      <c r="MVD132" s="1148"/>
      <c r="MVE132" s="642"/>
      <c r="MVF132" s="730"/>
      <c r="MVG132" s="60"/>
      <c r="MVH132" s="60"/>
      <c r="MVI132" s="731"/>
      <c r="MVJ132" s="1150"/>
      <c r="MVK132" s="35"/>
      <c r="MVL132" s="732"/>
      <c r="MVM132" s="6"/>
      <c r="MVN132" s="6"/>
      <c r="MVO132" s="6"/>
      <c r="MVP132" s="732"/>
      <c r="MVQ132" s="1150"/>
      <c r="MVR132" s="609"/>
      <c r="MVS132" s="1150"/>
      <c r="MVT132" s="1150"/>
      <c r="MVU132" s="1150"/>
      <c r="MVV132" s="609"/>
      <c r="MVW132" s="1150"/>
      <c r="MVX132" s="642"/>
      <c r="MVY132" s="1148"/>
      <c r="MVZ132" s="1148"/>
      <c r="MWA132" s="1148"/>
      <c r="MWB132" s="642"/>
      <c r="MWC132" s="730"/>
      <c r="MWD132" s="60"/>
      <c r="MWE132" s="60"/>
      <c r="MWF132" s="731"/>
      <c r="MWG132" s="1150"/>
      <c r="MWH132" s="35"/>
      <c r="MWI132" s="732"/>
      <c r="MWJ132" s="6"/>
      <c r="MWK132" s="6"/>
      <c r="MWL132" s="6"/>
      <c r="MWM132" s="732"/>
      <c r="MWN132" s="1150"/>
      <c r="MWO132" s="609"/>
      <c r="MWP132" s="1150"/>
      <c r="MWQ132" s="1150"/>
      <c r="MWR132" s="1150"/>
      <c r="MWS132" s="609"/>
      <c r="MWT132" s="1150"/>
      <c r="MWU132" s="642"/>
      <c r="MWV132" s="1148"/>
      <c r="MWW132" s="1148"/>
      <c r="MWX132" s="1148"/>
      <c r="MWY132" s="642"/>
      <c r="MWZ132" s="730"/>
      <c r="MXA132" s="60"/>
      <c r="MXB132" s="60"/>
      <c r="MXC132" s="731"/>
      <c r="MXD132" s="1150"/>
      <c r="MXE132" s="35"/>
      <c r="MXF132" s="732"/>
      <c r="MXG132" s="6"/>
      <c r="MXH132" s="6"/>
      <c r="MXI132" s="6"/>
      <c r="MXJ132" s="732"/>
      <c r="MXK132" s="1150"/>
      <c r="MXL132" s="609"/>
      <c r="MXM132" s="1150"/>
      <c r="MXN132" s="1150"/>
      <c r="MXO132" s="1150"/>
      <c r="MXP132" s="609"/>
      <c r="MXQ132" s="1150"/>
      <c r="MXR132" s="642"/>
      <c r="MXS132" s="1148"/>
      <c r="MXT132" s="1148"/>
      <c r="MXU132" s="1148"/>
      <c r="MXV132" s="642"/>
      <c r="MXW132" s="730"/>
      <c r="MXX132" s="60"/>
      <c r="MXY132" s="60"/>
      <c r="MXZ132" s="731"/>
      <c r="MYA132" s="1150"/>
      <c r="MYB132" s="35"/>
      <c r="MYC132" s="732"/>
      <c r="MYD132" s="6"/>
      <c r="MYE132" s="6"/>
      <c r="MYF132" s="6"/>
      <c r="MYG132" s="732"/>
      <c r="MYH132" s="1150"/>
      <c r="MYI132" s="609"/>
      <c r="MYJ132" s="1150"/>
      <c r="MYK132" s="1150"/>
      <c r="MYL132" s="1150"/>
      <c r="MYM132" s="609"/>
      <c r="MYN132" s="1150"/>
      <c r="MYO132" s="642"/>
      <c r="MYP132" s="1148"/>
      <c r="MYQ132" s="1148"/>
      <c r="MYR132" s="1148"/>
      <c r="MYS132" s="642"/>
      <c r="MYT132" s="730"/>
      <c r="MYU132" s="60"/>
      <c r="MYV132" s="60"/>
      <c r="MYW132" s="731"/>
      <c r="MYX132" s="1150"/>
      <c r="MYY132" s="35"/>
      <c r="MYZ132" s="732"/>
      <c r="MZA132" s="6"/>
      <c r="MZB132" s="6"/>
      <c r="MZC132" s="6"/>
      <c r="MZD132" s="732"/>
      <c r="MZE132" s="1150"/>
      <c r="MZF132" s="609"/>
      <c r="MZG132" s="1150"/>
      <c r="MZH132" s="1150"/>
      <c r="MZI132" s="1150"/>
      <c r="MZJ132" s="609"/>
      <c r="MZK132" s="1150"/>
      <c r="MZL132" s="642"/>
      <c r="MZM132" s="1148"/>
      <c r="MZN132" s="1148"/>
      <c r="MZO132" s="1148"/>
      <c r="MZP132" s="642"/>
      <c r="MZQ132" s="730"/>
      <c r="MZR132" s="60"/>
      <c r="MZS132" s="60"/>
      <c r="MZT132" s="731"/>
      <c r="MZU132" s="1150"/>
      <c r="MZV132" s="35"/>
      <c r="MZW132" s="732"/>
      <c r="MZX132" s="6"/>
      <c r="MZY132" s="6"/>
      <c r="MZZ132" s="6"/>
      <c r="NAA132" s="732"/>
      <c r="NAB132" s="1150"/>
      <c r="NAC132" s="609"/>
      <c r="NAD132" s="1150"/>
      <c r="NAE132" s="1150"/>
      <c r="NAF132" s="1150"/>
      <c r="NAG132" s="609"/>
      <c r="NAH132" s="1150"/>
      <c r="NAI132" s="642"/>
      <c r="NAJ132" s="1148"/>
      <c r="NAK132" s="1148"/>
      <c r="NAL132" s="1148"/>
      <c r="NAM132" s="642"/>
      <c r="NAN132" s="730"/>
      <c r="NAO132" s="60"/>
      <c r="NAP132" s="60"/>
      <c r="NAQ132" s="731"/>
      <c r="NAR132" s="1150"/>
      <c r="NAS132" s="35"/>
      <c r="NAT132" s="732"/>
      <c r="NAU132" s="6"/>
      <c r="NAV132" s="6"/>
      <c r="NAW132" s="6"/>
      <c r="NAX132" s="732"/>
      <c r="NAY132" s="1150"/>
      <c r="NAZ132" s="609"/>
      <c r="NBA132" s="1150"/>
      <c r="NBB132" s="1150"/>
      <c r="NBC132" s="1150"/>
      <c r="NBD132" s="609"/>
      <c r="NBE132" s="1150"/>
      <c r="NBF132" s="642"/>
      <c r="NBG132" s="1148"/>
      <c r="NBH132" s="1148"/>
      <c r="NBI132" s="1148"/>
      <c r="NBJ132" s="642"/>
      <c r="NBK132" s="730"/>
      <c r="NBL132" s="60"/>
      <c r="NBM132" s="60"/>
      <c r="NBN132" s="731"/>
      <c r="NBO132" s="1150"/>
      <c r="NBP132" s="35"/>
      <c r="NBQ132" s="732"/>
      <c r="NBR132" s="6"/>
      <c r="NBS132" s="6"/>
      <c r="NBT132" s="6"/>
      <c r="NBU132" s="732"/>
      <c r="NBV132" s="1150"/>
      <c r="NBW132" s="609"/>
      <c r="NBX132" s="1150"/>
      <c r="NBY132" s="1150"/>
      <c r="NBZ132" s="1150"/>
      <c r="NCA132" s="609"/>
      <c r="NCB132" s="1150"/>
      <c r="NCC132" s="642"/>
      <c r="NCD132" s="1148"/>
      <c r="NCE132" s="1148"/>
      <c r="NCF132" s="1148"/>
      <c r="NCG132" s="642"/>
      <c r="NCH132" s="730"/>
      <c r="NCI132" s="60"/>
      <c r="NCJ132" s="60"/>
      <c r="NCK132" s="731"/>
      <c r="NCL132" s="1150"/>
      <c r="NCM132" s="35"/>
      <c r="NCN132" s="732"/>
      <c r="NCO132" s="6"/>
      <c r="NCP132" s="6"/>
      <c r="NCQ132" s="6"/>
      <c r="NCR132" s="732"/>
      <c r="NCS132" s="1150"/>
      <c r="NCT132" s="609"/>
      <c r="NCU132" s="1150"/>
      <c r="NCV132" s="1150"/>
      <c r="NCW132" s="1150"/>
      <c r="NCX132" s="609"/>
      <c r="NCY132" s="1150"/>
      <c r="NCZ132" s="642"/>
      <c r="NDA132" s="1148"/>
      <c r="NDB132" s="1148"/>
      <c r="NDC132" s="1148"/>
      <c r="NDD132" s="642"/>
      <c r="NDE132" s="730"/>
      <c r="NDF132" s="60"/>
      <c r="NDG132" s="60"/>
      <c r="NDH132" s="731"/>
      <c r="NDI132" s="1150"/>
      <c r="NDJ132" s="35"/>
      <c r="NDK132" s="732"/>
      <c r="NDL132" s="6"/>
      <c r="NDM132" s="6"/>
      <c r="NDN132" s="6"/>
      <c r="NDO132" s="732"/>
      <c r="NDP132" s="1150"/>
      <c r="NDQ132" s="609"/>
      <c r="NDR132" s="1150"/>
      <c r="NDS132" s="1150"/>
      <c r="NDT132" s="1150"/>
      <c r="NDU132" s="609"/>
      <c r="NDV132" s="1150"/>
      <c r="NDW132" s="642"/>
      <c r="NDX132" s="1148"/>
      <c r="NDY132" s="1148"/>
      <c r="NDZ132" s="1148"/>
      <c r="NEA132" s="642"/>
      <c r="NEB132" s="730"/>
      <c r="NEC132" s="60"/>
      <c r="NED132" s="60"/>
      <c r="NEE132" s="731"/>
      <c r="NEF132" s="1150"/>
      <c r="NEG132" s="35"/>
      <c r="NEH132" s="732"/>
      <c r="NEI132" s="6"/>
      <c r="NEJ132" s="6"/>
      <c r="NEK132" s="6"/>
      <c r="NEL132" s="732"/>
      <c r="NEM132" s="1150"/>
      <c r="NEN132" s="609"/>
      <c r="NEO132" s="1150"/>
      <c r="NEP132" s="1150"/>
      <c r="NEQ132" s="1150"/>
      <c r="NER132" s="609"/>
      <c r="NES132" s="1150"/>
      <c r="NET132" s="642"/>
      <c r="NEU132" s="1148"/>
      <c r="NEV132" s="1148"/>
      <c r="NEW132" s="1148"/>
      <c r="NEX132" s="642"/>
      <c r="NEY132" s="730"/>
      <c r="NEZ132" s="60"/>
      <c r="NFA132" s="60"/>
      <c r="NFB132" s="731"/>
      <c r="NFC132" s="1150"/>
      <c r="NFD132" s="35"/>
      <c r="NFE132" s="732"/>
      <c r="NFF132" s="6"/>
      <c r="NFG132" s="6"/>
      <c r="NFH132" s="6"/>
      <c r="NFI132" s="732"/>
      <c r="NFJ132" s="1150"/>
      <c r="NFK132" s="609"/>
      <c r="NFL132" s="1150"/>
      <c r="NFM132" s="1150"/>
      <c r="NFN132" s="1150"/>
      <c r="NFO132" s="609"/>
      <c r="NFP132" s="1150"/>
      <c r="NFQ132" s="642"/>
      <c r="NFR132" s="1148"/>
      <c r="NFS132" s="1148"/>
      <c r="NFT132" s="1148"/>
      <c r="NFU132" s="642"/>
      <c r="NFV132" s="730"/>
      <c r="NFW132" s="60"/>
      <c r="NFX132" s="60"/>
      <c r="NFY132" s="731"/>
      <c r="NFZ132" s="1150"/>
      <c r="NGA132" s="35"/>
      <c r="NGB132" s="732"/>
      <c r="NGC132" s="6"/>
      <c r="NGD132" s="6"/>
      <c r="NGE132" s="6"/>
      <c r="NGF132" s="732"/>
      <c r="NGG132" s="1150"/>
      <c r="NGH132" s="609"/>
      <c r="NGI132" s="1150"/>
      <c r="NGJ132" s="1150"/>
      <c r="NGK132" s="1150"/>
      <c r="NGL132" s="609"/>
      <c r="NGM132" s="1150"/>
      <c r="NGN132" s="642"/>
      <c r="NGO132" s="1148"/>
      <c r="NGP132" s="1148"/>
      <c r="NGQ132" s="1148"/>
      <c r="NGR132" s="642"/>
      <c r="NGS132" s="730"/>
      <c r="NGT132" s="60"/>
      <c r="NGU132" s="60"/>
      <c r="NGV132" s="731"/>
      <c r="NGW132" s="1150"/>
      <c r="NGX132" s="35"/>
      <c r="NGY132" s="732"/>
      <c r="NGZ132" s="6"/>
      <c r="NHA132" s="6"/>
      <c r="NHB132" s="6"/>
      <c r="NHC132" s="732"/>
      <c r="NHD132" s="1150"/>
      <c r="NHE132" s="609"/>
      <c r="NHF132" s="1150"/>
      <c r="NHG132" s="1150"/>
      <c r="NHH132" s="1150"/>
      <c r="NHI132" s="609"/>
      <c r="NHJ132" s="1150"/>
      <c r="NHK132" s="642"/>
      <c r="NHL132" s="1148"/>
      <c r="NHM132" s="1148"/>
      <c r="NHN132" s="1148"/>
      <c r="NHO132" s="642"/>
      <c r="NHP132" s="730"/>
      <c r="NHQ132" s="60"/>
      <c r="NHR132" s="60"/>
      <c r="NHS132" s="731"/>
      <c r="NHT132" s="1150"/>
      <c r="NHU132" s="35"/>
      <c r="NHV132" s="732"/>
      <c r="NHW132" s="6"/>
      <c r="NHX132" s="6"/>
      <c r="NHY132" s="6"/>
      <c r="NHZ132" s="732"/>
      <c r="NIA132" s="1150"/>
      <c r="NIB132" s="609"/>
      <c r="NIC132" s="1150"/>
      <c r="NID132" s="1150"/>
      <c r="NIE132" s="1150"/>
      <c r="NIF132" s="609"/>
      <c r="NIG132" s="1150"/>
      <c r="NIH132" s="642"/>
      <c r="NII132" s="1148"/>
      <c r="NIJ132" s="1148"/>
      <c r="NIK132" s="1148"/>
      <c r="NIL132" s="642"/>
      <c r="NIM132" s="730"/>
      <c r="NIN132" s="60"/>
      <c r="NIO132" s="60"/>
      <c r="NIP132" s="731"/>
      <c r="NIQ132" s="1150"/>
      <c r="NIR132" s="35"/>
      <c r="NIS132" s="732"/>
      <c r="NIT132" s="6"/>
      <c r="NIU132" s="6"/>
      <c r="NIV132" s="6"/>
      <c r="NIW132" s="732"/>
      <c r="NIX132" s="1150"/>
      <c r="NIY132" s="609"/>
      <c r="NIZ132" s="1150"/>
      <c r="NJA132" s="1150"/>
      <c r="NJB132" s="1150"/>
      <c r="NJC132" s="609"/>
      <c r="NJD132" s="1150"/>
      <c r="NJE132" s="642"/>
      <c r="NJF132" s="1148"/>
      <c r="NJG132" s="1148"/>
      <c r="NJH132" s="1148"/>
      <c r="NJI132" s="642"/>
      <c r="NJJ132" s="730"/>
      <c r="NJK132" s="60"/>
      <c r="NJL132" s="60"/>
      <c r="NJM132" s="731"/>
      <c r="NJN132" s="1150"/>
      <c r="NJO132" s="35"/>
      <c r="NJP132" s="732"/>
      <c r="NJQ132" s="6"/>
      <c r="NJR132" s="6"/>
      <c r="NJS132" s="6"/>
      <c r="NJT132" s="732"/>
      <c r="NJU132" s="1150"/>
      <c r="NJV132" s="609"/>
      <c r="NJW132" s="1150"/>
      <c r="NJX132" s="1150"/>
      <c r="NJY132" s="1150"/>
      <c r="NJZ132" s="609"/>
      <c r="NKA132" s="1150"/>
      <c r="NKB132" s="642"/>
      <c r="NKC132" s="1148"/>
      <c r="NKD132" s="1148"/>
      <c r="NKE132" s="1148"/>
      <c r="NKF132" s="642"/>
      <c r="NKG132" s="730"/>
      <c r="NKH132" s="60"/>
      <c r="NKI132" s="60"/>
      <c r="NKJ132" s="731"/>
      <c r="NKK132" s="1150"/>
      <c r="NKL132" s="35"/>
      <c r="NKM132" s="732"/>
      <c r="NKN132" s="6"/>
      <c r="NKO132" s="6"/>
      <c r="NKP132" s="6"/>
      <c r="NKQ132" s="732"/>
      <c r="NKR132" s="1150"/>
      <c r="NKS132" s="609"/>
      <c r="NKT132" s="1150"/>
      <c r="NKU132" s="1150"/>
      <c r="NKV132" s="1150"/>
      <c r="NKW132" s="609"/>
      <c r="NKX132" s="1150"/>
      <c r="NKY132" s="642"/>
      <c r="NKZ132" s="1148"/>
      <c r="NLA132" s="1148"/>
      <c r="NLB132" s="1148"/>
      <c r="NLC132" s="642"/>
      <c r="NLD132" s="730"/>
      <c r="NLE132" s="60"/>
      <c r="NLF132" s="60"/>
      <c r="NLG132" s="731"/>
      <c r="NLH132" s="1150"/>
      <c r="NLI132" s="35"/>
      <c r="NLJ132" s="732"/>
      <c r="NLK132" s="6"/>
      <c r="NLL132" s="6"/>
      <c r="NLM132" s="6"/>
      <c r="NLN132" s="732"/>
      <c r="NLO132" s="1150"/>
      <c r="NLP132" s="609"/>
      <c r="NLQ132" s="1150"/>
      <c r="NLR132" s="1150"/>
      <c r="NLS132" s="1150"/>
      <c r="NLT132" s="609"/>
      <c r="NLU132" s="1150"/>
      <c r="NLV132" s="642"/>
      <c r="NLW132" s="1148"/>
      <c r="NLX132" s="1148"/>
      <c r="NLY132" s="1148"/>
      <c r="NLZ132" s="642"/>
      <c r="NMA132" s="730"/>
      <c r="NMB132" s="60"/>
      <c r="NMC132" s="60"/>
      <c r="NMD132" s="731"/>
      <c r="NME132" s="1150"/>
      <c r="NMF132" s="35"/>
      <c r="NMG132" s="732"/>
      <c r="NMH132" s="6"/>
      <c r="NMI132" s="6"/>
      <c r="NMJ132" s="6"/>
      <c r="NMK132" s="732"/>
      <c r="NML132" s="1150"/>
      <c r="NMM132" s="609"/>
      <c r="NMN132" s="1150"/>
      <c r="NMO132" s="1150"/>
      <c r="NMP132" s="1150"/>
      <c r="NMQ132" s="609"/>
      <c r="NMR132" s="1150"/>
      <c r="NMS132" s="642"/>
      <c r="NMT132" s="1148"/>
      <c r="NMU132" s="1148"/>
      <c r="NMV132" s="1148"/>
      <c r="NMW132" s="642"/>
      <c r="NMX132" s="730"/>
      <c r="NMY132" s="60"/>
      <c r="NMZ132" s="60"/>
      <c r="NNA132" s="731"/>
      <c r="NNB132" s="1150"/>
      <c r="NNC132" s="35"/>
      <c r="NND132" s="732"/>
      <c r="NNE132" s="6"/>
      <c r="NNF132" s="6"/>
      <c r="NNG132" s="6"/>
      <c r="NNH132" s="732"/>
      <c r="NNI132" s="1150"/>
      <c r="NNJ132" s="609"/>
      <c r="NNK132" s="1150"/>
      <c r="NNL132" s="1150"/>
      <c r="NNM132" s="1150"/>
      <c r="NNN132" s="609"/>
      <c r="NNO132" s="1150"/>
      <c r="NNP132" s="642"/>
      <c r="NNQ132" s="1148"/>
      <c r="NNR132" s="1148"/>
      <c r="NNS132" s="1148"/>
      <c r="NNT132" s="642"/>
      <c r="NNU132" s="730"/>
      <c r="NNV132" s="60"/>
      <c r="NNW132" s="60"/>
      <c r="NNX132" s="731"/>
      <c r="NNY132" s="1150"/>
      <c r="NNZ132" s="35"/>
      <c r="NOA132" s="732"/>
      <c r="NOB132" s="6"/>
      <c r="NOC132" s="6"/>
      <c r="NOD132" s="6"/>
      <c r="NOE132" s="732"/>
      <c r="NOF132" s="1150"/>
      <c r="NOG132" s="609"/>
      <c r="NOH132" s="1150"/>
      <c r="NOI132" s="1150"/>
      <c r="NOJ132" s="1150"/>
      <c r="NOK132" s="609"/>
      <c r="NOL132" s="1150"/>
      <c r="NOM132" s="642"/>
      <c r="NON132" s="1148"/>
      <c r="NOO132" s="1148"/>
      <c r="NOP132" s="1148"/>
      <c r="NOQ132" s="642"/>
      <c r="NOR132" s="730"/>
      <c r="NOS132" s="60"/>
      <c r="NOT132" s="60"/>
      <c r="NOU132" s="731"/>
      <c r="NOV132" s="1150"/>
      <c r="NOW132" s="35"/>
      <c r="NOX132" s="732"/>
      <c r="NOY132" s="6"/>
      <c r="NOZ132" s="6"/>
      <c r="NPA132" s="6"/>
      <c r="NPB132" s="732"/>
      <c r="NPC132" s="1150"/>
      <c r="NPD132" s="609"/>
      <c r="NPE132" s="1150"/>
      <c r="NPF132" s="1150"/>
      <c r="NPG132" s="1150"/>
      <c r="NPH132" s="609"/>
      <c r="NPI132" s="1150"/>
      <c r="NPJ132" s="642"/>
      <c r="NPK132" s="1148"/>
      <c r="NPL132" s="1148"/>
      <c r="NPM132" s="1148"/>
      <c r="NPN132" s="642"/>
      <c r="NPO132" s="730"/>
      <c r="NPP132" s="60"/>
      <c r="NPQ132" s="60"/>
      <c r="NPR132" s="731"/>
      <c r="NPS132" s="1150"/>
      <c r="NPT132" s="35"/>
      <c r="NPU132" s="732"/>
      <c r="NPV132" s="6"/>
      <c r="NPW132" s="6"/>
      <c r="NPX132" s="6"/>
      <c r="NPY132" s="732"/>
      <c r="NPZ132" s="1150"/>
      <c r="NQA132" s="609"/>
      <c r="NQB132" s="1150"/>
      <c r="NQC132" s="1150"/>
      <c r="NQD132" s="1150"/>
      <c r="NQE132" s="609"/>
      <c r="NQF132" s="1150"/>
      <c r="NQG132" s="642"/>
      <c r="NQH132" s="1148"/>
      <c r="NQI132" s="1148"/>
      <c r="NQJ132" s="1148"/>
      <c r="NQK132" s="642"/>
      <c r="NQL132" s="730"/>
      <c r="NQM132" s="60"/>
      <c r="NQN132" s="60"/>
      <c r="NQO132" s="731"/>
      <c r="NQP132" s="1150"/>
      <c r="NQQ132" s="35"/>
      <c r="NQR132" s="732"/>
      <c r="NQS132" s="6"/>
      <c r="NQT132" s="6"/>
      <c r="NQU132" s="6"/>
      <c r="NQV132" s="732"/>
      <c r="NQW132" s="1150"/>
      <c r="NQX132" s="609"/>
      <c r="NQY132" s="1150"/>
      <c r="NQZ132" s="1150"/>
      <c r="NRA132" s="1150"/>
      <c r="NRB132" s="609"/>
      <c r="NRC132" s="1150"/>
      <c r="NRD132" s="642"/>
      <c r="NRE132" s="1148"/>
      <c r="NRF132" s="1148"/>
      <c r="NRG132" s="1148"/>
      <c r="NRH132" s="642"/>
      <c r="NRI132" s="730"/>
      <c r="NRJ132" s="60"/>
      <c r="NRK132" s="60"/>
      <c r="NRL132" s="731"/>
      <c r="NRM132" s="1150"/>
      <c r="NRN132" s="35"/>
      <c r="NRO132" s="732"/>
      <c r="NRP132" s="6"/>
      <c r="NRQ132" s="6"/>
      <c r="NRR132" s="6"/>
      <c r="NRS132" s="732"/>
      <c r="NRT132" s="1150"/>
      <c r="NRU132" s="609"/>
      <c r="NRV132" s="1150"/>
      <c r="NRW132" s="1150"/>
      <c r="NRX132" s="1150"/>
      <c r="NRY132" s="609"/>
      <c r="NRZ132" s="1150"/>
      <c r="NSA132" s="642"/>
      <c r="NSB132" s="1148"/>
      <c r="NSC132" s="1148"/>
      <c r="NSD132" s="1148"/>
      <c r="NSE132" s="642"/>
      <c r="NSF132" s="730"/>
      <c r="NSG132" s="60"/>
      <c r="NSH132" s="60"/>
      <c r="NSI132" s="731"/>
      <c r="NSJ132" s="1150"/>
      <c r="NSK132" s="35"/>
      <c r="NSL132" s="732"/>
      <c r="NSM132" s="6"/>
      <c r="NSN132" s="6"/>
      <c r="NSO132" s="6"/>
      <c r="NSP132" s="732"/>
      <c r="NSQ132" s="1150"/>
      <c r="NSR132" s="609"/>
      <c r="NSS132" s="1150"/>
      <c r="NST132" s="1150"/>
      <c r="NSU132" s="1150"/>
      <c r="NSV132" s="609"/>
      <c r="NSW132" s="1150"/>
      <c r="NSX132" s="642"/>
      <c r="NSY132" s="1148"/>
      <c r="NSZ132" s="1148"/>
      <c r="NTA132" s="1148"/>
      <c r="NTB132" s="642"/>
      <c r="NTC132" s="730"/>
      <c r="NTD132" s="60"/>
      <c r="NTE132" s="60"/>
      <c r="NTF132" s="731"/>
      <c r="NTG132" s="1150"/>
      <c r="NTH132" s="35"/>
      <c r="NTI132" s="732"/>
      <c r="NTJ132" s="6"/>
      <c r="NTK132" s="6"/>
      <c r="NTL132" s="6"/>
      <c r="NTM132" s="732"/>
      <c r="NTN132" s="1150"/>
      <c r="NTO132" s="609"/>
      <c r="NTP132" s="1150"/>
      <c r="NTQ132" s="1150"/>
      <c r="NTR132" s="1150"/>
      <c r="NTS132" s="609"/>
      <c r="NTT132" s="1150"/>
      <c r="NTU132" s="642"/>
      <c r="NTV132" s="1148"/>
      <c r="NTW132" s="1148"/>
      <c r="NTX132" s="1148"/>
      <c r="NTY132" s="642"/>
      <c r="NTZ132" s="730"/>
      <c r="NUA132" s="60"/>
      <c r="NUB132" s="60"/>
      <c r="NUC132" s="731"/>
      <c r="NUD132" s="1150"/>
      <c r="NUE132" s="35"/>
      <c r="NUF132" s="732"/>
      <c r="NUG132" s="6"/>
      <c r="NUH132" s="6"/>
      <c r="NUI132" s="6"/>
      <c r="NUJ132" s="732"/>
      <c r="NUK132" s="1150"/>
      <c r="NUL132" s="609"/>
      <c r="NUM132" s="1150"/>
      <c r="NUN132" s="1150"/>
      <c r="NUO132" s="1150"/>
      <c r="NUP132" s="609"/>
      <c r="NUQ132" s="1150"/>
      <c r="NUR132" s="642"/>
      <c r="NUS132" s="1148"/>
      <c r="NUT132" s="1148"/>
      <c r="NUU132" s="1148"/>
      <c r="NUV132" s="642"/>
      <c r="NUW132" s="730"/>
      <c r="NUX132" s="60"/>
      <c r="NUY132" s="60"/>
      <c r="NUZ132" s="731"/>
      <c r="NVA132" s="1150"/>
      <c r="NVB132" s="35"/>
      <c r="NVC132" s="732"/>
      <c r="NVD132" s="6"/>
      <c r="NVE132" s="6"/>
      <c r="NVF132" s="6"/>
      <c r="NVG132" s="732"/>
      <c r="NVH132" s="1150"/>
      <c r="NVI132" s="609"/>
      <c r="NVJ132" s="1150"/>
      <c r="NVK132" s="1150"/>
      <c r="NVL132" s="1150"/>
      <c r="NVM132" s="609"/>
      <c r="NVN132" s="1150"/>
      <c r="NVO132" s="642"/>
      <c r="NVP132" s="1148"/>
      <c r="NVQ132" s="1148"/>
      <c r="NVR132" s="1148"/>
      <c r="NVS132" s="642"/>
      <c r="NVT132" s="730"/>
      <c r="NVU132" s="60"/>
      <c r="NVV132" s="60"/>
      <c r="NVW132" s="731"/>
      <c r="NVX132" s="1150"/>
      <c r="NVY132" s="35"/>
      <c r="NVZ132" s="732"/>
      <c r="NWA132" s="6"/>
      <c r="NWB132" s="6"/>
      <c r="NWC132" s="6"/>
      <c r="NWD132" s="732"/>
      <c r="NWE132" s="1150"/>
      <c r="NWF132" s="609"/>
      <c r="NWG132" s="1150"/>
      <c r="NWH132" s="1150"/>
      <c r="NWI132" s="1150"/>
      <c r="NWJ132" s="609"/>
      <c r="NWK132" s="1150"/>
      <c r="NWL132" s="642"/>
      <c r="NWM132" s="1148"/>
      <c r="NWN132" s="1148"/>
      <c r="NWO132" s="1148"/>
      <c r="NWP132" s="642"/>
      <c r="NWQ132" s="730"/>
      <c r="NWR132" s="60"/>
      <c r="NWS132" s="60"/>
      <c r="NWT132" s="731"/>
      <c r="NWU132" s="1150"/>
      <c r="NWV132" s="35"/>
      <c r="NWW132" s="732"/>
      <c r="NWX132" s="6"/>
      <c r="NWY132" s="6"/>
      <c r="NWZ132" s="6"/>
      <c r="NXA132" s="732"/>
      <c r="NXB132" s="1150"/>
      <c r="NXC132" s="609"/>
      <c r="NXD132" s="1150"/>
      <c r="NXE132" s="1150"/>
      <c r="NXF132" s="1150"/>
      <c r="NXG132" s="609"/>
      <c r="NXH132" s="1150"/>
      <c r="NXI132" s="642"/>
      <c r="NXJ132" s="1148"/>
      <c r="NXK132" s="1148"/>
      <c r="NXL132" s="1148"/>
      <c r="NXM132" s="642"/>
      <c r="NXN132" s="730"/>
      <c r="NXO132" s="60"/>
      <c r="NXP132" s="60"/>
      <c r="NXQ132" s="731"/>
      <c r="NXR132" s="1150"/>
      <c r="NXS132" s="35"/>
      <c r="NXT132" s="732"/>
      <c r="NXU132" s="6"/>
      <c r="NXV132" s="6"/>
      <c r="NXW132" s="6"/>
      <c r="NXX132" s="732"/>
      <c r="NXY132" s="1150"/>
      <c r="NXZ132" s="609"/>
      <c r="NYA132" s="1150"/>
      <c r="NYB132" s="1150"/>
      <c r="NYC132" s="1150"/>
      <c r="NYD132" s="609"/>
      <c r="NYE132" s="1150"/>
      <c r="NYF132" s="642"/>
      <c r="NYG132" s="1148"/>
      <c r="NYH132" s="1148"/>
      <c r="NYI132" s="1148"/>
      <c r="NYJ132" s="642"/>
      <c r="NYK132" s="730"/>
      <c r="NYL132" s="60"/>
      <c r="NYM132" s="60"/>
      <c r="NYN132" s="731"/>
      <c r="NYO132" s="1150"/>
      <c r="NYP132" s="35"/>
      <c r="NYQ132" s="732"/>
      <c r="NYR132" s="6"/>
      <c r="NYS132" s="6"/>
      <c r="NYT132" s="6"/>
      <c r="NYU132" s="732"/>
      <c r="NYV132" s="1150"/>
      <c r="NYW132" s="609"/>
      <c r="NYX132" s="1150"/>
      <c r="NYY132" s="1150"/>
      <c r="NYZ132" s="1150"/>
      <c r="NZA132" s="609"/>
      <c r="NZB132" s="1150"/>
      <c r="NZC132" s="642"/>
      <c r="NZD132" s="1148"/>
      <c r="NZE132" s="1148"/>
      <c r="NZF132" s="1148"/>
      <c r="NZG132" s="642"/>
      <c r="NZH132" s="730"/>
      <c r="NZI132" s="60"/>
      <c r="NZJ132" s="60"/>
      <c r="NZK132" s="731"/>
      <c r="NZL132" s="1150"/>
      <c r="NZM132" s="35"/>
      <c r="NZN132" s="732"/>
      <c r="NZO132" s="6"/>
      <c r="NZP132" s="6"/>
      <c r="NZQ132" s="6"/>
      <c r="NZR132" s="732"/>
      <c r="NZS132" s="1150"/>
      <c r="NZT132" s="609"/>
      <c r="NZU132" s="1150"/>
      <c r="NZV132" s="1150"/>
      <c r="NZW132" s="1150"/>
      <c r="NZX132" s="609"/>
      <c r="NZY132" s="1150"/>
      <c r="NZZ132" s="642"/>
      <c r="OAA132" s="1148"/>
      <c r="OAB132" s="1148"/>
      <c r="OAC132" s="1148"/>
      <c r="OAD132" s="642"/>
      <c r="OAE132" s="730"/>
      <c r="OAF132" s="60"/>
      <c r="OAG132" s="60"/>
      <c r="OAH132" s="731"/>
      <c r="OAI132" s="1150"/>
      <c r="OAJ132" s="35"/>
      <c r="OAK132" s="732"/>
      <c r="OAL132" s="6"/>
      <c r="OAM132" s="6"/>
      <c r="OAN132" s="6"/>
      <c r="OAO132" s="732"/>
      <c r="OAP132" s="1150"/>
      <c r="OAQ132" s="609"/>
      <c r="OAR132" s="1150"/>
      <c r="OAS132" s="1150"/>
      <c r="OAT132" s="1150"/>
      <c r="OAU132" s="609"/>
      <c r="OAV132" s="1150"/>
      <c r="OAW132" s="642"/>
      <c r="OAX132" s="1148"/>
      <c r="OAY132" s="1148"/>
      <c r="OAZ132" s="1148"/>
      <c r="OBA132" s="642"/>
      <c r="OBB132" s="730"/>
      <c r="OBC132" s="60"/>
      <c r="OBD132" s="60"/>
      <c r="OBE132" s="731"/>
      <c r="OBF132" s="1150"/>
      <c r="OBG132" s="35"/>
      <c r="OBH132" s="732"/>
      <c r="OBI132" s="6"/>
      <c r="OBJ132" s="6"/>
      <c r="OBK132" s="6"/>
      <c r="OBL132" s="732"/>
      <c r="OBM132" s="1150"/>
      <c r="OBN132" s="609"/>
      <c r="OBO132" s="1150"/>
      <c r="OBP132" s="1150"/>
      <c r="OBQ132" s="1150"/>
      <c r="OBR132" s="609"/>
      <c r="OBS132" s="1150"/>
      <c r="OBT132" s="642"/>
      <c r="OBU132" s="1148"/>
      <c r="OBV132" s="1148"/>
      <c r="OBW132" s="1148"/>
      <c r="OBX132" s="642"/>
      <c r="OBY132" s="730"/>
      <c r="OBZ132" s="60"/>
      <c r="OCA132" s="60"/>
      <c r="OCB132" s="731"/>
      <c r="OCC132" s="1150"/>
      <c r="OCD132" s="35"/>
      <c r="OCE132" s="732"/>
      <c r="OCF132" s="6"/>
      <c r="OCG132" s="6"/>
      <c r="OCH132" s="6"/>
      <c r="OCI132" s="732"/>
      <c r="OCJ132" s="1150"/>
      <c r="OCK132" s="609"/>
      <c r="OCL132" s="1150"/>
      <c r="OCM132" s="1150"/>
      <c r="OCN132" s="1150"/>
      <c r="OCO132" s="609"/>
      <c r="OCP132" s="1150"/>
      <c r="OCQ132" s="642"/>
      <c r="OCR132" s="1148"/>
      <c r="OCS132" s="1148"/>
      <c r="OCT132" s="1148"/>
      <c r="OCU132" s="642"/>
      <c r="OCV132" s="730"/>
      <c r="OCW132" s="60"/>
      <c r="OCX132" s="60"/>
      <c r="OCY132" s="731"/>
      <c r="OCZ132" s="1150"/>
      <c r="ODA132" s="35"/>
      <c r="ODB132" s="732"/>
      <c r="ODC132" s="6"/>
      <c r="ODD132" s="6"/>
      <c r="ODE132" s="6"/>
      <c r="ODF132" s="732"/>
      <c r="ODG132" s="1150"/>
      <c r="ODH132" s="609"/>
      <c r="ODI132" s="1150"/>
      <c r="ODJ132" s="1150"/>
      <c r="ODK132" s="1150"/>
      <c r="ODL132" s="609"/>
      <c r="ODM132" s="1150"/>
      <c r="ODN132" s="642"/>
      <c r="ODO132" s="1148"/>
      <c r="ODP132" s="1148"/>
      <c r="ODQ132" s="1148"/>
      <c r="ODR132" s="642"/>
      <c r="ODS132" s="730"/>
      <c r="ODT132" s="60"/>
      <c r="ODU132" s="60"/>
      <c r="ODV132" s="731"/>
      <c r="ODW132" s="1150"/>
      <c r="ODX132" s="35"/>
      <c r="ODY132" s="732"/>
      <c r="ODZ132" s="6"/>
      <c r="OEA132" s="6"/>
      <c r="OEB132" s="6"/>
      <c r="OEC132" s="732"/>
      <c r="OED132" s="1150"/>
      <c r="OEE132" s="609"/>
      <c r="OEF132" s="1150"/>
      <c r="OEG132" s="1150"/>
      <c r="OEH132" s="1150"/>
      <c r="OEI132" s="609"/>
      <c r="OEJ132" s="1150"/>
      <c r="OEK132" s="642"/>
      <c r="OEL132" s="1148"/>
      <c r="OEM132" s="1148"/>
      <c r="OEN132" s="1148"/>
      <c r="OEO132" s="642"/>
      <c r="OEP132" s="730"/>
      <c r="OEQ132" s="60"/>
      <c r="OER132" s="60"/>
      <c r="OES132" s="731"/>
      <c r="OET132" s="1150"/>
      <c r="OEU132" s="35"/>
      <c r="OEV132" s="732"/>
      <c r="OEW132" s="6"/>
      <c r="OEX132" s="6"/>
      <c r="OEY132" s="6"/>
      <c r="OEZ132" s="732"/>
      <c r="OFA132" s="1150"/>
      <c r="OFB132" s="609"/>
      <c r="OFC132" s="1150"/>
      <c r="OFD132" s="1150"/>
      <c r="OFE132" s="1150"/>
      <c r="OFF132" s="609"/>
      <c r="OFG132" s="1150"/>
      <c r="OFH132" s="642"/>
      <c r="OFI132" s="1148"/>
      <c r="OFJ132" s="1148"/>
      <c r="OFK132" s="1148"/>
      <c r="OFL132" s="642"/>
      <c r="OFM132" s="730"/>
      <c r="OFN132" s="60"/>
      <c r="OFO132" s="60"/>
      <c r="OFP132" s="731"/>
      <c r="OFQ132" s="1150"/>
      <c r="OFR132" s="35"/>
      <c r="OFS132" s="732"/>
      <c r="OFT132" s="6"/>
      <c r="OFU132" s="6"/>
      <c r="OFV132" s="6"/>
      <c r="OFW132" s="732"/>
      <c r="OFX132" s="1150"/>
      <c r="OFY132" s="609"/>
      <c r="OFZ132" s="1150"/>
      <c r="OGA132" s="1150"/>
      <c r="OGB132" s="1150"/>
      <c r="OGC132" s="609"/>
      <c r="OGD132" s="1150"/>
      <c r="OGE132" s="642"/>
      <c r="OGF132" s="1148"/>
      <c r="OGG132" s="1148"/>
      <c r="OGH132" s="1148"/>
      <c r="OGI132" s="642"/>
      <c r="OGJ132" s="730"/>
      <c r="OGK132" s="60"/>
      <c r="OGL132" s="60"/>
      <c r="OGM132" s="731"/>
      <c r="OGN132" s="1150"/>
      <c r="OGO132" s="35"/>
      <c r="OGP132" s="732"/>
      <c r="OGQ132" s="6"/>
      <c r="OGR132" s="6"/>
      <c r="OGS132" s="6"/>
      <c r="OGT132" s="732"/>
      <c r="OGU132" s="1150"/>
      <c r="OGV132" s="609"/>
      <c r="OGW132" s="1150"/>
      <c r="OGX132" s="1150"/>
      <c r="OGY132" s="1150"/>
      <c r="OGZ132" s="609"/>
      <c r="OHA132" s="1150"/>
      <c r="OHB132" s="642"/>
      <c r="OHC132" s="1148"/>
      <c r="OHD132" s="1148"/>
      <c r="OHE132" s="1148"/>
      <c r="OHF132" s="642"/>
      <c r="OHG132" s="730"/>
      <c r="OHH132" s="60"/>
      <c r="OHI132" s="60"/>
      <c r="OHJ132" s="731"/>
      <c r="OHK132" s="1150"/>
      <c r="OHL132" s="35"/>
      <c r="OHM132" s="732"/>
      <c r="OHN132" s="6"/>
      <c r="OHO132" s="6"/>
      <c r="OHP132" s="6"/>
      <c r="OHQ132" s="732"/>
      <c r="OHR132" s="1150"/>
      <c r="OHS132" s="609"/>
      <c r="OHT132" s="1150"/>
      <c r="OHU132" s="1150"/>
      <c r="OHV132" s="1150"/>
      <c r="OHW132" s="609"/>
      <c r="OHX132" s="1150"/>
      <c r="OHY132" s="642"/>
      <c r="OHZ132" s="1148"/>
      <c r="OIA132" s="1148"/>
      <c r="OIB132" s="1148"/>
      <c r="OIC132" s="642"/>
      <c r="OID132" s="730"/>
      <c r="OIE132" s="60"/>
      <c r="OIF132" s="60"/>
      <c r="OIG132" s="731"/>
      <c r="OIH132" s="1150"/>
      <c r="OII132" s="35"/>
      <c r="OIJ132" s="732"/>
      <c r="OIK132" s="6"/>
      <c r="OIL132" s="6"/>
      <c r="OIM132" s="6"/>
      <c r="OIN132" s="732"/>
      <c r="OIO132" s="1150"/>
      <c r="OIP132" s="609"/>
      <c r="OIQ132" s="1150"/>
      <c r="OIR132" s="1150"/>
      <c r="OIS132" s="1150"/>
      <c r="OIT132" s="609"/>
      <c r="OIU132" s="1150"/>
      <c r="OIV132" s="642"/>
      <c r="OIW132" s="1148"/>
      <c r="OIX132" s="1148"/>
      <c r="OIY132" s="1148"/>
      <c r="OIZ132" s="642"/>
      <c r="OJA132" s="730"/>
      <c r="OJB132" s="60"/>
      <c r="OJC132" s="60"/>
      <c r="OJD132" s="731"/>
      <c r="OJE132" s="1150"/>
      <c r="OJF132" s="35"/>
      <c r="OJG132" s="732"/>
      <c r="OJH132" s="6"/>
      <c r="OJI132" s="6"/>
      <c r="OJJ132" s="6"/>
      <c r="OJK132" s="732"/>
      <c r="OJL132" s="1150"/>
      <c r="OJM132" s="609"/>
      <c r="OJN132" s="1150"/>
      <c r="OJO132" s="1150"/>
      <c r="OJP132" s="1150"/>
      <c r="OJQ132" s="609"/>
      <c r="OJR132" s="1150"/>
      <c r="OJS132" s="642"/>
      <c r="OJT132" s="1148"/>
      <c r="OJU132" s="1148"/>
      <c r="OJV132" s="1148"/>
      <c r="OJW132" s="642"/>
      <c r="OJX132" s="730"/>
      <c r="OJY132" s="60"/>
      <c r="OJZ132" s="60"/>
      <c r="OKA132" s="731"/>
      <c r="OKB132" s="1150"/>
      <c r="OKC132" s="35"/>
      <c r="OKD132" s="732"/>
      <c r="OKE132" s="6"/>
      <c r="OKF132" s="6"/>
      <c r="OKG132" s="6"/>
      <c r="OKH132" s="732"/>
      <c r="OKI132" s="1150"/>
      <c r="OKJ132" s="609"/>
      <c r="OKK132" s="1150"/>
      <c r="OKL132" s="1150"/>
      <c r="OKM132" s="1150"/>
      <c r="OKN132" s="609"/>
      <c r="OKO132" s="1150"/>
      <c r="OKP132" s="642"/>
      <c r="OKQ132" s="1148"/>
      <c r="OKR132" s="1148"/>
      <c r="OKS132" s="1148"/>
      <c r="OKT132" s="642"/>
      <c r="OKU132" s="730"/>
      <c r="OKV132" s="60"/>
      <c r="OKW132" s="60"/>
      <c r="OKX132" s="731"/>
      <c r="OKY132" s="1150"/>
      <c r="OKZ132" s="35"/>
      <c r="OLA132" s="732"/>
      <c r="OLB132" s="6"/>
      <c r="OLC132" s="6"/>
      <c r="OLD132" s="6"/>
      <c r="OLE132" s="732"/>
      <c r="OLF132" s="1150"/>
      <c r="OLG132" s="609"/>
      <c r="OLH132" s="1150"/>
      <c r="OLI132" s="1150"/>
      <c r="OLJ132" s="1150"/>
      <c r="OLK132" s="609"/>
      <c r="OLL132" s="1150"/>
      <c r="OLM132" s="642"/>
      <c r="OLN132" s="1148"/>
      <c r="OLO132" s="1148"/>
      <c r="OLP132" s="1148"/>
      <c r="OLQ132" s="642"/>
      <c r="OLR132" s="730"/>
      <c r="OLS132" s="60"/>
      <c r="OLT132" s="60"/>
      <c r="OLU132" s="731"/>
      <c r="OLV132" s="1150"/>
      <c r="OLW132" s="35"/>
      <c r="OLX132" s="732"/>
      <c r="OLY132" s="6"/>
      <c r="OLZ132" s="6"/>
      <c r="OMA132" s="6"/>
      <c r="OMB132" s="732"/>
      <c r="OMC132" s="1150"/>
      <c r="OMD132" s="609"/>
      <c r="OME132" s="1150"/>
      <c r="OMF132" s="1150"/>
      <c r="OMG132" s="1150"/>
      <c r="OMH132" s="609"/>
      <c r="OMI132" s="1150"/>
      <c r="OMJ132" s="642"/>
      <c r="OMK132" s="1148"/>
      <c r="OML132" s="1148"/>
      <c r="OMM132" s="1148"/>
      <c r="OMN132" s="642"/>
      <c r="OMO132" s="730"/>
      <c r="OMP132" s="60"/>
      <c r="OMQ132" s="60"/>
      <c r="OMR132" s="731"/>
      <c r="OMS132" s="1150"/>
      <c r="OMT132" s="35"/>
      <c r="OMU132" s="732"/>
      <c r="OMV132" s="6"/>
      <c r="OMW132" s="6"/>
      <c r="OMX132" s="6"/>
      <c r="OMY132" s="732"/>
      <c r="OMZ132" s="1150"/>
      <c r="ONA132" s="609"/>
      <c r="ONB132" s="1150"/>
      <c r="ONC132" s="1150"/>
      <c r="OND132" s="1150"/>
      <c r="ONE132" s="609"/>
      <c r="ONF132" s="1150"/>
      <c r="ONG132" s="642"/>
      <c r="ONH132" s="1148"/>
      <c r="ONI132" s="1148"/>
      <c r="ONJ132" s="1148"/>
      <c r="ONK132" s="642"/>
      <c r="ONL132" s="730"/>
      <c r="ONM132" s="60"/>
      <c r="ONN132" s="60"/>
      <c r="ONO132" s="731"/>
      <c r="ONP132" s="1150"/>
      <c r="ONQ132" s="35"/>
      <c r="ONR132" s="732"/>
      <c r="ONS132" s="6"/>
      <c r="ONT132" s="6"/>
      <c r="ONU132" s="6"/>
      <c r="ONV132" s="732"/>
      <c r="ONW132" s="1150"/>
      <c r="ONX132" s="609"/>
      <c r="ONY132" s="1150"/>
      <c r="ONZ132" s="1150"/>
      <c r="OOA132" s="1150"/>
      <c r="OOB132" s="609"/>
      <c r="OOC132" s="1150"/>
      <c r="OOD132" s="642"/>
      <c r="OOE132" s="1148"/>
      <c r="OOF132" s="1148"/>
      <c r="OOG132" s="1148"/>
      <c r="OOH132" s="642"/>
      <c r="OOI132" s="730"/>
      <c r="OOJ132" s="60"/>
      <c r="OOK132" s="60"/>
      <c r="OOL132" s="731"/>
      <c r="OOM132" s="1150"/>
      <c r="OON132" s="35"/>
      <c r="OOO132" s="732"/>
      <c r="OOP132" s="6"/>
      <c r="OOQ132" s="6"/>
      <c r="OOR132" s="6"/>
      <c r="OOS132" s="732"/>
      <c r="OOT132" s="1150"/>
      <c r="OOU132" s="609"/>
      <c r="OOV132" s="1150"/>
      <c r="OOW132" s="1150"/>
      <c r="OOX132" s="1150"/>
      <c r="OOY132" s="609"/>
      <c r="OOZ132" s="1150"/>
      <c r="OPA132" s="642"/>
      <c r="OPB132" s="1148"/>
      <c r="OPC132" s="1148"/>
      <c r="OPD132" s="1148"/>
      <c r="OPE132" s="642"/>
      <c r="OPF132" s="730"/>
      <c r="OPG132" s="60"/>
      <c r="OPH132" s="60"/>
      <c r="OPI132" s="731"/>
      <c r="OPJ132" s="1150"/>
      <c r="OPK132" s="35"/>
      <c r="OPL132" s="732"/>
      <c r="OPM132" s="6"/>
      <c r="OPN132" s="6"/>
      <c r="OPO132" s="6"/>
      <c r="OPP132" s="732"/>
      <c r="OPQ132" s="1150"/>
      <c r="OPR132" s="609"/>
      <c r="OPS132" s="1150"/>
      <c r="OPT132" s="1150"/>
      <c r="OPU132" s="1150"/>
      <c r="OPV132" s="609"/>
      <c r="OPW132" s="1150"/>
      <c r="OPX132" s="642"/>
      <c r="OPY132" s="1148"/>
      <c r="OPZ132" s="1148"/>
      <c r="OQA132" s="1148"/>
      <c r="OQB132" s="642"/>
      <c r="OQC132" s="730"/>
      <c r="OQD132" s="60"/>
      <c r="OQE132" s="60"/>
      <c r="OQF132" s="731"/>
      <c r="OQG132" s="1150"/>
      <c r="OQH132" s="35"/>
      <c r="OQI132" s="732"/>
      <c r="OQJ132" s="6"/>
      <c r="OQK132" s="6"/>
      <c r="OQL132" s="6"/>
      <c r="OQM132" s="732"/>
      <c r="OQN132" s="1150"/>
      <c r="OQO132" s="609"/>
      <c r="OQP132" s="1150"/>
      <c r="OQQ132" s="1150"/>
      <c r="OQR132" s="1150"/>
      <c r="OQS132" s="609"/>
      <c r="OQT132" s="1150"/>
      <c r="OQU132" s="642"/>
      <c r="OQV132" s="1148"/>
      <c r="OQW132" s="1148"/>
      <c r="OQX132" s="1148"/>
      <c r="OQY132" s="642"/>
      <c r="OQZ132" s="730"/>
      <c r="ORA132" s="60"/>
      <c r="ORB132" s="60"/>
      <c r="ORC132" s="731"/>
      <c r="ORD132" s="1150"/>
      <c r="ORE132" s="35"/>
      <c r="ORF132" s="732"/>
      <c r="ORG132" s="6"/>
      <c r="ORH132" s="6"/>
      <c r="ORI132" s="6"/>
      <c r="ORJ132" s="732"/>
      <c r="ORK132" s="1150"/>
      <c r="ORL132" s="609"/>
      <c r="ORM132" s="1150"/>
      <c r="ORN132" s="1150"/>
      <c r="ORO132" s="1150"/>
      <c r="ORP132" s="609"/>
      <c r="ORQ132" s="1150"/>
      <c r="ORR132" s="642"/>
      <c r="ORS132" s="1148"/>
      <c r="ORT132" s="1148"/>
      <c r="ORU132" s="1148"/>
      <c r="ORV132" s="642"/>
      <c r="ORW132" s="730"/>
      <c r="ORX132" s="60"/>
      <c r="ORY132" s="60"/>
      <c r="ORZ132" s="731"/>
      <c r="OSA132" s="1150"/>
      <c r="OSB132" s="35"/>
      <c r="OSC132" s="732"/>
      <c r="OSD132" s="6"/>
      <c r="OSE132" s="6"/>
      <c r="OSF132" s="6"/>
      <c r="OSG132" s="732"/>
      <c r="OSH132" s="1150"/>
      <c r="OSI132" s="609"/>
      <c r="OSJ132" s="1150"/>
      <c r="OSK132" s="1150"/>
      <c r="OSL132" s="1150"/>
      <c r="OSM132" s="609"/>
      <c r="OSN132" s="1150"/>
      <c r="OSO132" s="642"/>
      <c r="OSP132" s="1148"/>
      <c r="OSQ132" s="1148"/>
      <c r="OSR132" s="1148"/>
      <c r="OSS132" s="642"/>
      <c r="OST132" s="730"/>
      <c r="OSU132" s="60"/>
      <c r="OSV132" s="60"/>
      <c r="OSW132" s="731"/>
      <c r="OSX132" s="1150"/>
      <c r="OSY132" s="35"/>
      <c r="OSZ132" s="732"/>
      <c r="OTA132" s="6"/>
      <c r="OTB132" s="6"/>
      <c r="OTC132" s="6"/>
      <c r="OTD132" s="732"/>
      <c r="OTE132" s="1150"/>
      <c r="OTF132" s="609"/>
      <c r="OTG132" s="1150"/>
      <c r="OTH132" s="1150"/>
      <c r="OTI132" s="1150"/>
      <c r="OTJ132" s="609"/>
      <c r="OTK132" s="1150"/>
      <c r="OTL132" s="642"/>
      <c r="OTM132" s="1148"/>
      <c r="OTN132" s="1148"/>
      <c r="OTO132" s="1148"/>
      <c r="OTP132" s="642"/>
      <c r="OTQ132" s="730"/>
      <c r="OTR132" s="60"/>
      <c r="OTS132" s="60"/>
      <c r="OTT132" s="731"/>
      <c r="OTU132" s="1150"/>
      <c r="OTV132" s="35"/>
      <c r="OTW132" s="732"/>
      <c r="OTX132" s="6"/>
      <c r="OTY132" s="6"/>
      <c r="OTZ132" s="6"/>
      <c r="OUA132" s="732"/>
      <c r="OUB132" s="1150"/>
      <c r="OUC132" s="609"/>
      <c r="OUD132" s="1150"/>
      <c r="OUE132" s="1150"/>
      <c r="OUF132" s="1150"/>
      <c r="OUG132" s="609"/>
      <c r="OUH132" s="1150"/>
      <c r="OUI132" s="642"/>
      <c r="OUJ132" s="1148"/>
      <c r="OUK132" s="1148"/>
      <c r="OUL132" s="1148"/>
      <c r="OUM132" s="642"/>
      <c r="OUN132" s="730"/>
      <c r="OUO132" s="60"/>
      <c r="OUP132" s="60"/>
      <c r="OUQ132" s="731"/>
      <c r="OUR132" s="1150"/>
      <c r="OUS132" s="35"/>
      <c r="OUT132" s="732"/>
      <c r="OUU132" s="6"/>
      <c r="OUV132" s="6"/>
      <c r="OUW132" s="6"/>
      <c r="OUX132" s="732"/>
      <c r="OUY132" s="1150"/>
      <c r="OUZ132" s="609"/>
      <c r="OVA132" s="1150"/>
      <c r="OVB132" s="1150"/>
      <c r="OVC132" s="1150"/>
      <c r="OVD132" s="609"/>
      <c r="OVE132" s="1150"/>
      <c r="OVF132" s="642"/>
      <c r="OVG132" s="1148"/>
      <c r="OVH132" s="1148"/>
      <c r="OVI132" s="1148"/>
      <c r="OVJ132" s="642"/>
      <c r="OVK132" s="730"/>
      <c r="OVL132" s="60"/>
      <c r="OVM132" s="60"/>
      <c r="OVN132" s="731"/>
      <c r="OVO132" s="1150"/>
      <c r="OVP132" s="35"/>
      <c r="OVQ132" s="732"/>
      <c r="OVR132" s="6"/>
      <c r="OVS132" s="6"/>
      <c r="OVT132" s="6"/>
      <c r="OVU132" s="732"/>
      <c r="OVV132" s="1150"/>
      <c r="OVW132" s="609"/>
      <c r="OVX132" s="1150"/>
      <c r="OVY132" s="1150"/>
      <c r="OVZ132" s="1150"/>
      <c r="OWA132" s="609"/>
      <c r="OWB132" s="1150"/>
      <c r="OWC132" s="642"/>
      <c r="OWD132" s="1148"/>
      <c r="OWE132" s="1148"/>
      <c r="OWF132" s="1148"/>
      <c r="OWG132" s="642"/>
      <c r="OWH132" s="730"/>
      <c r="OWI132" s="60"/>
      <c r="OWJ132" s="60"/>
      <c r="OWK132" s="731"/>
      <c r="OWL132" s="1150"/>
      <c r="OWM132" s="35"/>
      <c r="OWN132" s="732"/>
      <c r="OWO132" s="6"/>
      <c r="OWP132" s="6"/>
      <c r="OWQ132" s="6"/>
      <c r="OWR132" s="732"/>
      <c r="OWS132" s="1150"/>
      <c r="OWT132" s="609"/>
      <c r="OWU132" s="1150"/>
      <c r="OWV132" s="1150"/>
      <c r="OWW132" s="1150"/>
      <c r="OWX132" s="609"/>
      <c r="OWY132" s="1150"/>
      <c r="OWZ132" s="642"/>
      <c r="OXA132" s="1148"/>
      <c r="OXB132" s="1148"/>
      <c r="OXC132" s="1148"/>
      <c r="OXD132" s="642"/>
      <c r="OXE132" s="730"/>
      <c r="OXF132" s="60"/>
      <c r="OXG132" s="60"/>
      <c r="OXH132" s="731"/>
      <c r="OXI132" s="1150"/>
      <c r="OXJ132" s="35"/>
      <c r="OXK132" s="732"/>
      <c r="OXL132" s="6"/>
      <c r="OXM132" s="6"/>
      <c r="OXN132" s="6"/>
      <c r="OXO132" s="732"/>
      <c r="OXP132" s="1150"/>
      <c r="OXQ132" s="609"/>
      <c r="OXR132" s="1150"/>
      <c r="OXS132" s="1150"/>
      <c r="OXT132" s="1150"/>
      <c r="OXU132" s="609"/>
      <c r="OXV132" s="1150"/>
      <c r="OXW132" s="642"/>
      <c r="OXX132" s="1148"/>
      <c r="OXY132" s="1148"/>
      <c r="OXZ132" s="1148"/>
      <c r="OYA132" s="642"/>
      <c r="OYB132" s="730"/>
      <c r="OYC132" s="60"/>
      <c r="OYD132" s="60"/>
      <c r="OYE132" s="731"/>
      <c r="OYF132" s="1150"/>
      <c r="OYG132" s="35"/>
      <c r="OYH132" s="732"/>
      <c r="OYI132" s="6"/>
      <c r="OYJ132" s="6"/>
      <c r="OYK132" s="6"/>
      <c r="OYL132" s="732"/>
      <c r="OYM132" s="1150"/>
      <c r="OYN132" s="609"/>
      <c r="OYO132" s="1150"/>
      <c r="OYP132" s="1150"/>
      <c r="OYQ132" s="1150"/>
      <c r="OYR132" s="609"/>
      <c r="OYS132" s="1150"/>
      <c r="OYT132" s="642"/>
      <c r="OYU132" s="1148"/>
      <c r="OYV132" s="1148"/>
      <c r="OYW132" s="1148"/>
      <c r="OYX132" s="642"/>
      <c r="OYY132" s="730"/>
      <c r="OYZ132" s="60"/>
      <c r="OZA132" s="60"/>
      <c r="OZB132" s="731"/>
      <c r="OZC132" s="1150"/>
      <c r="OZD132" s="35"/>
      <c r="OZE132" s="732"/>
      <c r="OZF132" s="6"/>
      <c r="OZG132" s="6"/>
      <c r="OZH132" s="6"/>
      <c r="OZI132" s="732"/>
      <c r="OZJ132" s="1150"/>
      <c r="OZK132" s="609"/>
      <c r="OZL132" s="1150"/>
      <c r="OZM132" s="1150"/>
      <c r="OZN132" s="1150"/>
      <c r="OZO132" s="609"/>
      <c r="OZP132" s="1150"/>
      <c r="OZQ132" s="642"/>
      <c r="OZR132" s="1148"/>
      <c r="OZS132" s="1148"/>
      <c r="OZT132" s="1148"/>
      <c r="OZU132" s="642"/>
      <c r="OZV132" s="730"/>
      <c r="OZW132" s="60"/>
      <c r="OZX132" s="60"/>
      <c r="OZY132" s="731"/>
      <c r="OZZ132" s="1150"/>
      <c r="PAA132" s="35"/>
      <c r="PAB132" s="732"/>
      <c r="PAC132" s="6"/>
      <c r="PAD132" s="6"/>
      <c r="PAE132" s="6"/>
      <c r="PAF132" s="732"/>
      <c r="PAG132" s="1150"/>
      <c r="PAH132" s="609"/>
      <c r="PAI132" s="1150"/>
      <c r="PAJ132" s="1150"/>
      <c r="PAK132" s="1150"/>
      <c r="PAL132" s="609"/>
      <c r="PAM132" s="1150"/>
      <c r="PAN132" s="642"/>
      <c r="PAO132" s="1148"/>
      <c r="PAP132" s="1148"/>
      <c r="PAQ132" s="1148"/>
      <c r="PAR132" s="642"/>
      <c r="PAS132" s="730"/>
      <c r="PAT132" s="60"/>
      <c r="PAU132" s="60"/>
      <c r="PAV132" s="731"/>
      <c r="PAW132" s="1150"/>
      <c r="PAX132" s="35"/>
      <c r="PAY132" s="732"/>
      <c r="PAZ132" s="6"/>
      <c r="PBA132" s="6"/>
      <c r="PBB132" s="6"/>
      <c r="PBC132" s="732"/>
      <c r="PBD132" s="1150"/>
      <c r="PBE132" s="609"/>
      <c r="PBF132" s="1150"/>
      <c r="PBG132" s="1150"/>
      <c r="PBH132" s="1150"/>
      <c r="PBI132" s="609"/>
      <c r="PBJ132" s="1150"/>
      <c r="PBK132" s="642"/>
      <c r="PBL132" s="1148"/>
      <c r="PBM132" s="1148"/>
      <c r="PBN132" s="1148"/>
      <c r="PBO132" s="642"/>
      <c r="PBP132" s="730"/>
      <c r="PBQ132" s="60"/>
      <c r="PBR132" s="60"/>
      <c r="PBS132" s="731"/>
      <c r="PBT132" s="1150"/>
      <c r="PBU132" s="35"/>
      <c r="PBV132" s="732"/>
      <c r="PBW132" s="6"/>
      <c r="PBX132" s="6"/>
      <c r="PBY132" s="6"/>
      <c r="PBZ132" s="732"/>
      <c r="PCA132" s="1150"/>
      <c r="PCB132" s="609"/>
      <c r="PCC132" s="1150"/>
      <c r="PCD132" s="1150"/>
      <c r="PCE132" s="1150"/>
      <c r="PCF132" s="609"/>
      <c r="PCG132" s="1150"/>
      <c r="PCH132" s="642"/>
      <c r="PCI132" s="1148"/>
      <c r="PCJ132" s="1148"/>
      <c r="PCK132" s="1148"/>
      <c r="PCL132" s="642"/>
      <c r="PCM132" s="730"/>
      <c r="PCN132" s="60"/>
      <c r="PCO132" s="60"/>
      <c r="PCP132" s="731"/>
      <c r="PCQ132" s="1150"/>
      <c r="PCR132" s="35"/>
      <c r="PCS132" s="732"/>
      <c r="PCT132" s="6"/>
      <c r="PCU132" s="6"/>
      <c r="PCV132" s="6"/>
      <c r="PCW132" s="732"/>
      <c r="PCX132" s="1150"/>
      <c r="PCY132" s="609"/>
      <c r="PCZ132" s="1150"/>
      <c r="PDA132" s="1150"/>
      <c r="PDB132" s="1150"/>
      <c r="PDC132" s="609"/>
      <c r="PDD132" s="1150"/>
      <c r="PDE132" s="642"/>
      <c r="PDF132" s="1148"/>
      <c r="PDG132" s="1148"/>
      <c r="PDH132" s="1148"/>
      <c r="PDI132" s="642"/>
      <c r="PDJ132" s="730"/>
      <c r="PDK132" s="60"/>
      <c r="PDL132" s="60"/>
      <c r="PDM132" s="731"/>
      <c r="PDN132" s="1150"/>
      <c r="PDO132" s="35"/>
      <c r="PDP132" s="732"/>
      <c r="PDQ132" s="6"/>
      <c r="PDR132" s="6"/>
      <c r="PDS132" s="6"/>
      <c r="PDT132" s="732"/>
      <c r="PDU132" s="1150"/>
      <c r="PDV132" s="609"/>
      <c r="PDW132" s="1150"/>
      <c r="PDX132" s="1150"/>
      <c r="PDY132" s="1150"/>
      <c r="PDZ132" s="609"/>
      <c r="PEA132" s="1150"/>
      <c r="PEB132" s="642"/>
      <c r="PEC132" s="1148"/>
      <c r="PED132" s="1148"/>
      <c r="PEE132" s="1148"/>
      <c r="PEF132" s="642"/>
      <c r="PEG132" s="730"/>
      <c r="PEH132" s="60"/>
      <c r="PEI132" s="60"/>
      <c r="PEJ132" s="731"/>
      <c r="PEK132" s="1150"/>
      <c r="PEL132" s="35"/>
      <c r="PEM132" s="732"/>
      <c r="PEN132" s="6"/>
      <c r="PEO132" s="6"/>
      <c r="PEP132" s="6"/>
      <c r="PEQ132" s="732"/>
      <c r="PER132" s="1150"/>
      <c r="PES132" s="609"/>
      <c r="PET132" s="1150"/>
      <c r="PEU132" s="1150"/>
      <c r="PEV132" s="1150"/>
      <c r="PEW132" s="609"/>
      <c r="PEX132" s="1150"/>
      <c r="PEY132" s="642"/>
      <c r="PEZ132" s="1148"/>
      <c r="PFA132" s="1148"/>
      <c r="PFB132" s="1148"/>
      <c r="PFC132" s="642"/>
      <c r="PFD132" s="730"/>
      <c r="PFE132" s="60"/>
      <c r="PFF132" s="60"/>
      <c r="PFG132" s="731"/>
      <c r="PFH132" s="1150"/>
      <c r="PFI132" s="35"/>
      <c r="PFJ132" s="732"/>
      <c r="PFK132" s="6"/>
      <c r="PFL132" s="6"/>
      <c r="PFM132" s="6"/>
      <c r="PFN132" s="732"/>
      <c r="PFO132" s="1150"/>
      <c r="PFP132" s="609"/>
      <c r="PFQ132" s="1150"/>
      <c r="PFR132" s="1150"/>
      <c r="PFS132" s="1150"/>
      <c r="PFT132" s="609"/>
      <c r="PFU132" s="1150"/>
      <c r="PFV132" s="642"/>
      <c r="PFW132" s="1148"/>
      <c r="PFX132" s="1148"/>
      <c r="PFY132" s="1148"/>
      <c r="PFZ132" s="642"/>
      <c r="PGA132" s="730"/>
      <c r="PGB132" s="60"/>
      <c r="PGC132" s="60"/>
      <c r="PGD132" s="731"/>
      <c r="PGE132" s="1150"/>
      <c r="PGF132" s="35"/>
      <c r="PGG132" s="732"/>
      <c r="PGH132" s="6"/>
      <c r="PGI132" s="6"/>
      <c r="PGJ132" s="6"/>
      <c r="PGK132" s="732"/>
      <c r="PGL132" s="1150"/>
      <c r="PGM132" s="609"/>
      <c r="PGN132" s="1150"/>
      <c r="PGO132" s="1150"/>
      <c r="PGP132" s="1150"/>
      <c r="PGQ132" s="609"/>
      <c r="PGR132" s="1150"/>
      <c r="PGS132" s="642"/>
      <c r="PGT132" s="1148"/>
      <c r="PGU132" s="1148"/>
      <c r="PGV132" s="1148"/>
      <c r="PGW132" s="642"/>
      <c r="PGX132" s="730"/>
      <c r="PGY132" s="60"/>
      <c r="PGZ132" s="60"/>
      <c r="PHA132" s="731"/>
      <c r="PHB132" s="1150"/>
      <c r="PHC132" s="35"/>
      <c r="PHD132" s="732"/>
      <c r="PHE132" s="6"/>
      <c r="PHF132" s="6"/>
      <c r="PHG132" s="6"/>
      <c r="PHH132" s="732"/>
      <c r="PHI132" s="1150"/>
      <c r="PHJ132" s="609"/>
      <c r="PHK132" s="1150"/>
      <c r="PHL132" s="1150"/>
      <c r="PHM132" s="1150"/>
      <c r="PHN132" s="609"/>
      <c r="PHO132" s="1150"/>
      <c r="PHP132" s="642"/>
      <c r="PHQ132" s="1148"/>
      <c r="PHR132" s="1148"/>
      <c r="PHS132" s="1148"/>
      <c r="PHT132" s="642"/>
      <c r="PHU132" s="730"/>
      <c r="PHV132" s="60"/>
      <c r="PHW132" s="60"/>
      <c r="PHX132" s="731"/>
      <c r="PHY132" s="1150"/>
      <c r="PHZ132" s="35"/>
      <c r="PIA132" s="732"/>
      <c r="PIB132" s="6"/>
      <c r="PIC132" s="6"/>
      <c r="PID132" s="6"/>
      <c r="PIE132" s="732"/>
      <c r="PIF132" s="1150"/>
      <c r="PIG132" s="609"/>
      <c r="PIH132" s="1150"/>
      <c r="PII132" s="1150"/>
      <c r="PIJ132" s="1150"/>
      <c r="PIK132" s="609"/>
      <c r="PIL132" s="1150"/>
      <c r="PIM132" s="642"/>
      <c r="PIN132" s="1148"/>
      <c r="PIO132" s="1148"/>
      <c r="PIP132" s="1148"/>
      <c r="PIQ132" s="642"/>
      <c r="PIR132" s="730"/>
      <c r="PIS132" s="60"/>
      <c r="PIT132" s="60"/>
      <c r="PIU132" s="731"/>
      <c r="PIV132" s="1150"/>
      <c r="PIW132" s="35"/>
      <c r="PIX132" s="732"/>
      <c r="PIY132" s="6"/>
      <c r="PIZ132" s="6"/>
      <c r="PJA132" s="6"/>
      <c r="PJB132" s="732"/>
      <c r="PJC132" s="1150"/>
      <c r="PJD132" s="609"/>
      <c r="PJE132" s="1150"/>
      <c r="PJF132" s="1150"/>
      <c r="PJG132" s="1150"/>
      <c r="PJH132" s="609"/>
      <c r="PJI132" s="1150"/>
      <c r="PJJ132" s="642"/>
      <c r="PJK132" s="1148"/>
      <c r="PJL132" s="1148"/>
      <c r="PJM132" s="1148"/>
      <c r="PJN132" s="642"/>
      <c r="PJO132" s="730"/>
      <c r="PJP132" s="60"/>
      <c r="PJQ132" s="60"/>
      <c r="PJR132" s="731"/>
      <c r="PJS132" s="1150"/>
      <c r="PJT132" s="35"/>
      <c r="PJU132" s="732"/>
      <c r="PJV132" s="6"/>
      <c r="PJW132" s="6"/>
      <c r="PJX132" s="6"/>
      <c r="PJY132" s="732"/>
      <c r="PJZ132" s="1150"/>
      <c r="PKA132" s="609"/>
      <c r="PKB132" s="1150"/>
      <c r="PKC132" s="1150"/>
      <c r="PKD132" s="1150"/>
      <c r="PKE132" s="609"/>
      <c r="PKF132" s="1150"/>
      <c r="PKG132" s="642"/>
      <c r="PKH132" s="1148"/>
      <c r="PKI132" s="1148"/>
      <c r="PKJ132" s="1148"/>
      <c r="PKK132" s="642"/>
      <c r="PKL132" s="730"/>
      <c r="PKM132" s="60"/>
      <c r="PKN132" s="60"/>
      <c r="PKO132" s="731"/>
      <c r="PKP132" s="1150"/>
      <c r="PKQ132" s="35"/>
      <c r="PKR132" s="732"/>
      <c r="PKS132" s="6"/>
      <c r="PKT132" s="6"/>
      <c r="PKU132" s="6"/>
      <c r="PKV132" s="732"/>
      <c r="PKW132" s="1150"/>
      <c r="PKX132" s="609"/>
      <c r="PKY132" s="1150"/>
      <c r="PKZ132" s="1150"/>
      <c r="PLA132" s="1150"/>
      <c r="PLB132" s="609"/>
      <c r="PLC132" s="1150"/>
      <c r="PLD132" s="642"/>
      <c r="PLE132" s="1148"/>
      <c r="PLF132" s="1148"/>
      <c r="PLG132" s="1148"/>
      <c r="PLH132" s="642"/>
      <c r="PLI132" s="730"/>
      <c r="PLJ132" s="60"/>
      <c r="PLK132" s="60"/>
      <c r="PLL132" s="731"/>
      <c r="PLM132" s="1150"/>
      <c r="PLN132" s="35"/>
      <c r="PLO132" s="732"/>
      <c r="PLP132" s="6"/>
      <c r="PLQ132" s="6"/>
      <c r="PLR132" s="6"/>
      <c r="PLS132" s="732"/>
      <c r="PLT132" s="1150"/>
      <c r="PLU132" s="609"/>
      <c r="PLV132" s="1150"/>
      <c r="PLW132" s="1150"/>
      <c r="PLX132" s="1150"/>
      <c r="PLY132" s="609"/>
      <c r="PLZ132" s="1150"/>
      <c r="PMA132" s="642"/>
      <c r="PMB132" s="1148"/>
      <c r="PMC132" s="1148"/>
      <c r="PMD132" s="1148"/>
      <c r="PME132" s="642"/>
      <c r="PMF132" s="730"/>
      <c r="PMG132" s="60"/>
      <c r="PMH132" s="60"/>
      <c r="PMI132" s="731"/>
      <c r="PMJ132" s="1150"/>
      <c r="PMK132" s="35"/>
      <c r="PML132" s="732"/>
      <c r="PMM132" s="6"/>
      <c r="PMN132" s="6"/>
      <c r="PMO132" s="6"/>
      <c r="PMP132" s="732"/>
      <c r="PMQ132" s="1150"/>
      <c r="PMR132" s="609"/>
      <c r="PMS132" s="1150"/>
      <c r="PMT132" s="1150"/>
      <c r="PMU132" s="1150"/>
      <c r="PMV132" s="609"/>
      <c r="PMW132" s="1150"/>
      <c r="PMX132" s="642"/>
      <c r="PMY132" s="1148"/>
      <c r="PMZ132" s="1148"/>
      <c r="PNA132" s="1148"/>
      <c r="PNB132" s="642"/>
      <c r="PNC132" s="730"/>
      <c r="PND132" s="60"/>
      <c r="PNE132" s="60"/>
      <c r="PNF132" s="731"/>
      <c r="PNG132" s="1150"/>
      <c r="PNH132" s="35"/>
      <c r="PNI132" s="732"/>
      <c r="PNJ132" s="6"/>
      <c r="PNK132" s="6"/>
      <c r="PNL132" s="6"/>
      <c r="PNM132" s="732"/>
      <c r="PNN132" s="1150"/>
      <c r="PNO132" s="609"/>
      <c r="PNP132" s="1150"/>
      <c r="PNQ132" s="1150"/>
      <c r="PNR132" s="1150"/>
      <c r="PNS132" s="609"/>
      <c r="PNT132" s="1150"/>
      <c r="PNU132" s="642"/>
      <c r="PNV132" s="1148"/>
      <c r="PNW132" s="1148"/>
      <c r="PNX132" s="1148"/>
      <c r="PNY132" s="642"/>
      <c r="PNZ132" s="730"/>
      <c r="POA132" s="60"/>
      <c r="POB132" s="60"/>
      <c r="POC132" s="731"/>
      <c r="POD132" s="1150"/>
      <c r="POE132" s="35"/>
      <c r="POF132" s="732"/>
      <c r="POG132" s="6"/>
      <c r="POH132" s="6"/>
      <c r="POI132" s="6"/>
      <c r="POJ132" s="732"/>
      <c r="POK132" s="1150"/>
      <c r="POL132" s="609"/>
      <c r="POM132" s="1150"/>
      <c r="PON132" s="1150"/>
      <c r="POO132" s="1150"/>
      <c r="POP132" s="609"/>
      <c r="POQ132" s="1150"/>
      <c r="POR132" s="642"/>
      <c r="POS132" s="1148"/>
      <c r="POT132" s="1148"/>
      <c r="POU132" s="1148"/>
      <c r="POV132" s="642"/>
      <c r="POW132" s="730"/>
      <c r="POX132" s="60"/>
      <c r="POY132" s="60"/>
      <c r="POZ132" s="731"/>
      <c r="PPA132" s="1150"/>
      <c r="PPB132" s="35"/>
      <c r="PPC132" s="732"/>
      <c r="PPD132" s="6"/>
      <c r="PPE132" s="6"/>
      <c r="PPF132" s="6"/>
      <c r="PPG132" s="732"/>
      <c r="PPH132" s="1150"/>
      <c r="PPI132" s="609"/>
      <c r="PPJ132" s="1150"/>
      <c r="PPK132" s="1150"/>
      <c r="PPL132" s="1150"/>
      <c r="PPM132" s="609"/>
      <c r="PPN132" s="1150"/>
      <c r="PPO132" s="642"/>
      <c r="PPP132" s="1148"/>
      <c r="PPQ132" s="1148"/>
      <c r="PPR132" s="1148"/>
      <c r="PPS132" s="642"/>
      <c r="PPT132" s="730"/>
      <c r="PPU132" s="60"/>
      <c r="PPV132" s="60"/>
      <c r="PPW132" s="731"/>
      <c r="PPX132" s="1150"/>
      <c r="PPY132" s="35"/>
      <c r="PPZ132" s="732"/>
      <c r="PQA132" s="6"/>
      <c r="PQB132" s="6"/>
      <c r="PQC132" s="6"/>
      <c r="PQD132" s="732"/>
      <c r="PQE132" s="1150"/>
      <c r="PQF132" s="609"/>
      <c r="PQG132" s="1150"/>
      <c r="PQH132" s="1150"/>
      <c r="PQI132" s="1150"/>
      <c r="PQJ132" s="609"/>
      <c r="PQK132" s="1150"/>
      <c r="PQL132" s="642"/>
      <c r="PQM132" s="1148"/>
      <c r="PQN132" s="1148"/>
      <c r="PQO132" s="1148"/>
      <c r="PQP132" s="642"/>
      <c r="PQQ132" s="730"/>
      <c r="PQR132" s="60"/>
      <c r="PQS132" s="60"/>
      <c r="PQT132" s="731"/>
      <c r="PQU132" s="1150"/>
      <c r="PQV132" s="35"/>
      <c r="PQW132" s="732"/>
      <c r="PQX132" s="6"/>
      <c r="PQY132" s="6"/>
      <c r="PQZ132" s="6"/>
      <c r="PRA132" s="732"/>
      <c r="PRB132" s="1150"/>
      <c r="PRC132" s="609"/>
      <c r="PRD132" s="1150"/>
      <c r="PRE132" s="1150"/>
      <c r="PRF132" s="1150"/>
      <c r="PRG132" s="609"/>
      <c r="PRH132" s="1150"/>
      <c r="PRI132" s="642"/>
      <c r="PRJ132" s="1148"/>
      <c r="PRK132" s="1148"/>
      <c r="PRL132" s="1148"/>
      <c r="PRM132" s="642"/>
      <c r="PRN132" s="730"/>
      <c r="PRO132" s="60"/>
      <c r="PRP132" s="60"/>
      <c r="PRQ132" s="731"/>
      <c r="PRR132" s="1150"/>
      <c r="PRS132" s="35"/>
      <c r="PRT132" s="732"/>
      <c r="PRU132" s="6"/>
      <c r="PRV132" s="6"/>
      <c r="PRW132" s="6"/>
      <c r="PRX132" s="732"/>
      <c r="PRY132" s="1150"/>
      <c r="PRZ132" s="609"/>
      <c r="PSA132" s="1150"/>
      <c r="PSB132" s="1150"/>
      <c r="PSC132" s="1150"/>
      <c r="PSD132" s="609"/>
      <c r="PSE132" s="1150"/>
      <c r="PSF132" s="642"/>
      <c r="PSG132" s="1148"/>
      <c r="PSH132" s="1148"/>
      <c r="PSI132" s="1148"/>
      <c r="PSJ132" s="642"/>
      <c r="PSK132" s="730"/>
      <c r="PSL132" s="60"/>
      <c r="PSM132" s="60"/>
      <c r="PSN132" s="731"/>
      <c r="PSO132" s="1150"/>
      <c r="PSP132" s="35"/>
      <c r="PSQ132" s="732"/>
      <c r="PSR132" s="6"/>
      <c r="PSS132" s="6"/>
      <c r="PST132" s="6"/>
      <c r="PSU132" s="732"/>
      <c r="PSV132" s="1150"/>
      <c r="PSW132" s="609"/>
      <c r="PSX132" s="1150"/>
      <c r="PSY132" s="1150"/>
      <c r="PSZ132" s="1150"/>
      <c r="PTA132" s="609"/>
      <c r="PTB132" s="1150"/>
      <c r="PTC132" s="642"/>
      <c r="PTD132" s="1148"/>
      <c r="PTE132" s="1148"/>
      <c r="PTF132" s="1148"/>
      <c r="PTG132" s="642"/>
      <c r="PTH132" s="730"/>
      <c r="PTI132" s="60"/>
      <c r="PTJ132" s="60"/>
      <c r="PTK132" s="731"/>
      <c r="PTL132" s="1150"/>
      <c r="PTM132" s="35"/>
      <c r="PTN132" s="732"/>
      <c r="PTO132" s="6"/>
      <c r="PTP132" s="6"/>
      <c r="PTQ132" s="6"/>
      <c r="PTR132" s="732"/>
      <c r="PTS132" s="1150"/>
      <c r="PTT132" s="609"/>
      <c r="PTU132" s="1150"/>
      <c r="PTV132" s="1150"/>
      <c r="PTW132" s="1150"/>
      <c r="PTX132" s="609"/>
      <c r="PTY132" s="1150"/>
      <c r="PTZ132" s="642"/>
      <c r="PUA132" s="1148"/>
      <c r="PUB132" s="1148"/>
      <c r="PUC132" s="1148"/>
      <c r="PUD132" s="642"/>
      <c r="PUE132" s="730"/>
      <c r="PUF132" s="60"/>
      <c r="PUG132" s="60"/>
      <c r="PUH132" s="731"/>
      <c r="PUI132" s="1150"/>
      <c r="PUJ132" s="35"/>
      <c r="PUK132" s="732"/>
      <c r="PUL132" s="6"/>
      <c r="PUM132" s="6"/>
      <c r="PUN132" s="6"/>
      <c r="PUO132" s="732"/>
      <c r="PUP132" s="1150"/>
      <c r="PUQ132" s="609"/>
      <c r="PUR132" s="1150"/>
      <c r="PUS132" s="1150"/>
      <c r="PUT132" s="1150"/>
      <c r="PUU132" s="609"/>
      <c r="PUV132" s="1150"/>
      <c r="PUW132" s="642"/>
      <c r="PUX132" s="1148"/>
      <c r="PUY132" s="1148"/>
      <c r="PUZ132" s="1148"/>
      <c r="PVA132" s="642"/>
      <c r="PVB132" s="730"/>
      <c r="PVC132" s="60"/>
      <c r="PVD132" s="60"/>
      <c r="PVE132" s="731"/>
      <c r="PVF132" s="1150"/>
      <c r="PVG132" s="35"/>
      <c r="PVH132" s="732"/>
      <c r="PVI132" s="6"/>
      <c r="PVJ132" s="6"/>
      <c r="PVK132" s="6"/>
      <c r="PVL132" s="732"/>
      <c r="PVM132" s="1150"/>
      <c r="PVN132" s="609"/>
      <c r="PVO132" s="1150"/>
      <c r="PVP132" s="1150"/>
      <c r="PVQ132" s="1150"/>
      <c r="PVR132" s="609"/>
      <c r="PVS132" s="1150"/>
      <c r="PVT132" s="642"/>
      <c r="PVU132" s="1148"/>
      <c r="PVV132" s="1148"/>
      <c r="PVW132" s="1148"/>
      <c r="PVX132" s="642"/>
      <c r="PVY132" s="730"/>
      <c r="PVZ132" s="60"/>
      <c r="PWA132" s="60"/>
      <c r="PWB132" s="731"/>
      <c r="PWC132" s="1150"/>
      <c r="PWD132" s="35"/>
      <c r="PWE132" s="732"/>
      <c r="PWF132" s="6"/>
      <c r="PWG132" s="6"/>
      <c r="PWH132" s="6"/>
      <c r="PWI132" s="732"/>
      <c r="PWJ132" s="1150"/>
      <c r="PWK132" s="609"/>
      <c r="PWL132" s="1150"/>
      <c r="PWM132" s="1150"/>
      <c r="PWN132" s="1150"/>
      <c r="PWO132" s="609"/>
      <c r="PWP132" s="1150"/>
      <c r="PWQ132" s="642"/>
      <c r="PWR132" s="1148"/>
      <c r="PWS132" s="1148"/>
      <c r="PWT132" s="1148"/>
      <c r="PWU132" s="642"/>
      <c r="PWV132" s="730"/>
      <c r="PWW132" s="60"/>
      <c r="PWX132" s="60"/>
      <c r="PWY132" s="731"/>
      <c r="PWZ132" s="1150"/>
      <c r="PXA132" s="35"/>
      <c r="PXB132" s="732"/>
      <c r="PXC132" s="6"/>
      <c r="PXD132" s="6"/>
      <c r="PXE132" s="6"/>
      <c r="PXF132" s="732"/>
      <c r="PXG132" s="1150"/>
      <c r="PXH132" s="609"/>
      <c r="PXI132" s="1150"/>
      <c r="PXJ132" s="1150"/>
      <c r="PXK132" s="1150"/>
      <c r="PXL132" s="609"/>
      <c r="PXM132" s="1150"/>
      <c r="PXN132" s="642"/>
      <c r="PXO132" s="1148"/>
      <c r="PXP132" s="1148"/>
      <c r="PXQ132" s="1148"/>
      <c r="PXR132" s="642"/>
      <c r="PXS132" s="730"/>
      <c r="PXT132" s="60"/>
      <c r="PXU132" s="60"/>
      <c r="PXV132" s="731"/>
      <c r="PXW132" s="1150"/>
      <c r="PXX132" s="35"/>
      <c r="PXY132" s="732"/>
      <c r="PXZ132" s="6"/>
      <c r="PYA132" s="6"/>
      <c r="PYB132" s="6"/>
      <c r="PYC132" s="732"/>
      <c r="PYD132" s="1150"/>
      <c r="PYE132" s="609"/>
      <c r="PYF132" s="1150"/>
      <c r="PYG132" s="1150"/>
      <c r="PYH132" s="1150"/>
      <c r="PYI132" s="609"/>
      <c r="PYJ132" s="1150"/>
      <c r="PYK132" s="642"/>
      <c r="PYL132" s="1148"/>
      <c r="PYM132" s="1148"/>
      <c r="PYN132" s="1148"/>
      <c r="PYO132" s="642"/>
      <c r="PYP132" s="730"/>
      <c r="PYQ132" s="60"/>
      <c r="PYR132" s="60"/>
      <c r="PYS132" s="731"/>
      <c r="PYT132" s="1150"/>
      <c r="PYU132" s="35"/>
      <c r="PYV132" s="732"/>
      <c r="PYW132" s="6"/>
      <c r="PYX132" s="6"/>
      <c r="PYY132" s="6"/>
      <c r="PYZ132" s="732"/>
      <c r="PZA132" s="1150"/>
      <c r="PZB132" s="609"/>
      <c r="PZC132" s="1150"/>
      <c r="PZD132" s="1150"/>
      <c r="PZE132" s="1150"/>
      <c r="PZF132" s="609"/>
      <c r="PZG132" s="1150"/>
      <c r="PZH132" s="642"/>
      <c r="PZI132" s="1148"/>
      <c r="PZJ132" s="1148"/>
      <c r="PZK132" s="1148"/>
      <c r="PZL132" s="642"/>
      <c r="PZM132" s="730"/>
      <c r="PZN132" s="60"/>
      <c r="PZO132" s="60"/>
      <c r="PZP132" s="731"/>
      <c r="PZQ132" s="1150"/>
      <c r="PZR132" s="35"/>
      <c r="PZS132" s="732"/>
      <c r="PZT132" s="6"/>
      <c r="PZU132" s="6"/>
      <c r="PZV132" s="6"/>
      <c r="PZW132" s="732"/>
      <c r="PZX132" s="1150"/>
      <c r="PZY132" s="609"/>
      <c r="PZZ132" s="1150"/>
      <c r="QAA132" s="1150"/>
      <c r="QAB132" s="1150"/>
      <c r="QAC132" s="609"/>
      <c r="QAD132" s="1150"/>
      <c r="QAE132" s="642"/>
      <c r="QAF132" s="1148"/>
      <c r="QAG132" s="1148"/>
      <c r="QAH132" s="1148"/>
      <c r="QAI132" s="642"/>
      <c r="QAJ132" s="730"/>
      <c r="QAK132" s="60"/>
      <c r="QAL132" s="60"/>
      <c r="QAM132" s="731"/>
      <c r="QAN132" s="1150"/>
      <c r="QAO132" s="35"/>
      <c r="QAP132" s="732"/>
      <c r="QAQ132" s="6"/>
      <c r="QAR132" s="6"/>
      <c r="QAS132" s="6"/>
      <c r="QAT132" s="732"/>
      <c r="QAU132" s="1150"/>
      <c r="QAV132" s="609"/>
      <c r="QAW132" s="1150"/>
      <c r="QAX132" s="1150"/>
      <c r="QAY132" s="1150"/>
      <c r="QAZ132" s="609"/>
      <c r="QBA132" s="1150"/>
      <c r="QBB132" s="642"/>
      <c r="QBC132" s="1148"/>
      <c r="QBD132" s="1148"/>
      <c r="QBE132" s="1148"/>
      <c r="QBF132" s="642"/>
      <c r="QBG132" s="730"/>
      <c r="QBH132" s="60"/>
      <c r="QBI132" s="60"/>
      <c r="QBJ132" s="731"/>
      <c r="QBK132" s="1150"/>
      <c r="QBL132" s="35"/>
      <c r="QBM132" s="732"/>
      <c r="QBN132" s="6"/>
      <c r="QBO132" s="6"/>
      <c r="QBP132" s="6"/>
      <c r="QBQ132" s="732"/>
      <c r="QBR132" s="1150"/>
      <c r="QBS132" s="609"/>
      <c r="QBT132" s="1150"/>
      <c r="QBU132" s="1150"/>
      <c r="QBV132" s="1150"/>
      <c r="QBW132" s="609"/>
      <c r="QBX132" s="1150"/>
      <c r="QBY132" s="642"/>
      <c r="QBZ132" s="1148"/>
      <c r="QCA132" s="1148"/>
      <c r="QCB132" s="1148"/>
      <c r="QCC132" s="642"/>
      <c r="QCD132" s="730"/>
      <c r="QCE132" s="60"/>
      <c r="QCF132" s="60"/>
      <c r="QCG132" s="731"/>
      <c r="QCH132" s="1150"/>
      <c r="QCI132" s="35"/>
      <c r="QCJ132" s="732"/>
      <c r="QCK132" s="6"/>
      <c r="QCL132" s="6"/>
      <c r="QCM132" s="6"/>
      <c r="QCN132" s="732"/>
      <c r="QCO132" s="1150"/>
      <c r="QCP132" s="609"/>
      <c r="QCQ132" s="1150"/>
      <c r="QCR132" s="1150"/>
      <c r="QCS132" s="1150"/>
      <c r="QCT132" s="609"/>
      <c r="QCU132" s="1150"/>
      <c r="QCV132" s="642"/>
      <c r="QCW132" s="1148"/>
      <c r="QCX132" s="1148"/>
      <c r="QCY132" s="1148"/>
      <c r="QCZ132" s="642"/>
      <c r="QDA132" s="730"/>
      <c r="QDB132" s="60"/>
      <c r="QDC132" s="60"/>
      <c r="QDD132" s="731"/>
      <c r="QDE132" s="1150"/>
      <c r="QDF132" s="35"/>
      <c r="QDG132" s="732"/>
      <c r="QDH132" s="6"/>
      <c r="QDI132" s="6"/>
      <c r="QDJ132" s="6"/>
      <c r="QDK132" s="732"/>
      <c r="QDL132" s="1150"/>
      <c r="QDM132" s="609"/>
      <c r="QDN132" s="1150"/>
      <c r="QDO132" s="1150"/>
      <c r="QDP132" s="1150"/>
      <c r="QDQ132" s="609"/>
      <c r="QDR132" s="1150"/>
      <c r="QDS132" s="642"/>
      <c r="QDT132" s="1148"/>
      <c r="QDU132" s="1148"/>
      <c r="QDV132" s="1148"/>
      <c r="QDW132" s="642"/>
      <c r="QDX132" s="730"/>
      <c r="QDY132" s="60"/>
      <c r="QDZ132" s="60"/>
      <c r="QEA132" s="731"/>
      <c r="QEB132" s="1150"/>
      <c r="QEC132" s="35"/>
      <c r="QED132" s="732"/>
      <c r="QEE132" s="6"/>
      <c r="QEF132" s="6"/>
      <c r="QEG132" s="6"/>
      <c r="QEH132" s="732"/>
      <c r="QEI132" s="1150"/>
      <c r="QEJ132" s="609"/>
      <c r="QEK132" s="1150"/>
      <c r="QEL132" s="1150"/>
      <c r="QEM132" s="1150"/>
      <c r="QEN132" s="609"/>
      <c r="QEO132" s="1150"/>
      <c r="QEP132" s="642"/>
      <c r="QEQ132" s="1148"/>
      <c r="QER132" s="1148"/>
      <c r="QES132" s="1148"/>
      <c r="QET132" s="642"/>
      <c r="QEU132" s="730"/>
      <c r="QEV132" s="60"/>
      <c r="QEW132" s="60"/>
      <c r="QEX132" s="731"/>
      <c r="QEY132" s="1150"/>
      <c r="QEZ132" s="35"/>
      <c r="QFA132" s="732"/>
      <c r="QFB132" s="6"/>
      <c r="QFC132" s="6"/>
      <c r="QFD132" s="6"/>
      <c r="QFE132" s="732"/>
      <c r="QFF132" s="1150"/>
      <c r="QFG132" s="609"/>
      <c r="QFH132" s="1150"/>
      <c r="QFI132" s="1150"/>
      <c r="QFJ132" s="1150"/>
      <c r="QFK132" s="609"/>
      <c r="QFL132" s="1150"/>
      <c r="QFM132" s="642"/>
      <c r="QFN132" s="1148"/>
      <c r="QFO132" s="1148"/>
      <c r="QFP132" s="1148"/>
      <c r="QFQ132" s="642"/>
      <c r="QFR132" s="730"/>
      <c r="QFS132" s="60"/>
      <c r="QFT132" s="60"/>
      <c r="QFU132" s="731"/>
      <c r="QFV132" s="1150"/>
      <c r="QFW132" s="35"/>
      <c r="QFX132" s="732"/>
      <c r="QFY132" s="6"/>
      <c r="QFZ132" s="6"/>
      <c r="QGA132" s="6"/>
      <c r="QGB132" s="732"/>
      <c r="QGC132" s="1150"/>
      <c r="QGD132" s="609"/>
      <c r="QGE132" s="1150"/>
      <c r="QGF132" s="1150"/>
      <c r="QGG132" s="1150"/>
      <c r="QGH132" s="609"/>
      <c r="QGI132" s="1150"/>
      <c r="QGJ132" s="642"/>
      <c r="QGK132" s="1148"/>
      <c r="QGL132" s="1148"/>
      <c r="QGM132" s="1148"/>
      <c r="QGN132" s="642"/>
      <c r="QGO132" s="730"/>
      <c r="QGP132" s="60"/>
      <c r="QGQ132" s="60"/>
      <c r="QGR132" s="731"/>
      <c r="QGS132" s="1150"/>
      <c r="QGT132" s="35"/>
      <c r="QGU132" s="732"/>
      <c r="QGV132" s="6"/>
      <c r="QGW132" s="6"/>
      <c r="QGX132" s="6"/>
      <c r="QGY132" s="732"/>
      <c r="QGZ132" s="1150"/>
      <c r="QHA132" s="609"/>
      <c r="QHB132" s="1150"/>
      <c r="QHC132" s="1150"/>
      <c r="QHD132" s="1150"/>
      <c r="QHE132" s="609"/>
      <c r="QHF132" s="1150"/>
      <c r="QHG132" s="642"/>
      <c r="QHH132" s="1148"/>
      <c r="QHI132" s="1148"/>
      <c r="QHJ132" s="1148"/>
      <c r="QHK132" s="642"/>
      <c r="QHL132" s="730"/>
      <c r="QHM132" s="60"/>
      <c r="QHN132" s="60"/>
      <c r="QHO132" s="731"/>
      <c r="QHP132" s="1150"/>
      <c r="QHQ132" s="35"/>
      <c r="QHR132" s="732"/>
      <c r="QHS132" s="6"/>
      <c r="QHT132" s="6"/>
      <c r="QHU132" s="6"/>
      <c r="QHV132" s="732"/>
      <c r="QHW132" s="1150"/>
      <c r="QHX132" s="609"/>
      <c r="QHY132" s="1150"/>
      <c r="QHZ132" s="1150"/>
      <c r="QIA132" s="1150"/>
      <c r="QIB132" s="609"/>
      <c r="QIC132" s="1150"/>
      <c r="QID132" s="642"/>
      <c r="QIE132" s="1148"/>
      <c r="QIF132" s="1148"/>
      <c r="QIG132" s="1148"/>
      <c r="QIH132" s="642"/>
      <c r="QII132" s="730"/>
      <c r="QIJ132" s="60"/>
      <c r="QIK132" s="60"/>
      <c r="QIL132" s="731"/>
      <c r="QIM132" s="1150"/>
      <c r="QIN132" s="35"/>
      <c r="QIO132" s="732"/>
      <c r="QIP132" s="6"/>
      <c r="QIQ132" s="6"/>
      <c r="QIR132" s="6"/>
      <c r="QIS132" s="732"/>
      <c r="QIT132" s="1150"/>
      <c r="QIU132" s="609"/>
      <c r="QIV132" s="1150"/>
      <c r="QIW132" s="1150"/>
      <c r="QIX132" s="1150"/>
      <c r="QIY132" s="609"/>
      <c r="QIZ132" s="1150"/>
      <c r="QJA132" s="642"/>
      <c r="QJB132" s="1148"/>
      <c r="QJC132" s="1148"/>
      <c r="QJD132" s="1148"/>
      <c r="QJE132" s="642"/>
      <c r="QJF132" s="730"/>
      <c r="QJG132" s="60"/>
      <c r="QJH132" s="60"/>
      <c r="QJI132" s="731"/>
      <c r="QJJ132" s="1150"/>
      <c r="QJK132" s="35"/>
      <c r="QJL132" s="732"/>
      <c r="QJM132" s="6"/>
      <c r="QJN132" s="6"/>
      <c r="QJO132" s="6"/>
      <c r="QJP132" s="732"/>
      <c r="QJQ132" s="1150"/>
      <c r="QJR132" s="609"/>
      <c r="QJS132" s="1150"/>
      <c r="QJT132" s="1150"/>
      <c r="QJU132" s="1150"/>
      <c r="QJV132" s="609"/>
      <c r="QJW132" s="1150"/>
      <c r="QJX132" s="642"/>
      <c r="QJY132" s="1148"/>
      <c r="QJZ132" s="1148"/>
      <c r="QKA132" s="1148"/>
      <c r="QKB132" s="642"/>
      <c r="QKC132" s="730"/>
      <c r="QKD132" s="60"/>
      <c r="QKE132" s="60"/>
      <c r="QKF132" s="731"/>
      <c r="QKG132" s="1150"/>
      <c r="QKH132" s="35"/>
      <c r="QKI132" s="732"/>
      <c r="QKJ132" s="6"/>
      <c r="QKK132" s="6"/>
      <c r="QKL132" s="6"/>
      <c r="QKM132" s="732"/>
      <c r="QKN132" s="1150"/>
      <c r="QKO132" s="609"/>
      <c r="QKP132" s="1150"/>
      <c r="QKQ132" s="1150"/>
      <c r="QKR132" s="1150"/>
      <c r="QKS132" s="609"/>
      <c r="QKT132" s="1150"/>
      <c r="QKU132" s="642"/>
      <c r="QKV132" s="1148"/>
      <c r="QKW132" s="1148"/>
      <c r="QKX132" s="1148"/>
      <c r="QKY132" s="642"/>
      <c r="QKZ132" s="730"/>
      <c r="QLA132" s="60"/>
      <c r="QLB132" s="60"/>
      <c r="QLC132" s="731"/>
      <c r="QLD132" s="1150"/>
      <c r="QLE132" s="35"/>
      <c r="QLF132" s="732"/>
      <c r="QLG132" s="6"/>
      <c r="QLH132" s="6"/>
      <c r="QLI132" s="6"/>
      <c r="QLJ132" s="732"/>
      <c r="QLK132" s="1150"/>
      <c r="QLL132" s="609"/>
      <c r="QLM132" s="1150"/>
      <c r="QLN132" s="1150"/>
      <c r="QLO132" s="1150"/>
      <c r="QLP132" s="609"/>
      <c r="QLQ132" s="1150"/>
      <c r="QLR132" s="642"/>
      <c r="QLS132" s="1148"/>
      <c r="QLT132" s="1148"/>
      <c r="QLU132" s="1148"/>
      <c r="QLV132" s="642"/>
      <c r="QLW132" s="730"/>
      <c r="QLX132" s="60"/>
      <c r="QLY132" s="60"/>
      <c r="QLZ132" s="731"/>
      <c r="QMA132" s="1150"/>
      <c r="QMB132" s="35"/>
      <c r="QMC132" s="732"/>
      <c r="QMD132" s="6"/>
      <c r="QME132" s="6"/>
      <c r="QMF132" s="6"/>
      <c r="QMG132" s="732"/>
      <c r="QMH132" s="1150"/>
      <c r="QMI132" s="609"/>
      <c r="QMJ132" s="1150"/>
      <c r="QMK132" s="1150"/>
      <c r="QML132" s="1150"/>
      <c r="QMM132" s="609"/>
      <c r="QMN132" s="1150"/>
      <c r="QMO132" s="642"/>
      <c r="QMP132" s="1148"/>
      <c r="QMQ132" s="1148"/>
      <c r="QMR132" s="1148"/>
      <c r="QMS132" s="642"/>
      <c r="QMT132" s="730"/>
      <c r="QMU132" s="60"/>
      <c r="QMV132" s="60"/>
      <c r="QMW132" s="731"/>
      <c r="QMX132" s="1150"/>
      <c r="QMY132" s="35"/>
      <c r="QMZ132" s="732"/>
      <c r="QNA132" s="6"/>
      <c r="QNB132" s="6"/>
      <c r="QNC132" s="6"/>
      <c r="QND132" s="732"/>
      <c r="QNE132" s="1150"/>
      <c r="QNF132" s="609"/>
      <c r="QNG132" s="1150"/>
      <c r="QNH132" s="1150"/>
      <c r="QNI132" s="1150"/>
      <c r="QNJ132" s="609"/>
      <c r="QNK132" s="1150"/>
      <c r="QNL132" s="642"/>
      <c r="QNM132" s="1148"/>
      <c r="QNN132" s="1148"/>
      <c r="QNO132" s="1148"/>
      <c r="QNP132" s="642"/>
      <c r="QNQ132" s="730"/>
      <c r="QNR132" s="60"/>
      <c r="QNS132" s="60"/>
      <c r="QNT132" s="731"/>
      <c r="QNU132" s="1150"/>
      <c r="QNV132" s="35"/>
      <c r="QNW132" s="732"/>
      <c r="QNX132" s="6"/>
      <c r="QNY132" s="6"/>
      <c r="QNZ132" s="6"/>
      <c r="QOA132" s="732"/>
      <c r="QOB132" s="1150"/>
      <c r="QOC132" s="609"/>
      <c r="QOD132" s="1150"/>
      <c r="QOE132" s="1150"/>
      <c r="QOF132" s="1150"/>
      <c r="QOG132" s="609"/>
      <c r="QOH132" s="1150"/>
      <c r="QOI132" s="642"/>
      <c r="QOJ132" s="1148"/>
      <c r="QOK132" s="1148"/>
      <c r="QOL132" s="1148"/>
      <c r="QOM132" s="642"/>
      <c r="QON132" s="730"/>
      <c r="QOO132" s="60"/>
      <c r="QOP132" s="60"/>
      <c r="QOQ132" s="731"/>
      <c r="QOR132" s="1150"/>
      <c r="QOS132" s="35"/>
      <c r="QOT132" s="732"/>
      <c r="QOU132" s="6"/>
      <c r="QOV132" s="6"/>
      <c r="QOW132" s="6"/>
      <c r="QOX132" s="732"/>
      <c r="QOY132" s="1150"/>
      <c r="QOZ132" s="609"/>
      <c r="QPA132" s="1150"/>
      <c r="QPB132" s="1150"/>
      <c r="QPC132" s="1150"/>
      <c r="QPD132" s="609"/>
      <c r="QPE132" s="1150"/>
      <c r="QPF132" s="642"/>
      <c r="QPG132" s="1148"/>
      <c r="QPH132" s="1148"/>
      <c r="QPI132" s="1148"/>
      <c r="QPJ132" s="642"/>
      <c r="QPK132" s="730"/>
      <c r="QPL132" s="60"/>
      <c r="QPM132" s="60"/>
      <c r="QPN132" s="731"/>
      <c r="QPO132" s="1150"/>
      <c r="QPP132" s="35"/>
      <c r="QPQ132" s="732"/>
      <c r="QPR132" s="6"/>
      <c r="QPS132" s="6"/>
      <c r="QPT132" s="6"/>
      <c r="QPU132" s="732"/>
      <c r="QPV132" s="1150"/>
      <c r="QPW132" s="609"/>
      <c r="QPX132" s="1150"/>
      <c r="QPY132" s="1150"/>
      <c r="QPZ132" s="1150"/>
      <c r="QQA132" s="609"/>
      <c r="QQB132" s="1150"/>
      <c r="QQC132" s="642"/>
      <c r="QQD132" s="1148"/>
      <c r="QQE132" s="1148"/>
      <c r="QQF132" s="1148"/>
      <c r="QQG132" s="642"/>
      <c r="QQH132" s="730"/>
      <c r="QQI132" s="60"/>
      <c r="QQJ132" s="60"/>
      <c r="QQK132" s="731"/>
      <c r="QQL132" s="1150"/>
      <c r="QQM132" s="35"/>
      <c r="QQN132" s="732"/>
      <c r="QQO132" s="6"/>
      <c r="QQP132" s="6"/>
      <c r="QQQ132" s="6"/>
      <c r="QQR132" s="732"/>
      <c r="QQS132" s="1150"/>
      <c r="QQT132" s="609"/>
      <c r="QQU132" s="1150"/>
      <c r="QQV132" s="1150"/>
      <c r="QQW132" s="1150"/>
      <c r="QQX132" s="609"/>
      <c r="QQY132" s="1150"/>
      <c r="QQZ132" s="642"/>
      <c r="QRA132" s="1148"/>
      <c r="QRB132" s="1148"/>
      <c r="QRC132" s="1148"/>
      <c r="QRD132" s="642"/>
      <c r="QRE132" s="730"/>
      <c r="QRF132" s="60"/>
      <c r="QRG132" s="60"/>
      <c r="QRH132" s="731"/>
      <c r="QRI132" s="1150"/>
      <c r="QRJ132" s="35"/>
      <c r="QRK132" s="732"/>
      <c r="QRL132" s="6"/>
      <c r="QRM132" s="6"/>
      <c r="QRN132" s="6"/>
      <c r="QRO132" s="732"/>
      <c r="QRP132" s="1150"/>
      <c r="QRQ132" s="609"/>
      <c r="QRR132" s="1150"/>
      <c r="QRS132" s="1150"/>
      <c r="QRT132" s="1150"/>
      <c r="QRU132" s="609"/>
      <c r="QRV132" s="1150"/>
      <c r="QRW132" s="642"/>
      <c r="QRX132" s="1148"/>
      <c r="QRY132" s="1148"/>
      <c r="QRZ132" s="1148"/>
      <c r="QSA132" s="642"/>
      <c r="QSB132" s="730"/>
      <c r="QSC132" s="60"/>
      <c r="QSD132" s="60"/>
      <c r="QSE132" s="731"/>
      <c r="QSF132" s="1150"/>
      <c r="QSG132" s="35"/>
      <c r="QSH132" s="732"/>
      <c r="QSI132" s="6"/>
      <c r="QSJ132" s="6"/>
      <c r="QSK132" s="6"/>
      <c r="QSL132" s="732"/>
      <c r="QSM132" s="1150"/>
      <c r="QSN132" s="609"/>
      <c r="QSO132" s="1150"/>
      <c r="QSP132" s="1150"/>
      <c r="QSQ132" s="1150"/>
      <c r="QSR132" s="609"/>
      <c r="QSS132" s="1150"/>
      <c r="QST132" s="642"/>
      <c r="QSU132" s="1148"/>
      <c r="QSV132" s="1148"/>
      <c r="QSW132" s="1148"/>
      <c r="QSX132" s="642"/>
      <c r="QSY132" s="730"/>
      <c r="QSZ132" s="60"/>
      <c r="QTA132" s="60"/>
      <c r="QTB132" s="731"/>
      <c r="QTC132" s="1150"/>
      <c r="QTD132" s="35"/>
      <c r="QTE132" s="732"/>
      <c r="QTF132" s="6"/>
      <c r="QTG132" s="6"/>
      <c r="QTH132" s="6"/>
      <c r="QTI132" s="732"/>
      <c r="QTJ132" s="1150"/>
      <c r="QTK132" s="609"/>
      <c r="QTL132" s="1150"/>
      <c r="QTM132" s="1150"/>
      <c r="QTN132" s="1150"/>
      <c r="QTO132" s="609"/>
      <c r="QTP132" s="1150"/>
      <c r="QTQ132" s="642"/>
      <c r="QTR132" s="1148"/>
      <c r="QTS132" s="1148"/>
      <c r="QTT132" s="1148"/>
      <c r="QTU132" s="642"/>
      <c r="QTV132" s="730"/>
      <c r="QTW132" s="60"/>
      <c r="QTX132" s="60"/>
      <c r="QTY132" s="731"/>
      <c r="QTZ132" s="1150"/>
      <c r="QUA132" s="35"/>
      <c r="QUB132" s="732"/>
      <c r="QUC132" s="6"/>
      <c r="QUD132" s="6"/>
      <c r="QUE132" s="6"/>
      <c r="QUF132" s="732"/>
      <c r="QUG132" s="1150"/>
      <c r="QUH132" s="609"/>
      <c r="QUI132" s="1150"/>
      <c r="QUJ132" s="1150"/>
      <c r="QUK132" s="1150"/>
      <c r="QUL132" s="609"/>
      <c r="QUM132" s="1150"/>
      <c r="QUN132" s="642"/>
      <c r="QUO132" s="1148"/>
      <c r="QUP132" s="1148"/>
      <c r="QUQ132" s="1148"/>
      <c r="QUR132" s="642"/>
      <c r="QUS132" s="730"/>
      <c r="QUT132" s="60"/>
      <c r="QUU132" s="60"/>
      <c r="QUV132" s="731"/>
      <c r="QUW132" s="1150"/>
      <c r="QUX132" s="35"/>
      <c r="QUY132" s="732"/>
      <c r="QUZ132" s="6"/>
      <c r="QVA132" s="6"/>
      <c r="QVB132" s="6"/>
      <c r="QVC132" s="732"/>
      <c r="QVD132" s="1150"/>
      <c r="QVE132" s="609"/>
      <c r="QVF132" s="1150"/>
      <c r="QVG132" s="1150"/>
      <c r="QVH132" s="1150"/>
      <c r="QVI132" s="609"/>
      <c r="QVJ132" s="1150"/>
      <c r="QVK132" s="642"/>
      <c r="QVL132" s="1148"/>
      <c r="QVM132" s="1148"/>
      <c r="QVN132" s="1148"/>
      <c r="QVO132" s="642"/>
      <c r="QVP132" s="730"/>
      <c r="QVQ132" s="60"/>
      <c r="QVR132" s="60"/>
      <c r="QVS132" s="731"/>
      <c r="QVT132" s="1150"/>
      <c r="QVU132" s="35"/>
      <c r="QVV132" s="732"/>
      <c r="QVW132" s="6"/>
      <c r="QVX132" s="6"/>
      <c r="QVY132" s="6"/>
      <c r="QVZ132" s="732"/>
      <c r="QWA132" s="1150"/>
      <c r="QWB132" s="609"/>
      <c r="QWC132" s="1150"/>
      <c r="QWD132" s="1150"/>
      <c r="QWE132" s="1150"/>
      <c r="QWF132" s="609"/>
      <c r="QWG132" s="1150"/>
      <c r="QWH132" s="642"/>
      <c r="QWI132" s="1148"/>
      <c r="QWJ132" s="1148"/>
      <c r="QWK132" s="1148"/>
      <c r="QWL132" s="642"/>
      <c r="QWM132" s="730"/>
      <c r="QWN132" s="60"/>
      <c r="QWO132" s="60"/>
      <c r="QWP132" s="731"/>
      <c r="QWQ132" s="1150"/>
      <c r="QWR132" s="35"/>
      <c r="QWS132" s="732"/>
      <c r="QWT132" s="6"/>
      <c r="QWU132" s="6"/>
      <c r="QWV132" s="6"/>
      <c r="QWW132" s="732"/>
      <c r="QWX132" s="1150"/>
      <c r="QWY132" s="609"/>
      <c r="QWZ132" s="1150"/>
      <c r="QXA132" s="1150"/>
      <c r="QXB132" s="1150"/>
      <c r="QXC132" s="609"/>
      <c r="QXD132" s="1150"/>
      <c r="QXE132" s="642"/>
      <c r="QXF132" s="1148"/>
      <c r="QXG132" s="1148"/>
      <c r="QXH132" s="1148"/>
      <c r="QXI132" s="642"/>
      <c r="QXJ132" s="730"/>
      <c r="QXK132" s="60"/>
      <c r="QXL132" s="60"/>
      <c r="QXM132" s="731"/>
      <c r="QXN132" s="1150"/>
      <c r="QXO132" s="35"/>
      <c r="QXP132" s="732"/>
      <c r="QXQ132" s="6"/>
      <c r="QXR132" s="6"/>
      <c r="QXS132" s="6"/>
      <c r="QXT132" s="732"/>
      <c r="QXU132" s="1150"/>
      <c r="QXV132" s="609"/>
      <c r="QXW132" s="1150"/>
      <c r="QXX132" s="1150"/>
      <c r="QXY132" s="1150"/>
      <c r="QXZ132" s="609"/>
      <c r="QYA132" s="1150"/>
      <c r="QYB132" s="642"/>
      <c r="QYC132" s="1148"/>
      <c r="QYD132" s="1148"/>
      <c r="QYE132" s="1148"/>
      <c r="QYF132" s="642"/>
      <c r="QYG132" s="730"/>
      <c r="QYH132" s="60"/>
      <c r="QYI132" s="60"/>
      <c r="QYJ132" s="731"/>
      <c r="QYK132" s="1150"/>
      <c r="QYL132" s="35"/>
      <c r="QYM132" s="732"/>
      <c r="QYN132" s="6"/>
      <c r="QYO132" s="6"/>
      <c r="QYP132" s="6"/>
      <c r="QYQ132" s="732"/>
      <c r="QYR132" s="1150"/>
      <c r="QYS132" s="609"/>
      <c r="QYT132" s="1150"/>
      <c r="QYU132" s="1150"/>
      <c r="QYV132" s="1150"/>
      <c r="QYW132" s="609"/>
      <c r="QYX132" s="1150"/>
      <c r="QYY132" s="642"/>
      <c r="QYZ132" s="1148"/>
      <c r="QZA132" s="1148"/>
      <c r="QZB132" s="1148"/>
      <c r="QZC132" s="642"/>
      <c r="QZD132" s="730"/>
      <c r="QZE132" s="60"/>
      <c r="QZF132" s="60"/>
      <c r="QZG132" s="731"/>
      <c r="QZH132" s="1150"/>
      <c r="QZI132" s="35"/>
      <c r="QZJ132" s="732"/>
      <c r="QZK132" s="6"/>
      <c r="QZL132" s="6"/>
      <c r="QZM132" s="6"/>
      <c r="QZN132" s="732"/>
      <c r="QZO132" s="1150"/>
      <c r="QZP132" s="609"/>
      <c r="QZQ132" s="1150"/>
      <c r="QZR132" s="1150"/>
      <c r="QZS132" s="1150"/>
      <c r="QZT132" s="609"/>
      <c r="QZU132" s="1150"/>
      <c r="QZV132" s="642"/>
      <c r="QZW132" s="1148"/>
      <c r="QZX132" s="1148"/>
      <c r="QZY132" s="1148"/>
      <c r="QZZ132" s="642"/>
      <c r="RAA132" s="730"/>
      <c r="RAB132" s="60"/>
      <c r="RAC132" s="60"/>
      <c r="RAD132" s="731"/>
      <c r="RAE132" s="1150"/>
      <c r="RAF132" s="35"/>
      <c r="RAG132" s="732"/>
      <c r="RAH132" s="6"/>
      <c r="RAI132" s="6"/>
      <c r="RAJ132" s="6"/>
      <c r="RAK132" s="732"/>
      <c r="RAL132" s="1150"/>
      <c r="RAM132" s="609"/>
      <c r="RAN132" s="1150"/>
      <c r="RAO132" s="1150"/>
      <c r="RAP132" s="1150"/>
      <c r="RAQ132" s="609"/>
      <c r="RAR132" s="1150"/>
      <c r="RAS132" s="642"/>
      <c r="RAT132" s="1148"/>
      <c r="RAU132" s="1148"/>
      <c r="RAV132" s="1148"/>
      <c r="RAW132" s="642"/>
      <c r="RAX132" s="730"/>
      <c r="RAY132" s="60"/>
      <c r="RAZ132" s="60"/>
      <c r="RBA132" s="731"/>
      <c r="RBB132" s="1150"/>
      <c r="RBC132" s="35"/>
      <c r="RBD132" s="732"/>
      <c r="RBE132" s="6"/>
      <c r="RBF132" s="6"/>
      <c r="RBG132" s="6"/>
      <c r="RBH132" s="732"/>
      <c r="RBI132" s="1150"/>
      <c r="RBJ132" s="609"/>
      <c r="RBK132" s="1150"/>
      <c r="RBL132" s="1150"/>
      <c r="RBM132" s="1150"/>
      <c r="RBN132" s="609"/>
      <c r="RBO132" s="1150"/>
      <c r="RBP132" s="642"/>
      <c r="RBQ132" s="1148"/>
      <c r="RBR132" s="1148"/>
      <c r="RBS132" s="1148"/>
      <c r="RBT132" s="642"/>
      <c r="RBU132" s="730"/>
      <c r="RBV132" s="60"/>
      <c r="RBW132" s="60"/>
      <c r="RBX132" s="731"/>
      <c r="RBY132" s="1150"/>
      <c r="RBZ132" s="35"/>
      <c r="RCA132" s="732"/>
      <c r="RCB132" s="6"/>
      <c r="RCC132" s="6"/>
      <c r="RCD132" s="6"/>
      <c r="RCE132" s="732"/>
      <c r="RCF132" s="1150"/>
      <c r="RCG132" s="609"/>
      <c r="RCH132" s="1150"/>
      <c r="RCI132" s="1150"/>
      <c r="RCJ132" s="1150"/>
      <c r="RCK132" s="609"/>
      <c r="RCL132" s="1150"/>
      <c r="RCM132" s="642"/>
      <c r="RCN132" s="1148"/>
      <c r="RCO132" s="1148"/>
      <c r="RCP132" s="1148"/>
      <c r="RCQ132" s="642"/>
      <c r="RCR132" s="730"/>
      <c r="RCS132" s="60"/>
      <c r="RCT132" s="60"/>
      <c r="RCU132" s="731"/>
      <c r="RCV132" s="1150"/>
      <c r="RCW132" s="35"/>
      <c r="RCX132" s="732"/>
      <c r="RCY132" s="6"/>
      <c r="RCZ132" s="6"/>
      <c r="RDA132" s="6"/>
      <c r="RDB132" s="732"/>
      <c r="RDC132" s="1150"/>
      <c r="RDD132" s="609"/>
      <c r="RDE132" s="1150"/>
      <c r="RDF132" s="1150"/>
      <c r="RDG132" s="1150"/>
      <c r="RDH132" s="609"/>
      <c r="RDI132" s="1150"/>
      <c r="RDJ132" s="642"/>
      <c r="RDK132" s="1148"/>
      <c r="RDL132" s="1148"/>
      <c r="RDM132" s="1148"/>
      <c r="RDN132" s="642"/>
      <c r="RDO132" s="730"/>
      <c r="RDP132" s="60"/>
      <c r="RDQ132" s="60"/>
      <c r="RDR132" s="731"/>
      <c r="RDS132" s="1150"/>
      <c r="RDT132" s="35"/>
      <c r="RDU132" s="732"/>
      <c r="RDV132" s="6"/>
      <c r="RDW132" s="6"/>
      <c r="RDX132" s="6"/>
      <c r="RDY132" s="732"/>
      <c r="RDZ132" s="1150"/>
      <c r="REA132" s="609"/>
      <c r="REB132" s="1150"/>
      <c r="REC132" s="1150"/>
      <c r="RED132" s="1150"/>
      <c r="REE132" s="609"/>
      <c r="REF132" s="1150"/>
      <c r="REG132" s="642"/>
      <c r="REH132" s="1148"/>
      <c r="REI132" s="1148"/>
      <c r="REJ132" s="1148"/>
      <c r="REK132" s="642"/>
      <c r="REL132" s="730"/>
      <c r="REM132" s="60"/>
      <c r="REN132" s="60"/>
      <c r="REO132" s="731"/>
      <c r="REP132" s="1150"/>
      <c r="REQ132" s="35"/>
      <c r="RER132" s="732"/>
      <c r="RES132" s="6"/>
      <c r="RET132" s="6"/>
      <c r="REU132" s="6"/>
      <c r="REV132" s="732"/>
      <c r="REW132" s="1150"/>
      <c r="REX132" s="609"/>
      <c r="REY132" s="1150"/>
      <c r="REZ132" s="1150"/>
      <c r="RFA132" s="1150"/>
      <c r="RFB132" s="609"/>
      <c r="RFC132" s="1150"/>
      <c r="RFD132" s="642"/>
      <c r="RFE132" s="1148"/>
      <c r="RFF132" s="1148"/>
      <c r="RFG132" s="1148"/>
      <c r="RFH132" s="642"/>
      <c r="RFI132" s="730"/>
      <c r="RFJ132" s="60"/>
      <c r="RFK132" s="60"/>
      <c r="RFL132" s="731"/>
      <c r="RFM132" s="1150"/>
      <c r="RFN132" s="35"/>
      <c r="RFO132" s="732"/>
      <c r="RFP132" s="6"/>
      <c r="RFQ132" s="6"/>
      <c r="RFR132" s="6"/>
      <c r="RFS132" s="732"/>
      <c r="RFT132" s="1150"/>
      <c r="RFU132" s="609"/>
      <c r="RFV132" s="1150"/>
      <c r="RFW132" s="1150"/>
      <c r="RFX132" s="1150"/>
      <c r="RFY132" s="609"/>
      <c r="RFZ132" s="1150"/>
      <c r="RGA132" s="642"/>
      <c r="RGB132" s="1148"/>
      <c r="RGC132" s="1148"/>
      <c r="RGD132" s="1148"/>
      <c r="RGE132" s="642"/>
      <c r="RGF132" s="730"/>
      <c r="RGG132" s="60"/>
      <c r="RGH132" s="60"/>
      <c r="RGI132" s="731"/>
      <c r="RGJ132" s="1150"/>
      <c r="RGK132" s="35"/>
      <c r="RGL132" s="732"/>
      <c r="RGM132" s="6"/>
      <c r="RGN132" s="6"/>
      <c r="RGO132" s="6"/>
      <c r="RGP132" s="732"/>
      <c r="RGQ132" s="1150"/>
      <c r="RGR132" s="609"/>
      <c r="RGS132" s="1150"/>
      <c r="RGT132" s="1150"/>
      <c r="RGU132" s="1150"/>
      <c r="RGV132" s="609"/>
      <c r="RGW132" s="1150"/>
      <c r="RGX132" s="642"/>
      <c r="RGY132" s="1148"/>
      <c r="RGZ132" s="1148"/>
      <c r="RHA132" s="1148"/>
      <c r="RHB132" s="642"/>
      <c r="RHC132" s="730"/>
      <c r="RHD132" s="60"/>
      <c r="RHE132" s="60"/>
      <c r="RHF132" s="731"/>
      <c r="RHG132" s="1150"/>
      <c r="RHH132" s="35"/>
      <c r="RHI132" s="732"/>
      <c r="RHJ132" s="6"/>
      <c r="RHK132" s="6"/>
      <c r="RHL132" s="6"/>
      <c r="RHM132" s="732"/>
      <c r="RHN132" s="1150"/>
      <c r="RHO132" s="609"/>
      <c r="RHP132" s="1150"/>
      <c r="RHQ132" s="1150"/>
      <c r="RHR132" s="1150"/>
      <c r="RHS132" s="609"/>
      <c r="RHT132" s="1150"/>
      <c r="RHU132" s="642"/>
      <c r="RHV132" s="1148"/>
      <c r="RHW132" s="1148"/>
      <c r="RHX132" s="1148"/>
      <c r="RHY132" s="642"/>
      <c r="RHZ132" s="730"/>
      <c r="RIA132" s="60"/>
      <c r="RIB132" s="60"/>
      <c r="RIC132" s="731"/>
      <c r="RID132" s="1150"/>
      <c r="RIE132" s="35"/>
      <c r="RIF132" s="732"/>
      <c r="RIG132" s="6"/>
      <c r="RIH132" s="6"/>
      <c r="RII132" s="6"/>
      <c r="RIJ132" s="732"/>
      <c r="RIK132" s="1150"/>
      <c r="RIL132" s="609"/>
      <c r="RIM132" s="1150"/>
      <c r="RIN132" s="1150"/>
      <c r="RIO132" s="1150"/>
      <c r="RIP132" s="609"/>
      <c r="RIQ132" s="1150"/>
      <c r="RIR132" s="642"/>
      <c r="RIS132" s="1148"/>
      <c r="RIT132" s="1148"/>
      <c r="RIU132" s="1148"/>
      <c r="RIV132" s="642"/>
      <c r="RIW132" s="730"/>
      <c r="RIX132" s="60"/>
      <c r="RIY132" s="60"/>
      <c r="RIZ132" s="731"/>
      <c r="RJA132" s="1150"/>
      <c r="RJB132" s="35"/>
      <c r="RJC132" s="732"/>
      <c r="RJD132" s="6"/>
      <c r="RJE132" s="6"/>
      <c r="RJF132" s="6"/>
      <c r="RJG132" s="732"/>
      <c r="RJH132" s="1150"/>
      <c r="RJI132" s="609"/>
      <c r="RJJ132" s="1150"/>
      <c r="RJK132" s="1150"/>
      <c r="RJL132" s="1150"/>
      <c r="RJM132" s="609"/>
      <c r="RJN132" s="1150"/>
      <c r="RJO132" s="642"/>
      <c r="RJP132" s="1148"/>
      <c r="RJQ132" s="1148"/>
      <c r="RJR132" s="1148"/>
      <c r="RJS132" s="642"/>
      <c r="RJT132" s="730"/>
      <c r="RJU132" s="60"/>
      <c r="RJV132" s="60"/>
      <c r="RJW132" s="731"/>
      <c r="RJX132" s="1150"/>
      <c r="RJY132" s="35"/>
      <c r="RJZ132" s="732"/>
      <c r="RKA132" s="6"/>
      <c r="RKB132" s="6"/>
      <c r="RKC132" s="6"/>
      <c r="RKD132" s="732"/>
      <c r="RKE132" s="1150"/>
      <c r="RKF132" s="609"/>
      <c r="RKG132" s="1150"/>
      <c r="RKH132" s="1150"/>
      <c r="RKI132" s="1150"/>
      <c r="RKJ132" s="609"/>
      <c r="RKK132" s="1150"/>
      <c r="RKL132" s="642"/>
      <c r="RKM132" s="1148"/>
      <c r="RKN132" s="1148"/>
      <c r="RKO132" s="1148"/>
      <c r="RKP132" s="642"/>
      <c r="RKQ132" s="730"/>
      <c r="RKR132" s="60"/>
      <c r="RKS132" s="60"/>
      <c r="RKT132" s="731"/>
      <c r="RKU132" s="1150"/>
      <c r="RKV132" s="35"/>
      <c r="RKW132" s="732"/>
      <c r="RKX132" s="6"/>
      <c r="RKY132" s="6"/>
      <c r="RKZ132" s="6"/>
      <c r="RLA132" s="732"/>
      <c r="RLB132" s="1150"/>
      <c r="RLC132" s="609"/>
      <c r="RLD132" s="1150"/>
      <c r="RLE132" s="1150"/>
      <c r="RLF132" s="1150"/>
      <c r="RLG132" s="609"/>
      <c r="RLH132" s="1150"/>
      <c r="RLI132" s="642"/>
      <c r="RLJ132" s="1148"/>
      <c r="RLK132" s="1148"/>
      <c r="RLL132" s="1148"/>
      <c r="RLM132" s="642"/>
      <c r="RLN132" s="730"/>
      <c r="RLO132" s="60"/>
      <c r="RLP132" s="60"/>
      <c r="RLQ132" s="731"/>
      <c r="RLR132" s="1150"/>
      <c r="RLS132" s="35"/>
      <c r="RLT132" s="732"/>
      <c r="RLU132" s="6"/>
      <c r="RLV132" s="6"/>
      <c r="RLW132" s="6"/>
      <c r="RLX132" s="732"/>
      <c r="RLY132" s="1150"/>
      <c r="RLZ132" s="609"/>
      <c r="RMA132" s="1150"/>
      <c r="RMB132" s="1150"/>
      <c r="RMC132" s="1150"/>
      <c r="RMD132" s="609"/>
      <c r="RME132" s="1150"/>
      <c r="RMF132" s="642"/>
      <c r="RMG132" s="1148"/>
      <c r="RMH132" s="1148"/>
      <c r="RMI132" s="1148"/>
      <c r="RMJ132" s="642"/>
      <c r="RMK132" s="730"/>
      <c r="RML132" s="60"/>
      <c r="RMM132" s="60"/>
      <c r="RMN132" s="731"/>
      <c r="RMO132" s="1150"/>
      <c r="RMP132" s="35"/>
      <c r="RMQ132" s="732"/>
      <c r="RMR132" s="6"/>
      <c r="RMS132" s="6"/>
      <c r="RMT132" s="6"/>
      <c r="RMU132" s="732"/>
      <c r="RMV132" s="1150"/>
      <c r="RMW132" s="609"/>
      <c r="RMX132" s="1150"/>
      <c r="RMY132" s="1150"/>
      <c r="RMZ132" s="1150"/>
      <c r="RNA132" s="609"/>
      <c r="RNB132" s="1150"/>
      <c r="RNC132" s="642"/>
      <c r="RND132" s="1148"/>
      <c r="RNE132" s="1148"/>
      <c r="RNF132" s="1148"/>
      <c r="RNG132" s="642"/>
      <c r="RNH132" s="730"/>
      <c r="RNI132" s="60"/>
      <c r="RNJ132" s="60"/>
      <c r="RNK132" s="731"/>
      <c r="RNL132" s="1150"/>
      <c r="RNM132" s="35"/>
      <c r="RNN132" s="732"/>
      <c r="RNO132" s="6"/>
      <c r="RNP132" s="6"/>
      <c r="RNQ132" s="6"/>
      <c r="RNR132" s="732"/>
      <c r="RNS132" s="1150"/>
      <c r="RNT132" s="609"/>
      <c r="RNU132" s="1150"/>
      <c r="RNV132" s="1150"/>
      <c r="RNW132" s="1150"/>
      <c r="RNX132" s="609"/>
      <c r="RNY132" s="1150"/>
      <c r="RNZ132" s="642"/>
      <c r="ROA132" s="1148"/>
      <c r="ROB132" s="1148"/>
      <c r="ROC132" s="1148"/>
      <c r="ROD132" s="642"/>
      <c r="ROE132" s="730"/>
      <c r="ROF132" s="60"/>
      <c r="ROG132" s="60"/>
      <c r="ROH132" s="731"/>
      <c r="ROI132" s="1150"/>
      <c r="ROJ132" s="35"/>
      <c r="ROK132" s="732"/>
      <c r="ROL132" s="6"/>
      <c r="ROM132" s="6"/>
      <c r="RON132" s="6"/>
      <c r="ROO132" s="732"/>
      <c r="ROP132" s="1150"/>
      <c r="ROQ132" s="609"/>
      <c r="ROR132" s="1150"/>
      <c r="ROS132" s="1150"/>
      <c r="ROT132" s="1150"/>
      <c r="ROU132" s="609"/>
      <c r="ROV132" s="1150"/>
      <c r="ROW132" s="642"/>
      <c r="ROX132" s="1148"/>
      <c r="ROY132" s="1148"/>
      <c r="ROZ132" s="1148"/>
      <c r="RPA132" s="642"/>
      <c r="RPB132" s="730"/>
      <c r="RPC132" s="60"/>
      <c r="RPD132" s="60"/>
      <c r="RPE132" s="731"/>
      <c r="RPF132" s="1150"/>
      <c r="RPG132" s="35"/>
      <c r="RPH132" s="732"/>
      <c r="RPI132" s="6"/>
      <c r="RPJ132" s="6"/>
      <c r="RPK132" s="6"/>
      <c r="RPL132" s="732"/>
      <c r="RPM132" s="1150"/>
      <c r="RPN132" s="609"/>
      <c r="RPO132" s="1150"/>
      <c r="RPP132" s="1150"/>
      <c r="RPQ132" s="1150"/>
      <c r="RPR132" s="609"/>
      <c r="RPS132" s="1150"/>
      <c r="RPT132" s="642"/>
      <c r="RPU132" s="1148"/>
      <c r="RPV132" s="1148"/>
      <c r="RPW132" s="1148"/>
      <c r="RPX132" s="642"/>
      <c r="RPY132" s="730"/>
      <c r="RPZ132" s="60"/>
      <c r="RQA132" s="60"/>
      <c r="RQB132" s="731"/>
      <c r="RQC132" s="1150"/>
      <c r="RQD132" s="35"/>
      <c r="RQE132" s="732"/>
      <c r="RQF132" s="6"/>
      <c r="RQG132" s="6"/>
      <c r="RQH132" s="6"/>
      <c r="RQI132" s="732"/>
      <c r="RQJ132" s="1150"/>
      <c r="RQK132" s="609"/>
      <c r="RQL132" s="1150"/>
      <c r="RQM132" s="1150"/>
      <c r="RQN132" s="1150"/>
      <c r="RQO132" s="609"/>
      <c r="RQP132" s="1150"/>
      <c r="RQQ132" s="642"/>
      <c r="RQR132" s="1148"/>
      <c r="RQS132" s="1148"/>
      <c r="RQT132" s="1148"/>
      <c r="RQU132" s="642"/>
      <c r="RQV132" s="730"/>
      <c r="RQW132" s="60"/>
      <c r="RQX132" s="60"/>
      <c r="RQY132" s="731"/>
      <c r="RQZ132" s="1150"/>
      <c r="RRA132" s="35"/>
      <c r="RRB132" s="732"/>
      <c r="RRC132" s="6"/>
      <c r="RRD132" s="6"/>
      <c r="RRE132" s="6"/>
      <c r="RRF132" s="732"/>
      <c r="RRG132" s="1150"/>
      <c r="RRH132" s="609"/>
      <c r="RRI132" s="1150"/>
      <c r="RRJ132" s="1150"/>
      <c r="RRK132" s="1150"/>
      <c r="RRL132" s="609"/>
      <c r="RRM132" s="1150"/>
      <c r="RRN132" s="642"/>
      <c r="RRO132" s="1148"/>
      <c r="RRP132" s="1148"/>
      <c r="RRQ132" s="1148"/>
      <c r="RRR132" s="642"/>
      <c r="RRS132" s="730"/>
      <c r="RRT132" s="60"/>
      <c r="RRU132" s="60"/>
      <c r="RRV132" s="731"/>
      <c r="RRW132" s="1150"/>
      <c r="RRX132" s="35"/>
      <c r="RRY132" s="732"/>
      <c r="RRZ132" s="6"/>
      <c r="RSA132" s="6"/>
      <c r="RSB132" s="6"/>
      <c r="RSC132" s="732"/>
      <c r="RSD132" s="1150"/>
      <c r="RSE132" s="609"/>
      <c r="RSF132" s="1150"/>
      <c r="RSG132" s="1150"/>
      <c r="RSH132" s="1150"/>
      <c r="RSI132" s="609"/>
      <c r="RSJ132" s="1150"/>
      <c r="RSK132" s="642"/>
      <c r="RSL132" s="1148"/>
      <c r="RSM132" s="1148"/>
      <c r="RSN132" s="1148"/>
      <c r="RSO132" s="642"/>
      <c r="RSP132" s="730"/>
      <c r="RSQ132" s="60"/>
      <c r="RSR132" s="60"/>
      <c r="RSS132" s="731"/>
      <c r="RST132" s="1150"/>
      <c r="RSU132" s="35"/>
      <c r="RSV132" s="732"/>
      <c r="RSW132" s="6"/>
      <c r="RSX132" s="6"/>
      <c r="RSY132" s="6"/>
      <c r="RSZ132" s="732"/>
      <c r="RTA132" s="1150"/>
      <c r="RTB132" s="609"/>
      <c r="RTC132" s="1150"/>
      <c r="RTD132" s="1150"/>
      <c r="RTE132" s="1150"/>
      <c r="RTF132" s="609"/>
      <c r="RTG132" s="1150"/>
      <c r="RTH132" s="642"/>
      <c r="RTI132" s="1148"/>
      <c r="RTJ132" s="1148"/>
      <c r="RTK132" s="1148"/>
      <c r="RTL132" s="642"/>
      <c r="RTM132" s="730"/>
      <c r="RTN132" s="60"/>
      <c r="RTO132" s="60"/>
      <c r="RTP132" s="731"/>
      <c r="RTQ132" s="1150"/>
      <c r="RTR132" s="35"/>
      <c r="RTS132" s="732"/>
      <c r="RTT132" s="6"/>
      <c r="RTU132" s="6"/>
      <c r="RTV132" s="6"/>
      <c r="RTW132" s="732"/>
      <c r="RTX132" s="1150"/>
      <c r="RTY132" s="609"/>
      <c r="RTZ132" s="1150"/>
      <c r="RUA132" s="1150"/>
      <c r="RUB132" s="1150"/>
      <c r="RUC132" s="609"/>
      <c r="RUD132" s="1150"/>
      <c r="RUE132" s="642"/>
      <c r="RUF132" s="1148"/>
      <c r="RUG132" s="1148"/>
      <c r="RUH132" s="1148"/>
      <c r="RUI132" s="642"/>
      <c r="RUJ132" s="730"/>
      <c r="RUK132" s="60"/>
      <c r="RUL132" s="60"/>
      <c r="RUM132" s="731"/>
      <c r="RUN132" s="1150"/>
      <c r="RUO132" s="35"/>
      <c r="RUP132" s="732"/>
      <c r="RUQ132" s="6"/>
      <c r="RUR132" s="6"/>
      <c r="RUS132" s="6"/>
      <c r="RUT132" s="732"/>
      <c r="RUU132" s="1150"/>
      <c r="RUV132" s="609"/>
      <c r="RUW132" s="1150"/>
      <c r="RUX132" s="1150"/>
      <c r="RUY132" s="1150"/>
      <c r="RUZ132" s="609"/>
      <c r="RVA132" s="1150"/>
      <c r="RVB132" s="642"/>
      <c r="RVC132" s="1148"/>
      <c r="RVD132" s="1148"/>
      <c r="RVE132" s="1148"/>
      <c r="RVF132" s="642"/>
      <c r="RVG132" s="730"/>
      <c r="RVH132" s="60"/>
      <c r="RVI132" s="60"/>
      <c r="RVJ132" s="731"/>
      <c r="RVK132" s="1150"/>
      <c r="RVL132" s="35"/>
      <c r="RVM132" s="732"/>
      <c r="RVN132" s="6"/>
      <c r="RVO132" s="6"/>
      <c r="RVP132" s="6"/>
      <c r="RVQ132" s="732"/>
      <c r="RVR132" s="1150"/>
      <c r="RVS132" s="609"/>
      <c r="RVT132" s="1150"/>
      <c r="RVU132" s="1150"/>
      <c r="RVV132" s="1150"/>
      <c r="RVW132" s="609"/>
      <c r="RVX132" s="1150"/>
      <c r="RVY132" s="642"/>
      <c r="RVZ132" s="1148"/>
      <c r="RWA132" s="1148"/>
      <c r="RWB132" s="1148"/>
      <c r="RWC132" s="642"/>
      <c r="RWD132" s="730"/>
      <c r="RWE132" s="60"/>
      <c r="RWF132" s="60"/>
      <c r="RWG132" s="731"/>
      <c r="RWH132" s="1150"/>
      <c r="RWI132" s="35"/>
      <c r="RWJ132" s="732"/>
      <c r="RWK132" s="6"/>
      <c r="RWL132" s="6"/>
      <c r="RWM132" s="6"/>
      <c r="RWN132" s="732"/>
      <c r="RWO132" s="1150"/>
      <c r="RWP132" s="609"/>
      <c r="RWQ132" s="1150"/>
      <c r="RWR132" s="1150"/>
      <c r="RWS132" s="1150"/>
      <c r="RWT132" s="609"/>
      <c r="RWU132" s="1150"/>
      <c r="RWV132" s="642"/>
      <c r="RWW132" s="1148"/>
      <c r="RWX132" s="1148"/>
      <c r="RWY132" s="1148"/>
      <c r="RWZ132" s="642"/>
      <c r="RXA132" s="730"/>
      <c r="RXB132" s="60"/>
      <c r="RXC132" s="60"/>
      <c r="RXD132" s="731"/>
      <c r="RXE132" s="1150"/>
      <c r="RXF132" s="35"/>
      <c r="RXG132" s="732"/>
      <c r="RXH132" s="6"/>
      <c r="RXI132" s="6"/>
      <c r="RXJ132" s="6"/>
      <c r="RXK132" s="732"/>
      <c r="RXL132" s="1150"/>
      <c r="RXM132" s="609"/>
      <c r="RXN132" s="1150"/>
      <c r="RXO132" s="1150"/>
      <c r="RXP132" s="1150"/>
      <c r="RXQ132" s="609"/>
      <c r="RXR132" s="1150"/>
      <c r="RXS132" s="642"/>
      <c r="RXT132" s="1148"/>
      <c r="RXU132" s="1148"/>
      <c r="RXV132" s="1148"/>
      <c r="RXW132" s="642"/>
      <c r="RXX132" s="730"/>
      <c r="RXY132" s="60"/>
      <c r="RXZ132" s="60"/>
      <c r="RYA132" s="731"/>
      <c r="RYB132" s="1150"/>
      <c r="RYC132" s="35"/>
      <c r="RYD132" s="732"/>
      <c r="RYE132" s="6"/>
      <c r="RYF132" s="6"/>
      <c r="RYG132" s="6"/>
      <c r="RYH132" s="732"/>
      <c r="RYI132" s="1150"/>
      <c r="RYJ132" s="609"/>
      <c r="RYK132" s="1150"/>
      <c r="RYL132" s="1150"/>
      <c r="RYM132" s="1150"/>
      <c r="RYN132" s="609"/>
      <c r="RYO132" s="1150"/>
      <c r="RYP132" s="642"/>
      <c r="RYQ132" s="1148"/>
      <c r="RYR132" s="1148"/>
      <c r="RYS132" s="1148"/>
      <c r="RYT132" s="642"/>
      <c r="RYU132" s="730"/>
      <c r="RYV132" s="60"/>
      <c r="RYW132" s="60"/>
      <c r="RYX132" s="731"/>
      <c r="RYY132" s="1150"/>
      <c r="RYZ132" s="35"/>
      <c r="RZA132" s="732"/>
      <c r="RZB132" s="6"/>
      <c r="RZC132" s="6"/>
      <c r="RZD132" s="6"/>
      <c r="RZE132" s="732"/>
      <c r="RZF132" s="1150"/>
      <c r="RZG132" s="609"/>
      <c r="RZH132" s="1150"/>
      <c r="RZI132" s="1150"/>
      <c r="RZJ132" s="1150"/>
      <c r="RZK132" s="609"/>
      <c r="RZL132" s="1150"/>
      <c r="RZM132" s="642"/>
      <c r="RZN132" s="1148"/>
      <c r="RZO132" s="1148"/>
      <c r="RZP132" s="1148"/>
      <c r="RZQ132" s="642"/>
      <c r="RZR132" s="730"/>
      <c r="RZS132" s="60"/>
      <c r="RZT132" s="60"/>
      <c r="RZU132" s="731"/>
      <c r="RZV132" s="1150"/>
      <c r="RZW132" s="35"/>
      <c r="RZX132" s="732"/>
      <c r="RZY132" s="6"/>
      <c r="RZZ132" s="6"/>
      <c r="SAA132" s="6"/>
      <c r="SAB132" s="732"/>
      <c r="SAC132" s="1150"/>
      <c r="SAD132" s="609"/>
      <c r="SAE132" s="1150"/>
      <c r="SAF132" s="1150"/>
      <c r="SAG132" s="1150"/>
      <c r="SAH132" s="609"/>
      <c r="SAI132" s="1150"/>
      <c r="SAJ132" s="642"/>
      <c r="SAK132" s="1148"/>
      <c r="SAL132" s="1148"/>
      <c r="SAM132" s="1148"/>
      <c r="SAN132" s="642"/>
      <c r="SAO132" s="730"/>
      <c r="SAP132" s="60"/>
      <c r="SAQ132" s="60"/>
      <c r="SAR132" s="731"/>
      <c r="SAS132" s="1150"/>
      <c r="SAT132" s="35"/>
      <c r="SAU132" s="732"/>
      <c r="SAV132" s="6"/>
      <c r="SAW132" s="6"/>
      <c r="SAX132" s="6"/>
      <c r="SAY132" s="732"/>
      <c r="SAZ132" s="1150"/>
      <c r="SBA132" s="609"/>
      <c r="SBB132" s="1150"/>
      <c r="SBC132" s="1150"/>
      <c r="SBD132" s="1150"/>
      <c r="SBE132" s="609"/>
      <c r="SBF132" s="1150"/>
      <c r="SBG132" s="642"/>
      <c r="SBH132" s="1148"/>
      <c r="SBI132" s="1148"/>
      <c r="SBJ132" s="1148"/>
      <c r="SBK132" s="642"/>
      <c r="SBL132" s="730"/>
      <c r="SBM132" s="60"/>
      <c r="SBN132" s="60"/>
      <c r="SBO132" s="731"/>
      <c r="SBP132" s="1150"/>
      <c r="SBQ132" s="35"/>
      <c r="SBR132" s="732"/>
      <c r="SBS132" s="6"/>
      <c r="SBT132" s="6"/>
      <c r="SBU132" s="6"/>
      <c r="SBV132" s="732"/>
      <c r="SBW132" s="1150"/>
      <c r="SBX132" s="609"/>
      <c r="SBY132" s="1150"/>
      <c r="SBZ132" s="1150"/>
      <c r="SCA132" s="1150"/>
      <c r="SCB132" s="609"/>
      <c r="SCC132" s="1150"/>
      <c r="SCD132" s="642"/>
      <c r="SCE132" s="1148"/>
      <c r="SCF132" s="1148"/>
      <c r="SCG132" s="1148"/>
      <c r="SCH132" s="642"/>
      <c r="SCI132" s="730"/>
      <c r="SCJ132" s="60"/>
      <c r="SCK132" s="60"/>
      <c r="SCL132" s="731"/>
      <c r="SCM132" s="1150"/>
      <c r="SCN132" s="35"/>
      <c r="SCO132" s="732"/>
      <c r="SCP132" s="6"/>
      <c r="SCQ132" s="6"/>
      <c r="SCR132" s="6"/>
      <c r="SCS132" s="732"/>
      <c r="SCT132" s="1150"/>
      <c r="SCU132" s="609"/>
      <c r="SCV132" s="1150"/>
      <c r="SCW132" s="1150"/>
      <c r="SCX132" s="1150"/>
      <c r="SCY132" s="609"/>
      <c r="SCZ132" s="1150"/>
      <c r="SDA132" s="642"/>
      <c r="SDB132" s="1148"/>
      <c r="SDC132" s="1148"/>
      <c r="SDD132" s="1148"/>
      <c r="SDE132" s="642"/>
      <c r="SDF132" s="730"/>
      <c r="SDG132" s="60"/>
      <c r="SDH132" s="60"/>
      <c r="SDI132" s="731"/>
      <c r="SDJ132" s="1150"/>
      <c r="SDK132" s="35"/>
      <c r="SDL132" s="732"/>
      <c r="SDM132" s="6"/>
      <c r="SDN132" s="6"/>
      <c r="SDO132" s="6"/>
      <c r="SDP132" s="732"/>
      <c r="SDQ132" s="1150"/>
      <c r="SDR132" s="609"/>
      <c r="SDS132" s="1150"/>
      <c r="SDT132" s="1150"/>
      <c r="SDU132" s="1150"/>
      <c r="SDV132" s="609"/>
      <c r="SDW132" s="1150"/>
      <c r="SDX132" s="642"/>
      <c r="SDY132" s="1148"/>
      <c r="SDZ132" s="1148"/>
      <c r="SEA132" s="1148"/>
      <c r="SEB132" s="642"/>
      <c r="SEC132" s="730"/>
      <c r="SED132" s="60"/>
      <c r="SEE132" s="60"/>
      <c r="SEF132" s="731"/>
      <c r="SEG132" s="1150"/>
      <c r="SEH132" s="35"/>
      <c r="SEI132" s="732"/>
      <c r="SEJ132" s="6"/>
      <c r="SEK132" s="6"/>
      <c r="SEL132" s="6"/>
      <c r="SEM132" s="732"/>
      <c r="SEN132" s="1150"/>
      <c r="SEO132" s="609"/>
      <c r="SEP132" s="1150"/>
      <c r="SEQ132" s="1150"/>
      <c r="SER132" s="1150"/>
      <c r="SES132" s="609"/>
      <c r="SET132" s="1150"/>
      <c r="SEU132" s="642"/>
      <c r="SEV132" s="1148"/>
      <c r="SEW132" s="1148"/>
      <c r="SEX132" s="1148"/>
      <c r="SEY132" s="642"/>
      <c r="SEZ132" s="730"/>
      <c r="SFA132" s="60"/>
      <c r="SFB132" s="60"/>
      <c r="SFC132" s="731"/>
      <c r="SFD132" s="1150"/>
      <c r="SFE132" s="35"/>
      <c r="SFF132" s="732"/>
      <c r="SFG132" s="6"/>
      <c r="SFH132" s="6"/>
      <c r="SFI132" s="6"/>
      <c r="SFJ132" s="732"/>
      <c r="SFK132" s="1150"/>
      <c r="SFL132" s="609"/>
      <c r="SFM132" s="1150"/>
      <c r="SFN132" s="1150"/>
      <c r="SFO132" s="1150"/>
      <c r="SFP132" s="609"/>
      <c r="SFQ132" s="1150"/>
      <c r="SFR132" s="642"/>
      <c r="SFS132" s="1148"/>
      <c r="SFT132" s="1148"/>
      <c r="SFU132" s="1148"/>
      <c r="SFV132" s="642"/>
      <c r="SFW132" s="730"/>
      <c r="SFX132" s="60"/>
      <c r="SFY132" s="60"/>
      <c r="SFZ132" s="731"/>
      <c r="SGA132" s="1150"/>
      <c r="SGB132" s="35"/>
      <c r="SGC132" s="732"/>
      <c r="SGD132" s="6"/>
      <c r="SGE132" s="6"/>
      <c r="SGF132" s="6"/>
      <c r="SGG132" s="732"/>
      <c r="SGH132" s="1150"/>
      <c r="SGI132" s="609"/>
      <c r="SGJ132" s="1150"/>
      <c r="SGK132" s="1150"/>
      <c r="SGL132" s="1150"/>
      <c r="SGM132" s="609"/>
      <c r="SGN132" s="1150"/>
      <c r="SGO132" s="642"/>
      <c r="SGP132" s="1148"/>
      <c r="SGQ132" s="1148"/>
      <c r="SGR132" s="1148"/>
      <c r="SGS132" s="642"/>
      <c r="SGT132" s="730"/>
      <c r="SGU132" s="60"/>
      <c r="SGV132" s="60"/>
      <c r="SGW132" s="731"/>
      <c r="SGX132" s="1150"/>
      <c r="SGY132" s="35"/>
      <c r="SGZ132" s="732"/>
      <c r="SHA132" s="6"/>
      <c r="SHB132" s="6"/>
      <c r="SHC132" s="6"/>
      <c r="SHD132" s="732"/>
      <c r="SHE132" s="1150"/>
      <c r="SHF132" s="609"/>
      <c r="SHG132" s="1150"/>
      <c r="SHH132" s="1150"/>
      <c r="SHI132" s="1150"/>
      <c r="SHJ132" s="609"/>
      <c r="SHK132" s="1150"/>
      <c r="SHL132" s="642"/>
      <c r="SHM132" s="1148"/>
      <c r="SHN132" s="1148"/>
      <c r="SHO132" s="1148"/>
      <c r="SHP132" s="642"/>
      <c r="SHQ132" s="730"/>
      <c r="SHR132" s="60"/>
      <c r="SHS132" s="60"/>
      <c r="SHT132" s="731"/>
      <c r="SHU132" s="1150"/>
      <c r="SHV132" s="35"/>
      <c r="SHW132" s="732"/>
      <c r="SHX132" s="6"/>
      <c r="SHY132" s="6"/>
      <c r="SHZ132" s="6"/>
      <c r="SIA132" s="732"/>
      <c r="SIB132" s="1150"/>
      <c r="SIC132" s="609"/>
      <c r="SID132" s="1150"/>
      <c r="SIE132" s="1150"/>
      <c r="SIF132" s="1150"/>
      <c r="SIG132" s="609"/>
      <c r="SIH132" s="1150"/>
      <c r="SII132" s="642"/>
      <c r="SIJ132" s="1148"/>
      <c r="SIK132" s="1148"/>
      <c r="SIL132" s="1148"/>
      <c r="SIM132" s="642"/>
      <c r="SIN132" s="730"/>
      <c r="SIO132" s="60"/>
      <c r="SIP132" s="60"/>
      <c r="SIQ132" s="731"/>
      <c r="SIR132" s="1150"/>
      <c r="SIS132" s="35"/>
      <c r="SIT132" s="732"/>
      <c r="SIU132" s="6"/>
      <c r="SIV132" s="6"/>
      <c r="SIW132" s="6"/>
      <c r="SIX132" s="732"/>
      <c r="SIY132" s="1150"/>
      <c r="SIZ132" s="609"/>
      <c r="SJA132" s="1150"/>
      <c r="SJB132" s="1150"/>
      <c r="SJC132" s="1150"/>
      <c r="SJD132" s="609"/>
      <c r="SJE132" s="1150"/>
      <c r="SJF132" s="642"/>
      <c r="SJG132" s="1148"/>
      <c r="SJH132" s="1148"/>
      <c r="SJI132" s="1148"/>
      <c r="SJJ132" s="642"/>
      <c r="SJK132" s="730"/>
      <c r="SJL132" s="60"/>
      <c r="SJM132" s="60"/>
      <c r="SJN132" s="731"/>
      <c r="SJO132" s="1150"/>
      <c r="SJP132" s="35"/>
      <c r="SJQ132" s="732"/>
      <c r="SJR132" s="6"/>
      <c r="SJS132" s="6"/>
      <c r="SJT132" s="6"/>
      <c r="SJU132" s="732"/>
      <c r="SJV132" s="1150"/>
      <c r="SJW132" s="609"/>
      <c r="SJX132" s="1150"/>
      <c r="SJY132" s="1150"/>
      <c r="SJZ132" s="1150"/>
      <c r="SKA132" s="609"/>
      <c r="SKB132" s="1150"/>
      <c r="SKC132" s="642"/>
      <c r="SKD132" s="1148"/>
      <c r="SKE132" s="1148"/>
      <c r="SKF132" s="1148"/>
      <c r="SKG132" s="642"/>
      <c r="SKH132" s="730"/>
      <c r="SKI132" s="60"/>
      <c r="SKJ132" s="60"/>
      <c r="SKK132" s="731"/>
      <c r="SKL132" s="1150"/>
      <c r="SKM132" s="35"/>
      <c r="SKN132" s="732"/>
      <c r="SKO132" s="6"/>
      <c r="SKP132" s="6"/>
      <c r="SKQ132" s="6"/>
      <c r="SKR132" s="732"/>
      <c r="SKS132" s="1150"/>
      <c r="SKT132" s="609"/>
      <c r="SKU132" s="1150"/>
      <c r="SKV132" s="1150"/>
      <c r="SKW132" s="1150"/>
      <c r="SKX132" s="609"/>
      <c r="SKY132" s="1150"/>
      <c r="SKZ132" s="642"/>
      <c r="SLA132" s="1148"/>
      <c r="SLB132" s="1148"/>
      <c r="SLC132" s="1148"/>
      <c r="SLD132" s="642"/>
      <c r="SLE132" s="730"/>
      <c r="SLF132" s="60"/>
      <c r="SLG132" s="60"/>
      <c r="SLH132" s="731"/>
      <c r="SLI132" s="1150"/>
      <c r="SLJ132" s="35"/>
      <c r="SLK132" s="732"/>
      <c r="SLL132" s="6"/>
      <c r="SLM132" s="6"/>
      <c r="SLN132" s="6"/>
      <c r="SLO132" s="732"/>
      <c r="SLP132" s="1150"/>
      <c r="SLQ132" s="609"/>
      <c r="SLR132" s="1150"/>
      <c r="SLS132" s="1150"/>
      <c r="SLT132" s="1150"/>
      <c r="SLU132" s="609"/>
      <c r="SLV132" s="1150"/>
      <c r="SLW132" s="642"/>
      <c r="SLX132" s="1148"/>
      <c r="SLY132" s="1148"/>
      <c r="SLZ132" s="1148"/>
      <c r="SMA132" s="642"/>
      <c r="SMB132" s="730"/>
      <c r="SMC132" s="60"/>
      <c r="SMD132" s="60"/>
      <c r="SME132" s="731"/>
      <c r="SMF132" s="1150"/>
      <c r="SMG132" s="35"/>
      <c r="SMH132" s="732"/>
      <c r="SMI132" s="6"/>
      <c r="SMJ132" s="6"/>
      <c r="SMK132" s="6"/>
      <c r="SML132" s="732"/>
      <c r="SMM132" s="1150"/>
      <c r="SMN132" s="609"/>
      <c r="SMO132" s="1150"/>
      <c r="SMP132" s="1150"/>
      <c r="SMQ132" s="1150"/>
      <c r="SMR132" s="609"/>
      <c r="SMS132" s="1150"/>
      <c r="SMT132" s="642"/>
      <c r="SMU132" s="1148"/>
      <c r="SMV132" s="1148"/>
      <c r="SMW132" s="1148"/>
      <c r="SMX132" s="642"/>
      <c r="SMY132" s="730"/>
      <c r="SMZ132" s="60"/>
      <c r="SNA132" s="60"/>
      <c r="SNB132" s="731"/>
      <c r="SNC132" s="1150"/>
      <c r="SND132" s="35"/>
      <c r="SNE132" s="732"/>
      <c r="SNF132" s="6"/>
      <c r="SNG132" s="6"/>
      <c r="SNH132" s="6"/>
      <c r="SNI132" s="732"/>
      <c r="SNJ132" s="1150"/>
      <c r="SNK132" s="609"/>
      <c r="SNL132" s="1150"/>
      <c r="SNM132" s="1150"/>
      <c r="SNN132" s="1150"/>
      <c r="SNO132" s="609"/>
      <c r="SNP132" s="1150"/>
      <c r="SNQ132" s="642"/>
      <c r="SNR132" s="1148"/>
      <c r="SNS132" s="1148"/>
      <c r="SNT132" s="1148"/>
      <c r="SNU132" s="642"/>
      <c r="SNV132" s="730"/>
      <c r="SNW132" s="60"/>
      <c r="SNX132" s="60"/>
      <c r="SNY132" s="731"/>
      <c r="SNZ132" s="1150"/>
      <c r="SOA132" s="35"/>
      <c r="SOB132" s="732"/>
      <c r="SOC132" s="6"/>
      <c r="SOD132" s="6"/>
      <c r="SOE132" s="6"/>
      <c r="SOF132" s="732"/>
      <c r="SOG132" s="1150"/>
      <c r="SOH132" s="609"/>
      <c r="SOI132" s="1150"/>
      <c r="SOJ132" s="1150"/>
      <c r="SOK132" s="1150"/>
      <c r="SOL132" s="609"/>
      <c r="SOM132" s="1150"/>
      <c r="SON132" s="642"/>
      <c r="SOO132" s="1148"/>
      <c r="SOP132" s="1148"/>
      <c r="SOQ132" s="1148"/>
      <c r="SOR132" s="642"/>
      <c r="SOS132" s="730"/>
      <c r="SOT132" s="60"/>
      <c r="SOU132" s="60"/>
      <c r="SOV132" s="731"/>
      <c r="SOW132" s="1150"/>
      <c r="SOX132" s="35"/>
      <c r="SOY132" s="732"/>
      <c r="SOZ132" s="6"/>
      <c r="SPA132" s="6"/>
      <c r="SPB132" s="6"/>
      <c r="SPC132" s="732"/>
      <c r="SPD132" s="1150"/>
      <c r="SPE132" s="609"/>
      <c r="SPF132" s="1150"/>
      <c r="SPG132" s="1150"/>
      <c r="SPH132" s="1150"/>
      <c r="SPI132" s="609"/>
      <c r="SPJ132" s="1150"/>
      <c r="SPK132" s="642"/>
      <c r="SPL132" s="1148"/>
      <c r="SPM132" s="1148"/>
      <c r="SPN132" s="1148"/>
      <c r="SPO132" s="642"/>
      <c r="SPP132" s="730"/>
      <c r="SPQ132" s="60"/>
      <c r="SPR132" s="60"/>
      <c r="SPS132" s="731"/>
      <c r="SPT132" s="1150"/>
      <c r="SPU132" s="35"/>
      <c r="SPV132" s="732"/>
      <c r="SPW132" s="6"/>
      <c r="SPX132" s="6"/>
      <c r="SPY132" s="6"/>
      <c r="SPZ132" s="732"/>
      <c r="SQA132" s="1150"/>
      <c r="SQB132" s="609"/>
      <c r="SQC132" s="1150"/>
      <c r="SQD132" s="1150"/>
      <c r="SQE132" s="1150"/>
      <c r="SQF132" s="609"/>
      <c r="SQG132" s="1150"/>
      <c r="SQH132" s="642"/>
      <c r="SQI132" s="1148"/>
      <c r="SQJ132" s="1148"/>
      <c r="SQK132" s="1148"/>
      <c r="SQL132" s="642"/>
      <c r="SQM132" s="730"/>
      <c r="SQN132" s="60"/>
      <c r="SQO132" s="60"/>
      <c r="SQP132" s="731"/>
      <c r="SQQ132" s="1150"/>
      <c r="SQR132" s="35"/>
      <c r="SQS132" s="732"/>
      <c r="SQT132" s="6"/>
      <c r="SQU132" s="6"/>
      <c r="SQV132" s="6"/>
      <c r="SQW132" s="732"/>
      <c r="SQX132" s="1150"/>
      <c r="SQY132" s="609"/>
      <c r="SQZ132" s="1150"/>
      <c r="SRA132" s="1150"/>
      <c r="SRB132" s="1150"/>
      <c r="SRC132" s="609"/>
      <c r="SRD132" s="1150"/>
      <c r="SRE132" s="642"/>
      <c r="SRF132" s="1148"/>
      <c r="SRG132" s="1148"/>
      <c r="SRH132" s="1148"/>
      <c r="SRI132" s="642"/>
      <c r="SRJ132" s="730"/>
      <c r="SRK132" s="60"/>
      <c r="SRL132" s="60"/>
      <c r="SRM132" s="731"/>
      <c r="SRN132" s="1150"/>
      <c r="SRO132" s="35"/>
      <c r="SRP132" s="732"/>
      <c r="SRQ132" s="6"/>
      <c r="SRR132" s="6"/>
      <c r="SRS132" s="6"/>
      <c r="SRT132" s="732"/>
      <c r="SRU132" s="1150"/>
      <c r="SRV132" s="609"/>
      <c r="SRW132" s="1150"/>
      <c r="SRX132" s="1150"/>
      <c r="SRY132" s="1150"/>
      <c r="SRZ132" s="609"/>
      <c r="SSA132" s="1150"/>
      <c r="SSB132" s="642"/>
      <c r="SSC132" s="1148"/>
      <c r="SSD132" s="1148"/>
      <c r="SSE132" s="1148"/>
      <c r="SSF132" s="642"/>
      <c r="SSG132" s="730"/>
      <c r="SSH132" s="60"/>
      <c r="SSI132" s="60"/>
      <c r="SSJ132" s="731"/>
      <c r="SSK132" s="1150"/>
      <c r="SSL132" s="35"/>
      <c r="SSM132" s="732"/>
      <c r="SSN132" s="6"/>
      <c r="SSO132" s="6"/>
      <c r="SSP132" s="6"/>
      <c r="SSQ132" s="732"/>
      <c r="SSR132" s="1150"/>
      <c r="SSS132" s="609"/>
      <c r="SST132" s="1150"/>
      <c r="SSU132" s="1150"/>
      <c r="SSV132" s="1150"/>
      <c r="SSW132" s="609"/>
      <c r="SSX132" s="1150"/>
      <c r="SSY132" s="642"/>
      <c r="SSZ132" s="1148"/>
      <c r="STA132" s="1148"/>
      <c r="STB132" s="1148"/>
      <c r="STC132" s="642"/>
      <c r="STD132" s="730"/>
      <c r="STE132" s="60"/>
      <c r="STF132" s="60"/>
      <c r="STG132" s="731"/>
      <c r="STH132" s="1150"/>
      <c r="STI132" s="35"/>
      <c r="STJ132" s="732"/>
      <c r="STK132" s="6"/>
      <c r="STL132" s="6"/>
      <c r="STM132" s="6"/>
      <c r="STN132" s="732"/>
      <c r="STO132" s="1150"/>
      <c r="STP132" s="609"/>
      <c r="STQ132" s="1150"/>
      <c r="STR132" s="1150"/>
      <c r="STS132" s="1150"/>
      <c r="STT132" s="609"/>
      <c r="STU132" s="1150"/>
      <c r="STV132" s="642"/>
      <c r="STW132" s="1148"/>
      <c r="STX132" s="1148"/>
      <c r="STY132" s="1148"/>
      <c r="STZ132" s="642"/>
      <c r="SUA132" s="730"/>
      <c r="SUB132" s="60"/>
      <c r="SUC132" s="60"/>
      <c r="SUD132" s="731"/>
      <c r="SUE132" s="1150"/>
      <c r="SUF132" s="35"/>
      <c r="SUG132" s="732"/>
      <c r="SUH132" s="6"/>
      <c r="SUI132" s="6"/>
      <c r="SUJ132" s="6"/>
      <c r="SUK132" s="732"/>
      <c r="SUL132" s="1150"/>
      <c r="SUM132" s="609"/>
      <c r="SUN132" s="1150"/>
      <c r="SUO132" s="1150"/>
      <c r="SUP132" s="1150"/>
      <c r="SUQ132" s="609"/>
      <c r="SUR132" s="1150"/>
      <c r="SUS132" s="642"/>
      <c r="SUT132" s="1148"/>
      <c r="SUU132" s="1148"/>
      <c r="SUV132" s="1148"/>
      <c r="SUW132" s="642"/>
      <c r="SUX132" s="730"/>
      <c r="SUY132" s="60"/>
      <c r="SUZ132" s="60"/>
      <c r="SVA132" s="731"/>
      <c r="SVB132" s="1150"/>
      <c r="SVC132" s="35"/>
      <c r="SVD132" s="732"/>
      <c r="SVE132" s="6"/>
      <c r="SVF132" s="6"/>
      <c r="SVG132" s="6"/>
      <c r="SVH132" s="732"/>
      <c r="SVI132" s="1150"/>
      <c r="SVJ132" s="609"/>
      <c r="SVK132" s="1150"/>
      <c r="SVL132" s="1150"/>
      <c r="SVM132" s="1150"/>
      <c r="SVN132" s="609"/>
      <c r="SVO132" s="1150"/>
      <c r="SVP132" s="642"/>
      <c r="SVQ132" s="1148"/>
      <c r="SVR132" s="1148"/>
      <c r="SVS132" s="1148"/>
      <c r="SVT132" s="642"/>
      <c r="SVU132" s="730"/>
      <c r="SVV132" s="60"/>
      <c r="SVW132" s="60"/>
      <c r="SVX132" s="731"/>
      <c r="SVY132" s="1150"/>
      <c r="SVZ132" s="35"/>
      <c r="SWA132" s="732"/>
      <c r="SWB132" s="6"/>
      <c r="SWC132" s="6"/>
      <c r="SWD132" s="6"/>
      <c r="SWE132" s="732"/>
      <c r="SWF132" s="1150"/>
      <c r="SWG132" s="609"/>
      <c r="SWH132" s="1150"/>
      <c r="SWI132" s="1150"/>
      <c r="SWJ132" s="1150"/>
      <c r="SWK132" s="609"/>
      <c r="SWL132" s="1150"/>
      <c r="SWM132" s="642"/>
      <c r="SWN132" s="1148"/>
      <c r="SWO132" s="1148"/>
      <c r="SWP132" s="1148"/>
      <c r="SWQ132" s="642"/>
      <c r="SWR132" s="730"/>
      <c r="SWS132" s="60"/>
      <c r="SWT132" s="60"/>
      <c r="SWU132" s="731"/>
      <c r="SWV132" s="1150"/>
      <c r="SWW132" s="35"/>
      <c r="SWX132" s="732"/>
      <c r="SWY132" s="6"/>
      <c r="SWZ132" s="6"/>
      <c r="SXA132" s="6"/>
      <c r="SXB132" s="732"/>
      <c r="SXC132" s="1150"/>
      <c r="SXD132" s="609"/>
      <c r="SXE132" s="1150"/>
      <c r="SXF132" s="1150"/>
      <c r="SXG132" s="1150"/>
      <c r="SXH132" s="609"/>
      <c r="SXI132" s="1150"/>
      <c r="SXJ132" s="642"/>
      <c r="SXK132" s="1148"/>
      <c r="SXL132" s="1148"/>
      <c r="SXM132" s="1148"/>
      <c r="SXN132" s="642"/>
      <c r="SXO132" s="730"/>
      <c r="SXP132" s="60"/>
      <c r="SXQ132" s="60"/>
      <c r="SXR132" s="731"/>
      <c r="SXS132" s="1150"/>
      <c r="SXT132" s="35"/>
      <c r="SXU132" s="732"/>
      <c r="SXV132" s="6"/>
      <c r="SXW132" s="6"/>
      <c r="SXX132" s="6"/>
      <c r="SXY132" s="732"/>
      <c r="SXZ132" s="1150"/>
      <c r="SYA132" s="609"/>
      <c r="SYB132" s="1150"/>
      <c r="SYC132" s="1150"/>
      <c r="SYD132" s="1150"/>
      <c r="SYE132" s="609"/>
      <c r="SYF132" s="1150"/>
      <c r="SYG132" s="642"/>
      <c r="SYH132" s="1148"/>
      <c r="SYI132" s="1148"/>
      <c r="SYJ132" s="1148"/>
      <c r="SYK132" s="642"/>
      <c r="SYL132" s="730"/>
      <c r="SYM132" s="60"/>
      <c r="SYN132" s="60"/>
      <c r="SYO132" s="731"/>
      <c r="SYP132" s="1150"/>
      <c r="SYQ132" s="35"/>
      <c r="SYR132" s="732"/>
      <c r="SYS132" s="6"/>
      <c r="SYT132" s="6"/>
      <c r="SYU132" s="6"/>
      <c r="SYV132" s="732"/>
      <c r="SYW132" s="1150"/>
      <c r="SYX132" s="609"/>
      <c r="SYY132" s="1150"/>
      <c r="SYZ132" s="1150"/>
      <c r="SZA132" s="1150"/>
      <c r="SZB132" s="609"/>
      <c r="SZC132" s="1150"/>
      <c r="SZD132" s="642"/>
      <c r="SZE132" s="1148"/>
      <c r="SZF132" s="1148"/>
      <c r="SZG132" s="1148"/>
      <c r="SZH132" s="642"/>
      <c r="SZI132" s="730"/>
      <c r="SZJ132" s="60"/>
      <c r="SZK132" s="60"/>
      <c r="SZL132" s="731"/>
      <c r="SZM132" s="1150"/>
      <c r="SZN132" s="35"/>
      <c r="SZO132" s="732"/>
      <c r="SZP132" s="6"/>
      <c r="SZQ132" s="6"/>
      <c r="SZR132" s="6"/>
      <c r="SZS132" s="732"/>
      <c r="SZT132" s="1150"/>
      <c r="SZU132" s="609"/>
      <c r="SZV132" s="1150"/>
      <c r="SZW132" s="1150"/>
      <c r="SZX132" s="1150"/>
      <c r="SZY132" s="609"/>
      <c r="SZZ132" s="1150"/>
      <c r="TAA132" s="642"/>
      <c r="TAB132" s="1148"/>
      <c r="TAC132" s="1148"/>
      <c r="TAD132" s="1148"/>
      <c r="TAE132" s="642"/>
      <c r="TAF132" s="730"/>
      <c r="TAG132" s="60"/>
      <c r="TAH132" s="60"/>
      <c r="TAI132" s="731"/>
      <c r="TAJ132" s="1150"/>
      <c r="TAK132" s="35"/>
      <c r="TAL132" s="732"/>
      <c r="TAM132" s="6"/>
      <c r="TAN132" s="6"/>
      <c r="TAO132" s="6"/>
      <c r="TAP132" s="732"/>
      <c r="TAQ132" s="1150"/>
      <c r="TAR132" s="609"/>
      <c r="TAS132" s="1150"/>
      <c r="TAT132" s="1150"/>
      <c r="TAU132" s="1150"/>
      <c r="TAV132" s="609"/>
      <c r="TAW132" s="1150"/>
      <c r="TAX132" s="642"/>
      <c r="TAY132" s="1148"/>
      <c r="TAZ132" s="1148"/>
      <c r="TBA132" s="1148"/>
      <c r="TBB132" s="642"/>
      <c r="TBC132" s="730"/>
      <c r="TBD132" s="60"/>
      <c r="TBE132" s="60"/>
      <c r="TBF132" s="731"/>
      <c r="TBG132" s="1150"/>
      <c r="TBH132" s="35"/>
      <c r="TBI132" s="732"/>
      <c r="TBJ132" s="6"/>
      <c r="TBK132" s="6"/>
      <c r="TBL132" s="6"/>
      <c r="TBM132" s="732"/>
      <c r="TBN132" s="1150"/>
      <c r="TBO132" s="609"/>
      <c r="TBP132" s="1150"/>
      <c r="TBQ132" s="1150"/>
      <c r="TBR132" s="1150"/>
      <c r="TBS132" s="609"/>
      <c r="TBT132" s="1150"/>
      <c r="TBU132" s="642"/>
      <c r="TBV132" s="1148"/>
      <c r="TBW132" s="1148"/>
      <c r="TBX132" s="1148"/>
      <c r="TBY132" s="642"/>
      <c r="TBZ132" s="730"/>
      <c r="TCA132" s="60"/>
      <c r="TCB132" s="60"/>
      <c r="TCC132" s="731"/>
      <c r="TCD132" s="1150"/>
      <c r="TCE132" s="35"/>
      <c r="TCF132" s="732"/>
      <c r="TCG132" s="6"/>
      <c r="TCH132" s="6"/>
      <c r="TCI132" s="6"/>
      <c r="TCJ132" s="732"/>
      <c r="TCK132" s="1150"/>
      <c r="TCL132" s="609"/>
      <c r="TCM132" s="1150"/>
      <c r="TCN132" s="1150"/>
      <c r="TCO132" s="1150"/>
      <c r="TCP132" s="609"/>
      <c r="TCQ132" s="1150"/>
      <c r="TCR132" s="642"/>
      <c r="TCS132" s="1148"/>
      <c r="TCT132" s="1148"/>
      <c r="TCU132" s="1148"/>
      <c r="TCV132" s="642"/>
      <c r="TCW132" s="730"/>
      <c r="TCX132" s="60"/>
      <c r="TCY132" s="60"/>
      <c r="TCZ132" s="731"/>
      <c r="TDA132" s="1150"/>
      <c r="TDB132" s="35"/>
      <c r="TDC132" s="732"/>
      <c r="TDD132" s="6"/>
      <c r="TDE132" s="6"/>
      <c r="TDF132" s="6"/>
      <c r="TDG132" s="732"/>
      <c r="TDH132" s="1150"/>
      <c r="TDI132" s="609"/>
      <c r="TDJ132" s="1150"/>
      <c r="TDK132" s="1150"/>
      <c r="TDL132" s="1150"/>
      <c r="TDM132" s="609"/>
      <c r="TDN132" s="1150"/>
      <c r="TDO132" s="642"/>
      <c r="TDP132" s="1148"/>
      <c r="TDQ132" s="1148"/>
      <c r="TDR132" s="1148"/>
      <c r="TDS132" s="642"/>
      <c r="TDT132" s="730"/>
      <c r="TDU132" s="60"/>
      <c r="TDV132" s="60"/>
      <c r="TDW132" s="731"/>
      <c r="TDX132" s="1150"/>
      <c r="TDY132" s="35"/>
      <c r="TDZ132" s="732"/>
      <c r="TEA132" s="6"/>
      <c r="TEB132" s="6"/>
      <c r="TEC132" s="6"/>
      <c r="TED132" s="732"/>
      <c r="TEE132" s="1150"/>
      <c r="TEF132" s="609"/>
      <c r="TEG132" s="1150"/>
      <c r="TEH132" s="1150"/>
      <c r="TEI132" s="1150"/>
      <c r="TEJ132" s="609"/>
      <c r="TEK132" s="1150"/>
      <c r="TEL132" s="642"/>
      <c r="TEM132" s="1148"/>
      <c r="TEN132" s="1148"/>
      <c r="TEO132" s="1148"/>
      <c r="TEP132" s="642"/>
      <c r="TEQ132" s="730"/>
      <c r="TER132" s="60"/>
      <c r="TES132" s="60"/>
      <c r="TET132" s="731"/>
      <c r="TEU132" s="1150"/>
      <c r="TEV132" s="35"/>
      <c r="TEW132" s="732"/>
      <c r="TEX132" s="6"/>
      <c r="TEY132" s="6"/>
      <c r="TEZ132" s="6"/>
      <c r="TFA132" s="732"/>
      <c r="TFB132" s="1150"/>
      <c r="TFC132" s="609"/>
      <c r="TFD132" s="1150"/>
      <c r="TFE132" s="1150"/>
      <c r="TFF132" s="1150"/>
      <c r="TFG132" s="609"/>
      <c r="TFH132" s="1150"/>
      <c r="TFI132" s="642"/>
      <c r="TFJ132" s="1148"/>
      <c r="TFK132" s="1148"/>
      <c r="TFL132" s="1148"/>
      <c r="TFM132" s="642"/>
      <c r="TFN132" s="730"/>
      <c r="TFO132" s="60"/>
      <c r="TFP132" s="60"/>
      <c r="TFQ132" s="731"/>
      <c r="TFR132" s="1150"/>
      <c r="TFS132" s="35"/>
      <c r="TFT132" s="732"/>
      <c r="TFU132" s="6"/>
      <c r="TFV132" s="6"/>
      <c r="TFW132" s="6"/>
      <c r="TFX132" s="732"/>
      <c r="TFY132" s="1150"/>
      <c r="TFZ132" s="609"/>
      <c r="TGA132" s="1150"/>
      <c r="TGB132" s="1150"/>
      <c r="TGC132" s="1150"/>
      <c r="TGD132" s="609"/>
      <c r="TGE132" s="1150"/>
      <c r="TGF132" s="642"/>
      <c r="TGG132" s="1148"/>
      <c r="TGH132" s="1148"/>
      <c r="TGI132" s="1148"/>
      <c r="TGJ132" s="642"/>
      <c r="TGK132" s="730"/>
      <c r="TGL132" s="60"/>
      <c r="TGM132" s="60"/>
      <c r="TGN132" s="731"/>
      <c r="TGO132" s="1150"/>
      <c r="TGP132" s="35"/>
      <c r="TGQ132" s="732"/>
      <c r="TGR132" s="6"/>
      <c r="TGS132" s="6"/>
      <c r="TGT132" s="6"/>
      <c r="TGU132" s="732"/>
      <c r="TGV132" s="1150"/>
      <c r="TGW132" s="609"/>
      <c r="TGX132" s="1150"/>
      <c r="TGY132" s="1150"/>
      <c r="TGZ132" s="1150"/>
      <c r="THA132" s="609"/>
      <c r="THB132" s="1150"/>
      <c r="THC132" s="642"/>
      <c r="THD132" s="1148"/>
      <c r="THE132" s="1148"/>
      <c r="THF132" s="1148"/>
      <c r="THG132" s="642"/>
      <c r="THH132" s="730"/>
      <c r="THI132" s="60"/>
      <c r="THJ132" s="60"/>
      <c r="THK132" s="731"/>
      <c r="THL132" s="1150"/>
      <c r="THM132" s="35"/>
      <c r="THN132" s="732"/>
      <c r="THO132" s="6"/>
      <c r="THP132" s="6"/>
      <c r="THQ132" s="6"/>
      <c r="THR132" s="732"/>
      <c r="THS132" s="1150"/>
      <c r="THT132" s="609"/>
      <c r="THU132" s="1150"/>
      <c r="THV132" s="1150"/>
      <c r="THW132" s="1150"/>
      <c r="THX132" s="609"/>
      <c r="THY132" s="1150"/>
      <c r="THZ132" s="642"/>
      <c r="TIA132" s="1148"/>
      <c r="TIB132" s="1148"/>
      <c r="TIC132" s="1148"/>
      <c r="TID132" s="642"/>
      <c r="TIE132" s="730"/>
      <c r="TIF132" s="60"/>
      <c r="TIG132" s="60"/>
      <c r="TIH132" s="731"/>
      <c r="TII132" s="1150"/>
      <c r="TIJ132" s="35"/>
      <c r="TIK132" s="732"/>
      <c r="TIL132" s="6"/>
      <c r="TIM132" s="6"/>
      <c r="TIN132" s="6"/>
      <c r="TIO132" s="732"/>
      <c r="TIP132" s="1150"/>
      <c r="TIQ132" s="609"/>
      <c r="TIR132" s="1150"/>
      <c r="TIS132" s="1150"/>
      <c r="TIT132" s="1150"/>
      <c r="TIU132" s="609"/>
      <c r="TIV132" s="1150"/>
      <c r="TIW132" s="642"/>
      <c r="TIX132" s="1148"/>
      <c r="TIY132" s="1148"/>
      <c r="TIZ132" s="1148"/>
      <c r="TJA132" s="642"/>
      <c r="TJB132" s="730"/>
      <c r="TJC132" s="60"/>
      <c r="TJD132" s="60"/>
      <c r="TJE132" s="731"/>
      <c r="TJF132" s="1150"/>
      <c r="TJG132" s="35"/>
      <c r="TJH132" s="732"/>
      <c r="TJI132" s="6"/>
      <c r="TJJ132" s="6"/>
      <c r="TJK132" s="6"/>
      <c r="TJL132" s="732"/>
      <c r="TJM132" s="1150"/>
      <c r="TJN132" s="609"/>
      <c r="TJO132" s="1150"/>
      <c r="TJP132" s="1150"/>
      <c r="TJQ132" s="1150"/>
      <c r="TJR132" s="609"/>
      <c r="TJS132" s="1150"/>
      <c r="TJT132" s="642"/>
      <c r="TJU132" s="1148"/>
      <c r="TJV132" s="1148"/>
      <c r="TJW132" s="1148"/>
      <c r="TJX132" s="642"/>
      <c r="TJY132" s="730"/>
      <c r="TJZ132" s="60"/>
      <c r="TKA132" s="60"/>
      <c r="TKB132" s="731"/>
      <c r="TKC132" s="1150"/>
      <c r="TKD132" s="35"/>
      <c r="TKE132" s="732"/>
      <c r="TKF132" s="6"/>
      <c r="TKG132" s="6"/>
      <c r="TKH132" s="6"/>
      <c r="TKI132" s="732"/>
      <c r="TKJ132" s="1150"/>
      <c r="TKK132" s="609"/>
      <c r="TKL132" s="1150"/>
      <c r="TKM132" s="1150"/>
      <c r="TKN132" s="1150"/>
      <c r="TKO132" s="609"/>
      <c r="TKP132" s="1150"/>
      <c r="TKQ132" s="642"/>
      <c r="TKR132" s="1148"/>
      <c r="TKS132" s="1148"/>
      <c r="TKT132" s="1148"/>
      <c r="TKU132" s="642"/>
      <c r="TKV132" s="730"/>
      <c r="TKW132" s="60"/>
      <c r="TKX132" s="60"/>
      <c r="TKY132" s="731"/>
      <c r="TKZ132" s="1150"/>
      <c r="TLA132" s="35"/>
      <c r="TLB132" s="732"/>
      <c r="TLC132" s="6"/>
      <c r="TLD132" s="6"/>
      <c r="TLE132" s="6"/>
      <c r="TLF132" s="732"/>
      <c r="TLG132" s="1150"/>
      <c r="TLH132" s="609"/>
      <c r="TLI132" s="1150"/>
      <c r="TLJ132" s="1150"/>
      <c r="TLK132" s="1150"/>
      <c r="TLL132" s="609"/>
      <c r="TLM132" s="1150"/>
      <c r="TLN132" s="642"/>
      <c r="TLO132" s="1148"/>
      <c r="TLP132" s="1148"/>
      <c r="TLQ132" s="1148"/>
      <c r="TLR132" s="642"/>
      <c r="TLS132" s="730"/>
      <c r="TLT132" s="60"/>
      <c r="TLU132" s="60"/>
      <c r="TLV132" s="731"/>
      <c r="TLW132" s="1150"/>
      <c r="TLX132" s="35"/>
      <c r="TLY132" s="732"/>
      <c r="TLZ132" s="6"/>
      <c r="TMA132" s="6"/>
      <c r="TMB132" s="6"/>
      <c r="TMC132" s="732"/>
      <c r="TMD132" s="1150"/>
      <c r="TME132" s="609"/>
      <c r="TMF132" s="1150"/>
      <c r="TMG132" s="1150"/>
      <c r="TMH132" s="1150"/>
      <c r="TMI132" s="609"/>
      <c r="TMJ132" s="1150"/>
      <c r="TMK132" s="642"/>
      <c r="TML132" s="1148"/>
      <c r="TMM132" s="1148"/>
      <c r="TMN132" s="1148"/>
      <c r="TMO132" s="642"/>
      <c r="TMP132" s="730"/>
      <c r="TMQ132" s="60"/>
      <c r="TMR132" s="60"/>
      <c r="TMS132" s="731"/>
      <c r="TMT132" s="1150"/>
      <c r="TMU132" s="35"/>
      <c r="TMV132" s="732"/>
      <c r="TMW132" s="6"/>
      <c r="TMX132" s="6"/>
      <c r="TMY132" s="6"/>
      <c r="TMZ132" s="732"/>
      <c r="TNA132" s="1150"/>
      <c r="TNB132" s="609"/>
      <c r="TNC132" s="1150"/>
      <c r="TND132" s="1150"/>
      <c r="TNE132" s="1150"/>
      <c r="TNF132" s="609"/>
      <c r="TNG132" s="1150"/>
      <c r="TNH132" s="642"/>
      <c r="TNI132" s="1148"/>
      <c r="TNJ132" s="1148"/>
      <c r="TNK132" s="1148"/>
      <c r="TNL132" s="642"/>
      <c r="TNM132" s="730"/>
      <c r="TNN132" s="60"/>
      <c r="TNO132" s="60"/>
      <c r="TNP132" s="731"/>
      <c r="TNQ132" s="1150"/>
      <c r="TNR132" s="35"/>
      <c r="TNS132" s="732"/>
      <c r="TNT132" s="6"/>
      <c r="TNU132" s="6"/>
      <c r="TNV132" s="6"/>
      <c r="TNW132" s="732"/>
      <c r="TNX132" s="1150"/>
      <c r="TNY132" s="609"/>
      <c r="TNZ132" s="1150"/>
      <c r="TOA132" s="1150"/>
      <c r="TOB132" s="1150"/>
      <c r="TOC132" s="609"/>
      <c r="TOD132" s="1150"/>
      <c r="TOE132" s="642"/>
      <c r="TOF132" s="1148"/>
      <c r="TOG132" s="1148"/>
      <c r="TOH132" s="1148"/>
      <c r="TOI132" s="642"/>
      <c r="TOJ132" s="730"/>
      <c r="TOK132" s="60"/>
      <c r="TOL132" s="60"/>
      <c r="TOM132" s="731"/>
      <c r="TON132" s="1150"/>
      <c r="TOO132" s="35"/>
      <c r="TOP132" s="732"/>
      <c r="TOQ132" s="6"/>
      <c r="TOR132" s="6"/>
      <c r="TOS132" s="6"/>
      <c r="TOT132" s="732"/>
      <c r="TOU132" s="1150"/>
      <c r="TOV132" s="609"/>
      <c r="TOW132" s="1150"/>
      <c r="TOX132" s="1150"/>
      <c r="TOY132" s="1150"/>
      <c r="TOZ132" s="609"/>
      <c r="TPA132" s="1150"/>
      <c r="TPB132" s="642"/>
      <c r="TPC132" s="1148"/>
      <c r="TPD132" s="1148"/>
      <c r="TPE132" s="1148"/>
      <c r="TPF132" s="642"/>
      <c r="TPG132" s="730"/>
      <c r="TPH132" s="60"/>
      <c r="TPI132" s="60"/>
      <c r="TPJ132" s="731"/>
      <c r="TPK132" s="1150"/>
      <c r="TPL132" s="35"/>
      <c r="TPM132" s="732"/>
      <c r="TPN132" s="6"/>
      <c r="TPO132" s="6"/>
      <c r="TPP132" s="6"/>
      <c r="TPQ132" s="732"/>
      <c r="TPR132" s="1150"/>
      <c r="TPS132" s="609"/>
      <c r="TPT132" s="1150"/>
      <c r="TPU132" s="1150"/>
      <c r="TPV132" s="1150"/>
      <c r="TPW132" s="609"/>
      <c r="TPX132" s="1150"/>
      <c r="TPY132" s="642"/>
      <c r="TPZ132" s="1148"/>
      <c r="TQA132" s="1148"/>
      <c r="TQB132" s="1148"/>
      <c r="TQC132" s="642"/>
      <c r="TQD132" s="730"/>
      <c r="TQE132" s="60"/>
      <c r="TQF132" s="60"/>
      <c r="TQG132" s="731"/>
      <c r="TQH132" s="1150"/>
      <c r="TQI132" s="35"/>
      <c r="TQJ132" s="732"/>
      <c r="TQK132" s="6"/>
      <c r="TQL132" s="6"/>
      <c r="TQM132" s="6"/>
      <c r="TQN132" s="732"/>
      <c r="TQO132" s="1150"/>
      <c r="TQP132" s="609"/>
      <c r="TQQ132" s="1150"/>
      <c r="TQR132" s="1150"/>
      <c r="TQS132" s="1150"/>
      <c r="TQT132" s="609"/>
      <c r="TQU132" s="1150"/>
      <c r="TQV132" s="642"/>
      <c r="TQW132" s="1148"/>
      <c r="TQX132" s="1148"/>
      <c r="TQY132" s="1148"/>
      <c r="TQZ132" s="642"/>
      <c r="TRA132" s="730"/>
      <c r="TRB132" s="60"/>
      <c r="TRC132" s="60"/>
      <c r="TRD132" s="731"/>
      <c r="TRE132" s="1150"/>
      <c r="TRF132" s="35"/>
      <c r="TRG132" s="732"/>
      <c r="TRH132" s="6"/>
      <c r="TRI132" s="6"/>
      <c r="TRJ132" s="6"/>
      <c r="TRK132" s="732"/>
      <c r="TRL132" s="1150"/>
      <c r="TRM132" s="609"/>
      <c r="TRN132" s="1150"/>
      <c r="TRO132" s="1150"/>
      <c r="TRP132" s="1150"/>
      <c r="TRQ132" s="609"/>
      <c r="TRR132" s="1150"/>
      <c r="TRS132" s="642"/>
      <c r="TRT132" s="1148"/>
      <c r="TRU132" s="1148"/>
      <c r="TRV132" s="1148"/>
      <c r="TRW132" s="642"/>
      <c r="TRX132" s="730"/>
      <c r="TRY132" s="60"/>
      <c r="TRZ132" s="60"/>
      <c r="TSA132" s="731"/>
      <c r="TSB132" s="1150"/>
      <c r="TSC132" s="35"/>
      <c r="TSD132" s="732"/>
      <c r="TSE132" s="6"/>
      <c r="TSF132" s="6"/>
      <c r="TSG132" s="6"/>
      <c r="TSH132" s="732"/>
      <c r="TSI132" s="1150"/>
      <c r="TSJ132" s="609"/>
      <c r="TSK132" s="1150"/>
      <c r="TSL132" s="1150"/>
      <c r="TSM132" s="1150"/>
      <c r="TSN132" s="609"/>
      <c r="TSO132" s="1150"/>
      <c r="TSP132" s="642"/>
      <c r="TSQ132" s="1148"/>
      <c r="TSR132" s="1148"/>
      <c r="TSS132" s="1148"/>
      <c r="TST132" s="642"/>
      <c r="TSU132" s="730"/>
      <c r="TSV132" s="60"/>
      <c r="TSW132" s="60"/>
      <c r="TSX132" s="731"/>
      <c r="TSY132" s="1150"/>
      <c r="TSZ132" s="35"/>
      <c r="TTA132" s="732"/>
      <c r="TTB132" s="6"/>
      <c r="TTC132" s="6"/>
      <c r="TTD132" s="6"/>
      <c r="TTE132" s="732"/>
      <c r="TTF132" s="1150"/>
      <c r="TTG132" s="609"/>
      <c r="TTH132" s="1150"/>
      <c r="TTI132" s="1150"/>
      <c r="TTJ132" s="1150"/>
      <c r="TTK132" s="609"/>
      <c r="TTL132" s="1150"/>
      <c r="TTM132" s="642"/>
      <c r="TTN132" s="1148"/>
      <c r="TTO132" s="1148"/>
      <c r="TTP132" s="1148"/>
      <c r="TTQ132" s="642"/>
      <c r="TTR132" s="730"/>
      <c r="TTS132" s="60"/>
      <c r="TTT132" s="60"/>
      <c r="TTU132" s="731"/>
      <c r="TTV132" s="1150"/>
      <c r="TTW132" s="35"/>
      <c r="TTX132" s="732"/>
      <c r="TTY132" s="6"/>
      <c r="TTZ132" s="6"/>
      <c r="TUA132" s="6"/>
      <c r="TUB132" s="732"/>
      <c r="TUC132" s="1150"/>
      <c r="TUD132" s="609"/>
      <c r="TUE132" s="1150"/>
      <c r="TUF132" s="1150"/>
      <c r="TUG132" s="1150"/>
      <c r="TUH132" s="609"/>
      <c r="TUI132" s="1150"/>
      <c r="TUJ132" s="642"/>
      <c r="TUK132" s="1148"/>
      <c r="TUL132" s="1148"/>
      <c r="TUM132" s="1148"/>
      <c r="TUN132" s="642"/>
      <c r="TUO132" s="730"/>
      <c r="TUP132" s="60"/>
      <c r="TUQ132" s="60"/>
      <c r="TUR132" s="731"/>
      <c r="TUS132" s="1150"/>
      <c r="TUT132" s="35"/>
      <c r="TUU132" s="732"/>
      <c r="TUV132" s="6"/>
      <c r="TUW132" s="6"/>
      <c r="TUX132" s="6"/>
      <c r="TUY132" s="732"/>
      <c r="TUZ132" s="1150"/>
      <c r="TVA132" s="609"/>
      <c r="TVB132" s="1150"/>
      <c r="TVC132" s="1150"/>
      <c r="TVD132" s="1150"/>
      <c r="TVE132" s="609"/>
      <c r="TVF132" s="1150"/>
      <c r="TVG132" s="642"/>
      <c r="TVH132" s="1148"/>
      <c r="TVI132" s="1148"/>
      <c r="TVJ132" s="1148"/>
      <c r="TVK132" s="642"/>
      <c r="TVL132" s="730"/>
      <c r="TVM132" s="60"/>
      <c r="TVN132" s="60"/>
      <c r="TVO132" s="731"/>
      <c r="TVP132" s="1150"/>
      <c r="TVQ132" s="35"/>
      <c r="TVR132" s="732"/>
      <c r="TVS132" s="6"/>
      <c r="TVT132" s="6"/>
      <c r="TVU132" s="6"/>
      <c r="TVV132" s="732"/>
      <c r="TVW132" s="1150"/>
      <c r="TVX132" s="609"/>
      <c r="TVY132" s="1150"/>
      <c r="TVZ132" s="1150"/>
      <c r="TWA132" s="1150"/>
      <c r="TWB132" s="609"/>
      <c r="TWC132" s="1150"/>
      <c r="TWD132" s="642"/>
      <c r="TWE132" s="1148"/>
      <c r="TWF132" s="1148"/>
      <c r="TWG132" s="1148"/>
      <c r="TWH132" s="642"/>
      <c r="TWI132" s="730"/>
      <c r="TWJ132" s="60"/>
      <c r="TWK132" s="60"/>
      <c r="TWL132" s="731"/>
      <c r="TWM132" s="1150"/>
      <c r="TWN132" s="35"/>
      <c r="TWO132" s="732"/>
      <c r="TWP132" s="6"/>
      <c r="TWQ132" s="6"/>
      <c r="TWR132" s="6"/>
      <c r="TWS132" s="732"/>
      <c r="TWT132" s="1150"/>
      <c r="TWU132" s="609"/>
      <c r="TWV132" s="1150"/>
      <c r="TWW132" s="1150"/>
      <c r="TWX132" s="1150"/>
      <c r="TWY132" s="609"/>
      <c r="TWZ132" s="1150"/>
      <c r="TXA132" s="642"/>
      <c r="TXB132" s="1148"/>
      <c r="TXC132" s="1148"/>
      <c r="TXD132" s="1148"/>
      <c r="TXE132" s="642"/>
      <c r="TXF132" s="730"/>
      <c r="TXG132" s="60"/>
      <c r="TXH132" s="60"/>
      <c r="TXI132" s="731"/>
      <c r="TXJ132" s="1150"/>
      <c r="TXK132" s="35"/>
      <c r="TXL132" s="732"/>
      <c r="TXM132" s="6"/>
      <c r="TXN132" s="6"/>
      <c r="TXO132" s="6"/>
      <c r="TXP132" s="732"/>
      <c r="TXQ132" s="1150"/>
      <c r="TXR132" s="609"/>
      <c r="TXS132" s="1150"/>
      <c r="TXT132" s="1150"/>
      <c r="TXU132" s="1150"/>
      <c r="TXV132" s="609"/>
      <c r="TXW132" s="1150"/>
      <c r="TXX132" s="642"/>
      <c r="TXY132" s="1148"/>
      <c r="TXZ132" s="1148"/>
      <c r="TYA132" s="1148"/>
      <c r="TYB132" s="642"/>
      <c r="TYC132" s="730"/>
      <c r="TYD132" s="60"/>
      <c r="TYE132" s="60"/>
      <c r="TYF132" s="731"/>
      <c r="TYG132" s="1150"/>
      <c r="TYH132" s="35"/>
      <c r="TYI132" s="732"/>
      <c r="TYJ132" s="6"/>
      <c r="TYK132" s="6"/>
      <c r="TYL132" s="6"/>
      <c r="TYM132" s="732"/>
      <c r="TYN132" s="1150"/>
      <c r="TYO132" s="609"/>
      <c r="TYP132" s="1150"/>
      <c r="TYQ132" s="1150"/>
      <c r="TYR132" s="1150"/>
      <c r="TYS132" s="609"/>
      <c r="TYT132" s="1150"/>
      <c r="TYU132" s="642"/>
      <c r="TYV132" s="1148"/>
      <c r="TYW132" s="1148"/>
      <c r="TYX132" s="1148"/>
      <c r="TYY132" s="642"/>
      <c r="TYZ132" s="730"/>
      <c r="TZA132" s="60"/>
      <c r="TZB132" s="60"/>
      <c r="TZC132" s="731"/>
      <c r="TZD132" s="1150"/>
      <c r="TZE132" s="35"/>
      <c r="TZF132" s="732"/>
      <c r="TZG132" s="6"/>
      <c r="TZH132" s="6"/>
      <c r="TZI132" s="6"/>
      <c r="TZJ132" s="732"/>
      <c r="TZK132" s="1150"/>
      <c r="TZL132" s="609"/>
      <c r="TZM132" s="1150"/>
      <c r="TZN132" s="1150"/>
      <c r="TZO132" s="1150"/>
      <c r="TZP132" s="609"/>
      <c r="TZQ132" s="1150"/>
      <c r="TZR132" s="642"/>
      <c r="TZS132" s="1148"/>
      <c r="TZT132" s="1148"/>
      <c r="TZU132" s="1148"/>
      <c r="TZV132" s="642"/>
      <c r="TZW132" s="730"/>
      <c r="TZX132" s="60"/>
      <c r="TZY132" s="60"/>
      <c r="TZZ132" s="731"/>
      <c r="UAA132" s="1150"/>
      <c r="UAB132" s="35"/>
      <c r="UAC132" s="732"/>
      <c r="UAD132" s="6"/>
      <c r="UAE132" s="6"/>
      <c r="UAF132" s="6"/>
      <c r="UAG132" s="732"/>
      <c r="UAH132" s="1150"/>
      <c r="UAI132" s="609"/>
      <c r="UAJ132" s="1150"/>
      <c r="UAK132" s="1150"/>
      <c r="UAL132" s="1150"/>
      <c r="UAM132" s="609"/>
      <c r="UAN132" s="1150"/>
      <c r="UAO132" s="642"/>
      <c r="UAP132" s="1148"/>
      <c r="UAQ132" s="1148"/>
      <c r="UAR132" s="1148"/>
      <c r="UAS132" s="642"/>
      <c r="UAT132" s="730"/>
      <c r="UAU132" s="60"/>
      <c r="UAV132" s="60"/>
      <c r="UAW132" s="731"/>
      <c r="UAX132" s="1150"/>
      <c r="UAY132" s="35"/>
      <c r="UAZ132" s="732"/>
      <c r="UBA132" s="6"/>
      <c r="UBB132" s="6"/>
      <c r="UBC132" s="6"/>
      <c r="UBD132" s="732"/>
      <c r="UBE132" s="1150"/>
      <c r="UBF132" s="609"/>
      <c r="UBG132" s="1150"/>
      <c r="UBH132" s="1150"/>
      <c r="UBI132" s="1150"/>
      <c r="UBJ132" s="609"/>
      <c r="UBK132" s="1150"/>
      <c r="UBL132" s="642"/>
      <c r="UBM132" s="1148"/>
      <c r="UBN132" s="1148"/>
      <c r="UBO132" s="1148"/>
      <c r="UBP132" s="642"/>
      <c r="UBQ132" s="730"/>
      <c r="UBR132" s="60"/>
      <c r="UBS132" s="60"/>
      <c r="UBT132" s="731"/>
      <c r="UBU132" s="1150"/>
      <c r="UBV132" s="35"/>
      <c r="UBW132" s="732"/>
      <c r="UBX132" s="6"/>
      <c r="UBY132" s="6"/>
      <c r="UBZ132" s="6"/>
      <c r="UCA132" s="732"/>
      <c r="UCB132" s="1150"/>
      <c r="UCC132" s="609"/>
      <c r="UCD132" s="1150"/>
      <c r="UCE132" s="1150"/>
      <c r="UCF132" s="1150"/>
      <c r="UCG132" s="609"/>
      <c r="UCH132" s="1150"/>
      <c r="UCI132" s="642"/>
      <c r="UCJ132" s="1148"/>
      <c r="UCK132" s="1148"/>
      <c r="UCL132" s="1148"/>
      <c r="UCM132" s="642"/>
      <c r="UCN132" s="730"/>
      <c r="UCO132" s="60"/>
      <c r="UCP132" s="60"/>
      <c r="UCQ132" s="731"/>
      <c r="UCR132" s="1150"/>
      <c r="UCS132" s="35"/>
      <c r="UCT132" s="732"/>
      <c r="UCU132" s="6"/>
      <c r="UCV132" s="6"/>
      <c r="UCW132" s="6"/>
      <c r="UCX132" s="732"/>
      <c r="UCY132" s="1150"/>
      <c r="UCZ132" s="609"/>
      <c r="UDA132" s="1150"/>
      <c r="UDB132" s="1150"/>
      <c r="UDC132" s="1150"/>
      <c r="UDD132" s="609"/>
      <c r="UDE132" s="1150"/>
      <c r="UDF132" s="642"/>
      <c r="UDG132" s="1148"/>
      <c r="UDH132" s="1148"/>
      <c r="UDI132" s="1148"/>
      <c r="UDJ132" s="642"/>
      <c r="UDK132" s="730"/>
      <c r="UDL132" s="60"/>
      <c r="UDM132" s="60"/>
      <c r="UDN132" s="731"/>
      <c r="UDO132" s="1150"/>
      <c r="UDP132" s="35"/>
      <c r="UDQ132" s="732"/>
      <c r="UDR132" s="6"/>
      <c r="UDS132" s="6"/>
      <c r="UDT132" s="6"/>
      <c r="UDU132" s="732"/>
      <c r="UDV132" s="1150"/>
      <c r="UDW132" s="609"/>
      <c r="UDX132" s="1150"/>
      <c r="UDY132" s="1150"/>
      <c r="UDZ132" s="1150"/>
      <c r="UEA132" s="609"/>
      <c r="UEB132" s="1150"/>
      <c r="UEC132" s="642"/>
      <c r="UED132" s="1148"/>
      <c r="UEE132" s="1148"/>
      <c r="UEF132" s="1148"/>
      <c r="UEG132" s="642"/>
      <c r="UEH132" s="730"/>
      <c r="UEI132" s="60"/>
      <c r="UEJ132" s="60"/>
      <c r="UEK132" s="731"/>
      <c r="UEL132" s="1150"/>
      <c r="UEM132" s="35"/>
      <c r="UEN132" s="732"/>
      <c r="UEO132" s="6"/>
      <c r="UEP132" s="6"/>
      <c r="UEQ132" s="6"/>
      <c r="UER132" s="732"/>
      <c r="UES132" s="1150"/>
      <c r="UET132" s="609"/>
      <c r="UEU132" s="1150"/>
      <c r="UEV132" s="1150"/>
      <c r="UEW132" s="1150"/>
      <c r="UEX132" s="609"/>
      <c r="UEY132" s="1150"/>
      <c r="UEZ132" s="642"/>
      <c r="UFA132" s="1148"/>
      <c r="UFB132" s="1148"/>
      <c r="UFC132" s="1148"/>
      <c r="UFD132" s="642"/>
      <c r="UFE132" s="730"/>
      <c r="UFF132" s="60"/>
      <c r="UFG132" s="60"/>
      <c r="UFH132" s="731"/>
      <c r="UFI132" s="1150"/>
      <c r="UFJ132" s="35"/>
      <c r="UFK132" s="732"/>
      <c r="UFL132" s="6"/>
      <c r="UFM132" s="6"/>
      <c r="UFN132" s="6"/>
      <c r="UFO132" s="732"/>
      <c r="UFP132" s="1150"/>
      <c r="UFQ132" s="609"/>
      <c r="UFR132" s="1150"/>
      <c r="UFS132" s="1150"/>
      <c r="UFT132" s="1150"/>
      <c r="UFU132" s="609"/>
      <c r="UFV132" s="1150"/>
      <c r="UFW132" s="642"/>
      <c r="UFX132" s="1148"/>
      <c r="UFY132" s="1148"/>
      <c r="UFZ132" s="1148"/>
      <c r="UGA132" s="642"/>
      <c r="UGB132" s="730"/>
      <c r="UGC132" s="60"/>
      <c r="UGD132" s="60"/>
      <c r="UGE132" s="731"/>
      <c r="UGF132" s="1150"/>
      <c r="UGG132" s="35"/>
      <c r="UGH132" s="732"/>
      <c r="UGI132" s="6"/>
      <c r="UGJ132" s="6"/>
      <c r="UGK132" s="6"/>
      <c r="UGL132" s="732"/>
      <c r="UGM132" s="1150"/>
      <c r="UGN132" s="609"/>
      <c r="UGO132" s="1150"/>
      <c r="UGP132" s="1150"/>
      <c r="UGQ132" s="1150"/>
      <c r="UGR132" s="609"/>
      <c r="UGS132" s="1150"/>
      <c r="UGT132" s="642"/>
      <c r="UGU132" s="1148"/>
      <c r="UGV132" s="1148"/>
      <c r="UGW132" s="1148"/>
      <c r="UGX132" s="642"/>
      <c r="UGY132" s="730"/>
      <c r="UGZ132" s="60"/>
      <c r="UHA132" s="60"/>
      <c r="UHB132" s="731"/>
      <c r="UHC132" s="1150"/>
      <c r="UHD132" s="35"/>
      <c r="UHE132" s="732"/>
      <c r="UHF132" s="6"/>
      <c r="UHG132" s="6"/>
      <c r="UHH132" s="6"/>
      <c r="UHI132" s="732"/>
      <c r="UHJ132" s="1150"/>
      <c r="UHK132" s="609"/>
      <c r="UHL132" s="1150"/>
      <c r="UHM132" s="1150"/>
      <c r="UHN132" s="1150"/>
      <c r="UHO132" s="609"/>
      <c r="UHP132" s="1150"/>
      <c r="UHQ132" s="642"/>
      <c r="UHR132" s="1148"/>
      <c r="UHS132" s="1148"/>
      <c r="UHT132" s="1148"/>
      <c r="UHU132" s="642"/>
      <c r="UHV132" s="730"/>
      <c r="UHW132" s="60"/>
      <c r="UHX132" s="60"/>
      <c r="UHY132" s="731"/>
      <c r="UHZ132" s="1150"/>
      <c r="UIA132" s="35"/>
      <c r="UIB132" s="732"/>
      <c r="UIC132" s="6"/>
      <c r="UID132" s="6"/>
      <c r="UIE132" s="6"/>
      <c r="UIF132" s="732"/>
      <c r="UIG132" s="1150"/>
      <c r="UIH132" s="609"/>
      <c r="UII132" s="1150"/>
      <c r="UIJ132" s="1150"/>
      <c r="UIK132" s="1150"/>
      <c r="UIL132" s="609"/>
      <c r="UIM132" s="1150"/>
      <c r="UIN132" s="642"/>
      <c r="UIO132" s="1148"/>
      <c r="UIP132" s="1148"/>
      <c r="UIQ132" s="1148"/>
      <c r="UIR132" s="642"/>
      <c r="UIS132" s="730"/>
      <c r="UIT132" s="60"/>
      <c r="UIU132" s="60"/>
      <c r="UIV132" s="731"/>
      <c r="UIW132" s="1150"/>
      <c r="UIX132" s="35"/>
      <c r="UIY132" s="732"/>
      <c r="UIZ132" s="6"/>
      <c r="UJA132" s="6"/>
      <c r="UJB132" s="6"/>
      <c r="UJC132" s="732"/>
      <c r="UJD132" s="1150"/>
      <c r="UJE132" s="609"/>
      <c r="UJF132" s="1150"/>
      <c r="UJG132" s="1150"/>
      <c r="UJH132" s="1150"/>
      <c r="UJI132" s="609"/>
      <c r="UJJ132" s="1150"/>
      <c r="UJK132" s="642"/>
      <c r="UJL132" s="1148"/>
      <c r="UJM132" s="1148"/>
      <c r="UJN132" s="1148"/>
      <c r="UJO132" s="642"/>
      <c r="UJP132" s="730"/>
      <c r="UJQ132" s="60"/>
      <c r="UJR132" s="60"/>
      <c r="UJS132" s="731"/>
      <c r="UJT132" s="1150"/>
      <c r="UJU132" s="35"/>
      <c r="UJV132" s="732"/>
      <c r="UJW132" s="6"/>
      <c r="UJX132" s="6"/>
      <c r="UJY132" s="6"/>
      <c r="UJZ132" s="732"/>
      <c r="UKA132" s="1150"/>
      <c r="UKB132" s="609"/>
      <c r="UKC132" s="1150"/>
      <c r="UKD132" s="1150"/>
      <c r="UKE132" s="1150"/>
      <c r="UKF132" s="609"/>
      <c r="UKG132" s="1150"/>
      <c r="UKH132" s="642"/>
      <c r="UKI132" s="1148"/>
      <c r="UKJ132" s="1148"/>
      <c r="UKK132" s="1148"/>
      <c r="UKL132" s="642"/>
      <c r="UKM132" s="730"/>
      <c r="UKN132" s="60"/>
      <c r="UKO132" s="60"/>
      <c r="UKP132" s="731"/>
      <c r="UKQ132" s="1150"/>
      <c r="UKR132" s="35"/>
      <c r="UKS132" s="732"/>
      <c r="UKT132" s="6"/>
      <c r="UKU132" s="6"/>
      <c r="UKV132" s="6"/>
      <c r="UKW132" s="732"/>
      <c r="UKX132" s="1150"/>
      <c r="UKY132" s="609"/>
      <c r="UKZ132" s="1150"/>
      <c r="ULA132" s="1150"/>
      <c r="ULB132" s="1150"/>
      <c r="ULC132" s="609"/>
      <c r="ULD132" s="1150"/>
      <c r="ULE132" s="642"/>
      <c r="ULF132" s="1148"/>
      <c r="ULG132" s="1148"/>
      <c r="ULH132" s="1148"/>
      <c r="ULI132" s="642"/>
      <c r="ULJ132" s="730"/>
      <c r="ULK132" s="60"/>
      <c r="ULL132" s="60"/>
      <c r="ULM132" s="731"/>
      <c r="ULN132" s="1150"/>
      <c r="ULO132" s="35"/>
      <c r="ULP132" s="732"/>
      <c r="ULQ132" s="6"/>
      <c r="ULR132" s="6"/>
      <c r="ULS132" s="6"/>
      <c r="ULT132" s="732"/>
      <c r="ULU132" s="1150"/>
      <c r="ULV132" s="609"/>
      <c r="ULW132" s="1150"/>
      <c r="ULX132" s="1150"/>
      <c r="ULY132" s="1150"/>
      <c r="ULZ132" s="609"/>
      <c r="UMA132" s="1150"/>
      <c r="UMB132" s="642"/>
      <c r="UMC132" s="1148"/>
      <c r="UMD132" s="1148"/>
      <c r="UME132" s="1148"/>
      <c r="UMF132" s="642"/>
      <c r="UMG132" s="730"/>
      <c r="UMH132" s="60"/>
      <c r="UMI132" s="60"/>
      <c r="UMJ132" s="731"/>
      <c r="UMK132" s="1150"/>
      <c r="UML132" s="35"/>
      <c r="UMM132" s="732"/>
      <c r="UMN132" s="6"/>
      <c r="UMO132" s="6"/>
      <c r="UMP132" s="6"/>
      <c r="UMQ132" s="732"/>
      <c r="UMR132" s="1150"/>
      <c r="UMS132" s="609"/>
      <c r="UMT132" s="1150"/>
      <c r="UMU132" s="1150"/>
      <c r="UMV132" s="1150"/>
      <c r="UMW132" s="609"/>
      <c r="UMX132" s="1150"/>
      <c r="UMY132" s="642"/>
      <c r="UMZ132" s="1148"/>
      <c r="UNA132" s="1148"/>
      <c r="UNB132" s="1148"/>
      <c r="UNC132" s="642"/>
      <c r="UND132" s="730"/>
      <c r="UNE132" s="60"/>
      <c r="UNF132" s="60"/>
      <c r="UNG132" s="731"/>
      <c r="UNH132" s="1150"/>
      <c r="UNI132" s="35"/>
      <c r="UNJ132" s="732"/>
      <c r="UNK132" s="6"/>
      <c r="UNL132" s="6"/>
      <c r="UNM132" s="6"/>
      <c r="UNN132" s="732"/>
      <c r="UNO132" s="1150"/>
      <c r="UNP132" s="609"/>
      <c r="UNQ132" s="1150"/>
      <c r="UNR132" s="1150"/>
      <c r="UNS132" s="1150"/>
      <c r="UNT132" s="609"/>
      <c r="UNU132" s="1150"/>
      <c r="UNV132" s="642"/>
      <c r="UNW132" s="1148"/>
      <c r="UNX132" s="1148"/>
      <c r="UNY132" s="1148"/>
      <c r="UNZ132" s="642"/>
      <c r="UOA132" s="730"/>
      <c r="UOB132" s="60"/>
      <c r="UOC132" s="60"/>
      <c r="UOD132" s="731"/>
      <c r="UOE132" s="1150"/>
      <c r="UOF132" s="35"/>
      <c r="UOG132" s="732"/>
      <c r="UOH132" s="6"/>
      <c r="UOI132" s="6"/>
      <c r="UOJ132" s="6"/>
      <c r="UOK132" s="732"/>
      <c r="UOL132" s="1150"/>
      <c r="UOM132" s="609"/>
      <c r="UON132" s="1150"/>
      <c r="UOO132" s="1150"/>
      <c r="UOP132" s="1150"/>
      <c r="UOQ132" s="609"/>
      <c r="UOR132" s="1150"/>
      <c r="UOS132" s="642"/>
      <c r="UOT132" s="1148"/>
      <c r="UOU132" s="1148"/>
      <c r="UOV132" s="1148"/>
      <c r="UOW132" s="642"/>
      <c r="UOX132" s="730"/>
      <c r="UOY132" s="60"/>
      <c r="UOZ132" s="60"/>
      <c r="UPA132" s="731"/>
      <c r="UPB132" s="1150"/>
      <c r="UPC132" s="35"/>
      <c r="UPD132" s="732"/>
      <c r="UPE132" s="6"/>
      <c r="UPF132" s="6"/>
      <c r="UPG132" s="6"/>
      <c r="UPH132" s="732"/>
      <c r="UPI132" s="1150"/>
      <c r="UPJ132" s="609"/>
      <c r="UPK132" s="1150"/>
      <c r="UPL132" s="1150"/>
      <c r="UPM132" s="1150"/>
      <c r="UPN132" s="609"/>
      <c r="UPO132" s="1150"/>
      <c r="UPP132" s="642"/>
      <c r="UPQ132" s="1148"/>
      <c r="UPR132" s="1148"/>
      <c r="UPS132" s="1148"/>
      <c r="UPT132" s="642"/>
      <c r="UPU132" s="730"/>
      <c r="UPV132" s="60"/>
      <c r="UPW132" s="60"/>
      <c r="UPX132" s="731"/>
      <c r="UPY132" s="1150"/>
      <c r="UPZ132" s="35"/>
      <c r="UQA132" s="732"/>
      <c r="UQB132" s="6"/>
      <c r="UQC132" s="6"/>
      <c r="UQD132" s="6"/>
      <c r="UQE132" s="732"/>
      <c r="UQF132" s="1150"/>
      <c r="UQG132" s="609"/>
      <c r="UQH132" s="1150"/>
      <c r="UQI132" s="1150"/>
      <c r="UQJ132" s="1150"/>
      <c r="UQK132" s="609"/>
      <c r="UQL132" s="1150"/>
      <c r="UQM132" s="642"/>
      <c r="UQN132" s="1148"/>
      <c r="UQO132" s="1148"/>
      <c r="UQP132" s="1148"/>
      <c r="UQQ132" s="642"/>
      <c r="UQR132" s="730"/>
      <c r="UQS132" s="60"/>
      <c r="UQT132" s="60"/>
      <c r="UQU132" s="731"/>
      <c r="UQV132" s="1150"/>
      <c r="UQW132" s="35"/>
      <c r="UQX132" s="732"/>
      <c r="UQY132" s="6"/>
      <c r="UQZ132" s="6"/>
      <c r="URA132" s="6"/>
      <c r="URB132" s="732"/>
      <c r="URC132" s="1150"/>
      <c r="URD132" s="609"/>
      <c r="URE132" s="1150"/>
      <c r="URF132" s="1150"/>
      <c r="URG132" s="1150"/>
      <c r="URH132" s="609"/>
      <c r="URI132" s="1150"/>
      <c r="URJ132" s="642"/>
      <c r="URK132" s="1148"/>
      <c r="URL132" s="1148"/>
      <c r="URM132" s="1148"/>
      <c r="URN132" s="642"/>
      <c r="URO132" s="730"/>
      <c r="URP132" s="60"/>
      <c r="URQ132" s="60"/>
      <c r="URR132" s="731"/>
      <c r="URS132" s="1150"/>
      <c r="URT132" s="35"/>
      <c r="URU132" s="732"/>
      <c r="URV132" s="6"/>
      <c r="URW132" s="6"/>
      <c r="URX132" s="6"/>
      <c r="URY132" s="732"/>
      <c r="URZ132" s="1150"/>
      <c r="USA132" s="609"/>
      <c r="USB132" s="1150"/>
      <c r="USC132" s="1150"/>
      <c r="USD132" s="1150"/>
      <c r="USE132" s="609"/>
      <c r="USF132" s="1150"/>
      <c r="USG132" s="642"/>
      <c r="USH132" s="1148"/>
      <c r="USI132" s="1148"/>
      <c r="USJ132" s="1148"/>
      <c r="USK132" s="642"/>
      <c r="USL132" s="730"/>
      <c r="USM132" s="60"/>
      <c r="USN132" s="60"/>
      <c r="USO132" s="731"/>
      <c r="USP132" s="1150"/>
      <c r="USQ132" s="35"/>
      <c r="USR132" s="732"/>
      <c r="USS132" s="6"/>
      <c r="UST132" s="6"/>
      <c r="USU132" s="6"/>
      <c r="USV132" s="732"/>
      <c r="USW132" s="1150"/>
      <c r="USX132" s="609"/>
      <c r="USY132" s="1150"/>
      <c r="USZ132" s="1150"/>
      <c r="UTA132" s="1150"/>
      <c r="UTB132" s="609"/>
      <c r="UTC132" s="1150"/>
      <c r="UTD132" s="642"/>
      <c r="UTE132" s="1148"/>
      <c r="UTF132" s="1148"/>
      <c r="UTG132" s="1148"/>
      <c r="UTH132" s="642"/>
      <c r="UTI132" s="730"/>
      <c r="UTJ132" s="60"/>
      <c r="UTK132" s="60"/>
      <c r="UTL132" s="731"/>
      <c r="UTM132" s="1150"/>
      <c r="UTN132" s="35"/>
      <c r="UTO132" s="732"/>
      <c r="UTP132" s="6"/>
      <c r="UTQ132" s="6"/>
      <c r="UTR132" s="6"/>
      <c r="UTS132" s="732"/>
      <c r="UTT132" s="1150"/>
      <c r="UTU132" s="609"/>
      <c r="UTV132" s="1150"/>
      <c r="UTW132" s="1150"/>
      <c r="UTX132" s="1150"/>
      <c r="UTY132" s="609"/>
      <c r="UTZ132" s="1150"/>
      <c r="UUA132" s="642"/>
      <c r="UUB132" s="1148"/>
      <c r="UUC132" s="1148"/>
      <c r="UUD132" s="1148"/>
      <c r="UUE132" s="642"/>
      <c r="UUF132" s="730"/>
      <c r="UUG132" s="60"/>
      <c r="UUH132" s="60"/>
      <c r="UUI132" s="731"/>
      <c r="UUJ132" s="1150"/>
      <c r="UUK132" s="35"/>
      <c r="UUL132" s="732"/>
      <c r="UUM132" s="6"/>
      <c r="UUN132" s="6"/>
      <c r="UUO132" s="6"/>
      <c r="UUP132" s="732"/>
      <c r="UUQ132" s="1150"/>
      <c r="UUR132" s="609"/>
      <c r="UUS132" s="1150"/>
      <c r="UUT132" s="1150"/>
      <c r="UUU132" s="1150"/>
      <c r="UUV132" s="609"/>
      <c r="UUW132" s="1150"/>
      <c r="UUX132" s="642"/>
      <c r="UUY132" s="1148"/>
      <c r="UUZ132" s="1148"/>
      <c r="UVA132" s="1148"/>
      <c r="UVB132" s="642"/>
      <c r="UVC132" s="730"/>
      <c r="UVD132" s="60"/>
      <c r="UVE132" s="60"/>
      <c r="UVF132" s="731"/>
      <c r="UVG132" s="1150"/>
      <c r="UVH132" s="35"/>
      <c r="UVI132" s="732"/>
      <c r="UVJ132" s="6"/>
      <c r="UVK132" s="6"/>
      <c r="UVL132" s="6"/>
      <c r="UVM132" s="732"/>
      <c r="UVN132" s="1150"/>
      <c r="UVO132" s="609"/>
      <c r="UVP132" s="1150"/>
      <c r="UVQ132" s="1150"/>
      <c r="UVR132" s="1150"/>
      <c r="UVS132" s="609"/>
      <c r="UVT132" s="1150"/>
      <c r="UVU132" s="642"/>
      <c r="UVV132" s="1148"/>
      <c r="UVW132" s="1148"/>
      <c r="UVX132" s="1148"/>
      <c r="UVY132" s="642"/>
      <c r="UVZ132" s="730"/>
      <c r="UWA132" s="60"/>
      <c r="UWB132" s="60"/>
      <c r="UWC132" s="731"/>
      <c r="UWD132" s="1150"/>
      <c r="UWE132" s="35"/>
      <c r="UWF132" s="732"/>
      <c r="UWG132" s="6"/>
      <c r="UWH132" s="6"/>
      <c r="UWI132" s="6"/>
      <c r="UWJ132" s="732"/>
      <c r="UWK132" s="1150"/>
      <c r="UWL132" s="609"/>
      <c r="UWM132" s="1150"/>
      <c r="UWN132" s="1150"/>
      <c r="UWO132" s="1150"/>
      <c r="UWP132" s="609"/>
      <c r="UWQ132" s="1150"/>
      <c r="UWR132" s="642"/>
      <c r="UWS132" s="1148"/>
      <c r="UWT132" s="1148"/>
      <c r="UWU132" s="1148"/>
      <c r="UWV132" s="642"/>
      <c r="UWW132" s="730"/>
      <c r="UWX132" s="60"/>
      <c r="UWY132" s="60"/>
      <c r="UWZ132" s="731"/>
      <c r="UXA132" s="1150"/>
      <c r="UXB132" s="35"/>
      <c r="UXC132" s="732"/>
      <c r="UXD132" s="6"/>
      <c r="UXE132" s="6"/>
      <c r="UXF132" s="6"/>
      <c r="UXG132" s="732"/>
      <c r="UXH132" s="1150"/>
      <c r="UXI132" s="609"/>
      <c r="UXJ132" s="1150"/>
      <c r="UXK132" s="1150"/>
      <c r="UXL132" s="1150"/>
      <c r="UXM132" s="609"/>
      <c r="UXN132" s="1150"/>
      <c r="UXO132" s="642"/>
      <c r="UXP132" s="1148"/>
      <c r="UXQ132" s="1148"/>
      <c r="UXR132" s="1148"/>
      <c r="UXS132" s="642"/>
      <c r="UXT132" s="730"/>
      <c r="UXU132" s="60"/>
      <c r="UXV132" s="60"/>
      <c r="UXW132" s="731"/>
      <c r="UXX132" s="1150"/>
      <c r="UXY132" s="35"/>
      <c r="UXZ132" s="732"/>
      <c r="UYA132" s="6"/>
      <c r="UYB132" s="6"/>
      <c r="UYC132" s="6"/>
      <c r="UYD132" s="732"/>
      <c r="UYE132" s="1150"/>
      <c r="UYF132" s="609"/>
      <c r="UYG132" s="1150"/>
      <c r="UYH132" s="1150"/>
      <c r="UYI132" s="1150"/>
      <c r="UYJ132" s="609"/>
      <c r="UYK132" s="1150"/>
      <c r="UYL132" s="642"/>
      <c r="UYM132" s="1148"/>
      <c r="UYN132" s="1148"/>
      <c r="UYO132" s="1148"/>
      <c r="UYP132" s="642"/>
      <c r="UYQ132" s="730"/>
      <c r="UYR132" s="60"/>
      <c r="UYS132" s="60"/>
      <c r="UYT132" s="731"/>
      <c r="UYU132" s="1150"/>
      <c r="UYV132" s="35"/>
      <c r="UYW132" s="732"/>
      <c r="UYX132" s="6"/>
      <c r="UYY132" s="6"/>
      <c r="UYZ132" s="6"/>
      <c r="UZA132" s="732"/>
      <c r="UZB132" s="1150"/>
      <c r="UZC132" s="609"/>
      <c r="UZD132" s="1150"/>
      <c r="UZE132" s="1150"/>
      <c r="UZF132" s="1150"/>
      <c r="UZG132" s="609"/>
      <c r="UZH132" s="1150"/>
      <c r="UZI132" s="642"/>
      <c r="UZJ132" s="1148"/>
      <c r="UZK132" s="1148"/>
      <c r="UZL132" s="1148"/>
      <c r="UZM132" s="642"/>
      <c r="UZN132" s="730"/>
      <c r="UZO132" s="60"/>
      <c r="UZP132" s="60"/>
      <c r="UZQ132" s="731"/>
      <c r="UZR132" s="1150"/>
      <c r="UZS132" s="35"/>
      <c r="UZT132" s="732"/>
      <c r="UZU132" s="6"/>
      <c r="UZV132" s="6"/>
      <c r="UZW132" s="6"/>
      <c r="UZX132" s="732"/>
      <c r="UZY132" s="1150"/>
      <c r="UZZ132" s="609"/>
      <c r="VAA132" s="1150"/>
      <c r="VAB132" s="1150"/>
      <c r="VAC132" s="1150"/>
      <c r="VAD132" s="609"/>
      <c r="VAE132" s="1150"/>
      <c r="VAF132" s="642"/>
      <c r="VAG132" s="1148"/>
      <c r="VAH132" s="1148"/>
      <c r="VAI132" s="1148"/>
      <c r="VAJ132" s="642"/>
      <c r="VAK132" s="730"/>
      <c r="VAL132" s="60"/>
      <c r="VAM132" s="60"/>
      <c r="VAN132" s="731"/>
      <c r="VAO132" s="1150"/>
      <c r="VAP132" s="35"/>
      <c r="VAQ132" s="732"/>
      <c r="VAR132" s="6"/>
      <c r="VAS132" s="6"/>
      <c r="VAT132" s="6"/>
      <c r="VAU132" s="732"/>
      <c r="VAV132" s="1150"/>
      <c r="VAW132" s="609"/>
      <c r="VAX132" s="1150"/>
      <c r="VAY132" s="1150"/>
      <c r="VAZ132" s="1150"/>
      <c r="VBA132" s="609"/>
      <c r="VBB132" s="1150"/>
      <c r="VBC132" s="642"/>
      <c r="VBD132" s="1148"/>
      <c r="VBE132" s="1148"/>
      <c r="VBF132" s="1148"/>
      <c r="VBG132" s="642"/>
      <c r="VBH132" s="730"/>
      <c r="VBI132" s="60"/>
      <c r="VBJ132" s="60"/>
      <c r="VBK132" s="731"/>
      <c r="VBL132" s="1150"/>
      <c r="VBM132" s="35"/>
      <c r="VBN132" s="732"/>
      <c r="VBO132" s="6"/>
      <c r="VBP132" s="6"/>
      <c r="VBQ132" s="6"/>
      <c r="VBR132" s="732"/>
      <c r="VBS132" s="1150"/>
      <c r="VBT132" s="609"/>
      <c r="VBU132" s="1150"/>
      <c r="VBV132" s="1150"/>
      <c r="VBW132" s="1150"/>
      <c r="VBX132" s="609"/>
      <c r="VBY132" s="1150"/>
      <c r="VBZ132" s="642"/>
      <c r="VCA132" s="1148"/>
      <c r="VCB132" s="1148"/>
      <c r="VCC132" s="1148"/>
      <c r="VCD132" s="642"/>
      <c r="VCE132" s="730"/>
      <c r="VCF132" s="60"/>
      <c r="VCG132" s="60"/>
      <c r="VCH132" s="731"/>
      <c r="VCI132" s="1150"/>
      <c r="VCJ132" s="35"/>
      <c r="VCK132" s="732"/>
      <c r="VCL132" s="6"/>
      <c r="VCM132" s="6"/>
      <c r="VCN132" s="6"/>
      <c r="VCO132" s="732"/>
      <c r="VCP132" s="1150"/>
      <c r="VCQ132" s="609"/>
      <c r="VCR132" s="1150"/>
      <c r="VCS132" s="1150"/>
      <c r="VCT132" s="1150"/>
      <c r="VCU132" s="609"/>
      <c r="VCV132" s="1150"/>
      <c r="VCW132" s="642"/>
      <c r="VCX132" s="1148"/>
      <c r="VCY132" s="1148"/>
      <c r="VCZ132" s="1148"/>
      <c r="VDA132" s="642"/>
      <c r="VDB132" s="730"/>
      <c r="VDC132" s="60"/>
      <c r="VDD132" s="60"/>
      <c r="VDE132" s="731"/>
      <c r="VDF132" s="1150"/>
      <c r="VDG132" s="35"/>
      <c r="VDH132" s="732"/>
      <c r="VDI132" s="6"/>
      <c r="VDJ132" s="6"/>
      <c r="VDK132" s="6"/>
      <c r="VDL132" s="732"/>
      <c r="VDM132" s="1150"/>
      <c r="VDN132" s="609"/>
      <c r="VDO132" s="1150"/>
      <c r="VDP132" s="1150"/>
      <c r="VDQ132" s="1150"/>
      <c r="VDR132" s="609"/>
      <c r="VDS132" s="1150"/>
      <c r="VDT132" s="642"/>
      <c r="VDU132" s="1148"/>
      <c r="VDV132" s="1148"/>
      <c r="VDW132" s="1148"/>
      <c r="VDX132" s="642"/>
      <c r="VDY132" s="730"/>
      <c r="VDZ132" s="60"/>
      <c r="VEA132" s="60"/>
      <c r="VEB132" s="731"/>
      <c r="VEC132" s="1150"/>
      <c r="VED132" s="35"/>
      <c r="VEE132" s="732"/>
      <c r="VEF132" s="6"/>
      <c r="VEG132" s="6"/>
      <c r="VEH132" s="6"/>
      <c r="VEI132" s="732"/>
      <c r="VEJ132" s="1150"/>
      <c r="VEK132" s="609"/>
      <c r="VEL132" s="1150"/>
      <c r="VEM132" s="1150"/>
      <c r="VEN132" s="1150"/>
      <c r="VEO132" s="609"/>
      <c r="VEP132" s="1150"/>
      <c r="VEQ132" s="642"/>
      <c r="VER132" s="1148"/>
      <c r="VES132" s="1148"/>
      <c r="VET132" s="1148"/>
      <c r="VEU132" s="642"/>
      <c r="VEV132" s="730"/>
      <c r="VEW132" s="60"/>
      <c r="VEX132" s="60"/>
      <c r="VEY132" s="731"/>
      <c r="VEZ132" s="1150"/>
      <c r="VFA132" s="35"/>
      <c r="VFB132" s="732"/>
      <c r="VFC132" s="6"/>
      <c r="VFD132" s="6"/>
      <c r="VFE132" s="6"/>
      <c r="VFF132" s="732"/>
      <c r="VFG132" s="1150"/>
      <c r="VFH132" s="609"/>
      <c r="VFI132" s="1150"/>
      <c r="VFJ132" s="1150"/>
      <c r="VFK132" s="1150"/>
      <c r="VFL132" s="609"/>
      <c r="VFM132" s="1150"/>
      <c r="VFN132" s="642"/>
      <c r="VFO132" s="1148"/>
      <c r="VFP132" s="1148"/>
      <c r="VFQ132" s="1148"/>
      <c r="VFR132" s="642"/>
      <c r="VFS132" s="730"/>
      <c r="VFT132" s="60"/>
      <c r="VFU132" s="60"/>
      <c r="VFV132" s="731"/>
      <c r="VFW132" s="1150"/>
      <c r="VFX132" s="35"/>
      <c r="VFY132" s="732"/>
      <c r="VFZ132" s="6"/>
      <c r="VGA132" s="6"/>
      <c r="VGB132" s="6"/>
      <c r="VGC132" s="732"/>
      <c r="VGD132" s="1150"/>
      <c r="VGE132" s="609"/>
      <c r="VGF132" s="1150"/>
      <c r="VGG132" s="1150"/>
      <c r="VGH132" s="1150"/>
      <c r="VGI132" s="609"/>
      <c r="VGJ132" s="1150"/>
      <c r="VGK132" s="642"/>
      <c r="VGL132" s="1148"/>
      <c r="VGM132" s="1148"/>
      <c r="VGN132" s="1148"/>
      <c r="VGO132" s="642"/>
      <c r="VGP132" s="730"/>
      <c r="VGQ132" s="60"/>
      <c r="VGR132" s="60"/>
      <c r="VGS132" s="731"/>
      <c r="VGT132" s="1150"/>
      <c r="VGU132" s="35"/>
      <c r="VGV132" s="732"/>
      <c r="VGW132" s="6"/>
      <c r="VGX132" s="6"/>
      <c r="VGY132" s="6"/>
      <c r="VGZ132" s="732"/>
      <c r="VHA132" s="1150"/>
      <c r="VHB132" s="609"/>
      <c r="VHC132" s="1150"/>
      <c r="VHD132" s="1150"/>
      <c r="VHE132" s="1150"/>
      <c r="VHF132" s="609"/>
      <c r="VHG132" s="1150"/>
      <c r="VHH132" s="642"/>
      <c r="VHI132" s="1148"/>
      <c r="VHJ132" s="1148"/>
      <c r="VHK132" s="1148"/>
      <c r="VHL132" s="642"/>
      <c r="VHM132" s="730"/>
      <c r="VHN132" s="60"/>
      <c r="VHO132" s="60"/>
      <c r="VHP132" s="731"/>
      <c r="VHQ132" s="1150"/>
      <c r="VHR132" s="35"/>
      <c r="VHS132" s="732"/>
      <c r="VHT132" s="6"/>
      <c r="VHU132" s="6"/>
      <c r="VHV132" s="6"/>
      <c r="VHW132" s="732"/>
      <c r="VHX132" s="1150"/>
      <c r="VHY132" s="609"/>
      <c r="VHZ132" s="1150"/>
      <c r="VIA132" s="1150"/>
      <c r="VIB132" s="1150"/>
      <c r="VIC132" s="609"/>
      <c r="VID132" s="1150"/>
      <c r="VIE132" s="642"/>
      <c r="VIF132" s="1148"/>
      <c r="VIG132" s="1148"/>
      <c r="VIH132" s="1148"/>
      <c r="VII132" s="642"/>
      <c r="VIJ132" s="730"/>
      <c r="VIK132" s="60"/>
      <c r="VIL132" s="60"/>
      <c r="VIM132" s="731"/>
      <c r="VIN132" s="1150"/>
      <c r="VIO132" s="35"/>
      <c r="VIP132" s="732"/>
      <c r="VIQ132" s="6"/>
      <c r="VIR132" s="6"/>
      <c r="VIS132" s="6"/>
      <c r="VIT132" s="732"/>
      <c r="VIU132" s="1150"/>
      <c r="VIV132" s="609"/>
      <c r="VIW132" s="1150"/>
      <c r="VIX132" s="1150"/>
      <c r="VIY132" s="1150"/>
      <c r="VIZ132" s="609"/>
      <c r="VJA132" s="1150"/>
      <c r="VJB132" s="642"/>
      <c r="VJC132" s="1148"/>
      <c r="VJD132" s="1148"/>
      <c r="VJE132" s="1148"/>
      <c r="VJF132" s="642"/>
      <c r="VJG132" s="730"/>
      <c r="VJH132" s="60"/>
      <c r="VJI132" s="60"/>
      <c r="VJJ132" s="731"/>
      <c r="VJK132" s="1150"/>
      <c r="VJL132" s="35"/>
      <c r="VJM132" s="732"/>
      <c r="VJN132" s="6"/>
      <c r="VJO132" s="6"/>
      <c r="VJP132" s="6"/>
      <c r="VJQ132" s="732"/>
      <c r="VJR132" s="1150"/>
      <c r="VJS132" s="609"/>
      <c r="VJT132" s="1150"/>
      <c r="VJU132" s="1150"/>
      <c r="VJV132" s="1150"/>
      <c r="VJW132" s="609"/>
      <c r="VJX132" s="1150"/>
      <c r="VJY132" s="642"/>
      <c r="VJZ132" s="1148"/>
      <c r="VKA132" s="1148"/>
      <c r="VKB132" s="1148"/>
      <c r="VKC132" s="642"/>
      <c r="VKD132" s="730"/>
      <c r="VKE132" s="60"/>
      <c r="VKF132" s="60"/>
      <c r="VKG132" s="731"/>
      <c r="VKH132" s="1150"/>
      <c r="VKI132" s="35"/>
      <c r="VKJ132" s="732"/>
      <c r="VKK132" s="6"/>
      <c r="VKL132" s="6"/>
      <c r="VKM132" s="6"/>
      <c r="VKN132" s="732"/>
      <c r="VKO132" s="1150"/>
      <c r="VKP132" s="609"/>
      <c r="VKQ132" s="1150"/>
      <c r="VKR132" s="1150"/>
      <c r="VKS132" s="1150"/>
      <c r="VKT132" s="609"/>
      <c r="VKU132" s="1150"/>
      <c r="VKV132" s="642"/>
      <c r="VKW132" s="1148"/>
      <c r="VKX132" s="1148"/>
      <c r="VKY132" s="1148"/>
      <c r="VKZ132" s="642"/>
      <c r="VLA132" s="730"/>
      <c r="VLB132" s="60"/>
      <c r="VLC132" s="60"/>
      <c r="VLD132" s="731"/>
      <c r="VLE132" s="1150"/>
      <c r="VLF132" s="35"/>
      <c r="VLG132" s="732"/>
      <c r="VLH132" s="6"/>
      <c r="VLI132" s="6"/>
      <c r="VLJ132" s="6"/>
      <c r="VLK132" s="732"/>
      <c r="VLL132" s="1150"/>
      <c r="VLM132" s="609"/>
      <c r="VLN132" s="1150"/>
      <c r="VLO132" s="1150"/>
      <c r="VLP132" s="1150"/>
      <c r="VLQ132" s="609"/>
      <c r="VLR132" s="1150"/>
      <c r="VLS132" s="642"/>
      <c r="VLT132" s="1148"/>
      <c r="VLU132" s="1148"/>
      <c r="VLV132" s="1148"/>
      <c r="VLW132" s="642"/>
      <c r="VLX132" s="730"/>
      <c r="VLY132" s="60"/>
      <c r="VLZ132" s="60"/>
      <c r="VMA132" s="731"/>
      <c r="VMB132" s="1150"/>
      <c r="VMC132" s="35"/>
      <c r="VMD132" s="732"/>
      <c r="VME132" s="6"/>
      <c r="VMF132" s="6"/>
      <c r="VMG132" s="6"/>
      <c r="VMH132" s="732"/>
      <c r="VMI132" s="1150"/>
      <c r="VMJ132" s="609"/>
      <c r="VMK132" s="1150"/>
      <c r="VML132" s="1150"/>
      <c r="VMM132" s="1150"/>
      <c r="VMN132" s="609"/>
      <c r="VMO132" s="1150"/>
      <c r="VMP132" s="642"/>
      <c r="VMQ132" s="1148"/>
      <c r="VMR132" s="1148"/>
      <c r="VMS132" s="1148"/>
      <c r="VMT132" s="642"/>
      <c r="VMU132" s="730"/>
      <c r="VMV132" s="60"/>
      <c r="VMW132" s="60"/>
      <c r="VMX132" s="731"/>
      <c r="VMY132" s="1150"/>
      <c r="VMZ132" s="35"/>
      <c r="VNA132" s="732"/>
      <c r="VNB132" s="6"/>
      <c r="VNC132" s="6"/>
      <c r="VND132" s="6"/>
      <c r="VNE132" s="732"/>
      <c r="VNF132" s="1150"/>
      <c r="VNG132" s="609"/>
      <c r="VNH132" s="1150"/>
      <c r="VNI132" s="1150"/>
      <c r="VNJ132" s="1150"/>
      <c r="VNK132" s="609"/>
      <c r="VNL132" s="1150"/>
      <c r="VNM132" s="642"/>
      <c r="VNN132" s="1148"/>
      <c r="VNO132" s="1148"/>
      <c r="VNP132" s="1148"/>
      <c r="VNQ132" s="642"/>
      <c r="VNR132" s="730"/>
      <c r="VNS132" s="60"/>
      <c r="VNT132" s="60"/>
      <c r="VNU132" s="731"/>
      <c r="VNV132" s="1150"/>
      <c r="VNW132" s="35"/>
      <c r="VNX132" s="732"/>
      <c r="VNY132" s="6"/>
      <c r="VNZ132" s="6"/>
      <c r="VOA132" s="6"/>
      <c r="VOB132" s="732"/>
      <c r="VOC132" s="1150"/>
      <c r="VOD132" s="609"/>
      <c r="VOE132" s="1150"/>
      <c r="VOF132" s="1150"/>
      <c r="VOG132" s="1150"/>
      <c r="VOH132" s="609"/>
      <c r="VOI132" s="1150"/>
      <c r="VOJ132" s="642"/>
      <c r="VOK132" s="1148"/>
      <c r="VOL132" s="1148"/>
      <c r="VOM132" s="1148"/>
      <c r="VON132" s="642"/>
      <c r="VOO132" s="730"/>
      <c r="VOP132" s="60"/>
      <c r="VOQ132" s="60"/>
      <c r="VOR132" s="731"/>
      <c r="VOS132" s="1150"/>
      <c r="VOT132" s="35"/>
      <c r="VOU132" s="732"/>
      <c r="VOV132" s="6"/>
      <c r="VOW132" s="6"/>
      <c r="VOX132" s="6"/>
      <c r="VOY132" s="732"/>
      <c r="VOZ132" s="1150"/>
      <c r="VPA132" s="609"/>
      <c r="VPB132" s="1150"/>
      <c r="VPC132" s="1150"/>
      <c r="VPD132" s="1150"/>
      <c r="VPE132" s="609"/>
      <c r="VPF132" s="1150"/>
      <c r="VPG132" s="642"/>
      <c r="VPH132" s="1148"/>
      <c r="VPI132" s="1148"/>
      <c r="VPJ132" s="1148"/>
      <c r="VPK132" s="642"/>
      <c r="VPL132" s="730"/>
      <c r="VPM132" s="60"/>
      <c r="VPN132" s="60"/>
      <c r="VPO132" s="731"/>
      <c r="VPP132" s="1150"/>
      <c r="VPQ132" s="35"/>
      <c r="VPR132" s="732"/>
      <c r="VPS132" s="6"/>
      <c r="VPT132" s="6"/>
      <c r="VPU132" s="6"/>
      <c r="VPV132" s="732"/>
      <c r="VPW132" s="1150"/>
      <c r="VPX132" s="609"/>
      <c r="VPY132" s="1150"/>
      <c r="VPZ132" s="1150"/>
      <c r="VQA132" s="1150"/>
      <c r="VQB132" s="609"/>
      <c r="VQC132" s="1150"/>
      <c r="VQD132" s="642"/>
      <c r="VQE132" s="1148"/>
      <c r="VQF132" s="1148"/>
      <c r="VQG132" s="1148"/>
      <c r="VQH132" s="642"/>
      <c r="VQI132" s="730"/>
      <c r="VQJ132" s="60"/>
      <c r="VQK132" s="60"/>
      <c r="VQL132" s="731"/>
      <c r="VQM132" s="1150"/>
      <c r="VQN132" s="35"/>
      <c r="VQO132" s="732"/>
      <c r="VQP132" s="6"/>
      <c r="VQQ132" s="6"/>
      <c r="VQR132" s="6"/>
      <c r="VQS132" s="732"/>
      <c r="VQT132" s="1150"/>
      <c r="VQU132" s="609"/>
      <c r="VQV132" s="1150"/>
      <c r="VQW132" s="1150"/>
      <c r="VQX132" s="1150"/>
      <c r="VQY132" s="609"/>
      <c r="VQZ132" s="1150"/>
      <c r="VRA132" s="642"/>
      <c r="VRB132" s="1148"/>
      <c r="VRC132" s="1148"/>
      <c r="VRD132" s="1148"/>
      <c r="VRE132" s="642"/>
      <c r="VRF132" s="730"/>
      <c r="VRG132" s="60"/>
      <c r="VRH132" s="60"/>
      <c r="VRI132" s="731"/>
      <c r="VRJ132" s="1150"/>
      <c r="VRK132" s="35"/>
      <c r="VRL132" s="732"/>
      <c r="VRM132" s="6"/>
      <c r="VRN132" s="6"/>
      <c r="VRO132" s="6"/>
      <c r="VRP132" s="732"/>
      <c r="VRQ132" s="1150"/>
      <c r="VRR132" s="609"/>
      <c r="VRS132" s="1150"/>
      <c r="VRT132" s="1150"/>
      <c r="VRU132" s="1150"/>
      <c r="VRV132" s="609"/>
      <c r="VRW132" s="1150"/>
      <c r="VRX132" s="642"/>
      <c r="VRY132" s="1148"/>
      <c r="VRZ132" s="1148"/>
      <c r="VSA132" s="1148"/>
      <c r="VSB132" s="642"/>
      <c r="VSC132" s="730"/>
      <c r="VSD132" s="60"/>
      <c r="VSE132" s="60"/>
      <c r="VSF132" s="731"/>
      <c r="VSG132" s="1150"/>
      <c r="VSH132" s="35"/>
      <c r="VSI132" s="732"/>
      <c r="VSJ132" s="6"/>
      <c r="VSK132" s="6"/>
      <c r="VSL132" s="6"/>
      <c r="VSM132" s="732"/>
      <c r="VSN132" s="1150"/>
      <c r="VSO132" s="609"/>
      <c r="VSP132" s="1150"/>
      <c r="VSQ132" s="1150"/>
      <c r="VSR132" s="1150"/>
      <c r="VSS132" s="609"/>
      <c r="VST132" s="1150"/>
      <c r="VSU132" s="642"/>
      <c r="VSV132" s="1148"/>
      <c r="VSW132" s="1148"/>
      <c r="VSX132" s="1148"/>
      <c r="VSY132" s="642"/>
      <c r="VSZ132" s="730"/>
      <c r="VTA132" s="60"/>
      <c r="VTB132" s="60"/>
      <c r="VTC132" s="731"/>
      <c r="VTD132" s="1150"/>
      <c r="VTE132" s="35"/>
      <c r="VTF132" s="732"/>
      <c r="VTG132" s="6"/>
      <c r="VTH132" s="6"/>
      <c r="VTI132" s="6"/>
      <c r="VTJ132" s="732"/>
      <c r="VTK132" s="1150"/>
      <c r="VTL132" s="609"/>
      <c r="VTM132" s="1150"/>
      <c r="VTN132" s="1150"/>
      <c r="VTO132" s="1150"/>
      <c r="VTP132" s="609"/>
      <c r="VTQ132" s="1150"/>
      <c r="VTR132" s="642"/>
      <c r="VTS132" s="1148"/>
      <c r="VTT132" s="1148"/>
      <c r="VTU132" s="1148"/>
      <c r="VTV132" s="642"/>
      <c r="VTW132" s="730"/>
      <c r="VTX132" s="60"/>
      <c r="VTY132" s="60"/>
      <c r="VTZ132" s="731"/>
      <c r="VUA132" s="1150"/>
      <c r="VUB132" s="35"/>
      <c r="VUC132" s="732"/>
      <c r="VUD132" s="6"/>
      <c r="VUE132" s="6"/>
      <c r="VUF132" s="6"/>
      <c r="VUG132" s="732"/>
      <c r="VUH132" s="1150"/>
      <c r="VUI132" s="609"/>
      <c r="VUJ132" s="1150"/>
      <c r="VUK132" s="1150"/>
      <c r="VUL132" s="1150"/>
      <c r="VUM132" s="609"/>
      <c r="VUN132" s="1150"/>
      <c r="VUO132" s="642"/>
      <c r="VUP132" s="1148"/>
      <c r="VUQ132" s="1148"/>
      <c r="VUR132" s="1148"/>
      <c r="VUS132" s="642"/>
      <c r="VUT132" s="730"/>
      <c r="VUU132" s="60"/>
      <c r="VUV132" s="60"/>
      <c r="VUW132" s="731"/>
      <c r="VUX132" s="1150"/>
      <c r="VUY132" s="35"/>
      <c r="VUZ132" s="732"/>
      <c r="VVA132" s="6"/>
      <c r="VVB132" s="6"/>
      <c r="VVC132" s="6"/>
      <c r="VVD132" s="732"/>
      <c r="VVE132" s="1150"/>
      <c r="VVF132" s="609"/>
      <c r="VVG132" s="1150"/>
      <c r="VVH132" s="1150"/>
      <c r="VVI132" s="1150"/>
      <c r="VVJ132" s="609"/>
      <c r="VVK132" s="1150"/>
      <c r="VVL132" s="642"/>
      <c r="VVM132" s="1148"/>
      <c r="VVN132" s="1148"/>
      <c r="VVO132" s="1148"/>
      <c r="VVP132" s="642"/>
      <c r="VVQ132" s="730"/>
      <c r="VVR132" s="60"/>
      <c r="VVS132" s="60"/>
      <c r="VVT132" s="731"/>
      <c r="VVU132" s="1150"/>
      <c r="VVV132" s="35"/>
      <c r="VVW132" s="732"/>
      <c r="VVX132" s="6"/>
      <c r="VVY132" s="6"/>
      <c r="VVZ132" s="6"/>
      <c r="VWA132" s="732"/>
      <c r="VWB132" s="1150"/>
      <c r="VWC132" s="609"/>
      <c r="VWD132" s="1150"/>
      <c r="VWE132" s="1150"/>
      <c r="VWF132" s="1150"/>
      <c r="VWG132" s="609"/>
      <c r="VWH132" s="1150"/>
      <c r="VWI132" s="642"/>
      <c r="VWJ132" s="1148"/>
      <c r="VWK132" s="1148"/>
      <c r="VWL132" s="1148"/>
      <c r="VWM132" s="642"/>
      <c r="VWN132" s="730"/>
      <c r="VWO132" s="60"/>
      <c r="VWP132" s="60"/>
      <c r="VWQ132" s="731"/>
      <c r="VWR132" s="1150"/>
      <c r="VWS132" s="35"/>
      <c r="VWT132" s="732"/>
      <c r="VWU132" s="6"/>
      <c r="VWV132" s="6"/>
      <c r="VWW132" s="6"/>
      <c r="VWX132" s="732"/>
      <c r="VWY132" s="1150"/>
      <c r="VWZ132" s="609"/>
      <c r="VXA132" s="1150"/>
      <c r="VXB132" s="1150"/>
      <c r="VXC132" s="1150"/>
      <c r="VXD132" s="609"/>
      <c r="VXE132" s="1150"/>
      <c r="VXF132" s="642"/>
      <c r="VXG132" s="1148"/>
      <c r="VXH132" s="1148"/>
      <c r="VXI132" s="1148"/>
      <c r="VXJ132" s="642"/>
      <c r="VXK132" s="730"/>
      <c r="VXL132" s="60"/>
      <c r="VXM132" s="60"/>
      <c r="VXN132" s="731"/>
      <c r="VXO132" s="1150"/>
      <c r="VXP132" s="35"/>
      <c r="VXQ132" s="732"/>
      <c r="VXR132" s="6"/>
      <c r="VXS132" s="6"/>
      <c r="VXT132" s="6"/>
      <c r="VXU132" s="732"/>
      <c r="VXV132" s="1150"/>
      <c r="VXW132" s="609"/>
      <c r="VXX132" s="1150"/>
      <c r="VXY132" s="1150"/>
      <c r="VXZ132" s="1150"/>
      <c r="VYA132" s="609"/>
      <c r="VYB132" s="1150"/>
      <c r="VYC132" s="642"/>
      <c r="VYD132" s="1148"/>
      <c r="VYE132" s="1148"/>
      <c r="VYF132" s="1148"/>
      <c r="VYG132" s="642"/>
      <c r="VYH132" s="730"/>
      <c r="VYI132" s="60"/>
      <c r="VYJ132" s="60"/>
      <c r="VYK132" s="731"/>
      <c r="VYL132" s="1150"/>
      <c r="VYM132" s="35"/>
      <c r="VYN132" s="732"/>
      <c r="VYO132" s="6"/>
      <c r="VYP132" s="6"/>
      <c r="VYQ132" s="6"/>
      <c r="VYR132" s="732"/>
      <c r="VYS132" s="1150"/>
      <c r="VYT132" s="609"/>
      <c r="VYU132" s="1150"/>
      <c r="VYV132" s="1150"/>
      <c r="VYW132" s="1150"/>
      <c r="VYX132" s="609"/>
      <c r="VYY132" s="1150"/>
      <c r="VYZ132" s="642"/>
      <c r="VZA132" s="1148"/>
      <c r="VZB132" s="1148"/>
      <c r="VZC132" s="1148"/>
      <c r="VZD132" s="642"/>
      <c r="VZE132" s="730"/>
      <c r="VZF132" s="60"/>
      <c r="VZG132" s="60"/>
      <c r="VZH132" s="731"/>
      <c r="VZI132" s="1150"/>
      <c r="VZJ132" s="35"/>
      <c r="VZK132" s="732"/>
      <c r="VZL132" s="6"/>
      <c r="VZM132" s="6"/>
      <c r="VZN132" s="6"/>
      <c r="VZO132" s="732"/>
      <c r="VZP132" s="1150"/>
      <c r="VZQ132" s="609"/>
      <c r="VZR132" s="1150"/>
      <c r="VZS132" s="1150"/>
      <c r="VZT132" s="1150"/>
      <c r="VZU132" s="609"/>
      <c r="VZV132" s="1150"/>
      <c r="VZW132" s="642"/>
      <c r="VZX132" s="1148"/>
      <c r="VZY132" s="1148"/>
      <c r="VZZ132" s="1148"/>
      <c r="WAA132" s="642"/>
      <c r="WAB132" s="730"/>
      <c r="WAC132" s="60"/>
      <c r="WAD132" s="60"/>
      <c r="WAE132" s="731"/>
      <c r="WAF132" s="1150"/>
      <c r="WAG132" s="35"/>
      <c r="WAH132" s="732"/>
      <c r="WAI132" s="6"/>
      <c r="WAJ132" s="6"/>
      <c r="WAK132" s="6"/>
      <c r="WAL132" s="732"/>
      <c r="WAM132" s="1150"/>
      <c r="WAN132" s="609"/>
      <c r="WAO132" s="1150"/>
      <c r="WAP132" s="1150"/>
      <c r="WAQ132" s="1150"/>
      <c r="WAR132" s="609"/>
      <c r="WAS132" s="1150"/>
      <c r="WAT132" s="642"/>
      <c r="WAU132" s="1148"/>
      <c r="WAV132" s="1148"/>
      <c r="WAW132" s="1148"/>
      <c r="WAX132" s="642"/>
      <c r="WAY132" s="730"/>
      <c r="WAZ132" s="60"/>
      <c r="WBA132" s="60"/>
      <c r="WBB132" s="731"/>
      <c r="WBC132" s="1150"/>
      <c r="WBD132" s="35"/>
      <c r="WBE132" s="732"/>
      <c r="WBF132" s="6"/>
      <c r="WBG132" s="6"/>
      <c r="WBH132" s="6"/>
      <c r="WBI132" s="732"/>
      <c r="WBJ132" s="1150"/>
      <c r="WBK132" s="609"/>
      <c r="WBL132" s="1150"/>
      <c r="WBM132" s="1150"/>
      <c r="WBN132" s="1150"/>
      <c r="WBO132" s="609"/>
      <c r="WBP132" s="1150"/>
      <c r="WBQ132" s="642"/>
      <c r="WBR132" s="1148"/>
      <c r="WBS132" s="1148"/>
      <c r="WBT132" s="1148"/>
      <c r="WBU132" s="642"/>
      <c r="WBV132" s="730"/>
      <c r="WBW132" s="60"/>
      <c r="WBX132" s="60"/>
      <c r="WBY132" s="731"/>
      <c r="WBZ132" s="1150"/>
      <c r="WCA132" s="35"/>
      <c r="WCB132" s="732"/>
      <c r="WCC132" s="6"/>
      <c r="WCD132" s="6"/>
      <c r="WCE132" s="6"/>
      <c r="WCF132" s="732"/>
      <c r="WCG132" s="1150"/>
      <c r="WCH132" s="609"/>
      <c r="WCI132" s="1150"/>
      <c r="WCJ132" s="1150"/>
      <c r="WCK132" s="1150"/>
      <c r="WCL132" s="609"/>
      <c r="WCM132" s="1150"/>
      <c r="WCN132" s="642"/>
      <c r="WCO132" s="1148"/>
      <c r="WCP132" s="1148"/>
      <c r="WCQ132" s="1148"/>
      <c r="WCR132" s="642"/>
      <c r="WCS132" s="730"/>
      <c r="WCT132" s="60"/>
      <c r="WCU132" s="60"/>
      <c r="WCV132" s="731"/>
      <c r="WCW132" s="1150"/>
      <c r="WCX132" s="35"/>
      <c r="WCY132" s="732"/>
      <c r="WCZ132" s="6"/>
      <c r="WDA132" s="6"/>
      <c r="WDB132" s="6"/>
      <c r="WDC132" s="732"/>
      <c r="WDD132" s="1150"/>
      <c r="WDE132" s="609"/>
      <c r="WDF132" s="1150"/>
      <c r="WDG132" s="1150"/>
      <c r="WDH132" s="1150"/>
      <c r="WDI132" s="609"/>
      <c r="WDJ132" s="1150"/>
      <c r="WDK132" s="642"/>
      <c r="WDL132" s="1148"/>
      <c r="WDM132" s="1148"/>
      <c r="WDN132" s="1148"/>
      <c r="WDO132" s="642"/>
      <c r="WDP132" s="730"/>
      <c r="WDQ132" s="60"/>
      <c r="WDR132" s="60"/>
      <c r="WDS132" s="731"/>
      <c r="WDT132" s="1150"/>
      <c r="WDU132" s="35"/>
      <c r="WDV132" s="732"/>
      <c r="WDW132" s="6"/>
      <c r="WDX132" s="6"/>
      <c r="WDY132" s="6"/>
      <c r="WDZ132" s="732"/>
      <c r="WEA132" s="1150"/>
      <c r="WEB132" s="609"/>
      <c r="WEC132" s="1150"/>
      <c r="WED132" s="1150"/>
      <c r="WEE132" s="1150"/>
      <c r="WEF132" s="609"/>
      <c r="WEG132" s="1150"/>
      <c r="WEH132" s="642"/>
      <c r="WEI132" s="1148"/>
      <c r="WEJ132" s="1148"/>
      <c r="WEK132" s="1148"/>
      <c r="WEL132" s="642"/>
      <c r="WEM132" s="730"/>
      <c r="WEN132" s="60"/>
      <c r="WEO132" s="60"/>
      <c r="WEP132" s="731"/>
      <c r="WEQ132" s="1150"/>
      <c r="WER132" s="35"/>
      <c r="WES132" s="732"/>
      <c r="WET132" s="6"/>
      <c r="WEU132" s="6"/>
      <c r="WEV132" s="6"/>
      <c r="WEW132" s="732"/>
      <c r="WEX132" s="1150"/>
      <c r="WEY132" s="609"/>
      <c r="WEZ132" s="1150"/>
      <c r="WFA132" s="1150"/>
      <c r="WFB132" s="1150"/>
      <c r="WFC132" s="609"/>
      <c r="WFD132" s="1150"/>
      <c r="WFE132" s="642"/>
      <c r="WFF132" s="1148"/>
      <c r="WFG132" s="1148"/>
      <c r="WFH132" s="1148"/>
      <c r="WFI132" s="642"/>
      <c r="WFJ132" s="730"/>
      <c r="WFK132" s="60"/>
      <c r="WFL132" s="60"/>
      <c r="WFM132" s="731"/>
      <c r="WFN132" s="1150"/>
      <c r="WFO132" s="35"/>
      <c r="WFP132" s="732"/>
      <c r="WFQ132" s="6"/>
      <c r="WFR132" s="6"/>
      <c r="WFS132" s="6"/>
      <c r="WFT132" s="732"/>
      <c r="WFU132" s="1150"/>
      <c r="WFV132" s="609"/>
      <c r="WFW132" s="1150"/>
      <c r="WFX132" s="1150"/>
      <c r="WFY132" s="1150"/>
      <c r="WFZ132" s="609"/>
      <c r="WGA132" s="1150"/>
      <c r="WGB132" s="642"/>
      <c r="WGC132" s="1148"/>
      <c r="WGD132" s="1148"/>
      <c r="WGE132" s="1148"/>
      <c r="WGF132" s="642"/>
      <c r="WGG132" s="730"/>
      <c r="WGH132" s="60"/>
      <c r="WGI132" s="60"/>
      <c r="WGJ132" s="731"/>
      <c r="WGK132" s="1150"/>
      <c r="WGL132" s="35"/>
      <c r="WGM132" s="732"/>
      <c r="WGN132" s="6"/>
      <c r="WGO132" s="6"/>
      <c r="WGP132" s="6"/>
      <c r="WGQ132" s="732"/>
      <c r="WGR132" s="1150"/>
      <c r="WGS132" s="609"/>
      <c r="WGT132" s="1150"/>
      <c r="WGU132" s="1150"/>
      <c r="WGV132" s="1150"/>
      <c r="WGW132" s="609"/>
      <c r="WGX132" s="1150"/>
      <c r="WGY132" s="642"/>
      <c r="WGZ132" s="1148"/>
      <c r="WHA132" s="1148"/>
      <c r="WHB132" s="1148"/>
      <c r="WHC132" s="642"/>
      <c r="WHD132" s="730"/>
      <c r="WHE132" s="60"/>
      <c r="WHF132" s="60"/>
      <c r="WHG132" s="731"/>
      <c r="WHH132" s="1150"/>
      <c r="WHI132" s="35"/>
      <c r="WHJ132" s="732"/>
      <c r="WHK132" s="6"/>
      <c r="WHL132" s="6"/>
      <c r="WHM132" s="6"/>
      <c r="WHN132" s="732"/>
      <c r="WHO132" s="1150"/>
      <c r="WHP132" s="609"/>
      <c r="WHQ132" s="1150"/>
      <c r="WHR132" s="1150"/>
      <c r="WHS132" s="1150"/>
      <c r="WHT132" s="609"/>
      <c r="WHU132" s="1150"/>
      <c r="WHV132" s="642"/>
      <c r="WHW132" s="1148"/>
      <c r="WHX132" s="1148"/>
      <c r="WHY132" s="1148"/>
      <c r="WHZ132" s="642"/>
      <c r="WIA132" s="730"/>
      <c r="WIB132" s="60"/>
      <c r="WIC132" s="60"/>
      <c r="WID132" s="731"/>
      <c r="WIE132" s="1150"/>
      <c r="WIF132" s="35"/>
      <c r="WIG132" s="732"/>
      <c r="WIH132" s="6"/>
      <c r="WII132" s="6"/>
      <c r="WIJ132" s="6"/>
      <c r="WIK132" s="732"/>
      <c r="WIL132" s="1150"/>
      <c r="WIM132" s="609"/>
      <c r="WIN132" s="1150"/>
      <c r="WIO132" s="1150"/>
      <c r="WIP132" s="1150"/>
      <c r="WIQ132" s="609"/>
      <c r="WIR132" s="1150"/>
      <c r="WIS132" s="642"/>
      <c r="WIT132" s="1148"/>
      <c r="WIU132" s="1148"/>
      <c r="WIV132" s="1148"/>
      <c r="WIW132" s="642"/>
      <c r="WIX132" s="730"/>
      <c r="WIY132" s="60"/>
      <c r="WIZ132" s="60"/>
      <c r="WJA132" s="731"/>
      <c r="WJB132" s="1150"/>
      <c r="WJC132" s="35"/>
      <c r="WJD132" s="732"/>
      <c r="WJE132" s="6"/>
      <c r="WJF132" s="6"/>
      <c r="WJG132" s="6"/>
      <c r="WJH132" s="732"/>
      <c r="WJI132" s="1150"/>
      <c r="WJJ132" s="609"/>
      <c r="WJK132" s="1150"/>
      <c r="WJL132" s="1150"/>
      <c r="WJM132" s="1150"/>
      <c r="WJN132" s="609"/>
      <c r="WJO132" s="1150"/>
      <c r="WJP132" s="642"/>
      <c r="WJQ132" s="1148"/>
      <c r="WJR132" s="1148"/>
      <c r="WJS132" s="1148"/>
      <c r="WJT132" s="642"/>
      <c r="WJU132" s="730"/>
      <c r="WJV132" s="60"/>
      <c r="WJW132" s="60"/>
      <c r="WJX132" s="731"/>
      <c r="WJY132" s="1150"/>
      <c r="WJZ132" s="35"/>
      <c r="WKA132" s="732"/>
      <c r="WKB132" s="6"/>
      <c r="WKC132" s="6"/>
      <c r="WKD132" s="6"/>
      <c r="WKE132" s="732"/>
      <c r="WKF132" s="1150"/>
      <c r="WKG132" s="609"/>
      <c r="WKH132" s="1150"/>
      <c r="WKI132" s="1150"/>
      <c r="WKJ132" s="1150"/>
      <c r="WKK132" s="609"/>
      <c r="WKL132" s="1150"/>
      <c r="WKM132" s="642"/>
      <c r="WKN132" s="1148"/>
      <c r="WKO132" s="1148"/>
      <c r="WKP132" s="1148"/>
      <c r="WKQ132" s="642"/>
      <c r="WKR132" s="730"/>
      <c r="WKS132" s="60"/>
      <c r="WKT132" s="60"/>
      <c r="WKU132" s="731"/>
      <c r="WKV132" s="1150"/>
      <c r="WKW132" s="35"/>
      <c r="WKX132" s="732"/>
      <c r="WKY132" s="6"/>
      <c r="WKZ132" s="6"/>
      <c r="WLA132" s="6"/>
      <c r="WLB132" s="732"/>
      <c r="WLC132" s="1150"/>
      <c r="WLD132" s="609"/>
      <c r="WLE132" s="1150"/>
      <c r="WLF132" s="1150"/>
      <c r="WLG132" s="1150"/>
      <c r="WLH132" s="609"/>
      <c r="WLI132" s="1150"/>
      <c r="WLJ132" s="642"/>
      <c r="WLK132" s="1148"/>
      <c r="WLL132" s="1148"/>
      <c r="WLM132" s="1148"/>
      <c r="WLN132" s="642"/>
      <c r="WLO132" s="730"/>
      <c r="WLP132" s="60"/>
      <c r="WLQ132" s="60"/>
      <c r="WLR132" s="731"/>
      <c r="WLS132" s="1150"/>
      <c r="WLT132" s="35"/>
      <c r="WLU132" s="732"/>
      <c r="WLV132" s="6"/>
      <c r="WLW132" s="6"/>
      <c r="WLX132" s="6"/>
      <c r="WLY132" s="732"/>
      <c r="WLZ132" s="1150"/>
      <c r="WMA132" s="609"/>
      <c r="WMB132" s="1150"/>
      <c r="WMC132" s="1150"/>
      <c r="WMD132" s="1150"/>
      <c r="WME132" s="609"/>
      <c r="WMF132" s="1150"/>
      <c r="WMG132" s="642"/>
      <c r="WMH132" s="1148"/>
      <c r="WMI132" s="1148"/>
      <c r="WMJ132" s="1148"/>
      <c r="WMK132" s="642"/>
      <c r="WML132" s="730"/>
      <c r="WMM132" s="60"/>
      <c r="WMN132" s="60"/>
      <c r="WMO132" s="731"/>
      <c r="WMP132" s="1150"/>
      <c r="WMQ132" s="35"/>
      <c r="WMR132" s="732"/>
      <c r="WMS132" s="6"/>
      <c r="WMT132" s="6"/>
      <c r="WMU132" s="6"/>
      <c r="WMV132" s="732"/>
      <c r="WMW132" s="1150"/>
      <c r="WMX132" s="609"/>
      <c r="WMY132" s="1150"/>
      <c r="WMZ132" s="1150"/>
      <c r="WNA132" s="1150"/>
      <c r="WNB132" s="609"/>
      <c r="WNC132" s="1150"/>
      <c r="WND132" s="642"/>
      <c r="WNE132" s="1148"/>
      <c r="WNF132" s="1148"/>
      <c r="WNG132" s="1148"/>
      <c r="WNH132" s="642"/>
      <c r="WNI132" s="730"/>
      <c r="WNJ132" s="60"/>
      <c r="WNK132" s="60"/>
      <c r="WNL132" s="731"/>
      <c r="WNM132" s="1150"/>
      <c r="WNN132" s="35"/>
      <c r="WNO132" s="732"/>
      <c r="WNP132" s="6"/>
      <c r="WNQ132" s="6"/>
      <c r="WNR132" s="6"/>
      <c r="WNS132" s="732"/>
      <c r="WNT132" s="1150"/>
      <c r="WNU132" s="609"/>
      <c r="WNV132" s="1150"/>
      <c r="WNW132" s="1150"/>
      <c r="WNX132" s="1150"/>
      <c r="WNY132" s="609"/>
      <c r="WNZ132" s="1150"/>
      <c r="WOA132" s="642"/>
      <c r="WOB132" s="1148"/>
      <c r="WOC132" s="1148"/>
      <c r="WOD132" s="1148"/>
      <c r="WOE132" s="642"/>
      <c r="WOF132" s="730"/>
      <c r="WOG132" s="60"/>
      <c r="WOH132" s="60"/>
      <c r="WOI132" s="731"/>
      <c r="WOJ132" s="1150"/>
      <c r="WOK132" s="35"/>
      <c r="WOL132" s="732"/>
      <c r="WOM132" s="6"/>
      <c r="WON132" s="6"/>
      <c r="WOO132" s="6"/>
      <c r="WOP132" s="732"/>
      <c r="WOQ132" s="1150"/>
      <c r="WOR132" s="609"/>
      <c r="WOS132" s="1150"/>
      <c r="WOT132" s="1150"/>
      <c r="WOU132" s="1150"/>
      <c r="WOV132" s="609"/>
      <c r="WOW132" s="1150"/>
      <c r="WOX132" s="642"/>
      <c r="WOY132" s="1148"/>
      <c r="WOZ132" s="1148"/>
      <c r="WPA132" s="1148"/>
      <c r="WPB132" s="642"/>
      <c r="WPC132" s="730"/>
      <c r="WPD132" s="60"/>
      <c r="WPE132" s="60"/>
      <c r="WPF132" s="731"/>
      <c r="WPG132" s="1150"/>
      <c r="WPH132" s="35"/>
      <c r="WPI132" s="732"/>
      <c r="WPJ132" s="6"/>
      <c r="WPK132" s="6"/>
      <c r="WPL132" s="6"/>
      <c r="WPM132" s="732"/>
      <c r="WPN132" s="1150"/>
      <c r="WPO132" s="609"/>
      <c r="WPP132" s="1150"/>
      <c r="WPQ132" s="1150"/>
      <c r="WPR132" s="1150"/>
      <c r="WPS132" s="609"/>
      <c r="WPT132" s="1150"/>
      <c r="WPU132" s="642"/>
      <c r="WPV132" s="1148"/>
      <c r="WPW132" s="1148"/>
      <c r="WPX132" s="1148"/>
      <c r="WPY132" s="642"/>
      <c r="WPZ132" s="730"/>
      <c r="WQA132" s="60"/>
      <c r="WQB132" s="60"/>
      <c r="WQC132" s="731"/>
      <c r="WQD132" s="1150"/>
      <c r="WQE132" s="35"/>
      <c r="WQF132" s="732"/>
      <c r="WQG132" s="6"/>
      <c r="WQH132" s="6"/>
      <c r="WQI132" s="6"/>
      <c r="WQJ132" s="732"/>
      <c r="WQK132" s="1150"/>
      <c r="WQL132" s="609"/>
      <c r="WQM132" s="1150"/>
      <c r="WQN132" s="1150"/>
      <c r="WQO132" s="1150"/>
      <c r="WQP132" s="609"/>
      <c r="WQQ132" s="1150"/>
      <c r="WQR132" s="642"/>
      <c r="WQS132" s="1148"/>
      <c r="WQT132" s="1148"/>
      <c r="WQU132" s="1148"/>
      <c r="WQV132" s="642"/>
      <c r="WQW132" s="730"/>
      <c r="WQX132" s="60"/>
      <c r="WQY132" s="60"/>
      <c r="WQZ132" s="731"/>
      <c r="WRA132" s="1150"/>
      <c r="WRB132" s="35"/>
      <c r="WRC132" s="732"/>
      <c r="WRD132" s="6"/>
      <c r="WRE132" s="6"/>
      <c r="WRF132" s="6"/>
      <c r="WRG132" s="732"/>
      <c r="WRH132" s="1150"/>
      <c r="WRI132" s="609"/>
      <c r="WRJ132" s="1150"/>
      <c r="WRK132" s="1150"/>
      <c r="WRL132" s="1150"/>
      <c r="WRM132" s="609"/>
      <c r="WRN132" s="1150"/>
      <c r="WRO132" s="642"/>
      <c r="WRP132" s="1148"/>
      <c r="WRQ132" s="1148"/>
      <c r="WRR132" s="1148"/>
      <c r="WRS132" s="642"/>
      <c r="WRT132" s="730"/>
      <c r="WRU132" s="60"/>
      <c r="WRV132" s="60"/>
      <c r="WRW132" s="731"/>
      <c r="WRX132" s="1150"/>
      <c r="WRY132" s="35"/>
      <c r="WRZ132" s="732"/>
      <c r="WSA132" s="6"/>
      <c r="WSB132" s="6"/>
      <c r="WSC132" s="6"/>
      <c r="WSD132" s="732"/>
      <c r="WSE132" s="1150"/>
      <c r="WSF132" s="609"/>
      <c r="WSG132" s="1150"/>
      <c r="WSH132" s="1150"/>
      <c r="WSI132" s="1150"/>
      <c r="WSJ132" s="609"/>
      <c r="WSK132" s="1150"/>
      <c r="WSL132" s="642"/>
      <c r="WSM132" s="1148"/>
      <c r="WSN132" s="1148"/>
      <c r="WSO132" s="1148"/>
      <c r="WSP132" s="642"/>
      <c r="WSQ132" s="730"/>
      <c r="WSR132" s="60"/>
      <c r="WSS132" s="60"/>
      <c r="WST132" s="731"/>
      <c r="WSU132" s="1150"/>
      <c r="WSV132" s="35"/>
      <c r="WSW132" s="732"/>
      <c r="WSX132" s="6"/>
      <c r="WSY132" s="6"/>
      <c r="WSZ132" s="6"/>
      <c r="WTA132" s="732"/>
      <c r="WTB132" s="1150"/>
      <c r="WTC132" s="609"/>
      <c r="WTD132" s="1150"/>
      <c r="WTE132" s="1150"/>
      <c r="WTF132" s="1150"/>
      <c r="WTG132" s="609"/>
      <c r="WTH132" s="1150"/>
      <c r="WTI132" s="642"/>
      <c r="WTJ132" s="1148"/>
      <c r="WTK132" s="1148"/>
      <c r="WTL132" s="1148"/>
      <c r="WTM132" s="642"/>
      <c r="WTN132" s="730"/>
      <c r="WTO132" s="60"/>
      <c r="WTP132" s="60"/>
      <c r="WTQ132" s="731"/>
      <c r="WTR132" s="1150"/>
      <c r="WTS132" s="35"/>
      <c r="WTT132" s="732"/>
      <c r="WTU132" s="6"/>
      <c r="WTV132" s="6"/>
      <c r="WTW132" s="6"/>
      <c r="WTX132" s="732"/>
      <c r="WTY132" s="1150"/>
      <c r="WTZ132" s="609"/>
      <c r="WUA132" s="1150"/>
      <c r="WUB132" s="1150"/>
      <c r="WUC132" s="1150"/>
      <c r="WUD132" s="609"/>
      <c r="WUE132" s="1150"/>
      <c r="WUF132" s="642"/>
      <c r="WUG132" s="1148"/>
      <c r="WUH132" s="1148"/>
      <c r="WUI132" s="1148"/>
      <c r="WUJ132" s="642"/>
      <c r="WUK132" s="730"/>
      <c r="WUL132" s="60"/>
      <c r="WUM132" s="60"/>
      <c r="WUN132" s="731"/>
      <c r="WUO132" s="1150"/>
      <c r="WUP132" s="35"/>
      <c r="WUQ132" s="732"/>
      <c r="WUR132" s="6"/>
      <c r="WUS132" s="6"/>
      <c r="WUT132" s="6"/>
      <c r="WUU132" s="732"/>
      <c r="WUV132" s="1150"/>
      <c r="WUW132" s="609"/>
      <c r="WUX132" s="1150"/>
      <c r="WUY132" s="1150"/>
      <c r="WUZ132" s="1150"/>
      <c r="WVA132" s="609"/>
      <c r="WVB132" s="1150"/>
      <c r="WVC132" s="642"/>
      <c r="WVD132" s="1148"/>
      <c r="WVE132" s="1148"/>
      <c r="WVF132" s="1148"/>
      <c r="WVG132" s="642"/>
      <c r="WVH132" s="730"/>
      <c r="WVI132" s="60"/>
      <c r="WVJ132" s="60"/>
      <c r="WVK132" s="731"/>
      <c r="WVL132" s="1150"/>
      <c r="WVM132" s="35"/>
      <c r="WVN132" s="732"/>
      <c r="WVO132" s="6"/>
      <c r="WVP132" s="6"/>
      <c r="WVQ132" s="6"/>
      <c r="WVR132" s="732"/>
      <c r="WVS132" s="1150"/>
      <c r="WVT132" s="609"/>
      <c r="WVU132" s="1150"/>
      <c r="WVV132" s="1150"/>
      <c r="WVW132" s="1150"/>
      <c r="WVX132" s="609"/>
      <c r="WVY132" s="1150"/>
      <c r="WVZ132" s="642"/>
      <c r="WWA132" s="1148"/>
      <c r="WWB132" s="1148"/>
      <c r="WWC132" s="1148"/>
      <c r="WWD132" s="642"/>
      <c r="WWE132" s="730"/>
      <c r="WWF132" s="60"/>
      <c r="WWG132" s="60"/>
      <c r="WWH132" s="731"/>
      <c r="WWI132" s="1150"/>
      <c r="WWJ132" s="35"/>
      <c r="WWK132" s="732"/>
      <c r="WWL132" s="6"/>
      <c r="WWM132" s="6"/>
      <c r="WWN132" s="6"/>
      <c r="WWO132" s="732"/>
      <c r="WWP132" s="1150"/>
      <c r="WWQ132" s="609"/>
      <c r="WWR132" s="1150"/>
      <c r="WWS132" s="1150"/>
      <c r="WWT132" s="1150"/>
      <c r="WWU132" s="609"/>
      <c r="WWV132" s="1150"/>
      <c r="WWW132" s="642"/>
      <c r="WWX132" s="1148"/>
      <c r="WWY132" s="1148"/>
      <c r="WWZ132" s="1148"/>
      <c r="WXA132" s="642"/>
      <c r="WXB132" s="730"/>
      <c r="WXC132" s="60"/>
      <c r="WXD132" s="60"/>
      <c r="WXE132" s="731"/>
      <c r="WXF132" s="1150"/>
      <c r="WXG132" s="35"/>
      <c r="WXH132" s="732"/>
      <c r="WXI132" s="6"/>
      <c r="WXJ132" s="6"/>
      <c r="WXK132" s="6"/>
      <c r="WXL132" s="732"/>
      <c r="WXM132" s="1150"/>
      <c r="WXN132" s="609"/>
      <c r="WXO132" s="1150"/>
      <c r="WXP132" s="1150"/>
      <c r="WXQ132" s="1150"/>
      <c r="WXR132" s="609"/>
      <c r="WXS132" s="1150"/>
      <c r="WXT132" s="642"/>
      <c r="WXU132" s="1148"/>
      <c r="WXV132" s="1148"/>
      <c r="WXW132" s="1148"/>
      <c r="WXX132" s="642"/>
      <c r="WXY132" s="730"/>
      <c r="WXZ132" s="60"/>
      <c r="WYA132" s="60"/>
      <c r="WYB132" s="731"/>
      <c r="WYC132" s="1150"/>
      <c r="WYD132" s="35"/>
      <c r="WYE132" s="732"/>
      <c r="WYF132" s="6"/>
      <c r="WYG132" s="6"/>
      <c r="WYH132" s="6"/>
      <c r="WYI132" s="732"/>
      <c r="WYJ132" s="1150"/>
      <c r="WYK132" s="609"/>
      <c r="WYL132" s="1150"/>
      <c r="WYM132" s="1150"/>
      <c r="WYN132" s="1150"/>
      <c r="WYO132" s="609"/>
      <c r="WYP132" s="1150"/>
      <c r="WYQ132" s="642"/>
      <c r="WYR132" s="1148"/>
      <c r="WYS132" s="1148"/>
      <c r="WYT132" s="1148"/>
      <c r="WYU132" s="642"/>
      <c r="WYV132" s="730"/>
      <c r="WYW132" s="60"/>
      <c r="WYX132" s="60"/>
      <c r="WYY132" s="731"/>
      <c r="WYZ132" s="1150"/>
      <c r="WZA132" s="35"/>
      <c r="WZB132" s="732"/>
      <c r="WZC132" s="6"/>
      <c r="WZD132" s="6"/>
      <c r="WZE132" s="6"/>
      <c r="WZF132" s="732"/>
      <c r="WZG132" s="1150"/>
      <c r="WZH132" s="609"/>
      <c r="WZI132" s="1150"/>
      <c r="WZJ132" s="1150"/>
      <c r="WZK132" s="1150"/>
      <c r="WZL132" s="609"/>
      <c r="WZM132" s="1150"/>
      <c r="WZN132" s="642"/>
      <c r="WZO132" s="1148"/>
      <c r="WZP132" s="1148"/>
      <c r="WZQ132" s="1148"/>
      <c r="WZR132" s="642"/>
      <c r="WZS132" s="730"/>
      <c r="WZT132" s="60"/>
      <c r="WZU132" s="60"/>
      <c r="WZV132" s="731"/>
      <c r="WZW132" s="1150"/>
      <c r="WZX132" s="35"/>
      <c r="WZY132" s="732"/>
      <c r="WZZ132" s="6"/>
      <c r="XAA132" s="6"/>
      <c r="XAB132" s="6"/>
      <c r="XAC132" s="732"/>
      <c r="XAD132" s="1150"/>
      <c r="XAE132" s="609"/>
      <c r="XAF132" s="1150"/>
      <c r="XAG132" s="1150"/>
      <c r="XAH132" s="1150"/>
      <c r="XAI132" s="609"/>
      <c r="XAJ132" s="1150"/>
      <c r="XAK132" s="642"/>
      <c r="XAL132" s="1148"/>
      <c r="XAM132" s="1148"/>
      <c r="XAN132" s="1148"/>
      <c r="XAO132" s="642"/>
      <c r="XAP132" s="730"/>
      <c r="XAQ132" s="60"/>
      <c r="XAR132" s="60"/>
      <c r="XAS132" s="731"/>
      <c r="XAT132" s="1150"/>
      <c r="XAU132" s="35"/>
      <c r="XAV132" s="732"/>
      <c r="XAW132" s="6"/>
      <c r="XAX132" s="6"/>
      <c r="XAY132" s="6"/>
      <c r="XAZ132" s="732"/>
      <c r="XBA132" s="1150"/>
      <c r="XBB132" s="609"/>
      <c r="XBC132" s="1150"/>
      <c r="XBD132" s="1150"/>
      <c r="XBE132" s="1150"/>
      <c r="XBF132" s="609"/>
      <c r="XBG132" s="1150"/>
      <c r="XBH132" s="642"/>
      <c r="XBI132" s="1148"/>
      <c r="XBJ132" s="1148"/>
      <c r="XBK132" s="1148"/>
      <c r="XBL132" s="642"/>
      <c r="XBM132" s="730"/>
      <c r="XBN132" s="60"/>
      <c r="XBO132" s="60"/>
      <c r="XBP132" s="731"/>
      <c r="XBQ132" s="1150"/>
      <c r="XBR132" s="35"/>
      <c r="XBS132" s="732"/>
      <c r="XBT132" s="6"/>
      <c r="XBU132" s="6"/>
      <c r="XBV132" s="6"/>
      <c r="XBW132" s="732"/>
      <c r="XBX132" s="1150"/>
      <c r="XBY132" s="609"/>
      <c r="XBZ132" s="1150"/>
      <c r="XCA132" s="1150"/>
      <c r="XCB132" s="1150"/>
      <c r="XCC132" s="609"/>
      <c r="XCD132" s="1150"/>
      <c r="XCE132" s="642"/>
      <c r="XCF132" s="1148"/>
      <c r="XCG132" s="1148"/>
      <c r="XCH132" s="1148"/>
      <c r="XCI132" s="642"/>
      <c r="XCJ132" s="730"/>
      <c r="XCK132" s="60"/>
      <c r="XCL132" s="60"/>
      <c r="XCM132" s="731"/>
      <c r="XCN132" s="1150"/>
      <c r="XCO132" s="35"/>
      <c r="XCP132" s="732"/>
      <c r="XCQ132" s="6"/>
      <c r="XCR132" s="6"/>
      <c r="XCS132" s="6"/>
      <c r="XCT132" s="732"/>
      <c r="XCU132" s="1150"/>
      <c r="XCV132" s="609"/>
      <c r="XCW132" s="1150"/>
      <c r="XCX132" s="1150"/>
      <c r="XCY132" s="1150"/>
      <c r="XCZ132" s="609"/>
      <c r="XDA132" s="1150"/>
      <c r="XDB132" s="642"/>
      <c r="XDC132" s="1148"/>
      <c r="XDD132" s="1148"/>
      <c r="XDE132" s="1148"/>
      <c r="XDF132" s="642"/>
      <c r="XDG132" s="730"/>
      <c r="XDH132" s="60"/>
      <c r="XDI132" s="60"/>
      <c r="XDJ132" s="731"/>
      <c r="XDK132" s="1150"/>
      <c r="XDL132" s="35"/>
      <c r="XDM132" s="732"/>
      <c r="XDN132" s="6"/>
      <c r="XDO132" s="6"/>
      <c r="XDP132" s="6"/>
      <c r="XDQ132" s="732"/>
      <c r="XDR132" s="1150"/>
      <c r="XDS132" s="609"/>
      <c r="XDT132" s="1150"/>
      <c r="XDU132" s="1150"/>
      <c r="XDV132" s="1150"/>
      <c r="XDW132" s="609"/>
      <c r="XDX132" s="1150"/>
      <c r="XDY132" s="642"/>
      <c r="XDZ132" s="1148"/>
      <c r="XEA132" s="1148"/>
      <c r="XEB132" s="1148"/>
      <c r="XEC132" s="642"/>
      <c r="XED132" s="730"/>
      <c r="XEE132" s="60"/>
      <c r="XEF132" s="60"/>
      <c r="XEG132" s="731"/>
      <c r="XEH132" s="1150"/>
      <c r="XEI132" s="35"/>
      <c r="XEJ132" s="732"/>
      <c r="XEK132" s="6"/>
      <c r="XEL132" s="6"/>
      <c r="XEM132" s="6"/>
      <c r="XEN132" s="732"/>
      <c r="XEO132" s="1150"/>
      <c r="XEP132" s="609"/>
      <c r="XEQ132" s="1150"/>
      <c r="XER132" s="1150"/>
      <c r="XES132" s="1150"/>
      <c r="XET132" s="609"/>
      <c r="XEU132" s="1150"/>
      <c r="XEV132" s="642"/>
      <c r="XEW132" s="1148"/>
      <c r="XEX132" s="1148"/>
      <c r="XEY132" s="1148"/>
      <c r="XEZ132" s="642"/>
      <c r="XFA132" s="730"/>
      <c r="XFB132" s="60"/>
      <c r="XFC132" s="60"/>
      <c r="XFD132" s="731"/>
    </row>
    <row r="133" spans="1:16384" s="578" customFormat="1" ht="15.75" customHeight="1" x14ac:dyDescent="0.2">
      <c r="A133" s="171" t="s">
        <v>132</v>
      </c>
      <c r="B133" s="60" t="s">
        <v>683</v>
      </c>
      <c r="C133" s="974" t="s">
        <v>684</v>
      </c>
      <c r="D133" s="60"/>
      <c r="E133" s="60"/>
      <c r="F133" s="60" t="str">
        <f>VLOOKUP(C133,'Items in Tally'!$A$2:$D$4982,2,FALSE)</f>
        <v> </v>
      </c>
      <c r="G133" s="215">
        <v>45559</v>
      </c>
      <c r="H133" s="1150"/>
      <c r="I133" s="35">
        <v>3275</v>
      </c>
      <c r="J133" s="216">
        <f>IF(O133="","",O133/$I133-1)</f>
        <v>0.11450381679389321</v>
      </c>
      <c r="K133" s="6" t="str">
        <f t="shared" ref="K133:N134" si="152">IF(Q133="","",Q133/$I133-1)</f>
        <v/>
      </c>
      <c r="L133" s="6" t="str">
        <f t="shared" si="152"/>
        <v/>
      </c>
      <c r="M133" s="6" t="str">
        <f t="shared" si="152"/>
        <v/>
      </c>
      <c r="N133" s="172" t="str">
        <f t="shared" si="152"/>
        <v/>
      </c>
      <c r="O133" s="1122">
        <v>3650</v>
      </c>
      <c r="P133" s="609"/>
      <c r="Q133" s="1150"/>
      <c r="R133" s="1150"/>
      <c r="S133" s="1150"/>
      <c r="T133" s="1045"/>
      <c r="U133" s="1150"/>
      <c r="V133" s="1152">
        <f>IF(O133="","",CEILING(O133*1.015,5))</f>
        <v>3705</v>
      </c>
      <c r="W133" s="1148" t="str">
        <f t="shared" ref="W133:AA133" si="153">IF(P133="","",CEILING(P133*1.015,5))</f>
        <v/>
      </c>
      <c r="X133" s="1148" t="str">
        <f t="shared" si="153"/>
        <v/>
      </c>
      <c r="Y133" s="1148" t="str">
        <f t="shared" si="153"/>
        <v/>
      </c>
      <c r="Z133" s="1148" t="str">
        <f t="shared" si="153"/>
        <v/>
      </c>
      <c r="AA133" s="173" t="str">
        <f t="shared" si="153"/>
        <v/>
      </c>
      <c r="AB133" s="5"/>
      <c r="AC133" s="5"/>
      <c r="AD133" s="5"/>
    </row>
    <row r="134" spans="1:16384" s="578" customFormat="1" ht="15.75" customHeight="1" x14ac:dyDescent="0.2">
      <c r="A134" s="738" t="s">
        <v>132</v>
      </c>
      <c r="B134" s="739" t="s">
        <v>685</v>
      </c>
      <c r="C134" s="974" t="s">
        <v>686</v>
      </c>
      <c r="D134" s="739"/>
      <c r="E134" s="739"/>
      <c r="F134" s="60" t="str">
        <f>VLOOKUP(C134,'Items in Tally'!$A$2:$D$4982,2,FALSE)</f>
        <v>6 PC</v>
      </c>
      <c r="G134" s="755"/>
      <c r="H134" s="741"/>
      <c r="I134" s="742"/>
      <c r="J134" s="743" t="str">
        <f>IF(O134="","",O134/$I134-1)</f>
        <v/>
      </c>
      <c r="K134" s="744" t="str">
        <f t="shared" si="152"/>
        <v/>
      </c>
      <c r="L134" s="744" t="str">
        <f t="shared" si="152"/>
        <v/>
      </c>
      <c r="M134" s="744" t="str">
        <f t="shared" si="152"/>
        <v/>
      </c>
      <c r="N134" s="745" t="str">
        <f t="shared" si="152"/>
        <v/>
      </c>
      <c r="O134" s="753"/>
      <c r="P134" s="741"/>
      <c r="Q134" s="741"/>
      <c r="R134" s="741"/>
      <c r="S134" s="741"/>
      <c r="T134" s="754"/>
      <c r="U134" s="741"/>
      <c r="V134" s="750" t="str">
        <f>IF(O134="","",CEILING(O134*1.015,5))</f>
        <v/>
      </c>
      <c r="W134" s="749" t="str">
        <f t="shared" ref="W134:AA134" si="154">IF(P134="","",CEILING(P134*1.015,5))</f>
        <v/>
      </c>
      <c r="X134" s="749" t="str">
        <f t="shared" si="154"/>
        <v/>
      </c>
      <c r="Y134" s="749" t="str">
        <f t="shared" si="154"/>
        <v/>
      </c>
      <c r="Z134" s="749" t="str">
        <f t="shared" si="154"/>
        <v/>
      </c>
      <c r="AA134" s="751" t="str">
        <f t="shared" si="154"/>
        <v/>
      </c>
      <c r="AB134" s="752"/>
      <c r="AC134" s="752"/>
      <c r="AD134" s="752"/>
    </row>
    <row r="135" spans="1:16384" s="578" customFormat="1" ht="15.75" customHeight="1" x14ac:dyDescent="0.2">
      <c r="A135" s="738" t="s">
        <v>132</v>
      </c>
      <c r="B135" s="739" t="s">
        <v>687</v>
      </c>
      <c r="C135" s="705"/>
      <c r="D135" s="739"/>
      <c r="E135" s="739"/>
      <c r="F135" s="60" t="e">
        <f>VLOOKUP(C135,'Items in Tally'!$A$2:$D$4982,2,FALSE)</f>
        <v>#N/A</v>
      </c>
      <c r="G135" s="755"/>
      <c r="H135" s="741"/>
      <c r="I135" s="742"/>
      <c r="J135" s="743"/>
      <c r="K135" s="744"/>
      <c r="L135" s="744"/>
      <c r="M135" s="744"/>
      <c r="N135" s="745"/>
      <c r="O135" s="753"/>
      <c r="P135" s="741"/>
      <c r="Q135" s="741"/>
      <c r="R135" s="741"/>
      <c r="S135" s="741"/>
      <c r="T135" s="754"/>
      <c r="U135" s="741"/>
      <c r="V135" s="750"/>
      <c r="W135" s="749"/>
      <c r="X135" s="749"/>
      <c r="Y135" s="749"/>
      <c r="Z135" s="749"/>
      <c r="AA135" s="751"/>
      <c r="AB135" s="752"/>
      <c r="AC135" s="752"/>
      <c r="AD135" s="752"/>
    </row>
    <row r="136" spans="1:16384" s="578" customFormat="1" ht="15.75" customHeight="1" x14ac:dyDescent="0.2">
      <c r="A136" s="171"/>
      <c r="B136" s="5"/>
      <c r="D136" s="5"/>
      <c r="E136" s="5"/>
      <c r="F136" s="60" t="e">
        <f>VLOOKUP(C136,'Items in Tally'!$A$2:$D$4982,2,FALSE)</f>
        <v>#N/A</v>
      </c>
      <c r="G136" s="215"/>
      <c r="H136" s="1150"/>
      <c r="I136" s="35"/>
      <c r="J136" s="216" t="str">
        <f t="shared" ref="J136:J142" si="155">IF(O136="","",O136/$I136-1)</f>
        <v/>
      </c>
      <c r="K136" s="6" t="str">
        <f t="shared" ref="K136:N142" si="156">IF(Q136="","",Q136/$I136-1)</f>
        <v/>
      </c>
      <c r="L136" s="6" t="str">
        <f t="shared" si="156"/>
        <v/>
      </c>
      <c r="M136" s="6" t="str">
        <f t="shared" si="156"/>
        <v/>
      </c>
      <c r="N136" s="172" t="str">
        <f t="shared" si="156"/>
        <v/>
      </c>
      <c r="O136" s="1122"/>
      <c r="P136" s="609"/>
      <c r="Q136" s="1150"/>
      <c r="R136" s="1150"/>
      <c r="S136" s="1150"/>
      <c r="T136" s="1045"/>
      <c r="U136" s="1150"/>
      <c r="V136" s="1152" t="str">
        <f t="shared" ref="V136:V142" si="157">IF(O136="","",CEILING(O136*1.015,5))</f>
        <v/>
      </c>
      <c r="W136" s="1148" t="str">
        <f t="shared" ref="W136:AA136" si="158">IF(P136="","",CEILING(P136*1.015,5))</f>
        <v/>
      </c>
      <c r="X136" s="1148" t="str">
        <f t="shared" si="158"/>
        <v/>
      </c>
      <c r="Y136" s="1148" t="str">
        <f t="shared" si="158"/>
        <v/>
      </c>
      <c r="Z136" s="1148" t="str">
        <f t="shared" si="158"/>
        <v/>
      </c>
      <c r="AA136" s="173" t="str">
        <f t="shared" si="158"/>
        <v/>
      </c>
      <c r="AB136" s="5"/>
      <c r="AC136" s="5"/>
      <c r="AD136" s="5"/>
    </row>
    <row r="137" spans="1:16384" s="578" customFormat="1" ht="15.75" customHeight="1" x14ac:dyDescent="0.2">
      <c r="A137" s="171" t="s">
        <v>688</v>
      </c>
      <c r="B137" s="60" t="s">
        <v>689</v>
      </c>
      <c r="C137" s="983" t="s">
        <v>690</v>
      </c>
      <c r="D137" s="60"/>
      <c r="E137" s="60"/>
      <c r="F137" s="60" t="str">
        <f>VLOOKUP(C137,'Items in Tally'!$A$2:$D$4982,2,FALSE)</f>
        <v>2 PC</v>
      </c>
      <c r="G137" s="215"/>
      <c r="H137" s="1150"/>
      <c r="I137" s="35"/>
      <c r="J137" s="216" t="str">
        <f t="shared" si="155"/>
        <v/>
      </c>
      <c r="K137" s="6" t="str">
        <f t="shared" si="156"/>
        <v/>
      </c>
      <c r="L137" s="6" t="str">
        <f t="shared" si="156"/>
        <v/>
      </c>
      <c r="M137" s="6" t="str">
        <f t="shared" si="156"/>
        <v/>
      </c>
      <c r="N137" s="172" t="str">
        <f t="shared" si="156"/>
        <v/>
      </c>
      <c r="O137" s="1122"/>
      <c r="P137" s="609"/>
      <c r="Q137" s="1150"/>
      <c r="R137" s="1150"/>
      <c r="S137" s="1150"/>
      <c r="T137" s="1045"/>
      <c r="U137" s="1150"/>
      <c r="V137" s="1152" t="str">
        <f t="shared" si="157"/>
        <v/>
      </c>
      <c r="W137" s="1148" t="str">
        <f t="shared" ref="W137:AA137" si="159">IF(P137="","",CEILING(P137*1.015,5))</f>
        <v/>
      </c>
      <c r="X137" s="1148" t="str">
        <f t="shared" si="159"/>
        <v/>
      </c>
      <c r="Y137" s="1148" t="str">
        <f t="shared" si="159"/>
        <v/>
      </c>
      <c r="Z137" s="1148" t="str">
        <f t="shared" si="159"/>
        <v/>
      </c>
      <c r="AA137" s="173" t="str">
        <f t="shared" si="159"/>
        <v/>
      </c>
      <c r="AB137" s="5"/>
      <c r="AC137" s="5"/>
      <c r="AD137" s="5"/>
    </row>
    <row r="138" spans="1:16384" s="578" customFormat="1" ht="15.75" customHeight="1" x14ac:dyDescent="0.2">
      <c r="A138" s="171" t="s">
        <v>688</v>
      </c>
      <c r="B138" s="60" t="s">
        <v>691</v>
      </c>
      <c r="C138" s="983" t="s">
        <v>692</v>
      </c>
      <c r="D138" s="60"/>
      <c r="E138" s="60"/>
      <c r="F138" s="60" t="str">
        <f>VLOOKUP(C138,'Items in Tally'!$A$2:$D$4982,2,FALSE)</f>
        <v> </v>
      </c>
      <c r="G138" s="215">
        <v>43665</v>
      </c>
      <c r="H138" s="1150">
        <v>38</v>
      </c>
      <c r="I138" s="35">
        <v>400</v>
      </c>
      <c r="J138" s="216">
        <f t="shared" si="155"/>
        <v>1.5</v>
      </c>
      <c r="K138" s="6" t="str">
        <f t="shared" si="156"/>
        <v/>
      </c>
      <c r="L138" s="6" t="str">
        <f t="shared" si="156"/>
        <v/>
      </c>
      <c r="M138" s="6" t="str">
        <f t="shared" si="156"/>
        <v/>
      </c>
      <c r="N138" s="172" t="str">
        <f t="shared" si="156"/>
        <v/>
      </c>
      <c r="O138" s="1122">
        <v>1000</v>
      </c>
      <c r="P138" s="609"/>
      <c r="Q138" s="1150"/>
      <c r="R138" s="1150"/>
      <c r="S138" s="1150"/>
      <c r="T138" s="1045"/>
      <c r="U138" s="1150"/>
      <c r="V138" s="1152">
        <f t="shared" si="157"/>
        <v>1015</v>
      </c>
      <c r="W138" s="1148" t="str">
        <f t="shared" ref="W138:AA138" si="160">IF(P138="","",CEILING(P138*1.015,5))</f>
        <v/>
      </c>
      <c r="X138" s="1148" t="str">
        <f t="shared" si="160"/>
        <v/>
      </c>
      <c r="Y138" s="1148" t="str">
        <f t="shared" si="160"/>
        <v/>
      </c>
      <c r="Z138" s="1148" t="str">
        <f t="shared" si="160"/>
        <v/>
      </c>
      <c r="AA138" s="173" t="str">
        <f t="shared" si="160"/>
        <v/>
      </c>
      <c r="AB138" s="5"/>
      <c r="AC138" s="5"/>
      <c r="AD138" s="5"/>
    </row>
    <row r="139" spans="1:16384" s="578" customFormat="1" ht="15.75" customHeight="1" x14ac:dyDescent="0.2">
      <c r="A139" s="171"/>
      <c r="B139" s="5"/>
      <c r="D139" s="5"/>
      <c r="E139" s="5"/>
      <c r="F139" s="60" t="e">
        <f>VLOOKUP(C139,'Items in Tally'!$A$2:$D$4982,2,FALSE)</f>
        <v>#N/A</v>
      </c>
      <c r="G139" s="1151"/>
      <c r="H139" s="5"/>
      <c r="I139" s="5"/>
      <c r="J139" s="216" t="str">
        <f t="shared" si="155"/>
        <v/>
      </c>
      <c r="K139" s="6" t="str">
        <f t="shared" si="156"/>
        <v/>
      </c>
      <c r="L139" s="6" t="str">
        <f t="shared" si="156"/>
        <v/>
      </c>
      <c r="M139" s="6" t="str">
        <f t="shared" si="156"/>
        <v/>
      </c>
      <c r="N139" s="172" t="str">
        <f t="shared" si="156"/>
        <v/>
      </c>
      <c r="O139" s="1122"/>
      <c r="P139" s="609"/>
      <c r="Q139" s="1150"/>
      <c r="R139" s="1150"/>
      <c r="S139" s="1150"/>
      <c r="T139" s="1045"/>
      <c r="U139" s="1150"/>
      <c r="V139" s="1152" t="str">
        <f t="shared" si="157"/>
        <v/>
      </c>
      <c r="W139" s="1148" t="str">
        <f t="shared" ref="W139:AA139" si="161">IF(P139="","",CEILING(P139*1.015,5))</f>
        <v/>
      </c>
      <c r="X139" s="1148" t="str">
        <f t="shared" si="161"/>
        <v/>
      </c>
      <c r="Y139" s="1148" t="str">
        <f t="shared" si="161"/>
        <v/>
      </c>
      <c r="Z139" s="1148" t="str">
        <f t="shared" si="161"/>
        <v/>
      </c>
      <c r="AA139" s="173" t="str">
        <f t="shared" si="161"/>
        <v/>
      </c>
      <c r="AB139" s="5"/>
      <c r="AC139" s="5"/>
      <c r="AD139" s="5"/>
    </row>
    <row r="140" spans="1:16384" s="578" customFormat="1" ht="15.75" customHeight="1" x14ac:dyDescent="0.2">
      <c r="A140" s="171" t="s">
        <v>693</v>
      </c>
      <c r="B140" s="60" t="s">
        <v>694</v>
      </c>
      <c r="C140" s="974" t="s">
        <v>695</v>
      </c>
      <c r="D140" s="60"/>
      <c r="E140" s="60"/>
      <c r="F140" s="60" t="str">
        <f>VLOOKUP(C140,'Items in Tally'!$A$2:$D$4982,2,FALSE)</f>
        <v> </v>
      </c>
      <c r="G140" s="333">
        <v>43983</v>
      </c>
      <c r="H140" s="1150">
        <v>250</v>
      </c>
      <c r="I140" s="35">
        <v>2850</v>
      </c>
      <c r="J140" s="216" t="str">
        <f t="shared" si="155"/>
        <v/>
      </c>
      <c r="K140" s="6" t="str">
        <f t="shared" si="156"/>
        <v/>
      </c>
      <c r="L140" s="6" t="str">
        <f t="shared" si="156"/>
        <v/>
      </c>
      <c r="M140" s="6" t="str">
        <f t="shared" si="156"/>
        <v/>
      </c>
      <c r="N140" s="172" t="str">
        <f t="shared" si="156"/>
        <v/>
      </c>
      <c r="O140" s="1122"/>
      <c r="P140" s="609"/>
      <c r="Q140" s="1150"/>
      <c r="R140" s="1150"/>
      <c r="S140" s="35"/>
      <c r="T140" s="237"/>
      <c r="U140" s="1150"/>
      <c r="V140" s="1152" t="str">
        <f t="shared" si="157"/>
        <v/>
      </c>
      <c r="W140" s="1148" t="str">
        <f t="shared" ref="W140:AA140" si="162">IF(P140="","",CEILING(P140*1.015,5))</f>
        <v/>
      </c>
      <c r="X140" s="1148" t="str">
        <f t="shared" si="162"/>
        <v/>
      </c>
      <c r="Y140" s="1148" t="str">
        <f t="shared" si="162"/>
        <v/>
      </c>
      <c r="Z140" s="1148" t="str">
        <f t="shared" si="162"/>
        <v/>
      </c>
      <c r="AA140" s="173" t="str">
        <f t="shared" si="162"/>
        <v/>
      </c>
      <c r="AB140" s="5"/>
      <c r="AC140" s="5"/>
      <c r="AD140" s="5"/>
    </row>
    <row r="141" spans="1:16384" s="578" customFormat="1" ht="15.75" customHeight="1" x14ac:dyDescent="0.2">
      <c r="A141" s="171" t="s">
        <v>693</v>
      </c>
      <c r="B141" s="60" t="s">
        <v>696</v>
      </c>
      <c r="D141" s="60"/>
      <c r="E141" s="60"/>
      <c r="F141" s="60" t="e">
        <f>VLOOKUP(C141,'Items in Tally'!$A$2:$D$4982,2,FALSE)</f>
        <v>#N/A</v>
      </c>
      <c r="G141" s="333"/>
      <c r="H141" s="1150"/>
      <c r="I141" s="35"/>
      <c r="J141" s="216" t="e">
        <f t="shared" si="155"/>
        <v>#DIV/0!</v>
      </c>
      <c r="K141" s="6" t="str">
        <f t="shared" si="156"/>
        <v/>
      </c>
      <c r="L141" s="6" t="str">
        <f t="shared" si="156"/>
        <v/>
      </c>
      <c r="M141" s="6" t="str">
        <f t="shared" si="156"/>
        <v/>
      </c>
      <c r="N141" s="172" t="str">
        <f t="shared" si="156"/>
        <v/>
      </c>
      <c r="O141" s="1122">
        <v>4000</v>
      </c>
      <c r="P141" s="609"/>
      <c r="Q141" s="1150"/>
      <c r="R141" s="1150"/>
      <c r="S141" s="35"/>
      <c r="T141" s="237"/>
      <c r="U141" s="1150"/>
      <c r="V141" s="1152">
        <f t="shared" si="157"/>
        <v>4060</v>
      </c>
      <c r="W141" s="1148" t="str">
        <f t="shared" ref="W141:AA141" si="163">IF(P141="","",CEILING(P141*1.015,5))</f>
        <v/>
      </c>
      <c r="X141" s="1148" t="str">
        <f t="shared" si="163"/>
        <v/>
      </c>
      <c r="Y141" s="1148" t="str">
        <f t="shared" si="163"/>
        <v/>
      </c>
      <c r="Z141" s="1148" t="str">
        <f t="shared" si="163"/>
        <v/>
      </c>
      <c r="AA141" s="173" t="str">
        <f t="shared" si="163"/>
        <v/>
      </c>
      <c r="AB141" s="5"/>
      <c r="AC141" s="5"/>
      <c r="AD141" s="5"/>
    </row>
    <row r="142" spans="1:16384" s="578" customFormat="1" ht="15.75" customHeight="1" x14ac:dyDescent="0.2">
      <c r="A142" s="319" t="s">
        <v>693</v>
      </c>
      <c r="B142" s="576" t="s">
        <v>697</v>
      </c>
      <c r="C142" s="576"/>
      <c r="D142" s="576"/>
      <c r="E142" s="576"/>
      <c r="F142" s="60" t="e">
        <f>VLOOKUP(C142,'Items in Tally'!$A$2:$D$4982,2,FALSE)</f>
        <v>#N/A</v>
      </c>
      <c r="G142" s="528"/>
      <c r="H142" s="320"/>
      <c r="I142" s="366"/>
      <c r="J142" s="988" t="e">
        <f t="shared" si="155"/>
        <v>#DIV/0!</v>
      </c>
      <c r="K142" s="325" t="str">
        <f t="shared" si="156"/>
        <v/>
      </c>
      <c r="L142" s="325" t="str">
        <f t="shared" si="156"/>
        <v/>
      </c>
      <c r="M142" s="325" t="str">
        <f t="shared" si="156"/>
        <v/>
      </c>
      <c r="N142" s="326" t="str">
        <f t="shared" si="156"/>
        <v/>
      </c>
      <c r="O142" s="327">
        <v>4000</v>
      </c>
      <c r="P142" s="320"/>
      <c r="Q142" s="320"/>
      <c r="R142" s="320"/>
      <c r="S142" s="320"/>
      <c r="T142" s="328"/>
      <c r="U142" s="7"/>
      <c r="V142" s="502">
        <f t="shared" si="157"/>
        <v>4060</v>
      </c>
      <c r="W142" s="503" t="str">
        <f t="shared" ref="W142:AA142" si="164">IF(P142="","",CEILING(P142*1.015,5))</f>
        <v/>
      </c>
      <c r="X142" s="503" t="str">
        <f t="shared" si="164"/>
        <v/>
      </c>
      <c r="Y142" s="503" t="str">
        <f t="shared" si="164"/>
        <v/>
      </c>
      <c r="Z142" s="503" t="str">
        <f t="shared" si="164"/>
        <v/>
      </c>
      <c r="AA142" s="531" t="str">
        <f t="shared" si="164"/>
        <v/>
      </c>
      <c r="AB142" s="5"/>
      <c r="AC142" s="5"/>
      <c r="AD142" s="5"/>
    </row>
    <row r="143" spans="1:16384" customFormat="1" ht="15.75" customHeight="1" x14ac:dyDescent="0.2">
      <c r="A143" s="1"/>
      <c r="B143" s="1"/>
      <c r="C143" s="5"/>
      <c r="D143" s="1"/>
      <c r="E143" s="1"/>
      <c r="F143" s="1"/>
      <c r="G143" s="2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135" t="str">
        <f>IF(T143="","",CEILING(T143*1.02,5))</f>
        <v/>
      </c>
      <c r="AB143" s="1"/>
      <c r="AC143" s="1"/>
      <c r="AD143" s="1"/>
    </row>
    <row r="144" spans="1:16384" customFormat="1" ht="15.75" customHeight="1" x14ac:dyDescent="0.2">
      <c r="A144" s="1"/>
      <c r="B144" s="1"/>
      <c r="C144" s="5"/>
      <c r="D144" s="1"/>
      <c r="E144" s="1"/>
      <c r="F144" s="1"/>
      <c r="G144" s="2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5.75" customHeight="1" x14ac:dyDescent="0.2">
      <c r="A145" s="1"/>
      <c r="B145" s="1"/>
      <c r="C145" s="5"/>
      <c r="D145" s="1"/>
      <c r="E145" s="1"/>
      <c r="F145" s="1"/>
      <c r="G145" s="2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5.75" customHeight="1" x14ac:dyDescent="0.2">
      <c r="A146" s="1"/>
      <c r="B146" s="1"/>
      <c r="C146" s="5"/>
      <c r="D146" s="1"/>
      <c r="E146" s="1"/>
      <c r="F146" s="1"/>
      <c r="G146" s="2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5.75" customHeight="1" x14ac:dyDescent="0.2">
      <c r="A147" s="1"/>
      <c r="B147" s="1"/>
      <c r="C147" s="5"/>
      <c r="D147" s="1"/>
      <c r="E147" s="1"/>
      <c r="F147" s="1"/>
      <c r="G147" s="2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5.75" customHeight="1" x14ac:dyDescent="0.2">
      <c r="A148" s="1"/>
      <c r="B148" s="1"/>
      <c r="C148" s="5"/>
      <c r="D148" s="1"/>
      <c r="E148" s="1"/>
      <c r="F148" s="1"/>
      <c r="G148" s="2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5.75" customHeight="1" x14ac:dyDescent="0.2">
      <c r="A149" s="1"/>
      <c r="B149" s="1"/>
      <c r="C149" s="5"/>
      <c r="D149" s="1"/>
      <c r="E149" s="1"/>
      <c r="F149" s="1"/>
      <c r="G149" s="2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5.75" customHeight="1" x14ac:dyDescent="0.2">
      <c r="A150" s="1"/>
      <c r="B150" s="1"/>
      <c r="C150" s="5"/>
      <c r="D150" s="1"/>
      <c r="E150" s="1"/>
      <c r="F150" s="1"/>
      <c r="G150" s="2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5.75" customHeight="1" x14ac:dyDescent="0.2">
      <c r="A151" s="1"/>
      <c r="B151" s="1"/>
      <c r="C151" s="5"/>
      <c r="D151" s="1"/>
      <c r="E151" s="1"/>
      <c r="F151" s="1"/>
      <c r="G151" s="2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5.75" customHeight="1" x14ac:dyDescent="0.2">
      <c r="A152" s="1"/>
      <c r="B152" s="1"/>
      <c r="C152" s="5"/>
      <c r="D152" s="1"/>
      <c r="E152" s="1"/>
      <c r="F152" s="1"/>
      <c r="G152" s="2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5.75" customHeight="1" x14ac:dyDescent="0.2">
      <c r="A153" s="1"/>
      <c r="B153" s="1"/>
      <c r="C153" s="5"/>
      <c r="D153" s="1"/>
      <c r="E153" s="1"/>
      <c r="F153" s="1"/>
      <c r="G153" s="2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5.75" customHeight="1" x14ac:dyDescent="0.2">
      <c r="A154" s="1"/>
      <c r="B154" s="1"/>
      <c r="C154" s="5"/>
      <c r="D154" s="1"/>
      <c r="E154" s="1"/>
      <c r="F154" s="1"/>
      <c r="G154" s="2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5.75" customHeight="1" x14ac:dyDescent="0.2">
      <c r="A155" s="1"/>
      <c r="B155" s="1"/>
      <c r="C155" s="5"/>
      <c r="D155" s="1"/>
      <c r="E155" s="1"/>
      <c r="F155" s="1"/>
      <c r="G155" s="2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5.75" customHeight="1" x14ac:dyDescent="0.2">
      <c r="A156" s="1"/>
      <c r="B156" s="1"/>
      <c r="C156" s="5"/>
      <c r="D156" s="1"/>
      <c r="E156" s="1"/>
      <c r="F156" s="1"/>
      <c r="G156" s="2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5.75" customHeight="1" x14ac:dyDescent="0.2">
      <c r="A157" s="1"/>
      <c r="B157" s="1"/>
      <c r="C157" s="5"/>
      <c r="D157" s="1"/>
      <c r="E157" s="1"/>
      <c r="F157" s="1"/>
      <c r="G157" s="2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5.75" customHeight="1" x14ac:dyDescent="0.2">
      <c r="A158" s="1"/>
      <c r="B158" s="1"/>
      <c r="C158" s="5"/>
      <c r="D158" s="1"/>
      <c r="E158" s="1"/>
      <c r="F158" s="1"/>
      <c r="G158" s="30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5.75" customHeight="1" x14ac:dyDescent="0.2">
      <c r="A159" s="1"/>
      <c r="B159" s="1"/>
      <c r="C159" s="5"/>
      <c r="D159" s="1"/>
      <c r="E159" s="1"/>
      <c r="F159" s="1"/>
      <c r="G159" s="30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5.75" customHeight="1" x14ac:dyDescent="0.2">
      <c r="A160" s="1"/>
      <c r="B160" s="1"/>
      <c r="C160" s="5"/>
      <c r="D160" s="1"/>
      <c r="E160" s="1"/>
      <c r="F160" s="1"/>
      <c r="G160" s="30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5.75" customHeight="1" x14ac:dyDescent="0.2">
      <c r="A161" s="1"/>
      <c r="B161" s="1"/>
      <c r="C161" s="5"/>
      <c r="D161" s="1"/>
      <c r="E161" s="1"/>
      <c r="F161" s="1"/>
      <c r="G161" s="30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5.75" customHeight="1" x14ac:dyDescent="0.2">
      <c r="A162" s="1"/>
      <c r="B162" s="1"/>
      <c r="C162" s="5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5.75" customHeight="1" x14ac:dyDescent="0.2">
      <c r="A163" s="1"/>
      <c r="B163" s="1"/>
      <c r="C163" s="5"/>
      <c r="D163" s="1"/>
      <c r="E163" s="1"/>
      <c r="F163" s="1"/>
      <c r="G163" s="30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5.75" customHeight="1" x14ac:dyDescent="0.2">
      <c r="A164" s="1"/>
      <c r="B164" s="1"/>
      <c r="C164" s="5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5.75" customHeight="1" x14ac:dyDescent="0.2">
      <c r="A165" s="1"/>
      <c r="B165" s="1"/>
      <c r="C165" s="5"/>
      <c r="D165" s="1"/>
      <c r="E165" s="1"/>
      <c r="F165" s="1"/>
      <c r="G165" s="30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5.75" customHeight="1" x14ac:dyDescent="0.2">
      <c r="A166" s="1"/>
      <c r="B166" s="1"/>
      <c r="C166" s="5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5.75" customHeight="1" x14ac:dyDescent="0.2">
      <c r="A167" s="1"/>
      <c r="B167" s="1"/>
      <c r="C167" s="5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5.75" customHeight="1" x14ac:dyDescent="0.2">
      <c r="A168" s="1"/>
      <c r="B168" s="1"/>
      <c r="C168" s="5"/>
      <c r="D168" s="1"/>
      <c r="E168" s="1"/>
      <c r="F168" s="1"/>
      <c r="G168" s="30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5.75" customHeight="1" x14ac:dyDescent="0.2">
      <c r="A169" s="1"/>
      <c r="B169" s="1"/>
      <c r="C169" s="5"/>
      <c r="D169" s="1"/>
      <c r="E169" s="1"/>
      <c r="F169" s="1"/>
      <c r="G169" s="30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5.75" customHeight="1" x14ac:dyDescent="0.2">
      <c r="A170" s="1"/>
      <c r="B170" s="1"/>
      <c r="C170" s="5"/>
      <c r="D170" s="1"/>
      <c r="E170" s="1"/>
      <c r="F170" s="1"/>
      <c r="G170" s="30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5.75" customHeight="1" x14ac:dyDescent="0.2">
      <c r="A171" s="1"/>
      <c r="B171" s="1"/>
      <c r="C171" s="5"/>
      <c r="D171" s="1"/>
      <c r="E171" s="1"/>
      <c r="F171" s="1"/>
      <c r="G171" s="30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5.75" customHeight="1" x14ac:dyDescent="0.2">
      <c r="A172" s="1"/>
      <c r="B172" s="1"/>
      <c r="C172" s="5"/>
      <c r="D172" s="1"/>
      <c r="E172" s="1"/>
      <c r="F172" s="1"/>
      <c r="G172" s="30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5.75" customHeight="1" x14ac:dyDescent="0.2">
      <c r="A173" s="1"/>
      <c r="B173" s="1"/>
      <c r="C173" s="5"/>
      <c r="D173" s="1"/>
      <c r="E173" s="1"/>
      <c r="F173" s="1"/>
      <c r="G173" s="30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5.75" customHeight="1" x14ac:dyDescent="0.2">
      <c r="A174" s="1"/>
      <c r="B174" s="1"/>
      <c r="C174" s="5"/>
      <c r="D174" s="1"/>
      <c r="E174" s="1"/>
      <c r="F174" s="1"/>
      <c r="G174" s="30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5.75" customHeight="1" x14ac:dyDescent="0.2">
      <c r="A175" s="1"/>
      <c r="B175" s="1"/>
      <c r="C175" s="5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5.75" customHeight="1" x14ac:dyDescent="0.2">
      <c r="A176" s="1"/>
      <c r="B176" s="1"/>
      <c r="C176" s="5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5.75" customHeight="1" x14ac:dyDescent="0.2">
      <c r="A177" s="1"/>
      <c r="B177" s="1"/>
      <c r="C177" s="5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5.75" customHeight="1" x14ac:dyDescent="0.2">
      <c r="A178" s="1"/>
      <c r="B178" s="1"/>
      <c r="C178" s="5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5.75" customHeight="1" x14ac:dyDescent="0.2">
      <c r="A179" s="1"/>
      <c r="B179" s="1"/>
      <c r="C179" s="5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5.75" customHeight="1" x14ac:dyDescent="0.2">
      <c r="A180" s="1"/>
      <c r="B180" s="1"/>
      <c r="C180" s="5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5.75" customHeight="1" x14ac:dyDescent="0.2">
      <c r="A181" s="1"/>
      <c r="B181" s="1"/>
      <c r="C181" s="5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5.75" customHeight="1" x14ac:dyDescent="0.2">
      <c r="A182" s="1"/>
      <c r="B182" s="1"/>
      <c r="C182" s="5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5.75" customHeight="1" x14ac:dyDescent="0.2">
      <c r="A183" s="1"/>
      <c r="B183" s="1"/>
      <c r="C183" s="5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5.75" customHeight="1" x14ac:dyDescent="0.2">
      <c r="A184" s="1"/>
      <c r="B184" s="1"/>
      <c r="C184" s="5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5.75" customHeight="1" x14ac:dyDescent="0.2">
      <c r="A185" s="1"/>
      <c r="B185" s="1"/>
      <c r="C185" s="5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5.75" customHeight="1" x14ac:dyDescent="0.2">
      <c r="A186" s="1"/>
      <c r="B186" s="1"/>
      <c r="C186" s="5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5.75" customHeight="1" x14ac:dyDescent="0.2">
      <c r="A187" s="1"/>
      <c r="B187" s="1"/>
      <c r="C187" s="5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5.75" customHeight="1" x14ac:dyDescent="0.2">
      <c r="A188" s="1"/>
      <c r="B188" s="1"/>
      <c r="C188" s="5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5.75" customHeight="1" x14ac:dyDescent="0.2">
      <c r="A189" s="1"/>
      <c r="B189" s="1"/>
      <c r="C189" s="5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5.75" customHeight="1" x14ac:dyDescent="0.2">
      <c r="A190" s="1"/>
      <c r="B190" s="1"/>
      <c r="C190" s="5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5.75" customHeight="1" x14ac:dyDescent="0.2">
      <c r="A191" s="1"/>
      <c r="B191" s="1"/>
      <c r="C191" s="5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5.75" customHeight="1" x14ac:dyDescent="0.2">
      <c r="A192" s="1"/>
      <c r="B192" s="1"/>
      <c r="C192" s="5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5.75" customHeight="1" x14ac:dyDescent="0.2">
      <c r="A193" s="1"/>
      <c r="B193" s="1"/>
      <c r="C193" s="5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5.75" customHeight="1" x14ac:dyDescent="0.2">
      <c r="A194" s="1"/>
      <c r="B194" s="1"/>
      <c r="C194" s="5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5.75" customHeight="1" x14ac:dyDescent="0.2">
      <c r="A195" s="1"/>
      <c r="B195" s="1"/>
      <c r="C195" s="5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5.75" customHeight="1" x14ac:dyDescent="0.2">
      <c r="A196" s="1"/>
      <c r="B196" s="1"/>
      <c r="C196" s="5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5.75" customHeight="1" x14ac:dyDescent="0.2">
      <c r="A197" s="1"/>
      <c r="B197" s="1"/>
      <c r="C197" s="5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5.75" customHeight="1" x14ac:dyDescent="0.2">
      <c r="A198" s="1"/>
      <c r="B198" s="1"/>
      <c r="C198" s="5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5.75" customHeight="1" x14ac:dyDescent="0.2">
      <c r="A199" s="1"/>
      <c r="B199" s="1"/>
      <c r="C199" s="5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5.75" customHeight="1" x14ac:dyDescent="0.2">
      <c r="A200" s="1"/>
      <c r="B200" s="1"/>
      <c r="C200" s="5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5.75" customHeight="1" x14ac:dyDescent="0.2">
      <c r="A201" s="1"/>
      <c r="B201" s="1"/>
      <c r="C201" s="5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5.75" customHeight="1" x14ac:dyDescent="0.2">
      <c r="A202" s="1"/>
      <c r="B202" s="1"/>
      <c r="C202" s="5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5.75" customHeight="1" x14ac:dyDescent="0.2">
      <c r="A203" s="1"/>
      <c r="B203" s="1"/>
      <c r="C203" s="5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5.75" customHeight="1" x14ac:dyDescent="0.2">
      <c r="A204" s="1"/>
      <c r="B204" s="1"/>
      <c r="C204" s="5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5.75" customHeight="1" x14ac:dyDescent="0.2">
      <c r="A205" s="1"/>
      <c r="B205" s="1"/>
      <c r="C205" s="5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5.75" customHeight="1" x14ac:dyDescent="0.2">
      <c r="A206" s="1"/>
      <c r="B206" s="1"/>
      <c r="C206" s="5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5.75" customHeight="1" x14ac:dyDescent="0.2">
      <c r="A207" s="1"/>
      <c r="B207" s="1"/>
      <c r="C207" s="5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5.75" customHeight="1" x14ac:dyDescent="0.2">
      <c r="A208" s="1"/>
      <c r="B208" s="1"/>
      <c r="C208" s="5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5.75" customHeight="1" x14ac:dyDescent="0.2">
      <c r="A209" s="1"/>
      <c r="B209" s="1"/>
      <c r="C209" s="5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5.75" customHeight="1" x14ac:dyDescent="0.2">
      <c r="A210" s="1"/>
      <c r="B210" s="1"/>
      <c r="C210" s="5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5.75" customHeight="1" x14ac:dyDescent="0.2">
      <c r="A211" s="1"/>
      <c r="B211" s="1"/>
      <c r="C211" s="5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5.75" customHeight="1" x14ac:dyDescent="0.2">
      <c r="A212" s="1"/>
      <c r="B212" s="1"/>
      <c r="C212" s="5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5.75" customHeight="1" x14ac:dyDescent="0.2">
      <c r="A213" s="1"/>
      <c r="B213" s="1"/>
      <c r="C213" s="5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5.75" customHeight="1" x14ac:dyDescent="0.2">
      <c r="A214" s="1"/>
      <c r="B214" s="1"/>
      <c r="C214" s="5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5.75" customHeight="1" x14ac:dyDescent="0.2">
      <c r="A215" s="1"/>
      <c r="B215" s="1"/>
      <c r="C215" s="5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5.75" customHeight="1" x14ac:dyDescent="0.2">
      <c r="A216" s="1"/>
      <c r="B216" s="1"/>
      <c r="C216" s="5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5.75" customHeight="1" x14ac:dyDescent="0.2">
      <c r="A217" s="1"/>
      <c r="B217" s="1"/>
      <c r="C217" s="5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5.75" customHeight="1" x14ac:dyDescent="0.2">
      <c r="A218" s="1"/>
      <c r="B218" s="1"/>
      <c r="C218" s="5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5.75" customHeight="1" x14ac:dyDescent="0.2">
      <c r="A219" s="1"/>
      <c r="B219" s="1"/>
      <c r="C219" s="5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5.75" customHeight="1" x14ac:dyDescent="0.2">
      <c r="A220" s="1"/>
      <c r="B220" s="1"/>
      <c r="C220" s="5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5.75" customHeight="1" x14ac:dyDescent="0.2">
      <c r="A221" s="1"/>
      <c r="B221" s="1"/>
      <c r="C221" s="5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5.75" customHeight="1" x14ac:dyDescent="0.2">
      <c r="A222" s="1"/>
      <c r="B222" s="1"/>
      <c r="C222" s="5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5.75" customHeight="1" x14ac:dyDescent="0.2">
      <c r="A223" s="1"/>
      <c r="B223" s="1"/>
      <c r="C223" s="5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5.75" customHeight="1" x14ac:dyDescent="0.2">
      <c r="A224" s="1"/>
      <c r="B224" s="1"/>
      <c r="C224" s="5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5.75" customHeight="1" x14ac:dyDescent="0.2">
      <c r="A225" s="1"/>
      <c r="B225" s="1"/>
      <c r="C225" s="5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5.75" customHeight="1" x14ac:dyDescent="0.2">
      <c r="A226" s="1"/>
      <c r="B226" s="1"/>
      <c r="C226" s="5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5.75" customHeight="1" x14ac:dyDescent="0.2">
      <c r="A227" s="1"/>
      <c r="B227" s="1"/>
      <c r="C227" s="5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5.75" customHeight="1" x14ac:dyDescent="0.2">
      <c r="A228" s="1"/>
      <c r="B228" s="1"/>
      <c r="C228" s="5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5.75" customHeight="1" x14ac:dyDescent="0.2">
      <c r="A229" s="1"/>
      <c r="B229" s="1"/>
      <c r="C229" s="5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5.75" customHeight="1" x14ac:dyDescent="0.2">
      <c r="A230" s="1"/>
      <c r="B230" s="1"/>
      <c r="C230" s="5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5.75" customHeight="1" x14ac:dyDescent="0.2">
      <c r="A231" s="1"/>
      <c r="B231" s="1"/>
      <c r="C231" s="5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5.75" customHeight="1" x14ac:dyDescent="0.2">
      <c r="A232" s="1"/>
      <c r="B232" s="1"/>
      <c r="C232" s="5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5.75" customHeight="1" x14ac:dyDescent="0.2">
      <c r="A233" s="1"/>
      <c r="B233" s="1"/>
      <c r="C233" s="5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5.75" customHeight="1" x14ac:dyDescent="0.2">
      <c r="A234" s="1"/>
      <c r="B234" s="1"/>
      <c r="C234" s="5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5.75" customHeight="1" x14ac:dyDescent="0.2">
      <c r="A235" s="1"/>
      <c r="B235" s="1"/>
      <c r="C235" s="5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5.75" customHeight="1" x14ac:dyDescent="0.2">
      <c r="A236" s="1"/>
      <c r="B236" s="1"/>
      <c r="C236" s="5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5.75" customHeight="1" x14ac:dyDescent="0.2">
      <c r="A237" s="1"/>
      <c r="B237" s="1"/>
      <c r="C237" s="5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5.75" customHeight="1" x14ac:dyDescent="0.2">
      <c r="A238" s="1"/>
      <c r="B238" s="1"/>
      <c r="C238" s="5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5.75" customHeight="1" x14ac:dyDescent="0.2">
      <c r="A239" s="1"/>
      <c r="B239" s="1"/>
      <c r="C239" s="5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5.75" customHeight="1" x14ac:dyDescent="0.2">
      <c r="A240" s="1"/>
      <c r="B240" s="1"/>
      <c r="C240" s="5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5.75" customHeight="1" x14ac:dyDescent="0.2">
      <c r="A241" s="1"/>
      <c r="B241" s="1"/>
      <c r="C241" s="5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5.75" customHeight="1" x14ac:dyDescent="0.2">
      <c r="A242" s="1"/>
      <c r="B242" s="1"/>
      <c r="C242" s="5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5.75" customHeight="1" x14ac:dyDescent="0.2">
      <c r="A243" s="1"/>
      <c r="B243" s="1"/>
      <c r="C243" s="5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5.75" customHeight="1" x14ac:dyDescent="0.2">
      <c r="A244" s="1"/>
      <c r="B244" s="1"/>
      <c r="C244" s="5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5.75" customHeight="1" x14ac:dyDescent="0.2">
      <c r="A245" s="1"/>
      <c r="B245" s="1"/>
      <c r="C245" s="5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5.75" customHeight="1" x14ac:dyDescent="0.2">
      <c r="A246" s="1"/>
      <c r="B246" s="1"/>
      <c r="C246" s="5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5.75" customHeight="1" x14ac:dyDescent="0.2">
      <c r="A247" s="1"/>
      <c r="B247" s="1"/>
      <c r="C247" s="5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5.75" customHeight="1" x14ac:dyDescent="0.2">
      <c r="A248" s="1"/>
      <c r="B248" s="1"/>
      <c r="C248" s="5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5.75" customHeight="1" x14ac:dyDescent="0.2">
      <c r="A249" s="1"/>
      <c r="B249" s="1"/>
      <c r="C249" s="5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5.75" customHeight="1" x14ac:dyDescent="0.2">
      <c r="A250" s="1"/>
      <c r="B250" s="1"/>
      <c r="C250" s="5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5.75" customHeight="1" x14ac:dyDescent="0.2">
      <c r="A251" s="1"/>
      <c r="B251" s="1"/>
      <c r="C251" s="5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5.75" customHeight="1" x14ac:dyDescent="0.2">
      <c r="A252" s="1"/>
      <c r="B252" s="1"/>
      <c r="C252" s="5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5.75" customHeight="1" x14ac:dyDescent="0.2">
      <c r="A253" s="1"/>
      <c r="B253" s="1"/>
      <c r="C253" s="5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5.75" customHeight="1" x14ac:dyDescent="0.2">
      <c r="A254" s="1"/>
      <c r="B254" s="1"/>
      <c r="C254" s="5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5.75" customHeight="1" x14ac:dyDescent="0.2">
      <c r="A255" s="1"/>
      <c r="B255" s="1"/>
      <c r="C255" s="5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5.75" customHeight="1" x14ac:dyDescent="0.2">
      <c r="A256" s="1"/>
      <c r="B256" s="1"/>
      <c r="C256" s="5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5.75" customHeight="1" x14ac:dyDescent="0.2">
      <c r="A257" s="1"/>
      <c r="B257" s="1"/>
      <c r="C257" s="5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5.75" customHeight="1" x14ac:dyDescent="0.2">
      <c r="A258" s="1"/>
      <c r="B258" s="1"/>
      <c r="C258" s="5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5.75" customHeight="1" x14ac:dyDescent="0.2">
      <c r="A259" s="1"/>
      <c r="B259" s="1"/>
      <c r="C259" s="5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5.75" customHeight="1" x14ac:dyDescent="0.2">
      <c r="A260" s="1"/>
      <c r="B260" s="1"/>
      <c r="C260" s="5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5.75" customHeight="1" x14ac:dyDescent="0.2">
      <c r="A261" s="1"/>
      <c r="B261" s="1"/>
      <c r="C261" s="5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5.75" customHeight="1" x14ac:dyDescent="0.2">
      <c r="A262" s="1"/>
      <c r="B262" s="1"/>
      <c r="C262" s="5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5.75" customHeight="1" x14ac:dyDescent="0.2">
      <c r="A263" s="1"/>
      <c r="B263" s="1"/>
      <c r="C263" s="5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5.75" customHeight="1" x14ac:dyDescent="0.2">
      <c r="A264" s="1"/>
      <c r="B264" s="1"/>
      <c r="C264" s="5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5.75" customHeight="1" x14ac:dyDescent="0.2">
      <c r="A265" s="1"/>
      <c r="B265" s="1"/>
      <c r="C265" s="5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5.75" customHeight="1" x14ac:dyDescent="0.2">
      <c r="A266" s="1"/>
      <c r="B266" s="1"/>
      <c r="C266" s="5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5.75" customHeight="1" x14ac:dyDescent="0.2">
      <c r="A267" s="1"/>
      <c r="B267" s="1"/>
      <c r="C267" s="5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5.75" customHeight="1" x14ac:dyDescent="0.2">
      <c r="A268" s="1"/>
      <c r="B268" s="1"/>
      <c r="C268" s="5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5.75" customHeight="1" x14ac:dyDescent="0.2">
      <c r="A269" s="1"/>
      <c r="B269" s="1"/>
      <c r="C269" s="5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5.75" customHeight="1" x14ac:dyDescent="0.2">
      <c r="A270" s="1"/>
      <c r="B270" s="1"/>
      <c r="C270" s="5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5.75" customHeight="1" x14ac:dyDescent="0.2">
      <c r="A271" s="1"/>
      <c r="B271" s="1"/>
      <c r="C271" s="5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5.75" customHeight="1" x14ac:dyDescent="0.2">
      <c r="A272" s="1"/>
      <c r="B272" s="1"/>
      <c r="C272" s="5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5.75" customHeight="1" x14ac:dyDescent="0.2">
      <c r="A273" s="1"/>
      <c r="B273" s="1"/>
      <c r="C273" s="5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5.75" customHeight="1" x14ac:dyDescent="0.2">
      <c r="A274" s="1"/>
      <c r="B274" s="1"/>
      <c r="C274" s="5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5.75" customHeight="1" x14ac:dyDescent="0.2">
      <c r="A275" s="1"/>
      <c r="B275" s="1"/>
      <c r="C275" s="5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5.75" customHeight="1" x14ac:dyDescent="0.2">
      <c r="A276" s="1"/>
      <c r="B276" s="1"/>
      <c r="C276" s="5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5.75" customHeight="1" x14ac:dyDescent="0.2">
      <c r="A277" s="1"/>
      <c r="B277" s="1"/>
      <c r="C277" s="5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5.75" customHeight="1" x14ac:dyDescent="0.2">
      <c r="A278" s="1"/>
      <c r="B278" s="1"/>
      <c r="C278" s="5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5.75" customHeight="1" x14ac:dyDescent="0.2">
      <c r="A279" s="1"/>
      <c r="B279" s="1"/>
      <c r="C279" s="5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5.75" customHeight="1" x14ac:dyDescent="0.2">
      <c r="A280" s="1"/>
      <c r="B280" s="1"/>
      <c r="C280" s="5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5.75" customHeight="1" x14ac:dyDescent="0.2">
      <c r="A281" s="1"/>
      <c r="B281" s="1"/>
      <c r="C281" s="5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5.75" customHeight="1" x14ac:dyDescent="0.2">
      <c r="A282" s="1"/>
      <c r="B282" s="1"/>
      <c r="C282" s="5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5.75" customHeight="1" x14ac:dyDescent="0.2">
      <c r="A283" s="1"/>
      <c r="B283" s="1"/>
      <c r="C283" s="5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5.75" customHeight="1" x14ac:dyDescent="0.2">
      <c r="A284" s="1"/>
      <c r="B284" s="1"/>
      <c r="C284" s="5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5.75" customHeight="1" x14ac:dyDescent="0.2">
      <c r="A285" s="1"/>
      <c r="B285" s="1"/>
      <c r="C285" s="5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5.75" customHeight="1" x14ac:dyDescent="0.2">
      <c r="A286" s="1"/>
      <c r="B286" s="1"/>
      <c r="C286" s="5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5.75" customHeight="1" x14ac:dyDescent="0.2">
      <c r="A287" s="1"/>
      <c r="B287" s="1"/>
      <c r="C287" s="5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5.75" customHeight="1" x14ac:dyDescent="0.2">
      <c r="A288" s="1"/>
      <c r="B288" s="1"/>
      <c r="C288" s="5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 x14ac:dyDescent="0.2">
      <c r="A289" s="1"/>
      <c r="B289" s="1"/>
      <c r="C289" s="5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 x14ac:dyDescent="0.2">
      <c r="A290" s="1"/>
      <c r="B290" s="1"/>
      <c r="C290" s="5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 x14ac:dyDescent="0.2">
      <c r="A291" s="1"/>
      <c r="B291" s="1"/>
      <c r="C291" s="5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 x14ac:dyDescent="0.2">
      <c r="A292" s="1"/>
      <c r="B292" s="1"/>
      <c r="C292" s="5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 x14ac:dyDescent="0.2">
      <c r="A293" s="1"/>
      <c r="B293" s="1"/>
      <c r="C293" s="5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 x14ac:dyDescent="0.2">
      <c r="A294" s="1"/>
      <c r="B294" s="1"/>
      <c r="C294" s="5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 x14ac:dyDescent="0.2">
      <c r="A295" s="1"/>
      <c r="B295" s="1"/>
      <c r="C295" s="5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 x14ac:dyDescent="0.2">
      <c r="A296" s="1"/>
      <c r="B296" s="1"/>
      <c r="C296" s="5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 x14ac:dyDescent="0.2">
      <c r="A297" s="1"/>
      <c r="B297" s="1"/>
      <c r="C297" s="5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 x14ac:dyDescent="0.2">
      <c r="A298" s="1"/>
      <c r="B298" s="1"/>
      <c r="C298" s="5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 x14ac:dyDescent="0.2">
      <c r="A299" s="1"/>
      <c r="B299" s="1"/>
      <c r="C299" s="5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 x14ac:dyDescent="0.2">
      <c r="A300" s="1"/>
      <c r="B300" s="1"/>
      <c r="C300" s="5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 x14ac:dyDescent="0.2">
      <c r="A301" s="1"/>
      <c r="B301" s="1"/>
      <c r="C301" s="5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 x14ac:dyDescent="0.2">
      <c r="A302" s="1"/>
      <c r="B302" s="1"/>
      <c r="C302" s="5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 x14ac:dyDescent="0.2">
      <c r="A303" s="1"/>
      <c r="B303" s="1"/>
      <c r="C303" s="5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 x14ac:dyDescent="0.2">
      <c r="A304" s="1"/>
      <c r="B304" s="1"/>
      <c r="C304" s="5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 x14ac:dyDescent="0.2">
      <c r="A305" s="1"/>
      <c r="B305" s="1"/>
      <c r="C305" s="5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 x14ac:dyDescent="0.2">
      <c r="A306" s="1"/>
      <c r="B306" s="1"/>
      <c r="C306" s="5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 x14ac:dyDescent="0.2">
      <c r="A307" s="1"/>
      <c r="B307" s="1"/>
      <c r="C307" s="5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 x14ac:dyDescent="0.2">
      <c r="A308" s="1"/>
      <c r="B308" s="1"/>
      <c r="C308" s="5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 x14ac:dyDescent="0.2">
      <c r="A309" s="1"/>
      <c r="B309" s="1"/>
      <c r="C309" s="5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 x14ac:dyDescent="0.2">
      <c r="A310" s="1"/>
      <c r="B310" s="1"/>
      <c r="C310" s="5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 x14ac:dyDescent="0.2">
      <c r="A311" s="1"/>
      <c r="B311" s="1"/>
      <c r="C311" s="5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 x14ac:dyDescent="0.2">
      <c r="A312" s="1"/>
      <c r="B312" s="1"/>
      <c r="C312" s="5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2">
      <c r="A313" s="1"/>
      <c r="B313" s="1"/>
      <c r="C313" s="5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2">
      <c r="A314" s="1"/>
      <c r="B314" s="1"/>
      <c r="C314" s="5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2">
      <c r="A315" s="1"/>
      <c r="B315" s="1"/>
      <c r="C315" s="5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2">
      <c r="A316" s="1"/>
      <c r="B316" s="1"/>
      <c r="C316" s="5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2">
      <c r="A317" s="1"/>
      <c r="B317" s="1"/>
      <c r="C317" s="5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2">
      <c r="A318" s="1"/>
      <c r="B318" s="1"/>
      <c r="C318" s="5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2">
      <c r="A319" s="1"/>
      <c r="B319" s="1"/>
      <c r="C319" s="5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2">
      <c r="A320" s="1"/>
      <c r="B320" s="1"/>
      <c r="C320" s="5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2">
      <c r="A321" s="1"/>
      <c r="B321" s="1"/>
      <c r="C321" s="5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2">
      <c r="A322" s="1"/>
      <c r="B322" s="1"/>
      <c r="C322" s="5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2">
      <c r="A323" s="1"/>
      <c r="B323" s="1"/>
      <c r="C323" s="5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2">
      <c r="A324" s="1"/>
      <c r="B324" s="1"/>
      <c r="C324" s="5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2">
      <c r="A325" s="1"/>
      <c r="B325" s="1"/>
      <c r="C325" s="5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2">
      <c r="A326" s="1"/>
      <c r="B326" s="1"/>
      <c r="C326" s="5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2">
      <c r="A327" s="1"/>
      <c r="B327" s="1"/>
      <c r="C327" s="5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2">
      <c r="A328" s="1"/>
      <c r="B328" s="1"/>
      <c r="C328" s="5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2">
      <c r="A329" s="1"/>
      <c r="B329" s="1"/>
      <c r="C329" s="5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2">
      <c r="A330" s="1"/>
      <c r="B330" s="1"/>
      <c r="C330" s="5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2">
      <c r="A331" s="1"/>
      <c r="B331" s="1"/>
      <c r="C331" s="5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2">
      <c r="A332" s="1"/>
      <c r="B332" s="1"/>
      <c r="C332" s="5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2">
      <c r="A333" s="1"/>
      <c r="B333" s="1"/>
      <c r="C333" s="5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2">
      <c r="A334" s="1"/>
      <c r="B334" s="1"/>
      <c r="C334" s="5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2">
      <c r="A335" s="1"/>
      <c r="B335" s="1"/>
      <c r="C335" s="5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2">
      <c r="A336" s="1"/>
      <c r="B336" s="1"/>
      <c r="C336" s="5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2">
      <c r="A337" s="1"/>
      <c r="B337" s="1"/>
      <c r="C337" s="5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2">
      <c r="A338" s="1"/>
      <c r="B338" s="1"/>
      <c r="C338" s="5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2">
      <c r="A339" s="1"/>
      <c r="B339" s="1"/>
      <c r="C339" s="5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2">
      <c r="A340" s="1"/>
      <c r="B340" s="1"/>
      <c r="C340" s="5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2">
      <c r="A341" s="1"/>
      <c r="B341" s="1"/>
      <c r="C341" s="5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2">
      <c r="A342" s="1"/>
      <c r="B342" s="1"/>
      <c r="C342" s="5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2">
      <c r="A343" s="1"/>
      <c r="B343" s="1"/>
      <c r="C343" s="5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2">
      <c r="A344" s="1"/>
      <c r="B344" s="1"/>
      <c r="C344" s="5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2">
      <c r="A345" s="1"/>
      <c r="B345" s="1"/>
      <c r="C345" s="5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2">
      <c r="A346" s="1"/>
      <c r="B346" s="1"/>
      <c r="C346" s="5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2">
      <c r="A347" s="1"/>
      <c r="B347" s="1"/>
      <c r="C347" s="5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2">
      <c r="A348" s="1"/>
      <c r="B348" s="1"/>
      <c r="C348" s="5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2">
      <c r="A349" s="1"/>
      <c r="B349" s="1"/>
      <c r="C349" s="5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2">
      <c r="A350" s="1"/>
      <c r="B350" s="1"/>
      <c r="C350" s="5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2">
      <c r="A351" s="1"/>
      <c r="B351" s="1"/>
      <c r="C351" s="5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2">
      <c r="A352" s="1"/>
      <c r="B352" s="1"/>
      <c r="C352" s="5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2">
      <c r="A353" s="1"/>
      <c r="B353" s="1"/>
      <c r="C353" s="5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2">
      <c r="A354" s="1"/>
      <c r="B354" s="1"/>
      <c r="C354" s="5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2">
      <c r="A355" s="1"/>
      <c r="B355" s="1"/>
      <c r="C355" s="5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2">
      <c r="A356" s="1"/>
      <c r="B356" s="1"/>
      <c r="C356" s="5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2">
      <c r="A357" s="1"/>
      <c r="B357" s="1"/>
      <c r="C357" s="5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2">
      <c r="A358" s="1"/>
      <c r="B358" s="1"/>
      <c r="C358" s="5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2">
      <c r="A359" s="1"/>
      <c r="B359" s="1"/>
      <c r="C359" s="5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2">
      <c r="A360" s="1"/>
      <c r="B360" s="1"/>
      <c r="C360" s="5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2">
      <c r="A361" s="1"/>
      <c r="B361" s="1"/>
      <c r="C361" s="5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2">
      <c r="A362" s="1"/>
      <c r="B362" s="1"/>
      <c r="C362" s="5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2">
      <c r="A363" s="1"/>
      <c r="B363" s="1"/>
      <c r="C363" s="5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2">
      <c r="A364" s="1"/>
      <c r="B364" s="1"/>
      <c r="C364" s="5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2">
      <c r="A365" s="1"/>
      <c r="B365" s="1"/>
      <c r="C365" s="5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2">
      <c r="A366" s="1"/>
      <c r="B366" s="1"/>
      <c r="C366" s="5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2">
      <c r="A367" s="1"/>
      <c r="B367" s="1"/>
      <c r="C367" s="5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2">
      <c r="A368" s="1"/>
      <c r="B368" s="1"/>
      <c r="C368" s="5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2">
      <c r="A369" s="1"/>
      <c r="B369" s="1"/>
      <c r="C369" s="5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2">
      <c r="A370" s="1"/>
      <c r="B370" s="1"/>
      <c r="C370" s="5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2">
      <c r="A371" s="1"/>
      <c r="B371" s="1"/>
      <c r="C371" s="5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2">
      <c r="A372" s="1"/>
      <c r="B372" s="1"/>
      <c r="C372" s="5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2">
      <c r="A373" s="1"/>
      <c r="B373" s="1"/>
      <c r="C373" s="5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2">
      <c r="A374" s="1"/>
      <c r="B374" s="1"/>
      <c r="C374" s="5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2">
      <c r="A375" s="1"/>
      <c r="B375" s="1"/>
      <c r="C375" s="5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2">
      <c r="A376" s="1"/>
      <c r="B376" s="1"/>
      <c r="C376" s="5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2">
      <c r="A377" s="1"/>
      <c r="B377" s="1"/>
      <c r="C377" s="5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2">
      <c r="A378" s="1"/>
      <c r="B378" s="1"/>
      <c r="C378" s="5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2">
      <c r="A379" s="1"/>
      <c r="B379" s="1"/>
      <c r="C379" s="5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2">
      <c r="A380" s="1"/>
      <c r="B380" s="1"/>
      <c r="C380" s="5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2">
      <c r="A381" s="1"/>
      <c r="B381" s="1"/>
      <c r="C381" s="5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2">
      <c r="A382" s="1"/>
      <c r="B382" s="1"/>
      <c r="C382" s="5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2">
      <c r="A383" s="1"/>
      <c r="B383" s="1"/>
      <c r="C383" s="5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2">
      <c r="A384" s="1"/>
      <c r="B384" s="1"/>
      <c r="C384" s="5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2">
      <c r="A385" s="1"/>
      <c r="B385" s="1"/>
      <c r="C385" s="5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2">
      <c r="A386" s="1"/>
      <c r="B386" s="1"/>
      <c r="C386" s="5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2">
      <c r="A387" s="1"/>
      <c r="B387" s="1"/>
      <c r="C387" s="5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2">
      <c r="A388" s="1"/>
      <c r="B388" s="1"/>
      <c r="C388" s="5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2">
      <c r="A389" s="1"/>
      <c r="B389" s="1"/>
      <c r="C389" s="5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2">
      <c r="A390" s="1"/>
      <c r="B390" s="1"/>
      <c r="C390" s="5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2">
      <c r="A391" s="1"/>
      <c r="B391" s="1"/>
      <c r="C391" s="5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2">
      <c r="A392" s="1"/>
      <c r="B392" s="1"/>
      <c r="C392" s="5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2">
      <c r="A393" s="1"/>
      <c r="B393" s="1"/>
      <c r="C393" s="5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2">
      <c r="A394" s="1"/>
      <c r="B394" s="1"/>
      <c r="C394" s="5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2">
      <c r="A395" s="1"/>
      <c r="B395" s="1"/>
      <c r="C395" s="5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2">
      <c r="A396" s="1"/>
      <c r="B396" s="1"/>
      <c r="C396" s="5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2">
      <c r="A397" s="1"/>
      <c r="B397" s="1"/>
      <c r="C397" s="5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2">
      <c r="A398" s="1"/>
      <c r="B398" s="1"/>
      <c r="C398" s="5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2">
      <c r="A399" s="1"/>
      <c r="B399" s="1"/>
      <c r="C399" s="5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2">
      <c r="A400" s="1"/>
      <c r="B400" s="1"/>
      <c r="C400" s="5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2">
      <c r="A401" s="1"/>
      <c r="B401" s="1"/>
      <c r="C401" s="5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2">
      <c r="A402" s="1"/>
      <c r="B402" s="1"/>
      <c r="C402" s="5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2">
      <c r="A403" s="1"/>
      <c r="B403" s="1"/>
      <c r="C403" s="5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2">
      <c r="A404" s="1"/>
      <c r="B404" s="1"/>
      <c r="C404" s="5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2">
      <c r="A405" s="1"/>
      <c r="B405" s="1"/>
      <c r="C405" s="5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2">
      <c r="A406" s="1"/>
      <c r="B406" s="1"/>
      <c r="C406" s="5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2">
      <c r="A407" s="1"/>
      <c r="B407" s="1"/>
      <c r="C407" s="5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2">
      <c r="A408" s="1"/>
      <c r="B408" s="1"/>
      <c r="C408" s="5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2">
      <c r="A409" s="1"/>
      <c r="B409" s="1"/>
      <c r="C409" s="5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2">
      <c r="A410" s="1"/>
      <c r="B410" s="1"/>
      <c r="C410" s="5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2">
      <c r="A411" s="1"/>
      <c r="B411" s="1"/>
      <c r="C411" s="5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2">
      <c r="A412" s="1"/>
      <c r="B412" s="1"/>
      <c r="C412" s="5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2">
      <c r="A413" s="1"/>
      <c r="B413" s="1"/>
      <c r="C413" s="5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2">
      <c r="A414" s="1"/>
      <c r="B414" s="1"/>
      <c r="C414" s="5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2">
      <c r="A415" s="1"/>
      <c r="B415" s="1"/>
      <c r="C415" s="5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2">
      <c r="A416" s="1"/>
      <c r="B416" s="1"/>
      <c r="C416" s="5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2">
      <c r="A417" s="1"/>
      <c r="B417" s="1"/>
      <c r="C417" s="5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2">
      <c r="A418" s="1"/>
      <c r="B418" s="1"/>
      <c r="C418" s="5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2">
      <c r="A419" s="1"/>
      <c r="B419" s="1"/>
      <c r="C419" s="5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2">
      <c r="A420" s="1"/>
      <c r="B420" s="1"/>
      <c r="C420" s="5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2">
      <c r="A421" s="1"/>
      <c r="B421" s="1"/>
      <c r="C421" s="5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2">
      <c r="A422" s="1"/>
      <c r="B422" s="1"/>
      <c r="C422" s="5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2">
      <c r="A423" s="1"/>
      <c r="B423" s="1"/>
      <c r="C423" s="5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2">
      <c r="A424" s="1"/>
      <c r="B424" s="1"/>
      <c r="C424" s="5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2">
      <c r="A425" s="1"/>
      <c r="B425" s="1"/>
      <c r="C425" s="5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2">
      <c r="A426" s="1"/>
      <c r="B426" s="1"/>
      <c r="C426" s="5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2">
      <c r="A427" s="1"/>
      <c r="B427" s="1"/>
      <c r="C427" s="5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2">
      <c r="A428" s="1"/>
      <c r="B428" s="1"/>
      <c r="C428" s="5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2">
      <c r="A429" s="1"/>
      <c r="B429" s="1"/>
      <c r="C429" s="5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2">
      <c r="A430" s="1"/>
      <c r="B430" s="1"/>
      <c r="C430" s="5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2">
      <c r="A431" s="1"/>
      <c r="B431" s="1"/>
      <c r="C431" s="5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2">
      <c r="A432" s="1"/>
      <c r="B432" s="1"/>
      <c r="C432" s="5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2">
      <c r="A433" s="1"/>
      <c r="B433" s="1"/>
      <c r="C433" s="5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2">
      <c r="A434" s="1"/>
      <c r="B434" s="1"/>
      <c r="C434" s="5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2">
      <c r="A435" s="1"/>
      <c r="B435" s="1"/>
      <c r="C435" s="5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2">
      <c r="A436" s="1"/>
      <c r="B436" s="1"/>
      <c r="C436" s="5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2">
      <c r="A437" s="1"/>
      <c r="B437" s="1"/>
      <c r="C437" s="5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2">
      <c r="A438" s="1"/>
      <c r="B438" s="1"/>
      <c r="C438" s="5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2">
      <c r="A439" s="1"/>
      <c r="B439" s="1"/>
      <c r="C439" s="5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2">
      <c r="A440" s="1"/>
      <c r="B440" s="1"/>
      <c r="C440" s="5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2">
      <c r="A441" s="1"/>
      <c r="B441" s="1"/>
      <c r="C441" s="5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2">
      <c r="A442" s="1"/>
      <c r="B442" s="1"/>
      <c r="C442" s="5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2">
      <c r="A443" s="1"/>
      <c r="B443" s="1"/>
      <c r="C443" s="5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2">
      <c r="A444" s="1"/>
      <c r="B444" s="1"/>
      <c r="C444" s="5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2">
      <c r="A445" s="1"/>
      <c r="B445" s="1"/>
      <c r="C445" s="5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2">
      <c r="A446" s="1"/>
      <c r="B446" s="1"/>
      <c r="C446" s="5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2">
      <c r="A447" s="1"/>
      <c r="B447" s="1"/>
      <c r="C447" s="5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2">
      <c r="A448" s="1"/>
      <c r="B448" s="1"/>
      <c r="C448" s="5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2">
      <c r="A449" s="1"/>
      <c r="B449" s="1"/>
      <c r="C449" s="5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2">
      <c r="A450" s="1"/>
      <c r="B450" s="1"/>
      <c r="C450" s="5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2">
      <c r="A451" s="1"/>
      <c r="B451" s="1"/>
      <c r="C451" s="5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2">
      <c r="A452" s="1"/>
      <c r="B452" s="1"/>
      <c r="C452" s="5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2">
      <c r="A453" s="1"/>
      <c r="B453" s="1"/>
      <c r="C453" s="5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2">
      <c r="A454" s="1"/>
      <c r="B454" s="1"/>
      <c r="C454" s="5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2">
      <c r="A455" s="1"/>
      <c r="B455" s="1"/>
      <c r="C455" s="5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2">
      <c r="A456" s="1"/>
      <c r="B456" s="1"/>
      <c r="C456" s="5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2">
      <c r="A457" s="1"/>
      <c r="B457" s="1"/>
      <c r="C457" s="5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2">
      <c r="A458" s="1"/>
      <c r="B458" s="1"/>
      <c r="C458" s="5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2">
      <c r="A459" s="1"/>
      <c r="B459" s="1"/>
      <c r="C459" s="5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2">
      <c r="A460" s="1"/>
      <c r="B460" s="1"/>
      <c r="C460" s="5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2">
      <c r="A461" s="1"/>
      <c r="B461" s="1"/>
      <c r="C461" s="5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2">
      <c r="A462" s="1"/>
      <c r="B462" s="1"/>
      <c r="C462" s="5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2">
      <c r="A463" s="1"/>
      <c r="B463" s="1"/>
      <c r="C463" s="5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2">
      <c r="A464" s="1"/>
      <c r="B464" s="1"/>
      <c r="C464" s="5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2">
      <c r="A465" s="1"/>
      <c r="B465" s="1"/>
      <c r="C465" s="5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2">
      <c r="A466" s="1"/>
      <c r="B466" s="1"/>
      <c r="C466" s="5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2">
      <c r="A467" s="1"/>
      <c r="B467" s="1"/>
      <c r="C467" s="5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2">
      <c r="A468" s="1"/>
      <c r="B468" s="1"/>
      <c r="C468" s="5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2">
      <c r="A469" s="1"/>
      <c r="B469" s="1"/>
      <c r="C469" s="5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2">
      <c r="A470" s="1"/>
      <c r="B470" s="1"/>
      <c r="C470" s="5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2">
      <c r="A471" s="1"/>
      <c r="B471" s="1"/>
      <c r="C471" s="5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2">
      <c r="A472" s="1"/>
      <c r="B472" s="1"/>
      <c r="C472" s="5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2">
      <c r="A473" s="1"/>
      <c r="B473" s="1"/>
      <c r="C473" s="5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2">
      <c r="A474" s="1"/>
      <c r="B474" s="1"/>
      <c r="C474" s="5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2">
      <c r="A475" s="1"/>
      <c r="B475" s="1"/>
      <c r="C475" s="5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2">
      <c r="A476" s="1"/>
      <c r="B476" s="1"/>
      <c r="C476" s="5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2">
      <c r="A477" s="1"/>
      <c r="B477" s="1"/>
      <c r="C477" s="5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2">
      <c r="A478" s="1"/>
      <c r="B478" s="1"/>
      <c r="C478" s="5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2">
      <c r="A479" s="1"/>
      <c r="B479" s="1"/>
      <c r="C479" s="5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2">
      <c r="A480" s="1"/>
      <c r="B480" s="1"/>
      <c r="C480" s="5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2">
      <c r="A481" s="1"/>
      <c r="B481" s="1"/>
      <c r="C481" s="5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2">
      <c r="A482" s="1"/>
      <c r="B482" s="1"/>
      <c r="C482" s="5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2">
      <c r="A483" s="1"/>
      <c r="B483" s="1"/>
      <c r="C483" s="5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2">
      <c r="A484" s="1"/>
      <c r="B484" s="1"/>
      <c r="C484" s="5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2">
      <c r="A485" s="1"/>
      <c r="B485" s="1"/>
      <c r="C485" s="5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2">
      <c r="A486" s="1"/>
      <c r="B486" s="1"/>
      <c r="C486" s="5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2">
      <c r="A487" s="1"/>
      <c r="B487" s="1"/>
      <c r="C487" s="5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2">
      <c r="A488" s="1"/>
      <c r="B488" s="1"/>
      <c r="C488" s="5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2">
      <c r="A489" s="1"/>
      <c r="B489" s="1"/>
      <c r="C489" s="5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2">
      <c r="A490" s="1"/>
      <c r="B490" s="1"/>
      <c r="C490" s="5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2">
      <c r="A491" s="1"/>
      <c r="B491" s="1"/>
      <c r="C491" s="5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2">
      <c r="A492" s="1"/>
      <c r="B492" s="1"/>
      <c r="C492" s="5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2">
      <c r="A493" s="1"/>
      <c r="B493" s="1"/>
      <c r="C493" s="5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2">
      <c r="A494" s="1"/>
      <c r="B494" s="1"/>
      <c r="C494" s="5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2">
      <c r="A495" s="1"/>
      <c r="B495" s="1"/>
      <c r="C495" s="5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2">
      <c r="A496" s="1"/>
      <c r="B496" s="1"/>
      <c r="C496" s="5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2">
      <c r="A497" s="1"/>
      <c r="B497" s="1"/>
      <c r="C497" s="5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2">
      <c r="A498" s="1"/>
      <c r="B498" s="1"/>
      <c r="C498" s="5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2">
      <c r="A499" s="1"/>
      <c r="B499" s="1"/>
      <c r="C499" s="5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2">
      <c r="A500" s="1"/>
      <c r="B500" s="1"/>
      <c r="C500" s="5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2">
      <c r="A501" s="1"/>
      <c r="B501" s="1"/>
      <c r="C501" s="5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2">
      <c r="A502" s="1"/>
      <c r="B502" s="1"/>
      <c r="C502" s="5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2">
      <c r="A503" s="1"/>
      <c r="B503" s="1"/>
      <c r="C503" s="5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2">
      <c r="A504" s="1"/>
      <c r="B504" s="1"/>
      <c r="C504" s="5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2">
      <c r="A505" s="1"/>
      <c r="B505" s="1"/>
      <c r="C505" s="5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2">
      <c r="A506" s="1"/>
      <c r="B506" s="1"/>
      <c r="C506" s="5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2">
      <c r="A507" s="1"/>
      <c r="B507" s="1"/>
      <c r="C507" s="5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2">
      <c r="A508" s="1"/>
      <c r="B508" s="1"/>
      <c r="C508" s="5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2">
      <c r="A509" s="1"/>
      <c r="B509" s="1"/>
      <c r="C509" s="5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2">
      <c r="A510" s="1"/>
      <c r="B510" s="1"/>
      <c r="C510" s="5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2">
      <c r="A511" s="1"/>
      <c r="B511" s="1"/>
      <c r="C511" s="5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2">
      <c r="A512" s="1"/>
      <c r="B512" s="1"/>
      <c r="C512" s="5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2">
      <c r="A513" s="1"/>
      <c r="B513" s="1"/>
      <c r="C513" s="5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2">
      <c r="A514" s="1"/>
      <c r="B514" s="1"/>
      <c r="C514" s="5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2">
      <c r="A515" s="1"/>
      <c r="B515" s="1"/>
      <c r="C515" s="5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2">
      <c r="A516" s="1"/>
      <c r="B516" s="1"/>
      <c r="C516" s="5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2">
      <c r="A517" s="1"/>
      <c r="B517" s="1"/>
      <c r="C517" s="5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2">
      <c r="A518" s="1"/>
      <c r="B518" s="1"/>
      <c r="C518" s="5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2">
      <c r="A519" s="1"/>
      <c r="B519" s="1"/>
      <c r="C519" s="5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2">
      <c r="A520" s="1"/>
      <c r="B520" s="1"/>
      <c r="C520" s="5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2">
      <c r="A521" s="1"/>
      <c r="B521" s="1"/>
      <c r="C521" s="5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2">
      <c r="A522" s="1"/>
      <c r="B522" s="1"/>
      <c r="C522" s="5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2">
      <c r="A523" s="1"/>
      <c r="B523" s="1"/>
      <c r="C523" s="5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2">
      <c r="A524" s="1"/>
      <c r="B524" s="1"/>
      <c r="C524" s="5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2">
      <c r="A525" s="1"/>
      <c r="B525" s="1"/>
      <c r="C525" s="5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2">
      <c r="A526" s="1"/>
      <c r="B526" s="1"/>
      <c r="C526" s="5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2">
      <c r="A527" s="1"/>
      <c r="B527" s="1"/>
      <c r="C527" s="5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2">
      <c r="A528" s="1"/>
      <c r="B528" s="1"/>
      <c r="C528" s="5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2">
      <c r="A529" s="1"/>
      <c r="B529" s="1"/>
      <c r="C529" s="5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2">
      <c r="A530" s="1"/>
      <c r="B530" s="1"/>
      <c r="C530" s="5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2">
      <c r="A531" s="1"/>
      <c r="B531" s="1"/>
      <c r="C531" s="5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2">
      <c r="A532" s="1"/>
      <c r="B532" s="1"/>
      <c r="C532" s="5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2">
      <c r="A533" s="1"/>
      <c r="B533" s="1"/>
      <c r="C533" s="5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2">
      <c r="A534" s="1"/>
      <c r="B534" s="1"/>
      <c r="C534" s="5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2">
      <c r="A535" s="1"/>
      <c r="B535" s="1"/>
      <c r="C535" s="5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2">
      <c r="A536" s="1"/>
      <c r="B536" s="1"/>
      <c r="C536" s="5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2">
      <c r="A537" s="1"/>
      <c r="B537" s="1"/>
      <c r="C537" s="5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2">
      <c r="A538" s="1"/>
      <c r="B538" s="1"/>
      <c r="C538" s="5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2">
      <c r="A539" s="1"/>
      <c r="B539" s="1"/>
      <c r="C539" s="5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2">
      <c r="A540" s="1"/>
      <c r="B540" s="1"/>
      <c r="C540" s="5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2">
      <c r="A541" s="1"/>
      <c r="B541" s="1"/>
      <c r="C541" s="5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2">
      <c r="A542" s="1"/>
      <c r="B542" s="1"/>
      <c r="C542" s="5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2">
      <c r="A543" s="1"/>
      <c r="B543" s="1"/>
      <c r="C543" s="5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2">
      <c r="A544" s="1"/>
      <c r="B544" s="1"/>
      <c r="C544" s="5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2">
      <c r="A545" s="1"/>
      <c r="B545" s="1"/>
      <c r="C545" s="5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2">
      <c r="A546" s="1"/>
      <c r="B546" s="1"/>
      <c r="C546" s="5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2">
      <c r="A547" s="1"/>
      <c r="B547" s="1"/>
      <c r="C547" s="5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2">
      <c r="A548" s="1"/>
      <c r="B548" s="1"/>
      <c r="C548" s="5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2">
      <c r="A549" s="1"/>
      <c r="B549" s="1"/>
      <c r="C549" s="5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2">
      <c r="A550" s="1"/>
      <c r="B550" s="1"/>
      <c r="C550" s="5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2">
      <c r="A551" s="1"/>
      <c r="B551" s="1"/>
      <c r="C551" s="5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2">
      <c r="A552" s="1"/>
      <c r="B552" s="1"/>
      <c r="C552" s="5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2">
      <c r="A553" s="1"/>
      <c r="B553" s="1"/>
      <c r="C553" s="5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2">
      <c r="A554" s="1"/>
      <c r="B554" s="1"/>
      <c r="C554" s="5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2">
      <c r="A555" s="1"/>
      <c r="B555" s="1"/>
      <c r="C555" s="5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2">
      <c r="A556" s="1"/>
      <c r="B556" s="1"/>
      <c r="C556" s="5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2">
      <c r="A557" s="1"/>
      <c r="B557" s="1"/>
      <c r="C557" s="5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2">
      <c r="A558" s="1"/>
      <c r="B558" s="1"/>
      <c r="C558" s="5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2">
      <c r="A559" s="1"/>
      <c r="B559" s="1"/>
      <c r="C559" s="5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2">
      <c r="A560" s="1"/>
      <c r="B560" s="1"/>
      <c r="C560" s="5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2">
      <c r="A561" s="1"/>
      <c r="B561" s="1"/>
      <c r="C561" s="5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2">
      <c r="A562" s="1"/>
      <c r="B562" s="1"/>
      <c r="C562" s="5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2">
      <c r="A563" s="1"/>
      <c r="B563" s="1"/>
      <c r="C563" s="5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2">
      <c r="A564" s="1"/>
      <c r="B564" s="1"/>
      <c r="C564" s="5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2">
      <c r="A565" s="1"/>
      <c r="B565" s="1"/>
      <c r="C565" s="5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2">
      <c r="A566" s="1"/>
      <c r="B566" s="1"/>
      <c r="C566" s="5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2">
      <c r="A567" s="1"/>
      <c r="B567" s="1"/>
      <c r="C567" s="5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2">
      <c r="A568" s="1"/>
      <c r="B568" s="1"/>
      <c r="C568" s="5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2">
      <c r="A569" s="1"/>
      <c r="B569" s="1"/>
      <c r="C569" s="5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2">
      <c r="A570" s="1"/>
      <c r="B570" s="1"/>
      <c r="C570" s="5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2">
      <c r="A571" s="1"/>
      <c r="B571" s="1"/>
      <c r="C571" s="5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2">
      <c r="A572" s="1"/>
      <c r="B572" s="1"/>
      <c r="C572" s="5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2">
      <c r="A573" s="1"/>
      <c r="B573" s="1"/>
      <c r="C573" s="5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2">
      <c r="A574" s="1"/>
      <c r="B574" s="1"/>
      <c r="C574" s="5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2">
      <c r="A575" s="1"/>
      <c r="B575" s="1"/>
      <c r="C575" s="5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2">
      <c r="A576" s="1"/>
      <c r="B576" s="1"/>
      <c r="C576" s="5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2">
      <c r="A577" s="1"/>
      <c r="B577" s="1"/>
      <c r="C577" s="5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2">
      <c r="A578" s="1"/>
      <c r="B578" s="1"/>
      <c r="C578" s="5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2">
      <c r="A579" s="1"/>
      <c r="B579" s="1"/>
      <c r="C579" s="5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2">
      <c r="A580" s="1"/>
      <c r="B580" s="1"/>
      <c r="C580" s="5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2">
      <c r="A581" s="1"/>
      <c r="B581" s="1"/>
      <c r="C581" s="5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2">
      <c r="A582" s="1"/>
      <c r="B582" s="1"/>
      <c r="C582" s="5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2">
      <c r="A583" s="1"/>
      <c r="B583" s="1"/>
      <c r="C583" s="5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2">
      <c r="A584" s="1"/>
      <c r="B584" s="1"/>
      <c r="C584" s="5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2">
      <c r="A585" s="1"/>
      <c r="B585" s="1"/>
      <c r="C585" s="5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2">
      <c r="A586" s="1"/>
      <c r="B586" s="1"/>
      <c r="C586" s="5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2">
      <c r="A587" s="1"/>
      <c r="B587" s="1"/>
      <c r="C587" s="5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2">
      <c r="A588" s="1"/>
      <c r="B588" s="1"/>
      <c r="C588" s="5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2">
      <c r="A589" s="1"/>
      <c r="B589" s="1"/>
      <c r="C589" s="5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2">
      <c r="A590" s="1"/>
      <c r="B590" s="1"/>
      <c r="C590" s="5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2">
      <c r="A591" s="1"/>
      <c r="B591" s="1"/>
      <c r="C591" s="5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2">
      <c r="A592" s="1"/>
      <c r="B592" s="1"/>
      <c r="C592" s="5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2">
      <c r="A593" s="1"/>
      <c r="B593" s="1"/>
      <c r="C593" s="5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2">
      <c r="A594" s="1"/>
      <c r="B594" s="1"/>
      <c r="C594" s="5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2">
      <c r="A595" s="1"/>
      <c r="B595" s="1"/>
      <c r="C595" s="5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2">
      <c r="A596" s="1"/>
      <c r="B596" s="1"/>
      <c r="C596" s="5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2">
      <c r="A597" s="1"/>
      <c r="B597" s="1"/>
      <c r="C597" s="5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2">
      <c r="A598" s="1"/>
      <c r="B598" s="1"/>
      <c r="C598" s="5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2">
      <c r="A599" s="1"/>
      <c r="B599" s="1"/>
      <c r="C599" s="5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2">
      <c r="A600" s="1"/>
      <c r="B600" s="1"/>
      <c r="C600" s="5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2">
      <c r="A601" s="1"/>
      <c r="B601" s="1"/>
      <c r="C601" s="5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2">
      <c r="A602" s="1"/>
      <c r="B602" s="1"/>
      <c r="C602" s="5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2">
      <c r="A603" s="1"/>
      <c r="B603" s="1"/>
      <c r="C603" s="5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2">
      <c r="A604" s="1"/>
      <c r="B604" s="1"/>
      <c r="C604" s="5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2">
      <c r="A605" s="1"/>
      <c r="B605" s="1"/>
      <c r="C605" s="5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2">
      <c r="A606" s="1"/>
      <c r="B606" s="1"/>
      <c r="C606" s="5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2">
      <c r="A607" s="1"/>
      <c r="B607" s="1"/>
      <c r="C607" s="5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2">
      <c r="A608" s="1"/>
      <c r="B608" s="1"/>
      <c r="C608" s="5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2">
      <c r="A609" s="1"/>
      <c r="B609" s="1"/>
      <c r="C609" s="5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2">
      <c r="A610" s="1"/>
      <c r="B610" s="1"/>
      <c r="C610" s="5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2">
      <c r="A611" s="1"/>
      <c r="B611" s="1"/>
      <c r="C611" s="5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2">
      <c r="A612" s="1"/>
      <c r="B612" s="1"/>
      <c r="C612" s="5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2">
      <c r="A613" s="1"/>
      <c r="B613" s="1"/>
      <c r="C613" s="5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2">
      <c r="A614" s="1"/>
      <c r="B614" s="1"/>
      <c r="C614" s="5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2">
      <c r="A615" s="1"/>
      <c r="B615" s="1"/>
      <c r="C615" s="5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2">
      <c r="A616" s="1"/>
      <c r="B616" s="1"/>
      <c r="C616" s="5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2">
      <c r="A617" s="1"/>
      <c r="B617" s="1"/>
      <c r="C617" s="5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2">
      <c r="A618" s="1"/>
      <c r="B618" s="1"/>
      <c r="C618" s="5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2">
      <c r="A619" s="1"/>
      <c r="B619" s="1"/>
      <c r="C619" s="5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2">
      <c r="A620" s="1"/>
      <c r="B620" s="1"/>
      <c r="C620" s="5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2">
      <c r="A621" s="1"/>
      <c r="B621" s="1"/>
      <c r="C621" s="5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2">
      <c r="A622" s="1"/>
      <c r="B622" s="1"/>
      <c r="C622" s="5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2">
      <c r="A623" s="1"/>
      <c r="B623" s="1"/>
      <c r="C623" s="5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2">
      <c r="A624" s="1"/>
      <c r="B624" s="1"/>
      <c r="C624" s="5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2">
      <c r="A625" s="1"/>
      <c r="B625" s="1"/>
      <c r="C625" s="5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2">
      <c r="A626" s="1"/>
      <c r="B626" s="1"/>
      <c r="C626" s="5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2">
      <c r="A627" s="1"/>
      <c r="B627" s="1"/>
      <c r="C627" s="5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2">
      <c r="A628" s="1"/>
      <c r="B628" s="1"/>
      <c r="C628" s="5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2">
      <c r="A629" s="1"/>
      <c r="B629" s="1"/>
      <c r="C629" s="5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2">
      <c r="A630" s="1"/>
      <c r="B630" s="1"/>
      <c r="C630" s="5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2">
      <c r="A631" s="1"/>
      <c r="B631" s="1"/>
      <c r="C631" s="5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2">
      <c r="A632" s="1"/>
      <c r="B632" s="1"/>
      <c r="C632" s="5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2">
      <c r="A633" s="1"/>
      <c r="B633" s="1"/>
      <c r="C633" s="5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2">
      <c r="A634" s="1"/>
      <c r="B634" s="1"/>
      <c r="C634" s="5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2">
      <c r="A635" s="1"/>
      <c r="B635" s="1"/>
      <c r="C635" s="5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2">
      <c r="A636" s="1"/>
      <c r="B636" s="1"/>
      <c r="C636" s="5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2">
      <c r="A637" s="1"/>
      <c r="B637" s="1"/>
      <c r="C637" s="5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2">
      <c r="A638" s="1"/>
      <c r="B638" s="1"/>
      <c r="C638" s="5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2">
      <c r="A639" s="1"/>
      <c r="B639" s="1"/>
      <c r="C639" s="5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2">
      <c r="A640" s="1"/>
      <c r="B640" s="1"/>
      <c r="C640" s="5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2">
      <c r="A641" s="1"/>
      <c r="B641" s="1"/>
      <c r="C641" s="5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2">
      <c r="A642" s="1"/>
      <c r="B642" s="1"/>
      <c r="C642" s="5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2">
      <c r="A643" s="1"/>
      <c r="B643" s="1"/>
      <c r="C643" s="5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2">
      <c r="A644" s="1"/>
      <c r="B644" s="1"/>
      <c r="C644" s="5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2">
      <c r="A645" s="1"/>
      <c r="B645" s="1"/>
      <c r="C645" s="5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2">
      <c r="A646" s="1"/>
      <c r="B646" s="1"/>
      <c r="C646" s="5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2">
      <c r="A647" s="1"/>
      <c r="B647" s="1"/>
      <c r="C647" s="5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2">
      <c r="A648" s="1"/>
      <c r="B648" s="1"/>
      <c r="C648" s="5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2">
      <c r="A649" s="1"/>
      <c r="B649" s="1"/>
      <c r="C649" s="5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2">
      <c r="A650" s="1"/>
      <c r="B650" s="1"/>
      <c r="C650" s="5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2">
      <c r="A651" s="1"/>
      <c r="B651" s="1"/>
      <c r="C651" s="5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2">
      <c r="A652" s="1"/>
      <c r="B652" s="1"/>
      <c r="C652" s="5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2">
      <c r="A653" s="1"/>
      <c r="B653" s="1"/>
      <c r="C653" s="5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2">
      <c r="A654" s="1"/>
      <c r="B654" s="1"/>
      <c r="C654" s="5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2">
      <c r="A655" s="1"/>
      <c r="B655" s="1"/>
      <c r="C655" s="5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2">
      <c r="A656" s="1"/>
      <c r="B656" s="1"/>
      <c r="C656" s="5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2">
      <c r="A657" s="1"/>
      <c r="B657" s="1"/>
      <c r="C657" s="5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2">
      <c r="A658" s="1"/>
      <c r="B658" s="1"/>
      <c r="C658" s="5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2">
      <c r="A659" s="1"/>
      <c r="B659" s="1"/>
      <c r="C659" s="5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2">
      <c r="A660" s="1"/>
      <c r="B660" s="1"/>
      <c r="C660" s="5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2">
      <c r="A661" s="1"/>
      <c r="B661" s="1"/>
      <c r="C661" s="5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2">
      <c r="A662" s="1"/>
      <c r="B662" s="1"/>
      <c r="C662" s="5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2">
      <c r="A663" s="1"/>
      <c r="B663" s="1"/>
      <c r="C663" s="5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2">
      <c r="A664" s="1"/>
      <c r="B664" s="1"/>
      <c r="C664" s="5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2">
      <c r="A665" s="1"/>
      <c r="B665" s="1"/>
      <c r="C665" s="5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2">
      <c r="A666" s="1"/>
      <c r="B666" s="1"/>
      <c r="C666" s="5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2">
      <c r="A667" s="1"/>
      <c r="B667" s="1"/>
      <c r="C667" s="5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2">
      <c r="A668" s="1"/>
      <c r="B668" s="1"/>
      <c r="C668" s="5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2">
      <c r="A669" s="1"/>
      <c r="B669" s="1"/>
      <c r="C669" s="5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2">
      <c r="A670" s="1"/>
      <c r="B670" s="1"/>
      <c r="C670" s="5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2">
      <c r="A671" s="1"/>
      <c r="B671" s="1"/>
      <c r="C671" s="5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2">
      <c r="A672" s="1"/>
      <c r="B672" s="1"/>
      <c r="C672" s="5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2">
      <c r="A673" s="1"/>
      <c r="B673" s="1"/>
      <c r="C673" s="5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2">
      <c r="A674" s="1"/>
      <c r="B674" s="1"/>
      <c r="C674" s="5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2">
      <c r="A675" s="1"/>
      <c r="B675" s="1"/>
      <c r="C675" s="5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2">
      <c r="A676" s="1"/>
      <c r="B676" s="1"/>
      <c r="C676" s="5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2">
      <c r="A677" s="1"/>
      <c r="B677" s="1"/>
      <c r="C677" s="5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2">
      <c r="A678" s="1"/>
      <c r="B678" s="1"/>
      <c r="C678" s="5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2">
      <c r="A679" s="1"/>
      <c r="B679" s="1"/>
      <c r="C679" s="5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2">
      <c r="A680" s="1"/>
      <c r="B680" s="1"/>
      <c r="C680" s="5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2">
      <c r="A681" s="1"/>
      <c r="B681" s="1"/>
      <c r="C681" s="5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2">
      <c r="A682" s="1"/>
      <c r="B682" s="1"/>
      <c r="C682" s="5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2">
      <c r="A683" s="1"/>
      <c r="B683" s="1"/>
      <c r="C683" s="5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2">
      <c r="A684" s="1"/>
      <c r="B684" s="1"/>
      <c r="C684" s="5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2">
      <c r="A685" s="1"/>
      <c r="B685" s="1"/>
      <c r="C685" s="5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2">
      <c r="A686" s="1"/>
      <c r="B686" s="1"/>
      <c r="C686" s="5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2">
      <c r="A687" s="1"/>
      <c r="B687" s="1"/>
      <c r="C687" s="5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2">
      <c r="A688" s="1"/>
      <c r="B688" s="1"/>
      <c r="C688" s="5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2">
      <c r="A689" s="1"/>
      <c r="B689" s="1"/>
      <c r="C689" s="5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2">
      <c r="A690" s="1"/>
      <c r="B690" s="1"/>
      <c r="C690" s="5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2">
      <c r="A691" s="1"/>
      <c r="B691" s="1"/>
      <c r="C691" s="5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2">
      <c r="A692" s="1"/>
      <c r="B692" s="1"/>
      <c r="C692" s="5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2">
      <c r="A693" s="1"/>
      <c r="B693" s="1"/>
      <c r="C693" s="5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2">
      <c r="A694" s="1"/>
      <c r="B694" s="1"/>
      <c r="C694" s="5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2">
      <c r="A695" s="1"/>
      <c r="B695" s="1"/>
      <c r="C695" s="5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2">
      <c r="A696" s="1"/>
      <c r="B696" s="1"/>
      <c r="C696" s="5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2">
      <c r="A697" s="1"/>
      <c r="B697" s="1"/>
      <c r="C697" s="5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2">
      <c r="A698" s="1"/>
      <c r="B698" s="1"/>
      <c r="C698" s="5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2">
      <c r="A699" s="1"/>
      <c r="B699" s="1"/>
      <c r="C699" s="5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2">
      <c r="A700" s="1"/>
      <c r="B700" s="1"/>
      <c r="C700" s="5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2">
      <c r="A701" s="1"/>
      <c r="B701" s="1"/>
      <c r="C701" s="5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2">
      <c r="A702" s="1"/>
      <c r="B702" s="1"/>
      <c r="C702" s="5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2">
      <c r="A703" s="1"/>
      <c r="B703" s="1"/>
      <c r="C703" s="5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2">
      <c r="A704" s="1"/>
      <c r="B704" s="1"/>
      <c r="C704" s="5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2">
      <c r="A705" s="1"/>
      <c r="B705" s="1"/>
      <c r="C705" s="5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2">
      <c r="A706" s="1"/>
      <c r="B706" s="1"/>
      <c r="C706" s="5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2">
      <c r="A707" s="1"/>
      <c r="B707" s="1"/>
      <c r="C707" s="5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2">
      <c r="A708" s="1"/>
      <c r="B708" s="1"/>
      <c r="C708" s="5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2">
      <c r="A709" s="1"/>
      <c r="B709" s="1"/>
      <c r="C709" s="5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2">
      <c r="A710" s="1"/>
      <c r="B710" s="1"/>
      <c r="C710" s="5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2">
      <c r="A711" s="1"/>
      <c r="B711" s="1"/>
      <c r="C711" s="5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2">
      <c r="A712" s="1"/>
      <c r="B712" s="1"/>
      <c r="C712" s="5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2">
      <c r="A713" s="1"/>
      <c r="B713" s="1"/>
      <c r="C713" s="5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2">
      <c r="A714" s="1"/>
      <c r="B714" s="1"/>
      <c r="C714" s="5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2">
      <c r="A715" s="1"/>
      <c r="B715" s="1"/>
      <c r="C715" s="5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2">
      <c r="A716" s="1"/>
      <c r="B716" s="1"/>
      <c r="C716" s="5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2">
      <c r="A717" s="1"/>
      <c r="B717" s="1"/>
      <c r="C717" s="5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2">
      <c r="A718" s="1"/>
      <c r="B718" s="1"/>
      <c r="C718" s="5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2">
      <c r="A719" s="1"/>
      <c r="B719" s="1"/>
      <c r="C719" s="5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2">
      <c r="A720" s="1"/>
      <c r="B720" s="1"/>
      <c r="C720" s="5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2">
      <c r="A721" s="1"/>
      <c r="B721" s="1"/>
      <c r="C721" s="5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2">
      <c r="A722" s="1"/>
      <c r="B722" s="1"/>
      <c r="C722" s="5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2">
      <c r="A723" s="1"/>
      <c r="B723" s="1"/>
      <c r="C723" s="5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2">
      <c r="A724" s="1"/>
      <c r="B724" s="1"/>
      <c r="C724" s="5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2">
      <c r="A725" s="1"/>
      <c r="B725" s="1"/>
      <c r="C725" s="5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2">
      <c r="A726" s="1"/>
      <c r="B726" s="1"/>
      <c r="C726" s="5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2">
      <c r="A727" s="1"/>
      <c r="B727" s="1"/>
      <c r="C727" s="5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2">
      <c r="A728" s="1"/>
      <c r="B728" s="1"/>
      <c r="C728" s="5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2">
      <c r="A729" s="1"/>
      <c r="B729" s="1"/>
      <c r="C729" s="5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2">
      <c r="A730" s="1"/>
      <c r="B730" s="1"/>
      <c r="C730" s="5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2">
      <c r="A731" s="1"/>
      <c r="B731" s="1"/>
      <c r="C731" s="5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2">
      <c r="A732" s="1"/>
      <c r="B732" s="1"/>
      <c r="C732" s="5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2">
      <c r="A733" s="1"/>
      <c r="B733" s="1"/>
      <c r="C733" s="5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2">
      <c r="A734" s="1"/>
      <c r="B734" s="1"/>
      <c r="C734" s="5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2">
      <c r="A735" s="1"/>
      <c r="B735" s="1"/>
      <c r="C735" s="5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2">
      <c r="A736" s="1"/>
      <c r="B736" s="1"/>
      <c r="C736" s="5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2">
      <c r="A737" s="1"/>
      <c r="B737" s="1"/>
      <c r="C737" s="5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2">
      <c r="A738" s="1"/>
      <c r="B738" s="1"/>
      <c r="C738" s="5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2">
      <c r="A739" s="1"/>
      <c r="B739" s="1"/>
      <c r="C739" s="5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2">
      <c r="A740" s="1"/>
      <c r="B740" s="1"/>
      <c r="C740" s="5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2">
      <c r="A741" s="1"/>
      <c r="B741" s="1"/>
      <c r="C741" s="5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2">
      <c r="A742" s="1"/>
      <c r="B742" s="1"/>
      <c r="C742" s="5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2">
      <c r="A743" s="1"/>
      <c r="B743" s="1"/>
      <c r="C743" s="5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2">
      <c r="A744" s="1"/>
      <c r="B744" s="1"/>
      <c r="C744" s="5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2">
      <c r="A745" s="1"/>
      <c r="B745" s="1"/>
      <c r="C745" s="5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2">
      <c r="A746" s="1"/>
      <c r="B746" s="1"/>
      <c r="C746" s="5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2">
      <c r="A747" s="1"/>
      <c r="B747" s="1"/>
      <c r="C747" s="5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2">
      <c r="A748" s="1"/>
      <c r="B748" s="1"/>
      <c r="C748" s="5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2">
      <c r="A749" s="1"/>
      <c r="B749" s="1"/>
      <c r="C749" s="5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2">
      <c r="A750" s="1"/>
      <c r="B750" s="1"/>
      <c r="C750" s="5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2">
      <c r="A751" s="1"/>
      <c r="B751" s="1"/>
      <c r="C751" s="5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2">
      <c r="A752" s="1"/>
      <c r="B752" s="1"/>
      <c r="C752" s="5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2">
      <c r="A753" s="1"/>
      <c r="B753" s="1"/>
      <c r="C753" s="5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2">
      <c r="A754" s="1"/>
      <c r="B754" s="1"/>
      <c r="C754" s="5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2">
      <c r="A755" s="1"/>
      <c r="B755" s="1"/>
      <c r="C755" s="5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2">
      <c r="A756" s="1"/>
      <c r="B756" s="1"/>
      <c r="C756" s="5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2">
      <c r="A757" s="1"/>
      <c r="B757" s="1"/>
      <c r="C757" s="5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2">
      <c r="A758" s="1"/>
      <c r="B758" s="1"/>
      <c r="C758" s="5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2">
      <c r="A759" s="1"/>
      <c r="B759" s="1"/>
      <c r="C759" s="5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2">
      <c r="A760" s="1"/>
      <c r="B760" s="1"/>
      <c r="C760" s="5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2">
      <c r="A761" s="1"/>
      <c r="B761" s="1"/>
      <c r="C761" s="5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2">
      <c r="A762" s="1"/>
      <c r="B762" s="1"/>
      <c r="C762" s="5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2">
      <c r="A763" s="1"/>
      <c r="B763" s="1"/>
      <c r="C763" s="5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2">
      <c r="A764" s="1"/>
      <c r="B764" s="1"/>
      <c r="C764" s="5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2">
      <c r="A765" s="1"/>
      <c r="B765" s="1"/>
      <c r="C765" s="5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2">
      <c r="A766" s="1"/>
      <c r="B766" s="1"/>
      <c r="C766" s="5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2">
      <c r="A767" s="1"/>
      <c r="B767" s="1"/>
      <c r="C767" s="5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2">
      <c r="A768" s="1"/>
      <c r="B768" s="1"/>
      <c r="C768" s="5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2">
      <c r="A769" s="1"/>
      <c r="B769" s="1"/>
      <c r="C769" s="5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2">
      <c r="A770" s="1"/>
      <c r="B770" s="1"/>
      <c r="C770" s="5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2">
      <c r="A771" s="1"/>
      <c r="B771" s="1"/>
      <c r="C771" s="5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2">
      <c r="A772" s="1"/>
      <c r="B772" s="1"/>
      <c r="C772" s="5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2">
      <c r="A773" s="1"/>
      <c r="B773" s="1"/>
      <c r="C773" s="5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2">
      <c r="A774" s="1"/>
      <c r="B774" s="1"/>
      <c r="C774" s="5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2">
      <c r="A775" s="1"/>
      <c r="B775" s="1"/>
      <c r="C775" s="5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2">
      <c r="A776" s="1"/>
      <c r="B776" s="1"/>
      <c r="C776" s="5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2">
      <c r="A777" s="1"/>
      <c r="B777" s="1"/>
      <c r="C777" s="5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2">
      <c r="A778" s="1"/>
      <c r="B778" s="1"/>
      <c r="C778" s="5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2">
      <c r="A779" s="1"/>
      <c r="B779" s="1"/>
      <c r="C779" s="5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2">
      <c r="A780" s="1"/>
      <c r="B780" s="1"/>
      <c r="C780" s="5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2">
      <c r="A781" s="1"/>
      <c r="B781" s="1"/>
      <c r="C781" s="5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2">
      <c r="A782" s="1"/>
      <c r="B782" s="1"/>
      <c r="C782" s="5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2">
      <c r="A783" s="1"/>
      <c r="B783" s="1"/>
      <c r="C783" s="5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2">
      <c r="A784" s="1"/>
      <c r="B784" s="1"/>
      <c r="C784" s="5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2">
      <c r="A785" s="1"/>
      <c r="B785" s="1"/>
      <c r="C785" s="5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2">
      <c r="A786" s="1"/>
      <c r="B786" s="1"/>
      <c r="C786" s="5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2">
      <c r="A787" s="1"/>
      <c r="B787" s="1"/>
      <c r="C787" s="5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2">
      <c r="A788" s="1"/>
      <c r="B788" s="1"/>
      <c r="C788" s="5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2">
      <c r="A789" s="1"/>
      <c r="B789" s="1"/>
      <c r="C789" s="5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2">
      <c r="A790" s="1"/>
      <c r="B790" s="1"/>
      <c r="C790" s="5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2">
      <c r="A791" s="1"/>
      <c r="B791" s="1"/>
      <c r="C791" s="5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2">
      <c r="A792" s="1"/>
      <c r="B792" s="1"/>
      <c r="C792" s="5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2">
      <c r="A793" s="1"/>
      <c r="B793" s="1"/>
      <c r="C793" s="5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2">
      <c r="A794" s="1"/>
      <c r="B794" s="1"/>
      <c r="C794" s="5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2">
      <c r="A795" s="1"/>
      <c r="B795" s="1"/>
      <c r="C795" s="5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2">
      <c r="A796" s="1"/>
      <c r="B796" s="1"/>
      <c r="C796" s="5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2">
      <c r="A797" s="1"/>
      <c r="B797" s="1"/>
      <c r="C797" s="5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2">
      <c r="A798" s="1"/>
      <c r="B798" s="1"/>
      <c r="C798" s="5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2">
      <c r="A799" s="1"/>
      <c r="B799" s="1"/>
      <c r="C799" s="5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2">
      <c r="A800" s="1"/>
      <c r="B800" s="1"/>
      <c r="C800" s="5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2">
      <c r="A801" s="1"/>
      <c r="B801" s="1"/>
      <c r="C801" s="5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2">
      <c r="A802" s="1"/>
      <c r="B802" s="1"/>
      <c r="C802" s="5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2">
      <c r="A803" s="1"/>
      <c r="B803" s="1"/>
      <c r="C803" s="5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2">
      <c r="A804" s="1"/>
      <c r="B804" s="1"/>
      <c r="C804" s="5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2">
      <c r="A805" s="1"/>
      <c r="B805" s="1"/>
      <c r="C805" s="5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2">
      <c r="A806" s="1"/>
      <c r="B806" s="1"/>
      <c r="C806" s="5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2">
      <c r="A807" s="1"/>
      <c r="B807" s="1"/>
      <c r="C807" s="5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2">
      <c r="A808" s="1"/>
      <c r="B808" s="1"/>
      <c r="C808" s="5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2">
      <c r="A809" s="1"/>
      <c r="B809" s="1"/>
      <c r="C809" s="5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2">
      <c r="A810" s="1"/>
      <c r="B810" s="1"/>
      <c r="C810" s="5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2">
      <c r="A811" s="1"/>
      <c r="B811" s="1"/>
      <c r="C811" s="5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2">
      <c r="A812" s="1"/>
      <c r="B812" s="1"/>
      <c r="C812" s="5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2">
      <c r="A813" s="1"/>
      <c r="B813" s="1"/>
      <c r="C813" s="5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2">
      <c r="A814" s="1"/>
      <c r="B814" s="1"/>
      <c r="C814" s="5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2">
      <c r="A815" s="1"/>
      <c r="B815" s="1"/>
      <c r="C815" s="5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2">
      <c r="A816" s="1"/>
      <c r="B816" s="1"/>
      <c r="C816" s="5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2">
      <c r="A817" s="1"/>
      <c r="B817" s="1"/>
      <c r="C817" s="5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2">
      <c r="A818" s="1"/>
      <c r="B818" s="1"/>
      <c r="C818" s="5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2">
      <c r="A819" s="1"/>
      <c r="B819" s="1"/>
      <c r="C819" s="5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2">
      <c r="A820" s="1"/>
      <c r="B820" s="1"/>
      <c r="C820" s="5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2">
      <c r="A821" s="1"/>
      <c r="B821" s="1"/>
      <c r="C821" s="5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2">
      <c r="A822" s="1"/>
      <c r="B822" s="1"/>
      <c r="C822" s="5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2">
      <c r="A823" s="1"/>
      <c r="B823" s="1"/>
      <c r="C823" s="5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2">
      <c r="A824" s="1"/>
      <c r="B824" s="1"/>
      <c r="C824" s="5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2">
      <c r="A825" s="1"/>
      <c r="B825" s="1"/>
      <c r="C825" s="5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2">
      <c r="A826" s="1"/>
      <c r="B826" s="1"/>
      <c r="C826" s="5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2">
      <c r="A827" s="1"/>
      <c r="B827" s="1"/>
      <c r="C827" s="5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2">
      <c r="A828" s="1"/>
      <c r="B828" s="1"/>
      <c r="C828" s="5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2">
      <c r="A829" s="1"/>
      <c r="B829" s="1"/>
      <c r="C829" s="5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2">
      <c r="A830" s="1"/>
      <c r="B830" s="1"/>
      <c r="C830" s="5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2">
      <c r="A831" s="1"/>
      <c r="B831" s="1"/>
      <c r="C831" s="5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2">
      <c r="A832" s="1"/>
      <c r="B832" s="1"/>
      <c r="C832" s="5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2">
      <c r="A833" s="1"/>
      <c r="B833" s="1"/>
      <c r="C833" s="5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2">
      <c r="A834" s="1"/>
      <c r="B834" s="1"/>
      <c r="C834" s="5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2">
      <c r="A835" s="1"/>
      <c r="B835" s="1"/>
      <c r="C835" s="5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2">
      <c r="A836" s="1"/>
      <c r="B836" s="1"/>
      <c r="C836" s="5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2">
      <c r="A837" s="1"/>
      <c r="B837" s="1"/>
      <c r="C837" s="5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2">
      <c r="A838" s="1"/>
      <c r="B838" s="1"/>
      <c r="C838" s="5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2">
      <c r="A839" s="1"/>
      <c r="B839" s="1"/>
      <c r="C839" s="5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2">
      <c r="A840" s="1"/>
      <c r="B840" s="1"/>
      <c r="C840" s="5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2">
      <c r="A841" s="1"/>
      <c r="B841" s="1"/>
      <c r="C841" s="5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2">
      <c r="A842" s="1"/>
      <c r="B842" s="1"/>
      <c r="C842" s="5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2">
      <c r="A843" s="1"/>
      <c r="B843" s="1"/>
      <c r="C843" s="5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2">
      <c r="A844" s="1"/>
      <c r="B844" s="1"/>
      <c r="C844" s="5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2">
      <c r="A845" s="1"/>
      <c r="B845" s="1"/>
      <c r="C845" s="5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2">
      <c r="A846" s="1"/>
      <c r="B846" s="1"/>
      <c r="C846" s="5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2">
      <c r="A847" s="1"/>
      <c r="B847" s="1"/>
      <c r="C847" s="5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2">
      <c r="A848" s="1"/>
      <c r="B848" s="1"/>
      <c r="C848" s="5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2">
      <c r="A849" s="1"/>
      <c r="B849" s="1"/>
      <c r="C849" s="5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2">
      <c r="A850" s="1"/>
      <c r="B850" s="1"/>
      <c r="C850" s="5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2">
      <c r="A851" s="1"/>
      <c r="B851" s="1"/>
      <c r="C851" s="5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2">
      <c r="A852" s="1"/>
      <c r="B852" s="1"/>
      <c r="C852" s="5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2">
      <c r="A853" s="1"/>
      <c r="B853" s="1"/>
      <c r="C853" s="5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2">
      <c r="A854" s="1"/>
      <c r="B854" s="1"/>
      <c r="C854" s="5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2">
      <c r="A855" s="1"/>
      <c r="B855" s="1"/>
      <c r="C855" s="5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2">
      <c r="A856" s="1"/>
      <c r="B856" s="1"/>
      <c r="C856" s="5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2">
      <c r="A857" s="1"/>
      <c r="B857" s="1"/>
      <c r="C857" s="5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2">
      <c r="A858" s="1"/>
      <c r="B858" s="1"/>
      <c r="C858" s="5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2">
      <c r="A859" s="1"/>
      <c r="B859" s="1"/>
      <c r="C859" s="5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2">
      <c r="A860" s="1"/>
      <c r="B860" s="1"/>
      <c r="C860" s="5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2">
      <c r="A861" s="1"/>
      <c r="B861" s="1"/>
      <c r="C861" s="5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2">
      <c r="A862" s="1"/>
      <c r="B862" s="1"/>
      <c r="C862" s="5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2">
      <c r="A863" s="1"/>
      <c r="B863" s="1"/>
      <c r="C863" s="5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2">
      <c r="A864" s="1"/>
      <c r="B864" s="1"/>
      <c r="C864" s="5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2">
      <c r="A865" s="1"/>
      <c r="B865" s="1"/>
      <c r="C865" s="5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2">
      <c r="A866" s="1"/>
      <c r="B866" s="1"/>
      <c r="C866" s="5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2">
      <c r="A867" s="1"/>
      <c r="B867" s="1"/>
      <c r="C867" s="5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2">
      <c r="A868" s="1"/>
      <c r="B868" s="1"/>
      <c r="C868" s="5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2">
      <c r="A869" s="1"/>
      <c r="B869" s="1"/>
      <c r="C869" s="5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2">
      <c r="A870" s="1"/>
      <c r="B870" s="1"/>
      <c r="C870" s="5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2">
      <c r="A871" s="1"/>
      <c r="B871" s="1"/>
      <c r="C871" s="5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2">
      <c r="A872" s="1"/>
      <c r="B872" s="1"/>
      <c r="C872" s="5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2">
      <c r="A873" s="1"/>
      <c r="B873" s="1"/>
      <c r="C873" s="5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2">
      <c r="A874" s="1"/>
      <c r="B874" s="1"/>
      <c r="C874" s="5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2">
      <c r="A875" s="1"/>
      <c r="B875" s="1"/>
      <c r="C875" s="5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2">
      <c r="A876" s="1"/>
      <c r="B876" s="1"/>
      <c r="C876" s="5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2">
      <c r="A877" s="1"/>
      <c r="B877" s="1"/>
      <c r="C877" s="5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2">
      <c r="A878" s="1"/>
      <c r="B878" s="1"/>
      <c r="C878" s="5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2">
      <c r="A879" s="1"/>
      <c r="B879" s="1"/>
      <c r="C879" s="5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2">
      <c r="A880" s="1"/>
      <c r="B880" s="1"/>
      <c r="C880" s="5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2">
      <c r="A881" s="1"/>
      <c r="B881" s="1"/>
      <c r="C881" s="5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2">
      <c r="A882" s="1"/>
      <c r="B882" s="1"/>
      <c r="C882" s="5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2">
      <c r="A883" s="1"/>
      <c r="B883" s="1"/>
      <c r="C883" s="5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2">
      <c r="A884" s="1"/>
      <c r="B884" s="1"/>
      <c r="C884" s="5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2">
      <c r="A885" s="1"/>
      <c r="B885" s="1"/>
      <c r="C885" s="5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2">
      <c r="A886" s="1"/>
      <c r="B886" s="1"/>
      <c r="C886" s="5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2">
      <c r="A887" s="1"/>
      <c r="B887" s="1"/>
      <c r="C887" s="5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2">
      <c r="A888" s="1"/>
      <c r="B888" s="1"/>
      <c r="C888" s="5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2">
      <c r="A889" s="1"/>
      <c r="B889" s="1"/>
      <c r="C889" s="5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2">
      <c r="A890" s="1"/>
      <c r="B890" s="1"/>
      <c r="C890" s="5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2">
      <c r="A891" s="1"/>
      <c r="B891" s="1"/>
      <c r="C891" s="5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2">
      <c r="A892" s="1"/>
      <c r="B892" s="1"/>
      <c r="C892" s="5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2">
      <c r="A893" s="1"/>
      <c r="B893" s="1"/>
      <c r="C893" s="5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2">
      <c r="A894" s="1"/>
      <c r="B894" s="1"/>
      <c r="C894" s="5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2">
      <c r="A895" s="1"/>
      <c r="B895" s="1"/>
      <c r="C895" s="5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2">
      <c r="A896" s="1"/>
      <c r="B896" s="1"/>
      <c r="C896" s="5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2">
      <c r="A897" s="1"/>
      <c r="B897" s="1"/>
      <c r="C897" s="5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2">
      <c r="A898" s="1"/>
      <c r="B898" s="1"/>
      <c r="C898" s="5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2">
      <c r="A899" s="1"/>
      <c r="B899" s="1"/>
      <c r="C899" s="5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2">
      <c r="A900" s="1"/>
      <c r="B900" s="1"/>
      <c r="C900" s="5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2">
      <c r="A901" s="1"/>
      <c r="B901" s="1"/>
      <c r="C901" s="5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2">
      <c r="A902" s="1"/>
      <c r="B902" s="1"/>
      <c r="C902" s="5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2">
      <c r="A903" s="1"/>
      <c r="B903" s="1"/>
      <c r="C903" s="5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2">
      <c r="A904" s="1"/>
      <c r="B904" s="1"/>
      <c r="C904" s="5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2">
      <c r="A905" s="1"/>
      <c r="B905" s="1"/>
      <c r="C905" s="5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2">
      <c r="A906" s="1"/>
      <c r="B906" s="1"/>
      <c r="C906" s="5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2">
      <c r="A907" s="1"/>
      <c r="B907" s="1"/>
      <c r="C907" s="5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2">
      <c r="A908" s="1"/>
      <c r="B908" s="1"/>
      <c r="C908" s="5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2">
      <c r="A909" s="1"/>
      <c r="B909" s="1"/>
      <c r="C909" s="5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2">
      <c r="A910" s="1"/>
      <c r="B910" s="1"/>
      <c r="C910" s="5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2">
      <c r="A911" s="1"/>
      <c r="B911" s="1"/>
      <c r="C911" s="5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2">
      <c r="A912" s="1"/>
      <c r="B912" s="1"/>
      <c r="C912" s="5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2">
      <c r="A913" s="1"/>
      <c r="B913" s="1"/>
      <c r="C913" s="5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2">
      <c r="A914" s="1"/>
      <c r="B914" s="1"/>
      <c r="C914" s="5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2">
      <c r="A915" s="1"/>
      <c r="B915" s="1"/>
      <c r="C915" s="5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2">
      <c r="A916" s="1"/>
      <c r="B916" s="1"/>
      <c r="C916" s="5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2">
      <c r="A917" s="1"/>
      <c r="B917" s="1"/>
      <c r="C917" s="5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2">
      <c r="A918" s="1"/>
      <c r="B918" s="1"/>
      <c r="C918" s="5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2">
      <c r="A919" s="1"/>
      <c r="B919" s="1"/>
      <c r="C919" s="5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2">
      <c r="A920" s="1"/>
      <c r="B920" s="1"/>
      <c r="C920" s="5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2">
      <c r="A921" s="1"/>
      <c r="B921" s="1"/>
      <c r="C921" s="5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2">
      <c r="A922" s="1"/>
      <c r="B922" s="1"/>
      <c r="C922" s="5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2">
      <c r="A923" s="1"/>
      <c r="B923" s="1"/>
      <c r="C923" s="5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2">
      <c r="A924" s="1"/>
      <c r="B924" s="1"/>
      <c r="C924" s="5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2">
      <c r="A925" s="1"/>
      <c r="B925" s="1"/>
      <c r="C925" s="5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2">
      <c r="A926" s="1"/>
      <c r="B926" s="1"/>
      <c r="C926" s="5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2">
      <c r="A927" s="1"/>
      <c r="B927" s="1"/>
      <c r="C927" s="5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2">
      <c r="A928" s="1"/>
      <c r="B928" s="1"/>
      <c r="C928" s="5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2">
      <c r="A929" s="1"/>
      <c r="B929" s="1"/>
      <c r="C929" s="5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2">
      <c r="A930" s="1"/>
      <c r="B930" s="1"/>
      <c r="C930" s="5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2">
      <c r="A931" s="1"/>
      <c r="B931" s="1"/>
      <c r="C931" s="5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2">
      <c r="A932" s="1"/>
      <c r="B932" s="1"/>
      <c r="C932" s="5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2">
      <c r="A933" s="1"/>
      <c r="B933" s="1"/>
      <c r="C933" s="5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2">
      <c r="A934" s="1"/>
      <c r="B934" s="1"/>
      <c r="C934" s="5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2">
      <c r="A935" s="1"/>
      <c r="B935" s="1"/>
      <c r="C935" s="5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2">
      <c r="A936" s="1"/>
      <c r="B936" s="1"/>
      <c r="C936" s="5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2">
      <c r="A937" s="1"/>
      <c r="B937" s="1"/>
      <c r="C937" s="5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2">
      <c r="A938" s="1"/>
      <c r="B938" s="1"/>
      <c r="C938" s="5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2">
      <c r="A939" s="1"/>
      <c r="B939" s="1"/>
      <c r="C939" s="5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2">
      <c r="A940" s="1"/>
      <c r="B940" s="1"/>
      <c r="C940" s="5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2">
      <c r="A941" s="1"/>
      <c r="B941" s="1"/>
      <c r="C941" s="5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2">
      <c r="A942" s="1"/>
      <c r="B942" s="1"/>
      <c r="C942" s="5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2">
      <c r="A943" s="1"/>
      <c r="B943" s="1"/>
      <c r="C943" s="5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2">
      <c r="A944" s="1"/>
      <c r="B944" s="1"/>
      <c r="C944" s="5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2">
      <c r="A945" s="1"/>
      <c r="B945" s="1"/>
      <c r="C945" s="5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2">
      <c r="A946" s="1"/>
      <c r="B946" s="1"/>
      <c r="C946" s="5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2">
      <c r="A947" s="1"/>
      <c r="B947" s="1"/>
      <c r="C947" s="5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2">
      <c r="A948" s="1"/>
      <c r="B948" s="1"/>
      <c r="C948" s="5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2">
      <c r="A949" s="1"/>
      <c r="B949" s="1"/>
      <c r="C949" s="5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2">
      <c r="A950" s="1"/>
      <c r="B950" s="1"/>
      <c r="C950" s="5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2">
      <c r="A951" s="1"/>
      <c r="B951" s="1"/>
      <c r="C951" s="5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2">
      <c r="A952" s="1"/>
      <c r="B952" s="1"/>
      <c r="C952" s="5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2">
      <c r="A953" s="1"/>
      <c r="B953" s="1"/>
      <c r="C953" s="5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2">
      <c r="A954" s="1"/>
      <c r="B954" s="1"/>
      <c r="C954" s="5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2">
      <c r="A955" s="1"/>
      <c r="B955" s="1"/>
      <c r="C955" s="5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2">
      <c r="A956" s="1"/>
      <c r="B956" s="1"/>
      <c r="C956" s="5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2">
      <c r="A957" s="1"/>
      <c r="B957" s="1"/>
      <c r="C957" s="5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2">
      <c r="A958" s="1"/>
      <c r="B958" s="1"/>
      <c r="C958" s="5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2">
      <c r="A959" s="1"/>
      <c r="B959" s="1"/>
      <c r="C959" s="5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2">
      <c r="A960" s="1"/>
      <c r="B960" s="1"/>
      <c r="C960" s="5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2">
      <c r="A961" s="1"/>
      <c r="B961" s="1"/>
      <c r="C961" s="5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2">
      <c r="A962" s="1"/>
      <c r="B962" s="1"/>
      <c r="C962" s="5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2">
      <c r="A963" s="1"/>
      <c r="B963" s="1"/>
      <c r="C963" s="5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2">
      <c r="A964" s="1"/>
      <c r="B964" s="1"/>
      <c r="C964" s="5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2">
      <c r="A965" s="1"/>
      <c r="B965" s="1"/>
      <c r="C965" s="5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2">
      <c r="A966" s="1"/>
      <c r="B966" s="1"/>
      <c r="C966" s="5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2">
      <c r="A967" s="1"/>
      <c r="B967" s="1"/>
      <c r="C967" s="5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2">
      <c r="A968" s="1"/>
      <c r="B968" s="1"/>
      <c r="C968" s="5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2">
      <c r="A969" s="1"/>
      <c r="B969" s="1"/>
      <c r="C969" s="5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2">
      <c r="A970" s="1"/>
      <c r="B970" s="1"/>
      <c r="C970" s="5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2">
      <c r="A971" s="1"/>
      <c r="B971" s="1"/>
      <c r="C971" s="5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2">
      <c r="A972" s="1"/>
      <c r="B972" s="1"/>
      <c r="C972" s="5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2">
      <c r="A973" s="1"/>
      <c r="B973" s="1"/>
      <c r="C973" s="5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2">
      <c r="A974" s="1"/>
      <c r="B974" s="1"/>
      <c r="C974" s="5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2">
      <c r="A975" s="1"/>
      <c r="B975" s="1"/>
      <c r="C975" s="5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2">
      <c r="A976" s="1"/>
      <c r="B976" s="1"/>
      <c r="C976" s="5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2">
      <c r="A977" s="1"/>
      <c r="B977" s="1"/>
      <c r="C977" s="5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2">
      <c r="A978" s="1"/>
      <c r="B978" s="1"/>
      <c r="C978" s="5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2">
      <c r="A979" s="1"/>
      <c r="B979" s="1"/>
      <c r="C979" s="5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2">
      <c r="A980" s="1"/>
      <c r="B980" s="1"/>
      <c r="C980" s="5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2">
      <c r="A981" s="1"/>
      <c r="B981" s="1"/>
      <c r="C981" s="5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2">
      <c r="A982" s="1"/>
      <c r="B982" s="1"/>
      <c r="C982" s="5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2">
      <c r="A983" s="1"/>
      <c r="B983" s="1"/>
      <c r="C983" s="5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2">
      <c r="A984" s="1"/>
      <c r="B984" s="1"/>
      <c r="C984" s="5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2">
      <c r="A985" s="1"/>
      <c r="B985" s="1"/>
      <c r="C985" s="5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2">
      <c r="A986" s="1"/>
      <c r="B986" s="1"/>
      <c r="C986" s="5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2">
      <c r="A987" s="1"/>
      <c r="B987" s="1"/>
      <c r="C987" s="5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2">
      <c r="A988" s="1"/>
      <c r="B988" s="1"/>
      <c r="C988" s="5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2">
      <c r="A989" s="1"/>
      <c r="B989" s="1"/>
      <c r="C989" s="5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2">
      <c r="A990" s="1"/>
      <c r="B990" s="1"/>
      <c r="C990" s="5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2">
      <c r="A991" s="1"/>
      <c r="B991" s="1"/>
      <c r="C991" s="5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2">
      <c r="A992" s="1"/>
      <c r="B992" s="1"/>
      <c r="C992" s="5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2">
      <c r="A993" s="1"/>
      <c r="B993" s="1"/>
      <c r="C993" s="5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2">
      <c r="A994" s="1"/>
      <c r="B994" s="1"/>
      <c r="C994" s="5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 x14ac:dyDescent="0.2">
      <c r="A995" s="1"/>
      <c r="B995" s="1"/>
      <c r="C995" s="5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 x14ac:dyDescent="0.2">
      <c r="A996" s="1"/>
      <c r="B996" s="1"/>
      <c r="C996" s="5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 x14ac:dyDescent="0.2">
      <c r="A997" s="1"/>
      <c r="B997" s="1"/>
      <c r="C997" s="5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 x14ac:dyDescent="0.2">
      <c r="A998" s="1"/>
      <c r="B998" s="1"/>
      <c r="C998" s="5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5.75" customHeight="1" x14ac:dyDescent="0.2">
      <c r="A999" s="1"/>
      <c r="B999" s="1"/>
      <c r="C999" s="5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spans="1:30" ht="15.75" customHeight="1" x14ac:dyDescent="0.2">
      <c r="A1000" s="1"/>
      <c r="B1000" s="1"/>
      <c r="C1000" s="5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  <row r="1001" spans="1:30" ht="15.75" customHeight="1" x14ac:dyDescent="0.2">
      <c r="A1001" s="1"/>
      <c r="B1001" s="1"/>
      <c r="C1001" s="5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</row>
    <row r="1002" spans="1:30" ht="15.75" customHeight="1" x14ac:dyDescent="0.2">
      <c r="A1002" s="1"/>
      <c r="B1002" s="1"/>
      <c r="C1002" s="5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</row>
    <row r="1003" spans="1:30" ht="15.75" customHeight="1" x14ac:dyDescent="0.2">
      <c r="A1003" s="1"/>
      <c r="B1003" s="1"/>
      <c r="C1003" s="5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</row>
    <row r="1004" spans="1:30" ht="15.75" customHeight="1" x14ac:dyDescent="0.2">
      <c r="A1004" s="1"/>
      <c r="B1004" s="1"/>
      <c r="C1004" s="5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</row>
    <row r="1005" spans="1:30" ht="15.75" customHeight="1" x14ac:dyDescent="0.2">
      <c r="A1005" s="1"/>
      <c r="B1005" s="1"/>
      <c r="C1005" s="5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</row>
    <row r="1006" spans="1:30" ht="15.75" customHeight="1" x14ac:dyDescent="0.2">
      <c r="A1006" s="1"/>
      <c r="B1006" s="1"/>
      <c r="C1006" s="5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</row>
    <row r="1007" spans="1:30" ht="15.75" customHeight="1" x14ac:dyDescent="0.2">
      <c r="A1007" s="1"/>
      <c r="B1007" s="1"/>
      <c r="C1007" s="5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</row>
    <row r="1008" spans="1:30" ht="15.75" customHeight="1" x14ac:dyDescent="0.2">
      <c r="A1008" s="1"/>
      <c r="B1008" s="1"/>
      <c r="C1008" s="5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</row>
    <row r="1009" spans="1:30" ht="15.75" customHeight="1" x14ac:dyDescent="0.2">
      <c r="A1009" s="1"/>
      <c r="B1009" s="1"/>
      <c r="C1009" s="5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</row>
    <row r="1010" spans="1:30" ht="15.75" customHeight="1" x14ac:dyDescent="0.2">
      <c r="A1010" s="1"/>
      <c r="B1010" s="1"/>
      <c r="C1010" s="5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</row>
    <row r="1011" spans="1:30" ht="15.75" customHeight="1" x14ac:dyDescent="0.2">
      <c r="A1011" s="1"/>
      <c r="B1011" s="1"/>
      <c r="C1011" s="5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</row>
    <row r="1012" spans="1:30" ht="15.75" customHeight="1" x14ac:dyDescent="0.2">
      <c r="A1012" s="1"/>
      <c r="B1012" s="1"/>
      <c r="C1012" s="5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</row>
    <row r="1013" spans="1:30" ht="15.75" customHeight="1" x14ac:dyDescent="0.2">
      <c r="A1013" s="1"/>
      <c r="B1013" s="1"/>
      <c r="C1013" s="5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</row>
    <row r="1014" spans="1:30" ht="15.75" customHeight="1" x14ac:dyDescent="0.2">
      <c r="A1014" s="1"/>
      <c r="B1014" s="1"/>
      <c r="C1014" s="5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</row>
    <row r="1015" spans="1:30" ht="15.75" customHeight="1" x14ac:dyDescent="0.2">
      <c r="A1015" s="1"/>
      <c r="B1015" s="1"/>
      <c r="C1015" s="5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</row>
    <row r="1016" spans="1:30" ht="15.75" customHeight="1" x14ac:dyDescent="0.2">
      <c r="A1016" s="1"/>
      <c r="B1016" s="1"/>
      <c r="C1016" s="5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</row>
  </sheetData>
  <mergeCells count="3">
    <mergeCell ref="J1:L1"/>
    <mergeCell ref="O1:R1"/>
    <mergeCell ref="V1:Y1"/>
  </mergeCells>
  <pageMargins left="0.08" right="0.11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004"/>
  <sheetViews>
    <sheetView workbookViewId="0">
      <pane ySplit="2" topLeftCell="A47" activePane="bottomLeft" state="frozen"/>
      <selection pane="bottomLeft" activeCell="B63" sqref="B63:O63"/>
    </sheetView>
  </sheetViews>
  <sheetFormatPr baseColWidth="10" defaultColWidth="14.5" defaultRowHeight="15" customHeight="1" x14ac:dyDescent="0.2"/>
  <cols>
    <col min="1" max="1" width="13" customWidth="1"/>
    <col min="2" max="2" width="49.5" customWidth="1"/>
    <col min="3" max="3" width="42.33203125" hidden="1" customWidth="1"/>
    <col min="4" max="4" width="8.1640625" customWidth="1"/>
    <col min="5" max="5" width="7" bestFit="1" customWidth="1"/>
    <col min="6" max="6" width="16" customWidth="1"/>
    <col min="7" max="7" width="9.5" customWidth="1"/>
    <col min="8" max="8" width="11.5" customWidth="1"/>
    <col min="9" max="9" width="12.5" customWidth="1"/>
    <col min="10" max="12" width="7.5" hidden="1" customWidth="1"/>
    <col min="13" max="13" width="4.6640625" customWidth="1"/>
    <col min="14" max="17" width="7.5" customWidth="1"/>
    <col min="18" max="18" width="5.5" customWidth="1"/>
    <col min="19" max="22" width="7.5" customWidth="1"/>
    <col min="23" max="31" width="9.1640625" customWidth="1"/>
  </cols>
  <sheetData>
    <row r="1" spans="1:31" ht="15" hidden="1" customHeight="1" x14ac:dyDescent="0.2">
      <c r="A1" s="153"/>
      <c r="B1" s="154"/>
      <c r="C1" s="154"/>
      <c r="D1" s="154"/>
      <c r="E1" s="154"/>
      <c r="F1" s="154"/>
      <c r="G1" s="154"/>
      <c r="H1" s="154"/>
      <c r="I1" s="155"/>
      <c r="J1" s="1184" t="s">
        <v>0</v>
      </c>
      <c r="K1" s="1185"/>
      <c r="L1" s="1186"/>
      <c r="M1" s="156"/>
      <c r="N1" s="1189" t="s">
        <v>1</v>
      </c>
      <c r="O1" s="1184"/>
      <c r="P1" s="1185"/>
      <c r="Q1" s="1186"/>
      <c r="R1" s="156"/>
      <c r="S1" s="1128" t="s">
        <v>2</v>
      </c>
      <c r="T1" s="1125"/>
      <c r="U1" s="1125"/>
      <c r="V1" s="1126"/>
      <c r="W1" s="1"/>
      <c r="X1" s="1"/>
      <c r="Y1" s="1"/>
      <c r="Z1" s="1"/>
      <c r="AA1" s="1"/>
      <c r="AB1" s="1"/>
      <c r="AC1" s="1"/>
      <c r="AD1" s="1"/>
      <c r="AE1" s="1"/>
    </row>
    <row r="2" spans="1:31" x14ac:dyDescent="0.2">
      <c r="A2" s="247" t="s">
        <v>4</v>
      </c>
      <c r="B2" s="248" t="s">
        <v>5</v>
      </c>
      <c r="C2" s="248" t="s">
        <v>138</v>
      </c>
      <c r="D2" s="248" t="s">
        <v>7</v>
      </c>
      <c r="E2" s="248" t="s">
        <v>8</v>
      </c>
      <c r="F2" s="248" t="s">
        <v>9</v>
      </c>
      <c r="G2" s="249" t="s">
        <v>10</v>
      </c>
      <c r="H2" s="159" t="s">
        <v>11</v>
      </c>
      <c r="I2" s="160" t="s">
        <v>12</v>
      </c>
      <c r="J2" s="161" t="s">
        <v>13</v>
      </c>
      <c r="K2" s="161" t="s">
        <v>14</v>
      </c>
      <c r="L2" s="162" t="s">
        <v>15</v>
      </c>
      <c r="M2" s="159"/>
      <c r="N2" s="208" t="s">
        <v>13</v>
      </c>
      <c r="O2" s="161" t="s">
        <v>219</v>
      </c>
      <c r="P2" s="161" t="s">
        <v>14</v>
      </c>
      <c r="Q2" s="162" t="s">
        <v>15</v>
      </c>
      <c r="R2" s="156"/>
      <c r="S2" s="208" t="s">
        <v>13</v>
      </c>
      <c r="T2" s="161" t="s">
        <v>219</v>
      </c>
      <c r="U2" s="161" t="s">
        <v>14</v>
      </c>
      <c r="V2" s="162" t="s">
        <v>15</v>
      </c>
      <c r="W2" s="1"/>
      <c r="X2" s="1"/>
      <c r="Y2" s="1"/>
      <c r="Z2" s="1"/>
      <c r="AA2" s="1"/>
      <c r="AB2" s="1"/>
      <c r="AC2" s="1"/>
      <c r="AD2" s="1"/>
      <c r="AE2" s="1"/>
    </row>
    <row r="3" spans="1:31" s="960" customFormat="1" ht="16" x14ac:dyDescent="0.2">
      <c r="A3" s="931" t="s">
        <v>20</v>
      </c>
      <c r="B3" s="944" t="s">
        <v>698</v>
      </c>
      <c r="C3" s="993" t="s">
        <v>699</v>
      </c>
      <c r="D3" s="994" t="s">
        <v>219</v>
      </c>
      <c r="E3" s="994" t="str">
        <f>VLOOKUP(C3,'Items in Tally'!$A$2:$D$4982,2,FALSE)</f>
        <v>6 PC</v>
      </c>
      <c r="F3" s="944"/>
      <c r="G3" s="995">
        <v>45713</v>
      </c>
      <c r="H3" s="944">
        <v>74</v>
      </c>
      <c r="I3" s="996">
        <v>11</v>
      </c>
      <c r="J3" s="938">
        <f t="shared" ref="J3" si="0">IF(N3="","",N3/$I3-1)</f>
        <v>112.63636363636364</v>
      </c>
      <c r="K3" s="938">
        <f t="shared" ref="K3:L7" si="1">IF(P3="","",P3/$I3-1)</f>
        <v>103.54545454545455</v>
      </c>
      <c r="L3" s="939" t="str">
        <f t="shared" si="1"/>
        <v/>
      </c>
      <c r="M3" s="932"/>
      <c r="N3" s="964">
        <v>1250</v>
      </c>
      <c r="O3" s="965">
        <v>1200</v>
      </c>
      <c r="P3" s="952">
        <v>1150</v>
      </c>
      <c r="Q3" s="966"/>
      <c r="R3" s="958"/>
      <c r="S3" s="957">
        <f t="shared" ref="S3:S15" si="2">IF(N3="","",CEILING(N3*1.015,5))</f>
        <v>1270</v>
      </c>
      <c r="T3" s="958">
        <f t="shared" ref="T3:T15" si="3">IF(O3="","",CEILING(O3*1.015,5))</f>
        <v>1220</v>
      </c>
      <c r="U3" s="958">
        <f t="shared" ref="U3:U15" si="4">IF(P3="","",CEILING(P3*1.015,5))</f>
        <v>1170</v>
      </c>
      <c r="V3" s="959" t="str">
        <f t="shared" ref="V3" si="5">IF(Q3="","",CEILING(Q3*1.02,5))</f>
        <v/>
      </c>
      <c r="W3" s="997"/>
      <c r="X3" s="997"/>
      <c r="Y3" s="932"/>
      <c r="Z3" s="998"/>
      <c r="AA3" s="944"/>
      <c r="AB3" s="944"/>
      <c r="AC3" s="944"/>
      <c r="AD3" s="944"/>
      <c r="AE3" s="944"/>
    </row>
    <row r="4" spans="1:31" s="960" customFormat="1" ht="16" x14ac:dyDescent="0.2">
      <c r="A4" s="931" t="s">
        <v>20</v>
      </c>
      <c r="B4" s="944" t="s">
        <v>700</v>
      </c>
      <c r="C4" s="993" t="s">
        <v>701</v>
      </c>
      <c r="D4" s="999" t="s">
        <v>702</v>
      </c>
      <c r="E4" s="994" t="str">
        <f>VLOOKUP(C4,'Items in Tally'!$A$2:$D$4982,2,FALSE)</f>
        <v>181 PC</v>
      </c>
      <c r="F4" s="944"/>
      <c r="G4" s="995">
        <v>45772</v>
      </c>
      <c r="H4" s="944">
        <v>66</v>
      </c>
      <c r="I4" s="996">
        <v>810</v>
      </c>
      <c r="J4" s="938">
        <f t="shared" ref="J4" si="6">IF(N4="","",N4/$I4-1)</f>
        <v>0.29629629629629628</v>
      </c>
      <c r="K4" s="938">
        <f t="shared" si="1"/>
        <v>0.20370370370370372</v>
      </c>
      <c r="L4" s="939">
        <f t="shared" si="1"/>
        <v>0.17283950617283961</v>
      </c>
      <c r="M4" s="932"/>
      <c r="N4" s="964">
        <v>1050</v>
      </c>
      <c r="O4" s="965">
        <v>1000</v>
      </c>
      <c r="P4" s="952">
        <v>975</v>
      </c>
      <c r="Q4" s="966">
        <v>950</v>
      </c>
      <c r="R4" s="958"/>
      <c r="S4" s="957">
        <f t="shared" si="2"/>
        <v>1070</v>
      </c>
      <c r="T4" s="958">
        <f t="shared" si="3"/>
        <v>1015</v>
      </c>
      <c r="U4" s="958">
        <f t="shared" si="4"/>
        <v>990</v>
      </c>
      <c r="V4" s="959">
        <f>IF(Q4="","",CEILING(Q4*1.015,5))</f>
        <v>965</v>
      </c>
      <c r="W4" s="997"/>
      <c r="X4" s="998"/>
      <c r="Y4" s="932"/>
      <c r="Z4" s="944"/>
      <c r="AA4" s="944"/>
      <c r="AB4" s="944"/>
      <c r="AC4" s="944"/>
      <c r="AD4" s="944"/>
      <c r="AE4" s="944"/>
    </row>
    <row r="5" spans="1:31" s="929" customFormat="1" ht="16" x14ac:dyDescent="0.2">
      <c r="A5" s="915" t="s">
        <v>20</v>
      </c>
      <c r="B5" s="919" t="s">
        <v>703</v>
      </c>
      <c r="C5" s="1000" t="s">
        <v>704</v>
      </c>
      <c r="D5" s="989"/>
      <c r="E5" s="917" t="str">
        <f>VLOOKUP(C5,'Items in Tally'!$A$2:$D$4982,2,FALSE)</f>
        <v> </v>
      </c>
      <c r="F5" s="919" t="s">
        <v>705</v>
      </c>
      <c r="G5" s="918">
        <v>45528</v>
      </c>
      <c r="H5" s="919">
        <v>70</v>
      </c>
      <c r="I5" s="920">
        <v>850</v>
      </c>
      <c r="J5" s="921">
        <f t="shared" ref="J5" si="7">IF(N5="","",N5/$I5-1)</f>
        <v>0.58823529411764697</v>
      </c>
      <c r="K5" s="921" t="str">
        <f t="shared" si="1"/>
        <v/>
      </c>
      <c r="L5" s="922" t="str">
        <f t="shared" si="1"/>
        <v/>
      </c>
      <c r="M5" s="923"/>
      <c r="N5" s="967">
        <v>1350</v>
      </c>
      <c r="O5" s="968"/>
      <c r="P5" s="963"/>
      <c r="Q5" s="969"/>
      <c r="R5" s="926"/>
      <c r="S5" s="928">
        <f t="shared" si="2"/>
        <v>1375</v>
      </c>
      <c r="T5" s="926" t="str">
        <f t="shared" si="3"/>
        <v/>
      </c>
      <c r="U5" s="926" t="str">
        <f t="shared" si="4"/>
        <v/>
      </c>
      <c r="V5" s="927" t="str">
        <f>IF(Q5="","",CEILING(Q5*1.015,5))</f>
        <v/>
      </c>
      <c r="W5" s="990"/>
      <c r="X5" s="990"/>
      <c r="Y5" s="923"/>
      <c r="Z5" s="991"/>
      <c r="AA5" s="919"/>
      <c r="AB5" s="919"/>
      <c r="AC5" s="919"/>
      <c r="AD5" s="919"/>
      <c r="AE5" s="919"/>
    </row>
    <row r="6" spans="1:31" s="652" customFormat="1" ht="16" x14ac:dyDescent="0.2">
      <c r="A6" s="649" t="s">
        <v>706</v>
      </c>
      <c r="B6" s="650" t="s">
        <v>707</v>
      </c>
      <c r="C6" s="1123" t="s">
        <v>708</v>
      </c>
      <c r="D6" s="790" t="s">
        <v>709</v>
      </c>
      <c r="E6" s="790" t="str">
        <f>VLOOKUP(C6,'Items in Tally'!$A$2:$D$4982,2,FALSE)</f>
        <v>12 PC</v>
      </c>
      <c r="F6" s="650"/>
      <c r="G6" s="787">
        <v>45772</v>
      </c>
      <c r="H6" s="650">
        <v>73</v>
      </c>
      <c r="I6" s="766">
        <v>910</v>
      </c>
      <c r="J6" s="651">
        <f>IF(N6="","",N6/$I6-1)</f>
        <v>0.4285714285714286</v>
      </c>
      <c r="K6" s="651">
        <f t="shared" si="1"/>
        <v>0.34615384615384626</v>
      </c>
      <c r="L6" s="674" t="str">
        <f t="shared" si="1"/>
        <v/>
      </c>
      <c r="M6" s="823"/>
      <c r="N6" s="1082">
        <v>1300</v>
      </c>
      <c r="O6" s="682">
        <v>1250</v>
      </c>
      <c r="P6" s="682">
        <v>1225</v>
      </c>
      <c r="Q6" s="1084"/>
      <c r="R6" s="827"/>
      <c r="S6" s="825">
        <f t="shared" si="2"/>
        <v>1320</v>
      </c>
      <c r="T6" s="827">
        <f t="shared" si="3"/>
        <v>1270</v>
      </c>
      <c r="U6" s="827">
        <f t="shared" si="4"/>
        <v>1245</v>
      </c>
      <c r="V6" s="669" t="str">
        <f>IF(Q6="","",CEILING(Q6*1.015,5))</f>
        <v/>
      </c>
      <c r="W6" s="670"/>
      <c r="X6" s="670"/>
      <c r="Y6" s="823"/>
      <c r="Z6" s="1095"/>
      <c r="AA6" s="650"/>
      <c r="AB6" s="650"/>
      <c r="AC6" s="650"/>
      <c r="AD6" s="650"/>
      <c r="AE6" s="650"/>
    </row>
    <row r="7" spans="1:31" s="577" customFormat="1" ht="16" x14ac:dyDescent="0.2">
      <c r="A7" s="175" t="s">
        <v>20</v>
      </c>
      <c r="B7" s="8" t="s">
        <v>710</v>
      </c>
      <c r="C7" s="973" t="s">
        <v>711</v>
      </c>
      <c r="D7" s="695" t="s">
        <v>712</v>
      </c>
      <c r="E7" s="694" t="str">
        <f>VLOOKUP(C7,'Items in Tally'!$A$2:$D$4982,2,FALSE)</f>
        <v>3 PC</v>
      </c>
      <c r="F7" s="8"/>
      <c r="G7" s="295">
        <v>45772</v>
      </c>
      <c r="H7" s="8">
        <v>83</v>
      </c>
      <c r="I7" s="179">
        <v>1035</v>
      </c>
      <c r="J7" s="9">
        <f t="shared" ref="J7" si="8">IF(N7="","",N7/$I7-1)</f>
        <v>0.35265700483091789</v>
      </c>
      <c r="K7" s="9">
        <f t="shared" si="1"/>
        <v>0.28019323671497576</v>
      </c>
      <c r="L7" s="177" t="str">
        <f t="shared" si="1"/>
        <v/>
      </c>
      <c r="M7" s="1130"/>
      <c r="N7" s="211">
        <v>1400</v>
      </c>
      <c r="O7" s="645">
        <v>1350</v>
      </c>
      <c r="P7" s="124">
        <v>1325</v>
      </c>
      <c r="Q7" s="212"/>
      <c r="R7" s="1131"/>
      <c r="S7" s="1134">
        <f t="shared" si="2"/>
        <v>1425</v>
      </c>
      <c r="T7" s="1131">
        <f t="shared" si="3"/>
        <v>1375</v>
      </c>
      <c r="U7" s="1131">
        <f t="shared" si="4"/>
        <v>1345</v>
      </c>
      <c r="V7" s="178" t="str">
        <f>IF(Q7="","",CEILING(Q7*1.015,5))</f>
        <v/>
      </c>
      <c r="W7" s="32"/>
      <c r="X7" s="32"/>
      <c r="Y7" s="1130"/>
      <c r="Z7" s="42"/>
      <c r="AA7" s="8"/>
      <c r="AB7" s="8"/>
      <c r="AC7" s="8"/>
      <c r="AD7" s="8"/>
      <c r="AE7" s="8"/>
    </row>
    <row r="8" spans="1:31" s="578" customFormat="1" ht="16" x14ac:dyDescent="0.2">
      <c r="A8" s="171" t="s">
        <v>268</v>
      </c>
      <c r="B8" s="5" t="s">
        <v>713</v>
      </c>
      <c r="C8" s="983" t="s">
        <v>714</v>
      </c>
      <c r="D8" s="705" t="s">
        <v>241</v>
      </c>
      <c r="E8" s="701" t="str">
        <f>VLOOKUP(C8,'Items in Tally'!$A$2:$D$4982,2,FALSE)</f>
        <v>6 PC</v>
      </c>
      <c r="F8" s="5"/>
      <c r="G8" s="296">
        <v>45772</v>
      </c>
      <c r="H8" s="5">
        <v>73</v>
      </c>
      <c r="I8" s="174">
        <v>900</v>
      </c>
      <c r="J8" s="6"/>
      <c r="K8" s="6"/>
      <c r="L8" s="172"/>
      <c r="M8" s="1150"/>
      <c r="N8" s="217">
        <v>1200</v>
      </c>
      <c r="O8" s="646">
        <v>1150</v>
      </c>
      <c r="P8" s="7">
        <v>1125</v>
      </c>
      <c r="Q8" s="218"/>
      <c r="R8" s="1148"/>
      <c r="S8" s="1152">
        <f t="shared" si="2"/>
        <v>1220</v>
      </c>
      <c r="T8" s="1148">
        <f t="shared" si="3"/>
        <v>1170</v>
      </c>
      <c r="U8" s="1148">
        <f t="shared" si="4"/>
        <v>1145</v>
      </c>
      <c r="V8" s="173"/>
      <c r="W8" s="33"/>
      <c r="X8" s="33"/>
      <c r="Y8" s="1150"/>
      <c r="Z8" s="61"/>
      <c r="AA8" s="5"/>
      <c r="AB8" s="5"/>
      <c r="AC8" s="5"/>
      <c r="AD8" s="5"/>
      <c r="AE8" s="5"/>
    </row>
    <row r="9" spans="1:31" s="577" customFormat="1" ht="16" x14ac:dyDescent="0.2">
      <c r="A9" s="175" t="s">
        <v>20</v>
      </c>
      <c r="B9" s="8" t="s">
        <v>715</v>
      </c>
      <c r="C9" s="973" t="s">
        <v>716</v>
      </c>
      <c r="D9" s="695"/>
      <c r="E9" s="694" t="str">
        <f>VLOOKUP(C9,'Items in Tally'!$A$2:$D$4982,2,FALSE)</f>
        <v>2 PC</v>
      </c>
      <c r="F9" s="8"/>
      <c r="G9" s="295">
        <v>45772</v>
      </c>
      <c r="H9" s="8">
        <v>78</v>
      </c>
      <c r="I9" s="179">
        <v>960</v>
      </c>
      <c r="J9" s="9">
        <f t="shared" ref="J9" si="9">IF(N9="","",N9/$I9-1)</f>
        <v>0.45833333333333326</v>
      </c>
      <c r="K9" s="9" t="str">
        <f t="shared" ref="K9:L13" si="10">IF(P9="","",P9/$I9-1)</f>
        <v/>
      </c>
      <c r="L9" s="177" t="str">
        <f t="shared" si="10"/>
        <v/>
      </c>
      <c r="M9" s="1130"/>
      <c r="N9" s="211">
        <v>1400</v>
      </c>
      <c r="O9" s="645"/>
      <c r="P9" s="124"/>
      <c r="Q9" s="212"/>
      <c r="R9" s="1131"/>
      <c r="S9" s="1134">
        <f t="shared" si="2"/>
        <v>1425</v>
      </c>
      <c r="T9" s="1131" t="str">
        <f t="shared" si="3"/>
        <v/>
      </c>
      <c r="U9" s="1131" t="str">
        <f t="shared" si="4"/>
        <v/>
      </c>
      <c r="V9" s="178" t="str">
        <f t="shared" ref="V9" si="11">IF(Q9="","",CEILING(Q9*1.02,5))</f>
        <v/>
      </c>
      <c r="W9" s="32"/>
      <c r="X9" s="32"/>
      <c r="Y9" s="8"/>
      <c r="Z9" s="8"/>
      <c r="AA9" s="8"/>
      <c r="AB9" s="8"/>
      <c r="AC9" s="8"/>
      <c r="AD9" s="8"/>
      <c r="AE9" s="8"/>
    </row>
    <row r="10" spans="1:31" s="577" customFormat="1" ht="16.5" customHeight="1" x14ac:dyDescent="0.2">
      <c r="A10" s="175" t="s">
        <v>706</v>
      </c>
      <c r="B10" s="8" t="s">
        <v>717</v>
      </c>
      <c r="C10" s="973" t="s">
        <v>718</v>
      </c>
      <c r="D10" s="695" t="s">
        <v>18</v>
      </c>
      <c r="E10" s="694" t="str">
        <f>VLOOKUP(C10,'Items in Tally'!$A$2:$D$4982,2,FALSE)</f>
        <v>23 PC</v>
      </c>
      <c r="F10" s="8"/>
      <c r="G10" s="295">
        <v>45713</v>
      </c>
      <c r="H10" s="8">
        <v>100</v>
      </c>
      <c r="I10" s="179">
        <v>1250</v>
      </c>
      <c r="J10" s="9">
        <f t="shared" ref="J10" si="12">IF(N10="","",N10/$I10-1)</f>
        <v>0.34000000000000008</v>
      </c>
      <c r="K10" s="9">
        <f t="shared" si="10"/>
        <v>0.24</v>
      </c>
      <c r="L10" s="177">
        <f t="shared" si="10"/>
        <v>0.19999999999999996</v>
      </c>
      <c r="M10" s="1130"/>
      <c r="N10" s="211">
        <v>1675</v>
      </c>
      <c r="O10" s="645">
        <v>1600</v>
      </c>
      <c r="P10" s="124">
        <v>1550</v>
      </c>
      <c r="Q10" s="212">
        <v>1500</v>
      </c>
      <c r="R10" s="1131"/>
      <c r="S10" s="1134">
        <f t="shared" si="2"/>
        <v>1705</v>
      </c>
      <c r="T10" s="1131">
        <f t="shared" si="3"/>
        <v>1625</v>
      </c>
      <c r="U10" s="1131">
        <f t="shared" si="4"/>
        <v>1575</v>
      </c>
      <c r="V10" s="178">
        <f>IF(Q10="","",CEILING(Q10*1.015,5))</f>
        <v>1525</v>
      </c>
      <c r="W10" s="32"/>
      <c r="X10" s="32"/>
      <c r="Y10" s="8"/>
      <c r="Z10" s="8"/>
      <c r="AA10" s="8"/>
      <c r="AB10" s="8"/>
      <c r="AC10" s="8"/>
      <c r="AD10" s="8"/>
      <c r="AE10" s="8"/>
    </row>
    <row r="11" spans="1:31" s="960" customFormat="1" ht="15" customHeight="1" x14ac:dyDescent="0.2">
      <c r="A11" s="931" t="s">
        <v>706</v>
      </c>
      <c r="B11" s="944" t="s">
        <v>719</v>
      </c>
      <c r="C11" s="993" t="s">
        <v>720</v>
      </c>
      <c r="D11" s="999"/>
      <c r="E11" s="994" t="str">
        <f>VLOOKUP(C11,'Items in Tally'!$A$2:$D$4982,2,FALSE)</f>
        <v>2 PC</v>
      </c>
      <c r="F11" s="944"/>
      <c r="G11" s="995">
        <v>45559</v>
      </c>
      <c r="H11" s="944">
        <v>230</v>
      </c>
      <c r="I11" s="996">
        <v>2800</v>
      </c>
      <c r="J11" s="938">
        <f t="shared" ref="J11" si="13">IF(N11="","",N11/$I11-1)</f>
        <v>0.33928571428571419</v>
      </c>
      <c r="K11" s="938" t="str">
        <f t="shared" si="10"/>
        <v/>
      </c>
      <c r="L11" s="939" t="str">
        <f t="shared" si="10"/>
        <v/>
      </c>
      <c r="M11" s="932"/>
      <c r="N11" s="964">
        <v>3750</v>
      </c>
      <c r="O11" s="965"/>
      <c r="P11" s="952"/>
      <c r="Q11" s="966"/>
      <c r="R11" s="958"/>
      <c r="S11" s="957">
        <f t="shared" si="2"/>
        <v>3810</v>
      </c>
      <c r="T11" s="958" t="str">
        <f t="shared" si="3"/>
        <v/>
      </c>
      <c r="U11" s="958" t="str">
        <f t="shared" si="4"/>
        <v/>
      </c>
      <c r="V11" s="959" t="str">
        <f t="shared" ref="V11" si="14">IF(Q11="","",CEILING(Q11*1.02,5))</f>
        <v/>
      </c>
      <c r="W11" s="997"/>
      <c r="X11" s="997"/>
      <c r="Y11" s="944"/>
      <c r="Z11" s="944"/>
      <c r="AA11" s="944"/>
      <c r="AB11" s="944"/>
      <c r="AC11" s="944"/>
      <c r="AD11" s="944"/>
      <c r="AE11" s="944"/>
    </row>
    <row r="12" spans="1:31" s="578" customFormat="1" ht="16" x14ac:dyDescent="0.2">
      <c r="A12" s="171" t="s">
        <v>20</v>
      </c>
      <c r="B12" s="5" t="s">
        <v>521</v>
      </c>
      <c r="C12" s="983" t="s">
        <v>721</v>
      </c>
      <c r="D12" s="705"/>
      <c r="E12" s="701" t="str">
        <f>VLOOKUP(C12,'Items in Tally'!$A$2:$D$4982,2,FALSE)</f>
        <v> </v>
      </c>
      <c r="F12" s="5" t="s">
        <v>722</v>
      </c>
      <c r="G12" s="296">
        <v>45039</v>
      </c>
      <c r="H12" s="5">
        <v>95</v>
      </c>
      <c r="I12" s="174">
        <v>1170</v>
      </c>
      <c r="J12" s="6">
        <f t="shared" ref="J12" si="15">IF(N12="","",N12/$I12-1)</f>
        <v>0.36752136752136755</v>
      </c>
      <c r="K12" s="6" t="str">
        <f t="shared" si="10"/>
        <v/>
      </c>
      <c r="L12" s="172" t="str">
        <f t="shared" si="10"/>
        <v/>
      </c>
      <c r="M12" s="1150"/>
      <c r="N12" s="217">
        <v>1600</v>
      </c>
      <c r="O12" s="646"/>
      <c r="P12" s="7"/>
      <c r="Q12" s="218"/>
      <c r="R12" s="1148"/>
      <c r="S12" s="1152">
        <f t="shared" si="2"/>
        <v>1625</v>
      </c>
      <c r="T12" s="1148" t="str">
        <f t="shared" si="3"/>
        <v/>
      </c>
      <c r="U12" s="1148" t="str">
        <f t="shared" si="4"/>
        <v/>
      </c>
      <c r="V12" s="173" t="str">
        <f>IF(Q12="","",CEILING(Q12*1.015,5))</f>
        <v/>
      </c>
      <c r="W12" s="33"/>
      <c r="X12" s="33"/>
      <c r="Y12" s="5"/>
      <c r="Z12" s="5"/>
      <c r="AA12" s="5"/>
      <c r="AB12" s="5"/>
      <c r="AC12" s="5"/>
      <c r="AD12" s="5"/>
      <c r="AE12" s="5"/>
    </row>
    <row r="13" spans="1:31" s="577" customFormat="1" ht="16" x14ac:dyDescent="0.2">
      <c r="A13" s="175" t="s">
        <v>706</v>
      </c>
      <c r="B13" s="8" t="s">
        <v>723</v>
      </c>
      <c r="C13" s="973" t="s">
        <v>724</v>
      </c>
      <c r="D13" s="695"/>
      <c r="E13" s="694" t="str">
        <f>VLOOKUP(C13,'Items in Tally'!$A$2:$D$4982,2,FALSE)</f>
        <v>3 PC</v>
      </c>
      <c r="F13" s="8"/>
      <c r="G13" s="295">
        <v>45772</v>
      </c>
      <c r="H13" s="8">
        <v>105</v>
      </c>
      <c r="I13" s="179">
        <v>1300</v>
      </c>
      <c r="J13" s="9">
        <f t="shared" ref="J13" si="16">IF(N13="","",N13/$I13-1)</f>
        <v>0.34615384615384626</v>
      </c>
      <c r="K13" s="9">
        <f t="shared" si="10"/>
        <v>0.26923076923076916</v>
      </c>
      <c r="L13" s="177" t="str">
        <f t="shared" si="10"/>
        <v/>
      </c>
      <c r="M13" s="1130"/>
      <c r="N13" s="211">
        <v>1750</v>
      </c>
      <c r="O13" s="645"/>
      <c r="P13" s="124">
        <v>1650</v>
      </c>
      <c r="Q13" s="212"/>
      <c r="R13" s="1131"/>
      <c r="S13" s="1134">
        <f t="shared" si="2"/>
        <v>1780</v>
      </c>
      <c r="T13" s="1131" t="str">
        <f t="shared" si="3"/>
        <v/>
      </c>
      <c r="U13" s="1131">
        <f t="shared" si="4"/>
        <v>1675</v>
      </c>
      <c r="V13" s="178" t="str">
        <f>IF(Q13="","",CEILING(Q13*1.015,5))</f>
        <v/>
      </c>
      <c r="W13" s="32"/>
      <c r="X13" s="32"/>
      <c r="Y13" s="8"/>
      <c r="Z13" s="8"/>
      <c r="AA13" s="8"/>
      <c r="AB13" s="8"/>
      <c r="AC13" s="8"/>
      <c r="AD13" s="8"/>
      <c r="AE13" s="8"/>
    </row>
    <row r="14" spans="1:31" s="578" customFormat="1" ht="16" x14ac:dyDescent="0.2">
      <c r="A14" s="171" t="s">
        <v>20</v>
      </c>
      <c r="B14" s="5" t="s">
        <v>725</v>
      </c>
      <c r="C14" s="983" t="s">
        <v>726</v>
      </c>
      <c r="D14" s="705"/>
      <c r="E14" s="701" t="str">
        <f>VLOOKUP(C14,'Items in Tally'!$A$2:$D$4982,2,FALSE)</f>
        <v> </v>
      </c>
      <c r="F14" s="5"/>
      <c r="G14" s="296">
        <v>44032</v>
      </c>
      <c r="H14" s="5">
        <v>100</v>
      </c>
      <c r="I14" s="174">
        <v>1125</v>
      </c>
      <c r="J14" s="6">
        <f t="shared" ref="J14:J51" si="17">IF(N14="","",N14/$I14-1)</f>
        <v>0.55555555555555558</v>
      </c>
      <c r="K14" s="6"/>
      <c r="L14" s="172" t="str">
        <f t="shared" ref="L14:L19" si="18">IF(Q14="","",Q14/$I14-1)</f>
        <v/>
      </c>
      <c r="M14" s="1150"/>
      <c r="N14" s="217">
        <v>1750</v>
      </c>
      <c r="O14" s="646"/>
      <c r="P14" s="7"/>
      <c r="Q14" s="218"/>
      <c r="R14" s="1148"/>
      <c r="S14" s="1152">
        <f t="shared" si="2"/>
        <v>1780</v>
      </c>
      <c r="T14" s="1148" t="str">
        <f t="shared" si="3"/>
        <v/>
      </c>
      <c r="U14" s="1148" t="str">
        <f t="shared" si="4"/>
        <v/>
      </c>
      <c r="V14" s="173" t="str">
        <f>IF(Q14="","",CEILING(Q14*1.015,5))</f>
        <v/>
      </c>
      <c r="W14" s="33"/>
      <c r="X14" s="33"/>
      <c r="Y14" s="5"/>
      <c r="Z14" s="5"/>
      <c r="AA14" s="5"/>
      <c r="AB14" s="5"/>
      <c r="AC14" s="5"/>
      <c r="AD14" s="5"/>
      <c r="AE14" s="5"/>
    </row>
    <row r="15" spans="1:31" s="578" customFormat="1" ht="16" x14ac:dyDescent="0.2">
      <c r="A15" s="171" t="s">
        <v>20</v>
      </c>
      <c r="B15" s="5" t="s">
        <v>727</v>
      </c>
      <c r="C15" s="983" t="s">
        <v>728</v>
      </c>
      <c r="D15" s="705"/>
      <c r="E15" s="701" t="str">
        <f>VLOOKUP(C15,'Items in Tally'!$A$2:$D$4982,2,FALSE)</f>
        <v> </v>
      </c>
      <c r="F15" s="5" t="s">
        <v>729</v>
      </c>
      <c r="G15" s="296">
        <v>44826</v>
      </c>
      <c r="H15" s="5">
        <v>110</v>
      </c>
      <c r="I15" s="174">
        <v>1320</v>
      </c>
      <c r="J15" s="6">
        <f t="shared" si="17"/>
        <v>0.36363636363636354</v>
      </c>
      <c r="K15" s="6" t="str">
        <f>IF(P15="","",P15/$I15-1)</f>
        <v/>
      </c>
      <c r="L15" s="172" t="str">
        <f t="shared" si="18"/>
        <v/>
      </c>
      <c r="M15" s="1150"/>
      <c r="N15" s="217">
        <v>1800</v>
      </c>
      <c r="O15" s="646"/>
      <c r="P15" s="7"/>
      <c r="Q15" s="218"/>
      <c r="R15" s="1148"/>
      <c r="S15" s="1152">
        <f t="shared" si="2"/>
        <v>1830</v>
      </c>
      <c r="T15" s="1148" t="str">
        <f t="shared" si="3"/>
        <v/>
      </c>
      <c r="U15" s="1148" t="str">
        <f t="shared" si="4"/>
        <v/>
      </c>
      <c r="V15" s="173" t="str">
        <f t="shared" ref="V15" si="19">IF(Q15="","",CEILING(Q15*1.02,5))</f>
        <v/>
      </c>
      <c r="W15" s="33"/>
      <c r="X15" s="33"/>
      <c r="Y15" s="5"/>
      <c r="Z15" s="5"/>
      <c r="AA15" s="5"/>
      <c r="AB15" s="5"/>
      <c r="AC15" s="5"/>
      <c r="AD15" s="5"/>
      <c r="AE15" s="5"/>
    </row>
    <row r="16" spans="1:31" s="577" customFormat="1" ht="16" x14ac:dyDescent="0.2">
      <c r="A16" s="175" t="s">
        <v>20</v>
      </c>
      <c r="B16" s="8" t="s">
        <v>730</v>
      </c>
      <c r="C16" s="973" t="s">
        <v>731</v>
      </c>
      <c r="D16" s="695" t="s">
        <v>13</v>
      </c>
      <c r="E16" s="694" t="str">
        <f>VLOOKUP(C16,'Items in Tally'!$A$2:$D$4982,2,FALSE)</f>
        <v> </v>
      </c>
      <c r="F16" s="8"/>
      <c r="G16" s="295">
        <v>45713</v>
      </c>
      <c r="H16" s="8">
        <v>150</v>
      </c>
      <c r="I16" s="179">
        <v>1850</v>
      </c>
      <c r="J16" s="9">
        <f t="shared" si="17"/>
        <v>0.45945945945945943</v>
      </c>
      <c r="K16" s="9" t="str">
        <f>IF(P16="","",P16/$I16-1)</f>
        <v/>
      </c>
      <c r="L16" s="177" t="str">
        <f t="shared" si="18"/>
        <v/>
      </c>
      <c r="M16" s="1130"/>
      <c r="N16" s="211">
        <v>2700</v>
      </c>
      <c r="O16" s="645">
        <v>2600</v>
      </c>
      <c r="P16" s="124"/>
      <c r="Q16" s="212"/>
      <c r="R16" s="1131"/>
      <c r="S16" s="1134">
        <f t="shared" ref="S16:S29" si="20">IF(N16="","",CEILING(N16*1.015,5))</f>
        <v>2745</v>
      </c>
      <c r="T16" s="1131">
        <f t="shared" ref="T16:V16" si="21">IF(O16="","",CEILING(O16*1.02,5))</f>
        <v>2655</v>
      </c>
      <c r="U16" s="1131" t="str">
        <f t="shared" si="21"/>
        <v/>
      </c>
      <c r="V16" s="178" t="str">
        <f t="shared" si="21"/>
        <v/>
      </c>
      <c r="W16" s="32"/>
      <c r="X16" s="32"/>
      <c r="Y16" s="8"/>
      <c r="Z16" s="8"/>
      <c r="AA16" s="8"/>
      <c r="AB16" s="8"/>
      <c r="AC16" s="8"/>
      <c r="AD16" s="8"/>
      <c r="AE16" s="8"/>
    </row>
    <row r="17" spans="1:31" s="577" customFormat="1" ht="16" x14ac:dyDescent="0.2">
      <c r="A17" s="175" t="s">
        <v>20</v>
      </c>
      <c r="B17" s="8" t="s">
        <v>732</v>
      </c>
      <c r="C17" s="973" t="s">
        <v>733</v>
      </c>
      <c r="D17" s="695" t="s">
        <v>14</v>
      </c>
      <c r="E17" s="694" t="str">
        <f>VLOOKUP(C17,'Items in Tally'!$A$2:$D$4982,2,FALSE)</f>
        <v>2 PC</v>
      </c>
      <c r="F17" s="8"/>
      <c r="G17" s="295">
        <v>45772</v>
      </c>
      <c r="H17" s="8">
        <v>132</v>
      </c>
      <c r="I17" s="179">
        <v>1625</v>
      </c>
      <c r="J17" s="9">
        <f t="shared" si="17"/>
        <v>0.32307692307692304</v>
      </c>
      <c r="K17" s="9">
        <f>IF(P17="","",P17/$I17-1)</f>
        <v>0.2615384615384615</v>
      </c>
      <c r="L17" s="177" t="str">
        <f t="shared" si="18"/>
        <v/>
      </c>
      <c r="M17" s="1130"/>
      <c r="N17" s="211">
        <v>2150</v>
      </c>
      <c r="O17" s="645">
        <v>2125</v>
      </c>
      <c r="P17" s="124">
        <v>2050</v>
      </c>
      <c r="Q17" s="212"/>
      <c r="R17" s="1131"/>
      <c r="S17" s="1134">
        <f t="shared" si="20"/>
        <v>2185</v>
      </c>
      <c r="T17" s="1131">
        <f t="shared" ref="T17:V18" si="22">IF(O17="","",CEILING(O17*1.015,5))</f>
        <v>2160</v>
      </c>
      <c r="U17" s="1131">
        <f t="shared" si="22"/>
        <v>2085</v>
      </c>
      <c r="V17" s="178" t="str">
        <f t="shared" si="22"/>
        <v/>
      </c>
      <c r="W17" s="32"/>
      <c r="X17" s="32"/>
      <c r="Y17" s="8"/>
      <c r="Z17" s="8"/>
      <c r="AA17" s="8"/>
      <c r="AB17" s="8"/>
      <c r="AC17" s="8"/>
      <c r="AD17" s="8"/>
      <c r="AE17" s="8"/>
    </row>
    <row r="18" spans="1:31" s="960" customFormat="1" ht="16" x14ac:dyDescent="0.2">
      <c r="A18" s="931" t="s">
        <v>20</v>
      </c>
      <c r="B18" s="944" t="s">
        <v>734</v>
      </c>
      <c r="C18" s="993" t="s">
        <v>735</v>
      </c>
      <c r="D18" s="999" t="s">
        <v>736</v>
      </c>
      <c r="E18" s="994" t="str">
        <f>VLOOKUP(C18,'Items in Tally'!$A$2:$D$4982,2,FALSE)</f>
        <v>8 PC</v>
      </c>
      <c r="F18" s="944"/>
      <c r="G18" s="995">
        <v>45772</v>
      </c>
      <c r="H18" s="944">
        <v>230</v>
      </c>
      <c r="I18" s="996">
        <v>2830</v>
      </c>
      <c r="J18" s="938">
        <f t="shared" si="17"/>
        <v>0.28975265017667851</v>
      </c>
      <c r="K18" s="938">
        <f>IF(P18="","",P18/$I18-1)</f>
        <v>0.25441696113074208</v>
      </c>
      <c r="L18" s="939" t="str">
        <f t="shared" si="18"/>
        <v/>
      </c>
      <c r="M18" s="932"/>
      <c r="N18" s="964">
        <v>3650</v>
      </c>
      <c r="O18" s="965">
        <v>3600</v>
      </c>
      <c r="P18" s="952">
        <v>3550</v>
      </c>
      <c r="Q18" s="966"/>
      <c r="R18" s="958"/>
      <c r="S18" s="957">
        <f t="shared" si="20"/>
        <v>3705</v>
      </c>
      <c r="T18" s="958">
        <f t="shared" si="22"/>
        <v>3655</v>
      </c>
      <c r="U18" s="958">
        <f t="shared" si="22"/>
        <v>3605</v>
      </c>
      <c r="V18" s="959" t="str">
        <f t="shared" si="22"/>
        <v/>
      </c>
      <c r="W18" s="997"/>
      <c r="X18" s="997"/>
      <c r="Y18" s="944"/>
      <c r="Z18" s="944"/>
      <c r="AA18" s="944"/>
      <c r="AB18" s="944"/>
      <c r="AC18" s="944"/>
      <c r="AD18" s="944"/>
      <c r="AE18" s="944"/>
    </row>
    <row r="19" spans="1:31" s="577" customFormat="1" ht="16" x14ac:dyDescent="0.2">
      <c r="A19" s="175" t="s">
        <v>20</v>
      </c>
      <c r="B19" s="8" t="s">
        <v>737</v>
      </c>
      <c r="C19" s="973" t="s">
        <v>738</v>
      </c>
      <c r="D19" s="695" t="s">
        <v>712</v>
      </c>
      <c r="E19" s="694" t="str">
        <f>VLOOKUP(C19,'Items in Tally'!$A$2:$D$4982,2,FALSE)</f>
        <v>12 PC</v>
      </c>
      <c r="F19" s="8"/>
      <c r="G19" s="295">
        <v>45772</v>
      </c>
      <c r="H19" s="8">
        <v>240</v>
      </c>
      <c r="I19" s="179">
        <v>2950</v>
      </c>
      <c r="J19" s="9">
        <f t="shared" si="17"/>
        <v>0.27118644067796605</v>
      </c>
      <c r="K19" s="9">
        <f>IF(P19="","",P19/$I19-1)</f>
        <v>0.23728813559322037</v>
      </c>
      <c r="L19" s="177" t="str">
        <f t="shared" si="18"/>
        <v/>
      </c>
      <c r="M19" s="1130"/>
      <c r="N19" s="211">
        <v>3750</v>
      </c>
      <c r="O19" s="645">
        <v>3700</v>
      </c>
      <c r="P19" s="124">
        <v>3650</v>
      </c>
      <c r="Q19" s="212"/>
      <c r="R19" s="1131"/>
      <c r="S19" s="1134">
        <f t="shared" si="20"/>
        <v>3810</v>
      </c>
      <c r="T19" s="1131">
        <f>IF(O19="","",CEILING(O19*1.015,5))</f>
        <v>3760</v>
      </c>
      <c r="U19" s="1131">
        <f>IF(P19="","",CEILING(P19*1.015,5))</f>
        <v>3705</v>
      </c>
      <c r="V19" s="178" t="str">
        <f t="shared" ref="V19" si="23">IF(Q19="","",CEILING(Q19*1.02,5))</f>
        <v/>
      </c>
      <c r="W19" s="32"/>
      <c r="X19" s="32"/>
      <c r="Y19" s="8"/>
      <c r="Z19" s="8"/>
      <c r="AA19" s="8"/>
      <c r="AB19" s="8"/>
      <c r="AC19" s="8"/>
      <c r="AD19" s="8"/>
      <c r="AE19" s="8"/>
    </row>
    <row r="20" spans="1:31" s="578" customFormat="1" ht="16" x14ac:dyDescent="0.2">
      <c r="A20" s="171" t="s">
        <v>20</v>
      </c>
      <c r="B20" s="5" t="s">
        <v>739</v>
      </c>
      <c r="C20" s="983" t="s">
        <v>740</v>
      </c>
      <c r="E20" s="701" t="str">
        <f>VLOOKUP(C20,'Items in Tally'!$A$2:$D$4982,2,FALSE)</f>
        <v> </v>
      </c>
      <c r="F20" s="5"/>
      <c r="G20" s="296">
        <v>45559</v>
      </c>
      <c r="H20" s="5">
        <v>290</v>
      </c>
      <c r="I20" s="174">
        <v>3550</v>
      </c>
      <c r="J20" s="6"/>
      <c r="K20" s="6"/>
      <c r="L20" s="172"/>
      <c r="M20" s="1150"/>
      <c r="N20" s="217">
        <v>4700</v>
      </c>
      <c r="O20" s="646"/>
      <c r="P20" s="7"/>
      <c r="Q20" s="218"/>
      <c r="R20" s="1148"/>
      <c r="S20" s="1152">
        <f t="shared" si="20"/>
        <v>4775</v>
      </c>
      <c r="T20" s="1148"/>
      <c r="U20" s="1148"/>
      <c r="V20" s="173"/>
      <c r="W20" s="33"/>
      <c r="X20" s="33"/>
      <c r="Y20" s="5"/>
      <c r="Z20" s="5"/>
      <c r="AA20" s="5"/>
      <c r="AB20" s="5"/>
      <c r="AC20" s="5"/>
      <c r="AD20" s="5"/>
      <c r="AE20" s="5"/>
    </row>
    <row r="21" spans="1:31" s="577" customFormat="1" ht="15.75" customHeight="1" x14ac:dyDescent="0.2">
      <c r="A21" s="175" t="s">
        <v>20</v>
      </c>
      <c r="B21" s="8" t="s">
        <v>741</v>
      </c>
      <c r="C21" s="973" t="s">
        <v>742</v>
      </c>
      <c r="D21" s="695" t="s">
        <v>743</v>
      </c>
      <c r="E21" s="694" t="str">
        <f>VLOOKUP(C21,'Items in Tally'!$A$2:$D$4982,2,FALSE)</f>
        <v>4 PC</v>
      </c>
      <c r="F21" s="8"/>
      <c r="G21" s="295">
        <v>45772</v>
      </c>
      <c r="H21" s="8" t="s">
        <v>744</v>
      </c>
      <c r="I21" s="179">
        <v>2200</v>
      </c>
      <c r="J21" s="9">
        <f t="shared" si="17"/>
        <v>0.45454545454545459</v>
      </c>
      <c r="K21" s="9" t="str">
        <f t="shared" ref="K21:K32" si="24">IF(P21="","",P21/$I21-1)</f>
        <v/>
      </c>
      <c r="L21" s="177" t="str">
        <f t="shared" ref="L21:L32" si="25">IF(Q21="","",Q21/$I21-1)</f>
        <v/>
      </c>
      <c r="M21" s="1130"/>
      <c r="N21" s="211">
        <v>3200</v>
      </c>
      <c r="O21" s="645"/>
      <c r="P21" s="124"/>
      <c r="Q21" s="212"/>
      <c r="R21" s="1131"/>
      <c r="S21" s="1134">
        <f t="shared" si="20"/>
        <v>3250</v>
      </c>
      <c r="T21" s="1131" t="str">
        <f t="shared" ref="T21:V22" si="26">IF(O21="","",CEILING(O21*1.015,5))</f>
        <v/>
      </c>
      <c r="U21" s="1131" t="str">
        <f t="shared" si="26"/>
        <v/>
      </c>
      <c r="V21" s="178" t="str">
        <f t="shared" si="26"/>
        <v/>
      </c>
      <c r="W21" s="32"/>
      <c r="X21" s="32"/>
      <c r="Y21" s="8"/>
      <c r="Z21" s="8"/>
      <c r="AA21" s="8"/>
      <c r="AB21" s="8"/>
      <c r="AC21" s="8"/>
      <c r="AD21" s="8"/>
      <c r="AE21" s="8"/>
    </row>
    <row r="22" spans="1:31" s="577" customFormat="1" ht="15.75" customHeight="1" x14ac:dyDescent="0.2">
      <c r="A22" s="175" t="s">
        <v>20</v>
      </c>
      <c r="B22" s="8" t="s">
        <v>745</v>
      </c>
      <c r="C22" s="973" t="s">
        <v>746</v>
      </c>
      <c r="D22" s="695"/>
      <c r="E22" s="694" t="str">
        <f>VLOOKUP(C22,'Items in Tally'!$A$2:$D$4982,2,FALSE)</f>
        <v>2 PC</v>
      </c>
      <c r="F22" s="8"/>
      <c r="G22" s="295">
        <v>45772</v>
      </c>
      <c r="H22" s="8" t="s">
        <v>747</v>
      </c>
      <c r="I22" s="179">
        <v>2450</v>
      </c>
      <c r="J22" s="9">
        <f t="shared" si="17"/>
        <v>0.22448979591836737</v>
      </c>
      <c r="K22" s="9" t="str">
        <f t="shared" si="24"/>
        <v/>
      </c>
      <c r="L22" s="177" t="str">
        <f t="shared" si="25"/>
        <v/>
      </c>
      <c r="M22" s="1130"/>
      <c r="N22" s="211">
        <v>3000</v>
      </c>
      <c r="O22" s="645"/>
      <c r="P22" s="124"/>
      <c r="Q22" s="212"/>
      <c r="R22" s="1131"/>
      <c r="S22" s="1134">
        <f t="shared" si="20"/>
        <v>3045</v>
      </c>
      <c r="T22" s="1131" t="str">
        <f t="shared" si="26"/>
        <v/>
      </c>
      <c r="U22" s="1131" t="str">
        <f t="shared" si="26"/>
        <v/>
      </c>
      <c r="V22" s="178" t="str">
        <f t="shared" si="26"/>
        <v/>
      </c>
      <c r="W22" s="32"/>
      <c r="X22" s="32"/>
      <c r="Y22" s="8"/>
      <c r="Z22" s="8"/>
      <c r="AA22" s="8"/>
      <c r="AB22" s="8"/>
      <c r="AC22" s="8"/>
      <c r="AD22" s="8"/>
      <c r="AE22" s="8"/>
    </row>
    <row r="23" spans="1:31" s="577" customFormat="1" ht="15.75" customHeight="1" x14ac:dyDescent="0.2">
      <c r="A23" s="175" t="s">
        <v>20</v>
      </c>
      <c r="B23" s="8" t="s">
        <v>748</v>
      </c>
      <c r="C23" s="973" t="s">
        <v>749</v>
      </c>
      <c r="D23" s="695"/>
      <c r="E23" s="694" t="str">
        <f>VLOOKUP(C23,'Items in Tally'!$A$2:$D$4982,2,FALSE)</f>
        <v>6 PC</v>
      </c>
      <c r="F23" s="8"/>
      <c r="G23" s="295">
        <v>45713</v>
      </c>
      <c r="H23" s="8">
        <v>270</v>
      </c>
      <c r="I23" s="179">
        <v>3325</v>
      </c>
      <c r="J23" s="9">
        <f t="shared" si="17"/>
        <v>0.20300751879699241</v>
      </c>
      <c r="K23" s="9" t="str">
        <f t="shared" si="24"/>
        <v/>
      </c>
      <c r="L23" s="177" t="str">
        <f t="shared" si="25"/>
        <v/>
      </c>
      <c r="M23" s="1130"/>
      <c r="N23" s="211">
        <v>4000</v>
      </c>
      <c r="O23" s="645"/>
      <c r="P23" s="124"/>
      <c r="Q23" s="212"/>
      <c r="R23" s="1131"/>
      <c r="S23" s="1134">
        <f t="shared" si="20"/>
        <v>4060</v>
      </c>
      <c r="T23" s="1131" t="str">
        <f t="shared" ref="T23:V23" si="27">IF(O23="","",CEILING(O23*1.02,5))</f>
        <v/>
      </c>
      <c r="U23" s="1131" t="str">
        <f t="shared" si="27"/>
        <v/>
      </c>
      <c r="V23" s="178" t="str">
        <f t="shared" si="27"/>
        <v/>
      </c>
      <c r="W23" s="32"/>
      <c r="X23" s="32"/>
      <c r="Y23" s="8"/>
      <c r="Z23" s="8"/>
      <c r="AA23" s="8"/>
      <c r="AB23" s="8"/>
      <c r="AC23" s="8"/>
      <c r="AD23" s="8"/>
      <c r="AE23" s="8"/>
    </row>
    <row r="24" spans="1:31" s="577" customFormat="1" ht="15.75" customHeight="1" x14ac:dyDescent="0.2">
      <c r="A24" s="175" t="s">
        <v>20</v>
      </c>
      <c r="B24" s="8" t="s">
        <v>750</v>
      </c>
      <c r="C24" s="973" t="s">
        <v>751</v>
      </c>
      <c r="D24" s="695"/>
      <c r="E24" s="694" t="str">
        <f>VLOOKUP(C24,'Items in Tally'!$A$2:$D$4982,2,FALSE)</f>
        <v>2 PC</v>
      </c>
      <c r="F24" s="8"/>
      <c r="G24" s="295">
        <v>45772</v>
      </c>
      <c r="H24" s="8">
        <v>290</v>
      </c>
      <c r="I24" s="179">
        <v>3570</v>
      </c>
      <c r="J24" s="9">
        <f t="shared" si="17"/>
        <v>0.28851540616246507</v>
      </c>
      <c r="K24" s="9" t="str">
        <f t="shared" si="24"/>
        <v/>
      </c>
      <c r="L24" s="177" t="str">
        <f t="shared" si="25"/>
        <v/>
      </c>
      <c r="M24" s="1130"/>
      <c r="N24" s="211">
        <v>4600</v>
      </c>
      <c r="O24" s="645"/>
      <c r="P24" s="124"/>
      <c r="Q24" s="212"/>
      <c r="R24" s="1131"/>
      <c r="S24" s="1134">
        <f t="shared" si="20"/>
        <v>4670</v>
      </c>
      <c r="T24" s="1131" t="str">
        <f t="shared" ref="T24:V24" si="28">IF(O24="","",CEILING(O24*1.02,5))</f>
        <v/>
      </c>
      <c r="U24" s="1131" t="str">
        <f t="shared" si="28"/>
        <v/>
      </c>
      <c r="V24" s="178" t="str">
        <f t="shared" si="28"/>
        <v/>
      </c>
      <c r="W24" s="32"/>
      <c r="X24" s="32"/>
      <c r="Y24" s="8"/>
      <c r="Z24" s="8"/>
      <c r="AA24" s="8"/>
      <c r="AB24" s="8"/>
      <c r="AC24" s="8"/>
      <c r="AD24" s="8"/>
      <c r="AE24" s="8"/>
    </row>
    <row r="25" spans="1:31" s="578" customFormat="1" ht="15.75" customHeight="1" x14ac:dyDescent="0.2">
      <c r="A25" s="171" t="s">
        <v>20</v>
      </c>
      <c r="B25" s="5" t="s">
        <v>596</v>
      </c>
      <c r="C25" s="983" t="s">
        <v>752</v>
      </c>
      <c r="D25" s="705"/>
      <c r="E25" s="701" t="str">
        <f>VLOOKUP(C25,'Items in Tally'!$A$2:$D$4982,2,FALSE)</f>
        <v> </v>
      </c>
      <c r="F25" s="5"/>
      <c r="G25" s="296">
        <v>44317</v>
      </c>
      <c r="H25" s="5">
        <v>150</v>
      </c>
      <c r="I25" s="174">
        <v>1800</v>
      </c>
      <c r="J25" s="6">
        <f t="shared" si="17"/>
        <v>0.52777777777777768</v>
      </c>
      <c r="K25" s="6" t="str">
        <f t="shared" si="24"/>
        <v/>
      </c>
      <c r="L25" s="172" t="str">
        <f t="shared" si="25"/>
        <v/>
      </c>
      <c r="M25" s="1150"/>
      <c r="N25" s="217">
        <v>2750</v>
      </c>
      <c r="O25" s="646"/>
      <c r="P25" s="7"/>
      <c r="Q25" s="218"/>
      <c r="R25" s="1148"/>
      <c r="S25" s="1152">
        <f t="shared" si="20"/>
        <v>2795</v>
      </c>
      <c r="T25" s="1148" t="str">
        <f t="shared" ref="T25:V25" si="29">IF(O25="","",CEILING(O25*1.02,5))</f>
        <v/>
      </c>
      <c r="U25" s="1148" t="str">
        <f t="shared" si="29"/>
        <v/>
      </c>
      <c r="V25" s="173" t="str">
        <f t="shared" si="29"/>
        <v/>
      </c>
      <c r="W25" s="33"/>
      <c r="X25" s="33"/>
      <c r="Y25" s="5"/>
      <c r="Z25" s="5"/>
      <c r="AA25" s="5"/>
      <c r="AB25" s="5"/>
      <c r="AC25" s="5"/>
      <c r="AD25" s="5"/>
      <c r="AE25" s="5"/>
    </row>
    <row r="26" spans="1:31" s="578" customFormat="1" ht="15.75" customHeight="1" x14ac:dyDescent="0.2">
      <c r="A26" s="171" t="s">
        <v>20</v>
      </c>
      <c r="B26" s="5" t="s">
        <v>598</v>
      </c>
      <c r="C26" s="983" t="s">
        <v>753</v>
      </c>
      <c r="D26" s="705"/>
      <c r="E26" s="701" t="str">
        <f>VLOOKUP(C26,'Items in Tally'!$A$2:$D$4982,2,FALSE)</f>
        <v> </v>
      </c>
      <c r="F26" s="5"/>
      <c r="G26" s="296">
        <v>45713</v>
      </c>
      <c r="H26" s="5">
        <v>155</v>
      </c>
      <c r="I26" s="174">
        <v>1920</v>
      </c>
      <c r="J26" s="6">
        <f t="shared" si="17"/>
        <v>0.40625</v>
      </c>
      <c r="K26" s="6" t="str">
        <f t="shared" si="24"/>
        <v/>
      </c>
      <c r="L26" s="172" t="str">
        <f t="shared" si="25"/>
        <v/>
      </c>
      <c r="M26" s="1150"/>
      <c r="N26" s="217">
        <v>2700</v>
      </c>
      <c r="O26" s="646">
        <v>2650</v>
      </c>
      <c r="P26" s="7"/>
      <c r="Q26" s="218"/>
      <c r="R26" s="1148"/>
      <c r="S26" s="1152">
        <f t="shared" si="20"/>
        <v>2745</v>
      </c>
      <c r="T26" s="1148">
        <f>IF(O26="","",CEILING(O26*1.015,5))</f>
        <v>2690</v>
      </c>
      <c r="U26" s="1148" t="str">
        <f>IF(P26="","",CEILING(P26*1.015,5))</f>
        <v/>
      </c>
      <c r="V26" s="173" t="str">
        <f>IF(Q26="","",CEILING(Q26*1.015,5))</f>
        <v/>
      </c>
      <c r="W26" s="33"/>
      <c r="X26" s="33"/>
      <c r="Y26" s="5"/>
      <c r="Z26" s="5"/>
      <c r="AA26" s="5"/>
      <c r="AB26" s="5"/>
      <c r="AC26" s="5"/>
      <c r="AD26" s="5"/>
      <c r="AE26" s="5"/>
    </row>
    <row r="27" spans="1:31" s="577" customFormat="1" ht="16.5" customHeight="1" x14ac:dyDescent="0.2">
      <c r="A27" s="175" t="s">
        <v>20</v>
      </c>
      <c r="B27" s="8" t="s">
        <v>754</v>
      </c>
      <c r="C27" s="973" t="s">
        <v>755</v>
      </c>
      <c r="D27" s="695"/>
      <c r="E27" s="694" t="str">
        <f>VLOOKUP(C27,'Items in Tally'!$A$2:$D$4982,2,FALSE)</f>
        <v>9 PC</v>
      </c>
      <c r="F27" s="8"/>
      <c r="G27" s="295">
        <v>45772</v>
      </c>
      <c r="H27" s="8">
        <v>300</v>
      </c>
      <c r="I27" s="179">
        <v>3700</v>
      </c>
      <c r="J27" s="9">
        <f t="shared" si="17"/>
        <v>0.14864864864864868</v>
      </c>
      <c r="K27" s="9" t="str">
        <f t="shared" si="24"/>
        <v/>
      </c>
      <c r="L27" s="177" t="str">
        <f t="shared" si="25"/>
        <v/>
      </c>
      <c r="M27" s="1130"/>
      <c r="N27" s="211">
        <v>4250</v>
      </c>
      <c r="O27" s="645"/>
      <c r="P27" s="124"/>
      <c r="Q27" s="212"/>
      <c r="R27" s="1131"/>
      <c r="S27" s="1134">
        <f t="shared" si="20"/>
        <v>4315</v>
      </c>
      <c r="T27" s="1131" t="str">
        <f t="shared" ref="T27:V27" si="30">IF(O27="","",CEILING(O27*1.02,5))</f>
        <v/>
      </c>
      <c r="U27" s="1131" t="str">
        <f t="shared" si="30"/>
        <v/>
      </c>
      <c r="V27" s="178" t="str">
        <f t="shared" si="30"/>
        <v/>
      </c>
      <c r="W27" s="32"/>
      <c r="X27" s="32"/>
      <c r="Y27" s="8"/>
      <c r="Z27" s="8"/>
      <c r="AA27" s="8"/>
      <c r="AB27" s="8"/>
      <c r="AC27" s="8"/>
      <c r="AD27" s="8"/>
      <c r="AE27" s="8"/>
    </row>
    <row r="28" spans="1:31" s="577" customFormat="1" ht="15.75" customHeight="1" x14ac:dyDescent="0.2">
      <c r="A28" s="175" t="s">
        <v>20</v>
      </c>
      <c r="B28" s="8" t="s">
        <v>756</v>
      </c>
      <c r="C28" s="973" t="s">
        <v>757</v>
      </c>
      <c r="D28" s="695"/>
      <c r="E28" s="694" t="str">
        <f>VLOOKUP(C28,'Items in Tally'!$A$2:$D$4982,2,FALSE)</f>
        <v>5 PC</v>
      </c>
      <c r="F28" s="8" t="s">
        <v>758</v>
      </c>
      <c r="G28" s="295">
        <v>45772</v>
      </c>
      <c r="H28" s="8">
        <v>295</v>
      </c>
      <c r="I28" s="179">
        <v>3650</v>
      </c>
      <c r="J28" s="9">
        <f t="shared" si="17"/>
        <v>0.24657534246575352</v>
      </c>
      <c r="K28" s="9" t="str">
        <f t="shared" si="24"/>
        <v/>
      </c>
      <c r="L28" s="177" t="str">
        <f t="shared" si="25"/>
        <v/>
      </c>
      <c r="M28" s="1130"/>
      <c r="N28" s="211">
        <v>4550</v>
      </c>
      <c r="O28" s="645"/>
      <c r="P28" s="124"/>
      <c r="Q28" s="212"/>
      <c r="R28" s="1131"/>
      <c r="S28" s="1134">
        <f t="shared" si="20"/>
        <v>4620</v>
      </c>
      <c r="T28" s="1131" t="str">
        <f t="shared" ref="T28:V29" si="31">IF(O28="","",CEILING(O28*1.015,5))</f>
        <v/>
      </c>
      <c r="U28" s="1131" t="str">
        <f t="shared" si="31"/>
        <v/>
      </c>
      <c r="V28" s="178" t="str">
        <f t="shared" si="31"/>
        <v/>
      </c>
      <c r="W28" s="32"/>
      <c r="X28" s="32"/>
      <c r="Y28" s="8"/>
      <c r="Z28" s="8"/>
      <c r="AA28" s="8"/>
      <c r="AB28" s="8"/>
      <c r="AC28" s="8"/>
      <c r="AD28" s="8"/>
      <c r="AE28" s="8"/>
    </row>
    <row r="29" spans="1:31" s="577" customFormat="1" ht="15.75" customHeight="1" x14ac:dyDescent="0.2">
      <c r="A29" s="175" t="s">
        <v>20</v>
      </c>
      <c r="B29" s="8" t="s">
        <v>759</v>
      </c>
      <c r="C29" s="973" t="s">
        <v>760</v>
      </c>
      <c r="D29" s="695"/>
      <c r="E29" s="694" t="str">
        <f>VLOOKUP(C29,'Items in Tally'!$A$2:$D$4982,2,FALSE)</f>
        <v>1 PC</v>
      </c>
      <c r="F29" s="8" t="s">
        <v>761</v>
      </c>
      <c r="G29" s="295">
        <v>45772</v>
      </c>
      <c r="H29" s="8">
        <v>350</v>
      </c>
      <c r="I29" s="179">
        <v>4300</v>
      </c>
      <c r="J29" s="9">
        <f t="shared" si="17"/>
        <v>0.2558139534883721</v>
      </c>
      <c r="K29" s="9" t="str">
        <f t="shared" si="24"/>
        <v/>
      </c>
      <c r="L29" s="177" t="str">
        <f t="shared" si="25"/>
        <v/>
      </c>
      <c r="M29" s="1130"/>
      <c r="N29" s="211">
        <v>5400</v>
      </c>
      <c r="O29" s="645"/>
      <c r="P29" s="124"/>
      <c r="Q29" s="212"/>
      <c r="R29" s="1131"/>
      <c r="S29" s="1134">
        <f t="shared" si="20"/>
        <v>5485</v>
      </c>
      <c r="T29" s="1131" t="str">
        <f t="shared" si="31"/>
        <v/>
      </c>
      <c r="U29" s="1131" t="str">
        <f t="shared" si="31"/>
        <v/>
      </c>
      <c r="V29" s="178" t="str">
        <f t="shared" si="31"/>
        <v/>
      </c>
      <c r="W29" s="32"/>
      <c r="X29" s="32"/>
      <c r="Y29" s="8"/>
      <c r="Z29" s="8"/>
      <c r="AA29" s="8"/>
      <c r="AB29" s="8"/>
      <c r="AC29" s="8"/>
      <c r="AD29" s="8"/>
      <c r="AE29" s="8"/>
    </row>
    <row r="30" spans="1:31" s="577" customFormat="1" ht="15.75" customHeight="1" x14ac:dyDescent="0.2">
      <c r="A30" s="175" t="s">
        <v>20</v>
      </c>
      <c r="B30" s="8" t="s">
        <v>762</v>
      </c>
      <c r="C30" s="973" t="s">
        <v>763</v>
      </c>
      <c r="D30" s="695" t="s">
        <v>736</v>
      </c>
      <c r="E30" s="694" t="str">
        <f>VLOOKUP(C30,'Items in Tally'!$A$2:$D$4982,2,FALSE)</f>
        <v>3 PC</v>
      </c>
      <c r="F30" s="8"/>
      <c r="G30" s="295">
        <v>45713</v>
      </c>
      <c r="H30" s="8">
        <v>560</v>
      </c>
      <c r="I30" s="179">
        <v>6890</v>
      </c>
      <c r="J30" s="9">
        <f t="shared" si="17"/>
        <v>0.29172714078374451</v>
      </c>
      <c r="K30" s="9" t="str">
        <f t="shared" si="24"/>
        <v/>
      </c>
      <c r="L30" s="177" t="str">
        <f t="shared" si="25"/>
        <v/>
      </c>
      <c r="M30" s="1130"/>
      <c r="N30" s="211">
        <v>8900</v>
      </c>
      <c r="O30" s="645">
        <v>8750</v>
      </c>
      <c r="P30" s="124"/>
      <c r="Q30" s="212"/>
      <c r="R30" s="1131"/>
      <c r="S30" s="1134">
        <f>IF(N30="","",CEILING(N30*1.01,5))</f>
        <v>8990</v>
      </c>
      <c r="T30" s="1131">
        <f>IF(O30="","",CEILING(O30*1.01,5))</f>
        <v>8840</v>
      </c>
      <c r="U30" s="1131" t="str">
        <f t="shared" ref="U30:V32" si="32">IF(P30="","",CEILING(P30*1.015,5))</f>
        <v/>
      </c>
      <c r="V30" s="178" t="str">
        <f t="shared" si="32"/>
        <v/>
      </c>
      <c r="W30" s="32"/>
      <c r="X30" s="32"/>
      <c r="Y30" s="8"/>
      <c r="Z30" s="8"/>
      <c r="AA30" s="8"/>
      <c r="AB30" s="8"/>
      <c r="AC30" s="8"/>
      <c r="AD30" s="8"/>
      <c r="AE30" s="8"/>
    </row>
    <row r="31" spans="1:31" s="577" customFormat="1" ht="15.75" customHeight="1" x14ac:dyDescent="0.2">
      <c r="A31" s="175" t="s">
        <v>20</v>
      </c>
      <c r="B31" s="8" t="s">
        <v>764</v>
      </c>
      <c r="C31" s="973" t="s">
        <v>765</v>
      </c>
      <c r="D31" s="695"/>
      <c r="E31" s="694" t="str">
        <f>VLOOKUP(C31,'Items in Tally'!$A$2:$D$4982,2,FALSE)</f>
        <v>5 PC</v>
      </c>
      <c r="F31" s="8"/>
      <c r="G31" s="295">
        <v>45772</v>
      </c>
      <c r="H31" s="8">
        <v>235</v>
      </c>
      <c r="I31" s="179">
        <v>2900</v>
      </c>
      <c r="J31" s="9">
        <f t="shared" si="17"/>
        <v>0.53448275862068972</v>
      </c>
      <c r="K31" s="9" t="str">
        <f t="shared" si="24"/>
        <v/>
      </c>
      <c r="L31" s="177" t="str">
        <f t="shared" si="25"/>
        <v/>
      </c>
      <c r="M31" s="1130"/>
      <c r="N31" s="211">
        <v>4450</v>
      </c>
      <c r="O31" s="645">
        <v>4400</v>
      </c>
      <c r="P31" s="124"/>
      <c r="Q31" s="212"/>
      <c r="R31" s="1131"/>
      <c r="S31" s="1134">
        <f>IF(N31="","",CEILING(N31*1.015,5))</f>
        <v>4520</v>
      </c>
      <c r="T31" s="1131">
        <f>IF(O31="","",CEILING(O31*1.015,5))</f>
        <v>4470</v>
      </c>
      <c r="U31" s="1131" t="str">
        <f t="shared" si="32"/>
        <v/>
      </c>
      <c r="V31" s="178" t="str">
        <f t="shared" si="32"/>
        <v/>
      </c>
      <c r="W31" s="32"/>
      <c r="X31" s="32"/>
      <c r="Y31" s="8"/>
      <c r="Z31" s="8"/>
      <c r="AA31" s="8"/>
      <c r="AB31" s="8"/>
      <c r="AC31" s="8"/>
      <c r="AD31" s="8"/>
      <c r="AE31" s="8"/>
    </row>
    <row r="32" spans="1:31" s="577" customFormat="1" ht="15.75" customHeight="1" x14ac:dyDescent="0.2">
      <c r="A32" s="175" t="s">
        <v>20</v>
      </c>
      <c r="B32" s="8" t="s">
        <v>766</v>
      </c>
      <c r="C32" s="973" t="s">
        <v>767</v>
      </c>
      <c r="D32" s="695"/>
      <c r="E32" s="694" t="str">
        <f>VLOOKUP(C32,'Items in Tally'!$A$2:$D$4982,2,FALSE)</f>
        <v>2 PC</v>
      </c>
      <c r="F32" s="8"/>
      <c r="G32" s="295">
        <v>45772</v>
      </c>
      <c r="H32" s="8">
        <v>540</v>
      </c>
      <c r="I32" s="179">
        <v>6650</v>
      </c>
      <c r="J32" s="9">
        <f t="shared" si="17"/>
        <v>0.21052631578947367</v>
      </c>
      <c r="K32" s="9" t="str">
        <f t="shared" si="24"/>
        <v/>
      </c>
      <c r="L32" s="177" t="str">
        <f t="shared" si="25"/>
        <v/>
      </c>
      <c r="M32" s="1130"/>
      <c r="N32" s="211">
        <v>8050</v>
      </c>
      <c r="O32" s="645"/>
      <c r="P32" s="124"/>
      <c r="Q32" s="212"/>
      <c r="R32" s="1131"/>
      <c r="S32" s="1134">
        <f>IF(N32="","",CEILING(N32*1.011,5))</f>
        <v>8140</v>
      </c>
      <c r="T32" s="1131" t="str">
        <f>IF(O32="","",CEILING(O32*1.015,5))</f>
        <v/>
      </c>
      <c r="U32" s="1131" t="str">
        <f t="shared" si="32"/>
        <v/>
      </c>
      <c r="V32" s="178" t="str">
        <f t="shared" si="32"/>
        <v/>
      </c>
      <c r="W32" s="32"/>
      <c r="X32" s="32"/>
      <c r="Y32" s="8"/>
      <c r="Z32" s="8"/>
      <c r="AA32" s="8"/>
      <c r="AB32" s="8"/>
      <c r="AC32" s="8"/>
      <c r="AD32" s="8"/>
      <c r="AE32" s="8"/>
    </row>
    <row r="33" spans="1:31" s="578" customFormat="1" ht="15.75" customHeight="1" x14ac:dyDescent="0.2">
      <c r="A33" s="171"/>
      <c r="B33" s="5" t="s">
        <v>768</v>
      </c>
      <c r="C33" s="983"/>
      <c r="D33" s="705"/>
      <c r="E33" s="701"/>
      <c r="F33" s="5" t="s">
        <v>769</v>
      </c>
      <c r="G33" s="296"/>
      <c r="H33" s="5"/>
      <c r="I33" s="174"/>
      <c r="J33" s="6"/>
      <c r="K33" s="6"/>
      <c r="L33" s="172"/>
      <c r="M33" s="1150"/>
      <c r="N33" s="217"/>
      <c r="O33" s="646"/>
      <c r="P33" s="7"/>
      <c r="Q33" s="218"/>
      <c r="R33" s="1148"/>
      <c r="S33" s="1152"/>
      <c r="T33" s="1148"/>
      <c r="U33" s="1148"/>
      <c r="V33" s="173"/>
      <c r="W33" s="33"/>
      <c r="X33" s="33"/>
      <c r="Y33" s="5"/>
      <c r="Z33" s="5"/>
      <c r="AA33" s="5"/>
      <c r="AB33" s="5"/>
      <c r="AC33" s="5"/>
      <c r="AD33" s="5"/>
      <c r="AE33" s="5"/>
    </row>
    <row r="34" spans="1:31" s="578" customFormat="1" ht="15.75" customHeight="1" x14ac:dyDescent="0.2">
      <c r="A34" s="171" t="s">
        <v>321</v>
      </c>
      <c r="B34" s="5" t="s">
        <v>770</v>
      </c>
      <c r="C34" s="983" t="s">
        <v>771</v>
      </c>
      <c r="E34" s="701" t="str">
        <f>VLOOKUP(C34,'Items in Tally'!$A$2:$D$4982,2,FALSE)</f>
        <v> </v>
      </c>
      <c r="F34" s="5" t="s">
        <v>772</v>
      </c>
      <c r="G34" s="296">
        <v>45559</v>
      </c>
      <c r="H34" s="5">
        <v>570</v>
      </c>
      <c r="I34" s="174">
        <v>6980</v>
      </c>
      <c r="J34" s="6">
        <f t="shared" si="17"/>
        <v>0.23925501432664764</v>
      </c>
      <c r="K34" s="6" t="str">
        <f t="shared" ref="K34:K51" si="33">IF(P34="","",P34/$I34-1)</f>
        <v/>
      </c>
      <c r="L34" s="172" t="str">
        <f t="shared" ref="L34:L51" si="34">IF(Q34="","",Q34/$I34-1)</f>
        <v/>
      </c>
      <c r="M34" s="1150"/>
      <c r="N34" s="217">
        <v>8650</v>
      </c>
      <c r="O34" s="646"/>
      <c r="P34" s="7"/>
      <c r="Q34" s="218"/>
      <c r="R34" s="1148"/>
      <c r="S34" s="1152">
        <f>IF(N34="","",CEILING(N34*1.01,5))</f>
        <v>8740</v>
      </c>
      <c r="T34" s="1148" t="str">
        <f t="shared" ref="T34:V34" si="35">IF(O34="","",CEILING(O34*1.02,5))</f>
        <v/>
      </c>
      <c r="U34" s="1148" t="str">
        <f t="shared" si="35"/>
        <v/>
      </c>
      <c r="V34" s="173" t="str">
        <f t="shared" si="35"/>
        <v/>
      </c>
      <c r="W34" s="33"/>
      <c r="X34" s="33"/>
      <c r="Y34" s="5"/>
      <c r="Z34" s="5"/>
      <c r="AA34" s="5"/>
      <c r="AB34" s="5"/>
      <c r="AC34" s="5"/>
      <c r="AD34" s="5"/>
      <c r="AE34" s="5"/>
    </row>
    <row r="35" spans="1:31" s="578" customFormat="1" ht="15.75" customHeight="1" x14ac:dyDescent="0.2">
      <c r="A35" s="171"/>
      <c r="B35" s="5"/>
      <c r="E35" s="701" t="e">
        <f>VLOOKUP(C35,'Items in Tally'!$A$2:$D$4982,2,FALSE)</f>
        <v>#N/A</v>
      </c>
      <c r="F35" s="5"/>
      <c r="G35" s="1040"/>
      <c r="H35" s="5"/>
      <c r="I35" s="174"/>
      <c r="J35" s="6" t="str">
        <f t="shared" si="17"/>
        <v/>
      </c>
      <c r="K35" s="6" t="str">
        <f t="shared" si="33"/>
        <v/>
      </c>
      <c r="L35" s="172" t="str">
        <f t="shared" si="34"/>
        <v/>
      </c>
      <c r="M35" s="1150"/>
      <c r="N35" s="217"/>
      <c r="O35" s="646"/>
      <c r="P35" s="7"/>
      <c r="Q35" s="218"/>
      <c r="R35" s="1148"/>
      <c r="S35" s="1152" t="str">
        <f t="shared" ref="S35:S46" si="36">IF(N35="","",CEILING(N35*1.02,5))</f>
        <v/>
      </c>
      <c r="T35" s="1148" t="str">
        <f t="shared" ref="T35:V35" si="37">IF(O35="","",CEILING(O35*1.02,5))</f>
        <v/>
      </c>
      <c r="U35" s="1148" t="str">
        <f t="shared" si="37"/>
        <v/>
      </c>
      <c r="V35" s="173" t="str">
        <f t="shared" si="37"/>
        <v/>
      </c>
      <c r="W35" s="33"/>
      <c r="X35" s="33"/>
      <c r="Y35" s="5"/>
      <c r="Z35" s="5"/>
      <c r="AA35" s="5"/>
      <c r="AB35" s="5"/>
      <c r="AC35" s="5"/>
      <c r="AD35" s="5"/>
      <c r="AE35" s="5"/>
    </row>
    <row r="36" spans="1:31" s="578" customFormat="1" ht="15.75" customHeight="1" x14ac:dyDescent="0.2">
      <c r="A36" s="345" t="s">
        <v>610</v>
      </c>
      <c r="B36" s="270" t="s">
        <v>773</v>
      </c>
      <c r="C36" s="983" t="s">
        <v>774</v>
      </c>
      <c r="D36" s="705"/>
      <c r="E36" s="701" t="str">
        <f>VLOOKUP(C36,'Items in Tally'!$A$2:$D$4982,2,FALSE)</f>
        <v> </v>
      </c>
      <c r="F36" s="270" t="s">
        <v>775</v>
      </c>
      <c r="G36" s="346"/>
      <c r="H36" s="270"/>
      <c r="I36" s="347"/>
      <c r="J36" s="265" t="str">
        <f t="shared" si="17"/>
        <v/>
      </c>
      <c r="K36" s="265" t="str">
        <f t="shared" si="33"/>
        <v/>
      </c>
      <c r="L36" s="348" t="str">
        <f t="shared" si="34"/>
        <v/>
      </c>
      <c r="M36" s="266"/>
      <c r="N36" s="349"/>
      <c r="O36" s="350"/>
      <c r="P36" s="350"/>
      <c r="Q36" s="351"/>
      <c r="R36" s="268"/>
      <c r="S36" s="352" t="str">
        <f t="shared" si="36"/>
        <v/>
      </c>
      <c r="T36" s="268" t="str">
        <f t="shared" ref="T36:V36" si="38">IF(O36="","",CEILING(O36*1.02,5))</f>
        <v/>
      </c>
      <c r="U36" s="268" t="str">
        <f t="shared" si="38"/>
        <v/>
      </c>
      <c r="V36" s="269" t="str">
        <f t="shared" si="38"/>
        <v/>
      </c>
      <c r="W36" s="353"/>
      <c r="X36" s="353"/>
      <c r="Y36" s="270"/>
      <c r="Z36" s="270"/>
      <c r="AA36" s="270"/>
      <c r="AB36" s="270"/>
      <c r="AC36" s="270"/>
      <c r="AD36" s="270"/>
      <c r="AE36" s="270"/>
    </row>
    <row r="37" spans="1:31" s="578" customFormat="1" ht="15.75" customHeight="1" x14ac:dyDescent="0.2">
      <c r="A37" s="345" t="s">
        <v>610</v>
      </c>
      <c r="B37" s="5" t="s">
        <v>776</v>
      </c>
      <c r="C37" s="983" t="s">
        <v>777</v>
      </c>
      <c r="D37" s="705"/>
      <c r="E37" s="701" t="str">
        <f>VLOOKUP(C37,'Items in Tally'!$A$2:$D$4982,2,FALSE)</f>
        <v> </v>
      </c>
      <c r="F37" s="5" t="s">
        <v>778</v>
      </c>
      <c r="G37" s="296">
        <v>43452</v>
      </c>
      <c r="H37" s="5">
        <v>100</v>
      </c>
      <c r="I37" s="174">
        <v>1100</v>
      </c>
      <c r="J37" s="6">
        <f t="shared" si="17"/>
        <v>0.59090909090909083</v>
      </c>
      <c r="K37" s="6" t="str">
        <f t="shared" si="33"/>
        <v/>
      </c>
      <c r="L37" s="172" t="str">
        <f t="shared" si="34"/>
        <v/>
      </c>
      <c r="M37" s="1150"/>
      <c r="N37" s="1152">
        <v>1750</v>
      </c>
      <c r="O37" s="642"/>
      <c r="P37" s="1148"/>
      <c r="Q37" s="173"/>
      <c r="R37" s="1148"/>
      <c r="S37" s="1152">
        <f>IF(N37="","",CEILING(N37*1.015,5))</f>
        <v>1780</v>
      </c>
      <c r="T37" s="1148" t="str">
        <f t="shared" ref="T37:V37" si="39">IF(O37="","",CEILING(O37*1.02,5))</f>
        <v/>
      </c>
      <c r="U37" s="1148" t="str">
        <f t="shared" si="39"/>
        <v/>
      </c>
      <c r="V37" s="173" t="str">
        <f t="shared" si="39"/>
        <v/>
      </c>
      <c r="W37" s="33"/>
      <c r="X37" s="33"/>
      <c r="Y37" s="5"/>
      <c r="Z37" s="5"/>
      <c r="AA37" s="5"/>
      <c r="AB37" s="5"/>
      <c r="AC37" s="5"/>
      <c r="AD37" s="5"/>
      <c r="AE37" s="5"/>
    </row>
    <row r="38" spans="1:31" s="578" customFormat="1" ht="15.75" customHeight="1" x14ac:dyDescent="0.2">
      <c r="A38" s="345" t="s">
        <v>610</v>
      </c>
      <c r="B38" s="270" t="s">
        <v>779</v>
      </c>
      <c r="C38" s="983" t="s">
        <v>780</v>
      </c>
      <c r="D38" s="705"/>
      <c r="E38" s="701" t="str">
        <f>VLOOKUP(C38,'Items in Tally'!$A$2:$D$4982,2,FALSE)</f>
        <v> </v>
      </c>
      <c r="F38" s="270"/>
      <c r="G38" s="346"/>
      <c r="H38" s="270"/>
      <c r="I38" s="347"/>
      <c r="J38" s="265" t="str">
        <f t="shared" si="17"/>
        <v/>
      </c>
      <c r="K38" s="265" t="str">
        <f t="shared" si="33"/>
        <v/>
      </c>
      <c r="L38" s="348" t="str">
        <f t="shared" si="34"/>
        <v/>
      </c>
      <c r="M38" s="266"/>
      <c r="N38" s="349"/>
      <c r="O38" s="350"/>
      <c r="P38" s="350"/>
      <c r="Q38" s="351"/>
      <c r="R38" s="268"/>
      <c r="S38" s="352" t="str">
        <f t="shared" si="36"/>
        <v/>
      </c>
      <c r="T38" s="268" t="str">
        <f t="shared" ref="T38:V38" si="40">IF(O38="","",CEILING(O38*1.02,5))</f>
        <v/>
      </c>
      <c r="U38" s="268" t="str">
        <f t="shared" si="40"/>
        <v/>
      </c>
      <c r="V38" s="269" t="str">
        <f t="shared" si="40"/>
        <v/>
      </c>
      <c r="W38" s="353"/>
      <c r="X38" s="353"/>
      <c r="Y38" s="270"/>
      <c r="Z38" s="270"/>
      <c r="AA38" s="270"/>
      <c r="AB38" s="270"/>
      <c r="AC38" s="270"/>
      <c r="AD38" s="270"/>
      <c r="AE38" s="270"/>
    </row>
    <row r="39" spans="1:31" s="960" customFormat="1" ht="15.75" customHeight="1" x14ac:dyDescent="0.2">
      <c r="A39" s="1001" t="s">
        <v>610</v>
      </c>
      <c r="B39" s="944" t="s">
        <v>781</v>
      </c>
      <c r="C39" s="993" t="s">
        <v>782</v>
      </c>
      <c r="D39" s="999"/>
      <c r="E39" s="994" t="str">
        <f>VLOOKUP(C39,'Items in Tally'!$A$2:$D$4982,2,FALSE)</f>
        <v>5 PC</v>
      </c>
      <c r="F39" s="944" t="s">
        <v>783</v>
      </c>
      <c r="G39" s="995">
        <v>43696</v>
      </c>
      <c r="H39" s="944">
        <v>260</v>
      </c>
      <c r="I39" s="996">
        <v>2730</v>
      </c>
      <c r="J39" s="938">
        <f t="shared" si="17"/>
        <v>0.19047619047619047</v>
      </c>
      <c r="K39" s="938" t="str">
        <f t="shared" si="33"/>
        <v/>
      </c>
      <c r="L39" s="939" t="str">
        <f t="shared" si="34"/>
        <v/>
      </c>
      <c r="M39" s="932"/>
      <c r="N39" s="964">
        <v>3250</v>
      </c>
      <c r="O39" s="965"/>
      <c r="P39" s="952"/>
      <c r="Q39" s="966"/>
      <c r="R39" s="958"/>
      <c r="S39" s="957">
        <f>IF(N39="","",CEILING(N39*1.015,5))</f>
        <v>3300</v>
      </c>
      <c r="T39" s="958" t="str">
        <f>IF(O39="","",CEILING(O39*1.015,5))</f>
        <v/>
      </c>
      <c r="U39" s="958" t="str">
        <f>IF(P39="","",CEILING(P39*1.015,5))</f>
        <v/>
      </c>
      <c r="V39" s="959" t="str">
        <f>IF(Q39="","",CEILING(Q39*1.015,5))</f>
        <v/>
      </c>
      <c r="W39" s="997"/>
      <c r="X39" s="997"/>
      <c r="Y39" s="944"/>
      <c r="Z39" s="944"/>
      <c r="AA39" s="944"/>
      <c r="AB39" s="944"/>
      <c r="AC39" s="944"/>
      <c r="AD39" s="944"/>
      <c r="AE39" s="944"/>
    </row>
    <row r="40" spans="1:31" s="578" customFormat="1" ht="15.75" customHeight="1" x14ac:dyDescent="0.2">
      <c r="A40" s="345" t="s">
        <v>610</v>
      </c>
      <c r="B40" s="5" t="s">
        <v>784</v>
      </c>
      <c r="C40" s="983" t="s">
        <v>785</v>
      </c>
      <c r="D40" s="705"/>
      <c r="E40" s="701" t="str">
        <f>VLOOKUP(C40,'Items in Tally'!$A$2:$D$4982,2,FALSE)</f>
        <v> </v>
      </c>
      <c r="F40" s="5"/>
      <c r="G40" s="296">
        <v>43361</v>
      </c>
      <c r="H40" s="5">
        <v>150</v>
      </c>
      <c r="I40" s="174">
        <v>1725</v>
      </c>
      <c r="J40" s="6" t="str">
        <f t="shared" si="17"/>
        <v/>
      </c>
      <c r="K40" s="6" t="str">
        <f t="shared" si="33"/>
        <v/>
      </c>
      <c r="L40" s="172" t="str">
        <f t="shared" si="34"/>
        <v/>
      </c>
      <c r="M40" s="1150"/>
      <c r="N40" s="217"/>
      <c r="O40" s="646"/>
      <c r="P40" s="7"/>
      <c r="Q40" s="218"/>
      <c r="R40" s="1148"/>
      <c r="S40" s="1152" t="str">
        <f t="shared" si="36"/>
        <v/>
      </c>
      <c r="T40" s="1148" t="str">
        <f t="shared" ref="T40:V40" si="41">IF(O40="","",CEILING(O40*1.02,5))</f>
        <v/>
      </c>
      <c r="U40" s="1148" t="str">
        <f t="shared" si="41"/>
        <v/>
      </c>
      <c r="V40" s="173" t="str">
        <f t="shared" si="41"/>
        <v/>
      </c>
      <c r="W40" s="33"/>
      <c r="X40" s="33"/>
      <c r="Y40" s="5"/>
      <c r="Z40" s="5"/>
      <c r="AA40" s="5"/>
      <c r="AB40" s="5"/>
      <c r="AC40" s="5"/>
      <c r="AD40" s="5"/>
      <c r="AE40" s="5"/>
    </row>
    <row r="41" spans="1:31" s="960" customFormat="1" ht="15.75" customHeight="1" x14ac:dyDescent="0.2">
      <c r="A41" s="1001" t="s">
        <v>610</v>
      </c>
      <c r="B41" s="944" t="s">
        <v>629</v>
      </c>
      <c r="C41" s="993" t="s">
        <v>786</v>
      </c>
      <c r="D41" s="999"/>
      <c r="E41" s="994" t="str">
        <f>VLOOKUP(C41,'Items in Tally'!$A$2:$D$4982,2,FALSE)</f>
        <v>4 PC</v>
      </c>
      <c r="F41" s="944" t="s">
        <v>787</v>
      </c>
      <c r="G41" s="995">
        <v>43452</v>
      </c>
      <c r="H41" s="944">
        <v>250</v>
      </c>
      <c r="I41" s="996">
        <v>2750</v>
      </c>
      <c r="J41" s="938">
        <f t="shared" si="17"/>
        <v>0.18181818181818188</v>
      </c>
      <c r="K41" s="938" t="str">
        <f t="shared" si="33"/>
        <v/>
      </c>
      <c r="L41" s="939" t="str">
        <f t="shared" si="34"/>
        <v/>
      </c>
      <c r="M41" s="932"/>
      <c r="N41" s="964">
        <v>3250</v>
      </c>
      <c r="O41" s="965"/>
      <c r="P41" s="952"/>
      <c r="Q41" s="966"/>
      <c r="R41" s="958"/>
      <c r="S41" s="957">
        <f>IF(N41="","",CEILING(N41*1.015,5))</f>
        <v>3300</v>
      </c>
      <c r="T41" s="958" t="str">
        <f>IF(O41="","",CEILING(O41*1.015,5))</f>
        <v/>
      </c>
      <c r="U41" s="958" t="str">
        <f>IF(P41="","",CEILING(P41*1.015,5))</f>
        <v/>
      </c>
      <c r="V41" s="959" t="str">
        <f>IF(Q41="","",CEILING(Q41*1.015,5))</f>
        <v/>
      </c>
      <c r="W41" s="997"/>
      <c r="X41" s="997"/>
      <c r="Y41" s="944"/>
      <c r="Z41" s="944"/>
      <c r="AA41" s="944"/>
      <c r="AB41" s="944"/>
      <c r="AC41" s="944"/>
      <c r="AD41" s="944"/>
      <c r="AE41" s="944"/>
    </row>
    <row r="42" spans="1:31" s="577" customFormat="1" ht="15.75" customHeight="1" x14ac:dyDescent="0.2">
      <c r="A42" s="713" t="s">
        <v>610</v>
      </c>
      <c r="B42" s="8" t="s">
        <v>788</v>
      </c>
      <c r="C42" s="973" t="s">
        <v>789</v>
      </c>
      <c r="D42" s="695" t="s">
        <v>13</v>
      </c>
      <c r="E42" s="694" t="str">
        <f>VLOOKUP(C42,'Items in Tally'!$A$2:$D$4982,2,FALSE)</f>
        <v>2 PC</v>
      </c>
      <c r="F42" s="8" t="s">
        <v>790</v>
      </c>
      <c r="G42" s="295">
        <v>45713</v>
      </c>
      <c r="H42" s="8">
        <v>700</v>
      </c>
      <c r="I42" s="179">
        <v>8675</v>
      </c>
      <c r="J42" s="9">
        <f t="shared" si="17"/>
        <v>0.21037463976945237</v>
      </c>
      <c r="K42" s="9" t="str">
        <f t="shared" si="33"/>
        <v/>
      </c>
      <c r="L42" s="177" t="str">
        <f t="shared" si="34"/>
        <v/>
      </c>
      <c r="M42" s="1130"/>
      <c r="N42" s="211">
        <v>10500</v>
      </c>
      <c r="O42" s="645"/>
      <c r="P42" s="124"/>
      <c r="Q42" s="212"/>
      <c r="R42" s="1131"/>
      <c r="S42" s="1134">
        <f>IF(N42="","",CEILING(N42*1.01,5))</f>
        <v>10605</v>
      </c>
      <c r="T42" s="1131" t="str">
        <f t="shared" ref="T42:V42" si="42">IF(O42="","",CEILING(O42*1.02,5))</f>
        <v/>
      </c>
      <c r="U42" s="1131" t="str">
        <f t="shared" si="42"/>
        <v/>
      </c>
      <c r="V42" s="178" t="str">
        <f t="shared" si="42"/>
        <v/>
      </c>
      <c r="W42" s="32"/>
      <c r="X42" s="32"/>
      <c r="Y42" s="8"/>
      <c r="Z42" s="8"/>
      <c r="AA42" s="8"/>
      <c r="AB42" s="8"/>
      <c r="AC42" s="8"/>
      <c r="AD42" s="8"/>
      <c r="AE42" s="8"/>
    </row>
    <row r="43" spans="1:31" s="578" customFormat="1" ht="15.75" customHeight="1" x14ac:dyDescent="0.2">
      <c r="A43" s="345" t="s">
        <v>610</v>
      </c>
      <c r="B43" s="270" t="s">
        <v>791</v>
      </c>
      <c r="C43" s="983" t="s">
        <v>792</v>
      </c>
      <c r="D43" s="705"/>
      <c r="E43" s="701" t="str">
        <f>VLOOKUP(C43,'Items in Tally'!$A$2:$D$4982,2,FALSE)</f>
        <v> </v>
      </c>
      <c r="F43" s="270"/>
      <c r="G43" s="346"/>
      <c r="H43" s="270"/>
      <c r="I43" s="347"/>
      <c r="J43" s="265" t="str">
        <f t="shared" si="17"/>
        <v/>
      </c>
      <c r="K43" s="265" t="str">
        <f t="shared" si="33"/>
        <v/>
      </c>
      <c r="L43" s="348" t="str">
        <f t="shared" si="34"/>
        <v/>
      </c>
      <c r="M43" s="266"/>
      <c r="N43" s="349"/>
      <c r="O43" s="350"/>
      <c r="P43" s="350"/>
      <c r="Q43" s="351"/>
      <c r="R43" s="268"/>
      <c r="S43" s="352" t="str">
        <f t="shared" si="36"/>
        <v/>
      </c>
      <c r="T43" s="268" t="str">
        <f t="shared" ref="T43:V43" si="43">IF(O43="","",CEILING(O43*1.02,5))</f>
        <v/>
      </c>
      <c r="U43" s="268" t="str">
        <f t="shared" si="43"/>
        <v/>
      </c>
      <c r="V43" s="269" t="str">
        <f t="shared" si="43"/>
        <v/>
      </c>
      <c r="W43" s="353"/>
      <c r="X43" s="353"/>
      <c r="Y43" s="270"/>
      <c r="Z43" s="270"/>
      <c r="AA43" s="270"/>
      <c r="AB43" s="270"/>
      <c r="AC43" s="270"/>
      <c r="AD43" s="270"/>
      <c r="AE43" s="270"/>
    </row>
    <row r="44" spans="1:31" s="578" customFormat="1" ht="15.75" customHeight="1" x14ac:dyDescent="0.2">
      <c r="A44" s="345" t="s">
        <v>610</v>
      </c>
      <c r="B44" s="5" t="s">
        <v>793</v>
      </c>
      <c r="C44" s="983" t="s">
        <v>794</v>
      </c>
      <c r="D44" s="705"/>
      <c r="E44" s="701" t="str">
        <f>VLOOKUP(C44,'Items in Tally'!$A$2:$D$4982,2,FALSE)</f>
        <v> </v>
      </c>
      <c r="F44" s="5" t="s">
        <v>795</v>
      </c>
      <c r="G44" s="296">
        <v>44032</v>
      </c>
      <c r="H44" s="5">
        <v>300</v>
      </c>
      <c r="I44" s="174">
        <v>3400</v>
      </c>
      <c r="J44" s="6" t="str">
        <f t="shared" si="17"/>
        <v/>
      </c>
      <c r="K44" s="6" t="str">
        <f t="shared" si="33"/>
        <v/>
      </c>
      <c r="L44" s="172" t="str">
        <f t="shared" si="34"/>
        <v/>
      </c>
      <c r="M44" s="1150"/>
      <c r="N44" s="217"/>
      <c r="O44" s="646"/>
      <c r="P44" s="7"/>
      <c r="Q44" s="218"/>
      <c r="R44" s="1148"/>
      <c r="S44" s="1152" t="str">
        <f t="shared" si="36"/>
        <v/>
      </c>
      <c r="T44" s="1148" t="str">
        <f t="shared" ref="T44:V44" si="44">IF(O44="","",CEILING(O44*1.02,5))</f>
        <v/>
      </c>
      <c r="U44" s="1148" t="str">
        <f t="shared" si="44"/>
        <v/>
      </c>
      <c r="V44" s="173" t="str">
        <f t="shared" si="44"/>
        <v/>
      </c>
      <c r="W44" s="33"/>
      <c r="X44" s="33"/>
      <c r="Y44" s="5"/>
      <c r="Z44" s="5"/>
      <c r="AA44" s="5"/>
      <c r="AB44" s="5"/>
      <c r="AC44" s="5"/>
      <c r="AD44" s="5"/>
      <c r="AE44" s="5"/>
    </row>
    <row r="45" spans="1:31" s="578" customFormat="1" ht="15.75" customHeight="1" x14ac:dyDescent="0.2">
      <c r="A45" s="345" t="s">
        <v>610</v>
      </c>
      <c r="B45" s="5" t="s">
        <v>796</v>
      </c>
      <c r="C45" s="983" t="s">
        <v>797</v>
      </c>
      <c r="D45" s="705"/>
      <c r="E45" s="701" t="str">
        <f>VLOOKUP(C45,'Items in Tally'!$A$2:$D$4982,2,FALSE)</f>
        <v> </v>
      </c>
      <c r="F45" s="5"/>
      <c r="G45" s="296">
        <v>43862</v>
      </c>
      <c r="H45" s="5">
        <v>450</v>
      </c>
      <c r="I45" s="174">
        <v>4885</v>
      </c>
      <c r="J45" s="6">
        <f t="shared" si="17"/>
        <v>0.33060388945752295</v>
      </c>
      <c r="K45" s="6" t="str">
        <f t="shared" si="33"/>
        <v/>
      </c>
      <c r="L45" s="172" t="str">
        <f t="shared" si="34"/>
        <v/>
      </c>
      <c r="M45" s="1150"/>
      <c r="N45" s="217">
        <v>6500</v>
      </c>
      <c r="O45" s="646"/>
      <c r="P45" s="7"/>
      <c r="Q45" s="218"/>
      <c r="R45" s="1148"/>
      <c r="S45" s="1152">
        <f>IF(N45="","",CEILING(N45*1.015,5))</f>
        <v>6600</v>
      </c>
      <c r="T45" s="1148" t="str">
        <f>IF(O45="","",CEILING(O45*1.015,5))</f>
        <v/>
      </c>
      <c r="U45" s="1148" t="str">
        <f>IF(P45="","",CEILING(P45*1.015,5))</f>
        <v/>
      </c>
      <c r="V45" s="173" t="str">
        <f>IF(Q45="","",CEILING(Q45*1.015,5))</f>
        <v/>
      </c>
      <c r="W45" s="33"/>
      <c r="X45" s="33"/>
      <c r="Y45" s="5"/>
      <c r="Z45" s="5"/>
      <c r="AA45" s="5"/>
      <c r="AB45" s="5"/>
      <c r="AC45" s="5"/>
      <c r="AD45" s="5"/>
      <c r="AE45" s="5"/>
    </row>
    <row r="46" spans="1:31" s="578" customFormat="1" ht="15.75" customHeight="1" x14ac:dyDescent="0.2">
      <c r="A46" s="171" t="s">
        <v>610</v>
      </c>
      <c r="B46" s="5" t="s">
        <v>798</v>
      </c>
      <c r="E46" s="701" t="e">
        <f>VLOOKUP(C46,'Items in Tally'!$A$2:$D$4982,2,FALSE)</f>
        <v>#N/A</v>
      </c>
      <c r="F46" s="5"/>
      <c r="G46" s="296"/>
      <c r="H46" s="5"/>
      <c r="I46" s="174"/>
      <c r="J46" s="6" t="str">
        <f t="shared" si="17"/>
        <v/>
      </c>
      <c r="K46" s="6" t="str">
        <f t="shared" si="33"/>
        <v/>
      </c>
      <c r="L46" s="172" t="str">
        <f t="shared" si="34"/>
        <v/>
      </c>
      <c r="M46" s="1150"/>
      <c r="N46" s="217"/>
      <c r="O46" s="646"/>
      <c r="P46" s="7"/>
      <c r="Q46" s="218"/>
      <c r="R46" s="1148"/>
      <c r="S46" s="1152" t="str">
        <f t="shared" si="36"/>
        <v/>
      </c>
      <c r="T46" s="1148" t="str">
        <f t="shared" ref="T46:V46" si="45">IF(O46="","",CEILING(O46*1.02,5))</f>
        <v/>
      </c>
      <c r="U46" s="1148" t="str">
        <f t="shared" si="45"/>
        <v/>
      </c>
      <c r="V46" s="173" t="str">
        <f t="shared" si="45"/>
        <v/>
      </c>
      <c r="W46" s="33"/>
      <c r="X46" s="33"/>
      <c r="Y46" s="5"/>
      <c r="Z46" s="5"/>
      <c r="AA46" s="5"/>
      <c r="AB46" s="5"/>
      <c r="AC46" s="5"/>
      <c r="AD46" s="5"/>
      <c r="AE46" s="5"/>
    </row>
    <row r="47" spans="1:31" s="578" customFormat="1" ht="15.75" customHeight="1" x14ac:dyDescent="0.2">
      <c r="A47" s="345" t="s">
        <v>610</v>
      </c>
      <c r="B47" s="5" t="s">
        <v>799</v>
      </c>
      <c r="C47" s="983" t="s">
        <v>800</v>
      </c>
      <c r="D47" s="705"/>
      <c r="E47" s="701" t="str">
        <f>VLOOKUP(C47,'Items in Tally'!$A$2:$D$4982,2,FALSE)</f>
        <v> </v>
      </c>
      <c r="F47" s="5" t="s">
        <v>801</v>
      </c>
      <c r="G47" s="296">
        <v>43452</v>
      </c>
      <c r="H47" s="5">
        <v>100</v>
      </c>
      <c r="I47" s="174">
        <v>1100</v>
      </c>
      <c r="J47" s="6">
        <f t="shared" si="17"/>
        <v>0.36363636363636354</v>
      </c>
      <c r="K47" s="6" t="str">
        <f t="shared" si="33"/>
        <v/>
      </c>
      <c r="L47" s="172" t="str">
        <f t="shared" si="34"/>
        <v/>
      </c>
      <c r="M47" s="1150"/>
      <c r="N47" s="217">
        <v>1500</v>
      </c>
      <c r="O47" s="646"/>
      <c r="P47" s="7"/>
      <c r="Q47" s="218"/>
      <c r="R47" s="1148"/>
      <c r="S47" s="1152">
        <f>IF(N47="","",CEILING(N47*1.015,5))</f>
        <v>1525</v>
      </c>
      <c r="T47" s="1148" t="str">
        <f>IF(O47="","",CEILING(O47*1.015,5))</f>
        <v/>
      </c>
      <c r="U47" s="1148" t="str">
        <f>IF(P47="","",CEILING(P47*1.015,5))</f>
        <v/>
      </c>
      <c r="V47" s="173" t="str">
        <f>IF(Q47="","",CEILING(Q47*1.015,5))</f>
        <v/>
      </c>
      <c r="W47" s="33"/>
      <c r="X47" s="33"/>
      <c r="Y47" s="5"/>
      <c r="Z47" s="5"/>
      <c r="AA47" s="5"/>
      <c r="AB47" s="5"/>
      <c r="AC47" s="5"/>
      <c r="AD47" s="5"/>
      <c r="AE47" s="5"/>
    </row>
    <row r="48" spans="1:31" s="578" customFormat="1" ht="15.75" customHeight="1" x14ac:dyDescent="0.2">
      <c r="A48" s="345" t="s">
        <v>610</v>
      </c>
      <c r="B48" s="5" t="s">
        <v>614</v>
      </c>
      <c r="C48" s="983" t="s">
        <v>802</v>
      </c>
      <c r="D48" s="705"/>
      <c r="E48" s="701" t="str">
        <f>VLOOKUP(C48,'Items in Tally'!$A$2:$D$4982,2,FALSE)</f>
        <v> </v>
      </c>
      <c r="F48" s="5"/>
      <c r="G48" s="296"/>
      <c r="H48" s="5"/>
      <c r="I48" s="174">
        <v>1250</v>
      </c>
      <c r="J48" s="6" t="str">
        <f t="shared" si="17"/>
        <v/>
      </c>
      <c r="K48" s="6" t="str">
        <f t="shared" si="33"/>
        <v/>
      </c>
      <c r="L48" s="172" t="str">
        <f t="shared" si="34"/>
        <v/>
      </c>
      <c r="M48" s="1150"/>
      <c r="N48" s="217"/>
      <c r="O48" s="646"/>
      <c r="P48" s="7"/>
      <c r="Q48" s="218"/>
      <c r="R48" s="1148"/>
      <c r="S48" s="1152" t="str">
        <f>IF(N48="","",CEILING(N48*1.02,0.5))</f>
        <v/>
      </c>
      <c r="T48" s="1148" t="str">
        <f t="shared" ref="T48:V48" si="46">IF(O48="","",CEILING(O48*1.02,0.5))</f>
        <v/>
      </c>
      <c r="U48" s="1148" t="str">
        <f t="shared" si="46"/>
        <v/>
      </c>
      <c r="V48" s="173" t="str">
        <f t="shared" si="46"/>
        <v/>
      </c>
      <c r="W48" s="33"/>
      <c r="X48" s="33"/>
      <c r="Y48" s="5"/>
      <c r="Z48" s="5"/>
      <c r="AA48" s="5"/>
      <c r="AB48" s="5"/>
      <c r="AC48" s="5"/>
      <c r="AD48" s="5"/>
      <c r="AE48" s="5"/>
    </row>
    <row r="49" spans="1:31" s="578" customFormat="1" ht="15.75" customHeight="1" x14ac:dyDescent="0.2">
      <c r="A49" s="345" t="s">
        <v>610</v>
      </c>
      <c r="B49" s="5" t="s">
        <v>803</v>
      </c>
      <c r="C49" s="983" t="s">
        <v>804</v>
      </c>
      <c r="D49" s="705"/>
      <c r="E49" s="701" t="str">
        <f>VLOOKUP(C49,'Items in Tally'!$A$2:$D$4982,2,FALSE)</f>
        <v> </v>
      </c>
      <c r="F49" s="5" t="s">
        <v>805</v>
      </c>
      <c r="G49" s="296">
        <v>43515</v>
      </c>
      <c r="H49" s="5">
        <v>100</v>
      </c>
      <c r="I49" s="174">
        <v>1100</v>
      </c>
      <c r="J49" s="6">
        <f t="shared" si="17"/>
        <v>0.36363636363636354</v>
      </c>
      <c r="K49" s="6" t="str">
        <f t="shared" si="33"/>
        <v/>
      </c>
      <c r="L49" s="172" t="str">
        <f t="shared" si="34"/>
        <v/>
      </c>
      <c r="M49" s="1150"/>
      <c r="N49" s="217">
        <v>1500</v>
      </c>
      <c r="O49" s="646"/>
      <c r="P49" s="7"/>
      <c r="Q49" s="218"/>
      <c r="R49" s="1148"/>
      <c r="S49" s="1152">
        <f>IF(N49="","",CEILING(N49*1.015,5))</f>
        <v>1525</v>
      </c>
      <c r="T49" s="1148" t="str">
        <f>IF(O49="","",CEILING(O49*1.015,5))</f>
        <v/>
      </c>
      <c r="U49" s="1148" t="str">
        <f>IF(P49="","",CEILING(P49*1.015,5))</f>
        <v/>
      </c>
      <c r="V49" s="173" t="str">
        <f>IF(Q49="","",CEILING(Q49*1.015,5))</f>
        <v/>
      </c>
      <c r="W49" s="33"/>
      <c r="X49" s="33"/>
      <c r="Y49" s="5"/>
      <c r="Z49" s="5"/>
      <c r="AA49" s="5"/>
      <c r="AB49" s="5"/>
      <c r="AC49" s="5"/>
      <c r="AD49" s="5"/>
      <c r="AE49" s="5"/>
    </row>
    <row r="50" spans="1:31" s="578" customFormat="1" ht="15.75" customHeight="1" x14ac:dyDescent="0.2">
      <c r="A50" s="345" t="s">
        <v>610</v>
      </c>
      <c r="B50" s="5" t="s">
        <v>806</v>
      </c>
      <c r="C50" s="983" t="s">
        <v>807</v>
      </c>
      <c r="D50" s="705"/>
      <c r="E50" s="701" t="str">
        <f>VLOOKUP(C50,'Items in Tally'!$A$2:$D$4982,2,FALSE)</f>
        <v> </v>
      </c>
      <c r="F50" s="5"/>
      <c r="G50" s="296">
        <v>43696</v>
      </c>
      <c r="H50" s="5">
        <v>360</v>
      </c>
      <c r="I50" s="174">
        <v>3800</v>
      </c>
      <c r="J50" s="6">
        <f t="shared" si="17"/>
        <v>0.31578947368421062</v>
      </c>
      <c r="K50" s="6" t="str">
        <f t="shared" si="33"/>
        <v/>
      </c>
      <c r="L50" s="172" t="str">
        <f t="shared" si="34"/>
        <v/>
      </c>
      <c r="M50" s="1150"/>
      <c r="N50" s="217">
        <v>5000</v>
      </c>
      <c r="O50" s="646"/>
      <c r="P50" s="7"/>
      <c r="Q50" s="218"/>
      <c r="R50" s="1148"/>
      <c r="S50" s="1152">
        <f>IF(N50="","",CEILING(N50*1.015,0.5))</f>
        <v>5075</v>
      </c>
      <c r="T50" s="1148" t="str">
        <f t="shared" ref="T50:V50" si="47">IF(O50="","",CEILING(O50*1.02,0.5))</f>
        <v/>
      </c>
      <c r="U50" s="1148" t="str">
        <f t="shared" si="47"/>
        <v/>
      </c>
      <c r="V50" s="173" t="str">
        <f t="shared" si="47"/>
        <v/>
      </c>
      <c r="W50" s="33"/>
      <c r="X50" s="33"/>
      <c r="Y50" s="5"/>
      <c r="Z50" s="5"/>
      <c r="AA50" s="5"/>
      <c r="AB50" s="5"/>
      <c r="AC50" s="5"/>
      <c r="AD50" s="5"/>
      <c r="AE50" s="5"/>
    </row>
    <row r="51" spans="1:31" s="578" customFormat="1" ht="15.75" customHeight="1" x14ac:dyDescent="0.2">
      <c r="A51" s="345" t="s">
        <v>610</v>
      </c>
      <c r="B51" s="5" t="s">
        <v>808</v>
      </c>
      <c r="C51" s="983" t="s">
        <v>809</v>
      </c>
      <c r="D51" s="705"/>
      <c r="E51" s="701" t="str">
        <f>VLOOKUP(C51,'Items in Tally'!$A$2:$D$4982,2,FALSE)</f>
        <v> </v>
      </c>
      <c r="F51" s="5"/>
      <c r="G51" s="296">
        <v>44470</v>
      </c>
      <c r="H51" s="5">
        <v>420</v>
      </c>
      <c r="I51" s="174">
        <v>5250</v>
      </c>
      <c r="J51" s="6">
        <f t="shared" si="17"/>
        <v>0.33333333333333326</v>
      </c>
      <c r="K51" s="6" t="str">
        <f t="shared" si="33"/>
        <v/>
      </c>
      <c r="L51" s="172" t="str">
        <f t="shared" si="34"/>
        <v/>
      </c>
      <c r="M51" s="1150"/>
      <c r="N51" s="217">
        <v>7000</v>
      </c>
      <c r="O51" s="646"/>
      <c r="P51" s="7"/>
      <c r="Q51" s="218"/>
      <c r="R51" s="1148"/>
      <c r="S51" s="1152">
        <f>IF(N51="","",CEILING(N51*1.015,0.5))</f>
        <v>7105</v>
      </c>
      <c r="T51" s="1148" t="str">
        <f t="shared" ref="T51:V51" si="48">IF(O51="","",CEILING(O51*1.02,0.5))</f>
        <v/>
      </c>
      <c r="U51" s="1148" t="str">
        <f t="shared" si="48"/>
        <v/>
      </c>
      <c r="V51" s="173" t="str">
        <f t="shared" si="48"/>
        <v/>
      </c>
      <c r="W51" s="33"/>
      <c r="X51" s="33"/>
      <c r="Y51" s="5"/>
      <c r="Z51" s="5"/>
      <c r="AA51" s="5"/>
      <c r="AB51" s="5"/>
      <c r="AC51" s="5"/>
      <c r="AD51" s="5"/>
      <c r="AE51" s="5"/>
    </row>
    <row r="52" spans="1:31" s="578" customFormat="1" ht="15.75" customHeight="1" x14ac:dyDescent="0.2">
      <c r="A52" s="345"/>
      <c r="B52" s="5"/>
      <c r="E52" s="701" t="e">
        <f>VLOOKUP(C52,'Items in Tally'!$A$2:$D$4982,2,FALSE)</f>
        <v>#N/A</v>
      </c>
      <c r="F52" s="5"/>
      <c r="G52" s="296"/>
      <c r="H52" s="5"/>
      <c r="I52" s="174"/>
      <c r="J52" s="6"/>
      <c r="K52" s="6"/>
      <c r="L52" s="172"/>
      <c r="M52" s="1150"/>
      <c r="N52" s="217"/>
      <c r="O52" s="646"/>
      <c r="P52" s="7"/>
      <c r="Q52" s="218"/>
      <c r="R52" s="1148"/>
      <c r="S52" s="1152"/>
      <c r="T52" s="1148"/>
      <c r="U52" s="1148"/>
      <c r="V52" s="173"/>
      <c r="W52" s="33"/>
      <c r="X52" s="33"/>
      <c r="Y52" s="5"/>
      <c r="Z52" s="5"/>
      <c r="AA52" s="5"/>
      <c r="AB52" s="5"/>
      <c r="AC52" s="5"/>
      <c r="AD52" s="5"/>
      <c r="AE52" s="5"/>
    </row>
    <row r="53" spans="1:31" s="577" customFormat="1" ht="15.75" customHeight="1" x14ac:dyDescent="0.2">
      <c r="A53" s="713" t="s">
        <v>810</v>
      </c>
      <c r="B53" s="8" t="s">
        <v>811</v>
      </c>
      <c r="C53" s="973" t="s">
        <v>812</v>
      </c>
      <c r="D53" s="695" t="s">
        <v>813</v>
      </c>
      <c r="E53" s="694" t="str">
        <f>VLOOKUP(C53,'Items in Tally'!$A$2:$D$4982,2,FALSE)</f>
        <v>6 PC</v>
      </c>
      <c r="F53" s="8"/>
      <c r="G53" s="295">
        <v>45713</v>
      </c>
      <c r="H53" s="8">
        <v>150</v>
      </c>
      <c r="I53" s="179">
        <v>1850</v>
      </c>
      <c r="J53" s="9">
        <f>IF(N53="","",N53/$I53-1)</f>
        <v>0.35135135135135132</v>
      </c>
      <c r="K53" s="9">
        <f t="shared" ref="K53" si="49">IF(P53="","",P53/$I53-1)</f>
        <v>0.29729729729729737</v>
      </c>
      <c r="L53" s="177"/>
      <c r="M53" s="1130"/>
      <c r="N53" s="211">
        <v>2500</v>
      </c>
      <c r="O53" s="645">
        <v>2450</v>
      </c>
      <c r="P53" s="124">
        <v>2400</v>
      </c>
      <c r="Q53" s="212"/>
      <c r="R53" s="1131"/>
      <c r="S53" s="1134">
        <f>IF(N53="","",CEILING(N53*1.015,5))</f>
        <v>2540</v>
      </c>
      <c r="T53" s="1131">
        <f>IF(O53="","",CEILING(O53*1.015,5))</f>
        <v>2490</v>
      </c>
      <c r="U53" s="1131">
        <f>IF(P53="","",CEILING(P53*1.015,5))</f>
        <v>2440</v>
      </c>
      <c r="V53" s="178" t="str">
        <f>IF(Q53="","",CEILING(Q53*1.015,5))</f>
        <v/>
      </c>
      <c r="W53" s="32"/>
      <c r="X53" s="32"/>
      <c r="Y53" s="8"/>
      <c r="Z53" s="8"/>
      <c r="AA53" s="8"/>
      <c r="AB53" s="8"/>
      <c r="AC53" s="8"/>
      <c r="AD53" s="8"/>
      <c r="AE53" s="8"/>
    </row>
    <row r="54" spans="1:31" s="578" customFormat="1" ht="15.75" customHeight="1" x14ac:dyDescent="0.2">
      <c r="A54" s="171"/>
      <c r="B54" s="5"/>
      <c r="C54" s="705"/>
      <c r="D54" s="705"/>
      <c r="E54" s="701" t="e">
        <f>VLOOKUP(C54,'Items in Tally'!$A$2:$D$4982,2,FALSE)</f>
        <v>#N/A</v>
      </c>
      <c r="F54" s="5"/>
      <c r="G54" s="296"/>
      <c r="H54" s="5"/>
      <c r="I54" s="174"/>
      <c r="J54" s="6"/>
      <c r="K54" s="6"/>
      <c r="L54" s="172" t="str">
        <f t="shared" ref="L54" si="50">IF(Q54="","",Q54/$I54-1)</f>
        <v/>
      </c>
      <c r="M54" s="1150"/>
      <c r="N54" s="217"/>
      <c r="O54" s="646"/>
      <c r="P54" s="7"/>
      <c r="Q54" s="218"/>
      <c r="R54" s="1148"/>
      <c r="S54" s="1152" t="str">
        <f>IF(N54="","",CEILING(N54*1.02,0.5))</f>
        <v/>
      </c>
      <c r="T54" s="1148" t="str">
        <f t="shared" ref="T54:V54" si="51">IF(O54="","",CEILING(O54*1.02,0.5))</f>
        <v/>
      </c>
      <c r="U54" s="1148" t="str">
        <f t="shared" si="51"/>
        <v/>
      </c>
      <c r="V54" s="173" t="str">
        <f t="shared" si="51"/>
        <v/>
      </c>
      <c r="W54" s="33"/>
      <c r="X54" s="33"/>
      <c r="Y54" s="5"/>
      <c r="Z54" s="5"/>
      <c r="AA54" s="5"/>
      <c r="AB54" s="5"/>
      <c r="AC54" s="5"/>
      <c r="AD54" s="5"/>
      <c r="AE54" s="5"/>
    </row>
    <row r="55" spans="1:31" s="578" customFormat="1" ht="15.75" customHeight="1" x14ac:dyDescent="0.2">
      <c r="A55" s="171" t="s">
        <v>44</v>
      </c>
      <c r="B55" s="5" t="s">
        <v>814</v>
      </c>
      <c r="E55" s="701" t="e">
        <f>VLOOKUP(C55,'Items in Tally'!$A$2:$D$4982,2,FALSE)</f>
        <v>#N/A</v>
      </c>
      <c r="F55" s="5"/>
      <c r="G55" s="296">
        <v>45650</v>
      </c>
      <c r="H55" s="5">
        <v>60</v>
      </c>
      <c r="I55" s="174">
        <v>741</v>
      </c>
      <c r="J55" s="6"/>
      <c r="K55" s="6"/>
      <c r="L55" s="172"/>
      <c r="M55" s="1150"/>
      <c r="N55" s="217">
        <v>1150</v>
      </c>
      <c r="O55" s="646"/>
      <c r="P55" s="7"/>
      <c r="Q55" s="218"/>
      <c r="R55" s="1148"/>
      <c r="S55" s="1152">
        <f>IF(N55="","",CEILING(N55*1.015,5))</f>
        <v>1170</v>
      </c>
      <c r="T55" s="1148"/>
      <c r="U55" s="1148"/>
      <c r="V55" s="173"/>
      <c r="W55" s="33"/>
      <c r="X55" s="33"/>
      <c r="Y55" s="5"/>
      <c r="Z55" s="5"/>
      <c r="AA55" s="5"/>
      <c r="AB55" s="5"/>
      <c r="AC55" s="5"/>
      <c r="AD55" s="5"/>
      <c r="AE55" s="5"/>
    </row>
    <row r="56" spans="1:31" s="578" customFormat="1" ht="15.75" customHeight="1" x14ac:dyDescent="0.2">
      <c r="A56" s="171" t="s">
        <v>44</v>
      </c>
      <c r="B56" s="5" t="s">
        <v>663</v>
      </c>
      <c r="C56" s="983" t="s">
        <v>815</v>
      </c>
      <c r="D56" s="705"/>
      <c r="E56" s="701" t="str">
        <f>VLOOKUP(C56,'Items in Tally'!$A$2:$D$4982,2,FALSE)</f>
        <v>1 PC</v>
      </c>
      <c r="F56" s="5"/>
      <c r="G56" s="296">
        <v>43862</v>
      </c>
      <c r="H56" s="5">
        <v>80</v>
      </c>
      <c r="I56" s="174">
        <v>875</v>
      </c>
      <c r="J56" s="6" t="str">
        <f t="shared" ref="J56" si="52">IF(N56="","",N56/$I56-1)</f>
        <v/>
      </c>
      <c r="K56" s="6" t="str">
        <f t="shared" ref="K56:L62" si="53">IF(P56="","",P56/$I56-1)</f>
        <v/>
      </c>
      <c r="L56" s="172" t="str">
        <f t="shared" si="53"/>
        <v/>
      </c>
      <c r="M56" s="1150"/>
      <c r="N56" s="217"/>
      <c r="O56" s="646"/>
      <c r="P56" s="7"/>
      <c r="Q56" s="218"/>
      <c r="R56" s="1148"/>
      <c r="S56" s="1152" t="str">
        <f>IF(N56="","",CEILING(N56*1.02,0.5))</f>
        <v/>
      </c>
      <c r="T56" s="1148" t="str">
        <f t="shared" ref="T56:V56" si="54">IF(O56="","",CEILING(O56*1.02,0.5))</f>
        <v/>
      </c>
      <c r="U56" s="1148" t="str">
        <f t="shared" si="54"/>
        <v/>
      </c>
      <c r="V56" s="173" t="str">
        <f t="shared" si="54"/>
        <v/>
      </c>
      <c r="W56" s="33"/>
      <c r="X56" s="33"/>
      <c r="Y56" s="5"/>
      <c r="Z56" s="5"/>
      <c r="AA56" s="5"/>
      <c r="AB56" s="5"/>
      <c r="AC56" s="5"/>
      <c r="AD56" s="5"/>
      <c r="AE56" s="5"/>
    </row>
    <row r="57" spans="1:31" s="577" customFormat="1" ht="15.75" customHeight="1" x14ac:dyDescent="0.2">
      <c r="A57" s="175" t="s">
        <v>44</v>
      </c>
      <c r="B57" s="8" t="s">
        <v>816</v>
      </c>
      <c r="C57" s="973" t="s">
        <v>817</v>
      </c>
      <c r="D57" s="695"/>
      <c r="E57" s="694" t="str">
        <f>VLOOKUP(C57,'Items in Tally'!$A$2:$D$4982,2,FALSE)</f>
        <v>2 PC</v>
      </c>
      <c r="F57" s="8"/>
      <c r="G57" s="295">
        <v>45772</v>
      </c>
      <c r="H57" s="8">
        <v>137</v>
      </c>
      <c r="I57" s="179">
        <v>1685</v>
      </c>
      <c r="J57" s="9">
        <f t="shared" ref="J57" si="55">IF(N57="","",N57/$I57-1)</f>
        <v>0.18694362017804145</v>
      </c>
      <c r="K57" s="9">
        <f t="shared" si="53"/>
        <v>0.12759643916913954</v>
      </c>
      <c r="L57" s="177" t="str">
        <f t="shared" si="53"/>
        <v/>
      </c>
      <c r="M57" s="1130"/>
      <c r="N57" s="211">
        <v>2000</v>
      </c>
      <c r="O57" s="645">
        <v>1975</v>
      </c>
      <c r="P57" s="124">
        <v>1900</v>
      </c>
      <c r="Q57" s="212"/>
      <c r="R57" s="1131"/>
      <c r="S57" s="1134">
        <f t="shared" ref="S57:V59" si="56">IF(N57="","",CEILING(N57*1.015,5))</f>
        <v>2030</v>
      </c>
      <c r="T57" s="1131">
        <f t="shared" si="56"/>
        <v>2005</v>
      </c>
      <c r="U57" s="1131">
        <f t="shared" si="56"/>
        <v>1930</v>
      </c>
      <c r="V57" s="178" t="str">
        <f t="shared" si="56"/>
        <v/>
      </c>
      <c r="W57" s="32"/>
      <c r="X57" s="32"/>
      <c r="Y57" s="8"/>
      <c r="Z57" s="8"/>
      <c r="AA57" s="8"/>
      <c r="AB57" s="8"/>
      <c r="AC57" s="8"/>
      <c r="AD57" s="8"/>
      <c r="AE57" s="8"/>
    </row>
    <row r="58" spans="1:31" s="578" customFormat="1" ht="15.75" customHeight="1" x14ac:dyDescent="0.2">
      <c r="A58" s="171" t="s">
        <v>44</v>
      </c>
      <c r="B58" s="5" t="s">
        <v>818</v>
      </c>
      <c r="C58" s="983" t="s">
        <v>819</v>
      </c>
      <c r="D58" s="705"/>
      <c r="E58" s="701" t="str">
        <f>VLOOKUP(C58,'Items in Tally'!$A$2:$D$4982,2,FALSE)</f>
        <v> </v>
      </c>
      <c r="F58" s="5"/>
      <c r="G58" s="296">
        <v>45315</v>
      </c>
      <c r="H58" s="5">
        <v>158</v>
      </c>
      <c r="I58" s="174">
        <v>1900</v>
      </c>
      <c r="J58" s="6">
        <f t="shared" ref="J58" si="57">IF(N58="","",N58/$I58-1)</f>
        <v>0.25</v>
      </c>
      <c r="K58" s="6">
        <f t="shared" si="53"/>
        <v>0.19736842105263164</v>
      </c>
      <c r="L58" s="172" t="str">
        <f t="shared" si="53"/>
        <v/>
      </c>
      <c r="M58" s="1150"/>
      <c r="N58" s="217">
        <v>2375</v>
      </c>
      <c r="O58" s="646">
        <v>2325</v>
      </c>
      <c r="P58" s="7">
        <v>2275</v>
      </c>
      <c r="Q58" s="218"/>
      <c r="R58" s="1148"/>
      <c r="S58" s="1152">
        <f t="shared" si="56"/>
        <v>2415</v>
      </c>
      <c r="T58" s="1148">
        <f t="shared" si="56"/>
        <v>2360</v>
      </c>
      <c r="U58" s="1148">
        <f t="shared" si="56"/>
        <v>2310</v>
      </c>
      <c r="V58" s="173" t="str">
        <f t="shared" si="56"/>
        <v/>
      </c>
      <c r="W58" s="33"/>
      <c r="X58" s="33"/>
      <c r="Y58" s="5"/>
      <c r="Z58" s="5"/>
      <c r="AA58" s="5"/>
      <c r="AB58" s="5"/>
      <c r="AC58" s="5"/>
      <c r="AD58" s="5"/>
      <c r="AE58" s="5"/>
    </row>
    <row r="59" spans="1:31" s="578" customFormat="1" ht="15.75" customHeight="1" x14ac:dyDescent="0.2">
      <c r="A59" s="171" t="s">
        <v>44</v>
      </c>
      <c r="B59" s="5" t="s">
        <v>820</v>
      </c>
      <c r="C59" s="983" t="s">
        <v>821</v>
      </c>
      <c r="D59" s="705"/>
      <c r="E59" s="701" t="str">
        <f>VLOOKUP(C59,'Items in Tally'!$A$2:$D$4982,2,FALSE)</f>
        <v> </v>
      </c>
      <c r="F59" s="5"/>
      <c r="G59" s="296">
        <v>44136</v>
      </c>
      <c r="H59" s="5">
        <v>60</v>
      </c>
      <c r="I59" s="174">
        <v>700</v>
      </c>
      <c r="J59" s="6">
        <f t="shared" ref="J59" si="58">IF(N59="","",N59/$I59-1)</f>
        <v>0.71428571428571419</v>
      </c>
      <c r="K59" s="6" t="str">
        <f t="shared" si="53"/>
        <v/>
      </c>
      <c r="L59" s="172" t="str">
        <f t="shared" si="53"/>
        <v/>
      </c>
      <c r="M59" s="1150"/>
      <c r="N59" s="217">
        <v>1200</v>
      </c>
      <c r="O59" s="646"/>
      <c r="P59" s="7"/>
      <c r="Q59" s="218"/>
      <c r="R59" s="1148"/>
      <c r="S59" s="1152">
        <f t="shared" si="56"/>
        <v>1220</v>
      </c>
      <c r="T59" s="1148" t="str">
        <f t="shared" si="56"/>
        <v/>
      </c>
      <c r="U59" s="1148" t="str">
        <f t="shared" si="56"/>
        <v/>
      </c>
      <c r="V59" s="173" t="str">
        <f t="shared" si="56"/>
        <v/>
      </c>
      <c r="W59" s="33"/>
      <c r="X59" s="33"/>
      <c r="Y59" s="5"/>
      <c r="Z59" s="5"/>
      <c r="AA59" s="5"/>
      <c r="AB59" s="5"/>
      <c r="AC59" s="5"/>
      <c r="AD59" s="5"/>
      <c r="AE59" s="5"/>
    </row>
    <row r="60" spans="1:31" s="578" customFormat="1" ht="15.75" customHeight="1" x14ac:dyDescent="0.2">
      <c r="A60" s="171" t="s">
        <v>44</v>
      </c>
      <c r="B60" s="5" t="s">
        <v>822</v>
      </c>
      <c r="C60" s="983" t="s">
        <v>823</v>
      </c>
      <c r="D60" s="705"/>
      <c r="E60" s="701" t="str">
        <f>VLOOKUP(C60,'Items in Tally'!$A$2:$D$4982,2,FALSE)</f>
        <v> </v>
      </c>
      <c r="F60" s="5"/>
      <c r="G60" s="296">
        <v>43574</v>
      </c>
      <c r="H60" s="5">
        <v>450</v>
      </c>
      <c r="I60" s="174">
        <v>5000</v>
      </c>
      <c r="J60" s="6" t="str">
        <f t="shared" ref="J60" si="59">IF(N60="","",N60/$I60-1)</f>
        <v/>
      </c>
      <c r="K60" s="6" t="str">
        <f t="shared" si="53"/>
        <v/>
      </c>
      <c r="L60" s="172" t="str">
        <f t="shared" si="53"/>
        <v/>
      </c>
      <c r="M60" s="1150"/>
      <c r="N60" s="217"/>
      <c r="O60" s="646"/>
      <c r="P60" s="7"/>
      <c r="Q60" s="218"/>
      <c r="R60" s="1148"/>
      <c r="S60" s="1152" t="str">
        <f>IF(N60="","",CEILING(N60*1.02,0.5))</f>
        <v/>
      </c>
      <c r="T60" s="1148" t="str">
        <f t="shared" ref="T60:V60" si="60">IF(O60="","",CEILING(O60*1.02,0.5))</f>
        <v/>
      </c>
      <c r="U60" s="1148" t="str">
        <f t="shared" si="60"/>
        <v/>
      </c>
      <c r="V60" s="173" t="str">
        <f t="shared" si="60"/>
        <v/>
      </c>
      <c r="W60" s="33"/>
      <c r="X60" s="33"/>
      <c r="Y60" s="5"/>
      <c r="Z60" s="5"/>
      <c r="AA60" s="5"/>
      <c r="AB60" s="5"/>
      <c r="AC60" s="5"/>
      <c r="AD60" s="5"/>
      <c r="AE60" s="5"/>
    </row>
    <row r="61" spans="1:31" s="960" customFormat="1" ht="15.75" customHeight="1" x14ac:dyDescent="0.2">
      <c r="A61" s="931" t="s">
        <v>44</v>
      </c>
      <c r="B61" s="944" t="s">
        <v>824</v>
      </c>
      <c r="C61" s="993" t="s">
        <v>825</v>
      </c>
      <c r="D61" s="999"/>
      <c r="E61" s="994" t="str">
        <f>VLOOKUP(C61,'Items in Tally'!$A$2:$D$4982,2,FALSE)</f>
        <v>7 PC</v>
      </c>
      <c r="F61" s="944"/>
      <c r="G61" s="995"/>
      <c r="H61" s="944"/>
      <c r="I61" s="996">
        <v>1500</v>
      </c>
      <c r="J61" s="938">
        <f t="shared" ref="J61" si="61">IF(N61="","",N61/$I61-1)</f>
        <v>0</v>
      </c>
      <c r="K61" s="938" t="str">
        <f t="shared" si="53"/>
        <v/>
      </c>
      <c r="L61" s="939" t="str">
        <f t="shared" si="53"/>
        <v/>
      </c>
      <c r="M61" s="932"/>
      <c r="N61" s="964">
        <v>1500</v>
      </c>
      <c r="O61" s="965"/>
      <c r="P61" s="952"/>
      <c r="Q61" s="966"/>
      <c r="R61" s="958"/>
      <c r="S61" s="957">
        <f>IF(N61="","",CEILING(N61*1.015,5))</f>
        <v>1525</v>
      </c>
      <c r="T61" s="958" t="str">
        <f>IF(O61="","",CEILING(O61*1.015,5))</f>
        <v/>
      </c>
      <c r="U61" s="958" t="str">
        <f>IF(P61="","",CEILING(P61*1.015,5))</f>
        <v/>
      </c>
      <c r="V61" s="959" t="str">
        <f>IF(Q61="","",CEILING(Q61*1.015,5))</f>
        <v/>
      </c>
      <c r="W61" s="997"/>
      <c r="X61" s="997"/>
      <c r="Y61" s="944"/>
      <c r="Z61" s="944"/>
      <c r="AA61" s="944"/>
      <c r="AB61" s="944"/>
      <c r="AC61" s="944"/>
      <c r="AD61" s="944"/>
      <c r="AE61" s="944"/>
    </row>
    <row r="62" spans="1:31" s="578" customFormat="1" ht="15.75" customHeight="1" x14ac:dyDescent="0.2">
      <c r="A62" s="171" t="s">
        <v>44</v>
      </c>
      <c r="B62" s="5" t="s">
        <v>826</v>
      </c>
      <c r="C62" s="983" t="s">
        <v>827</v>
      </c>
      <c r="D62" s="705"/>
      <c r="E62" s="701" t="str">
        <f>VLOOKUP(C62,'Items in Tally'!$A$2:$D$4982,2,FALSE)</f>
        <v>2 PC</v>
      </c>
      <c r="F62" s="5"/>
      <c r="G62" s="296"/>
      <c r="H62" s="5"/>
      <c r="I62" s="174"/>
      <c r="J62" s="6" t="str">
        <f t="shared" ref="J62" si="62">IF(N62="","",N62/$I62-1)</f>
        <v/>
      </c>
      <c r="K62" s="6" t="str">
        <f t="shared" si="53"/>
        <v/>
      </c>
      <c r="L62" s="172" t="str">
        <f t="shared" si="53"/>
        <v/>
      </c>
      <c r="M62" s="1150"/>
      <c r="N62" s="217"/>
      <c r="O62" s="646"/>
      <c r="P62" s="7"/>
      <c r="Q62" s="218"/>
      <c r="R62" s="1148"/>
      <c r="S62" s="1152" t="str">
        <f>IF(N62="","",CEILING(N62*1.02,0.5))</f>
        <v/>
      </c>
      <c r="T62" s="1148" t="str">
        <f t="shared" ref="T62:V62" si="63">IF(O62="","",CEILING(O62*1.02,0.5))</f>
        <v/>
      </c>
      <c r="U62" s="1148" t="str">
        <f t="shared" si="63"/>
        <v/>
      </c>
      <c r="V62" s="173" t="str">
        <f t="shared" si="63"/>
        <v/>
      </c>
      <c r="W62" s="33"/>
      <c r="X62" s="33"/>
      <c r="Y62" s="5"/>
      <c r="Z62" s="5"/>
      <c r="AA62" s="5"/>
      <c r="AB62" s="5"/>
      <c r="AC62" s="5"/>
      <c r="AD62" s="5"/>
      <c r="AE62" s="5"/>
    </row>
    <row r="63" spans="1:31" s="577" customFormat="1" ht="15.75" customHeight="1" x14ac:dyDescent="0.2">
      <c r="A63" s="175" t="s">
        <v>44</v>
      </c>
      <c r="B63" s="5" t="s">
        <v>828</v>
      </c>
      <c r="C63" s="983" t="s">
        <v>829</v>
      </c>
      <c r="D63" s="705"/>
      <c r="E63" s="701" t="str">
        <f>VLOOKUP(C63,'Items in Tally'!$A$2:$D$4982,2,FALSE)</f>
        <v> </v>
      </c>
      <c r="F63" s="5"/>
      <c r="G63" s="296">
        <v>45772</v>
      </c>
      <c r="H63" s="5">
        <v>210</v>
      </c>
      <c r="I63" s="174">
        <v>2575</v>
      </c>
      <c r="J63" s="6">
        <f t="shared" ref="J63:J79" si="64">IF(N63="","",N63/$I63-1)</f>
        <v>0.43689320388349517</v>
      </c>
      <c r="K63" s="6"/>
      <c r="L63" s="172"/>
      <c r="M63" s="1150"/>
      <c r="N63" s="217">
        <v>3700</v>
      </c>
      <c r="O63" s="646">
        <v>3650</v>
      </c>
      <c r="P63" s="124">
        <v>3600</v>
      </c>
      <c r="Q63" s="212"/>
      <c r="R63" s="1131"/>
      <c r="S63" s="1134">
        <f>IF(N63="","",CEILING(N63*1.015,5))</f>
        <v>3760</v>
      </c>
      <c r="T63" s="1131">
        <f>IF(O63="","",CEILING(O63*1.015,5))</f>
        <v>3705</v>
      </c>
      <c r="U63" s="1131">
        <f>IF(P63="","",CEILING(P63*1.015,5))</f>
        <v>3655</v>
      </c>
      <c r="V63" s="178" t="str">
        <f>IF(Q63="","",CEILING(Q63*1.015,5))</f>
        <v/>
      </c>
      <c r="W63" s="32"/>
      <c r="X63" s="32"/>
      <c r="Y63" s="8"/>
      <c r="Z63" s="8"/>
      <c r="AA63" s="8"/>
      <c r="AB63" s="8"/>
      <c r="AC63" s="8"/>
      <c r="AD63" s="8"/>
      <c r="AE63" s="8"/>
    </row>
    <row r="64" spans="1:31" s="578" customFormat="1" ht="15.75" customHeight="1" x14ac:dyDescent="0.2">
      <c r="A64" s="171"/>
      <c r="B64" s="5"/>
      <c r="E64" s="701" t="e">
        <f>VLOOKUP(C64,'Items in Tally'!$A$2:$D$4982,2,FALSE)</f>
        <v>#N/A</v>
      </c>
      <c r="F64" s="5"/>
      <c r="G64" s="296"/>
      <c r="H64" s="5"/>
      <c r="I64" s="174"/>
      <c r="J64" s="6" t="str">
        <f t="shared" si="64"/>
        <v/>
      </c>
      <c r="K64" s="6" t="str">
        <f t="shared" ref="K64:L70" si="65">IF(P64="","",P64/$I64-1)</f>
        <v/>
      </c>
      <c r="L64" s="172" t="str">
        <f t="shared" si="65"/>
        <v/>
      </c>
      <c r="M64" s="1150"/>
      <c r="N64" s="217"/>
      <c r="O64" s="646"/>
      <c r="P64" s="7"/>
      <c r="Q64" s="218"/>
      <c r="R64" s="1148"/>
      <c r="S64" s="1152" t="str">
        <f t="shared" ref="S64" si="66">IF(N64="","",CEILING(N64*1.02,0.5))</f>
        <v/>
      </c>
      <c r="T64" s="1148" t="str">
        <f t="shared" ref="T64:V64" si="67">IF(O64="","",CEILING(O64*1.02,0.5))</f>
        <v/>
      </c>
      <c r="U64" s="1148" t="str">
        <f t="shared" si="67"/>
        <v/>
      </c>
      <c r="V64" s="173" t="str">
        <f t="shared" si="67"/>
        <v/>
      </c>
      <c r="W64" s="33"/>
      <c r="X64" s="33"/>
      <c r="Y64" s="5"/>
      <c r="Z64" s="5"/>
      <c r="AA64" s="5"/>
      <c r="AB64" s="5"/>
      <c r="AC64" s="5"/>
      <c r="AD64" s="5"/>
      <c r="AE64" s="5"/>
    </row>
    <row r="65" spans="1:31" s="577" customFormat="1" ht="16" x14ac:dyDescent="0.2">
      <c r="A65" s="175" t="s">
        <v>132</v>
      </c>
      <c r="B65" s="8" t="s">
        <v>830</v>
      </c>
      <c r="C65" s="973" t="s">
        <v>831</v>
      </c>
      <c r="D65" s="695"/>
      <c r="E65" s="694" t="str">
        <f>VLOOKUP(C65,'Items in Tally'!$A$2:$D$4982,2,FALSE)</f>
        <v> </v>
      </c>
      <c r="F65" s="8"/>
      <c r="G65" s="295">
        <v>45772</v>
      </c>
      <c r="H65" s="8">
        <v>70</v>
      </c>
      <c r="I65" s="179">
        <v>860</v>
      </c>
      <c r="J65" s="9">
        <f t="shared" si="64"/>
        <v>0.51162790697674421</v>
      </c>
      <c r="K65" s="9">
        <f t="shared" si="65"/>
        <v>0.39534883720930236</v>
      </c>
      <c r="L65" s="177" t="str">
        <f t="shared" si="65"/>
        <v/>
      </c>
      <c r="M65" s="1130"/>
      <c r="N65" s="211">
        <v>1300</v>
      </c>
      <c r="O65" s="645">
        <v>1250</v>
      </c>
      <c r="P65" s="7">
        <v>1200</v>
      </c>
      <c r="Q65" s="212"/>
      <c r="R65" s="1131"/>
      <c r="S65" s="1134">
        <f t="shared" ref="S65:V70" si="68">IF(N65="","",CEILING(N65*1.015,5))</f>
        <v>1320</v>
      </c>
      <c r="T65" s="1131">
        <f t="shared" si="68"/>
        <v>1270</v>
      </c>
      <c r="U65" s="1131">
        <f t="shared" si="68"/>
        <v>1220</v>
      </c>
      <c r="V65" s="178" t="str">
        <f t="shared" si="68"/>
        <v/>
      </c>
      <c r="W65" s="32"/>
      <c r="X65" s="32"/>
      <c r="Y65" s="8"/>
      <c r="Z65" s="8"/>
      <c r="AA65" s="8"/>
      <c r="AB65" s="8"/>
      <c r="AC65" s="8"/>
      <c r="AD65" s="8"/>
      <c r="AE65" s="8"/>
    </row>
    <row r="66" spans="1:31" s="577" customFormat="1" ht="15.75" customHeight="1" x14ac:dyDescent="0.2">
      <c r="A66" s="175" t="s">
        <v>132</v>
      </c>
      <c r="B66" s="8" t="s">
        <v>832</v>
      </c>
      <c r="C66" s="973" t="s">
        <v>833</v>
      </c>
      <c r="D66" s="695"/>
      <c r="E66" s="694" t="str">
        <f>VLOOKUP(C66,'Items in Tally'!$A$2:$D$4982,2,FALSE)</f>
        <v>2 PC</v>
      </c>
      <c r="F66" s="8"/>
      <c r="G66" s="295">
        <v>45772</v>
      </c>
      <c r="H66" s="8">
        <v>100</v>
      </c>
      <c r="I66" s="179">
        <v>1230</v>
      </c>
      <c r="J66" s="9">
        <f t="shared" si="64"/>
        <v>0.4227642276422765</v>
      </c>
      <c r="K66" s="9">
        <f t="shared" si="65"/>
        <v>0.34146341463414642</v>
      </c>
      <c r="L66" s="177" t="str">
        <f t="shared" si="65"/>
        <v/>
      </c>
      <c r="M66" s="1130"/>
      <c r="N66" s="211">
        <v>1750</v>
      </c>
      <c r="O66" s="645">
        <v>1700</v>
      </c>
      <c r="P66" s="124">
        <v>1650</v>
      </c>
      <c r="Q66" s="212"/>
      <c r="R66" s="1131"/>
      <c r="S66" s="1134">
        <f t="shared" si="68"/>
        <v>1780</v>
      </c>
      <c r="T66" s="1131">
        <f t="shared" si="68"/>
        <v>1730</v>
      </c>
      <c r="U66" s="1131">
        <f t="shared" si="68"/>
        <v>1675</v>
      </c>
      <c r="V66" s="178" t="str">
        <f t="shared" si="68"/>
        <v/>
      </c>
      <c r="W66" s="32"/>
      <c r="X66" s="32"/>
      <c r="Y66" s="8"/>
      <c r="Z66" s="8"/>
      <c r="AA66" s="8"/>
      <c r="AB66" s="8"/>
      <c r="AC66" s="8"/>
      <c r="AD66" s="8"/>
      <c r="AE66" s="8"/>
    </row>
    <row r="67" spans="1:31" s="578" customFormat="1" ht="15.75" customHeight="1" x14ac:dyDescent="0.2">
      <c r="A67" s="171" t="s">
        <v>132</v>
      </c>
      <c r="B67" s="5" t="s">
        <v>834</v>
      </c>
      <c r="C67" s="983" t="s">
        <v>835</v>
      </c>
      <c r="D67" s="705"/>
      <c r="E67" s="701" t="str">
        <f>VLOOKUP(C67,'Items in Tally'!$A$2:$D$4982,2,FALSE)</f>
        <v> </v>
      </c>
      <c r="F67" s="5"/>
      <c r="G67" s="296"/>
      <c r="H67" s="5"/>
      <c r="I67" s="174">
        <v>1000</v>
      </c>
      <c r="J67" s="6">
        <f t="shared" si="64"/>
        <v>0.5</v>
      </c>
      <c r="K67" s="6" t="str">
        <f t="shared" si="65"/>
        <v/>
      </c>
      <c r="L67" s="172" t="str">
        <f t="shared" si="65"/>
        <v/>
      </c>
      <c r="M67" s="1150"/>
      <c r="N67" s="217">
        <v>1500</v>
      </c>
      <c r="O67" s="646"/>
      <c r="P67" s="79"/>
      <c r="Q67" s="237"/>
      <c r="R67" s="1150"/>
      <c r="S67" s="1152">
        <f t="shared" si="68"/>
        <v>1525</v>
      </c>
      <c r="T67" s="1148" t="str">
        <f t="shared" si="68"/>
        <v/>
      </c>
      <c r="U67" s="1148" t="str">
        <f t="shared" si="68"/>
        <v/>
      </c>
      <c r="V67" s="173" t="str">
        <f t="shared" si="68"/>
        <v/>
      </c>
      <c r="W67" s="5"/>
      <c r="X67" s="5"/>
      <c r="Y67" s="5"/>
      <c r="Z67" s="5"/>
      <c r="AA67" s="5"/>
      <c r="AB67" s="5"/>
      <c r="AC67" s="5"/>
      <c r="AD67" s="5"/>
      <c r="AE67" s="5"/>
    </row>
    <row r="68" spans="1:31" s="624" customFormat="1" ht="15.75" customHeight="1" x14ac:dyDescent="0.2">
      <c r="A68" s="536" t="s">
        <v>132</v>
      </c>
      <c r="B68" s="119" t="s">
        <v>685</v>
      </c>
      <c r="C68" s="1041" t="s">
        <v>836</v>
      </c>
      <c r="D68" s="708"/>
      <c r="E68" s="715" t="str">
        <f>VLOOKUP(C68,'Items in Tally'!$A$2:$D$4982,2,FALSE)</f>
        <v>4 PC</v>
      </c>
      <c r="F68" s="119"/>
      <c r="G68" s="601"/>
      <c r="H68" s="119"/>
      <c r="I68" s="600">
        <v>2500</v>
      </c>
      <c r="J68" s="120">
        <f t="shared" si="64"/>
        <v>-0.19999999999999996</v>
      </c>
      <c r="K68" s="120" t="str">
        <f t="shared" si="65"/>
        <v/>
      </c>
      <c r="L68" s="599" t="str">
        <f t="shared" si="65"/>
        <v/>
      </c>
      <c r="M68" s="1157"/>
      <c r="N68" s="587">
        <v>2000</v>
      </c>
      <c r="O68" s="1042"/>
      <c r="P68" s="653"/>
      <c r="Q68" s="1043"/>
      <c r="R68" s="1157"/>
      <c r="S68" s="1163">
        <f t="shared" si="68"/>
        <v>2030</v>
      </c>
      <c r="T68" s="1164" t="str">
        <f t="shared" si="68"/>
        <v/>
      </c>
      <c r="U68" s="1164" t="str">
        <f t="shared" si="68"/>
        <v/>
      </c>
      <c r="V68" s="589" t="str">
        <f t="shared" si="68"/>
        <v/>
      </c>
      <c r="W68" s="119"/>
      <c r="X68" s="119"/>
      <c r="Y68" s="119"/>
      <c r="Z68" s="119"/>
      <c r="AA68" s="119"/>
      <c r="AB68" s="119"/>
      <c r="AC68" s="119"/>
      <c r="AD68" s="119"/>
      <c r="AE68" s="119"/>
    </row>
    <row r="69" spans="1:31" s="578" customFormat="1" ht="15.75" customHeight="1" x14ac:dyDescent="0.2">
      <c r="A69" s="171" t="s">
        <v>132</v>
      </c>
      <c r="B69" s="5" t="s">
        <v>837</v>
      </c>
      <c r="C69" s="983" t="s">
        <v>838</v>
      </c>
      <c r="D69" s="705"/>
      <c r="E69" s="701" t="str">
        <f>VLOOKUP(C69,'Items in Tally'!$A$2:$D$4982,2,FALSE)</f>
        <v> </v>
      </c>
      <c r="F69" s="5"/>
      <c r="G69" s="296">
        <v>44105</v>
      </c>
      <c r="H69" s="5">
        <v>280</v>
      </c>
      <c r="I69" s="174">
        <v>3150</v>
      </c>
      <c r="J69" s="6">
        <f t="shared" si="64"/>
        <v>0.19047619047619047</v>
      </c>
      <c r="K69" s="6" t="str">
        <f t="shared" si="65"/>
        <v/>
      </c>
      <c r="L69" s="172" t="str">
        <f t="shared" si="65"/>
        <v/>
      </c>
      <c r="M69" s="1150"/>
      <c r="N69" s="217">
        <v>3750</v>
      </c>
      <c r="O69" s="646"/>
      <c r="P69" s="79"/>
      <c r="Q69" s="237"/>
      <c r="R69" s="1150"/>
      <c r="S69" s="1152">
        <f t="shared" si="68"/>
        <v>3810</v>
      </c>
      <c r="T69" s="1148" t="str">
        <f t="shared" si="68"/>
        <v/>
      </c>
      <c r="U69" s="1148" t="str">
        <f t="shared" si="68"/>
        <v/>
      </c>
      <c r="V69" s="173" t="str">
        <f t="shared" si="68"/>
        <v/>
      </c>
      <c r="W69" s="5"/>
      <c r="X69" s="5"/>
      <c r="Y69" s="5"/>
      <c r="Z69" s="5"/>
      <c r="AA69" s="5"/>
      <c r="AB69" s="5"/>
      <c r="AC69" s="5"/>
      <c r="AD69" s="5"/>
      <c r="AE69" s="5"/>
    </row>
    <row r="70" spans="1:31" s="578" customFormat="1" ht="15.75" customHeight="1" x14ac:dyDescent="0.2">
      <c r="A70" s="171" t="s">
        <v>132</v>
      </c>
      <c r="B70" s="40">
        <v>7450</v>
      </c>
      <c r="E70" s="701" t="e">
        <f>VLOOKUP(C70,'Items in Tally'!$A$2:$D$4982,2,FALSE)</f>
        <v>#N/A</v>
      </c>
      <c r="F70" s="40"/>
      <c r="G70" s="296"/>
      <c r="H70" s="5"/>
      <c r="I70" s="174">
        <v>1200</v>
      </c>
      <c r="J70" s="6">
        <f t="shared" si="64"/>
        <v>0.25</v>
      </c>
      <c r="K70" s="6" t="str">
        <f t="shared" si="65"/>
        <v/>
      </c>
      <c r="L70" s="172" t="str">
        <f t="shared" si="65"/>
        <v/>
      </c>
      <c r="M70" s="1150"/>
      <c r="N70" s="217">
        <v>1500</v>
      </c>
      <c r="O70" s="646"/>
      <c r="P70" s="79"/>
      <c r="Q70" s="237"/>
      <c r="R70" s="7"/>
      <c r="S70" s="1152">
        <f t="shared" si="68"/>
        <v>1525</v>
      </c>
      <c r="T70" s="1148" t="str">
        <f t="shared" si="68"/>
        <v/>
      </c>
      <c r="U70" s="1148" t="str">
        <f t="shared" si="68"/>
        <v/>
      </c>
      <c r="V70" s="173" t="str">
        <f t="shared" si="68"/>
        <v/>
      </c>
      <c r="W70" s="48"/>
      <c r="X70" s="5"/>
      <c r="Y70" s="5"/>
      <c r="Z70" s="5"/>
      <c r="AA70" s="5"/>
      <c r="AB70" s="5"/>
      <c r="AC70" s="5"/>
      <c r="AD70" s="5"/>
      <c r="AE70" s="5"/>
    </row>
    <row r="71" spans="1:31" s="577" customFormat="1" ht="15.75" customHeight="1" x14ac:dyDescent="0.2">
      <c r="A71" s="175" t="s">
        <v>132</v>
      </c>
      <c r="B71" s="10" t="s">
        <v>839</v>
      </c>
      <c r="C71" s="973" t="s">
        <v>840</v>
      </c>
      <c r="D71" s="695" t="s">
        <v>14</v>
      </c>
      <c r="E71" s="694" t="str">
        <f>VLOOKUP(C71,'Items in Tally'!$A$2:$D$4982,2,FALSE)</f>
        <v>6 PC</v>
      </c>
      <c r="F71" s="10"/>
      <c r="G71" s="295">
        <v>45772</v>
      </c>
      <c r="H71" s="8">
        <v>143</v>
      </c>
      <c r="I71" s="179">
        <v>1760</v>
      </c>
      <c r="J71" s="9">
        <f t="shared" si="64"/>
        <v>0.42045454545454541</v>
      </c>
      <c r="K71" s="9"/>
      <c r="L71" s="177"/>
      <c r="M71" s="1130"/>
      <c r="N71" s="211">
        <v>2500</v>
      </c>
      <c r="O71" s="645">
        <v>2450</v>
      </c>
      <c r="P71" s="16" t="s">
        <v>841</v>
      </c>
      <c r="Q71" s="240"/>
      <c r="R71" s="124"/>
      <c r="S71" s="1129"/>
      <c r="T71" s="1130"/>
      <c r="U71" s="1130"/>
      <c r="V71" s="1154"/>
      <c r="W71" s="47"/>
      <c r="X71" s="8"/>
      <c r="Y71" s="8"/>
      <c r="Z71" s="8"/>
      <c r="AA71" s="8"/>
      <c r="AB71" s="8"/>
      <c r="AC71" s="8"/>
      <c r="AD71" s="8"/>
      <c r="AE71" s="8"/>
    </row>
    <row r="72" spans="1:31" s="578" customFormat="1" ht="15.75" customHeight="1" x14ac:dyDescent="0.2">
      <c r="A72" s="171"/>
      <c r="B72" s="40"/>
      <c r="E72" s="701" t="e">
        <f>VLOOKUP(C72,'Items in Tally'!$A$2:$D$4982,2,FALSE)</f>
        <v>#N/A</v>
      </c>
      <c r="F72" s="40"/>
      <c r="G72" s="296"/>
      <c r="H72" s="5"/>
      <c r="I72" s="174"/>
      <c r="J72" s="6"/>
      <c r="K72" s="6"/>
      <c r="L72" s="172"/>
      <c r="M72" s="1150"/>
      <c r="N72" s="217"/>
      <c r="O72" s="646"/>
      <c r="P72" s="79"/>
      <c r="Q72" s="237"/>
      <c r="R72" s="7"/>
      <c r="S72" s="1122"/>
      <c r="T72" s="1150"/>
      <c r="U72" s="1150"/>
      <c r="V72" s="1045"/>
      <c r="W72" s="48"/>
      <c r="X72" s="5"/>
      <c r="Y72" s="5"/>
      <c r="Z72" s="5"/>
      <c r="AA72" s="5"/>
      <c r="AB72" s="5"/>
      <c r="AC72" s="5"/>
      <c r="AD72" s="5"/>
      <c r="AE72" s="5"/>
    </row>
    <row r="73" spans="1:31" s="577" customFormat="1" ht="15.75" customHeight="1" x14ac:dyDescent="0.2">
      <c r="A73" s="175" t="s">
        <v>842</v>
      </c>
      <c r="B73" s="10" t="s">
        <v>54</v>
      </c>
      <c r="C73" s="973" t="s">
        <v>843</v>
      </c>
      <c r="D73" s="695"/>
      <c r="E73" s="694" t="str">
        <f>VLOOKUP(C73,'Items in Tally'!$A$2:$D$4982,2,FALSE)</f>
        <v>18 PC</v>
      </c>
      <c r="F73" s="10"/>
      <c r="G73" s="295">
        <v>45772</v>
      </c>
      <c r="H73" s="8">
        <v>410</v>
      </c>
      <c r="I73" s="179">
        <v>5043</v>
      </c>
      <c r="J73" s="9"/>
      <c r="K73" s="9"/>
      <c r="L73" s="177"/>
      <c r="M73" s="1130"/>
      <c r="N73" s="211">
        <v>6100</v>
      </c>
      <c r="O73" s="645">
        <v>6050</v>
      </c>
      <c r="P73" s="16" t="s">
        <v>844</v>
      </c>
      <c r="Q73" s="240"/>
      <c r="R73" s="124"/>
      <c r="S73" s="1134">
        <f>IF(N73="","",CEILING(N73*1.01,5))</f>
        <v>6165</v>
      </c>
      <c r="T73" s="1131">
        <f>IF(O73="","",CEILING(O73*1.01,5))</f>
        <v>6115</v>
      </c>
      <c r="U73" s="1131">
        <f>IF(P73="","",CEILING(P73*1.01,5))</f>
        <v>6060</v>
      </c>
      <c r="V73" s="1154"/>
      <c r="W73" s="47"/>
      <c r="X73" s="8"/>
      <c r="Y73" s="8"/>
      <c r="Z73" s="8"/>
      <c r="AA73" s="8"/>
      <c r="AB73" s="8"/>
      <c r="AC73" s="8"/>
      <c r="AD73" s="8"/>
      <c r="AE73" s="8"/>
    </row>
    <row r="74" spans="1:31" ht="15.75" customHeight="1" x14ac:dyDescent="0.2">
      <c r="A74" s="165"/>
      <c r="B74" s="1"/>
      <c r="C74" s="5"/>
      <c r="D74" s="1"/>
      <c r="E74" s="994" t="e">
        <f>VLOOKUP(C74,'Items in Tally'!$A$2:$D$4982,2,FALSE)</f>
        <v>#N/A</v>
      </c>
      <c r="F74" s="1"/>
      <c r="G74" s="180"/>
      <c r="H74" s="1"/>
      <c r="I74" s="170"/>
      <c r="J74" s="3" t="str">
        <f t="shared" si="64"/>
        <v/>
      </c>
      <c r="K74" s="3" t="str">
        <f t="shared" ref="K74:L79" si="69">IF(P74="","",P74/$I74-1)</f>
        <v/>
      </c>
      <c r="L74" s="167" t="str">
        <f t="shared" si="69"/>
        <v/>
      </c>
      <c r="M74" s="1133"/>
      <c r="N74" s="355"/>
      <c r="O74" s="795"/>
      <c r="P74" s="16"/>
      <c r="Q74" s="240"/>
      <c r="R74" s="18"/>
      <c r="S74" s="1132" t="str">
        <f>IF(N74="","",CEILING(N74*1.02,0.5))</f>
        <v/>
      </c>
      <c r="T74" s="1133" t="str">
        <f t="shared" ref="T74:V74" si="70">IF(O74="","",CEILING(O74*1.02,0.5))</f>
        <v/>
      </c>
      <c r="U74" s="1133" t="str">
        <f t="shared" si="70"/>
        <v/>
      </c>
      <c r="V74" s="166" t="str">
        <f t="shared" si="70"/>
        <v/>
      </c>
      <c r="W74" s="22"/>
      <c r="X74" s="1"/>
      <c r="Y74" s="1"/>
      <c r="Z74" s="1"/>
      <c r="AA74" s="1"/>
      <c r="AB74" s="1"/>
      <c r="AC74" s="1"/>
      <c r="AD74" s="1"/>
      <c r="AE74" s="1"/>
    </row>
    <row r="75" spans="1:31" ht="15.75" customHeight="1" x14ac:dyDescent="0.2">
      <c r="A75" s="277"/>
      <c r="B75" s="220" t="s">
        <v>845</v>
      </c>
      <c r="C75" s="992"/>
      <c r="D75" s="220"/>
      <c r="E75" s="994" t="e">
        <f>VLOOKUP(C75,'Items in Tally'!$A$2:$D$4982,2,FALSE)</f>
        <v>#N/A</v>
      </c>
      <c r="F75" s="190"/>
      <c r="G75" s="356"/>
      <c r="H75" s="357" t="s">
        <v>846</v>
      </c>
      <c r="I75" s="358"/>
      <c r="J75" s="279" t="str">
        <f t="shared" si="64"/>
        <v/>
      </c>
      <c r="K75" s="279" t="str">
        <f t="shared" si="69"/>
        <v/>
      </c>
      <c r="L75" s="359" t="str">
        <f t="shared" si="69"/>
        <v/>
      </c>
      <c r="M75" s="223"/>
      <c r="N75" s="258"/>
      <c r="O75" s="257"/>
      <c r="P75" s="257"/>
      <c r="Q75" s="286"/>
      <c r="R75" s="360"/>
      <c r="S75" s="280" t="str">
        <f>IF(N75="","",CEILING(N75*1.02,0.5))</f>
        <v/>
      </c>
      <c r="T75" s="223" t="str">
        <f t="shared" ref="T75:V75" si="71">IF(O75="","",CEILING(O75*1.02,0.5))</f>
        <v/>
      </c>
      <c r="U75" s="223" t="str">
        <f t="shared" si="71"/>
        <v/>
      </c>
      <c r="V75" s="287" t="str">
        <f t="shared" si="71"/>
        <v/>
      </c>
      <c r="W75" s="361"/>
      <c r="X75" s="190"/>
      <c r="Y75" s="190"/>
      <c r="Z75" s="190"/>
      <c r="AA75" s="190"/>
      <c r="AB75" s="190"/>
      <c r="AC75" s="190"/>
      <c r="AD75" s="190"/>
      <c r="AE75" s="190"/>
    </row>
    <row r="76" spans="1:31" s="578" customFormat="1" ht="15.75" customHeight="1" x14ac:dyDescent="0.2">
      <c r="A76" s="171" t="s">
        <v>610</v>
      </c>
      <c r="B76" s="5" t="s">
        <v>847</v>
      </c>
      <c r="C76" s="983" t="s">
        <v>848</v>
      </c>
      <c r="D76" s="5"/>
      <c r="E76" s="701" t="str">
        <f>VLOOKUP(C76,'Items in Tally'!$A$2:$D$4982,2,FALSE)</f>
        <v>3 PC</v>
      </c>
      <c r="F76" s="5" t="s">
        <v>849</v>
      </c>
      <c r="G76" s="296"/>
      <c r="H76" s="5"/>
      <c r="I76" s="174"/>
      <c r="J76" s="6" t="str">
        <f t="shared" si="64"/>
        <v/>
      </c>
      <c r="K76" s="6" t="str">
        <f t="shared" si="69"/>
        <v/>
      </c>
      <c r="L76" s="172" t="str">
        <f t="shared" si="69"/>
        <v/>
      </c>
      <c r="M76" s="1150"/>
      <c r="N76" s="1122"/>
      <c r="O76" s="609"/>
      <c r="P76" s="1150"/>
      <c r="Q76" s="1045"/>
      <c r="R76" s="7"/>
      <c r="S76" s="1122" t="str">
        <f>IF(N76="","",CEILING(N76*1.02,0.5))</f>
        <v/>
      </c>
      <c r="T76" s="1150" t="str">
        <f t="shared" ref="T76:V76" si="72">IF(O76="","",CEILING(O76*1.02,0.5))</f>
        <v/>
      </c>
      <c r="U76" s="1150" t="str">
        <f t="shared" si="72"/>
        <v/>
      </c>
      <c r="V76" s="1045" t="str">
        <f t="shared" si="72"/>
        <v/>
      </c>
      <c r="W76" s="48"/>
      <c r="X76" s="5"/>
      <c r="Y76" s="5"/>
      <c r="Z76" s="5"/>
      <c r="AA76" s="5"/>
      <c r="AB76" s="5"/>
      <c r="AC76" s="5"/>
      <c r="AD76" s="5"/>
      <c r="AE76" s="5"/>
    </row>
    <row r="77" spans="1:31" s="578" customFormat="1" ht="15.75" customHeight="1" x14ac:dyDescent="0.2">
      <c r="A77" s="171" t="s">
        <v>610</v>
      </c>
      <c r="B77" s="5" t="s">
        <v>850</v>
      </c>
      <c r="C77" s="983" t="s">
        <v>851</v>
      </c>
      <c r="D77" s="5"/>
      <c r="E77" s="701" t="str">
        <f>VLOOKUP(C77,'Items in Tally'!$A$2:$D$4982,2,FALSE)</f>
        <v> </v>
      </c>
      <c r="F77" s="5"/>
      <c r="G77" s="296">
        <v>45713</v>
      </c>
      <c r="H77" s="5">
        <v>550</v>
      </c>
      <c r="I77" s="174">
        <v>6600</v>
      </c>
      <c r="J77" s="6">
        <f t="shared" si="64"/>
        <v>0.25</v>
      </c>
      <c r="K77" s="6" t="str">
        <f t="shared" si="69"/>
        <v/>
      </c>
      <c r="L77" s="172" t="str">
        <f t="shared" si="69"/>
        <v/>
      </c>
      <c r="M77" s="1150"/>
      <c r="N77" s="236" t="s">
        <v>852</v>
      </c>
      <c r="O77" s="791"/>
      <c r="P77" s="35"/>
      <c r="Q77" s="237"/>
      <c r="R77" s="7"/>
      <c r="S77" s="1122">
        <f>IF(N77="","",CEILING(N77*1.015,5))</f>
        <v>8375</v>
      </c>
      <c r="T77" s="1150" t="str">
        <f t="shared" ref="T77:V77" si="73">IF(O77="","",CEILING(O77*1.02,0.5))</f>
        <v/>
      </c>
      <c r="U77" s="1150" t="str">
        <f t="shared" si="73"/>
        <v/>
      </c>
      <c r="V77" s="1045" t="str">
        <f t="shared" si="73"/>
        <v/>
      </c>
      <c r="W77" s="48"/>
      <c r="X77" s="5"/>
      <c r="Y77" s="5"/>
      <c r="Z77" s="5"/>
      <c r="AA77" s="5"/>
      <c r="AB77" s="5"/>
      <c r="AC77" s="5"/>
      <c r="AD77" s="5"/>
      <c r="AE77" s="5"/>
    </row>
    <row r="78" spans="1:31" s="577" customFormat="1" ht="15.75" customHeight="1" x14ac:dyDescent="0.2">
      <c r="A78" s="175" t="s">
        <v>610</v>
      </c>
      <c r="B78" s="8" t="s">
        <v>853</v>
      </c>
      <c r="C78" s="973" t="s">
        <v>854</v>
      </c>
      <c r="D78" s="8"/>
      <c r="E78" s="694" t="str">
        <f>VLOOKUP(C78,'Items in Tally'!$A$2:$D$4982,2,FALSE)</f>
        <v>1 PC</v>
      </c>
      <c r="F78" s="8"/>
      <c r="G78" s="295">
        <v>45713</v>
      </c>
      <c r="H78" s="8">
        <v>600</v>
      </c>
      <c r="I78" s="179">
        <v>7500</v>
      </c>
      <c r="J78" s="9">
        <f t="shared" si="64"/>
        <v>0.26666666666666661</v>
      </c>
      <c r="K78" s="9" t="str">
        <f t="shared" si="69"/>
        <v/>
      </c>
      <c r="L78" s="177" t="str">
        <f t="shared" si="69"/>
        <v/>
      </c>
      <c r="M78" s="1130"/>
      <c r="N78" s="239" t="s">
        <v>855</v>
      </c>
      <c r="O78" s="792"/>
      <c r="P78" s="17"/>
      <c r="Q78" s="240"/>
      <c r="R78" s="124"/>
      <c r="S78" s="1129">
        <f>IF(N78="","",CEILING(N78*1.015,5))</f>
        <v>9645</v>
      </c>
      <c r="T78" s="1130" t="str">
        <f t="shared" ref="T78:V78" si="74">IF(O78="","",CEILING(O78*1.02,0.5))</f>
        <v/>
      </c>
      <c r="U78" s="1130" t="str">
        <f t="shared" si="74"/>
        <v/>
      </c>
      <c r="V78" s="1154" t="str">
        <f t="shared" si="74"/>
        <v/>
      </c>
      <c r="W78" s="47"/>
      <c r="X78" s="8"/>
      <c r="Y78" s="8"/>
      <c r="Z78" s="8"/>
      <c r="AA78" s="8"/>
      <c r="AB78" s="8"/>
      <c r="AC78" s="8"/>
      <c r="AD78" s="8"/>
      <c r="AE78" s="8"/>
    </row>
    <row r="79" spans="1:31" s="578" customFormat="1" ht="15.75" customHeight="1" x14ac:dyDescent="0.2">
      <c r="A79" s="319" t="s">
        <v>856</v>
      </c>
      <c r="B79" s="362" t="s">
        <v>857</v>
      </c>
      <c r="C79" s="983" t="s">
        <v>858</v>
      </c>
      <c r="D79" s="362"/>
      <c r="E79" s="994" t="str">
        <f>VLOOKUP(C79,'Items in Tally'!$A$2:$D$4982,2,FALSE)</f>
        <v> </v>
      </c>
      <c r="F79" s="362"/>
      <c r="G79" s="363">
        <v>44593</v>
      </c>
      <c r="H79" s="362">
        <v>315</v>
      </c>
      <c r="I79" s="364">
        <v>3850</v>
      </c>
      <c r="J79" s="325" t="str">
        <f t="shared" si="64"/>
        <v/>
      </c>
      <c r="K79" s="325" t="str">
        <f t="shared" si="69"/>
        <v/>
      </c>
      <c r="L79" s="326" t="str">
        <f t="shared" si="69"/>
        <v/>
      </c>
      <c r="M79" s="1150"/>
      <c r="N79" s="365"/>
      <c r="O79" s="623"/>
      <c r="P79" s="366"/>
      <c r="Q79" s="367"/>
      <c r="R79" s="7"/>
      <c r="S79" s="327" t="str">
        <f t="shared" ref="S79:S118" si="75">IF(N79="","",CEILING(N79*1.02,0.5))</f>
        <v/>
      </c>
      <c r="T79" s="320" t="str">
        <f t="shared" ref="T79:V79" si="76">IF(O79="","",CEILING(O79*1.02,0.5))</f>
        <v/>
      </c>
      <c r="U79" s="320" t="str">
        <f t="shared" si="76"/>
        <v/>
      </c>
      <c r="V79" s="328" t="str">
        <f t="shared" si="76"/>
        <v/>
      </c>
      <c r="W79" s="48"/>
      <c r="X79" s="5"/>
      <c r="Y79" s="5"/>
      <c r="Z79" s="5"/>
      <c r="AA79" s="5"/>
      <c r="AB79" s="5"/>
      <c r="AC79" s="5"/>
      <c r="AD79" s="5"/>
      <c r="AE79" s="5"/>
    </row>
    <row r="80" spans="1:31" ht="15.75" customHeight="1" x14ac:dyDescent="0.2">
      <c r="A80" s="1"/>
      <c r="B80" s="1"/>
      <c r="C80" s="1"/>
      <c r="D80" s="1"/>
      <c r="E80" s="1"/>
      <c r="F80" s="4"/>
      <c r="G80" s="64"/>
      <c r="H80" s="1133"/>
      <c r="I80" s="14"/>
      <c r="J80" s="15"/>
      <c r="K80" s="15"/>
      <c r="L80" s="15"/>
      <c r="M80" s="1133"/>
      <c r="N80" s="16"/>
      <c r="O80" s="16"/>
      <c r="P80" s="17"/>
      <c r="Q80" s="17"/>
      <c r="R80" s="18"/>
      <c r="S80" s="1133" t="str">
        <f t="shared" si="75"/>
        <v/>
      </c>
      <c r="T80" s="1133" t="str">
        <f t="shared" ref="T80:V80" si="77">IF(O80="","",CEILING(O80*1.02,0.5))</f>
        <v/>
      </c>
      <c r="U80" s="1133" t="str">
        <f t="shared" si="77"/>
        <v/>
      </c>
      <c r="V80" s="1133" t="str">
        <f t="shared" si="77"/>
        <v/>
      </c>
      <c r="W80" s="22"/>
      <c r="X80" s="1"/>
      <c r="Y80" s="1"/>
      <c r="Z80" s="1"/>
      <c r="AA80" s="1"/>
      <c r="AB80" s="1"/>
      <c r="AC80" s="1"/>
      <c r="AD80" s="1"/>
      <c r="AE80" s="1"/>
    </row>
    <row r="81" spans="1:31" ht="15.75" customHeight="1" x14ac:dyDescent="0.2">
      <c r="A81" s="1"/>
      <c r="B81" s="1"/>
      <c r="C81" s="1"/>
      <c r="D81" s="1"/>
      <c r="E81" s="1"/>
      <c r="F81" s="4"/>
      <c r="G81" s="64"/>
      <c r="H81" s="1133"/>
      <c r="I81" s="14"/>
      <c r="J81" s="15"/>
      <c r="K81" s="15"/>
      <c r="L81" s="15"/>
      <c r="M81" s="1133"/>
      <c r="N81" s="16"/>
      <c r="O81" s="16"/>
      <c r="P81" s="17"/>
      <c r="Q81" s="17"/>
      <c r="R81" s="18"/>
      <c r="S81" s="1133" t="str">
        <f t="shared" si="75"/>
        <v/>
      </c>
      <c r="T81" s="1133" t="str">
        <f t="shared" ref="T81:V81" si="78">IF(O81="","",CEILING(O81*1.02,0.5))</f>
        <v/>
      </c>
      <c r="U81" s="1133" t="str">
        <f t="shared" si="78"/>
        <v/>
      </c>
      <c r="V81" s="1133" t="str">
        <f t="shared" si="78"/>
        <v/>
      </c>
      <c r="W81" s="22"/>
      <c r="X81" s="1"/>
      <c r="Y81" s="1"/>
      <c r="Z81" s="1"/>
      <c r="AA81" s="1"/>
      <c r="AB81" s="1"/>
      <c r="AC81" s="1"/>
      <c r="AD81" s="1"/>
      <c r="AE81" s="1"/>
    </row>
    <row r="82" spans="1:31" ht="15.75" customHeight="1" x14ac:dyDescent="0.2">
      <c r="A82" s="1"/>
      <c r="B82" s="1"/>
      <c r="C82" s="1"/>
      <c r="D82" s="1"/>
      <c r="E82" s="1"/>
      <c r="F82" s="4"/>
      <c r="G82" s="64"/>
      <c r="H82" s="1133"/>
      <c r="I82" s="1133"/>
      <c r="J82" s="15"/>
      <c r="K82" s="15"/>
      <c r="L82" s="15"/>
      <c r="M82" s="1133"/>
      <c r="N82" s="16"/>
      <c r="O82" s="16"/>
      <c r="P82" s="17"/>
      <c r="Q82" s="17"/>
      <c r="R82" s="18"/>
      <c r="S82" s="1133" t="str">
        <f t="shared" si="75"/>
        <v/>
      </c>
      <c r="T82" s="1133" t="str">
        <f t="shared" ref="T82:V82" si="79">IF(O82="","",CEILING(O82*1.02,0.5))</f>
        <v/>
      </c>
      <c r="U82" s="1133" t="str">
        <f t="shared" si="79"/>
        <v/>
      </c>
      <c r="V82" s="1133" t="str">
        <f t="shared" si="79"/>
        <v/>
      </c>
      <c r="W82" s="22"/>
      <c r="X82" s="1"/>
      <c r="Y82" s="1"/>
      <c r="Z82" s="1"/>
      <c r="AA82" s="1"/>
      <c r="AB82" s="1"/>
      <c r="AC82" s="1"/>
      <c r="AD82" s="1"/>
      <c r="AE82" s="1"/>
    </row>
    <row r="83" spans="1:31" ht="15.75" customHeight="1" x14ac:dyDescent="0.2">
      <c r="A83" s="1"/>
      <c r="B83" s="1"/>
      <c r="C83" s="1"/>
      <c r="D83" s="1"/>
      <c r="E83" s="1"/>
      <c r="F83" s="4"/>
      <c r="G83" s="64"/>
      <c r="H83" s="1133"/>
      <c r="I83" s="1133"/>
      <c r="J83" s="15"/>
      <c r="K83" s="15"/>
      <c r="L83" s="15"/>
      <c r="M83" s="1133"/>
      <c r="N83" s="16"/>
      <c r="O83" s="16"/>
      <c r="P83" s="17"/>
      <c r="Q83" s="17"/>
      <c r="R83" s="18"/>
      <c r="S83" s="1133" t="str">
        <f t="shared" si="75"/>
        <v/>
      </c>
      <c r="T83" s="1133" t="str">
        <f t="shared" ref="T83:V83" si="80">IF(O83="","",CEILING(O83*1.02,0.5))</f>
        <v/>
      </c>
      <c r="U83" s="1133" t="str">
        <f t="shared" si="80"/>
        <v/>
      </c>
      <c r="V83" s="1133" t="str">
        <f t="shared" si="80"/>
        <v/>
      </c>
      <c r="W83" s="22"/>
      <c r="X83" s="1"/>
      <c r="Y83" s="1"/>
      <c r="Z83" s="1"/>
      <c r="AA83" s="1"/>
      <c r="AB83" s="1"/>
      <c r="AC83" s="1"/>
      <c r="AD83" s="1"/>
      <c r="AE83" s="1"/>
    </row>
    <row r="84" spans="1:31" ht="15.75" customHeight="1" x14ac:dyDescent="0.2">
      <c r="A84" s="1"/>
      <c r="B84" s="1"/>
      <c r="C84" s="1"/>
      <c r="D84" s="1"/>
      <c r="E84" s="1"/>
      <c r="F84" s="4"/>
      <c r="G84" s="64"/>
      <c r="H84" s="1133"/>
      <c r="I84" s="1133"/>
      <c r="J84" s="15"/>
      <c r="K84" s="15"/>
      <c r="L84" s="15"/>
      <c r="M84" s="1133"/>
      <c r="N84" s="16"/>
      <c r="O84" s="16"/>
      <c r="P84" s="17"/>
      <c r="Q84" s="17"/>
      <c r="R84" s="18"/>
      <c r="S84" s="1133" t="str">
        <f t="shared" si="75"/>
        <v/>
      </c>
      <c r="T84" s="1133" t="str">
        <f t="shared" ref="T84:V84" si="81">IF(O84="","",CEILING(O84*1.02,0.5))</f>
        <v/>
      </c>
      <c r="U84" s="1133" t="str">
        <f t="shared" si="81"/>
        <v/>
      </c>
      <c r="V84" s="1133" t="str">
        <f t="shared" si="81"/>
        <v/>
      </c>
      <c r="W84" s="22"/>
      <c r="X84" s="1"/>
      <c r="Y84" s="1"/>
      <c r="Z84" s="1"/>
      <c r="AA84" s="1"/>
      <c r="AB84" s="1"/>
      <c r="AC84" s="1"/>
      <c r="AD84" s="1"/>
      <c r="AE84" s="1"/>
    </row>
    <row r="85" spans="1:31" ht="15.75" customHeight="1" x14ac:dyDescent="0.2">
      <c r="A85" s="1"/>
      <c r="B85" s="1"/>
      <c r="C85" s="1"/>
      <c r="D85" s="1"/>
      <c r="E85" s="1"/>
      <c r="F85" s="4"/>
      <c r="G85" s="64"/>
      <c r="H85" s="1133"/>
      <c r="I85" s="1133"/>
      <c r="J85" s="15"/>
      <c r="K85" s="15"/>
      <c r="L85" s="15"/>
      <c r="M85" s="1133"/>
      <c r="N85" s="16"/>
      <c r="O85" s="16"/>
      <c r="P85" s="17"/>
      <c r="Q85" s="17"/>
      <c r="R85" s="18"/>
      <c r="S85" s="1133" t="str">
        <f t="shared" si="75"/>
        <v/>
      </c>
      <c r="T85" s="1133" t="str">
        <f t="shared" ref="T85:V85" si="82">IF(O85="","",CEILING(O85*1.02,0.5))</f>
        <v/>
      </c>
      <c r="U85" s="1133" t="str">
        <f t="shared" si="82"/>
        <v/>
      </c>
      <c r="V85" s="1133" t="str">
        <f t="shared" si="82"/>
        <v/>
      </c>
      <c r="W85" s="22"/>
      <c r="X85" s="1"/>
      <c r="Y85" s="1"/>
      <c r="Z85" s="1"/>
      <c r="AA85" s="1"/>
      <c r="AB85" s="1"/>
      <c r="AC85" s="1"/>
      <c r="AD85" s="1"/>
      <c r="AE85" s="1"/>
    </row>
    <row r="86" spans="1:31" ht="15.75" customHeight="1" x14ac:dyDescent="0.2">
      <c r="A86" s="1"/>
      <c r="B86" s="1"/>
      <c r="C86" s="1"/>
      <c r="D86" s="1"/>
      <c r="E86" s="1"/>
      <c r="F86" s="4"/>
      <c r="G86" s="64"/>
      <c r="H86" s="1133"/>
      <c r="I86" s="14"/>
      <c r="J86" s="15"/>
      <c r="K86" s="15"/>
      <c r="L86" s="15"/>
      <c r="M86" s="1133"/>
      <c r="N86" s="16"/>
      <c r="O86" s="16"/>
      <c r="P86" s="17"/>
      <c r="Q86" s="17"/>
      <c r="R86" s="18"/>
      <c r="S86" s="1133" t="str">
        <f t="shared" si="75"/>
        <v/>
      </c>
      <c r="T86" s="1133" t="str">
        <f t="shared" ref="T86:V86" si="83">IF(O86="","",CEILING(O86*1.02,0.5))</f>
        <v/>
      </c>
      <c r="U86" s="1133" t="str">
        <f t="shared" si="83"/>
        <v/>
      </c>
      <c r="V86" s="1133" t="str">
        <f t="shared" si="83"/>
        <v/>
      </c>
      <c r="W86" s="22"/>
      <c r="X86" s="1"/>
      <c r="Y86" s="1"/>
      <c r="Z86" s="1"/>
      <c r="AA86" s="1"/>
      <c r="AB86" s="1"/>
      <c r="AC86" s="1"/>
      <c r="AD86" s="1"/>
      <c r="AE86" s="1"/>
    </row>
    <row r="87" spans="1:31" ht="15.75" customHeight="1" x14ac:dyDescent="0.2">
      <c r="A87" s="1"/>
      <c r="B87" s="1"/>
      <c r="C87" s="1"/>
      <c r="D87" s="1"/>
      <c r="E87" s="1"/>
      <c r="F87" s="4"/>
      <c r="G87" s="64"/>
      <c r="H87" s="1133"/>
      <c r="I87" s="1133"/>
      <c r="J87" s="15"/>
      <c r="K87" s="15"/>
      <c r="L87" s="15"/>
      <c r="M87" s="1133"/>
      <c r="N87" s="16"/>
      <c r="O87" s="16"/>
      <c r="P87" s="17"/>
      <c r="Q87" s="17"/>
      <c r="R87" s="18"/>
      <c r="S87" s="1133" t="str">
        <f t="shared" si="75"/>
        <v/>
      </c>
      <c r="T87" s="1133" t="str">
        <f t="shared" ref="T87:V87" si="84">IF(O87="","",CEILING(O87*1.02,0.5))</f>
        <v/>
      </c>
      <c r="U87" s="1133" t="str">
        <f t="shared" si="84"/>
        <v/>
      </c>
      <c r="V87" s="1133" t="str">
        <f t="shared" si="84"/>
        <v/>
      </c>
      <c r="W87" s="22"/>
      <c r="X87" s="1"/>
      <c r="Y87" s="1"/>
      <c r="Z87" s="1"/>
      <c r="AA87" s="1"/>
      <c r="AB87" s="1"/>
      <c r="AC87" s="1"/>
      <c r="AD87" s="1"/>
      <c r="AE87" s="1"/>
    </row>
    <row r="88" spans="1:31" ht="15.75" customHeight="1" x14ac:dyDescent="0.2">
      <c r="A88" s="1"/>
      <c r="B88" s="1"/>
      <c r="C88" s="1"/>
      <c r="D88" s="1"/>
      <c r="E88" s="1"/>
      <c r="F88" s="4"/>
      <c r="G88" s="64"/>
      <c r="H88" s="1133"/>
      <c r="I88" s="1133"/>
      <c r="J88" s="15"/>
      <c r="K88" s="15"/>
      <c r="L88" s="15"/>
      <c r="M88" s="1133"/>
      <c r="N88" s="16"/>
      <c r="O88" s="16"/>
      <c r="P88" s="17"/>
      <c r="Q88" s="17"/>
      <c r="R88" s="18"/>
      <c r="S88" s="1133" t="str">
        <f t="shared" si="75"/>
        <v/>
      </c>
      <c r="T88" s="1133" t="str">
        <f t="shared" ref="T88:V88" si="85">IF(O88="","",CEILING(O88*1.02,0.5))</f>
        <v/>
      </c>
      <c r="U88" s="1133" t="str">
        <f t="shared" si="85"/>
        <v/>
      </c>
      <c r="V88" s="1133" t="str">
        <f t="shared" si="85"/>
        <v/>
      </c>
      <c r="W88" s="22"/>
      <c r="X88" s="1"/>
      <c r="Y88" s="1"/>
      <c r="Z88" s="1"/>
      <c r="AA88" s="1"/>
      <c r="AB88" s="1"/>
      <c r="AC88" s="1"/>
      <c r="AD88" s="1"/>
      <c r="AE88" s="1"/>
    </row>
    <row r="89" spans="1:31" ht="15.75" customHeight="1" x14ac:dyDescent="0.2">
      <c r="A89" s="1"/>
      <c r="B89" s="1"/>
      <c r="C89" s="1"/>
      <c r="D89" s="1"/>
      <c r="E89" s="1"/>
      <c r="F89" s="4"/>
      <c r="G89" s="64"/>
      <c r="H89" s="1133"/>
      <c r="I89" s="1133"/>
      <c r="J89" s="15"/>
      <c r="K89" s="15"/>
      <c r="L89" s="15"/>
      <c r="M89" s="1133"/>
      <c r="N89" s="16"/>
      <c r="O89" s="16"/>
      <c r="P89" s="17"/>
      <c r="Q89" s="17"/>
      <c r="R89" s="18"/>
      <c r="S89" s="1133" t="str">
        <f t="shared" si="75"/>
        <v/>
      </c>
      <c r="T89" s="1133" t="str">
        <f t="shared" ref="T89:V89" si="86">IF(O89="","",CEILING(O89*1.02,0.5))</f>
        <v/>
      </c>
      <c r="U89" s="1133" t="str">
        <f t="shared" si="86"/>
        <v/>
      </c>
      <c r="V89" s="1133" t="str">
        <f t="shared" si="86"/>
        <v/>
      </c>
      <c r="W89" s="22"/>
      <c r="X89" s="1"/>
      <c r="Y89" s="1"/>
      <c r="Z89" s="1"/>
      <c r="AA89" s="1"/>
      <c r="AB89" s="1"/>
      <c r="AC89" s="1"/>
      <c r="AD89" s="1"/>
      <c r="AE89" s="1"/>
    </row>
    <row r="90" spans="1:31" ht="15.75" customHeight="1" x14ac:dyDescent="0.2">
      <c r="A90" s="1"/>
      <c r="B90" s="1"/>
      <c r="C90" s="1"/>
      <c r="D90" s="1"/>
      <c r="E90" s="1"/>
      <c r="F90" s="4"/>
      <c r="G90" s="64"/>
      <c r="H90" s="1133"/>
      <c r="I90" s="1133"/>
      <c r="J90" s="15"/>
      <c r="K90" s="15"/>
      <c r="L90" s="15"/>
      <c r="M90" s="1133"/>
      <c r="N90" s="16"/>
      <c r="O90" s="16"/>
      <c r="P90" s="17"/>
      <c r="Q90" s="17"/>
      <c r="R90" s="18"/>
      <c r="S90" s="1133" t="str">
        <f t="shared" si="75"/>
        <v/>
      </c>
      <c r="T90" s="1133" t="str">
        <f t="shared" ref="T90:V90" si="87">IF(O90="","",CEILING(O90*1.02,0.5))</f>
        <v/>
      </c>
      <c r="U90" s="1133" t="str">
        <f t="shared" si="87"/>
        <v/>
      </c>
      <c r="V90" s="1133" t="str">
        <f t="shared" si="87"/>
        <v/>
      </c>
      <c r="W90" s="22"/>
      <c r="X90" s="1"/>
      <c r="Y90" s="1"/>
      <c r="Z90" s="1"/>
      <c r="AA90" s="1"/>
      <c r="AB90" s="1"/>
      <c r="AC90" s="1"/>
      <c r="AD90" s="1"/>
      <c r="AE90" s="1"/>
    </row>
    <row r="91" spans="1:31" ht="15.75" customHeight="1" x14ac:dyDescent="0.2">
      <c r="A91" s="1"/>
      <c r="B91" s="1"/>
      <c r="C91" s="1"/>
      <c r="D91" s="1"/>
      <c r="E91" s="1"/>
      <c r="F91" s="4"/>
      <c r="G91" s="64"/>
      <c r="H91" s="1133"/>
      <c r="I91" s="1133"/>
      <c r="J91" s="15"/>
      <c r="K91" s="15"/>
      <c r="L91" s="15"/>
      <c r="M91" s="1133"/>
      <c r="N91" s="16"/>
      <c r="O91" s="16"/>
      <c r="P91" s="17"/>
      <c r="Q91" s="17"/>
      <c r="R91" s="18"/>
      <c r="S91" s="1133" t="str">
        <f t="shared" si="75"/>
        <v/>
      </c>
      <c r="T91" s="1133" t="str">
        <f t="shared" ref="T91:V91" si="88">IF(O91="","",CEILING(O91*1.02,0.5))</f>
        <v/>
      </c>
      <c r="U91" s="1133" t="str">
        <f t="shared" si="88"/>
        <v/>
      </c>
      <c r="V91" s="1133" t="str">
        <f t="shared" si="88"/>
        <v/>
      </c>
      <c r="W91" s="22"/>
      <c r="X91" s="1"/>
      <c r="Y91" s="1"/>
      <c r="Z91" s="1"/>
      <c r="AA91" s="1"/>
      <c r="AB91" s="1"/>
      <c r="AC91" s="1"/>
      <c r="AD91" s="1"/>
      <c r="AE91" s="1"/>
    </row>
    <row r="92" spans="1:31" ht="15.75" customHeight="1" x14ac:dyDescent="0.2">
      <c r="A92" s="1"/>
      <c r="B92" s="1"/>
      <c r="C92" s="1"/>
      <c r="D92" s="1"/>
      <c r="E92" s="1"/>
      <c r="F92" s="4"/>
      <c r="G92" s="64"/>
      <c r="H92" s="1133"/>
      <c r="I92" s="1133"/>
      <c r="J92" s="15"/>
      <c r="K92" s="15"/>
      <c r="L92" s="15"/>
      <c r="M92" s="1133"/>
      <c r="N92" s="16"/>
      <c r="O92" s="16"/>
      <c r="P92" s="17"/>
      <c r="Q92" s="17"/>
      <c r="R92" s="18"/>
      <c r="S92" s="1133" t="str">
        <f t="shared" si="75"/>
        <v/>
      </c>
      <c r="T92" s="1133" t="str">
        <f t="shared" ref="T92:V92" si="89">IF(O92="","",CEILING(O92*1.02,0.5))</f>
        <v/>
      </c>
      <c r="U92" s="1133" t="str">
        <f t="shared" si="89"/>
        <v/>
      </c>
      <c r="V92" s="1133" t="str">
        <f t="shared" si="89"/>
        <v/>
      </c>
      <c r="W92" s="22"/>
      <c r="X92" s="1"/>
      <c r="Y92" s="1"/>
      <c r="Z92" s="1"/>
      <c r="AA92" s="1"/>
      <c r="AB92" s="1"/>
      <c r="AC92" s="1"/>
      <c r="AD92" s="1"/>
      <c r="AE92" s="1"/>
    </row>
    <row r="93" spans="1:31" ht="15.75" customHeight="1" x14ac:dyDescent="0.2">
      <c r="A93" s="1"/>
      <c r="B93" s="1"/>
      <c r="C93" s="1"/>
      <c r="D93" s="1"/>
      <c r="E93" s="1"/>
      <c r="F93" s="4"/>
      <c r="G93" s="64"/>
      <c r="H93" s="1133"/>
      <c r="I93" s="1133"/>
      <c r="J93" s="15"/>
      <c r="K93" s="15"/>
      <c r="L93" s="15"/>
      <c r="M93" s="1133"/>
      <c r="N93" s="16"/>
      <c r="O93" s="16"/>
      <c r="P93" s="17"/>
      <c r="Q93" s="17"/>
      <c r="R93" s="18"/>
      <c r="S93" s="1133" t="str">
        <f t="shared" si="75"/>
        <v/>
      </c>
      <c r="T93" s="1133" t="str">
        <f t="shared" ref="T93:V93" si="90">IF(O93="","",CEILING(O93*1.02,0.5))</f>
        <v/>
      </c>
      <c r="U93" s="1133" t="str">
        <f t="shared" si="90"/>
        <v/>
      </c>
      <c r="V93" s="1133" t="str">
        <f t="shared" si="90"/>
        <v/>
      </c>
      <c r="W93" s="22"/>
      <c r="X93" s="1"/>
      <c r="Y93" s="1"/>
      <c r="Z93" s="1"/>
      <c r="AA93" s="1"/>
      <c r="AB93" s="1"/>
      <c r="AC93" s="1"/>
      <c r="AD93" s="1"/>
      <c r="AE93" s="1"/>
    </row>
    <row r="94" spans="1:31" ht="15.75" customHeight="1" x14ac:dyDescent="0.2">
      <c r="A94" s="1"/>
      <c r="B94" s="1"/>
      <c r="C94" s="1"/>
      <c r="D94" s="1"/>
      <c r="E94" s="1"/>
      <c r="F94" s="4"/>
      <c r="G94" s="64"/>
      <c r="H94" s="1133"/>
      <c r="I94" s="1133"/>
      <c r="J94" s="15"/>
      <c r="K94" s="15"/>
      <c r="L94" s="15"/>
      <c r="M94" s="1133"/>
      <c r="N94" s="16"/>
      <c r="O94" s="16"/>
      <c r="P94" s="17"/>
      <c r="Q94" s="17"/>
      <c r="R94" s="18"/>
      <c r="S94" s="1133" t="str">
        <f t="shared" si="75"/>
        <v/>
      </c>
      <c r="T94" s="1133" t="str">
        <f t="shared" ref="T94:V94" si="91">IF(O94="","",CEILING(O94*1.02,0.5))</f>
        <v/>
      </c>
      <c r="U94" s="1133" t="str">
        <f t="shared" si="91"/>
        <v/>
      </c>
      <c r="V94" s="1133" t="str">
        <f t="shared" si="91"/>
        <v/>
      </c>
      <c r="W94" s="22"/>
      <c r="X94" s="1"/>
      <c r="Y94" s="1"/>
      <c r="Z94" s="1"/>
      <c r="AA94" s="1"/>
      <c r="AB94" s="1"/>
      <c r="AC94" s="1"/>
      <c r="AD94" s="1"/>
      <c r="AE94" s="1"/>
    </row>
    <row r="95" spans="1:31" ht="15.75" customHeight="1" x14ac:dyDescent="0.2">
      <c r="A95" s="1"/>
      <c r="B95" s="1"/>
      <c r="C95" s="1"/>
      <c r="D95" s="1"/>
      <c r="E95" s="1"/>
      <c r="F95" s="1127"/>
      <c r="G95" s="64"/>
      <c r="H95" s="1133"/>
      <c r="I95" s="1133"/>
      <c r="J95" s="15"/>
      <c r="K95" s="15"/>
      <c r="L95" s="15"/>
      <c r="M95" s="1133"/>
      <c r="N95" s="16"/>
      <c r="O95" s="16"/>
      <c r="P95" s="17"/>
      <c r="Q95" s="17"/>
      <c r="R95" s="18"/>
      <c r="S95" s="1133" t="str">
        <f t="shared" si="75"/>
        <v/>
      </c>
      <c r="T95" s="1133" t="str">
        <f t="shared" ref="T95:V95" si="92">IF(O95="","",CEILING(O95*1.02,0.5))</f>
        <v/>
      </c>
      <c r="U95" s="1133" t="str">
        <f t="shared" si="92"/>
        <v/>
      </c>
      <c r="V95" s="1133" t="str">
        <f t="shared" si="92"/>
        <v/>
      </c>
      <c r="W95" s="22"/>
      <c r="X95" s="1"/>
      <c r="Y95" s="1"/>
      <c r="Z95" s="1"/>
      <c r="AA95" s="1"/>
      <c r="AB95" s="1"/>
      <c r="AC95" s="1"/>
      <c r="AD95" s="1"/>
      <c r="AE95" s="1"/>
    </row>
    <row r="96" spans="1:31" ht="15.75" customHeight="1" x14ac:dyDescent="0.2">
      <c r="A96" s="1"/>
      <c r="B96" s="1"/>
      <c r="C96" s="1"/>
      <c r="D96" s="1"/>
      <c r="E96" s="1"/>
      <c r="F96" s="4"/>
      <c r="G96" s="64"/>
      <c r="H96" s="1133"/>
      <c r="I96" s="1133"/>
      <c r="J96" s="15"/>
      <c r="K96" s="15"/>
      <c r="L96" s="15"/>
      <c r="M96" s="1133"/>
      <c r="N96" s="16"/>
      <c r="O96" s="16"/>
      <c r="P96" s="17"/>
      <c r="Q96" s="17"/>
      <c r="R96" s="18"/>
      <c r="S96" s="1133" t="str">
        <f t="shared" si="75"/>
        <v/>
      </c>
      <c r="T96" s="1133" t="str">
        <f t="shared" ref="T96:V96" si="93">IF(O96="","",CEILING(O96*1.02,0.5))</f>
        <v/>
      </c>
      <c r="U96" s="1133" t="str">
        <f t="shared" si="93"/>
        <v/>
      </c>
      <c r="V96" s="1133" t="str">
        <f t="shared" si="93"/>
        <v/>
      </c>
      <c r="W96" s="22"/>
      <c r="X96" s="1"/>
      <c r="Y96" s="1"/>
      <c r="Z96" s="1"/>
      <c r="AA96" s="1"/>
      <c r="AB96" s="1"/>
      <c r="AC96" s="1"/>
      <c r="AD96" s="1"/>
      <c r="AE96" s="1"/>
    </row>
    <row r="97" spans="1:31" ht="15.75" customHeight="1" x14ac:dyDescent="0.2">
      <c r="A97" s="1"/>
      <c r="B97" s="1"/>
      <c r="C97" s="1"/>
      <c r="D97" s="1"/>
      <c r="E97" s="1"/>
      <c r="F97" s="4"/>
      <c r="G97" s="64"/>
      <c r="H97" s="1133"/>
      <c r="I97" s="1133"/>
      <c r="J97" s="15"/>
      <c r="K97" s="15"/>
      <c r="L97" s="15"/>
      <c r="M97" s="1133"/>
      <c r="N97" s="16"/>
      <c r="O97" s="16"/>
      <c r="P97" s="17"/>
      <c r="Q97" s="17"/>
      <c r="R97" s="18"/>
      <c r="S97" s="1133" t="str">
        <f t="shared" si="75"/>
        <v/>
      </c>
      <c r="T97" s="1133" t="str">
        <f t="shared" ref="T97:V97" si="94">IF(O97="","",CEILING(O97*1.02,0.5))</f>
        <v/>
      </c>
      <c r="U97" s="1133" t="str">
        <f t="shared" si="94"/>
        <v/>
      </c>
      <c r="V97" s="1133" t="str">
        <f t="shared" si="94"/>
        <v/>
      </c>
      <c r="W97" s="22"/>
      <c r="X97" s="1"/>
      <c r="Y97" s="1"/>
      <c r="Z97" s="1"/>
      <c r="AA97" s="1"/>
      <c r="AB97" s="1"/>
      <c r="AC97" s="1"/>
      <c r="AD97" s="1"/>
      <c r="AE97" s="1"/>
    </row>
    <row r="98" spans="1:31" ht="15.75" customHeight="1" x14ac:dyDescent="0.2">
      <c r="A98" s="1"/>
      <c r="B98" s="1"/>
      <c r="C98" s="1"/>
      <c r="D98" s="1"/>
      <c r="E98" s="1"/>
      <c r="F98" s="4"/>
      <c r="G98" s="64"/>
      <c r="H98" s="1133"/>
      <c r="I98" s="1133"/>
      <c r="J98" s="15"/>
      <c r="K98" s="15"/>
      <c r="L98" s="15"/>
      <c r="M98" s="1133"/>
      <c r="N98" s="16"/>
      <c r="O98" s="16"/>
      <c r="P98" s="17"/>
      <c r="Q98" s="17"/>
      <c r="R98" s="18"/>
      <c r="S98" s="1133" t="str">
        <f t="shared" si="75"/>
        <v/>
      </c>
      <c r="T98" s="1133" t="str">
        <f t="shared" ref="T98:V98" si="95">IF(O98="","",CEILING(O98*1.02,0.5))</f>
        <v/>
      </c>
      <c r="U98" s="1133" t="str">
        <f t="shared" si="95"/>
        <v/>
      </c>
      <c r="V98" s="1133" t="str">
        <f t="shared" si="95"/>
        <v/>
      </c>
      <c r="W98" s="22"/>
      <c r="X98" s="1"/>
      <c r="Y98" s="1"/>
      <c r="Z98" s="1"/>
      <c r="AA98" s="1"/>
      <c r="AB98" s="1"/>
      <c r="AC98" s="1"/>
      <c r="AD98" s="1"/>
      <c r="AE98" s="1"/>
    </row>
    <row r="99" spans="1:31" ht="15.75" customHeight="1" x14ac:dyDescent="0.2">
      <c r="A99" s="1"/>
      <c r="B99" s="1"/>
      <c r="C99" s="1"/>
      <c r="D99" s="1"/>
      <c r="E99" s="1"/>
      <c r="F99" s="1"/>
      <c r="G99" s="1133"/>
      <c r="H99" s="1133"/>
      <c r="I99" s="1133"/>
      <c r="J99" s="15"/>
      <c r="K99" s="15"/>
      <c r="L99" s="15"/>
      <c r="M99" s="1133"/>
      <c r="N99" s="16"/>
      <c r="O99" s="16"/>
      <c r="P99" s="17"/>
      <c r="Q99" s="17"/>
      <c r="R99" s="18"/>
      <c r="S99" s="1133" t="str">
        <f t="shared" si="75"/>
        <v/>
      </c>
      <c r="T99" s="1133" t="str">
        <f t="shared" ref="T99:V99" si="96">IF(O99="","",CEILING(O99*1.02,0.5))</f>
        <v/>
      </c>
      <c r="U99" s="1133" t="str">
        <f t="shared" si="96"/>
        <v/>
      </c>
      <c r="V99" s="1133" t="str">
        <f t="shared" si="96"/>
        <v/>
      </c>
      <c r="W99" s="22"/>
      <c r="X99" s="1"/>
      <c r="Y99" s="1"/>
      <c r="Z99" s="1"/>
      <c r="AA99" s="1"/>
      <c r="AB99" s="1"/>
      <c r="AC99" s="1"/>
      <c r="AD99" s="1"/>
      <c r="AE99" s="1"/>
    </row>
    <row r="100" spans="1:31" ht="15.75" customHeight="1" x14ac:dyDescent="0.2">
      <c r="A100" s="1"/>
      <c r="B100" s="1"/>
      <c r="C100" s="1"/>
      <c r="D100" s="1"/>
      <c r="E100" s="1"/>
      <c r="F100" s="4"/>
      <c r="G100" s="1133"/>
      <c r="H100" s="1133"/>
      <c r="I100" s="1133"/>
      <c r="J100" s="15"/>
      <c r="K100" s="15"/>
      <c r="L100" s="15"/>
      <c r="M100" s="1133"/>
      <c r="N100" s="19"/>
      <c r="O100" s="19"/>
      <c r="P100" s="1130"/>
      <c r="Q100" s="1130"/>
      <c r="R100" s="18"/>
      <c r="S100" s="1133" t="str">
        <f t="shared" si="75"/>
        <v/>
      </c>
      <c r="T100" s="1133" t="str">
        <f t="shared" ref="T100:V100" si="97">IF(O100="","",CEILING(O100*1.02,0.5))</f>
        <v/>
      </c>
      <c r="U100" s="1133" t="str">
        <f t="shared" si="97"/>
        <v/>
      </c>
      <c r="V100" s="1133" t="str">
        <f t="shared" si="97"/>
        <v/>
      </c>
      <c r="W100" s="22"/>
      <c r="X100" s="1"/>
      <c r="Y100" s="1"/>
      <c r="Z100" s="1"/>
      <c r="AA100" s="1"/>
      <c r="AB100" s="1"/>
      <c r="AC100" s="1"/>
      <c r="AD100" s="1"/>
      <c r="AE100" s="1"/>
    </row>
    <row r="101" spans="1:31" ht="15.75" customHeight="1" x14ac:dyDescent="0.2">
      <c r="A101" s="1"/>
      <c r="B101" s="1"/>
      <c r="C101" s="1"/>
      <c r="D101" s="1"/>
      <c r="E101" s="1"/>
      <c r="F101" s="1127"/>
      <c r="G101" s="1133"/>
      <c r="H101" s="1133"/>
      <c r="I101" s="1133"/>
      <c r="J101" s="15"/>
      <c r="K101" s="15"/>
      <c r="L101" s="15"/>
      <c r="M101" s="1133"/>
      <c r="N101" s="19"/>
      <c r="O101" s="19"/>
      <c r="P101" s="1130"/>
      <c r="Q101" s="1130"/>
      <c r="R101" s="18"/>
      <c r="S101" s="1133" t="str">
        <f t="shared" si="75"/>
        <v/>
      </c>
      <c r="T101" s="1133" t="str">
        <f t="shared" ref="T101:V101" si="98">IF(O101="","",CEILING(O101*1.02,0.5))</f>
        <v/>
      </c>
      <c r="U101" s="1133" t="str">
        <f t="shared" si="98"/>
        <v/>
      </c>
      <c r="V101" s="1133" t="str">
        <f t="shared" si="98"/>
        <v/>
      </c>
      <c r="W101" s="22"/>
      <c r="X101" s="1"/>
      <c r="Y101" s="1"/>
      <c r="Z101" s="1"/>
      <c r="AA101" s="1"/>
      <c r="AB101" s="1"/>
      <c r="AC101" s="1"/>
      <c r="AD101" s="1"/>
      <c r="AE101" s="1"/>
    </row>
    <row r="102" spans="1:31" ht="15.75" customHeight="1" x14ac:dyDescent="0.2">
      <c r="A102" s="1"/>
      <c r="B102" s="1"/>
      <c r="C102" s="1"/>
      <c r="D102" s="1"/>
      <c r="E102" s="1"/>
      <c r="F102" s="4"/>
      <c r="G102" s="1133"/>
      <c r="H102" s="1133"/>
      <c r="I102" s="1133"/>
      <c r="J102" s="15"/>
      <c r="K102" s="15"/>
      <c r="L102" s="15"/>
      <c r="M102" s="1133"/>
      <c r="N102" s="19"/>
      <c r="O102" s="19"/>
      <c r="P102" s="1130"/>
      <c r="Q102" s="1130"/>
      <c r="R102" s="18"/>
      <c r="S102" s="1133" t="str">
        <f t="shared" si="75"/>
        <v/>
      </c>
      <c r="T102" s="1133" t="str">
        <f t="shared" ref="T102:V102" si="99">IF(O102="","",CEILING(O102*1.02,0.5))</f>
        <v/>
      </c>
      <c r="U102" s="1133" t="str">
        <f t="shared" si="99"/>
        <v/>
      </c>
      <c r="V102" s="1133" t="str">
        <f t="shared" si="99"/>
        <v/>
      </c>
      <c r="W102" s="22"/>
      <c r="X102" s="1"/>
      <c r="Y102" s="1"/>
      <c r="Z102" s="1"/>
      <c r="AA102" s="1"/>
      <c r="AB102" s="1"/>
      <c r="AC102" s="1"/>
      <c r="AD102" s="1"/>
      <c r="AE102" s="1"/>
    </row>
    <row r="103" spans="1:31" ht="15.75" customHeight="1" x14ac:dyDescent="0.2">
      <c r="A103" s="1"/>
      <c r="B103" s="1"/>
      <c r="C103" s="1"/>
      <c r="D103" s="1"/>
      <c r="E103" s="1"/>
      <c r="F103" s="65"/>
      <c r="G103" s="66"/>
      <c r="H103" s="1127"/>
      <c r="I103" s="37"/>
      <c r="J103" s="15"/>
      <c r="K103" s="15"/>
      <c r="L103" s="15"/>
      <c r="M103" s="1133"/>
      <c r="N103" s="16"/>
      <c r="O103" s="16"/>
      <c r="P103" s="1130"/>
      <c r="Q103" s="1130"/>
      <c r="R103" s="18"/>
      <c r="S103" s="1133" t="str">
        <f t="shared" si="75"/>
        <v/>
      </c>
      <c r="T103" s="1133" t="str">
        <f t="shared" ref="T103:V103" si="100">IF(O103="","",CEILING(O103*1.02,0.5))</f>
        <v/>
      </c>
      <c r="U103" s="1133" t="str">
        <f t="shared" si="100"/>
        <v/>
      </c>
      <c r="V103" s="1133" t="str">
        <f t="shared" si="100"/>
        <v/>
      </c>
      <c r="W103" s="22"/>
      <c r="X103" s="1"/>
      <c r="Y103" s="1"/>
      <c r="Z103" s="1"/>
      <c r="AA103" s="1"/>
      <c r="AB103" s="1"/>
      <c r="AC103" s="1"/>
      <c r="AD103" s="1"/>
      <c r="AE103" s="1"/>
    </row>
    <row r="104" spans="1:31" ht="15.75" customHeight="1" x14ac:dyDescent="0.2">
      <c r="A104" s="1"/>
      <c r="B104" s="1"/>
      <c r="C104" s="1"/>
      <c r="D104" s="1"/>
      <c r="E104" s="1"/>
      <c r="F104" s="65"/>
      <c r="G104" s="66"/>
      <c r="H104" s="1127"/>
      <c r="I104" s="37"/>
      <c r="J104" s="15"/>
      <c r="K104" s="15"/>
      <c r="L104" s="15"/>
      <c r="M104" s="1133"/>
      <c r="N104" s="16"/>
      <c r="O104" s="16"/>
      <c r="P104" s="1130"/>
      <c r="Q104" s="1130"/>
      <c r="R104" s="18"/>
      <c r="S104" s="1133" t="str">
        <f t="shared" si="75"/>
        <v/>
      </c>
      <c r="T104" s="1133" t="str">
        <f t="shared" ref="T104:V104" si="101">IF(O104="","",CEILING(O104*1.02,0.5))</f>
        <v/>
      </c>
      <c r="U104" s="1133" t="str">
        <f t="shared" si="101"/>
        <v/>
      </c>
      <c r="V104" s="1133" t="str">
        <f t="shared" si="101"/>
        <v/>
      </c>
      <c r="W104" s="22"/>
      <c r="X104" s="1"/>
      <c r="Y104" s="1"/>
      <c r="Z104" s="1"/>
      <c r="AA104" s="1"/>
      <c r="AB104" s="1"/>
      <c r="AC104" s="1"/>
      <c r="AD104" s="1"/>
      <c r="AE104" s="1"/>
    </row>
    <row r="105" spans="1:31" ht="15.75" customHeight="1" x14ac:dyDescent="0.2">
      <c r="A105" s="1"/>
      <c r="B105" s="1"/>
      <c r="C105" s="1"/>
      <c r="D105" s="1"/>
      <c r="E105" s="1"/>
      <c r="F105" s="65"/>
      <c r="G105" s="66"/>
      <c r="H105" s="1127"/>
      <c r="I105" s="1127"/>
      <c r="J105" s="15"/>
      <c r="K105" s="15"/>
      <c r="L105" s="15"/>
      <c r="M105" s="1133"/>
      <c r="N105" s="16"/>
      <c r="O105" s="16"/>
      <c r="P105" s="1130"/>
      <c r="Q105" s="1130"/>
      <c r="R105" s="18"/>
      <c r="S105" s="1133" t="str">
        <f t="shared" si="75"/>
        <v/>
      </c>
      <c r="T105" s="1133" t="str">
        <f t="shared" ref="T105:V105" si="102">IF(O105="","",CEILING(O105*1.02,0.5))</f>
        <v/>
      </c>
      <c r="U105" s="1133" t="str">
        <f t="shared" si="102"/>
        <v/>
      </c>
      <c r="V105" s="1133" t="str">
        <f t="shared" si="102"/>
        <v/>
      </c>
      <c r="W105" s="22"/>
      <c r="X105" s="1"/>
      <c r="Y105" s="1"/>
      <c r="Z105" s="1"/>
      <c r="AA105" s="1"/>
      <c r="AB105" s="1"/>
      <c r="AC105" s="1"/>
      <c r="AD105" s="1"/>
      <c r="AE105" s="1"/>
    </row>
    <row r="106" spans="1:31" ht="15.75" customHeight="1" x14ac:dyDescent="0.2">
      <c r="A106" s="1"/>
      <c r="B106" s="1"/>
      <c r="C106" s="1"/>
      <c r="D106" s="1"/>
      <c r="E106" s="1"/>
      <c r="F106" s="65"/>
      <c r="G106" s="66"/>
      <c r="H106" s="37"/>
      <c r="I106" s="38"/>
      <c r="J106" s="15"/>
      <c r="K106" s="15"/>
      <c r="L106" s="15"/>
      <c r="M106" s="1133"/>
      <c r="N106" s="16"/>
      <c r="O106" s="16"/>
      <c r="P106" s="1130"/>
      <c r="Q106" s="1130"/>
      <c r="R106" s="18"/>
      <c r="S106" s="1133" t="str">
        <f t="shared" si="75"/>
        <v/>
      </c>
      <c r="T106" s="1133" t="str">
        <f t="shared" ref="T106:V106" si="103">IF(O106="","",CEILING(O106*1.02,0.5))</f>
        <v/>
      </c>
      <c r="U106" s="1133" t="str">
        <f t="shared" si="103"/>
        <v/>
      </c>
      <c r="V106" s="1133" t="str">
        <f t="shared" si="103"/>
        <v/>
      </c>
      <c r="W106" s="22"/>
      <c r="X106" s="1"/>
      <c r="Y106" s="1"/>
      <c r="Z106" s="1"/>
      <c r="AA106" s="1"/>
      <c r="AB106" s="1"/>
      <c r="AC106" s="1"/>
      <c r="AD106" s="1"/>
      <c r="AE106" s="1"/>
    </row>
    <row r="107" spans="1:31" ht="15.75" customHeight="1" x14ac:dyDescent="0.2">
      <c r="A107" s="1"/>
      <c r="B107" s="1"/>
      <c r="C107" s="1"/>
      <c r="D107" s="1"/>
      <c r="E107" s="1"/>
      <c r="F107" s="65"/>
      <c r="G107" s="67"/>
      <c r="H107" s="37"/>
      <c r="I107" s="37"/>
      <c r="J107" s="15"/>
      <c r="K107" s="15"/>
      <c r="L107" s="15"/>
      <c r="M107" s="1133"/>
      <c r="N107" s="21"/>
      <c r="O107" s="21"/>
      <c r="P107" s="8"/>
      <c r="Q107" s="1130"/>
      <c r="R107" s="18"/>
      <c r="S107" s="1133" t="str">
        <f t="shared" si="75"/>
        <v/>
      </c>
      <c r="T107" s="1133" t="str">
        <f t="shared" ref="T107:V107" si="104">IF(O107="","",CEILING(O107*1.02,0.5))</f>
        <v/>
      </c>
      <c r="U107" s="1133" t="str">
        <f t="shared" si="104"/>
        <v/>
      </c>
      <c r="V107" s="1133" t="str">
        <f t="shared" si="104"/>
        <v/>
      </c>
      <c r="W107" s="22"/>
      <c r="X107" s="1"/>
      <c r="Y107" s="1"/>
      <c r="Z107" s="1"/>
      <c r="AA107" s="1"/>
      <c r="AB107" s="1"/>
      <c r="AC107" s="1"/>
      <c r="AD107" s="1"/>
      <c r="AE107" s="1"/>
    </row>
    <row r="108" spans="1:31" ht="15.75" customHeight="1" x14ac:dyDescent="0.2">
      <c r="A108" s="1"/>
      <c r="B108" s="1"/>
      <c r="C108" s="1"/>
      <c r="D108" s="1"/>
      <c r="E108" s="1"/>
      <c r="F108" s="68"/>
      <c r="G108" s="35"/>
      <c r="H108" s="39"/>
      <c r="I108" s="14"/>
      <c r="J108" s="15"/>
      <c r="K108" s="15"/>
      <c r="L108" s="15"/>
      <c r="M108" s="1133"/>
      <c r="N108" s="1133"/>
      <c r="O108" s="1133"/>
      <c r="P108" s="1133"/>
      <c r="Q108" s="1133"/>
      <c r="R108" s="18"/>
      <c r="S108" s="1133" t="str">
        <f t="shared" si="75"/>
        <v/>
      </c>
      <c r="T108" s="1133" t="str">
        <f t="shared" ref="T108:V108" si="105">IF(O108="","",CEILING(O108*1.02,0.5))</f>
        <v/>
      </c>
      <c r="U108" s="1133" t="str">
        <f t="shared" si="105"/>
        <v/>
      </c>
      <c r="V108" s="1133" t="str">
        <f t="shared" si="105"/>
        <v/>
      </c>
      <c r="W108" s="22"/>
      <c r="X108" s="1"/>
      <c r="Y108" s="1"/>
      <c r="Z108" s="1"/>
      <c r="AA108" s="1"/>
      <c r="AB108" s="1"/>
      <c r="AC108" s="1"/>
      <c r="AD108" s="1"/>
      <c r="AE108" s="1"/>
    </row>
    <row r="109" spans="1:31" ht="15.75" customHeight="1" x14ac:dyDescent="0.2">
      <c r="A109" s="1"/>
      <c r="B109" s="1"/>
      <c r="C109" s="1"/>
      <c r="D109" s="1"/>
      <c r="E109" s="1"/>
      <c r="F109" s="68"/>
      <c r="G109" s="35"/>
      <c r="H109" s="39"/>
      <c r="I109" s="14"/>
      <c r="J109" s="15"/>
      <c r="K109" s="15"/>
      <c r="L109" s="15"/>
      <c r="M109" s="1133"/>
      <c r="N109" s="1133"/>
      <c r="O109" s="1133"/>
      <c r="P109" s="1133"/>
      <c r="Q109" s="1133"/>
      <c r="R109" s="18"/>
      <c r="S109" s="1133" t="str">
        <f t="shared" si="75"/>
        <v/>
      </c>
      <c r="T109" s="1133" t="str">
        <f t="shared" ref="T109:V109" si="106">IF(O109="","",CEILING(O109*1.02,0.5))</f>
        <v/>
      </c>
      <c r="U109" s="1133" t="str">
        <f t="shared" si="106"/>
        <v/>
      </c>
      <c r="V109" s="1133" t="str">
        <f t="shared" si="106"/>
        <v/>
      </c>
      <c r="W109" s="22"/>
      <c r="X109" s="1"/>
      <c r="Y109" s="1"/>
      <c r="Z109" s="1"/>
      <c r="AA109" s="1"/>
      <c r="AB109" s="1"/>
      <c r="AC109" s="1"/>
      <c r="AD109" s="1"/>
      <c r="AE109" s="1"/>
    </row>
    <row r="110" spans="1:31" ht="15.75" customHeight="1" x14ac:dyDescent="0.2">
      <c r="A110" s="1"/>
      <c r="B110" s="1"/>
      <c r="C110" s="1"/>
      <c r="D110" s="1"/>
      <c r="E110" s="1"/>
      <c r="F110" s="68"/>
      <c r="G110" s="35"/>
      <c r="H110" s="39"/>
      <c r="I110" s="14"/>
      <c r="J110" s="15"/>
      <c r="K110" s="15"/>
      <c r="L110" s="15"/>
      <c r="M110" s="1133"/>
      <c r="N110" s="1133"/>
      <c r="O110" s="1133"/>
      <c r="P110" s="1133"/>
      <c r="Q110" s="1133"/>
      <c r="R110" s="18"/>
      <c r="S110" s="1133" t="str">
        <f t="shared" si="75"/>
        <v/>
      </c>
      <c r="T110" s="1133" t="str">
        <f t="shared" ref="T110:V110" si="107">IF(O110="","",CEILING(O110*1.02,0.5))</f>
        <v/>
      </c>
      <c r="U110" s="1133" t="str">
        <f t="shared" si="107"/>
        <v/>
      </c>
      <c r="V110" s="1133" t="str">
        <f t="shared" si="107"/>
        <v/>
      </c>
      <c r="W110" s="22"/>
      <c r="X110" s="1"/>
      <c r="Y110" s="1"/>
      <c r="Z110" s="1"/>
      <c r="AA110" s="1"/>
      <c r="AB110" s="1"/>
      <c r="AC110" s="1"/>
      <c r="AD110" s="1"/>
      <c r="AE110" s="1"/>
    </row>
    <row r="111" spans="1:31" ht="15.75" customHeight="1" x14ac:dyDescent="0.2">
      <c r="A111" s="1"/>
      <c r="B111" s="1"/>
      <c r="C111" s="1"/>
      <c r="D111" s="1"/>
      <c r="E111" s="1"/>
      <c r="F111" s="68"/>
      <c r="G111" s="35"/>
      <c r="H111" s="39"/>
      <c r="I111" s="14"/>
      <c r="J111" s="15"/>
      <c r="K111" s="15"/>
      <c r="L111" s="15"/>
      <c r="M111" s="1133"/>
      <c r="N111" s="1133"/>
      <c r="O111" s="1133"/>
      <c r="P111" s="1133"/>
      <c r="Q111" s="1133"/>
      <c r="R111" s="18"/>
      <c r="S111" s="1133" t="str">
        <f t="shared" si="75"/>
        <v/>
      </c>
      <c r="T111" s="1133" t="str">
        <f t="shared" ref="T111:V111" si="108">IF(O111="","",CEILING(O111*1.02,0.5))</f>
        <v/>
      </c>
      <c r="U111" s="1133" t="str">
        <f t="shared" si="108"/>
        <v/>
      </c>
      <c r="V111" s="1133" t="str">
        <f t="shared" si="108"/>
        <v/>
      </c>
      <c r="W111" s="22"/>
      <c r="X111" s="1"/>
      <c r="Y111" s="1"/>
      <c r="Z111" s="1"/>
      <c r="AA111" s="1"/>
      <c r="AB111" s="1"/>
      <c r="AC111" s="1"/>
      <c r="AD111" s="1"/>
      <c r="AE111" s="1"/>
    </row>
    <row r="112" spans="1:31" ht="15.75" customHeight="1" x14ac:dyDescent="0.2">
      <c r="A112" s="1"/>
      <c r="B112" s="1"/>
      <c r="C112" s="1"/>
      <c r="D112" s="1"/>
      <c r="E112" s="1"/>
      <c r="F112" s="68"/>
      <c r="G112" s="35"/>
      <c r="H112" s="39"/>
      <c r="I112" s="14"/>
      <c r="J112" s="15"/>
      <c r="K112" s="15"/>
      <c r="L112" s="15"/>
      <c r="M112" s="1133"/>
      <c r="N112" s="1133"/>
      <c r="O112" s="1133"/>
      <c r="P112" s="1133"/>
      <c r="Q112" s="1133"/>
      <c r="R112" s="18"/>
      <c r="S112" s="1133" t="str">
        <f t="shared" si="75"/>
        <v/>
      </c>
      <c r="T112" s="1133" t="str">
        <f t="shared" ref="T112:V112" si="109">IF(O112="","",CEILING(O112*1.02,0.5))</f>
        <v/>
      </c>
      <c r="U112" s="1133" t="str">
        <f t="shared" si="109"/>
        <v/>
      </c>
      <c r="V112" s="1133" t="str">
        <f t="shared" si="109"/>
        <v/>
      </c>
      <c r="W112" s="22"/>
      <c r="X112" s="1"/>
      <c r="Y112" s="1"/>
      <c r="Z112" s="1"/>
      <c r="AA112" s="1"/>
      <c r="AB112" s="1"/>
      <c r="AC112" s="1"/>
      <c r="AD112" s="1"/>
      <c r="AE112" s="1"/>
    </row>
    <row r="113" spans="1:31" ht="15.75" customHeight="1" x14ac:dyDescent="0.2">
      <c r="A113" s="1"/>
      <c r="B113" s="1"/>
      <c r="C113" s="1"/>
      <c r="D113" s="1"/>
      <c r="E113" s="1"/>
      <c r="F113" s="68"/>
      <c r="G113" s="35"/>
      <c r="H113" s="39"/>
      <c r="I113" s="14"/>
      <c r="J113" s="15"/>
      <c r="K113" s="15"/>
      <c r="L113" s="15"/>
      <c r="M113" s="1133"/>
      <c r="N113" s="1133"/>
      <c r="O113" s="1133"/>
      <c r="P113" s="1133"/>
      <c r="Q113" s="1133"/>
      <c r="R113" s="18"/>
      <c r="S113" s="1133" t="str">
        <f t="shared" si="75"/>
        <v/>
      </c>
      <c r="T113" s="1133" t="str">
        <f t="shared" ref="T113:V113" si="110">IF(O113="","",CEILING(O113*1.02,0.5))</f>
        <v/>
      </c>
      <c r="U113" s="1133" t="str">
        <f t="shared" si="110"/>
        <v/>
      </c>
      <c r="V113" s="1133" t="str">
        <f t="shared" si="110"/>
        <v/>
      </c>
      <c r="W113" s="22"/>
      <c r="X113" s="1"/>
      <c r="Y113" s="1"/>
      <c r="Z113" s="1"/>
      <c r="AA113" s="1"/>
      <c r="AB113" s="1"/>
      <c r="AC113" s="1"/>
      <c r="AD113" s="1"/>
      <c r="AE113" s="1"/>
    </row>
    <row r="114" spans="1:31" ht="15.75" customHeight="1" x14ac:dyDescent="0.2">
      <c r="A114" s="1"/>
      <c r="B114" s="1"/>
      <c r="C114" s="1"/>
      <c r="D114" s="1"/>
      <c r="E114" s="1"/>
      <c r="F114" s="68"/>
      <c r="G114" s="35"/>
      <c r="H114" s="39"/>
      <c r="I114" s="14"/>
      <c r="J114" s="15"/>
      <c r="K114" s="15"/>
      <c r="L114" s="15"/>
      <c r="M114" s="1133"/>
      <c r="N114" s="1133"/>
      <c r="O114" s="1133"/>
      <c r="P114" s="1133"/>
      <c r="Q114" s="1133"/>
      <c r="R114" s="18"/>
      <c r="S114" s="1133" t="str">
        <f t="shared" si="75"/>
        <v/>
      </c>
      <c r="T114" s="1133" t="str">
        <f t="shared" ref="T114:V114" si="111">IF(O114="","",CEILING(O114*1.02,0.5))</f>
        <v/>
      </c>
      <c r="U114" s="1133" t="str">
        <f t="shared" si="111"/>
        <v/>
      </c>
      <c r="V114" s="1133" t="str">
        <f t="shared" si="111"/>
        <v/>
      </c>
      <c r="W114" s="22"/>
      <c r="X114" s="1"/>
      <c r="Y114" s="1"/>
      <c r="Z114" s="1"/>
      <c r="AA114" s="1"/>
      <c r="AB114" s="1"/>
      <c r="AC114" s="1"/>
      <c r="AD114" s="1"/>
      <c r="AE114" s="1"/>
    </row>
    <row r="115" spans="1:31" ht="15.75" customHeight="1" x14ac:dyDescent="0.2">
      <c r="A115" s="1"/>
      <c r="B115" s="1"/>
      <c r="C115" s="1"/>
      <c r="D115" s="1"/>
      <c r="E115" s="1"/>
      <c r="F115" s="68"/>
      <c r="G115" s="35"/>
      <c r="H115" s="39"/>
      <c r="I115" s="14"/>
      <c r="J115" s="15"/>
      <c r="K115" s="15"/>
      <c r="L115" s="15"/>
      <c r="M115" s="1133"/>
      <c r="N115" s="1133"/>
      <c r="O115" s="1133"/>
      <c r="P115" s="1133"/>
      <c r="Q115" s="1133"/>
      <c r="R115" s="18"/>
      <c r="S115" s="1133" t="str">
        <f t="shared" si="75"/>
        <v/>
      </c>
      <c r="T115" s="1133" t="str">
        <f t="shared" ref="T115:V115" si="112">IF(O115="","",CEILING(O115*1.02,0.5))</f>
        <v/>
      </c>
      <c r="U115" s="1133" t="str">
        <f t="shared" si="112"/>
        <v/>
      </c>
      <c r="V115" s="1133" t="str">
        <f t="shared" si="112"/>
        <v/>
      </c>
      <c r="W115" s="22"/>
      <c r="X115" s="1"/>
      <c r="Y115" s="1"/>
      <c r="Z115" s="1"/>
      <c r="AA115" s="1"/>
      <c r="AB115" s="1"/>
      <c r="AC115" s="1"/>
      <c r="AD115" s="1"/>
      <c r="AE115" s="1"/>
    </row>
    <row r="116" spans="1:31" ht="15.75" customHeight="1" x14ac:dyDescent="0.2">
      <c r="A116" s="1"/>
      <c r="B116" s="1"/>
      <c r="C116" s="1"/>
      <c r="D116" s="1"/>
      <c r="E116" s="1"/>
      <c r="F116" s="68"/>
      <c r="G116" s="35"/>
      <c r="H116" s="39"/>
      <c r="I116" s="14"/>
      <c r="J116" s="15"/>
      <c r="K116" s="15"/>
      <c r="L116" s="15"/>
      <c r="M116" s="1133"/>
      <c r="N116" s="1133"/>
      <c r="O116" s="1133"/>
      <c r="P116" s="1133"/>
      <c r="Q116" s="1133"/>
      <c r="R116" s="18"/>
      <c r="S116" s="1133" t="str">
        <f t="shared" si="75"/>
        <v/>
      </c>
      <c r="T116" s="1133" t="str">
        <f t="shared" ref="T116:V116" si="113">IF(O116="","",CEILING(O116*1.02,0.5))</f>
        <v/>
      </c>
      <c r="U116" s="1133" t="str">
        <f t="shared" si="113"/>
        <v/>
      </c>
      <c r="V116" s="1133" t="str">
        <f t="shared" si="113"/>
        <v/>
      </c>
      <c r="W116" s="22"/>
      <c r="X116" s="1"/>
      <c r="Y116" s="1"/>
      <c r="Z116" s="1"/>
      <c r="AA116" s="1"/>
      <c r="AB116" s="1"/>
      <c r="AC116" s="1"/>
      <c r="AD116" s="1"/>
      <c r="AE116" s="1"/>
    </row>
    <row r="117" spans="1:31" ht="15.75" customHeight="1" x14ac:dyDescent="0.2">
      <c r="A117" s="1"/>
      <c r="B117" s="1"/>
      <c r="C117" s="1"/>
      <c r="D117" s="1"/>
      <c r="E117" s="1"/>
      <c r="F117" s="68"/>
      <c r="G117" s="35"/>
      <c r="H117" s="39"/>
      <c r="I117" s="14"/>
      <c r="J117" s="15"/>
      <c r="K117" s="15"/>
      <c r="L117" s="15"/>
      <c r="M117" s="1133"/>
      <c r="N117" s="1133"/>
      <c r="O117" s="1133"/>
      <c r="P117" s="1133"/>
      <c r="Q117" s="1133"/>
      <c r="R117" s="18"/>
      <c r="S117" s="1133" t="str">
        <f t="shared" si="75"/>
        <v/>
      </c>
      <c r="T117" s="1133" t="str">
        <f t="shared" ref="T117:V117" si="114">IF(O117="","",CEILING(O117*1.02,0.5))</f>
        <v/>
      </c>
      <c r="U117" s="1133" t="str">
        <f t="shared" si="114"/>
        <v/>
      </c>
      <c r="V117" s="1133" t="str">
        <f t="shared" si="114"/>
        <v/>
      </c>
      <c r="W117" s="22"/>
      <c r="X117" s="1"/>
      <c r="Y117" s="1"/>
      <c r="Z117" s="1"/>
      <c r="AA117" s="1"/>
      <c r="AB117" s="1"/>
      <c r="AC117" s="1"/>
      <c r="AD117" s="1"/>
      <c r="AE117" s="1"/>
    </row>
    <row r="118" spans="1:31" ht="15.75" customHeight="1" x14ac:dyDescent="0.2">
      <c r="A118" s="1"/>
      <c r="B118" s="1"/>
      <c r="C118" s="1"/>
      <c r="D118" s="1"/>
      <c r="E118" s="1"/>
      <c r="F118" s="68"/>
      <c r="G118" s="35"/>
      <c r="H118" s="39"/>
      <c r="I118" s="14"/>
      <c r="J118" s="15"/>
      <c r="K118" s="15"/>
      <c r="L118" s="15"/>
      <c r="M118" s="1133"/>
      <c r="N118" s="1133"/>
      <c r="O118" s="1133"/>
      <c r="P118" s="1133"/>
      <c r="Q118" s="1133"/>
      <c r="R118" s="18"/>
      <c r="S118" s="1133" t="str">
        <f t="shared" si="75"/>
        <v/>
      </c>
      <c r="T118" s="1133" t="str">
        <f t="shared" ref="T118:V118" si="115">IF(O118="","",CEILING(O118*1.02,0.5))</f>
        <v/>
      </c>
      <c r="U118" s="1133" t="str">
        <f t="shared" si="115"/>
        <v/>
      </c>
      <c r="V118" s="1133" t="str">
        <f t="shared" si="115"/>
        <v/>
      </c>
      <c r="W118" s="22"/>
      <c r="X118" s="1"/>
      <c r="Y118" s="1"/>
      <c r="Z118" s="1"/>
      <c r="AA118" s="1"/>
      <c r="AB118" s="1"/>
      <c r="AC118" s="1"/>
      <c r="AD118" s="1"/>
      <c r="AE118" s="1"/>
    </row>
    <row r="119" spans="1:31" ht="15.75" customHeight="1" x14ac:dyDescent="0.2">
      <c r="A119" s="1"/>
      <c r="B119" s="1"/>
      <c r="C119" s="1"/>
      <c r="D119" s="1"/>
      <c r="E119" s="1"/>
      <c r="F119" s="68"/>
      <c r="G119" s="35"/>
      <c r="H119" s="39"/>
      <c r="I119" s="14"/>
      <c r="J119" s="15"/>
      <c r="K119" s="15"/>
      <c r="L119" s="15"/>
      <c r="M119" s="1133"/>
      <c r="N119" s="1133"/>
      <c r="O119" s="1133"/>
      <c r="P119" s="1133"/>
      <c r="Q119" s="1133"/>
      <c r="R119" s="18"/>
      <c r="S119" s="1133"/>
      <c r="T119" s="1133"/>
      <c r="U119" s="1133"/>
      <c r="V119" s="1133"/>
      <c r="W119" s="22"/>
      <c r="X119" s="1"/>
      <c r="Y119" s="1"/>
      <c r="Z119" s="1"/>
      <c r="AA119" s="1"/>
      <c r="AB119" s="1"/>
      <c r="AC119" s="1"/>
      <c r="AD119" s="1"/>
      <c r="AE119" s="1"/>
    </row>
    <row r="120" spans="1:31" ht="15.75" customHeight="1" x14ac:dyDescent="0.2">
      <c r="A120" s="1"/>
      <c r="B120" s="1"/>
      <c r="C120" s="1"/>
      <c r="D120" s="1"/>
      <c r="E120" s="1"/>
      <c r="F120" s="68"/>
      <c r="G120" s="35"/>
      <c r="H120" s="39"/>
      <c r="I120" s="14"/>
      <c r="J120" s="15"/>
      <c r="K120" s="15"/>
      <c r="L120" s="15"/>
      <c r="M120" s="1133"/>
      <c r="N120" s="1133"/>
      <c r="O120" s="1133"/>
      <c r="P120" s="1133"/>
      <c r="Q120" s="1133"/>
      <c r="R120" s="18"/>
      <c r="S120" s="1133"/>
      <c r="T120" s="1133"/>
      <c r="U120" s="1133"/>
      <c r="V120" s="1133"/>
      <c r="W120" s="22"/>
      <c r="X120" s="1"/>
      <c r="Y120" s="1"/>
      <c r="Z120" s="1"/>
      <c r="AA120" s="1"/>
      <c r="AB120" s="1"/>
      <c r="AC120" s="1"/>
      <c r="AD120" s="1"/>
      <c r="AE120" s="1"/>
    </row>
    <row r="121" spans="1:31" ht="15.75" customHeight="1" x14ac:dyDescent="0.2">
      <c r="A121" s="1"/>
      <c r="B121" s="1"/>
      <c r="C121" s="1"/>
      <c r="D121" s="1"/>
      <c r="E121" s="1"/>
      <c r="F121" s="68"/>
      <c r="G121" s="35"/>
      <c r="H121" s="39"/>
      <c r="I121" s="14"/>
      <c r="J121" s="15"/>
      <c r="K121" s="15"/>
      <c r="L121" s="15"/>
      <c r="M121" s="1133"/>
      <c r="N121" s="1133"/>
      <c r="O121" s="1133"/>
      <c r="P121" s="1133"/>
      <c r="Q121" s="1133"/>
      <c r="R121" s="18"/>
      <c r="S121" s="1133"/>
      <c r="T121" s="1133"/>
      <c r="U121" s="1133"/>
      <c r="V121" s="1133"/>
      <c r="W121" s="22"/>
      <c r="X121" s="1"/>
      <c r="Y121" s="1"/>
      <c r="Z121" s="1"/>
      <c r="AA121" s="1"/>
      <c r="AB121" s="1"/>
      <c r="AC121" s="1"/>
      <c r="AD121" s="1"/>
      <c r="AE121" s="1"/>
    </row>
    <row r="122" spans="1:31" ht="15.75" customHeight="1" x14ac:dyDescent="0.2">
      <c r="A122" s="1"/>
      <c r="B122" s="1"/>
      <c r="C122" s="1"/>
      <c r="D122" s="1"/>
      <c r="E122" s="1"/>
      <c r="F122" s="68"/>
      <c r="G122" s="35"/>
      <c r="H122" s="39"/>
      <c r="I122" s="14"/>
      <c r="J122" s="15"/>
      <c r="K122" s="15"/>
      <c r="L122" s="15"/>
      <c r="M122" s="1133"/>
      <c r="N122" s="1133"/>
      <c r="O122" s="1133"/>
      <c r="P122" s="1133"/>
      <c r="Q122" s="1133"/>
      <c r="R122" s="18"/>
      <c r="S122" s="1133"/>
      <c r="T122" s="1133"/>
      <c r="U122" s="1133"/>
      <c r="V122" s="1133"/>
      <c r="W122" s="22"/>
      <c r="X122" s="1"/>
      <c r="Y122" s="1"/>
      <c r="Z122" s="1"/>
      <c r="AA122" s="1"/>
      <c r="AB122" s="1"/>
      <c r="AC122" s="1"/>
      <c r="AD122" s="1"/>
      <c r="AE122" s="1"/>
    </row>
    <row r="123" spans="1:31" ht="15.75" customHeight="1" x14ac:dyDescent="0.2">
      <c r="A123" s="1"/>
      <c r="B123" s="1"/>
      <c r="C123" s="1"/>
      <c r="D123" s="1"/>
      <c r="E123" s="1"/>
      <c r="F123" s="68"/>
      <c r="G123" s="35"/>
      <c r="H123" s="39"/>
      <c r="I123" s="14"/>
      <c r="J123" s="15"/>
      <c r="K123" s="15"/>
      <c r="L123" s="15"/>
      <c r="M123" s="1133"/>
      <c r="N123" s="1133"/>
      <c r="O123" s="1133"/>
      <c r="P123" s="1133"/>
      <c r="Q123" s="1133"/>
      <c r="R123" s="18"/>
      <c r="S123" s="1133"/>
      <c r="T123" s="1133"/>
      <c r="U123" s="1133"/>
      <c r="V123" s="1133"/>
      <c r="W123" s="22"/>
      <c r="X123" s="1"/>
      <c r="Y123" s="1"/>
      <c r="Z123" s="1"/>
      <c r="AA123" s="1"/>
      <c r="AB123" s="1"/>
      <c r="AC123" s="1"/>
      <c r="AD123" s="1"/>
      <c r="AE123" s="1"/>
    </row>
    <row r="124" spans="1:31" ht="15.75" customHeight="1" x14ac:dyDescent="0.2">
      <c r="A124" s="1"/>
      <c r="B124" s="1"/>
      <c r="C124" s="1"/>
      <c r="D124" s="1"/>
      <c r="E124" s="1"/>
      <c r="F124" s="68"/>
      <c r="G124" s="35"/>
      <c r="H124" s="39"/>
      <c r="I124" s="14"/>
      <c r="J124" s="15"/>
      <c r="K124" s="15"/>
      <c r="L124" s="15"/>
      <c r="M124" s="1133"/>
      <c r="N124" s="1133"/>
      <c r="O124" s="1133"/>
      <c r="P124" s="1133"/>
      <c r="Q124" s="1133"/>
      <c r="R124" s="18"/>
      <c r="S124" s="1133"/>
      <c r="T124" s="1133"/>
      <c r="U124" s="1133"/>
      <c r="V124" s="1133"/>
      <c r="W124" s="22"/>
      <c r="X124" s="1"/>
      <c r="Y124" s="1"/>
      <c r="Z124" s="1"/>
      <c r="AA124" s="1"/>
      <c r="AB124" s="1"/>
      <c r="AC124" s="1"/>
      <c r="AD124" s="1"/>
      <c r="AE124" s="1"/>
    </row>
    <row r="125" spans="1:31" ht="15.75" customHeight="1" x14ac:dyDescent="0.2">
      <c r="A125" s="1"/>
      <c r="B125" s="1"/>
      <c r="C125" s="1"/>
      <c r="D125" s="1"/>
      <c r="E125" s="1"/>
      <c r="F125" s="68"/>
      <c r="G125" s="35"/>
      <c r="H125" s="39"/>
      <c r="I125" s="14"/>
      <c r="J125" s="15"/>
      <c r="K125" s="15"/>
      <c r="L125" s="15"/>
      <c r="M125" s="1133"/>
      <c r="N125" s="1133"/>
      <c r="O125" s="1133"/>
      <c r="P125" s="1133"/>
      <c r="Q125" s="1133"/>
      <c r="R125" s="18"/>
      <c r="S125" s="1133"/>
      <c r="T125" s="1133"/>
      <c r="U125" s="1133"/>
      <c r="V125" s="1133"/>
      <c r="W125" s="22"/>
      <c r="X125" s="1"/>
      <c r="Y125" s="1"/>
      <c r="Z125" s="1"/>
      <c r="AA125" s="1"/>
      <c r="AB125" s="1"/>
      <c r="AC125" s="1"/>
      <c r="AD125" s="1"/>
      <c r="AE125" s="1"/>
    </row>
    <row r="126" spans="1:31" ht="15.75" customHeight="1" x14ac:dyDescent="0.2">
      <c r="A126" s="1"/>
      <c r="B126" s="1"/>
      <c r="C126" s="1"/>
      <c r="D126" s="1"/>
      <c r="E126" s="1"/>
      <c r="F126" s="68"/>
      <c r="G126" s="35"/>
      <c r="H126" s="39"/>
      <c r="I126" s="14"/>
      <c r="J126" s="15"/>
      <c r="K126" s="15"/>
      <c r="L126" s="15"/>
      <c r="M126" s="1133"/>
      <c r="N126" s="1133"/>
      <c r="O126" s="1133"/>
      <c r="P126" s="1133"/>
      <c r="Q126" s="1133"/>
      <c r="R126" s="18"/>
      <c r="S126" s="1133"/>
      <c r="T126" s="1133"/>
      <c r="U126" s="1133"/>
      <c r="V126" s="1133"/>
      <c r="W126" s="22"/>
      <c r="X126" s="1"/>
      <c r="Y126" s="1"/>
      <c r="Z126" s="1"/>
      <c r="AA126" s="1"/>
      <c r="AB126" s="1"/>
      <c r="AC126" s="1"/>
      <c r="AD126" s="1"/>
      <c r="AE126" s="1"/>
    </row>
    <row r="127" spans="1:31" ht="15.75" customHeight="1" x14ac:dyDescent="0.2">
      <c r="A127" s="1"/>
      <c r="B127" s="1"/>
      <c r="C127" s="1"/>
      <c r="D127" s="1"/>
      <c r="E127" s="1"/>
      <c r="F127" s="68"/>
      <c r="G127" s="35"/>
      <c r="H127" s="39"/>
      <c r="I127" s="14"/>
      <c r="J127" s="15"/>
      <c r="K127" s="15"/>
      <c r="L127" s="15"/>
      <c r="M127" s="1133"/>
      <c r="N127" s="1133"/>
      <c r="O127" s="1133"/>
      <c r="P127" s="1133"/>
      <c r="Q127" s="1133"/>
      <c r="R127" s="18"/>
      <c r="S127" s="1133"/>
      <c r="T127" s="1133"/>
      <c r="U127" s="1133"/>
      <c r="V127" s="1133"/>
      <c r="W127" s="22"/>
      <c r="X127" s="1"/>
      <c r="Y127" s="1"/>
      <c r="Z127" s="1"/>
      <c r="AA127" s="1"/>
      <c r="AB127" s="1"/>
      <c r="AC127" s="1"/>
      <c r="AD127" s="1"/>
      <c r="AE127" s="1"/>
    </row>
    <row r="128" spans="1:31" ht="15.75" customHeight="1" x14ac:dyDescent="0.2">
      <c r="A128" s="1"/>
      <c r="B128" s="1"/>
      <c r="C128" s="1"/>
      <c r="D128" s="1"/>
      <c r="E128" s="1"/>
      <c r="F128" s="68"/>
      <c r="G128" s="35"/>
      <c r="H128" s="39"/>
      <c r="I128" s="14"/>
      <c r="J128" s="15"/>
      <c r="K128" s="15"/>
      <c r="L128" s="15"/>
      <c r="M128" s="1133"/>
      <c r="N128" s="1133"/>
      <c r="O128" s="1133"/>
      <c r="P128" s="1133"/>
      <c r="Q128" s="1133"/>
      <c r="R128" s="18"/>
      <c r="S128" s="1133"/>
      <c r="T128" s="1133"/>
      <c r="U128" s="1133"/>
      <c r="V128" s="1133"/>
      <c r="W128" s="22"/>
      <c r="X128" s="1"/>
      <c r="Y128" s="1"/>
      <c r="Z128" s="1"/>
      <c r="AA128" s="1"/>
      <c r="AB128" s="1"/>
      <c r="AC128" s="1"/>
      <c r="AD128" s="1"/>
      <c r="AE128" s="1"/>
    </row>
    <row r="129" spans="1:31" ht="15.75" customHeight="1" x14ac:dyDescent="0.2">
      <c r="A129" s="1"/>
      <c r="B129" s="1"/>
      <c r="C129" s="1"/>
      <c r="D129" s="1"/>
      <c r="E129" s="1"/>
      <c r="F129" s="4"/>
      <c r="G129" s="13"/>
      <c r="H129" s="1133"/>
      <c r="I129" s="14"/>
      <c r="J129" s="15"/>
      <c r="K129" s="15"/>
      <c r="L129" s="15"/>
      <c r="M129" s="1133"/>
      <c r="N129" s="1133"/>
      <c r="O129" s="1133"/>
      <c r="P129" s="1133"/>
      <c r="Q129" s="1133"/>
      <c r="R129" s="18"/>
      <c r="S129" s="1133" t="str">
        <f>IF(N129="","",CEILING(N129*1.02,0.5))</f>
        <v/>
      </c>
      <c r="T129" s="1133" t="str">
        <f t="shared" ref="T129:V129" si="116">IF(O129="","",CEILING(O129*1.02,0.5))</f>
        <v/>
      </c>
      <c r="U129" s="1133" t="str">
        <f t="shared" si="116"/>
        <v/>
      </c>
      <c r="V129" s="1133" t="str">
        <f t="shared" si="116"/>
        <v/>
      </c>
      <c r="W129" s="22"/>
      <c r="X129" s="1"/>
      <c r="Y129" s="1"/>
      <c r="Z129" s="1"/>
      <c r="AA129" s="1"/>
      <c r="AB129" s="1"/>
      <c r="AC129" s="1"/>
      <c r="AD129" s="1"/>
      <c r="AE129" s="1"/>
    </row>
    <row r="130" spans="1:31" ht="15.75" customHeight="1" x14ac:dyDescent="0.2">
      <c r="A130" s="1"/>
      <c r="B130" s="1"/>
      <c r="C130" s="1"/>
      <c r="D130" s="1"/>
      <c r="E130" s="1"/>
      <c r="F130" s="1133"/>
      <c r="G130" s="64"/>
      <c r="H130" s="1133"/>
      <c r="I130" s="14"/>
      <c r="J130" s="15"/>
      <c r="K130" s="15"/>
      <c r="L130" s="15"/>
      <c r="M130" s="1133"/>
      <c r="N130" s="1133"/>
      <c r="O130" s="1133"/>
      <c r="P130" s="1133"/>
      <c r="Q130" s="1133"/>
      <c r="R130" s="18"/>
      <c r="S130" s="1133" t="str">
        <f>IF(N130="","",ROUND(N130*1.02,2))</f>
        <v/>
      </c>
      <c r="T130" s="1133" t="str">
        <f t="shared" ref="T130:V130" si="117">IF(O130="","",ROUND(O130*1.02,2))</f>
        <v/>
      </c>
      <c r="U130" s="1133" t="str">
        <f t="shared" si="117"/>
        <v/>
      </c>
      <c r="V130" s="1133" t="str">
        <f t="shared" si="117"/>
        <v/>
      </c>
      <c r="W130" s="22"/>
      <c r="X130" s="1"/>
      <c r="Y130" s="1"/>
      <c r="Z130" s="1"/>
      <c r="AA130" s="1"/>
      <c r="AB130" s="1"/>
      <c r="AC130" s="1"/>
      <c r="AD130" s="1"/>
      <c r="AE130" s="1"/>
    </row>
    <row r="131" spans="1:31" ht="15.75" customHeight="1" x14ac:dyDescent="0.2">
      <c r="A131" s="1"/>
      <c r="B131" s="1"/>
      <c r="C131" s="1"/>
      <c r="D131" s="1"/>
      <c r="E131" s="1"/>
      <c r="F131" s="2"/>
      <c r="G131" s="49"/>
      <c r="H131" s="1133"/>
      <c r="I131" s="1133"/>
      <c r="J131" s="1133"/>
      <c r="K131" s="1133"/>
      <c r="L131" s="1133"/>
      <c r="M131" s="1133"/>
      <c r="N131" s="1133"/>
      <c r="O131" s="1133"/>
      <c r="P131" s="1133"/>
      <c r="Q131" s="1133"/>
      <c r="R131" s="1"/>
      <c r="S131" s="1133"/>
      <c r="T131" s="1133"/>
      <c r="U131" s="1133"/>
      <c r="V131" s="1133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5.75" customHeight="1" x14ac:dyDescent="0.2">
      <c r="A132" s="1"/>
      <c r="B132" s="1"/>
      <c r="C132" s="1"/>
      <c r="D132" s="1"/>
      <c r="E132" s="1"/>
      <c r="F132" s="2"/>
      <c r="G132" s="49"/>
      <c r="H132" s="1133"/>
      <c r="I132" s="1133"/>
      <c r="J132" s="1133"/>
      <c r="K132" s="1133"/>
      <c r="L132" s="1133"/>
      <c r="M132" s="1133"/>
      <c r="N132" s="1133"/>
      <c r="O132" s="1133"/>
      <c r="P132" s="1133"/>
      <c r="Q132" s="1133"/>
      <c r="R132" s="1"/>
      <c r="S132" s="1133"/>
      <c r="T132" s="1133"/>
      <c r="U132" s="1133"/>
      <c r="V132" s="1133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5.75" customHeight="1" x14ac:dyDescent="0.2">
      <c r="A133" s="1"/>
      <c r="B133" s="1"/>
      <c r="C133" s="1"/>
      <c r="D133" s="1"/>
      <c r="E133" s="1"/>
      <c r="F133" s="4"/>
      <c r="G133" s="1"/>
      <c r="H133" s="1133"/>
      <c r="I133" s="1133"/>
      <c r="J133" s="1133"/>
      <c r="K133" s="1133"/>
      <c r="L133" s="1133"/>
      <c r="M133" s="1133"/>
      <c r="N133" s="1187"/>
      <c r="O133" s="1187"/>
      <c r="P133" s="1188"/>
      <c r="Q133" s="1188"/>
      <c r="R133" s="1"/>
      <c r="S133" s="1127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5.75" customHeight="1" x14ac:dyDescent="0.2">
      <c r="A134" s="1"/>
      <c r="B134" s="1"/>
      <c r="C134" s="1"/>
      <c r="D134" s="1"/>
      <c r="E134" s="1"/>
      <c r="F134" s="4"/>
      <c r="G134" s="1"/>
      <c r="H134" s="1133"/>
      <c r="I134" s="1133"/>
      <c r="J134" s="1133"/>
      <c r="K134" s="1133"/>
      <c r="L134" s="1133"/>
      <c r="M134" s="1133"/>
      <c r="N134" s="1133"/>
      <c r="O134" s="1133"/>
      <c r="P134" s="1133"/>
      <c r="Q134" s="1127"/>
      <c r="R134" s="1"/>
      <c r="S134" s="1133"/>
      <c r="T134" s="1133"/>
      <c r="U134" s="1133"/>
      <c r="V134" s="1127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5.75" customHeight="1" x14ac:dyDescent="0.2">
      <c r="A135" s="1"/>
      <c r="B135" s="1"/>
      <c r="C135" s="1"/>
      <c r="D135" s="1"/>
      <c r="E135" s="1"/>
      <c r="F135" s="4"/>
      <c r="G135" s="1"/>
      <c r="H135" s="1133"/>
      <c r="I135" s="1133"/>
      <c r="J135" s="1133"/>
      <c r="K135" s="1133"/>
      <c r="L135" s="1133"/>
      <c r="M135" s="1133"/>
      <c r="N135" s="1133"/>
      <c r="O135" s="1133"/>
      <c r="P135" s="1133"/>
      <c r="Q135" s="1133"/>
      <c r="R135" s="22"/>
      <c r="S135" s="1133"/>
      <c r="T135" s="1133"/>
      <c r="U135" s="1133"/>
      <c r="V135" s="1133"/>
      <c r="W135" s="22"/>
      <c r="X135" s="1"/>
      <c r="Y135" s="1"/>
      <c r="Z135" s="1"/>
      <c r="AA135" s="1"/>
      <c r="AB135" s="1"/>
      <c r="AC135" s="1"/>
      <c r="AD135" s="1"/>
      <c r="AE135" s="1"/>
    </row>
    <row r="136" spans="1:31" ht="15.75" customHeight="1" x14ac:dyDescent="0.2">
      <c r="A136" s="1"/>
      <c r="B136" s="1"/>
      <c r="C136" s="1"/>
      <c r="D136" s="1"/>
      <c r="E136" s="1"/>
      <c r="F136" s="1166"/>
      <c r="G136" s="49"/>
      <c r="H136" s="1133"/>
      <c r="I136" s="1133"/>
      <c r="J136" s="1133"/>
      <c r="K136" s="1133"/>
      <c r="L136" s="1133"/>
      <c r="M136" s="1133"/>
      <c r="N136" s="1133"/>
      <c r="O136" s="1133"/>
      <c r="P136" s="1133"/>
      <c r="Q136" s="1133"/>
      <c r="R136" s="22"/>
      <c r="S136" s="1133"/>
      <c r="T136" s="1133"/>
      <c r="U136" s="1133"/>
      <c r="V136" s="1133"/>
      <c r="W136" s="22"/>
      <c r="X136" s="1"/>
      <c r="Y136" s="1"/>
      <c r="Z136" s="1"/>
      <c r="AA136" s="1"/>
      <c r="AB136" s="1"/>
      <c r="AC136" s="1"/>
      <c r="AD136" s="1"/>
      <c r="AE136" s="1"/>
    </row>
    <row r="137" spans="1:31" ht="15.75" customHeight="1" x14ac:dyDescent="0.2">
      <c r="A137" s="1"/>
      <c r="B137" s="1"/>
      <c r="C137" s="1"/>
      <c r="D137" s="1"/>
      <c r="E137" s="1"/>
      <c r="F137" s="1166"/>
      <c r="G137" s="49"/>
      <c r="H137" s="1133"/>
      <c r="I137" s="1133"/>
      <c r="J137" s="1133"/>
      <c r="K137" s="1133"/>
      <c r="L137" s="1133"/>
      <c r="M137" s="1133"/>
      <c r="N137" s="1133"/>
      <c r="O137" s="1133"/>
      <c r="P137" s="1133"/>
      <c r="Q137" s="1133"/>
      <c r="R137" s="22"/>
      <c r="S137" s="1133"/>
      <c r="T137" s="1133"/>
      <c r="U137" s="1133"/>
      <c r="V137" s="1133"/>
      <c r="W137" s="22"/>
      <c r="X137" s="1"/>
      <c r="Y137" s="1"/>
      <c r="Z137" s="1"/>
      <c r="AA137" s="1"/>
      <c r="AB137" s="1"/>
      <c r="AC137" s="1"/>
      <c r="AD137" s="1"/>
      <c r="AE137" s="1"/>
    </row>
    <row r="138" spans="1:31" ht="15.75" customHeight="1" x14ac:dyDescent="0.2">
      <c r="A138" s="1"/>
      <c r="B138" s="1"/>
      <c r="C138" s="1"/>
      <c r="D138" s="1"/>
      <c r="E138" s="1"/>
      <c r="F138" s="1166"/>
      <c r="G138" s="49"/>
      <c r="H138" s="1133"/>
      <c r="I138" s="1133"/>
      <c r="J138" s="1133"/>
      <c r="K138" s="1133"/>
      <c r="L138" s="1133"/>
      <c r="M138" s="1133"/>
      <c r="N138" s="1133"/>
      <c r="O138" s="1133"/>
      <c r="P138" s="1133"/>
      <c r="Q138" s="1133"/>
      <c r="R138" s="22"/>
      <c r="S138" s="1133"/>
      <c r="T138" s="1133"/>
      <c r="U138" s="1133"/>
      <c r="V138" s="1133"/>
      <c r="W138" s="22"/>
      <c r="X138" s="1"/>
      <c r="Y138" s="1"/>
      <c r="Z138" s="1"/>
      <c r="AA138" s="1"/>
      <c r="AB138" s="1"/>
      <c r="AC138" s="1"/>
      <c r="AD138" s="1"/>
      <c r="AE138" s="1"/>
    </row>
    <row r="139" spans="1:31" ht="15.75" customHeight="1" x14ac:dyDescent="0.2">
      <c r="A139" s="1"/>
      <c r="B139" s="1"/>
      <c r="C139" s="1"/>
      <c r="D139" s="1"/>
      <c r="E139" s="1"/>
      <c r="F139" s="1166"/>
      <c r="G139" s="49"/>
      <c r="H139" s="1133"/>
      <c r="I139" s="1133"/>
      <c r="J139" s="1133"/>
      <c r="K139" s="1133"/>
      <c r="L139" s="1133"/>
      <c r="M139" s="1133"/>
      <c r="N139" s="1133"/>
      <c r="O139" s="1133"/>
      <c r="P139" s="1133"/>
      <c r="Q139" s="1133"/>
      <c r="R139" s="22"/>
      <c r="S139" s="1133"/>
      <c r="T139" s="1133"/>
      <c r="U139" s="1133"/>
      <c r="V139" s="1133"/>
      <c r="W139" s="22"/>
      <c r="X139" s="1"/>
      <c r="Y139" s="1"/>
      <c r="Z139" s="1"/>
      <c r="AA139" s="1"/>
      <c r="AB139" s="1"/>
      <c r="AC139" s="1"/>
      <c r="AD139" s="1"/>
      <c r="AE139" s="1"/>
    </row>
    <row r="140" spans="1:31" ht="15.75" customHeight="1" x14ac:dyDescent="0.2">
      <c r="A140" s="1"/>
      <c r="B140" s="1"/>
      <c r="C140" s="1"/>
      <c r="D140" s="1"/>
      <c r="E140" s="1"/>
      <c r="F140" s="1166"/>
      <c r="G140" s="49"/>
      <c r="H140" s="1133"/>
      <c r="I140" s="1133"/>
      <c r="J140" s="1133"/>
      <c r="K140" s="1133"/>
      <c r="L140" s="1133"/>
      <c r="M140" s="1133"/>
      <c r="N140" s="1133"/>
      <c r="O140" s="1133"/>
      <c r="P140" s="1133"/>
      <c r="Q140" s="1133"/>
      <c r="R140" s="22"/>
      <c r="S140" s="1133"/>
      <c r="T140" s="1133"/>
      <c r="U140" s="1133"/>
      <c r="V140" s="1133"/>
      <c r="W140" s="22"/>
      <c r="X140" s="1"/>
      <c r="Y140" s="1"/>
      <c r="Z140" s="1"/>
      <c r="AA140" s="1"/>
      <c r="AB140" s="1"/>
      <c r="AC140" s="1"/>
      <c r="AD140" s="1"/>
      <c r="AE140" s="1"/>
    </row>
    <row r="141" spans="1:31" ht="15.75" customHeight="1" x14ac:dyDescent="0.2">
      <c r="A141" s="1"/>
      <c r="B141" s="1"/>
      <c r="C141" s="1"/>
      <c r="D141" s="1"/>
      <c r="E141" s="1"/>
      <c r="F141" s="1166"/>
      <c r="G141" s="49"/>
      <c r="H141" s="1133"/>
      <c r="I141" s="1133"/>
      <c r="J141" s="1133"/>
      <c r="K141" s="1133"/>
      <c r="L141" s="1133"/>
      <c r="M141" s="1133"/>
      <c r="N141" s="1133"/>
      <c r="O141" s="1133"/>
      <c r="P141" s="1133"/>
      <c r="Q141" s="1133"/>
      <c r="R141" s="22"/>
      <c r="S141" s="1133"/>
      <c r="T141" s="1133"/>
      <c r="U141" s="1133"/>
      <c r="V141" s="1133"/>
      <c r="W141" s="22"/>
      <c r="X141" s="1"/>
      <c r="Y141" s="1"/>
      <c r="Z141" s="1"/>
      <c r="AA141" s="1"/>
      <c r="AB141" s="1"/>
      <c r="AC141" s="1"/>
      <c r="AD141" s="1"/>
      <c r="AE141" s="1"/>
    </row>
    <row r="142" spans="1:31" ht="15.75" customHeight="1" x14ac:dyDescent="0.2">
      <c r="A142" s="1"/>
      <c r="B142" s="1"/>
      <c r="C142" s="1"/>
      <c r="D142" s="1"/>
      <c r="E142" s="1"/>
      <c r="F142" s="1166"/>
      <c r="G142" s="49"/>
      <c r="H142" s="1133"/>
      <c r="I142" s="1133"/>
      <c r="J142" s="1133"/>
      <c r="K142" s="1133"/>
      <c r="L142" s="1133"/>
      <c r="M142" s="1133"/>
      <c r="N142" s="1133"/>
      <c r="O142" s="1133"/>
      <c r="P142" s="1133"/>
      <c r="Q142" s="1133"/>
      <c r="R142" s="22"/>
      <c r="S142" s="1133"/>
      <c r="T142" s="1133"/>
      <c r="U142" s="1133"/>
      <c r="V142" s="1133"/>
      <c r="W142" s="22"/>
      <c r="X142" s="1"/>
      <c r="Y142" s="1"/>
      <c r="Z142" s="1"/>
      <c r="AA142" s="1"/>
      <c r="AB142" s="1"/>
      <c r="AC142" s="1"/>
      <c r="AD142" s="1"/>
      <c r="AE142" s="1"/>
    </row>
    <row r="143" spans="1:31" ht="15.75" customHeight="1" x14ac:dyDescent="0.2">
      <c r="A143" s="1"/>
      <c r="B143" s="1"/>
      <c r="C143" s="1"/>
      <c r="D143" s="1"/>
      <c r="E143" s="1"/>
      <c r="F143" s="1166"/>
      <c r="G143" s="49"/>
      <c r="H143" s="1133"/>
      <c r="I143" s="1133"/>
      <c r="J143" s="1133"/>
      <c r="K143" s="1133"/>
      <c r="L143" s="1133"/>
      <c r="M143" s="1133"/>
      <c r="N143" s="1133"/>
      <c r="O143" s="1133"/>
      <c r="P143" s="1133"/>
      <c r="Q143" s="1133"/>
      <c r="R143" s="22"/>
      <c r="S143" s="1133"/>
      <c r="T143" s="1133"/>
      <c r="U143" s="1133"/>
      <c r="V143" s="1133"/>
      <c r="W143" s="22"/>
      <c r="X143" s="1"/>
      <c r="Y143" s="1"/>
      <c r="Z143" s="1"/>
      <c r="AA143" s="1"/>
      <c r="AB143" s="1"/>
      <c r="AC143" s="1"/>
      <c r="AD143" s="1"/>
      <c r="AE143" s="1"/>
    </row>
    <row r="144" spans="1:31" ht="15.75" customHeight="1" x14ac:dyDescent="0.2">
      <c r="A144" s="1"/>
      <c r="B144" s="1"/>
      <c r="C144" s="1"/>
      <c r="D144" s="1"/>
      <c r="E144" s="1"/>
      <c r="F144" s="1166"/>
      <c r="G144" s="49"/>
      <c r="H144" s="1133"/>
      <c r="I144" s="1133"/>
      <c r="J144" s="1133"/>
      <c r="K144" s="1133"/>
      <c r="L144" s="1133"/>
      <c r="M144" s="1133"/>
      <c r="N144" s="1133"/>
      <c r="O144" s="1133"/>
      <c r="P144" s="1133"/>
      <c r="Q144" s="1133"/>
      <c r="R144" s="22"/>
      <c r="S144" s="1133"/>
      <c r="T144" s="1133"/>
      <c r="U144" s="1133"/>
      <c r="V144" s="1133"/>
      <c r="W144" s="22"/>
      <c r="X144" s="1"/>
      <c r="Y144" s="1"/>
      <c r="Z144" s="1"/>
      <c r="AA144" s="1"/>
      <c r="AB144" s="1"/>
      <c r="AC144" s="1"/>
      <c r="AD144" s="1"/>
      <c r="AE144" s="1"/>
    </row>
    <row r="145" spans="1:31" ht="15.75" customHeight="1" x14ac:dyDescent="0.2">
      <c r="A145" s="1"/>
      <c r="B145" s="1"/>
      <c r="C145" s="1"/>
      <c r="D145" s="1"/>
      <c r="E145" s="1"/>
      <c r="F145" s="1166"/>
      <c r="G145" s="49"/>
      <c r="H145" s="1133"/>
      <c r="I145" s="1133"/>
      <c r="J145" s="1133"/>
      <c r="K145" s="1133"/>
      <c r="L145" s="1133"/>
      <c r="M145" s="1133"/>
      <c r="N145" s="1133"/>
      <c r="O145" s="1133"/>
      <c r="P145" s="1133"/>
      <c r="Q145" s="1133"/>
      <c r="R145" s="22"/>
      <c r="S145" s="1133"/>
      <c r="T145" s="1133"/>
      <c r="U145" s="1133"/>
      <c r="V145" s="1133"/>
      <c r="W145" s="22"/>
      <c r="X145" s="1"/>
      <c r="Y145" s="1"/>
      <c r="Z145" s="1"/>
      <c r="AA145" s="1"/>
      <c r="AB145" s="1"/>
      <c r="AC145" s="1"/>
      <c r="AD145" s="1"/>
      <c r="AE145" s="1"/>
    </row>
    <row r="146" spans="1:31" ht="15.75" customHeight="1" x14ac:dyDescent="0.2">
      <c r="A146" s="1"/>
      <c r="B146" s="1"/>
      <c r="C146" s="1"/>
      <c r="D146" s="1"/>
      <c r="E146" s="1"/>
      <c r="F146" s="51"/>
      <c r="G146" s="49"/>
      <c r="H146" s="1133"/>
      <c r="I146" s="1133"/>
      <c r="J146" s="1133"/>
      <c r="K146" s="1133"/>
      <c r="L146" s="1133"/>
      <c r="M146" s="1133"/>
      <c r="N146" s="1133"/>
      <c r="O146" s="1133"/>
      <c r="P146" s="1133"/>
      <c r="Q146" s="1133"/>
      <c r="R146" s="22"/>
      <c r="S146" s="1133"/>
      <c r="T146" s="1133"/>
      <c r="U146" s="1133"/>
      <c r="V146" s="1133"/>
      <c r="W146" s="22"/>
      <c r="X146" s="1"/>
      <c r="Y146" s="1"/>
      <c r="Z146" s="1"/>
      <c r="AA146" s="1"/>
      <c r="AB146" s="1"/>
      <c r="AC146" s="1"/>
      <c r="AD146" s="1"/>
      <c r="AE146" s="1"/>
    </row>
    <row r="147" spans="1:31" ht="15.75" customHeight="1" x14ac:dyDescent="0.2">
      <c r="A147" s="1"/>
      <c r="B147" s="1"/>
      <c r="C147" s="1"/>
      <c r="D147" s="1"/>
      <c r="E147" s="1"/>
      <c r="F147" s="51"/>
      <c r="G147" s="49"/>
      <c r="H147" s="1133"/>
      <c r="I147" s="1133"/>
      <c r="J147" s="1133"/>
      <c r="K147" s="1133"/>
      <c r="L147" s="1133"/>
      <c r="M147" s="1133"/>
      <c r="N147" s="1133"/>
      <c r="O147" s="1133"/>
      <c r="P147" s="1133"/>
      <c r="Q147" s="1133"/>
      <c r="R147" s="22"/>
      <c r="S147" s="1133"/>
      <c r="T147" s="1133"/>
      <c r="U147" s="1133"/>
      <c r="V147" s="1133"/>
      <c r="W147" s="22"/>
      <c r="X147" s="1"/>
      <c r="Y147" s="1"/>
      <c r="Z147" s="1"/>
      <c r="AA147" s="1"/>
      <c r="AB147" s="1"/>
      <c r="AC147" s="1"/>
      <c r="AD147" s="1"/>
      <c r="AE147" s="1"/>
    </row>
    <row r="148" spans="1:31" ht="15.75" customHeight="1" x14ac:dyDescent="0.2">
      <c r="A148" s="1"/>
      <c r="B148" s="1"/>
      <c r="C148" s="1"/>
      <c r="D148" s="1"/>
      <c r="E148" s="1"/>
      <c r="F148" s="1166"/>
      <c r="G148" s="49"/>
      <c r="H148" s="1133"/>
      <c r="I148" s="1133"/>
      <c r="J148" s="1133"/>
      <c r="K148" s="1133"/>
      <c r="L148" s="1133"/>
      <c r="M148" s="1133"/>
      <c r="N148" s="1133"/>
      <c r="O148" s="1133"/>
      <c r="P148" s="1133"/>
      <c r="Q148" s="1133"/>
      <c r="R148" s="22"/>
      <c r="S148" s="1133"/>
      <c r="T148" s="1133"/>
      <c r="U148" s="1133"/>
      <c r="V148" s="1133"/>
      <c r="W148" s="22"/>
      <c r="X148" s="1"/>
      <c r="Y148" s="1"/>
      <c r="Z148" s="1"/>
      <c r="AA148" s="1"/>
      <c r="AB148" s="1"/>
      <c r="AC148" s="1"/>
      <c r="AD148" s="1"/>
      <c r="AE148" s="1"/>
    </row>
    <row r="149" spans="1:31" ht="15.75" customHeight="1" x14ac:dyDescent="0.2">
      <c r="A149" s="1"/>
      <c r="B149" s="1"/>
      <c r="C149" s="1"/>
      <c r="D149" s="1"/>
      <c r="E149" s="1"/>
      <c r="F149" s="51"/>
      <c r="G149" s="49"/>
      <c r="H149" s="1133"/>
      <c r="I149" s="1133"/>
      <c r="J149" s="1133"/>
      <c r="K149" s="1133"/>
      <c r="L149" s="1133"/>
      <c r="M149" s="1133"/>
      <c r="N149" s="1133"/>
      <c r="O149" s="1133"/>
      <c r="P149" s="1133"/>
      <c r="Q149" s="1133"/>
      <c r="R149" s="22"/>
      <c r="S149" s="1133"/>
      <c r="T149" s="1133"/>
      <c r="U149" s="1133"/>
      <c r="V149" s="1133"/>
      <c r="W149" s="22"/>
      <c r="X149" s="1"/>
      <c r="Y149" s="1"/>
      <c r="Z149" s="1"/>
      <c r="AA149" s="1"/>
      <c r="AB149" s="1"/>
      <c r="AC149" s="1"/>
      <c r="AD149" s="1"/>
      <c r="AE149" s="1"/>
    </row>
    <row r="150" spans="1:31" ht="15.75" customHeight="1" x14ac:dyDescent="0.2">
      <c r="A150" s="1"/>
      <c r="B150" s="1"/>
      <c r="C150" s="1"/>
      <c r="D150" s="1"/>
      <c r="E150" s="1"/>
      <c r="F150" s="51"/>
      <c r="G150" s="49"/>
      <c r="H150" s="1133"/>
      <c r="I150" s="1133"/>
      <c r="J150" s="1133"/>
      <c r="K150" s="1133"/>
      <c r="L150" s="1133"/>
      <c r="M150" s="1133"/>
      <c r="N150" s="1133"/>
      <c r="O150" s="1133"/>
      <c r="P150" s="1133"/>
      <c r="Q150" s="1133"/>
      <c r="R150" s="22"/>
      <c r="S150" s="1133"/>
      <c r="T150" s="1133"/>
      <c r="U150" s="1133"/>
      <c r="V150" s="1133"/>
      <c r="W150" s="22"/>
      <c r="X150" s="1"/>
      <c r="Y150" s="1"/>
      <c r="Z150" s="1"/>
      <c r="AA150" s="1"/>
      <c r="AB150" s="1"/>
      <c r="AC150" s="1"/>
      <c r="AD150" s="1"/>
      <c r="AE150" s="1"/>
    </row>
    <row r="151" spans="1:31" ht="15.75" customHeight="1" x14ac:dyDescent="0.2">
      <c r="A151" s="1"/>
      <c r="B151" s="1"/>
      <c r="C151" s="1"/>
      <c r="D151" s="1"/>
      <c r="E151" s="1"/>
      <c r="F151" s="1166"/>
      <c r="G151" s="52"/>
      <c r="H151" s="1133"/>
      <c r="I151" s="1133"/>
      <c r="J151" s="1133"/>
      <c r="K151" s="1133"/>
      <c r="L151" s="1133"/>
      <c r="M151" s="1133"/>
      <c r="N151" s="1"/>
      <c r="O151" s="1"/>
      <c r="P151" s="1"/>
      <c r="Q151" s="1"/>
      <c r="R151" s="22"/>
      <c r="S151" s="1"/>
      <c r="T151" s="1"/>
      <c r="U151" s="1"/>
      <c r="V151" s="1"/>
      <c r="W151" s="22"/>
      <c r="X151" s="1"/>
      <c r="Y151" s="1"/>
      <c r="Z151" s="1"/>
      <c r="AA151" s="1"/>
      <c r="AB151" s="1"/>
      <c r="AC151" s="1"/>
      <c r="AD151" s="1"/>
      <c r="AE151" s="1"/>
    </row>
    <row r="152" spans="1:31" ht="15.75" customHeight="1" x14ac:dyDescent="0.2">
      <c r="A152" s="1"/>
      <c r="B152" s="1"/>
      <c r="C152" s="1"/>
      <c r="D152" s="1"/>
      <c r="E152" s="1"/>
      <c r="F152" s="53"/>
      <c r="G152" s="52"/>
      <c r="H152" s="1133"/>
      <c r="I152" s="1133"/>
      <c r="J152" s="1133"/>
      <c r="K152" s="1133"/>
      <c r="L152" s="1133"/>
      <c r="M152" s="1133"/>
      <c r="N152" s="1"/>
      <c r="O152" s="1"/>
      <c r="P152" s="1"/>
      <c r="Q152" s="1"/>
      <c r="R152" s="22"/>
      <c r="S152" s="1"/>
      <c r="T152" s="1"/>
      <c r="U152" s="1"/>
      <c r="V152" s="1"/>
      <c r="W152" s="22"/>
      <c r="X152" s="1"/>
      <c r="Y152" s="1"/>
      <c r="Z152" s="1"/>
      <c r="AA152" s="1"/>
      <c r="AB152" s="1"/>
      <c r="AC152" s="1"/>
      <c r="AD152" s="1"/>
      <c r="AE152" s="1"/>
    </row>
    <row r="153" spans="1:31" ht="15.75" customHeight="1" x14ac:dyDescent="0.2">
      <c r="A153" s="1"/>
      <c r="B153" s="1"/>
      <c r="C153" s="1"/>
      <c r="D153" s="1"/>
      <c r="E153" s="1"/>
      <c r="F153" s="54"/>
      <c r="G153" s="52"/>
      <c r="H153" s="1133"/>
      <c r="I153" s="1133"/>
      <c r="J153" s="1133"/>
      <c r="K153" s="1133"/>
      <c r="L153" s="1133"/>
      <c r="M153" s="1133"/>
      <c r="N153" s="1"/>
      <c r="O153" s="1"/>
      <c r="P153" s="1"/>
      <c r="Q153" s="1"/>
      <c r="R153" s="22"/>
      <c r="S153" s="1"/>
      <c r="T153" s="1"/>
      <c r="U153" s="1"/>
      <c r="V153" s="1"/>
      <c r="W153" s="22"/>
      <c r="X153" s="1"/>
      <c r="Y153" s="1"/>
      <c r="Z153" s="1"/>
      <c r="AA153" s="1"/>
      <c r="AB153" s="1"/>
      <c r="AC153" s="1"/>
      <c r="AD153" s="1"/>
      <c r="AE153" s="1"/>
    </row>
    <row r="154" spans="1:31" ht="15.75" customHeight="1" x14ac:dyDescent="0.2">
      <c r="A154" s="1"/>
      <c r="B154" s="1"/>
      <c r="C154" s="1"/>
      <c r="D154" s="1"/>
      <c r="E154" s="1"/>
      <c r="F154" s="53"/>
      <c r="G154" s="52"/>
      <c r="H154" s="1133"/>
      <c r="I154" s="1133"/>
      <c r="J154" s="1133"/>
      <c r="K154" s="1133"/>
      <c r="L154" s="1133"/>
      <c r="M154" s="1133"/>
      <c r="N154" s="1"/>
      <c r="O154" s="1"/>
      <c r="P154" s="1"/>
      <c r="Q154" s="1"/>
      <c r="R154" s="25"/>
      <c r="S154" s="1"/>
      <c r="T154" s="1"/>
      <c r="U154" s="1"/>
      <c r="V154" s="1"/>
      <c r="W154" s="25"/>
      <c r="X154" s="1"/>
      <c r="Y154" s="1"/>
      <c r="Z154" s="1"/>
      <c r="AA154" s="1"/>
      <c r="AB154" s="1"/>
      <c r="AC154" s="1"/>
      <c r="AD154" s="1"/>
      <c r="AE154" s="1"/>
    </row>
    <row r="155" spans="1:31" ht="15.75" customHeight="1" x14ac:dyDescent="0.2">
      <c r="A155" s="1"/>
      <c r="B155" s="1"/>
      <c r="C155" s="1"/>
      <c r="D155" s="1"/>
      <c r="E155" s="1"/>
      <c r="F155" s="53"/>
      <c r="G155" s="52"/>
      <c r="H155" s="1133"/>
      <c r="I155" s="1133"/>
      <c r="J155" s="1133"/>
      <c r="K155" s="1133"/>
      <c r="L155" s="1133"/>
      <c r="M155" s="1133"/>
      <c r="N155" s="1"/>
      <c r="O155" s="1"/>
      <c r="P155" s="1"/>
      <c r="Q155" s="1"/>
      <c r="R155" s="25"/>
      <c r="S155" s="1"/>
      <c r="T155" s="1"/>
      <c r="U155" s="1"/>
      <c r="V155" s="1"/>
      <c r="W155" s="25"/>
      <c r="X155" s="1"/>
      <c r="Y155" s="1"/>
      <c r="Z155" s="1"/>
      <c r="AA155" s="1"/>
      <c r="AB155" s="1"/>
      <c r="AC155" s="1"/>
      <c r="AD155" s="1"/>
      <c r="AE155" s="1"/>
    </row>
    <row r="156" spans="1:31" ht="15.75" customHeight="1" x14ac:dyDescent="0.2">
      <c r="A156" s="1"/>
      <c r="B156" s="1"/>
      <c r="C156" s="1"/>
      <c r="D156" s="1"/>
      <c r="E156" s="1"/>
      <c r="F156" s="55"/>
      <c r="G156" s="52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25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.75" customHeight="1" x14ac:dyDescent="0.2">
      <c r="A157" s="1"/>
      <c r="B157" s="1"/>
      <c r="C157" s="1"/>
      <c r="D157" s="1"/>
      <c r="E157" s="1"/>
      <c r="F157" s="53"/>
      <c r="G157" s="52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25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.75" customHeight="1" x14ac:dyDescent="0.2">
      <c r="A158" s="1"/>
      <c r="B158" s="1"/>
      <c r="C158" s="1"/>
      <c r="D158" s="1"/>
      <c r="E158" s="1"/>
      <c r="F158" s="53"/>
      <c r="G158" s="52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25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.75" customHeight="1" x14ac:dyDescent="0.2">
      <c r="A159" s="1"/>
      <c r="B159" s="1"/>
      <c r="C159" s="1"/>
      <c r="D159" s="1"/>
      <c r="E159" s="1"/>
      <c r="F159" s="53"/>
      <c r="G159" s="52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25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.75" customHeight="1" x14ac:dyDescent="0.2">
      <c r="A160" s="1"/>
      <c r="B160" s="1"/>
      <c r="C160" s="1"/>
      <c r="D160" s="1"/>
      <c r="E160" s="1"/>
      <c r="F160" s="53"/>
      <c r="G160" s="52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25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 x14ac:dyDescent="0.2">
      <c r="A161" s="1"/>
      <c r="B161" s="1"/>
      <c r="C161" s="1"/>
      <c r="D161" s="1"/>
      <c r="E161" s="1"/>
      <c r="F161" s="53"/>
      <c r="G161" s="52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 x14ac:dyDescent="0.2">
      <c r="A162" s="1"/>
      <c r="B162" s="1"/>
      <c r="C162" s="1"/>
      <c r="D162" s="1"/>
      <c r="E162" s="1"/>
      <c r="F162" s="53"/>
      <c r="G162" s="52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 x14ac:dyDescent="0.2">
      <c r="A163" s="1"/>
      <c r="B163" s="1"/>
      <c r="C163" s="1"/>
      <c r="D163" s="1"/>
      <c r="E163" s="1"/>
      <c r="F163" s="53"/>
      <c r="G163" s="52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2">
      <c r="A164" s="1"/>
      <c r="B164" s="1"/>
      <c r="C164" s="1"/>
      <c r="D164" s="1"/>
      <c r="E164" s="1"/>
      <c r="F164" s="54"/>
      <c r="G164" s="52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2">
      <c r="A165" s="1"/>
      <c r="B165" s="1"/>
      <c r="C165" s="1"/>
      <c r="D165" s="1"/>
      <c r="E165" s="1"/>
      <c r="F165" s="54"/>
      <c r="G165" s="53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2">
      <c r="A166" s="1"/>
      <c r="B166" s="1"/>
      <c r="C166" s="1"/>
      <c r="D166" s="1"/>
      <c r="E166" s="1"/>
      <c r="F166" s="53"/>
      <c r="G166" s="2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2">
      <c r="A167" s="1"/>
      <c r="B167" s="1"/>
      <c r="C167" s="1"/>
      <c r="D167" s="1"/>
      <c r="E167" s="1"/>
      <c r="F167" s="53"/>
      <c r="G167" s="2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2">
      <c r="A168" s="1"/>
      <c r="B168" s="1"/>
      <c r="C168" s="1"/>
      <c r="D168" s="1"/>
      <c r="E168" s="1"/>
      <c r="F168" s="53"/>
      <c r="G168" s="2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2">
      <c r="A169" s="1"/>
      <c r="B169" s="1"/>
      <c r="C169" s="1"/>
      <c r="D169" s="1"/>
      <c r="E169" s="1"/>
      <c r="F169" s="53"/>
      <c r="G169" s="2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2">
      <c r="A170" s="1"/>
      <c r="B170" s="1"/>
      <c r="C170" s="1"/>
      <c r="D170" s="1"/>
      <c r="E170" s="1"/>
      <c r="F170" s="54"/>
      <c r="G170" s="2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2">
      <c r="A171" s="1"/>
      <c r="B171" s="1"/>
      <c r="C171" s="1"/>
      <c r="D171" s="1"/>
      <c r="E171" s="1"/>
      <c r="F171" s="53"/>
      <c r="G171" s="2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2">
      <c r="A172" s="1"/>
      <c r="B172" s="1"/>
      <c r="C172" s="1"/>
      <c r="D172" s="1"/>
      <c r="E172" s="1"/>
      <c r="F172" s="53"/>
      <c r="G172" s="2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2">
      <c r="A173" s="1"/>
      <c r="B173" s="1"/>
      <c r="C173" s="1"/>
      <c r="D173" s="1"/>
      <c r="E173" s="1"/>
      <c r="F173" s="54"/>
      <c r="G173" s="2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2">
      <c r="A174" s="1"/>
      <c r="B174" s="1"/>
      <c r="C174" s="1"/>
      <c r="D174" s="1"/>
      <c r="E174" s="1"/>
      <c r="F174" s="54"/>
      <c r="G174" s="2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2">
      <c r="A175" s="1"/>
      <c r="B175" s="1"/>
      <c r="C175" s="1"/>
      <c r="D175" s="1"/>
      <c r="E175" s="1"/>
      <c r="F175" s="53"/>
      <c r="G175" s="2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2">
      <c r="A176" s="1"/>
      <c r="B176" s="1"/>
      <c r="C176" s="1"/>
      <c r="D176" s="1"/>
      <c r="E176" s="1"/>
      <c r="F176" s="53"/>
      <c r="G176" s="2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2">
      <c r="A177" s="1"/>
      <c r="B177" s="1"/>
      <c r="C177" s="1"/>
      <c r="D177" s="1"/>
      <c r="E177" s="1"/>
      <c r="F177" s="54"/>
      <c r="G177" s="2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2">
      <c r="A178" s="1"/>
      <c r="B178" s="1"/>
      <c r="C178" s="1"/>
      <c r="D178" s="1"/>
      <c r="E178" s="1"/>
      <c r="F178" s="53"/>
      <c r="G178" s="2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2">
      <c r="A179" s="1"/>
      <c r="B179" s="1"/>
      <c r="C179" s="1"/>
      <c r="D179" s="1"/>
      <c r="E179" s="1"/>
      <c r="F179" s="53"/>
      <c r="G179" s="2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2">
      <c r="A180" s="1"/>
      <c r="B180" s="1"/>
      <c r="C180" s="1"/>
      <c r="D180" s="1"/>
      <c r="E180" s="1"/>
      <c r="F180" s="53"/>
      <c r="G180" s="2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2">
      <c r="A181" s="1"/>
      <c r="B181" s="1"/>
      <c r="C181" s="1"/>
      <c r="D181" s="1"/>
      <c r="E181" s="1"/>
      <c r="F181" s="53"/>
      <c r="G181" s="2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2">
      <c r="A182" s="1"/>
      <c r="B182" s="1"/>
      <c r="C182" s="1"/>
      <c r="D182" s="1"/>
      <c r="E182" s="1"/>
      <c r="F182" s="53"/>
      <c r="G182" s="2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2">
      <c r="A183" s="1"/>
      <c r="B183" s="1"/>
      <c r="C183" s="1"/>
      <c r="D183" s="1"/>
      <c r="E183" s="1"/>
      <c r="F183" s="56"/>
      <c r="G183" s="2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2">
      <c r="A184" s="1"/>
      <c r="B184" s="1"/>
      <c r="C184" s="1"/>
      <c r="D184" s="1"/>
      <c r="E184" s="1"/>
      <c r="F184" s="57"/>
      <c r="G184" s="2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2">
      <c r="A185" s="1"/>
      <c r="B185" s="1"/>
      <c r="C185" s="1"/>
      <c r="D185" s="1"/>
      <c r="E185" s="1"/>
      <c r="F185" s="57"/>
      <c r="G185" s="2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2">
      <c r="A186" s="1"/>
      <c r="B186" s="1"/>
      <c r="C186" s="1"/>
      <c r="D186" s="1"/>
      <c r="E186" s="1"/>
      <c r="F186" s="57"/>
      <c r="G186" s="2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2">
      <c r="A187" s="1"/>
      <c r="B187" s="1"/>
      <c r="C187" s="1"/>
      <c r="D187" s="1"/>
      <c r="E187" s="1"/>
      <c r="F187" s="58"/>
      <c r="G187" s="30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2">
      <c r="A188" s="1"/>
      <c r="B188" s="1"/>
      <c r="C188" s="1"/>
      <c r="D188" s="1"/>
      <c r="E188" s="1"/>
      <c r="F188" s="57"/>
      <c r="G188" s="30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2">
      <c r="A189" s="1"/>
      <c r="B189" s="1"/>
      <c r="C189" s="1"/>
      <c r="D189" s="1"/>
      <c r="E189" s="1"/>
      <c r="F189" s="57"/>
      <c r="G189" s="30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2">
      <c r="A190" s="1"/>
      <c r="B190" s="1"/>
      <c r="C190" s="1"/>
      <c r="D190" s="1"/>
      <c r="E190" s="1"/>
      <c r="F190" s="57"/>
      <c r="G190" s="30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2">
      <c r="A192" s="1"/>
      <c r="B192" s="1"/>
      <c r="C192" s="1"/>
      <c r="D192" s="1"/>
      <c r="E192" s="1"/>
      <c r="F192" s="57"/>
      <c r="G192" s="30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2">
      <c r="A194" s="1"/>
      <c r="B194" s="1"/>
      <c r="C194" s="1"/>
      <c r="D194" s="1"/>
      <c r="E194" s="1"/>
      <c r="F194" s="57"/>
      <c r="G194" s="30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2">
      <c r="A196" s="1"/>
      <c r="B196" s="1"/>
      <c r="C196" s="1"/>
      <c r="D196" s="1"/>
      <c r="E196" s="1"/>
      <c r="F196" s="5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2">
      <c r="A197" s="1"/>
      <c r="B197" s="1"/>
      <c r="C197" s="1"/>
      <c r="D197" s="1"/>
      <c r="E197" s="1"/>
      <c r="F197" s="57"/>
      <c r="G197" s="30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2">
      <c r="A198" s="1"/>
      <c r="B198" s="1"/>
      <c r="C198" s="1"/>
      <c r="D198" s="1"/>
      <c r="E198" s="1"/>
      <c r="F198" s="57"/>
      <c r="G198" s="30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2">
      <c r="A199" s="1"/>
      <c r="B199" s="1"/>
      <c r="C199" s="1"/>
      <c r="D199" s="1"/>
      <c r="E199" s="1"/>
      <c r="F199" s="57"/>
      <c r="G199" s="30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2">
      <c r="A200" s="1"/>
      <c r="B200" s="1"/>
      <c r="C200" s="1"/>
      <c r="D200" s="1"/>
      <c r="E200" s="1"/>
      <c r="F200" s="57"/>
      <c r="G200" s="30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2">
      <c r="A201" s="1"/>
      <c r="B201" s="1"/>
      <c r="C201" s="1"/>
      <c r="D201" s="1"/>
      <c r="E201" s="1"/>
      <c r="F201" s="58"/>
      <c r="G201" s="30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2">
      <c r="A202" s="1"/>
      <c r="B202" s="1"/>
      <c r="C202" s="1"/>
      <c r="D202" s="1"/>
      <c r="E202" s="1"/>
      <c r="F202" s="58"/>
      <c r="G202" s="30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2">
      <c r="A203" s="1"/>
      <c r="B203" s="1"/>
      <c r="C203" s="1"/>
      <c r="D203" s="1"/>
      <c r="E203" s="1"/>
      <c r="F203" s="57"/>
      <c r="G203" s="30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  <row r="1003" spans="1:31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</row>
    <row r="1004" spans="1:31" ht="15" customHeight="1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</row>
  </sheetData>
  <mergeCells count="3">
    <mergeCell ref="J1:L1"/>
    <mergeCell ref="N1:Q1"/>
    <mergeCell ref="N133:Q133"/>
  </mergeCells>
  <pageMargins left="0.08" right="0.11" top="0.75" bottom="0.75" header="0" footer="0"/>
  <pageSetup fitToWidth="0" fitToHeight="0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1007"/>
  <sheetViews>
    <sheetView workbookViewId="0">
      <pane ySplit="2" topLeftCell="A30" activePane="bottomLeft" state="frozen"/>
      <selection pane="bottomLeft" activeCell="B45" sqref="B45:Q45"/>
    </sheetView>
  </sheetViews>
  <sheetFormatPr baseColWidth="10" defaultColWidth="14.5" defaultRowHeight="15" customHeight="1" x14ac:dyDescent="0.2"/>
  <cols>
    <col min="1" max="1" width="11" customWidth="1"/>
    <col min="2" max="2" width="31.83203125" customWidth="1"/>
    <col min="3" max="3" width="15.1640625" hidden="1" customWidth="1"/>
    <col min="4" max="4" width="7.5" customWidth="1"/>
    <col min="5" max="5" width="14.5" customWidth="1"/>
    <col min="6" max="6" width="11.5" customWidth="1"/>
    <col min="7" max="7" width="10.33203125" customWidth="1"/>
    <col min="8" max="13" width="7.5" hidden="1" customWidth="1"/>
    <col min="14" max="14" width="4.6640625" customWidth="1"/>
    <col min="15" max="20" width="6.5" customWidth="1"/>
    <col min="21" max="21" width="5.5" customWidth="1"/>
    <col min="22" max="27" width="6.1640625" customWidth="1"/>
    <col min="28" max="29" width="9.1640625" customWidth="1"/>
  </cols>
  <sheetData>
    <row r="1" spans="1:29" hidden="1" x14ac:dyDescent="0.2">
      <c r="A1" s="153"/>
      <c r="B1" s="154"/>
      <c r="C1" s="154"/>
      <c r="D1" s="154"/>
      <c r="E1" s="155"/>
      <c r="F1" s="154"/>
      <c r="G1" s="154"/>
      <c r="H1" s="1189" t="s">
        <v>0</v>
      </c>
      <c r="I1" s="1185"/>
      <c r="J1" s="1185"/>
      <c r="K1" s="1124"/>
      <c r="L1" s="1124"/>
      <c r="M1" s="207"/>
      <c r="N1" s="156"/>
      <c r="O1" s="1189" t="s">
        <v>1</v>
      </c>
      <c r="P1" s="1185"/>
      <c r="Q1" s="1185"/>
      <c r="R1" s="1124"/>
      <c r="S1" s="1124"/>
      <c r="T1" s="207"/>
      <c r="U1" s="156"/>
      <c r="V1" s="1189" t="s">
        <v>2</v>
      </c>
      <c r="W1" s="1185"/>
      <c r="X1" s="1185"/>
      <c r="Y1" s="1124"/>
      <c r="Z1" s="1124"/>
      <c r="AA1" s="207"/>
      <c r="AB1" s="1"/>
      <c r="AC1" s="1"/>
    </row>
    <row r="2" spans="1:29" x14ac:dyDescent="0.2">
      <c r="A2" s="158" t="s">
        <v>4</v>
      </c>
      <c r="B2" s="159" t="s">
        <v>5</v>
      </c>
      <c r="C2" s="159" t="s">
        <v>138</v>
      </c>
      <c r="D2" s="159" t="s">
        <v>859</v>
      </c>
      <c r="E2" s="160" t="s">
        <v>10</v>
      </c>
      <c r="F2" s="159" t="s">
        <v>11</v>
      </c>
      <c r="G2" s="159" t="s">
        <v>12</v>
      </c>
      <c r="H2" s="208" t="s">
        <v>14</v>
      </c>
      <c r="I2" s="161" t="s">
        <v>15</v>
      </c>
      <c r="J2" s="161" t="s">
        <v>18</v>
      </c>
      <c r="K2" s="161" t="s">
        <v>16</v>
      </c>
      <c r="L2" s="161" t="s">
        <v>17</v>
      </c>
      <c r="M2" s="162" t="s">
        <v>82</v>
      </c>
      <c r="N2" s="159"/>
      <c r="O2" s="208" t="s">
        <v>14</v>
      </c>
      <c r="P2" s="161" t="s">
        <v>15</v>
      </c>
      <c r="Q2" s="161" t="s">
        <v>18</v>
      </c>
      <c r="R2" s="161" t="s">
        <v>16</v>
      </c>
      <c r="S2" s="161" t="s">
        <v>17</v>
      </c>
      <c r="T2" s="162" t="s">
        <v>82</v>
      </c>
      <c r="U2" s="156"/>
      <c r="V2" s="208" t="s">
        <v>14</v>
      </c>
      <c r="W2" s="161" t="s">
        <v>15</v>
      </c>
      <c r="X2" s="161" t="s">
        <v>18</v>
      </c>
      <c r="Y2" s="161" t="s">
        <v>16</v>
      </c>
      <c r="Z2" s="161" t="s">
        <v>17</v>
      </c>
      <c r="AA2" s="162" t="s">
        <v>82</v>
      </c>
      <c r="AB2" s="1"/>
      <c r="AC2" s="1"/>
    </row>
    <row r="3" spans="1:29" x14ac:dyDescent="0.2">
      <c r="A3" s="277"/>
      <c r="B3" s="357" t="s">
        <v>860</v>
      </c>
      <c r="C3" s="357"/>
      <c r="D3" s="357"/>
      <c r="E3" s="287"/>
      <c r="F3" s="223"/>
      <c r="G3" s="223"/>
      <c r="H3" s="368" t="str">
        <f t="shared" ref="H3:K3" si="0">IF(O3="","",O3/$G3-1)</f>
        <v/>
      </c>
      <c r="I3" s="279" t="str">
        <f t="shared" si="0"/>
        <v/>
      </c>
      <c r="J3" s="279" t="str">
        <f t="shared" si="0"/>
        <v/>
      </c>
      <c r="K3" s="279" t="str">
        <f t="shared" si="0"/>
        <v/>
      </c>
      <c r="L3" s="279"/>
      <c r="M3" s="359" t="str">
        <f t="shared" ref="M3:M4" si="1">IF(T3="","",T3/$G3-1)</f>
        <v/>
      </c>
      <c r="N3" s="223"/>
      <c r="O3" s="369"/>
      <c r="P3" s="259"/>
      <c r="Q3" s="259"/>
      <c r="R3" s="259"/>
      <c r="S3" s="259"/>
      <c r="T3" s="260"/>
      <c r="U3" s="281"/>
      <c r="V3" s="282" t="str">
        <f t="shared" ref="V3:Y3" si="2">IF(O3="","",CEILING(O3*1.015,5))</f>
        <v/>
      </c>
      <c r="W3" s="281" t="str">
        <f t="shared" si="2"/>
        <v/>
      </c>
      <c r="X3" s="281" t="str">
        <f t="shared" si="2"/>
        <v/>
      </c>
      <c r="Y3" s="281" t="str">
        <f t="shared" si="2"/>
        <v/>
      </c>
      <c r="Z3" s="281"/>
      <c r="AA3" s="283" t="str">
        <f>IF(T3="","",CEILING(T3*1.015,5))</f>
        <v/>
      </c>
      <c r="AB3" s="223"/>
      <c r="AC3" s="370"/>
    </row>
    <row r="4" spans="1:29" s="577" customFormat="1" ht="14.25" customHeight="1" x14ac:dyDescent="0.2">
      <c r="A4" s="175" t="s">
        <v>20</v>
      </c>
      <c r="B4" s="8" t="s">
        <v>861</v>
      </c>
      <c r="C4" s="8" t="s">
        <v>862</v>
      </c>
      <c r="D4" s="8" t="str">
        <f>VLOOKUP(C4,'Items in Tally'!$A$2:$D$4982,2,FALSE)</f>
        <v>1930 PC</v>
      </c>
      <c r="E4" s="209">
        <v>45772</v>
      </c>
      <c r="F4" s="125">
        <v>0.45</v>
      </c>
      <c r="G4" s="125">
        <v>5.5</v>
      </c>
      <c r="H4" s="213">
        <f t="shared" ref="H4:K4" si="3">IF(O4="","",O4/$G4-1)</f>
        <v>4.4545454545454541</v>
      </c>
      <c r="I4" s="9">
        <f t="shared" si="3"/>
        <v>2.6363636363636362</v>
      </c>
      <c r="J4" s="9">
        <f t="shared" si="3"/>
        <v>2.2727272727272729</v>
      </c>
      <c r="K4" s="9">
        <f t="shared" si="3"/>
        <v>1.7272727272727271</v>
      </c>
      <c r="L4" s="9"/>
      <c r="M4" s="177">
        <f t="shared" si="1"/>
        <v>1</v>
      </c>
      <c r="N4" s="1130"/>
      <c r="O4" s="211">
        <v>30</v>
      </c>
      <c r="P4" s="124">
        <v>20</v>
      </c>
      <c r="Q4" s="124">
        <v>18</v>
      </c>
      <c r="R4" s="124">
        <v>15</v>
      </c>
      <c r="S4" s="124">
        <v>13</v>
      </c>
      <c r="T4" s="212">
        <v>11</v>
      </c>
      <c r="U4" s="1131"/>
      <c r="V4" s="1134">
        <f t="shared" ref="V4:AA4" si="4">IF(O4="","",CEILING(O4*1.015,1))</f>
        <v>31</v>
      </c>
      <c r="W4" s="1131">
        <f t="shared" si="4"/>
        <v>21</v>
      </c>
      <c r="X4" s="1131">
        <f t="shared" si="4"/>
        <v>19</v>
      </c>
      <c r="Y4" s="1131">
        <f t="shared" si="4"/>
        <v>16</v>
      </c>
      <c r="Z4" s="1131">
        <f t="shared" si="4"/>
        <v>14</v>
      </c>
      <c r="AA4" s="178">
        <f t="shared" si="4"/>
        <v>12</v>
      </c>
      <c r="AB4" s="8">
        <v>10</v>
      </c>
      <c r="AC4" s="8"/>
    </row>
    <row r="5" spans="1:29" s="577" customFormat="1" x14ac:dyDescent="0.2">
      <c r="A5" s="175" t="s">
        <v>20</v>
      </c>
      <c r="B5" s="8" t="s">
        <v>863</v>
      </c>
      <c r="C5" s="8" t="s">
        <v>864</v>
      </c>
      <c r="D5" s="8" t="str">
        <f>VLOOKUP(C5,'Items in Tally'!$A$2:$D$4982,2,FALSE)</f>
        <v>6548 PC</v>
      </c>
      <c r="E5" s="209">
        <v>45772</v>
      </c>
      <c r="F5" s="125">
        <v>0.45</v>
      </c>
      <c r="G5" s="125">
        <v>5.5</v>
      </c>
      <c r="H5" s="213">
        <f t="shared" ref="H5:M5" si="5">IF(O5="","",O5/$G5-1)</f>
        <v>4.4545454545454541</v>
      </c>
      <c r="I5" s="9">
        <f t="shared" si="5"/>
        <v>2.6363636363636362</v>
      </c>
      <c r="J5" s="9">
        <f t="shared" si="5"/>
        <v>2.2727272727272729</v>
      </c>
      <c r="K5" s="9">
        <f t="shared" si="5"/>
        <v>1.7272727272727271</v>
      </c>
      <c r="L5" s="9">
        <f t="shared" si="5"/>
        <v>1.3636363636363638</v>
      </c>
      <c r="M5" s="177">
        <f t="shared" si="5"/>
        <v>1</v>
      </c>
      <c r="N5" s="1130"/>
      <c r="O5" s="211">
        <v>30</v>
      </c>
      <c r="P5" s="124">
        <v>20</v>
      </c>
      <c r="Q5" s="124">
        <v>18</v>
      </c>
      <c r="R5" s="124">
        <v>15</v>
      </c>
      <c r="S5" s="124">
        <v>13</v>
      </c>
      <c r="T5" s="212">
        <v>11</v>
      </c>
      <c r="U5" s="1131"/>
      <c r="V5" s="1134">
        <f t="shared" ref="V5:AA5" si="6">IF(O5="","",CEILING(O5*1.015,1))</f>
        <v>31</v>
      </c>
      <c r="W5" s="1131">
        <f t="shared" si="6"/>
        <v>21</v>
      </c>
      <c r="X5" s="1131">
        <f t="shared" si="6"/>
        <v>19</v>
      </c>
      <c r="Y5" s="1131">
        <f t="shared" si="6"/>
        <v>16</v>
      </c>
      <c r="Z5" s="1131">
        <f t="shared" si="6"/>
        <v>14</v>
      </c>
      <c r="AA5" s="178">
        <f t="shared" si="6"/>
        <v>12</v>
      </c>
      <c r="AB5" s="8">
        <v>10</v>
      </c>
      <c r="AC5" s="8"/>
    </row>
    <row r="6" spans="1:29" s="577" customFormat="1" x14ac:dyDescent="0.2">
      <c r="A6" s="175"/>
      <c r="B6" s="8" t="s">
        <v>458</v>
      </c>
      <c r="C6" s="8" t="s">
        <v>865</v>
      </c>
      <c r="D6" s="8" t="str">
        <f>VLOOKUP(C6,'Items in Tally'!$A$2:$D$4982,2,FALSE)</f>
        <v>20 PC</v>
      </c>
      <c r="E6" s="209">
        <v>45650</v>
      </c>
      <c r="F6" s="125">
        <v>0.7</v>
      </c>
      <c r="G6" s="125">
        <v>8.6999999999999993</v>
      </c>
      <c r="H6" s="213">
        <f t="shared" ref="H6:K6" si="7">IF(O6="","",O6/$G6-1)</f>
        <v>3.0229885057471266</v>
      </c>
      <c r="I6" s="9">
        <f t="shared" si="7"/>
        <v>2.4482758620689657</v>
      </c>
      <c r="J6" s="9">
        <f t="shared" si="7"/>
        <v>1.8735632183908049</v>
      </c>
      <c r="K6" s="9">
        <f t="shared" si="7"/>
        <v>1.298850574712644</v>
      </c>
      <c r="L6" s="9"/>
      <c r="M6" s="177" t="str">
        <f t="shared" ref="M6:M9" si="8">IF(T6="","",T6/$G6-1)</f>
        <v/>
      </c>
      <c r="N6" s="1130"/>
      <c r="O6" s="211">
        <v>35</v>
      </c>
      <c r="P6" s="124">
        <v>30</v>
      </c>
      <c r="Q6" s="124">
        <v>25</v>
      </c>
      <c r="R6" s="124">
        <v>20</v>
      </c>
      <c r="S6" s="124"/>
      <c r="T6" s="212"/>
      <c r="U6" s="1131"/>
      <c r="V6" s="1134">
        <f t="shared" ref="V6:AA6" si="9">IF(O6="","",CEILING(O6*1.015,1))</f>
        <v>36</v>
      </c>
      <c r="W6" s="1131">
        <f t="shared" si="9"/>
        <v>31</v>
      </c>
      <c r="X6" s="1131">
        <f t="shared" si="9"/>
        <v>26</v>
      </c>
      <c r="Y6" s="1131">
        <f t="shared" si="9"/>
        <v>21</v>
      </c>
      <c r="Z6" s="1131" t="str">
        <f t="shared" si="9"/>
        <v/>
      </c>
      <c r="AA6" s="178" t="str">
        <f t="shared" si="9"/>
        <v/>
      </c>
      <c r="AB6" s="8"/>
      <c r="AC6" s="8"/>
    </row>
    <row r="7" spans="1:29" x14ac:dyDescent="0.2">
      <c r="A7" s="171" t="s">
        <v>20</v>
      </c>
      <c r="B7" s="5" t="s">
        <v>866</v>
      </c>
      <c r="C7" s="5"/>
      <c r="D7" s="8" t="e">
        <f>VLOOKUP(C7,'Items in Tally'!$A$2:$D$4982,2,FALSE)</f>
        <v>#N/A</v>
      </c>
      <c r="E7" s="215">
        <v>44317</v>
      </c>
      <c r="F7" s="133">
        <v>0.5</v>
      </c>
      <c r="G7" s="133">
        <v>7</v>
      </c>
      <c r="H7" s="216" t="str">
        <f t="shared" ref="H7:K7" si="10">IF(O7="","",O7/$G7-1)</f>
        <v/>
      </c>
      <c r="I7" s="6" t="str">
        <f t="shared" si="10"/>
        <v/>
      </c>
      <c r="J7" s="6" t="str">
        <f t="shared" si="10"/>
        <v/>
      </c>
      <c r="K7" s="6" t="str">
        <f t="shared" si="10"/>
        <v/>
      </c>
      <c r="L7" s="6"/>
      <c r="M7" s="172" t="str">
        <f t="shared" si="8"/>
        <v/>
      </c>
      <c r="N7" s="1150"/>
      <c r="O7" s="217"/>
      <c r="P7" s="7"/>
      <c r="Q7" s="7"/>
      <c r="R7" s="7"/>
      <c r="S7" s="7"/>
      <c r="T7" s="218"/>
      <c r="U7" s="1148"/>
      <c r="V7" s="1134" t="str">
        <f t="shared" ref="V7:AA7" si="11">IF(O7="","",CEILING(O7*1.015,1))</f>
        <v/>
      </c>
      <c r="W7" s="1131" t="str">
        <f t="shared" si="11"/>
        <v/>
      </c>
      <c r="X7" s="1131" t="str">
        <f t="shared" si="11"/>
        <v/>
      </c>
      <c r="Y7" s="1131" t="str">
        <f t="shared" si="11"/>
        <v/>
      </c>
      <c r="Z7" s="1131" t="str">
        <f t="shared" si="11"/>
        <v/>
      </c>
      <c r="AA7" s="178" t="str">
        <f t="shared" si="11"/>
        <v/>
      </c>
      <c r="AB7" s="5"/>
      <c r="AC7" s="5"/>
    </row>
    <row r="8" spans="1:29" s="577" customFormat="1" x14ac:dyDescent="0.2">
      <c r="A8" s="175" t="s">
        <v>20</v>
      </c>
      <c r="B8" s="8" t="s">
        <v>867</v>
      </c>
      <c r="C8" s="8" t="s">
        <v>868</v>
      </c>
      <c r="D8" s="8" t="str">
        <f>VLOOKUP(C8,'Items in Tally'!$A$2:$D$4982,2,FALSE)</f>
        <v>314 PC</v>
      </c>
      <c r="E8" s="209">
        <v>45772</v>
      </c>
      <c r="F8" s="125">
        <v>0.6</v>
      </c>
      <c r="G8" s="125">
        <v>7.4</v>
      </c>
      <c r="H8" s="213"/>
      <c r="I8" s="9">
        <f t="shared" ref="I8:K8" si="12">IF(P8="","",P8/$G8-1)</f>
        <v>2.7837837837837838</v>
      </c>
      <c r="J8" s="9">
        <f t="shared" si="12"/>
        <v>2.1081081081081079</v>
      </c>
      <c r="K8" s="9">
        <f t="shared" si="12"/>
        <v>1.7027027027027026</v>
      </c>
      <c r="L8" s="9"/>
      <c r="M8" s="177" t="str">
        <f t="shared" si="8"/>
        <v/>
      </c>
      <c r="N8" s="1130"/>
      <c r="O8" s="211">
        <v>35</v>
      </c>
      <c r="P8" s="124">
        <v>28</v>
      </c>
      <c r="Q8" s="124">
        <v>23</v>
      </c>
      <c r="R8" s="124">
        <v>20</v>
      </c>
      <c r="S8" s="124"/>
      <c r="T8" s="212"/>
      <c r="U8" s="1131"/>
      <c r="V8" s="1134">
        <f t="shared" ref="V8:AA8" si="13">IF(O8="","",CEILING(O8*1.015,1))</f>
        <v>36</v>
      </c>
      <c r="W8" s="1131">
        <f t="shared" si="13"/>
        <v>29</v>
      </c>
      <c r="X8" s="1131">
        <f t="shared" si="13"/>
        <v>24</v>
      </c>
      <c r="Y8" s="1131">
        <f t="shared" si="13"/>
        <v>21</v>
      </c>
      <c r="Z8" s="1131" t="str">
        <f t="shared" si="13"/>
        <v/>
      </c>
      <c r="AA8" s="178" t="str">
        <f t="shared" si="13"/>
        <v/>
      </c>
      <c r="AB8" s="8"/>
      <c r="AC8" s="8"/>
    </row>
    <row r="9" spans="1:29" x14ac:dyDescent="0.2">
      <c r="A9" s="171" t="s">
        <v>20</v>
      </c>
      <c r="B9" s="5" t="s">
        <v>869</v>
      </c>
      <c r="C9" s="5"/>
      <c r="D9" s="8" t="e">
        <f>VLOOKUP(C9,'Items in Tally'!$A$2:$D$4982,2,FALSE)</f>
        <v>#N/A</v>
      </c>
      <c r="E9" s="215">
        <v>43665</v>
      </c>
      <c r="F9" s="133">
        <v>2</v>
      </c>
      <c r="G9" s="133">
        <v>22</v>
      </c>
      <c r="H9" s="216" t="str">
        <f t="shared" ref="H9:K9" si="14">IF(O9="","",O9/$G9-1)</f>
        <v/>
      </c>
      <c r="I9" s="6" t="str">
        <f t="shared" si="14"/>
        <v/>
      </c>
      <c r="J9" s="6" t="str">
        <f t="shared" si="14"/>
        <v/>
      </c>
      <c r="K9" s="6" t="str">
        <f t="shared" si="14"/>
        <v/>
      </c>
      <c r="L9" s="6"/>
      <c r="M9" s="172" t="str">
        <f t="shared" si="8"/>
        <v/>
      </c>
      <c r="N9" s="1150"/>
      <c r="O9" s="217"/>
      <c r="P9" s="7"/>
      <c r="Q9" s="7"/>
      <c r="R9" s="7"/>
      <c r="S9" s="7"/>
      <c r="T9" s="218"/>
      <c r="U9" s="1148"/>
      <c r="V9" s="1134" t="str">
        <f t="shared" ref="V9:AA9" si="15">IF(O9="","",CEILING(O9*1.015,1))</f>
        <v/>
      </c>
      <c r="W9" s="1131" t="str">
        <f t="shared" si="15"/>
        <v/>
      </c>
      <c r="X9" s="1131" t="str">
        <f t="shared" si="15"/>
        <v/>
      </c>
      <c r="Y9" s="1131" t="str">
        <f t="shared" si="15"/>
        <v/>
      </c>
      <c r="Z9" s="1131" t="str">
        <f t="shared" si="15"/>
        <v/>
      </c>
      <c r="AA9" s="178" t="str">
        <f t="shared" si="15"/>
        <v/>
      </c>
      <c r="AB9" s="5"/>
      <c r="AC9" s="5"/>
    </row>
    <row r="10" spans="1:29" s="624" customFormat="1" x14ac:dyDescent="0.2">
      <c r="A10" s="536" t="s">
        <v>20</v>
      </c>
      <c r="B10" s="119" t="s">
        <v>870</v>
      </c>
      <c r="C10" s="119" t="s">
        <v>871</v>
      </c>
      <c r="D10" s="8" t="str">
        <f>VLOOKUP(C10,'Items in Tally'!$A$2:$D$4982,2,FALSE)</f>
        <v>2435 PC</v>
      </c>
      <c r="E10" s="537">
        <v>45772</v>
      </c>
      <c r="F10" s="586">
        <v>0.45</v>
      </c>
      <c r="G10" s="586">
        <v>5.5</v>
      </c>
      <c r="H10" s="598">
        <f t="shared" ref="H10:M10" si="16">IF(O10="","",O10/$G10-1)</f>
        <v>4.4545454545454541</v>
      </c>
      <c r="I10" s="120">
        <f t="shared" si="16"/>
        <v>2.6363636363636362</v>
      </c>
      <c r="J10" s="120">
        <f t="shared" si="16"/>
        <v>2.2727272727272729</v>
      </c>
      <c r="K10" s="120">
        <f t="shared" si="16"/>
        <v>1.7272727272727271</v>
      </c>
      <c r="L10" s="120">
        <f t="shared" si="16"/>
        <v>1.3636363636363638</v>
      </c>
      <c r="M10" s="599">
        <f t="shared" si="16"/>
        <v>1</v>
      </c>
      <c r="N10" s="1157"/>
      <c r="O10" s="587">
        <v>30</v>
      </c>
      <c r="P10" s="121">
        <v>20</v>
      </c>
      <c r="Q10" s="121">
        <v>18</v>
      </c>
      <c r="R10" s="121">
        <v>15</v>
      </c>
      <c r="S10" s="121">
        <v>13</v>
      </c>
      <c r="T10" s="588">
        <v>11</v>
      </c>
      <c r="U10" s="1164"/>
      <c r="V10" s="1163">
        <f t="shared" ref="V10:AA10" si="17">IF(O10="","",CEILING(O10*1.015,1))</f>
        <v>31</v>
      </c>
      <c r="W10" s="1164">
        <f t="shared" si="17"/>
        <v>21</v>
      </c>
      <c r="X10" s="1164">
        <f t="shared" si="17"/>
        <v>19</v>
      </c>
      <c r="Y10" s="1164">
        <f t="shared" si="17"/>
        <v>16</v>
      </c>
      <c r="Z10" s="1164">
        <f t="shared" si="17"/>
        <v>14</v>
      </c>
      <c r="AA10" s="589">
        <f t="shared" si="17"/>
        <v>12</v>
      </c>
      <c r="AB10" s="119">
        <v>10</v>
      </c>
      <c r="AC10" s="119"/>
    </row>
    <row r="11" spans="1:29" x14ac:dyDescent="0.2">
      <c r="A11" s="171" t="s">
        <v>20</v>
      </c>
      <c r="B11" s="5" t="s">
        <v>872</v>
      </c>
      <c r="C11" s="5"/>
      <c r="D11" s="8" t="e">
        <f>VLOOKUP(C11,'Items in Tally'!$A$2:$D$4982,2,FALSE)</f>
        <v>#N/A</v>
      </c>
      <c r="E11" s="215">
        <v>43709</v>
      </c>
      <c r="F11" s="133">
        <v>1.8</v>
      </c>
      <c r="G11" s="133">
        <v>20</v>
      </c>
      <c r="H11" s="216">
        <f t="shared" ref="H11:K11" si="18">IF(O11="","",O11/$G11-1)</f>
        <v>2</v>
      </c>
      <c r="I11" s="6">
        <f t="shared" si="18"/>
        <v>2</v>
      </c>
      <c r="J11" s="6" t="str">
        <f t="shared" si="18"/>
        <v/>
      </c>
      <c r="K11" s="6" t="str">
        <f t="shared" si="18"/>
        <v/>
      </c>
      <c r="L11" s="6"/>
      <c r="M11" s="172" t="str">
        <f t="shared" ref="M11:M24" si="19">IF(T11="","",T11/$G11-1)</f>
        <v/>
      </c>
      <c r="N11" s="1150"/>
      <c r="O11" s="217">
        <v>60</v>
      </c>
      <c r="P11" s="7">
        <v>60</v>
      </c>
      <c r="Q11" s="7"/>
      <c r="R11" s="7"/>
      <c r="S11" s="7"/>
      <c r="T11" s="218"/>
      <c r="U11" s="1148"/>
      <c r="V11" s="1152">
        <f t="shared" ref="V11:AA11" si="20">IF(O11="","",CEILING(O11*1.015,1))</f>
        <v>61</v>
      </c>
      <c r="W11" s="1148">
        <f t="shared" si="20"/>
        <v>61</v>
      </c>
      <c r="X11" s="1148" t="str">
        <f t="shared" si="20"/>
        <v/>
      </c>
      <c r="Y11" s="1148" t="str">
        <f t="shared" si="20"/>
        <v/>
      </c>
      <c r="Z11" s="1148" t="str">
        <f t="shared" si="20"/>
        <v/>
      </c>
      <c r="AA11" s="173" t="str">
        <f t="shared" si="20"/>
        <v/>
      </c>
      <c r="AB11" s="5"/>
      <c r="AC11" s="5"/>
    </row>
    <row r="12" spans="1:29" ht="15.75" customHeight="1" x14ac:dyDescent="0.2">
      <c r="A12" s="171" t="s">
        <v>20</v>
      </c>
      <c r="B12" s="5" t="s">
        <v>873</v>
      </c>
      <c r="C12" s="5"/>
      <c r="D12" s="8" t="e">
        <f>VLOOKUP(C12,'Items in Tally'!$A$2:$D$4982,2,FALSE)</f>
        <v>#N/A</v>
      </c>
      <c r="E12" s="215">
        <v>43983</v>
      </c>
      <c r="F12" s="133">
        <v>1.5</v>
      </c>
      <c r="G12" s="133">
        <v>18</v>
      </c>
      <c r="H12" s="216" t="str">
        <f t="shared" ref="H12:K12" si="21">IF(O12="","",O12/$G12-1)</f>
        <v/>
      </c>
      <c r="I12" s="6" t="str">
        <f t="shared" si="21"/>
        <v/>
      </c>
      <c r="J12" s="6" t="str">
        <f t="shared" si="21"/>
        <v/>
      </c>
      <c r="K12" s="6" t="str">
        <f t="shared" si="21"/>
        <v/>
      </c>
      <c r="L12" s="6"/>
      <c r="M12" s="172" t="str">
        <f t="shared" si="19"/>
        <v/>
      </c>
      <c r="N12" s="1150"/>
      <c r="O12" s="217"/>
      <c r="P12" s="7"/>
      <c r="Q12" s="7"/>
      <c r="R12" s="7"/>
      <c r="S12" s="7"/>
      <c r="T12" s="218"/>
      <c r="U12" s="1148"/>
      <c r="V12" s="1134" t="str">
        <f t="shared" ref="V12:AA12" si="22">IF(O12="","",CEILING(O12*1.015,1))</f>
        <v/>
      </c>
      <c r="W12" s="1131" t="str">
        <f t="shared" si="22"/>
        <v/>
      </c>
      <c r="X12" s="1131" t="str">
        <f t="shared" si="22"/>
        <v/>
      </c>
      <c r="Y12" s="1131" t="str">
        <f t="shared" si="22"/>
        <v/>
      </c>
      <c r="Z12" s="1131" t="str">
        <f t="shared" si="22"/>
        <v/>
      </c>
      <c r="AA12" s="178" t="str">
        <f t="shared" si="22"/>
        <v/>
      </c>
      <c r="AB12" s="5"/>
      <c r="AC12" s="5"/>
    </row>
    <row r="13" spans="1:29" s="578" customFormat="1" x14ac:dyDescent="0.2">
      <c r="A13" s="171" t="s">
        <v>20</v>
      </c>
      <c r="B13" s="5" t="s">
        <v>874</v>
      </c>
      <c r="C13" s="5"/>
      <c r="D13" s="8" t="e">
        <f>VLOOKUP(C13,'Items in Tally'!$A$2:$D$4982,2,FALSE)</f>
        <v>#N/A</v>
      </c>
      <c r="E13" s="215">
        <v>45039</v>
      </c>
      <c r="F13" s="133">
        <v>1.5</v>
      </c>
      <c r="G13" s="133">
        <v>19</v>
      </c>
      <c r="H13" s="216">
        <f t="shared" ref="H13:K13" si="23">IF(O13="","",O13/$G13-1)</f>
        <v>2.6842105263157894</v>
      </c>
      <c r="I13" s="6">
        <f t="shared" si="23"/>
        <v>2.1578947368421053</v>
      </c>
      <c r="J13" s="6" t="str">
        <f t="shared" si="23"/>
        <v/>
      </c>
      <c r="K13" s="6" t="str">
        <f t="shared" si="23"/>
        <v/>
      </c>
      <c r="L13" s="6"/>
      <c r="M13" s="172" t="str">
        <f t="shared" si="19"/>
        <v/>
      </c>
      <c r="N13" s="1150"/>
      <c r="O13" s="217">
        <v>70</v>
      </c>
      <c r="P13" s="7">
        <v>60</v>
      </c>
      <c r="Q13" s="7"/>
      <c r="R13" s="7"/>
      <c r="S13" s="7"/>
      <c r="T13" s="218"/>
      <c r="U13" s="1148"/>
      <c r="V13" s="1152">
        <f t="shared" ref="V13:AA13" si="24">IF(O13="","",CEILING(O13*1.015,1))</f>
        <v>72</v>
      </c>
      <c r="W13" s="1148">
        <f t="shared" si="24"/>
        <v>61</v>
      </c>
      <c r="X13" s="1148" t="str">
        <f t="shared" si="24"/>
        <v/>
      </c>
      <c r="Y13" s="1148" t="str">
        <f t="shared" si="24"/>
        <v/>
      </c>
      <c r="Z13" s="1148" t="str">
        <f t="shared" si="24"/>
        <v/>
      </c>
      <c r="AA13" s="173" t="str">
        <f t="shared" si="24"/>
        <v/>
      </c>
      <c r="AB13" s="5"/>
      <c r="AC13" s="5"/>
    </row>
    <row r="14" spans="1:29" s="578" customFormat="1" x14ac:dyDescent="0.2">
      <c r="A14" s="171" t="s">
        <v>20</v>
      </c>
      <c r="B14" s="5" t="s">
        <v>875</v>
      </c>
      <c r="C14" s="5"/>
      <c r="D14" s="8" t="e">
        <f>VLOOKUP(C14,'Items in Tally'!$A$2:$D$4982,2,FALSE)</f>
        <v>#N/A</v>
      </c>
      <c r="E14" s="215">
        <v>45039</v>
      </c>
      <c r="F14" s="133">
        <v>1.5</v>
      </c>
      <c r="G14" s="133">
        <v>19</v>
      </c>
      <c r="H14" s="216">
        <f t="shared" ref="H14:K14" si="25">IF(O14="","",O14/$G14-1)</f>
        <v>2.6842105263157894</v>
      </c>
      <c r="I14" s="6">
        <f t="shared" si="25"/>
        <v>2.1578947368421053</v>
      </c>
      <c r="J14" s="6" t="str">
        <f t="shared" si="25"/>
        <v/>
      </c>
      <c r="K14" s="6" t="str">
        <f t="shared" si="25"/>
        <v/>
      </c>
      <c r="L14" s="6"/>
      <c r="M14" s="172" t="str">
        <f t="shared" si="19"/>
        <v/>
      </c>
      <c r="N14" s="1150"/>
      <c r="O14" s="217">
        <v>70</v>
      </c>
      <c r="P14" s="7">
        <v>60</v>
      </c>
      <c r="Q14" s="7"/>
      <c r="R14" s="7"/>
      <c r="S14" s="7"/>
      <c r="T14" s="218"/>
      <c r="U14" s="1148"/>
      <c r="V14" s="1152">
        <f t="shared" ref="V14:AA14" si="26">IF(O14="","",CEILING(O14*1.015,1))</f>
        <v>72</v>
      </c>
      <c r="W14" s="1148">
        <f t="shared" si="26"/>
        <v>61</v>
      </c>
      <c r="X14" s="1148" t="str">
        <f t="shared" si="26"/>
        <v/>
      </c>
      <c r="Y14" s="1148" t="str">
        <f t="shared" si="26"/>
        <v/>
      </c>
      <c r="Z14" s="1148" t="str">
        <f t="shared" si="26"/>
        <v/>
      </c>
      <c r="AA14" s="173" t="str">
        <f t="shared" si="26"/>
        <v/>
      </c>
      <c r="AB14" s="5"/>
      <c r="AC14" s="5"/>
    </row>
    <row r="15" spans="1:29" s="578" customFormat="1" x14ac:dyDescent="0.2">
      <c r="A15" s="171" t="s">
        <v>20</v>
      </c>
      <c r="B15" s="5" t="s">
        <v>876</v>
      </c>
      <c r="C15" s="5"/>
      <c r="D15" s="8" t="e">
        <f>VLOOKUP(C15,'Items in Tally'!$A$2:$D$4982,2,FALSE)</f>
        <v>#N/A</v>
      </c>
      <c r="E15" s="215">
        <v>44593</v>
      </c>
      <c r="F15" s="133">
        <v>0.8</v>
      </c>
      <c r="G15" s="133">
        <v>11</v>
      </c>
      <c r="H15" s="216">
        <f t="shared" ref="H15:K15" si="27">IF(O15="","",O15/$G15-1)</f>
        <v>2.6363636363636362</v>
      </c>
      <c r="I15" s="6">
        <f t="shared" si="27"/>
        <v>2.6363636363636362</v>
      </c>
      <c r="J15" s="6">
        <f t="shared" si="27"/>
        <v>2.1818181818181817</v>
      </c>
      <c r="K15" s="6" t="str">
        <f t="shared" si="27"/>
        <v/>
      </c>
      <c r="L15" s="6"/>
      <c r="M15" s="172" t="str">
        <f t="shared" si="19"/>
        <v/>
      </c>
      <c r="N15" s="1150"/>
      <c r="O15" s="217">
        <v>40</v>
      </c>
      <c r="P15" s="7">
        <v>40</v>
      </c>
      <c r="Q15" s="7">
        <v>35</v>
      </c>
      <c r="R15" s="7"/>
      <c r="S15" s="7"/>
      <c r="T15" s="218"/>
      <c r="U15" s="1148"/>
      <c r="V15" s="1152">
        <f t="shared" ref="V15:AA15" si="28">IF(O15="","",CEILING(O15*1.015,1))</f>
        <v>41</v>
      </c>
      <c r="W15" s="1148">
        <f t="shared" si="28"/>
        <v>41</v>
      </c>
      <c r="X15" s="1148">
        <f t="shared" si="28"/>
        <v>36</v>
      </c>
      <c r="Y15" s="1148" t="str">
        <f t="shared" si="28"/>
        <v/>
      </c>
      <c r="Z15" s="1148" t="str">
        <f t="shared" si="28"/>
        <v/>
      </c>
      <c r="AA15" s="173" t="str">
        <f t="shared" si="28"/>
        <v/>
      </c>
      <c r="AB15" s="5"/>
      <c r="AC15" s="5"/>
    </row>
    <row r="16" spans="1:29" s="578" customFormat="1" x14ac:dyDescent="0.2">
      <c r="A16" s="171" t="s">
        <v>20</v>
      </c>
      <c r="B16" s="5" t="s">
        <v>877</v>
      </c>
      <c r="C16" s="5"/>
      <c r="D16" s="8" t="e">
        <f>VLOOKUP(C16,'Items in Tally'!$A$2:$D$4982,2,FALSE)</f>
        <v>#N/A</v>
      </c>
      <c r="E16" s="215">
        <v>44593</v>
      </c>
      <c r="F16" s="133">
        <v>2</v>
      </c>
      <c r="G16" s="133">
        <v>27</v>
      </c>
      <c r="H16" s="216">
        <f t="shared" ref="H16:K16" si="29">IF(O16="","",O16/$G16-1)</f>
        <v>1.2222222222222223</v>
      </c>
      <c r="I16" s="6">
        <f t="shared" si="29"/>
        <v>1.2222222222222223</v>
      </c>
      <c r="J16" s="6">
        <f t="shared" si="29"/>
        <v>1.0370370370370372</v>
      </c>
      <c r="K16" s="6" t="str">
        <f t="shared" si="29"/>
        <v/>
      </c>
      <c r="L16" s="6"/>
      <c r="M16" s="172" t="str">
        <f t="shared" si="19"/>
        <v/>
      </c>
      <c r="N16" s="1150"/>
      <c r="O16" s="217">
        <v>60</v>
      </c>
      <c r="P16" s="7">
        <v>60</v>
      </c>
      <c r="Q16" s="7">
        <v>55</v>
      </c>
      <c r="R16" s="7"/>
      <c r="S16" s="7"/>
      <c r="T16" s="218"/>
      <c r="U16" s="1148"/>
      <c r="V16" s="1152">
        <f t="shared" ref="V16:AA16" si="30">IF(O16="","",CEILING(O16*1.015,1))</f>
        <v>61</v>
      </c>
      <c r="W16" s="1148">
        <f t="shared" si="30"/>
        <v>61</v>
      </c>
      <c r="X16" s="1148">
        <f t="shared" si="30"/>
        <v>56</v>
      </c>
      <c r="Y16" s="1148" t="str">
        <f t="shared" si="30"/>
        <v/>
      </c>
      <c r="Z16" s="1148" t="str">
        <f t="shared" si="30"/>
        <v/>
      </c>
      <c r="AA16" s="173" t="str">
        <f t="shared" si="30"/>
        <v/>
      </c>
      <c r="AB16" s="5"/>
      <c r="AC16" s="5"/>
    </row>
    <row r="17" spans="1:29" x14ac:dyDescent="0.2">
      <c r="A17" s="171" t="s">
        <v>20</v>
      </c>
      <c r="B17" s="5" t="s">
        <v>878</v>
      </c>
      <c r="C17" s="5"/>
      <c r="D17" s="8" t="e">
        <f>VLOOKUP(C17,'Items in Tally'!$A$2:$D$4982,2,FALSE)</f>
        <v>#N/A</v>
      </c>
      <c r="E17" s="215">
        <v>43665</v>
      </c>
      <c r="F17" s="133">
        <v>2</v>
      </c>
      <c r="G17" s="133">
        <v>22</v>
      </c>
      <c r="H17" s="216" t="str">
        <f t="shared" ref="H17:K17" si="31">IF(O17="","",O17/$G17-1)</f>
        <v/>
      </c>
      <c r="I17" s="6" t="str">
        <f t="shared" si="31"/>
        <v/>
      </c>
      <c r="J17" s="6" t="str">
        <f t="shared" si="31"/>
        <v/>
      </c>
      <c r="K17" s="6" t="str">
        <f t="shared" si="31"/>
        <v/>
      </c>
      <c r="L17" s="6"/>
      <c r="M17" s="172" t="str">
        <f t="shared" si="19"/>
        <v/>
      </c>
      <c r="N17" s="1150"/>
      <c r="O17" s="217"/>
      <c r="P17" s="7"/>
      <c r="Q17" s="7"/>
      <c r="R17" s="7"/>
      <c r="S17" s="7"/>
      <c r="T17" s="218"/>
      <c r="U17" s="1148"/>
      <c r="V17" s="1134" t="str">
        <f t="shared" ref="V17:AA17" si="32">IF(O17="","",CEILING(O17*1.015,1))</f>
        <v/>
      </c>
      <c r="W17" s="1131" t="str">
        <f t="shared" si="32"/>
        <v/>
      </c>
      <c r="X17" s="1131" t="str">
        <f t="shared" si="32"/>
        <v/>
      </c>
      <c r="Y17" s="1131" t="str">
        <f t="shared" si="32"/>
        <v/>
      </c>
      <c r="Z17" s="1131" t="str">
        <f t="shared" si="32"/>
        <v/>
      </c>
      <c r="AA17" s="178" t="str">
        <f t="shared" si="32"/>
        <v/>
      </c>
      <c r="AB17" s="5"/>
      <c r="AC17" s="5"/>
    </row>
    <row r="18" spans="1:29" x14ac:dyDescent="0.2">
      <c r="A18" s="171" t="s">
        <v>20</v>
      </c>
      <c r="B18" s="5" t="s">
        <v>879</v>
      </c>
      <c r="C18" s="5"/>
      <c r="D18" s="8" t="e">
        <f>VLOOKUP(C18,'Items in Tally'!$A$2:$D$4982,2,FALSE)</f>
        <v>#N/A</v>
      </c>
      <c r="E18" s="215">
        <v>43665</v>
      </c>
      <c r="F18" s="133">
        <v>8</v>
      </c>
      <c r="G18" s="133">
        <v>90</v>
      </c>
      <c r="H18" s="216" t="str">
        <f t="shared" ref="H18:K18" si="33">IF(O18="","",O18/$G18-1)</f>
        <v/>
      </c>
      <c r="I18" s="6" t="str">
        <f t="shared" si="33"/>
        <v/>
      </c>
      <c r="J18" s="6" t="str">
        <f t="shared" si="33"/>
        <v/>
      </c>
      <c r="K18" s="6" t="str">
        <f t="shared" si="33"/>
        <v/>
      </c>
      <c r="L18" s="6"/>
      <c r="M18" s="172" t="str">
        <f t="shared" si="19"/>
        <v/>
      </c>
      <c r="N18" s="1150"/>
      <c r="O18" s="217"/>
      <c r="P18" s="7"/>
      <c r="Q18" s="7"/>
      <c r="R18" s="7"/>
      <c r="S18" s="7"/>
      <c r="T18" s="218"/>
      <c r="U18" s="1148"/>
      <c r="V18" s="1134" t="str">
        <f t="shared" ref="V18:AA18" si="34">IF(O18="","",CEILING(O18*1.015,1))</f>
        <v/>
      </c>
      <c r="W18" s="1131" t="str">
        <f t="shared" si="34"/>
        <v/>
      </c>
      <c r="X18" s="1131" t="str">
        <f t="shared" si="34"/>
        <v/>
      </c>
      <c r="Y18" s="1131" t="str">
        <f t="shared" si="34"/>
        <v/>
      </c>
      <c r="Z18" s="1131" t="str">
        <f t="shared" si="34"/>
        <v/>
      </c>
      <c r="AA18" s="178" t="str">
        <f t="shared" si="34"/>
        <v/>
      </c>
      <c r="AB18" s="5"/>
      <c r="AC18" s="5"/>
    </row>
    <row r="19" spans="1:29" x14ac:dyDescent="0.2">
      <c r="A19" s="171" t="s">
        <v>20</v>
      </c>
      <c r="B19" s="5" t="s">
        <v>880</v>
      </c>
      <c r="C19" s="5"/>
      <c r="D19" s="8" t="e">
        <f>VLOOKUP(C19,'Items in Tally'!$A$2:$D$4982,2,FALSE)</f>
        <v>#N/A</v>
      </c>
      <c r="E19" s="215">
        <v>43665</v>
      </c>
      <c r="F19" s="133">
        <v>5.5</v>
      </c>
      <c r="G19" s="133">
        <v>60</v>
      </c>
      <c r="H19" s="216" t="str">
        <f t="shared" ref="H19:H24" si="35">IF(O19="","",O19/$G19-1)</f>
        <v/>
      </c>
      <c r="I19" s="6"/>
      <c r="J19" s="6" t="str">
        <f t="shared" ref="J19:K19" si="36">IF(Q19="","",Q19/$G19-1)</f>
        <v/>
      </c>
      <c r="K19" s="6" t="str">
        <f t="shared" si="36"/>
        <v/>
      </c>
      <c r="L19" s="6"/>
      <c r="M19" s="172" t="str">
        <f t="shared" si="19"/>
        <v/>
      </c>
      <c r="N19" s="1150"/>
      <c r="O19" s="217"/>
      <c r="P19" s="7"/>
      <c r="Q19" s="7"/>
      <c r="R19" s="7"/>
      <c r="S19" s="7"/>
      <c r="T19" s="218"/>
      <c r="U19" s="1148"/>
      <c r="V19" s="1134" t="str">
        <f t="shared" ref="V19:AA19" si="37">IF(O19="","",CEILING(O19*1.015,1))</f>
        <v/>
      </c>
      <c r="W19" s="1131" t="str">
        <f t="shared" si="37"/>
        <v/>
      </c>
      <c r="X19" s="1131" t="str">
        <f t="shared" si="37"/>
        <v/>
      </c>
      <c r="Y19" s="1131" t="str">
        <f t="shared" si="37"/>
        <v/>
      </c>
      <c r="Z19" s="1131" t="str">
        <f t="shared" si="37"/>
        <v/>
      </c>
      <c r="AA19" s="178" t="str">
        <f t="shared" si="37"/>
        <v/>
      </c>
      <c r="AB19" s="5"/>
      <c r="AC19" s="5"/>
    </row>
    <row r="20" spans="1:29" x14ac:dyDescent="0.2">
      <c r="A20" s="171" t="s">
        <v>20</v>
      </c>
      <c r="B20" s="5" t="s">
        <v>881</v>
      </c>
      <c r="C20" s="5"/>
      <c r="D20" s="8" t="e">
        <f>VLOOKUP(C20,'Items in Tally'!$A$2:$D$4982,2,FALSE)</f>
        <v>#N/A</v>
      </c>
      <c r="E20" s="215">
        <v>43665</v>
      </c>
      <c r="F20" s="133">
        <v>8</v>
      </c>
      <c r="G20" s="133">
        <v>90</v>
      </c>
      <c r="H20" s="216" t="str">
        <f t="shared" si="35"/>
        <v/>
      </c>
      <c r="I20" s="6"/>
      <c r="J20" s="6" t="str">
        <f t="shared" ref="J20:K20" si="38">IF(Q20="","",Q20/$G20-1)</f>
        <v/>
      </c>
      <c r="K20" s="6" t="str">
        <f t="shared" si="38"/>
        <v/>
      </c>
      <c r="L20" s="6"/>
      <c r="M20" s="172" t="str">
        <f t="shared" si="19"/>
        <v/>
      </c>
      <c r="N20" s="1150"/>
      <c r="O20" s="217"/>
      <c r="P20" s="7"/>
      <c r="Q20" s="7"/>
      <c r="R20" s="7"/>
      <c r="S20" s="7"/>
      <c r="T20" s="218"/>
      <c r="U20" s="1148"/>
      <c r="V20" s="1134" t="str">
        <f t="shared" ref="V20:AA20" si="39">IF(O20="","",CEILING(O20*1.015,1))</f>
        <v/>
      </c>
      <c r="W20" s="1131" t="str">
        <f t="shared" si="39"/>
        <v/>
      </c>
      <c r="X20" s="1131" t="str">
        <f t="shared" si="39"/>
        <v/>
      </c>
      <c r="Y20" s="1131" t="str">
        <f t="shared" si="39"/>
        <v/>
      </c>
      <c r="Z20" s="1131" t="str">
        <f t="shared" si="39"/>
        <v/>
      </c>
      <c r="AA20" s="178" t="str">
        <f t="shared" si="39"/>
        <v/>
      </c>
      <c r="AB20" s="5"/>
      <c r="AC20" s="5"/>
    </row>
    <row r="21" spans="1:29" s="578" customFormat="1" ht="15.75" customHeight="1" x14ac:dyDescent="0.2">
      <c r="A21" s="171" t="s">
        <v>20</v>
      </c>
      <c r="B21" s="5" t="s">
        <v>882</v>
      </c>
      <c r="C21" s="5"/>
      <c r="D21" s="8" t="e">
        <f>VLOOKUP(C21,'Items in Tally'!$A$2:$D$4982,2,FALSE)</f>
        <v>#N/A</v>
      </c>
      <c r="E21" s="215">
        <v>43983</v>
      </c>
      <c r="F21" s="133">
        <v>2</v>
      </c>
      <c r="G21" s="133">
        <v>25</v>
      </c>
      <c r="H21" s="216">
        <f t="shared" si="35"/>
        <v>2</v>
      </c>
      <c r="I21" s="6">
        <f t="shared" ref="I21:K21" si="40">IF(P21="","",P21/$G21-1)</f>
        <v>2</v>
      </c>
      <c r="J21" s="6" t="str">
        <f t="shared" si="40"/>
        <v/>
      </c>
      <c r="K21" s="6" t="str">
        <f t="shared" si="40"/>
        <v/>
      </c>
      <c r="L21" s="6"/>
      <c r="M21" s="172" t="str">
        <f t="shared" si="19"/>
        <v/>
      </c>
      <c r="N21" s="1150"/>
      <c r="O21" s="217">
        <v>75</v>
      </c>
      <c r="P21" s="7">
        <v>75</v>
      </c>
      <c r="Q21" s="7"/>
      <c r="R21" s="7"/>
      <c r="S21" s="7"/>
      <c r="T21" s="218"/>
      <c r="U21" s="1148"/>
      <c r="V21" s="1152">
        <f t="shared" ref="V21:AA21" si="41">IF(O21="","",CEILING(O21*1.015,1))</f>
        <v>77</v>
      </c>
      <c r="W21" s="1148">
        <f t="shared" si="41"/>
        <v>77</v>
      </c>
      <c r="X21" s="1148" t="str">
        <f t="shared" si="41"/>
        <v/>
      </c>
      <c r="Y21" s="1148" t="str">
        <f t="shared" si="41"/>
        <v/>
      </c>
      <c r="Z21" s="1148" t="str">
        <f t="shared" si="41"/>
        <v/>
      </c>
      <c r="AA21" s="173" t="str">
        <f t="shared" si="41"/>
        <v/>
      </c>
      <c r="AB21" s="5"/>
      <c r="AC21" s="5"/>
    </row>
    <row r="22" spans="1:29" ht="15.75" customHeight="1" x14ac:dyDescent="0.2">
      <c r="A22" s="175" t="s">
        <v>20</v>
      </c>
      <c r="B22" s="1" t="s">
        <v>883</v>
      </c>
      <c r="C22" s="1" t="s">
        <v>884</v>
      </c>
      <c r="D22" s="8" t="str">
        <f>VLOOKUP(C22,'Items in Tally'!$A$2:$D$4982,2,FALSE)</f>
        <v>15 PC</v>
      </c>
      <c r="E22" s="209">
        <v>44703</v>
      </c>
      <c r="F22" s="125">
        <v>1</v>
      </c>
      <c r="G22" s="125">
        <v>13</v>
      </c>
      <c r="H22" s="213">
        <f t="shared" si="35"/>
        <v>4.7692307692307692</v>
      </c>
      <c r="I22" s="9">
        <f t="shared" ref="I22:K22" si="42">IF(P22="","",P22/$G22-1)</f>
        <v>3.615384615384615</v>
      </c>
      <c r="J22" s="9" t="str">
        <f t="shared" si="42"/>
        <v/>
      </c>
      <c r="K22" s="9" t="str">
        <f t="shared" si="42"/>
        <v/>
      </c>
      <c r="L22" s="9"/>
      <c r="M22" s="177" t="str">
        <f t="shared" si="19"/>
        <v/>
      </c>
      <c r="N22" s="1130"/>
      <c r="O22" s="211">
        <v>75</v>
      </c>
      <c r="P22" s="124">
        <v>60</v>
      </c>
      <c r="Q22" s="124"/>
      <c r="R22" s="124"/>
      <c r="S22" s="124"/>
      <c r="T22" s="212"/>
      <c r="U22" s="1131"/>
      <c r="V22" s="1134">
        <f t="shared" ref="V22:AA22" si="43">IF(O22="","",CEILING(O22*1.015,1))</f>
        <v>77</v>
      </c>
      <c r="W22" s="1131">
        <f t="shared" si="43"/>
        <v>61</v>
      </c>
      <c r="X22" s="1131" t="str">
        <f t="shared" si="43"/>
        <v/>
      </c>
      <c r="Y22" s="1131" t="str">
        <f t="shared" si="43"/>
        <v/>
      </c>
      <c r="Z22" s="1131" t="str">
        <f t="shared" si="43"/>
        <v/>
      </c>
      <c r="AA22" s="178" t="str">
        <f t="shared" si="43"/>
        <v/>
      </c>
      <c r="AB22" s="8"/>
      <c r="AC22" s="8"/>
    </row>
    <row r="23" spans="1:29" ht="15.75" customHeight="1" x14ac:dyDescent="0.2">
      <c r="A23" s="175" t="s">
        <v>20</v>
      </c>
      <c r="B23" s="8" t="s">
        <v>885</v>
      </c>
      <c r="C23" s="8" t="s">
        <v>886</v>
      </c>
      <c r="D23" s="8" t="str">
        <f>VLOOKUP(C23,'Items in Tally'!$A$2:$D$4982,2,FALSE)</f>
        <v>1 PC</v>
      </c>
      <c r="E23" s="209">
        <v>44703</v>
      </c>
      <c r="F23" s="125">
        <v>1</v>
      </c>
      <c r="G23" s="125">
        <v>13</v>
      </c>
      <c r="H23" s="213">
        <f t="shared" si="35"/>
        <v>4.7692307692307692</v>
      </c>
      <c r="I23" s="9">
        <f t="shared" ref="I23:K23" si="44">IF(P23="","",P23/$G23-1)</f>
        <v>3.615384615384615</v>
      </c>
      <c r="J23" s="9" t="str">
        <f t="shared" si="44"/>
        <v/>
      </c>
      <c r="K23" s="9" t="str">
        <f t="shared" si="44"/>
        <v/>
      </c>
      <c r="L23" s="9"/>
      <c r="M23" s="177" t="str">
        <f t="shared" si="19"/>
        <v/>
      </c>
      <c r="N23" s="1130"/>
      <c r="O23" s="211">
        <v>75</v>
      </c>
      <c r="P23" s="124">
        <v>60</v>
      </c>
      <c r="Q23" s="124"/>
      <c r="R23" s="124"/>
      <c r="S23" s="124"/>
      <c r="T23" s="212"/>
      <c r="U23" s="1131"/>
      <c r="V23" s="1134">
        <f t="shared" ref="V23:AA23" si="45">IF(O23="","",CEILING(O23*1.015,1))</f>
        <v>77</v>
      </c>
      <c r="W23" s="1131">
        <f t="shared" si="45"/>
        <v>61</v>
      </c>
      <c r="X23" s="1131" t="str">
        <f t="shared" si="45"/>
        <v/>
      </c>
      <c r="Y23" s="1131" t="str">
        <f t="shared" si="45"/>
        <v/>
      </c>
      <c r="Z23" s="1131" t="str">
        <f t="shared" si="45"/>
        <v/>
      </c>
      <c r="AA23" s="178" t="str">
        <f t="shared" si="45"/>
        <v/>
      </c>
      <c r="AB23" s="8"/>
      <c r="AC23" s="8"/>
    </row>
    <row r="24" spans="1:29" ht="15.75" customHeight="1" x14ac:dyDescent="0.2">
      <c r="A24" s="175" t="s">
        <v>20</v>
      </c>
      <c r="B24" s="8" t="s">
        <v>887</v>
      </c>
      <c r="C24" s="8" t="s">
        <v>888</v>
      </c>
      <c r="D24" s="8" t="str">
        <f>VLOOKUP(C24,'Items in Tally'!$A$2:$D$4982,2,FALSE)</f>
        <v>16 PC</v>
      </c>
      <c r="E24" s="209">
        <v>44703</v>
      </c>
      <c r="F24" s="125">
        <v>1</v>
      </c>
      <c r="G24" s="125">
        <v>13</v>
      </c>
      <c r="H24" s="213">
        <f t="shared" si="35"/>
        <v>4.7692307692307692</v>
      </c>
      <c r="I24" s="9">
        <f t="shared" ref="I24:K24" si="46">IF(P24="","",P24/$G24-1)</f>
        <v>3.615384615384615</v>
      </c>
      <c r="J24" s="9" t="str">
        <f t="shared" si="46"/>
        <v/>
      </c>
      <c r="K24" s="9" t="str">
        <f t="shared" si="46"/>
        <v/>
      </c>
      <c r="L24" s="9"/>
      <c r="M24" s="177" t="str">
        <f t="shared" si="19"/>
        <v/>
      </c>
      <c r="N24" s="1130"/>
      <c r="O24" s="211">
        <v>75</v>
      </c>
      <c r="P24" s="124">
        <v>60</v>
      </c>
      <c r="Q24" s="124"/>
      <c r="R24" s="124"/>
      <c r="S24" s="124"/>
      <c r="T24" s="212"/>
      <c r="U24" s="1131"/>
      <c r="V24" s="1134">
        <f t="shared" ref="V24:AA24" si="47">IF(O24="","",CEILING(O24*1.015,1))</f>
        <v>77</v>
      </c>
      <c r="W24" s="1131">
        <f t="shared" si="47"/>
        <v>61</v>
      </c>
      <c r="X24" s="1131" t="str">
        <f t="shared" si="47"/>
        <v/>
      </c>
      <c r="Y24" s="1131" t="str">
        <f t="shared" si="47"/>
        <v/>
      </c>
      <c r="Z24" s="1131" t="str">
        <f t="shared" si="47"/>
        <v/>
      </c>
      <c r="AA24" s="178" t="str">
        <f t="shared" si="47"/>
        <v/>
      </c>
      <c r="AB24" s="8"/>
      <c r="AC24" s="8"/>
    </row>
    <row r="25" spans="1:29" ht="15.75" customHeight="1" x14ac:dyDescent="0.2">
      <c r="A25" s="171" t="s">
        <v>20</v>
      </c>
      <c r="B25" s="5" t="s">
        <v>889</v>
      </c>
      <c r="C25" s="5"/>
      <c r="D25" s="8" t="e">
        <f>VLOOKUP(C25,'Items in Tally'!$A$2:$D$4982,2,FALSE)</f>
        <v>#N/A</v>
      </c>
      <c r="E25" s="215">
        <v>44317</v>
      </c>
      <c r="F25" s="133">
        <v>2</v>
      </c>
      <c r="G25" s="133">
        <v>24</v>
      </c>
      <c r="H25" s="216"/>
      <c r="I25" s="6"/>
      <c r="J25" s="6"/>
      <c r="K25" s="6"/>
      <c r="L25" s="6"/>
      <c r="M25" s="172"/>
      <c r="N25" s="1150"/>
      <c r="O25" s="217"/>
      <c r="P25" s="7"/>
      <c r="Q25" s="7"/>
      <c r="R25" s="7"/>
      <c r="S25" s="7"/>
      <c r="T25" s="218"/>
      <c r="U25" s="1148"/>
      <c r="V25" s="1134" t="str">
        <f t="shared" ref="V25:AA25" si="48">IF(O25="","",CEILING(O25*1.015,1))</f>
        <v/>
      </c>
      <c r="W25" s="1131" t="str">
        <f t="shared" si="48"/>
        <v/>
      </c>
      <c r="X25" s="1131" t="str">
        <f t="shared" si="48"/>
        <v/>
      </c>
      <c r="Y25" s="1131" t="str">
        <f t="shared" si="48"/>
        <v/>
      </c>
      <c r="Z25" s="1131" t="str">
        <f t="shared" si="48"/>
        <v/>
      </c>
      <c r="AA25" s="178" t="str">
        <f t="shared" si="48"/>
        <v/>
      </c>
      <c r="AB25" s="5"/>
      <c r="AC25" s="5"/>
    </row>
    <row r="26" spans="1:29" ht="15.75" customHeight="1" x14ac:dyDescent="0.2">
      <c r="A26" s="171" t="s">
        <v>20</v>
      </c>
      <c r="B26" s="5" t="s">
        <v>890</v>
      </c>
      <c r="C26" s="5"/>
      <c r="D26" s="8" t="e">
        <f>VLOOKUP(C26,'Items in Tally'!$A$2:$D$4982,2,FALSE)</f>
        <v>#N/A</v>
      </c>
      <c r="E26" s="215">
        <v>43665</v>
      </c>
      <c r="F26" s="133">
        <v>8</v>
      </c>
      <c r="G26" s="133">
        <v>90</v>
      </c>
      <c r="H26" s="216" t="str">
        <f t="shared" ref="H26:K26" si="49">IF(O26="","",O26/$G26-1)</f>
        <v/>
      </c>
      <c r="I26" s="6" t="str">
        <f t="shared" si="49"/>
        <v/>
      </c>
      <c r="J26" s="6" t="str">
        <f t="shared" si="49"/>
        <v/>
      </c>
      <c r="K26" s="6" t="str">
        <f t="shared" si="49"/>
        <v/>
      </c>
      <c r="L26" s="6"/>
      <c r="M26" s="172" t="str">
        <f>IF(T26="","",T26/$G26-1)</f>
        <v/>
      </c>
      <c r="N26" s="1150"/>
      <c r="O26" s="217"/>
      <c r="P26" s="7"/>
      <c r="Q26" s="7"/>
      <c r="R26" s="7"/>
      <c r="S26" s="7"/>
      <c r="T26" s="218"/>
      <c r="U26" s="1148"/>
      <c r="V26" s="1134" t="str">
        <f t="shared" ref="V26:AA26" si="50">IF(O26="","",CEILING(O26*1.015,1))</f>
        <v/>
      </c>
      <c r="W26" s="1131" t="str">
        <f t="shared" si="50"/>
        <v/>
      </c>
      <c r="X26" s="1131" t="str">
        <f t="shared" si="50"/>
        <v/>
      </c>
      <c r="Y26" s="1131" t="str">
        <f t="shared" si="50"/>
        <v/>
      </c>
      <c r="Z26" s="1131" t="str">
        <f t="shared" si="50"/>
        <v/>
      </c>
      <c r="AA26" s="178" t="str">
        <f t="shared" si="50"/>
        <v/>
      </c>
      <c r="AB26" s="5"/>
      <c r="AC26" s="5"/>
    </row>
    <row r="27" spans="1:29" ht="15.75" customHeight="1" x14ac:dyDescent="0.2">
      <c r="A27" s="371"/>
      <c r="B27" s="1"/>
      <c r="C27" s="1"/>
      <c r="D27" s="8" t="e">
        <f>VLOOKUP(C27,'Items in Tally'!$A$2:$D$4982,2,FALSE)</f>
        <v>#N/A</v>
      </c>
      <c r="E27" s="214"/>
      <c r="F27" s="14"/>
      <c r="G27" s="14"/>
      <c r="H27" s="372" t="str">
        <f t="shared" ref="H27:I27" si="51">IF(O27="","",O27/$G27-1)</f>
        <v/>
      </c>
      <c r="I27" s="69" t="str">
        <f t="shared" si="51"/>
        <v/>
      </c>
      <c r="J27" s="69"/>
      <c r="K27" s="69"/>
      <c r="L27" s="69"/>
      <c r="M27" s="373"/>
      <c r="N27" s="70"/>
      <c r="O27" s="374"/>
      <c r="P27" s="71"/>
      <c r="Q27" s="71"/>
      <c r="R27" s="71"/>
      <c r="S27" s="71"/>
      <c r="T27" s="375"/>
      <c r="U27" s="72"/>
      <c r="V27" s="1134" t="str">
        <f t="shared" ref="V27:AA27" si="52">IF(O27="","",CEILING(O27*1.015,1))</f>
        <v/>
      </c>
      <c r="W27" s="1131" t="str">
        <f t="shared" si="52"/>
        <v/>
      </c>
      <c r="X27" s="1131" t="str">
        <f t="shared" si="52"/>
        <v/>
      </c>
      <c r="Y27" s="1131" t="str">
        <f t="shared" si="52"/>
        <v/>
      </c>
      <c r="Z27" s="1131" t="str">
        <f t="shared" si="52"/>
        <v/>
      </c>
      <c r="AA27" s="178" t="str">
        <f t="shared" si="52"/>
        <v/>
      </c>
      <c r="AB27" s="73"/>
      <c r="AC27" s="73"/>
    </row>
    <row r="28" spans="1:29" ht="15.75" customHeight="1" x14ac:dyDescent="0.2">
      <c r="A28" s="253"/>
      <c r="B28" s="357" t="s">
        <v>891</v>
      </c>
      <c r="C28" s="357"/>
      <c r="D28" s="8" t="e">
        <f>VLOOKUP(C28,'Items in Tally'!$A$2:$D$4982,2,FALSE)</f>
        <v>#N/A</v>
      </c>
      <c r="E28" s="221"/>
      <c r="F28" s="222"/>
      <c r="G28" s="222"/>
      <c r="H28" s="376" t="str">
        <f t="shared" ref="H28:K28" si="53">IF(O28="","",O28/$G28-1)</f>
        <v/>
      </c>
      <c r="I28" s="256" t="str">
        <f t="shared" si="53"/>
        <v/>
      </c>
      <c r="J28" s="256" t="str">
        <f t="shared" si="53"/>
        <v/>
      </c>
      <c r="K28" s="256" t="str">
        <f t="shared" si="53"/>
        <v/>
      </c>
      <c r="L28" s="256"/>
      <c r="M28" s="377" t="str">
        <f t="shared" ref="M28:M29" si="54">IF(T28="","",T28/$G28-1)</f>
        <v/>
      </c>
      <c r="N28" s="257"/>
      <c r="O28" s="369"/>
      <c r="P28" s="259"/>
      <c r="Q28" s="259"/>
      <c r="R28" s="259"/>
      <c r="S28" s="259"/>
      <c r="T28" s="260"/>
      <c r="U28" s="261"/>
      <c r="V28" s="262" t="str">
        <f t="shared" ref="V28:Y28" si="55">IF(O28="","",CEILING(O28*1.015,5))</f>
        <v/>
      </c>
      <c r="W28" s="261" t="str">
        <f t="shared" si="55"/>
        <v/>
      </c>
      <c r="X28" s="261" t="str">
        <f t="shared" si="55"/>
        <v/>
      </c>
      <c r="Y28" s="261" t="str">
        <f t="shared" si="55"/>
        <v/>
      </c>
      <c r="Z28" s="261"/>
      <c r="AA28" s="263" t="str">
        <f>IF(T28="","",CEILING(T28*1.015,5))</f>
        <v/>
      </c>
      <c r="AB28" s="264"/>
      <c r="AC28" s="264"/>
    </row>
    <row r="29" spans="1:29" ht="15.75" customHeight="1" x14ac:dyDescent="0.2">
      <c r="A29" s="175" t="s">
        <v>20</v>
      </c>
      <c r="B29" s="1" t="s">
        <v>892</v>
      </c>
      <c r="C29" s="1" t="s">
        <v>893</v>
      </c>
      <c r="D29" s="8" t="str">
        <f>VLOOKUP(C29,'Items in Tally'!$A$2:$D$4982,2,FALSE)</f>
        <v>4 PC</v>
      </c>
      <c r="E29" s="214">
        <v>44593</v>
      </c>
      <c r="F29" s="14">
        <v>0.8</v>
      </c>
      <c r="G29" s="14">
        <v>10</v>
      </c>
      <c r="H29" s="213">
        <f t="shared" ref="H29:K29" si="56">IF(O29="","",O29/$G29-1)</f>
        <v>6.5</v>
      </c>
      <c r="I29" s="9">
        <f t="shared" si="56"/>
        <v>6.5</v>
      </c>
      <c r="J29" s="9" t="str">
        <f t="shared" si="56"/>
        <v/>
      </c>
      <c r="K29" s="9" t="str">
        <f t="shared" si="56"/>
        <v/>
      </c>
      <c r="L29" s="9"/>
      <c r="M29" s="177" t="str">
        <f t="shared" si="54"/>
        <v/>
      </c>
      <c r="N29" s="1130"/>
      <c r="O29" s="211">
        <v>75</v>
      </c>
      <c r="P29" s="124">
        <v>75</v>
      </c>
      <c r="Q29" s="124"/>
      <c r="R29" s="124"/>
      <c r="S29" s="124"/>
      <c r="T29" s="212"/>
      <c r="U29" s="1131"/>
      <c r="V29" s="1134">
        <f t="shared" ref="V29:AA29" si="57">IF(O29="","",CEILING(O29*1.015,1))</f>
        <v>77</v>
      </c>
      <c r="W29" s="1131">
        <f t="shared" si="57"/>
        <v>77</v>
      </c>
      <c r="X29" s="1131" t="str">
        <f t="shared" si="57"/>
        <v/>
      </c>
      <c r="Y29" s="1131" t="str">
        <f t="shared" si="57"/>
        <v/>
      </c>
      <c r="Z29" s="1131" t="str">
        <f t="shared" si="57"/>
        <v/>
      </c>
      <c r="AA29" s="178" t="str">
        <f t="shared" si="57"/>
        <v/>
      </c>
      <c r="AB29" s="8"/>
      <c r="AC29" s="8"/>
    </row>
    <row r="30" spans="1:29" ht="15.75" customHeight="1" x14ac:dyDescent="0.2">
      <c r="A30" s="165"/>
      <c r="B30" s="1"/>
      <c r="C30" s="1"/>
      <c r="D30" s="8" t="e">
        <f>VLOOKUP(C30,'Items in Tally'!$A$2:$D$4982,2,FALSE)</f>
        <v>#N/A</v>
      </c>
      <c r="E30" s="214"/>
      <c r="F30" s="14"/>
      <c r="G30" s="14"/>
      <c r="H30" s="210"/>
      <c r="I30" s="3"/>
      <c r="J30" s="3"/>
      <c r="K30" s="3"/>
      <c r="L30" s="3"/>
      <c r="M30" s="167"/>
      <c r="N30" s="1133"/>
      <c r="O30" s="211"/>
      <c r="P30" s="124"/>
      <c r="Q30" s="124"/>
      <c r="R30" s="124"/>
      <c r="S30" s="124"/>
      <c r="T30" s="212"/>
      <c r="U30" s="1135"/>
      <c r="V30" s="1134" t="str">
        <f t="shared" ref="V30:AA30" si="58">IF(O30="","",CEILING(O30*1.015,1))</f>
        <v/>
      </c>
      <c r="W30" s="1131" t="str">
        <f t="shared" si="58"/>
        <v/>
      </c>
      <c r="X30" s="1131" t="str">
        <f t="shared" si="58"/>
        <v/>
      </c>
      <c r="Y30" s="1131" t="str">
        <f t="shared" si="58"/>
        <v/>
      </c>
      <c r="Z30" s="1131" t="str">
        <f t="shared" si="58"/>
        <v/>
      </c>
      <c r="AA30" s="178" t="str">
        <f t="shared" si="58"/>
        <v/>
      </c>
      <c r="AB30" s="1"/>
      <c r="AC30" s="1"/>
    </row>
    <row r="31" spans="1:29" ht="15.75" customHeight="1" x14ac:dyDescent="0.2">
      <c r="A31" s="253"/>
      <c r="B31" s="357" t="s">
        <v>894</v>
      </c>
      <c r="C31" s="357"/>
      <c r="D31" s="8" t="e">
        <f>VLOOKUP(C31,'Items in Tally'!$A$2:$D$4982,2,FALSE)</f>
        <v>#N/A</v>
      </c>
      <c r="E31" s="221"/>
      <c r="F31" s="222"/>
      <c r="G31" s="222"/>
      <c r="H31" s="376" t="str">
        <f t="shared" ref="H31:K31" si="59">IF(O31="","",O31/$G31-1)</f>
        <v/>
      </c>
      <c r="I31" s="256" t="str">
        <f t="shared" si="59"/>
        <v/>
      </c>
      <c r="J31" s="256" t="str">
        <f t="shared" si="59"/>
        <v/>
      </c>
      <c r="K31" s="256" t="str">
        <f t="shared" si="59"/>
        <v/>
      </c>
      <c r="L31" s="256"/>
      <c r="M31" s="377" t="str">
        <f t="shared" ref="M31:M33" si="60">IF(T31="","",T31/$G31-1)</f>
        <v/>
      </c>
      <c r="N31" s="257"/>
      <c r="O31" s="369"/>
      <c r="P31" s="259"/>
      <c r="Q31" s="259"/>
      <c r="R31" s="259"/>
      <c r="S31" s="259"/>
      <c r="T31" s="260"/>
      <c r="U31" s="261"/>
      <c r="V31" s="262" t="str">
        <f t="shared" ref="V31:Y31" si="61">IF(O31="","",CEILING(O31*1.015,5))</f>
        <v/>
      </c>
      <c r="W31" s="261" t="str">
        <f t="shared" si="61"/>
        <v/>
      </c>
      <c r="X31" s="261" t="str">
        <f t="shared" si="61"/>
        <v/>
      </c>
      <c r="Y31" s="261" t="str">
        <f t="shared" si="61"/>
        <v/>
      </c>
      <c r="Z31" s="261"/>
      <c r="AA31" s="263" t="str">
        <f>IF(T31="","",CEILING(T31*1.015,5))</f>
        <v/>
      </c>
      <c r="AB31" s="264"/>
      <c r="AC31" s="264"/>
    </row>
    <row r="32" spans="1:29" ht="15.75" customHeight="1" x14ac:dyDescent="0.2">
      <c r="A32" s="175" t="s">
        <v>20</v>
      </c>
      <c r="B32" s="8" t="s">
        <v>698</v>
      </c>
      <c r="C32" s="8" t="s">
        <v>895</v>
      </c>
      <c r="D32" s="8" t="str">
        <f>VLOOKUP(C32,'Items in Tally'!$A$2:$D$4982,2,FALSE)</f>
        <v>476 PC</v>
      </c>
      <c r="E32" s="209">
        <v>45772</v>
      </c>
      <c r="F32" s="125">
        <v>1</v>
      </c>
      <c r="G32" s="125">
        <v>12.2</v>
      </c>
      <c r="H32" s="213" t="str">
        <f t="shared" ref="H32:K32" si="62">IF(O32="","",O32/$G32-1)</f>
        <v/>
      </c>
      <c r="I32" s="9">
        <f t="shared" si="62"/>
        <v>1.6229508196721314</v>
      </c>
      <c r="J32" s="9">
        <f t="shared" si="62"/>
        <v>1.2950819672131151</v>
      </c>
      <c r="K32" s="9">
        <f t="shared" si="62"/>
        <v>0.96721311475409855</v>
      </c>
      <c r="L32" s="9"/>
      <c r="M32" s="177" t="str">
        <f t="shared" si="60"/>
        <v/>
      </c>
      <c r="N32" s="1130"/>
      <c r="O32" s="239"/>
      <c r="P32" s="17">
        <v>32</v>
      </c>
      <c r="Q32" s="17">
        <v>28</v>
      </c>
      <c r="R32" s="17">
        <v>24</v>
      </c>
      <c r="S32" s="17">
        <v>22</v>
      </c>
      <c r="T32" s="240"/>
      <c r="U32" s="124"/>
      <c r="V32" s="1134" t="str">
        <f t="shared" ref="V32:AA32" si="63">IF(O32="","",CEILING(O32*1.015,1))</f>
        <v/>
      </c>
      <c r="W32" s="1131">
        <f t="shared" si="63"/>
        <v>33</v>
      </c>
      <c r="X32" s="1131">
        <f t="shared" si="63"/>
        <v>29</v>
      </c>
      <c r="Y32" s="1131">
        <f t="shared" si="63"/>
        <v>25</v>
      </c>
      <c r="Z32" s="1131">
        <f t="shared" si="63"/>
        <v>23</v>
      </c>
      <c r="AA32" s="178" t="str">
        <f t="shared" si="63"/>
        <v/>
      </c>
      <c r="AB32" s="8"/>
      <c r="AC32" s="8"/>
    </row>
    <row r="33" spans="1:29" s="624" customFormat="1" ht="15" customHeight="1" x14ac:dyDescent="0.2">
      <c r="A33" s="536" t="s">
        <v>20</v>
      </c>
      <c r="B33" s="119" t="s">
        <v>896</v>
      </c>
      <c r="C33" s="119" t="s">
        <v>895</v>
      </c>
      <c r="D33" s="8" t="str">
        <f>VLOOKUP(C33,'Items in Tally'!$A$2:$D$4982,2,FALSE)</f>
        <v>476 PC</v>
      </c>
      <c r="E33" s="537">
        <v>45772</v>
      </c>
      <c r="F33" s="586">
        <v>0.5</v>
      </c>
      <c r="G33" s="586">
        <v>5.5</v>
      </c>
      <c r="H33" s="598" t="str">
        <f t="shared" ref="H33:K33" si="64">IF(O33="","",O33/$G33-1)</f>
        <v/>
      </c>
      <c r="I33" s="120">
        <f t="shared" si="64"/>
        <v>3.7272727272727275</v>
      </c>
      <c r="J33" s="120">
        <f t="shared" si="64"/>
        <v>3</v>
      </c>
      <c r="K33" s="120">
        <f t="shared" si="64"/>
        <v>2.2727272727272729</v>
      </c>
      <c r="L33" s="120"/>
      <c r="M33" s="599">
        <f t="shared" si="60"/>
        <v>1.5454545454545454</v>
      </c>
      <c r="N33" s="1157"/>
      <c r="O33" s="587"/>
      <c r="P33" s="121">
        <v>26</v>
      </c>
      <c r="Q33" s="121">
        <v>22</v>
      </c>
      <c r="R33" s="121">
        <v>18</v>
      </c>
      <c r="S33" s="121">
        <v>16</v>
      </c>
      <c r="T33" s="588">
        <v>14</v>
      </c>
      <c r="U33" s="1164"/>
      <c r="V33" s="1163" t="str">
        <f t="shared" ref="V33:AA33" si="65">IF(O33="","",CEILING(O33*1.015,1))</f>
        <v/>
      </c>
      <c r="W33" s="1164">
        <f t="shared" si="65"/>
        <v>27</v>
      </c>
      <c r="X33" s="1164">
        <f t="shared" si="65"/>
        <v>23</v>
      </c>
      <c r="Y33" s="1164">
        <f t="shared" si="65"/>
        <v>19</v>
      </c>
      <c r="Z33" s="1164">
        <f t="shared" si="65"/>
        <v>17</v>
      </c>
      <c r="AA33" s="589">
        <f t="shared" si="65"/>
        <v>15</v>
      </c>
      <c r="AB33" s="119">
        <v>13</v>
      </c>
      <c r="AC33" s="119"/>
    </row>
    <row r="34" spans="1:29" ht="15.75" customHeight="1" x14ac:dyDescent="0.2">
      <c r="A34" s="171" t="s">
        <v>20</v>
      </c>
      <c r="B34" s="5" t="s">
        <v>897</v>
      </c>
      <c r="C34" s="5"/>
      <c r="D34" s="8" t="e">
        <f>VLOOKUP(C34,'Items in Tally'!$A$2:$D$4982,2,FALSE)</f>
        <v>#N/A</v>
      </c>
      <c r="E34" s="215"/>
      <c r="F34" s="133"/>
      <c r="G34" s="133"/>
      <c r="H34" s="216"/>
      <c r="I34" s="6"/>
      <c r="J34" s="6"/>
      <c r="K34" s="6"/>
      <c r="L34" s="6"/>
      <c r="M34" s="172"/>
      <c r="N34" s="1150"/>
      <c r="O34" s="1122"/>
      <c r="P34" s="1150"/>
      <c r="Q34" s="1150"/>
      <c r="R34" s="1150"/>
      <c r="S34" s="1150"/>
      <c r="T34" s="1045"/>
      <c r="U34" s="7"/>
      <c r="V34" s="1134" t="str">
        <f t="shared" ref="V34:AA34" si="66">IF(O34="","",CEILING(O34*1.015,1))</f>
        <v/>
      </c>
      <c r="W34" s="1131" t="str">
        <f t="shared" si="66"/>
        <v/>
      </c>
      <c r="X34" s="1131" t="str">
        <f t="shared" si="66"/>
        <v/>
      </c>
      <c r="Y34" s="1131" t="str">
        <f t="shared" si="66"/>
        <v/>
      </c>
      <c r="Z34" s="1131" t="str">
        <f t="shared" si="66"/>
        <v/>
      </c>
      <c r="AA34" s="178" t="str">
        <f t="shared" si="66"/>
        <v/>
      </c>
      <c r="AB34" s="5"/>
      <c r="AC34" s="5"/>
    </row>
    <row r="35" spans="1:29" s="577" customFormat="1" ht="15.75" customHeight="1" x14ac:dyDescent="0.2">
      <c r="A35" s="175" t="s">
        <v>20</v>
      </c>
      <c r="B35" s="8" t="s">
        <v>898</v>
      </c>
      <c r="C35" s="8" t="s">
        <v>899</v>
      </c>
      <c r="D35" s="8" t="str">
        <f>VLOOKUP(C35,'Items in Tally'!$A$2:$D$4982,2,FALSE)</f>
        <v>669 PC</v>
      </c>
      <c r="E35" s="209">
        <v>45772</v>
      </c>
      <c r="F35" s="125">
        <v>1</v>
      </c>
      <c r="G35" s="125">
        <v>12.5</v>
      </c>
      <c r="H35" s="8"/>
      <c r="I35" s="9">
        <f t="shared" ref="I35:K35" si="67">IF(P35="","",P35/$G35-1)</f>
        <v>2.2000000000000002</v>
      </c>
      <c r="J35" s="9">
        <f t="shared" si="67"/>
        <v>1.7999999999999998</v>
      </c>
      <c r="K35" s="9">
        <f t="shared" si="67"/>
        <v>1.56</v>
      </c>
      <c r="L35" s="8"/>
      <c r="M35" s="8"/>
      <c r="N35" s="8"/>
      <c r="O35" s="175"/>
      <c r="P35" s="17">
        <v>40</v>
      </c>
      <c r="Q35" s="17">
        <v>35</v>
      </c>
      <c r="R35" s="17">
        <v>32</v>
      </c>
      <c r="S35" s="17">
        <v>30</v>
      </c>
      <c r="T35" s="179"/>
      <c r="U35" s="8"/>
      <c r="V35" s="1134" t="str">
        <f t="shared" ref="V35:AA35" si="68">IF(O35="","",CEILING(O35*1.015,1))</f>
        <v/>
      </c>
      <c r="W35" s="1131">
        <f t="shared" si="68"/>
        <v>41</v>
      </c>
      <c r="X35" s="1131">
        <f t="shared" si="68"/>
        <v>36</v>
      </c>
      <c r="Y35" s="1131">
        <f t="shared" si="68"/>
        <v>33</v>
      </c>
      <c r="Z35" s="1131">
        <f t="shared" si="68"/>
        <v>31</v>
      </c>
      <c r="AA35" s="178" t="str">
        <f t="shared" si="68"/>
        <v/>
      </c>
      <c r="AB35" s="8"/>
      <c r="AC35" s="8"/>
    </row>
    <row r="36" spans="1:29" s="577" customFormat="1" ht="15.75" customHeight="1" x14ac:dyDescent="0.2">
      <c r="A36" s="175" t="s">
        <v>20</v>
      </c>
      <c r="B36" s="8" t="s">
        <v>900</v>
      </c>
      <c r="C36" s="8" t="s">
        <v>901</v>
      </c>
      <c r="D36" s="8" t="str">
        <f>VLOOKUP(C36,'Items in Tally'!$A$2:$D$4982,2,FALSE)</f>
        <v>150 PC</v>
      </c>
      <c r="E36" s="209">
        <v>45772</v>
      </c>
      <c r="F36" s="125">
        <v>1</v>
      </c>
      <c r="G36" s="125">
        <v>12.2</v>
      </c>
      <c r="H36" s="213" t="str">
        <f t="shared" ref="H36:K36" si="69">IF(O36="","",O36/$G36-1)</f>
        <v/>
      </c>
      <c r="I36" s="9">
        <f t="shared" si="69"/>
        <v>1.6229508196721314</v>
      </c>
      <c r="J36" s="9">
        <f t="shared" si="69"/>
        <v>1.2950819672131151</v>
      </c>
      <c r="K36" s="9">
        <f t="shared" si="69"/>
        <v>0.96721311475409855</v>
      </c>
      <c r="L36" s="9"/>
      <c r="M36" s="177" t="str">
        <f>IF(T36="","",T36/$G36-1)</f>
        <v/>
      </c>
      <c r="N36" s="1130"/>
      <c r="O36" s="239"/>
      <c r="P36" s="17">
        <v>32</v>
      </c>
      <c r="Q36" s="17">
        <v>28</v>
      </c>
      <c r="R36" s="17">
        <v>24</v>
      </c>
      <c r="S36" s="17">
        <v>22</v>
      </c>
      <c r="T36" s="240"/>
      <c r="U36" s="124"/>
      <c r="V36" s="1134" t="str">
        <f t="shared" ref="V36:AA36" si="70">IF(O36="","",CEILING(O36*1.015,1))</f>
        <v/>
      </c>
      <c r="W36" s="1131">
        <f t="shared" si="70"/>
        <v>33</v>
      </c>
      <c r="X36" s="1131">
        <f t="shared" si="70"/>
        <v>29</v>
      </c>
      <c r="Y36" s="1131">
        <f t="shared" si="70"/>
        <v>25</v>
      </c>
      <c r="Z36" s="1131">
        <f t="shared" si="70"/>
        <v>23</v>
      </c>
      <c r="AA36" s="178" t="str">
        <f t="shared" si="70"/>
        <v/>
      </c>
      <c r="AB36" s="8"/>
      <c r="AC36" s="8"/>
    </row>
    <row r="37" spans="1:29" ht="15.75" customHeight="1" x14ac:dyDescent="0.2">
      <c r="A37" s="175" t="s">
        <v>20</v>
      </c>
      <c r="B37" s="8" t="s">
        <v>902</v>
      </c>
      <c r="C37" s="8" t="s">
        <v>903</v>
      </c>
      <c r="D37" s="8" t="str">
        <f>VLOOKUP(C37,'Items in Tally'!$A$2:$D$4982,2,FALSE)</f>
        <v>14 PC</v>
      </c>
      <c r="E37" s="209">
        <v>45650</v>
      </c>
      <c r="F37" s="125">
        <v>1.5</v>
      </c>
      <c r="G37" s="125">
        <v>19</v>
      </c>
      <c r="H37" s="213"/>
      <c r="I37" s="9">
        <f t="shared" ref="I37:K37" si="71">IF(P37="","",P37/$G37-1)</f>
        <v>1.3684210526315788</v>
      </c>
      <c r="J37" s="9">
        <f t="shared" si="71"/>
        <v>1.1052631578947367</v>
      </c>
      <c r="K37" s="9">
        <f t="shared" si="71"/>
        <v>0.89473684210526305</v>
      </c>
      <c r="L37" s="9"/>
      <c r="M37" s="177"/>
      <c r="N37" s="1130"/>
      <c r="O37" s="1129"/>
      <c r="P37" s="17">
        <v>45</v>
      </c>
      <c r="Q37" s="17">
        <v>40</v>
      </c>
      <c r="R37" s="17">
        <v>36</v>
      </c>
      <c r="S37" s="17">
        <v>34</v>
      </c>
      <c r="T37" s="1154"/>
      <c r="U37" s="124"/>
      <c r="V37" s="1134" t="str">
        <f t="shared" ref="V37:AA37" si="72">IF(O37="","",CEILING(O37*1.015,1))</f>
        <v/>
      </c>
      <c r="W37" s="1131">
        <f t="shared" si="72"/>
        <v>46</v>
      </c>
      <c r="X37" s="1131">
        <f t="shared" si="72"/>
        <v>41</v>
      </c>
      <c r="Y37" s="1131">
        <f t="shared" si="72"/>
        <v>37</v>
      </c>
      <c r="Z37" s="1131">
        <f t="shared" si="72"/>
        <v>35</v>
      </c>
      <c r="AA37" s="178" t="str">
        <f t="shared" si="72"/>
        <v/>
      </c>
      <c r="AB37" s="8"/>
      <c r="AC37" s="8"/>
    </row>
    <row r="38" spans="1:29" ht="15.75" customHeight="1" x14ac:dyDescent="0.2">
      <c r="A38" s="171" t="s">
        <v>20</v>
      </c>
      <c r="B38" s="5" t="s">
        <v>904</v>
      </c>
      <c r="C38" s="5"/>
      <c r="D38" s="8" t="e">
        <f>VLOOKUP(C38,'Items in Tally'!$A$2:$D$4982,2,FALSE)</f>
        <v>#N/A</v>
      </c>
      <c r="E38" s="215">
        <v>44136</v>
      </c>
      <c r="F38" s="133">
        <v>2.5</v>
      </c>
      <c r="G38" s="133">
        <v>29</v>
      </c>
      <c r="H38" s="216"/>
      <c r="I38" s="6"/>
      <c r="J38" s="6"/>
      <c r="K38" s="6"/>
      <c r="L38" s="6"/>
      <c r="M38" s="172"/>
      <c r="N38" s="1150"/>
      <c r="O38" s="1122"/>
      <c r="P38" s="1150"/>
      <c r="Q38" s="1150"/>
      <c r="R38" s="1150"/>
      <c r="S38" s="1150"/>
      <c r="T38" s="1045"/>
      <c r="U38" s="7"/>
      <c r="V38" s="1134" t="str">
        <f t="shared" ref="V38:AA38" si="73">IF(O38="","",CEILING(O38*1.015,1))</f>
        <v/>
      </c>
      <c r="W38" s="1131" t="str">
        <f t="shared" si="73"/>
        <v/>
      </c>
      <c r="X38" s="1131" t="str">
        <f t="shared" si="73"/>
        <v/>
      </c>
      <c r="Y38" s="1131" t="str">
        <f t="shared" si="73"/>
        <v/>
      </c>
      <c r="Z38" s="1131" t="str">
        <f t="shared" si="73"/>
        <v/>
      </c>
      <c r="AA38" s="178" t="str">
        <f t="shared" si="73"/>
        <v/>
      </c>
      <c r="AB38" s="5"/>
      <c r="AC38" s="5"/>
    </row>
    <row r="39" spans="1:29" ht="15.75" customHeight="1" x14ac:dyDescent="0.2">
      <c r="A39" s="175" t="s">
        <v>20</v>
      </c>
      <c r="B39" s="8" t="s">
        <v>598</v>
      </c>
      <c r="C39" s="8" t="s">
        <v>905</v>
      </c>
      <c r="D39" s="8" t="str">
        <f>VLOOKUP(C39,'Items in Tally'!$A$2:$D$4982,2,FALSE)</f>
        <v>113 PC</v>
      </c>
      <c r="E39" s="209">
        <v>44409</v>
      </c>
      <c r="F39" s="125">
        <v>2</v>
      </c>
      <c r="G39" s="125">
        <v>24</v>
      </c>
      <c r="H39" s="213"/>
      <c r="I39" s="9"/>
      <c r="J39" s="9"/>
      <c r="K39" s="9"/>
      <c r="L39" s="9"/>
      <c r="M39" s="177"/>
      <c r="N39" s="1130"/>
      <c r="O39" s="1129">
        <v>75</v>
      </c>
      <c r="P39" s="1130">
        <v>75</v>
      </c>
      <c r="Q39" s="1130">
        <v>65</v>
      </c>
      <c r="R39" s="1130"/>
      <c r="S39" s="1130"/>
      <c r="T39" s="1154"/>
      <c r="U39" s="124"/>
      <c r="V39" s="1134">
        <f t="shared" ref="V39:AA39" si="74">IF(O39="","",CEILING(O39*1.015,1))</f>
        <v>77</v>
      </c>
      <c r="W39" s="1131">
        <f t="shared" si="74"/>
        <v>77</v>
      </c>
      <c r="X39" s="1131">
        <f t="shared" si="74"/>
        <v>66</v>
      </c>
      <c r="Y39" s="1131" t="str">
        <f t="shared" si="74"/>
        <v/>
      </c>
      <c r="Z39" s="1131" t="str">
        <f t="shared" si="74"/>
        <v/>
      </c>
      <c r="AA39" s="178" t="str">
        <f t="shared" si="74"/>
        <v/>
      </c>
      <c r="AB39" s="8"/>
      <c r="AC39" s="8"/>
    </row>
    <row r="40" spans="1:29" ht="15.75" customHeight="1" x14ac:dyDescent="0.2">
      <c r="A40" s="175" t="s">
        <v>44</v>
      </c>
      <c r="B40" s="8" t="s">
        <v>906</v>
      </c>
      <c r="C40" s="8" t="s">
        <v>907</v>
      </c>
      <c r="D40" s="8" t="str">
        <f>VLOOKUP(C40,'Items in Tally'!$A$2:$D$4982,2,FALSE)</f>
        <v>62 PC</v>
      </c>
      <c r="E40" s="209"/>
      <c r="F40" s="125"/>
      <c r="G40" s="125"/>
      <c r="H40" s="213"/>
      <c r="I40" s="9"/>
      <c r="J40" s="9"/>
      <c r="K40" s="9"/>
      <c r="L40" s="9"/>
      <c r="M40" s="177"/>
      <c r="N40" s="1130"/>
      <c r="O40" s="1129"/>
      <c r="P40" s="1130">
        <v>60</v>
      </c>
      <c r="Q40" s="1130"/>
      <c r="R40" s="1130"/>
      <c r="S40" s="1130"/>
      <c r="T40" s="1154"/>
      <c r="U40" s="124"/>
      <c r="V40" s="1134" t="str">
        <f t="shared" ref="V40:AA40" si="75">IF(O40="","",CEILING(O40*1.015,1))</f>
        <v/>
      </c>
      <c r="W40" s="1131">
        <f t="shared" si="75"/>
        <v>61</v>
      </c>
      <c r="X40" s="1131" t="str">
        <f t="shared" si="75"/>
        <v/>
      </c>
      <c r="Y40" s="1131" t="str">
        <f t="shared" si="75"/>
        <v/>
      </c>
      <c r="Z40" s="1131" t="str">
        <f t="shared" si="75"/>
        <v/>
      </c>
      <c r="AA40" s="178" t="str">
        <f t="shared" si="75"/>
        <v/>
      </c>
      <c r="AB40" s="8"/>
      <c r="AC40" s="8"/>
    </row>
    <row r="41" spans="1:29" ht="15.75" customHeight="1" x14ac:dyDescent="0.2">
      <c r="A41" s="171" t="s">
        <v>44</v>
      </c>
      <c r="B41" s="5" t="s">
        <v>908</v>
      </c>
      <c r="C41" s="5" t="s">
        <v>909</v>
      </c>
      <c r="D41" s="8" t="str">
        <f>VLOOKUP(C41,'Items in Tally'!$A$2:$D$4982,2,FALSE)</f>
        <v>7 PC</v>
      </c>
      <c r="E41" s="215">
        <v>43818</v>
      </c>
      <c r="F41" s="133">
        <v>5</v>
      </c>
      <c r="G41" s="133">
        <v>55</v>
      </c>
      <c r="H41" s="216"/>
      <c r="I41" s="6"/>
      <c r="J41" s="6"/>
      <c r="K41" s="6"/>
      <c r="L41" s="6"/>
      <c r="M41" s="172"/>
      <c r="N41" s="1150"/>
      <c r="O41" s="1122"/>
      <c r="P41" s="1150"/>
      <c r="Q41" s="1150"/>
      <c r="R41" s="1150"/>
      <c r="S41" s="1150"/>
      <c r="T41" s="1045"/>
      <c r="U41" s="7"/>
      <c r="V41" s="1134" t="str">
        <f t="shared" ref="V41:AA41" si="76">IF(O41="","",CEILING(O41*1.015,1))</f>
        <v/>
      </c>
      <c r="W41" s="1131" t="str">
        <f t="shared" si="76"/>
        <v/>
      </c>
      <c r="X41" s="1131" t="str">
        <f t="shared" si="76"/>
        <v/>
      </c>
      <c r="Y41" s="1131" t="str">
        <f t="shared" si="76"/>
        <v/>
      </c>
      <c r="Z41" s="1131" t="str">
        <f t="shared" si="76"/>
        <v/>
      </c>
      <c r="AA41" s="178" t="str">
        <f t="shared" si="76"/>
        <v/>
      </c>
      <c r="AB41" s="5"/>
      <c r="AC41" s="5"/>
    </row>
    <row r="42" spans="1:29" ht="15.75" customHeight="1" x14ac:dyDescent="0.2">
      <c r="A42" s="175" t="s">
        <v>44</v>
      </c>
      <c r="B42" s="8" t="s">
        <v>910</v>
      </c>
      <c r="C42" s="8" t="s">
        <v>911</v>
      </c>
      <c r="D42" s="8" t="str">
        <f>VLOOKUP(C42,'Items in Tally'!$A$2:$D$4982,2,FALSE)</f>
        <v>143 PC</v>
      </c>
      <c r="E42" s="209">
        <v>44317</v>
      </c>
      <c r="F42" s="125">
        <v>2</v>
      </c>
      <c r="G42" s="125">
        <v>25</v>
      </c>
      <c r="H42" s="213">
        <f t="shared" ref="H42:K42" si="77">IF(O42="","",O42/$G42-1)</f>
        <v>2</v>
      </c>
      <c r="I42" s="9">
        <f t="shared" si="77"/>
        <v>2</v>
      </c>
      <c r="J42" s="9" t="str">
        <f t="shared" si="77"/>
        <v/>
      </c>
      <c r="K42" s="9" t="str">
        <f t="shared" si="77"/>
        <v/>
      </c>
      <c r="L42" s="9"/>
      <c r="M42" s="177" t="str">
        <f>IF(T42="","",T42/$G42-1)</f>
        <v/>
      </c>
      <c r="N42" s="1130"/>
      <c r="O42" s="1129">
        <v>75</v>
      </c>
      <c r="P42" s="1130">
        <v>75</v>
      </c>
      <c r="Q42" s="1130"/>
      <c r="R42" s="1130"/>
      <c r="S42" s="1130"/>
      <c r="T42" s="1154"/>
      <c r="U42" s="124"/>
      <c r="V42" s="1134">
        <f t="shared" ref="V42:AA42" si="78">IF(O42="","",CEILING(O42*1.015,1))</f>
        <v>77</v>
      </c>
      <c r="W42" s="1131">
        <f t="shared" si="78"/>
        <v>77</v>
      </c>
      <c r="X42" s="1131" t="str">
        <f t="shared" si="78"/>
        <v/>
      </c>
      <c r="Y42" s="1131" t="str">
        <f t="shared" si="78"/>
        <v/>
      </c>
      <c r="Z42" s="1131" t="str">
        <f t="shared" si="78"/>
        <v/>
      </c>
      <c r="AA42" s="178" t="str">
        <f t="shared" si="78"/>
        <v/>
      </c>
      <c r="AB42" s="8"/>
      <c r="AC42" s="8"/>
    </row>
    <row r="43" spans="1:29" ht="15.75" customHeight="1" x14ac:dyDescent="0.2">
      <c r="A43" s="175"/>
      <c r="B43" s="8"/>
      <c r="C43" s="8"/>
      <c r="D43" s="8" t="e">
        <f>VLOOKUP(C43,'Items in Tally'!$A$2:$D$4982,2,FALSE)</f>
        <v>#N/A</v>
      </c>
      <c r="E43" s="209"/>
      <c r="F43" s="125"/>
      <c r="G43" s="125"/>
      <c r="H43" s="213"/>
      <c r="I43" s="9"/>
      <c r="J43" s="9"/>
      <c r="K43" s="9"/>
      <c r="L43" s="9"/>
      <c r="M43" s="177"/>
      <c r="N43" s="1130"/>
      <c r="O43" s="1129"/>
      <c r="P43" s="1130"/>
      <c r="Q43" s="1130"/>
      <c r="R43" s="1130"/>
      <c r="S43" s="1130"/>
      <c r="T43" s="1154"/>
      <c r="U43" s="124"/>
      <c r="V43" s="1134" t="str">
        <f t="shared" ref="V43:AA43" si="79">IF(O43="","",CEILING(O43*1.015,1))</f>
        <v/>
      </c>
      <c r="W43" s="1131" t="str">
        <f t="shared" si="79"/>
        <v/>
      </c>
      <c r="X43" s="1131" t="str">
        <f t="shared" si="79"/>
        <v/>
      </c>
      <c r="Y43" s="1131" t="str">
        <f t="shared" si="79"/>
        <v/>
      </c>
      <c r="Z43" s="1131" t="str">
        <f t="shared" si="79"/>
        <v/>
      </c>
      <c r="AA43" s="178" t="str">
        <f t="shared" si="79"/>
        <v/>
      </c>
      <c r="AB43" s="8"/>
      <c r="AC43" s="8"/>
    </row>
    <row r="44" spans="1:29" ht="15.75" customHeight="1" x14ac:dyDescent="0.2">
      <c r="A44" s="253"/>
      <c r="B44" s="357" t="s">
        <v>912</v>
      </c>
      <c r="C44" s="357"/>
      <c r="D44" s="8" t="e">
        <f>VLOOKUP(C44,'Items in Tally'!$A$2:$D$4982,2,FALSE)</f>
        <v>#N/A</v>
      </c>
      <c r="E44" s="221"/>
      <c r="F44" s="222"/>
      <c r="G44" s="222"/>
      <c r="H44" s="376" t="str">
        <f t="shared" ref="H44:K44" si="80">IF(O44="","",O44/$G44-1)</f>
        <v/>
      </c>
      <c r="I44" s="256" t="str">
        <f t="shared" si="80"/>
        <v/>
      </c>
      <c r="J44" s="256" t="str">
        <f t="shared" si="80"/>
        <v/>
      </c>
      <c r="K44" s="256" t="str">
        <f t="shared" si="80"/>
        <v/>
      </c>
      <c r="L44" s="256"/>
      <c r="M44" s="377" t="str">
        <f>IF(T44="","",T44/$G44-1)</f>
        <v/>
      </c>
      <c r="N44" s="257"/>
      <c r="O44" s="369"/>
      <c r="P44" s="259"/>
      <c r="Q44" s="259"/>
      <c r="R44" s="259"/>
      <c r="S44" s="259"/>
      <c r="T44" s="260"/>
      <c r="U44" s="261"/>
      <c r="V44" s="262" t="str">
        <f t="shared" ref="V44:Y44" si="81">IF(O44="","",CEILING(O44*1.015,5))</f>
        <v/>
      </c>
      <c r="W44" s="261" t="str">
        <f t="shared" si="81"/>
        <v/>
      </c>
      <c r="X44" s="261" t="str">
        <f t="shared" si="81"/>
        <v/>
      </c>
      <c r="Y44" s="261" t="str">
        <f t="shared" si="81"/>
        <v/>
      </c>
      <c r="Z44" s="261"/>
      <c r="AA44" s="263" t="str">
        <f>IF(T44="","",CEILING(T44*1.015,5))</f>
        <v/>
      </c>
      <c r="AB44" s="264"/>
      <c r="AC44" s="264"/>
    </row>
    <row r="45" spans="1:29" s="577" customFormat="1" ht="15.75" customHeight="1" x14ac:dyDescent="0.2">
      <c r="A45" s="175" t="s">
        <v>20</v>
      </c>
      <c r="B45" s="8" t="s">
        <v>913</v>
      </c>
      <c r="C45" s="8" t="s">
        <v>914</v>
      </c>
      <c r="D45" s="8" t="str">
        <f>VLOOKUP(C45,'Items in Tally'!$A$2:$D$4982,2,FALSE)</f>
        <v>2057 PC</v>
      </c>
      <c r="E45" s="209">
        <v>45772</v>
      </c>
      <c r="F45" s="125">
        <v>0.65</v>
      </c>
      <c r="G45" s="125">
        <v>8</v>
      </c>
      <c r="H45" s="213" t="str">
        <f t="shared" ref="H45:M45" si="82">IF(O45="","",O45/$G45-1)</f>
        <v/>
      </c>
      <c r="I45" s="9">
        <f t="shared" si="82"/>
        <v>2.375</v>
      </c>
      <c r="J45" s="9">
        <f t="shared" si="82"/>
        <v>1.875</v>
      </c>
      <c r="K45" s="9">
        <f t="shared" si="82"/>
        <v>1.25</v>
      </c>
      <c r="L45" s="9">
        <f t="shared" si="82"/>
        <v>1</v>
      </c>
      <c r="M45" s="177">
        <f t="shared" si="82"/>
        <v>0.75</v>
      </c>
      <c r="N45" s="1130"/>
      <c r="O45" s="1129"/>
      <c r="P45" s="124">
        <v>27</v>
      </c>
      <c r="Q45" s="124">
        <v>23</v>
      </c>
      <c r="R45" s="124">
        <v>18</v>
      </c>
      <c r="S45" s="124">
        <v>16</v>
      </c>
      <c r="T45" s="212">
        <v>14</v>
      </c>
      <c r="U45" s="124"/>
      <c r="V45" s="1134" t="str">
        <f t="shared" ref="V45:AA45" si="83">IF(O45="","",CEILING(O45*1.015,1))</f>
        <v/>
      </c>
      <c r="W45" s="1131">
        <f t="shared" si="83"/>
        <v>28</v>
      </c>
      <c r="X45" s="1131">
        <f t="shared" si="83"/>
        <v>24</v>
      </c>
      <c r="Y45" s="1131">
        <f t="shared" si="83"/>
        <v>19</v>
      </c>
      <c r="Z45" s="1131">
        <f t="shared" si="83"/>
        <v>17</v>
      </c>
      <c r="AA45" s="178">
        <f t="shared" si="83"/>
        <v>15</v>
      </c>
      <c r="AB45" s="8">
        <v>13</v>
      </c>
      <c r="AC45" s="8"/>
    </row>
    <row r="46" spans="1:29" ht="15.75" customHeight="1" x14ac:dyDescent="0.2">
      <c r="A46" s="175" t="s">
        <v>20</v>
      </c>
      <c r="B46" s="8" t="s">
        <v>915</v>
      </c>
      <c r="C46" s="8" t="s">
        <v>916</v>
      </c>
      <c r="D46" s="8" t="str">
        <f>VLOOKUP(C46,'Items in Tally'!$A$2:$D$4982,2,FALSE)</f>
        <v>379 PC</v>
      </c>
      <c r="E46" s="209">
        <v>45772</v>
      </c>
      <c r="F46" s="125">
        <v>1</v>
      </c>
      <c r="G46" s="125">
        <v>12.5</v>
      </c>
      <c r="H46" s="213"/>
      <c r="I46" s="9">
        <f t="shared" ref="I46:M46" si="84">IF(P46="","",P46/$G46-1)</f>
        <v>1.1600000000000001</v>
      </c>
      <c r="J46" s="9">
        <f t="shared" si="84"/>
        <v>0.76</v>
      </c>
      <c r="K46" s="9">
        <f t="shared" si="84"/>
        <v>0.60000000000000009</v>
      </c>
      <c r="L46" s="9">
        <f t="shared" si="84"/>
        <v>0.43999999999999995</v>
      </c>
      <c r="M46" s="177" t="str">
        <f t="shared" si="84"/>
        <v/>
      </c>
      <c r="N46" s="1130"/>
      <c r="O46" s="1129"/>
      <c r="P46" s="124">
        <v>27</v>
      </c>
      <c r="Q46" s="124">
        <v>22</v>
      </c>
      <c r="R46" s="124">
        <v>20</v>
      </c>
      <c r="S46" s="124">
        <v>18</v>
      </c>
      <c r="T46" s="212"/>
      <c r="U46" s="124"/>
      <c r="V46" s="1134"/>
      <c r="W46" s="1131">
        <f t="shared" ref="W46:AA46" si="85">IF(P46="","",CEILING(P46*1.015,1))</f>
        <v>28</v>
      </c>
      <c r="X46" s="1131">
        <f t="shared" si="85"/>
        <v>23</v>
      </c>
      <c r="Y46" s="1131">
        <f t="shared" si="85"/>
        <v>21</v>
      </c>
      <c r="Z46" s="1131">
        <f t="shared" si="85"/>
        <v>19</v>
      </c>
      <c r="AA46" s="178" t="str">
        <f t="shared" si="85"/>
        <v/>
      </c>
      <c r="AB46" s="8"/>
      <c r="AC46" s="8"/>
    </row>
    <row r="47" spans="1:29" ht="15.75" customHeight="1" x14ac:dyDescent="0.2">
      <c r="A47" s="175"/>
      <c r="B47" s="8"/>
      <c r="C47" s="8"/>
      <c r="D47" s="8" t="e">
        <f>VLOOKUP(C47,'Items in Tally'!$A$2:$D$4982,2,FALSE)</f>
        <v>#N/A</v>
      </c>
      <c r="E47" s="209"/>
      <c r="F47" s="125"/>
      <c r="G47" s="125"/>
      <c r="H47" s="213"/>
      <c r="I47" s="9"/>
      <c r="J47" s="9"/>
      <c r="K47" s="9"/>
      <c r="L47" s="9"/>
      <c r="M47" s="177"/>
      <c r="N47" s="1130"/>
      <c r="O47" s="1129"/>
      <c r="P47" s="124"/>
      <c r="Q47" s="124"/>
      <c r="R47" s="124"/>
      <c r="S47" s="124"/>
      <c r="T47" s="212"/>
      <c r="U47" s="124"/>
      <c r="V47" s="1134"/>
      <c r="W47" s="1131"/>
      <c r="X47" s="1131"/>
      <c r="Y47" s="1131"/>
      <c r="Z47" s="1131"/>
      <c r="AA47" s="178"/>
      <c r="AB47" s="8"/>
      <c r="AC47" s="8"/>
    </row>
    <row r="48" spans="1:29" ht="15.75" customHeight="1" x14ac:dyDescent="0.2">
      <c r="A48" s="253"/>
      <c r="B48" s="357" t="s">
        <v>917</v>
      </c>
      <c r="C48" s="357"/>
      <c r="D48" s="8" t="e">
        <f>VLOOKUP(C48,'Items in Tally'!$A$2:$D$4982,2,FALSE)</f>
        <v>#N/A</v>
      </c>
      <c r="E48" s="221"/>
      <c r="F48" s="222"/>
      <c r="G48" s="222"/>
      <c r="H48" s="376" t="str">
        <f t="shared" ref="H48:H49" si="86">IF(O48="","",O48/$G48-1)</f>
        <v/>
      </c>
      <c r="I48" s="256" t="str">
        <f t="shared" ref="I48:I49" si="87">IF(P48="","",P48/$G48-1)</f>
        <v/>
      </c>
      <c r="J48" s="256" t="str">
        <f t="shared" ref="J48:J49" si="88">IF(Q48="","",Q48/$G48-1)</f>
        <v/>
      </c>
      <c r="K48" s="256" t="str">
        <f t="shared" ref="K48:K49" si="89">IF(R48="","",R48/$G48-1)</f>
        <v/>
      </c>
      <c r="L48" s="256"/>
      <c r="M48" s="377" t="str">
        <f>IF(T48="","",T48/$G48-1)</f>
        <v/>
      </c>
      <c r="N48" s="257"/>
      <c r="O48" s="369"/>
      <c r="P48" s="259"/>
      <c r="Q48" s="259"/>
      <c r="R48" s="259"/>
      <c r="S48" s="259"/>
      <c r="T48" s="260"/>
      <c r="U48" s="261"/>
      <c r="V48" s="262" t="str">
        <f t="shared" ref="V48" si="90">IF(O48="","",CEILING(O48*1.015,5))</f>
        <v/>
      </c>
      <c r="W48" s="261" t="str">
        <f t="shared" ref="W48" si="91">IF(P48="","",CEILING(P48*1.015,5))</f>
        <v/>
      </c>
      <c r="X48" s="261" t="str">
        <f t="shared" ref="X48" si="92">IF(Q48="","",CEILING(Q48*1.015,5))</f>
        <v/>
      </c>
      <c r="Y48" s="261" t="str">
        <f t="shared" ref="Y48" si="93">IF(R48="","",CEILING(R48*1.015,5))</f>
        <v/>
      </c>
      <c r="Z48" s="261"/>
      <c r="AA48" s="263" t="str">
        <f>IF(T48="","",CEILING(T48*1.015,5))</f>
        <v/>
      </c>
      <c r="AB48" s="8"/>
      <c r="AC48" s="8"/>
    </row>
    <row r="49" spans="1:29" ht="15.75" customHeight="1" x14ac:dyDescent="0.2">
      <c r="A49" s="175" t="s">
        <v>20</v>
      </c>
      <c r="B49" s="8" t="s">
        <v>918</v>
      </c>
      <c r="C49" s="8" t="s">
        <v>919</v>
      </c>
      <c r="D49" s="8" t="str">
        <f>VLOOKUP(C49,'Items in Tally'!$A$2:$D$4982,2,FALSE)</f>
        <v> </v>
      </c>
      <c r="E49" s="209">
        <v>45559</v>
      </c>
      <c r="F49" s="125">
        <v>1.4</v>
      </c>
      <c r="G49" s="125">
        <v>17</v>
      </c>
      <c r="H49" s="213" t="str">
        <f t="shared" si="86"/>
        <v/>
      </c>
      <c r="I49" s="9">
        <f t="shared" si="87"/>
        <v>1.3529411764705883</v>
      </c>
      <c r="J49" s="9">
        <f t="shared" si="88"/>
        <v>1.1176470588235294</v>
      </c>
      <c r="K49" s="9">
        <f t="shared" si="89"/>
        <v>1</v>
      </c>
      <c r="L49" s="9">
        <f t="shared" ref="L49" si="94">IF(S49="","",S49/$G49-1)</f>
        <v>0.88235294117647056</v>
      </c>
      <c r="M49" s="177" t="str">
        <f t="shared" ref="M49" si="95">IF(T49="","",T49/$G49-1)</f>
        <v/>
      </c>
      <c r="N49" s="1130"/>
      <c r="O49" s="1129"/>
      <c r="P49" s="124">
        <v>40</v>
      </c>
      <c r="Q49" s="124">
        <v>36</v>
      </c>
      <c r="R49" s="124">
        <v>34</v>
      </c>
      <c r="S49" s="124">
        <v>32</v>
      </c>
      <c r="T49" s="212"/>
      <c r="U49" s="124"/>
      <c r="V49" s="1134" t="str">
        <f t="shared" ref="V49" si="96">IF(O49="","",CEILING(O49*1.015,1))</f>
        <v/>
      </c>
      <c r="W49" s="1131">
        <f t="shared" ref="W49" si="97">IF(P49="","",CEILING(P49*1.015,1))</f>
        <v>41</v>
      </c>
      <c r="X49" s="1131">
        <f t="shared" ref="X49" si="98">IF(Q49="","",CEILING(Q49*1.015,1))</f>
        <v>37</v>
      </c>
      <c r="Y49" s="1131">
        <f t="shared" ref="Y49" si="99">IF(R49="","",CEILING(R49*1.015,1))</f>
        <v>35</v>
      </c>
      <c r="Z49" s="1131">
        <f t="shared" ref="Z49" si="100">IF(S49="","",CEILING(S49*1.015,1))</f>
        <v>33</v>
      </c>
      <c r="AA49" s="178" t="str">
        <f t="shared" ref="AA49" si="101">IF(T49="","",CEILING(T49*1.015,1))</f>
        <v/>
      </c>
      <c r="AB49" s="8">
        <v>28</v>
      </c>
      <c r="AC49" s="8"/>
    </row>
    <row r="50" spans="1:29" ht="15.75" customHeight="1" x14ac:dyDescent="0.2">
      <c r="A50" s="175"/>
      <c r="B50" s="8"/>
      <c r="C50" s="8"/>
      <c r="D50" s="8" t="e">
        <f>VLOOKUP(C50,'Items in Tally'!$A$2:$D$4982,2,FALSE)</f>
        <v>#N/A</v>
      </c>
      <c r="E50" s="209"/>
      <c r="F50" s="125"/>
      <c r="G50" s="125"/>
      <c r="H50" s="213"/>
      <c r="I50" s="9"/>
      <c r="J50" s="9"/>
      <c r="K50" s="9"/>
      <c r="L50" s="9"/>
      <c r="M50" s="177"/>
      <c r="N50" s="1130"/>
      <c r="O50" s="1129"/>
      <c r="P50" s="124"/>
      <c r="Q50" s="124"/>
      <c r="R50" s="124"/>
      <c r="S50" s="124"/>
      <c r="T50" s="212"/>
      <c r="U50" s="124"/>
      <c r="V50" s="1134"/>
      <c r="W50" s="1131"/>
      <c r="X50" s="1131"/>
      <c r="Y50" s="1131"/>
      <c r="Z50" s="1131"/>
      <c r="AA50" s="178"/>
      <c r="AB50" s="8">
        <v>28</v>
      </c>
      <c r="AC50" s="8"/>
    </row>
    <row r="51" spans="1:29" ht="15.75" customHeight="1" x14ac:dyDescent="0.2">
      <c r="A51" s="253"/>
      <c r="B51" s="357" t="s">
        <v>920</v>
      </c>
      <c r="C51" s="357"/>
      <c r="D51" s="8" t="e">
        <f>VLOOKUP(C51,'Items in Tally'!$A$2:$D$4982,2,FALSE)</f>
        <v>#N/A</v>
      </c>
      <c r="E51" s="221"/>
      <c r="F51" s="222"/>
      <c r="G51" s="222"/>
      <c r="H51" s="376" t="str">
        <f t="shared" ref="H51:H52" si="102">IF(O51="","",O51/$G51-1)</f>
        <v/>
      </c>
      <c r="I51" s="256" t="str">
        <f t="shared" ref="I51:I52" si="103">IF(P51="","",P51/$G51-1)</f>
        <v/>
      </c>
      <c r="J51" s="256" t="str">
        <f t="shared" ref="J51:J52" si="104">IF(Q51="","",Q51/$G51-1)</f>
        <v/>
      </c>
      <c r="K51" s="256" t="str">
        <f t="shared" ref="K51:K52" si="105">IF(R51="","",R51/$G51-1)</f>
        <v/>
      </c>
      <c r="L51" s="256"/>
      <c r="M51" s="377" t="str">
        <f>IF(T51="","",T51/$G51-1)</f>
        <v/>
      </c>
      <c r="N51" s="257"/>
      <c r="O51" s="369"/>
      <c r="P51" s="259"/>
      <c r="Q51" s="259"/>
      <c r="R51" s="259"/>
      <c r="S51" s="259"/>
      <c r="T51" s="260"/>
      <c r="U51" s="261"/>
      <c r="V51" s="262" t="str">
        <f t="shared" ref="V51" si="106">IF(O51="","",CEILING(O51*1.015,5))</f>
        <v/>
      </c>
      <c r="W51" s="261" t="str">
        <f t="shared" ref="W51" si="107">IF(P51="","",CEILING(P51*1.015,5))</f>
        <v/>
      </c>
      <c r="X51" s="261" t="str">
        <f t="shared" ref="X51" si="108">IF(Q51="","",CEILING(Q51*1.015,5))</f>
        <v/>
      </c>
      <c r="Y51" s="261" t="str">
        <f t="shared" ref="Y51" si="109">IF(R51="","",CEILING(R51*1.015,5))</f>
        <v/>
      </c>
      <c r="Z51" s="261"/>
      <c r="AA51" s="263" t="str">
        <f>IF(T51="","",CEILING(T51*1.015,5))</f>
        <v/>
      </c>
      <c r="AB51" s="8"/>
      <c r="AC51" s="8"/>
    </row>
    <row r="52" spans="1:29" ht="15.75" customHeight="1" x14ac:dyDescent="0.2">
      <c r="A52" s="175" t="s">
        <v>20</v>
      </c>
      <c r="B52" s="8" t="s">
        <v>921</v>
      </c>
      <c r="C52" s="8" t="s">
        <v>922</v>
      </c>
      <c r="D52" s="8" t="str">
        <f>VLOOKUP(C52,'Items in Tally'!$A$2:$D$4982,2,FALSE)</f>
        <v>935 PC</v>
      </c>
      <c r="E52" s="209">
        <v>45559</v>
      </c>
      <c r="F52" s="125">
        <v>1.4</v>
      </c>
      <c r="G52" s="125">
        <v>17</v>
      </c>
      <c r="H52" s="213" t="str">
        <f t="shared" si="102"/>
        <v/>
      </c>
      <c r="I52" s="9">
        <f t="shared" si="103"/>
        <v>1.3529411764705883</v>
      </c>
      <c r="J52" s="9">
        <f t="shared" si="104"/>
        <v>1.1176470588235294</v>
      </c>
      <c r="K52" s="9">
        <f t="shared" si="105"/>
        <v>1</v>
      </c>
      <c r="L52" s="9">
        <f t="shared" ref="L52" si="110">IF(S52="","",S52/$G52-1)</f>
        <v>0.88235294117647056</v>
      </c>
      <c r="M52" s="177" t="str">
        <f t="shared" ref="M52" si="111">IF(T52="","",T52/$G52-1)</f>
        <v/>
      </c>
      <c r="N52" s="1130"/>
      <c r="O52" s="1129"/>
      <c r="P52" s="124">
        <v>40</v>
      </c>
      <c r="Q52" s="124">
        <v>36</v>
      </c>
      <c r="R52" s="124">
        <v>34</v>
      </c>
      <c r="S52" s="124">
        <v>32</v>
      </c>
      <c r="T52" s="212"/>
      <c r="U52" s="124"/>
      <c r="V52" s="1134" t="str">
        <f t="shared" ref="V52" si="112">IF(O52="","",CEILING(O52*1.015,1))</f>
        <v/>
      </c>
      <c r="W52" s="1131">
        <f t="shared" ref="W52" si="113">IF(P52="","",CEILING(P52*1.015,1))</f>
        <v>41</v>
      </c>
      <c r="X52" s="1131">
        <f t="shared" ref="X52" si="114">IF(Q52="","",CEILING(Q52*1.015,1))</f>
        <v>37</v>
      </c>
      <c r="Y52" s="1131">
        <f t="shared" ref="Y52" si="115">IF(R52="","",CEILING(R52*1.015,1))</f>
        <v>35</v>
      </c>
      <c r="Z52" s="1131">
        <f t="shared" ref="Z52" si="116">IF(S52="","",CEILING(S52*1.015,1))</f>
        <v>33</v>
      </c>
      <c r="AA52" s="178" t="str">
        <f t="shared" ref="AA52" si="117">IF(T52="","",CEILING(T52*1.015,1))</f>
        <v/>
      </c>
      <c r="AB52" s="8"/>
      <c r="AC52" s="8"/>
    </row>
    <row r="53" spans="1:29" ht="15.75" customHeight="1" x14ac:dyDescent="0.2">
      <c r="A53" s="175"/>
      <c r="B53" s="74"/>
      <c r="C53" s="74"/>
      <c r="D53" s="8" t="e">
        <f>VLOOKUP(C53,'Items in Tally'!$A$2:$D$4982,2,FALSE)</f>
        <v>#N/A</v>
      </c>
      <c r="E53" s="209"/>
      <c r="F53" s="125"/>
      <c r="G53" s="125"/>
      <c r="H53" s="213"/>
      <c r="I53" s="9"/>
      <c r="J53" s="9"/>
      <c r="K53" s="9"/>
      <c r="L53" s="9"/>
      <c r="M53" s="177"/>
      <c r="N53" s="1130"/>
      <c r="O53" s="1129"/>
      <c r="P53" s="1130"/>
      <c r="Q53" s="1130"/>
      <c r="R53" s="1130"/>
      <c r="S53" s="1130"/>
      <c r="T53" s="1154"/>
      <c r="U53" s="124"/>
      <c r="V53" s="1134" t="str">
        <f t="shared" ref="V53:AA53" si="118">IF(O53="","",CEILING(O53*1.015,1))</f>
        <v/>
      </c>
      <c r="W53" s="1131" t="str">
        <f t="shared" si="118"/>
        <v/>
      </c>
      <c r="X53" s="1131" t="str">
        <f t="shared" si="118"/>
        <v/>
      </c>
      <c r="Y53" s="1131" t="str">
        <f t="shared" si="118"/>
        <v/>
      </c>
      <c r="Z53" s="1131" t="str">
        <f t="shared" si="118"/>
        <v/>
      </c>
      <c r="AA53" s="178" t="str">
        <f t="shared" si="118"/>
        <v/>
      </c>
      <c r="AB53" s="8"/>
      <c r="AC53" s="8"/>
    </row>
    <row r="54" spans="1:29" ht="15.75" customHeight="1" x14ac:dyDescent="0.2">
      <c r="A54" s="253"/>
      <c r="B54" s="357" t="s">
        <v>923</v>
      </c>
      <c r="C54" s="357"/>
      <c r="D54" s="8" t="e">
        <f>VLOOKUP(C54,'Items in Tally'!$A$2:$D$4982,2,FALSE)</f>
        <v>#N/A</v>
      </c>
      <c r="E54" s="221"/>
      <c r="F54" s="222"/>
      <c r="G54" s="222"/>
      <c r="H54" s="376" t="str">
        <f t="shared" ref="H54:K54" si="119">IF(O54="","",O54/$G54-1)</f>
        <v/>
      </c>
      <c r="I54" s="256" t="str">
        <f t="shared" si="119"/>
        <v/>
      </c>
      <c r="J54" s="256" t="str">
        <f t="shared" si="119"/>
        <v/>
      </c>
      <c r="K54" s="256" t="str">
        <f t="shared" si="119"/>
        <v/>
      </c>
      <c r="L54" s="256"/>
      <c r="M54" s="377" t="str">
        <f>IF(T54="","",T54/$G54-1)</f>
        <v/>
      </c>
      <c r="N54" s="257"/>
      <c r="O54" s="369"/>
      <c r="P54" s="259"/>
      <c r="Q54" s="259"/>
      <c r="R54" s="259"/>
      <c r="S54" s="259"/>
      <c r="T54" s="260"/>
      <c r="U54" s="261"/>
      <c r="V54" s="262" t="str">
        <f t="shared" ref="V54:Y54" si="120">IF(O54="","",CEILING(O54*1.015,5))</f>
        <v/>
      </c>
      <c r="W54" s="261" t="str">
        <f t="shared" si="120"/>
        <v/>
      </c>
      <c r="X54" s="261" t="str">
        <f t="shared" si="120"/>
        <v/>
      </c>
      <c r="Y54" s="261" t="str">
        <f t="shared" si="120"/>
        <v/>
      </c>
      <c r="Z54" s="261"/>
      <c r="AA54" s="263" t="str">
        <f>IF(T54="","",CEILING(T54*1.015,5))</f>
        <v/>
      </c>
      <c r="AB54" s="264"/>
      <c r="AC54" s="264"/>
    </row>
    <row r="55" spans="1:29" s="577" customFormat="1" ht="15.75" customHeight="1" x14ac:dyDescent="0.2">
      <c r="A55" s="175" t="s">
        <v>20</v>
      </c>
      <c r="B55" s="8" t="s">
        <v>924</v>
      </c>
      <c r="C55" s="8" t="s">
        <v>925</v>
      </c>
      <c r="D55" s="8" t="str">
        <f>VLOOKUP(C55,'Items in Tally'!$A$2:$D$4982,2,FALSE)</f>
        <v>137 PC</v>
      </c>
      <c r="E55" s="209">
        <v>45772</v>
      </c>
      <c r="F55" s="125">
        <v>1.3</v>
      </c>
      <c r="G55" s="125">
        <v>16</v>
      </c>
      <c r="H55" s="213" t="str">
        <f t="shared" ref="H55:M55" si="121">IF(O55="","",O55/$G55-1)</f>
        <v/>
      </c>
      <c r="I55" s="9">
        <f t="shared" si="121"/>
        <v>1.1875</v>
      </c>
      <c r="J55" s="9">
        <f t="shared" si="121"/>
        <v>0.75</v>
      </c>
      <c r="K55" s="9">
        <f t="shared" si="121"/>
        <v>0.6875</v>
      </c>
      <c r="L55" s="9">
        <f t="shared" si="121"/>
        <v>0.625</v>
      </c>
      <c r="M55" s="177" t="str">
        <f t="shared" si="121"/>
        <v/>
      </c>
      <c r="N55" s="1130"/>
      <c r="O55" s="1129"/>
      <c r="P55" s="1130">
        <v>35</v>
      </c>
      <c r="Q55" s="1130">
        <v>28</v>
      </c>
      <c r="R55" s="1130">
        <v>27</v>
      </c>
      <c r="S55" s="1130">
        <v>26</v>
      </c>
      <c r="T55" s="1154"/>
      <c r="U55" s="124"/>
      <c r="V55" s="1134" t="str">
        <f t="shared" ref="V55:AA55" si="122">IF(O55="","",CEILING(O55*1.015,1))</f>
        <v/>
      </c>
      <c r="W55" s="1131">
        <f t="shared" si="122"/>
        <v>36</v>
      </c>
      <c r="X55" s="1131">
        <f t="shared" si="122"/>
        <v>29</v>
      </c>
      <c r="Y55" s="1131">
        <f t="shared" si="122"/>
        <v>28</v>
      </c>
      <c r="Z55" s="1131">
        <f t="shared" si="122"/>
        <v>27</v>
      </c>
      <c r="AA55" s="178" t="str">
        <f t="shared" si="122"/>
        <v/>
      </c>
      <c r="AB55" s="8"/>
      <c r="AC55" s="8"/>
    </row>
    <row r="56" spans="1:29" s="577" customFormat="1" ht="15.75" customHeight="1" x14ac:dyDescent="0.2">
      <c r="A56" s="175" t="s">
        <v>20</v>
      </c>
      <c r="B56" s="8" t="s">
        <v>926</v>
      </c>
      <c r="C56" s="8" t="s">
        <v>927</v>
      </c>
      <c r="D56" s="8" t="str">
        <f>VLOOKUP(C56,'Items in Tally'!$A$2:$D$4982,2,FALSE)</f>
        <v>172 PC</v>
      </c>
      <c r="E56" s="209">
        <v>45772</v>
      </c>
      <c r="F56" s="125">
        <v>1.5</v>
      </c>
      <c r="G56" s="125">
        <v>18</v>
      </c>
      <c r="H56" s="213"/>
      <c r="I56" s="9">
        <f t="shared" ref="I56:L56" si="123">IF(P56="","",P56/$G56-1)</f>
        <v>1.2222222222222223</v>
      </c>
      <c r="J56" s="9">
        <f t="shared" si="123"/>
        <v>0.94444444444444442</v>
      </c>
      <c r="K56" s="9">
        <f t="shared" si="123"/>
        <v>0.77777777777777768</v>
      </c>
      <c r="L56" s="9">
        <f t="shared" si="123"/>
        <v>0.66666666666666674</v>
      </c>
      <c r="M56" s="177"/>
      <c r="N56" s="1130"/>
      <c r="O56" s="1129"/>
      <c r="P56" s="1130">
        <v>40</v>
      </c>
      <c r="Q56" s="1130">
        <v>35</v>
      </c>
      <c r="R56" s="1130">
        <v>32</v>
      </c>
      <c r="S56" s="1130">
        <v>30</v>
      </c>
      <c r="T56" s="1154"/>
      <c r="U56" s="124"/>
      <c r="V56" s="1134" t="str">
        <f t="shared" ref="V56:AA56" si="124">IF(O56="","",CEILING(O56*1.015,1))</f>
        <v/>
      </c>
      <c r="W56" s="1131">
        <f t="shared" si="124"/>
        <v>41</v>
      </c>
      <c r="X56" s="1131">
        <f t="shared" si="124"/>
        <v>36</v>
      </c>
      <c r="Y56" s="1131">
        <f t="shared" si="124"/>
        <v>33</v>
      </c>
      <c r="Z56" s="1131">
        <f t="shared" si="124"/>
        <v>31</v>
      </c>
      <c r="AA56" s="178" t="str">
        <f t="shared" si="124"/>
        <v/>
      </c>
      <c r="AB56" s="8"/>
      <c r="AC56" s="8"/>
    </row>
    <row r="57" spans="1:29" ht="15.75" customHeight="1" x14ac:dyDescent="0.2">
      <c r="A57" s="165"/>
      <c r="B57" s="1"/>
      <c r="C57" s="1"/>
      <c r="D57" s="8" t="e">
        <f>VLOOKUP(C57,'Items in Tally'!$A$2:$D$4982,2,FALSE)</f>
        <v>#N/A</v>
      </c>
      <c r="E57" s="214"/>
      <c r="F57" s="14"/>
      <c r="G57" s="14"/>
      <c r="H57" s="210"/>
      <c r="I57" s="3"/>
      <c r="J57" s="3"/>
      <c r="K57" s="3"/>
      <c r="L57" s="3"/>
      <c r="M57" s="167"/>
      <c r="N57" s="1133"/>
      <c r="O57" s="1132"/>
      <c r="P57" s="1133"/>
      <c r="Q57" s="1133"/>
      <c r="R57" s="1133"/>
      <c r="S57" s="1133"/>
      <c r="T57" s="166"/>
      <c r="U57" s="18"/>
      <c r="V57" s="1134" t="str">
        <f t="shared" ref="V57:AA57" si="125">IF(O57="","",CEILING(O57*1.015,1))</f>
        <v/>
      </c>
      <c r="W57" s="1131" t="str">
        <f t="shared" si="125"/>
        <v/>
      </c>
      <c r="X57" s="1131" t="str">
        <f t="shared" si="125"/>
        <v/>
      </c>
      <c r="Y57" s="1131" t="str">
        <f t="shared" si="125"/>
        <v/>
      </c>
      <c r="Z57" s="1131" t="str">
        <f t="shared" si="125"/>
        <v/>
      </c>
      <c r="AA57" s="178" t="str">
        <f t="shared" si="125"/>
        <v/>
      </c>
      <c r="AB57" s="1"/>
      <c r="AC57" s="1"/>
    </row>
    <row r="58" spans="1:29" ht="15.75" customHeight="1" x14ac:dyDescent="0.2">
      <c r="A58" s="277"/>
      <c r="B58" s="357" t="s">
        <v>928</v>
      </c>
      <c r="C58" s="357"/>
      <c r="D58" s="8" t="e">
        <f>VLOOKUP(C58,'Items in Tally'!$A$2:$D$4982,2,FALSE)</f>
        <v>#N/A</v>
      </c>
      <c r="E58" s="221"/>
      <c r="F58" s="222"/>
      <c r="G58" s="222"/>
      <c r="H58" s="368" t="str">
        <f t="shared" ref="H58:K58" si="126">IF(O58="","",O58/$G58-1)</f>
        <v/>
      </c>
      <c r="I58" s="279" t="str">
        <f t="shared" si="126"/>
        <v/>
      </c>
      <c r="J58" s="279" t="str">
        <f t="shared" si="126"/>
        <v/>
      </c>
      <c r="K58" s="279" t="str">
        <f t="shared" si="126"/>
        <v/>
      </c>
      <c r="L58" s="279"/>
      <c r="M58" s="359" t="str">
        <f t="shared" ref="M58:M62" si="127">IF(T58="","",T58/$G58-1)</f>
        <v/>
      </c>
      <c r="N58" s="223"/>
      <c r="O58" s="280"/>
      <c r="P58" s="223"/>
      <c r="Q58" s="223"/>
      <c r="R58" s="223"/>
      <c r="S58" s="223"/>
      <c r="T58" s="287"/>
      <c r="U58" s="223"/>
      <c r="V58" s="282" t="str">
        <f t="shared" ref="V58:Y58" si="128">IF(O58="","",CEILING(O58*1.015,5))</f>
        <v/>
      </c>
      <c r="W58" s="281" t="str">
        <f t="shared" si="128"/>
        <v/>
      </c>
      <c r="X58" s="281" t="str">
        <f t="shared" si="128"/>
        <v/>
      </c>
      <c r="Y58" s="281" t="str">
        <f t="shared" si="128"/>
        <v/>
      </c>
      <c r="Z58" s="281"/>
      <c r="AA58" s="283" t="str">
        <f>IF(T58="","",CEILING(T58*1.015,5))</f>
        <v/>
      </c>
      <c r="AB58" s="190"/>
      <c r="AC58" s="190"/>
    </row>
    <row r="59" spans="1:29" s="577" customFormat="1" ht="15.75" customHeight="1" x14ac:dyDescent="0.2">
      <c r="A59" s="175" t="s">
        <v>20</v>
      </c>
      <c r="B59" s="8" t="s">
        <v>698</v>
      </c>
      <c r="C59" s="8" t="s">
        <v>929</v>
      </c>
      <c r="D59" s="8" t="str">
        <f>VLOOKUP(C59,'Items in Tally'!$A$2:$D$4982,2,FALSE)</f>
        <v>484 PC</v>
      </c>
      <c r="E59" s="209">
        <v>45772</v>
      </c>
      <c r="F59" s="125">
        <v>0.5</v>
      </c>
      <c r="G59" s="125">
        <v>6.15</v>
      </c>
      <c r="H59" s="213" t="str">
        <f t="shared" ref="H59:K59" si="129">IF(O59="","",O59/$G59-1)</f>
        <v/>
      </c>
      <c r="I59" s="9">
        <f t="shared" si="129"/>
        <v>2.5772357723577235</v>
      </c>
      <c r="J59" s="9">
        <f t="shared" si="129"/>
        <v>1.9268292682926829</v>
      </c>
      <c r="K59" s="9">
        <f t="shared" si="129"/>
        <v>1.4390243902439024</v>
      </c>
      <c r="L59" s="9"/>
      <c r="M59" s="177" t="str">
        <f t="shared" si="127"/>
        <v/>
      </c>
      <c r="N59" s="1130"/>
      <c r="O59" s="1129"/>
      <c r="P59" s="124">
        <v>22</v>
      </c>
      <c r="Q59" s="124">
        <v>18</v>
      </c>
      <c r="R59" s="124">
        <v>15</v>
      </c>
      <c r="S59" s="1130"/>
      <c r="T59" s="1154"/>
      <c r="U59" s="124"/>
      <c r="V59" s="1134" t="str">
        <f t="shared" ref="V59:AA59" si="130">IF(O59="","",CEILING(O59*1.015,1))</f>
        <v/>
      </c>
      <c r="W59" s="1131">
        <f t="shared" si="130"/>
        <v>23</v>
      </c>
      <c r="X59" s="1131">
        <f t="shared" si="130"/>
        <v>19</v>
      </c>
      <c r="Y59" s="1131">
        <f t="shared" si="130"/>
        <v>16</v>
      </c>
      <c r="Z59" s="1131" t="str">
        <f t="shared" si="130"/>
        <v/>
      </c>
      <c r="AA59" s="178" t="str">
        <f t="shared" si="130"/>
        <v/>
      </c>
      <c r="AB59" s="8"/>
      <c r="AC59" s="8"/>
    </row>
    <row r="60" spans="1:29" s="577" customFormat="1" ht="15.75" customHeight="1" x14ac:dyDescent="0.2">
      <c r="A60" s="175" t="s">
        <v>20</v>
      </c>
      <c r="B60" s="8" t="s">
        <v>896</v>
      </c>
      <c r="C60" s="8" t="s">
        <v>930</v>
      </c>
      <c r="D60" s="8" t="str">
        <f>VLOOKUP(C60,'Items in Tally'!$A$2:$D$4982,2,FALSE)</f>
        <v>1644 PC</v>
      </c>
      <c r="E60" s="209">
        <v>45772</v>
      </c>
      <c r="F60" s="125">
        <v>0.5</v>
      </c>
      <c r="G60" s="125">
        <v>6.15</v>
      </c>
      <c r="H60" s="213" t="str">
        <f t="shared" ref="H60:K60" si="131">IF(O60="","",O60/$G60-1)</f>
        <v/>
      </c>
      <c r="I60" s="9">
        <f t="shared" si="131"/>
        <v>2.5772357723577235</v>
      </c>
      <c r="J60" s="9">
        <f t="shared" si="131"/>
        <v>1.9268292682926829</v>
      </c>
      <c r="K60" s="9">
        <f t="shared" si="131"/>
        <v>1.4390243902439024</v>
      </c>
      <c r="L60" s="9"/>
      <c r="M60" s="177" t="str">
        <f t="shared" si="127"/>
        <v/>
      </c>
      <c r="N60" s="1130"/>
      <c r="O60" s="211"/>
      <c r="P60" s="124">
        <v>22</v>
      </c>
      <c r="Q60" s="124">
        <v>18</v>
      </c>
      <c r="R60" s="124">
        <v>15</v>
      </c>
      <c r="S60" s="124">
        <v>13</v>
      </c>
      <c r="T60" s="212"/>
      <c r="U60" s="1131"/>
      <c r="V60" s="1134" t="str">
        <f t="shared" ref="V60:AA60" si="132">IF(O60="","",CEILING(O60*1.015,1))</f>
        <v/>
      </c>
      <c r="W60" s="1131">
        <f t="shared" si="132"/>
        <v>23</v>
      </c>
      <c r="X60" s="1131">
        <f t="shared" si="132"/>
        <v>19</v>
      </c>
      <c r="Y60" s="1131">
        <f t="shared" si="132"/>
        <v>16</v>
      </c>
      <c r="Z60" s="1131">
        <f t="shared" si="132"/>
        <v>14</v>
      </c>
      <c r="AA60" s="178" t="str">
        <f t="shared" si="132"/>
        <v/>
      </c>
      <c r="AB60" s="8"/>
      <c r="AC60" s="8"/>
    </row>
    <row r="61" spans="1:29" s="578" customFormat="1" ht="15.75" customHeight="1" x14ac:dyDescent="0.2">
      <c r="A61" s="171" t="s">
        <v>20</v>
      </c>
      <c r="B61" s="5" t="s">
        <v>458</v>
      </c>
      <c r="C61" s="5" t="s">
        <v>931</v>
      </c>
      <c r="D61" s="8" t="str">
        <f>VLOOKUP(C61,'Items in Tally'!$A$2:$D$4982,2,FALSE)</f>
        <v>10 PC</v>
      </c>
      <c r="E61" s="215">
        <v>43850</v>
      </c>
      <c r="F61" s="133">
        <v>0.8</v>
      </c>
      <c r="G61" s="133">
        <v>9</v>
      </c>
      <c r="H61" s="216" t="str">
        <f t="shared" ref="H61:K61" si="133">IF(O61="","",O61/$G61-1)</f>
        <v/>
      </c>
      <c r="I61" s="6" t="str">
        <f t="shared" si="133"/>
        <v/>
      </c>
      <c r="J61" s="6" t="str">
        <f t="shared" si="133"/>
        <v/>
      </c>
      <c r="K61" s="6" t="str">
        <f t="shared" si="133"/>
        <v/>
      </c>
      <c r="L61" s="6"/>
      <c r="M61" s="172" t="str">
        <f t="shared" si="127"/>
        <v/>
      </c>
      <c r="N61" s="1150"/>
      <c r="O61" s="1122"/>
      <c r="P61" s="1150"/>
      <c r="Q61" s="1150"/>
      <c r="R61" s="1150"/>
      <c r="S61" s="1150"/>
      <c r="T61" s="1045"/>
      <c r="U61" s="7"/>
      <c r="V61" s="1152" t="str">
        <f t="shared" ref="V61:AA61" si="134">IF(O61="","",CEILING(O61*1.015,1))</f>
        <v/>
      </c>
      <c r="W61" s="1148" t="str">
        <f t="shared" si="134"/>
        <v/>
      </c>
      <c r="X61" s="1148" t="str">
        <f t="shared" si="134"/>
        <v/>
      </c>
      <c r="Y61" s="1148" t="str">
        <f t="shared" si="134"/>
        <v/>
      </c>
      <c r="Z61" s="1148" t="str">
        <f t="shared" si="134"/>
        <v/>
      </c>
      <c r="AA61" s="173" t="str">
        <f t="shared" si="134"/>
        <v/>
      </c>
      <c r="AB61" s="5"/>
      <c r="AC61" s="5"/>
    </row>
    <row r="62" spans="1:29" ht="15.75" customHeight="1" x14ac:dyDescent="0.2">
      <c r="A62" s="165" t="s">
        <v>20</v>
      </c>
      <c r="B62" s="1" t="s">
        <v>932</v>
      </c>
      <c r="C62" s="1" t="s">
        <v>933</v>
      </c>
      <c r="D62" s="8" t="str">
        <f>VLOOKUP(C62,'Items in Tally'!$A$2:$D$4982,2,FALSE)</f>
        <v>581 PC</v>
      </c>
      <c r="E62" s="214">
        <v>45772</v>
      </c>
      <c r="F62" s="14">
        <v>0.5</v>
      </c>
      <c r="G62" s="14">
        <v>6</v>
      </c>
      <c r="H62" s="210" t="str">
        <f t="shared" ref="H62:K62" si="135">IF(O62="","",O62/$G62-1)</f>
        <v/>
      </c>
      <c r="I62" s="3">
        <f t="shared" si="135"/>
        <v>2.6666666666666665</v>
      </c>
      <c r="J62" s="3">
        <f t="shared" si="135"/>
        <v>2</v>
      </c>
      <c r="K62" s="3">
        <f t="shared" si="135"/>
        <v>1.5</v>
      </c>
      <c r="L62" s="3"/>
      <c r="M62" s="167" t="str">
        <f t="shared" si="127"/>
        <v/>
      </c>
      <c r="N62" s="1133"/>
      <c r="O62" s="1132"/>
      <c r="P62" s="18">
        <v>22</v>
      </c>
      <c r="Q62" s="18">
        <v>18</v>
      </c>
      <c r="R62" s="18">
        <v>15</v>
      </c>
      <c r="S62" s="1133"/>
      <c r="T62" s="166"/>
      <c r="U62" s="18"/>
      <c r="V62" s="169" t="str">
        <f t="shared" ref="V62:AA62" si="136">IF(O62="","",CEILING(O62*1.015,1))</f>
        <v/>
      </c>
      <c r="W62" s="1135">
        <f t="shared" si="136"/>
        <v>23</v>
      </c>
      <c r="X62" s="1135">
        <f t="shared" si="136"/>
        <v>19</v>
      </c>
      <c r="Y62" s="1135">
        <f t="shared" si="136"/>
        <v>16</v>
      </c>
      <c r="Z62" s="1135" t="str">
        <f t="shared" si="136"/>
        <v/>
      </c>
      <c r="AA62" s="168" t="str">
        <f t="shared" si="136"/>
        <v/>
      </c>
      <c r="AB62" s="1"/>
      <c r="AC62" s="1"/>
    </row>
    <row r="63" spans="1:29" ht="15.75" customHeight="1" x14ac:dyDescent="0.2">
      <c r="A63" s="171" t="s">
        <v>20</v>
      </c>
      <c r="B63" s="5" t="s">
        <v>904</v>
      </c>
      <c r="C63" s="5"/>
      <c r="D63" s="8" t="e">
        <f>VLOOKUP(C63,'Items in Tally'!$A$2:$D$4982,2,FALSE)</f>
        <v>#N/A</v>
      </c>
      <c r="E63" s="215">
        <v>43665</v>
      </c>
      <c r="F63" s="133">
        <v>1.5</v>
      </c>
      <c r="G63" s="133">
        <v>18</v>
      </c>
      <c r="H63" s="216" t="str">
        <f t="shared" ref="H63:I63" si="137">IF(O63="","",O63/$G63-1)</f>
        <v/>
      </c>
      <c r="I63" s="6" t="str">
        <f t="shared" si="137"/>
        <v/>
      </c>
      <c r="J63" s="6"/>
      <c r="K63" s="6"/>
      <c r="L63" s="6"/>
      <c r="M63" s="172"/>
      <c r="N63" s="1150"/>
      <c r="O63" s="1122"/>
      <c r="P63" s="1150"/>
      <c r="Q63" s="1150"/>
      <c r="R63" s="1150"/>
      <c r="S63" s="1150"/>
      <c r="T63" s="1045"/>
      <c r="U63" s="7"/>
      <c r="V63" s="1134" t="str">
        <f t="shared" ref="V63:AA63" si="138">IF(O63="","",CEILING(O63*1.015,1))</f>
        <v/>
      </c>
      <c r="W63" s="1131" t="str">
        <f t="shared" si="138"/>
        <v/>
      </c>
      <c r="X63" s="1131" t="str">
        <f t="shared" si="138"/>
        <v/>
      </c>
      <c r="Y63" s="1131" t="str">
        <f t="shared" si="138"/>
        <v/>
      </c>
      <c r="Z63" s="1131" t="str">
        <f t="shared" si="138"/>
        <v/>
      </c>
      <c r="AA63" s="178" t="str">
        <f t="shared" si="138"/>
        <v/>
      </c>
      <c r="AB63" s="5"/>
      <c r="AC63" s="5"/>
    </row>
    <row r="64" spans="1:29" ht="15.75" customHeight="1" x14ac:dyDescent="0.2">
      <c r="A64" s="171" t="s">
        <v>20</v>
      </c>
      <c r="B64" s="5" t="s">
        <v>878</v>
      </c>
      <c r="C64" s="5"/>
      <c r="D64" s="8" t="e">
        <f>VLOOKUP(C64,'Items in Tally'!$A$2:$D$4982,2,FALSE)</f>
        <v>#N/A</v>
      </c>
      <c r="E64" s="215">
        <v>43665</v>
      </c>
      <c r="F64" s="133">
        <v>2</v>
      </c>
      <c r="G64" s="133">
        <v>22</v>
      </c>
      <c r="H64" s="216" t="str">
        <f t="shared" ref="H64:K64" si="139">IF(O64="","",O64/$G64-1)</f>
        <v/>
      </c>
      <c r="I64" s="6" t="str">
        <f t="shared" si="139"/>
        <v/>
      </c>
      <c r="J64" s="6" t="str">
        <f t="shared" si="139"/>
        <v/>
      </c>
      <c r="K64" s="6" t="str">
        <f t="shared" si="139"/>
        <v/>
      </c>
      <c r="L64" s="6"/>
      <c r="M64" s="172" t="str">
        <f t="shared" ref="M64:M71" si="140">IF(T64="","",T64/$G64-1)</f>
        <v/>
      </c>
      <c r="N64" s="1150"/>
      <c r="O64" s="1122"/>
      <c r="P64" s="1150"/>
      <c r="Q64" s="1150"/>
      <c r="R64" s="1150"/>
      <c r="S64" s="1150"/>
      <c r="T64" s="1045"/>
      <c r="U64" s="7"/>
      <c r="V64" s="1134" t="str">
        <f t="shared" ref="V64:AA64" si="141">IF(O64="","",CEILING(O64*1.015,1))</f>
        <v/>
      </c>
      <c r="W64" s="1131" t="str">
        <f t="shared" si="141"/>
        <v/>
      </c>
      <c r="X64" s="1131" t="str">
        <f t="shared" si="141"/>
        <v/>
      </c>
      <c r="Y64" s="1131" t="str">
        <f t="shared" si="141"/>
        <v/>
      </c>
      <c r="Z64" s="1131" t="str">
        <f t="shared" si="141"/>
        <v/>
      </c>
      <c r="AA64" s="178" t="str">
        <f t="shared" si="141"/>
        <v/>
      </c>
      <c r="AB64" s="5"/>
      <c r="AC64" s="5"/>
    </row>
    <row r="65" spans="1:29" ht="15.75" customHeight="1" x14ac:dyDescent="0.2">
      <c r="A65" s="171" t="s">
        <v>20</v>
      </c>
      <c r="B65" s="5" t="s">
        <v>934</v>
      </c>
      <c r="C65" s="5"/>
      <c r="D65" s="8" t="e">
        <f>VLOOKUP(C65,'Items in Tally'!$A$2:$D$4982,2,FALSE)</f>
        <v>#N/A</v>
      </c>
      <c r="E65" s="215">
        <v>43665</v>
      </c>
      <c r="F65" s="133">
        <v>2.2000000000000002</v>
      </c>
      <c r="G65" s="133">
        <v>25</v>
      </c>
      <c r="H65" s="216" t="str">
        <f t="shared" ref="H65:K65" si="142">IF(O65="","",O65/$G65-1)</f>
        <v/>
      </c>
      <c r="I65" s="6" t="str">
        <f t="shared" si="142"/>
        <v/>
      </c>
      <c r="J65" s="6" t="str">
        <f t="shared" si="142"/>
        <v/>
      </c>
      <c r="K65" s="6" t="str">
        <f t="shared" si="142"/>
        <v/>
      </c>
      <c r="L65" s="6"/>
      <c r="M65" s="172" t="str">
        <f t="shared" si="140"/>
        <v/>
      </c>
      <c r="N65" s="1150"/>
      <c r="O65" s="1122"/>
      <c r="P65" s="1150"/>
      <c r="Q65" s="1150"/>
      <c r="R65" s="1150"/>
      <c r="S65" s="1150"/>
      <c r="T65" s="1045"/>
      <c r="U65" s="7"/>
      <c r="V65" s="1134" t="str">
        <f t="shared" ref="V65:AA65" si="143">IF(O65="","",CEILING(O65*1.015,1))</f>
        <v/>
      </c>
      <c r="W65" s="1131" t="str">
        <f t="shared" si="143"/>
        <v/>
      </c>
      <c r="X65" s="1131" t="str">
        <f t="shared" si="143"/>
        <v/>
      </c>
      <c r="Y65" s="1131" t="str">
        <f t="shared" si="143"/>
        <v/>
      </c>
      <c r="Z65" s="1131" t="str">
        <f t="shared" si="143"/>
        <v/>
      </c>
      <c r="AA65" s="178" t="str">
        <f t="shared" si="143"/>
        <v/>
      </c>
      <c r="AB65" s="5"/>
      <c r="AC65" s="5"/>
    </row>
    <row r="66" spans="1:29" ht="15.75" customHeight="1" x14ac:dyDescent="0.2">
      <c r="A66" s="171" t="s">
        <v>20</v>
      </c>
      <c r="B66" s="5" t="s">
        <v>880</v>
      </c>
      <c r="C66" s="5"/>
      <c r="D66" s="8" t="e">
        <f>VLOOKUP(C66,'Items in Tally'!$A$2:$D$4982,2,FALSE)</f>
        <v>#N/A</v>
      </c>
      <c r="E66" s="215">
        <v>43665</v>
      </c>
      <c r="F66" s="133">
        <v>2.2000000000000002</v>
      </c>
      <c r="G66" s="133">
        <v>25</v>
      </c>
      <c r="H66" s="216" t="str">
        <f t="shared" ref="H66:K66" si="144">IF(O66="","",O66/$G66-1)</f>
        <v/>
      </c>
      <c r="I66" s="6" t="str">
        <f t="shared" si="144"/>
        <v/>
      </c>
      <c r="J66" s="6" t="str">
        <f t="shared" si="144"/>
        <v/>
      </c>
      <c r="K66" s="6" t="str">
        <f t="shared" si="144"/>
        <v/>
      </c>
      <c r="L66" s="6"/>
      <c r="M66" s="172" t="str">
        <f t="shared" si="140"/>
        <v/>
      </c>
      <c r="N66" s="1150"/>
      <c r="O66" s="1122"/>
      <c r="P66" s="1150"/>
      <c r="Q66" s="1150"/>
      <c r="R66" s="1150"/>
      <c r="S66" s="1150"/>
      <c r="T66" s="1045"/>
      <c r="U66" s="7"/>
      <c r="V66" s="1134" t="str">
        <f t="shared" ref="V66:AA66" si="145">IF(O66="","",CEILING(O66*1.015,1))</f>
        <v/>
      </c>
      <c r="W66" s="1131" t="str">
        <f t="shared" si="145"/>
        <v/>
      </c>
      <c r="X66" s="1131" t="str">
        <f t="shared" si="145"/>
        <v/>
      </c>
      <c r="Y66" s="1131" t="str">
        <f t="shared" si="145"/>
        <v/>
      </c>
      <c r="Z66" s="1131" t="str">
        <f t="shared" si="145"/>
        <v/>
      </c>
      <c r="AA66" s="178" t="str">
        <f t="shared" si="145"/>
        <v/>
      </c>
      <c r="AB66" s="5"/>
      <c r="AC66" s="5"/>
    </row>
    <row r="67" spans="1:29" ht="15.75" customHeight="1" x14ac:dyDescent="0.2">
      <c r="A67" s="175" t="s">
        <v>20</v>
      </c>
      <c r="B67" s="8" t="s">
        <v>598</v>
      </c>
      <c r="C67" s="8"/>
      <c r="D67" s="8" t="e">
        <f>VLOOKUP(C67,'Items in Tally'!$A$2:$D$4982,2,FALSE)</f>
        <v>#N/A</v>
      </c>
      <c r="E67" s="209">
        <v>43850</v>
      </c>
      <c r="F67" s="125">
        <v>1</v>
      </c>
      <c r="G67" s="125">
        <v>11</v>
      </c>
      <c r="H67" s="213">
        <f t="shared" ref="H67:K67" si="146">IF(O67="","",O67/$G67-1)</f>
        <v>3.5454545454545459</v>
      </c>
      <c r="I67" s="9">
        <f t="shared" si="146"/>
        <v>3.5454545454545459</v>
      </c>
      <c r="J67" s="9" t="str">
        <f t="shared" si="146"/>
        <v/>
      </c>
      <c r="K67" s="9" t="str">
        <f t="shared" si="146"/>
        <v/>
      </c>
      <c r="L67" s="9"/>
      <c r="M67" s="177" t="str">
        <f t="shared" si="140"/>
        <v/>
      </c>
      <c r="N67" s="1130"/>
      <c r="O67" s="1129">
        <v>50</v>
      </c>
      <c r="P67" s="1130">
        <v>50</v>
      </c>
      <c r="Q67" s="1130"/>
      <c r="R67" s="1130"/>
      <c r="S67" s="1130"/>
      <c r="T67" s="1154"/>
      <c r="U67" s="124"/>
      <c r="V67" s="1134">
        <f t="shared" ref="V67:AA67" si="147">IF(O67="","",CEILING(O67*1.015,1))</f>
        <v>51</v>
      </c>
      <c r="W67" s="1131">
        <f t="shared" si="147"/>
        <v>51</v>
      </c>
      <c r="X67" s="1131" t="str">
        <f t="shared" si="147"/>
        <v/>
      </c>
      <c r="Y67" s="1131" t="str">
        <f t="shared" si="147"/>
        <v/>
      </c>
      <c r="Z67" s="1131" t="str">
        <f t="shared" si="147"/>
        <v/>
      </c>
      <c r="AA67" s="178" t="str">
        <f t="shared" si="147"/>
        <v/>
      </c>
      <c r="AB67" s="8"/>
      <c r="AC67" s="8"/>
    </row>
    <row r="68" spans="1:29" ht="15.75" customHeight="1" x14ac:dyDescent="0.2">
      <c r="A68" s="171"/>
      <c r="B68" s="1"/>
      <c r="C68" s="1"/>
      <c r="D68" s="8" t="e">
        <f>VLOOKUP(C68,'Items in Tally'!$A$2:$D$4982,2,FALSE)</f>
        <v>#N/A</v>
      </c>
      <c r="E68" s="214"/>
      <c r="F68" s="14"/>
      <c r="G68" s="14"/>
      <c r="H68" s="216" t="str">
        <f t="shared" ref="H68:K68" si="148">IF(O68="","",O68/$G68-1)</f>
        <v/>
      </c>
      <c r="I68" s="6" t="str">
        <f t="shared" si="148"/>
        <v/>
      </c>
      <c r="J68" s="6" t="str">
        <f t="shared" si="148"/>
        <v/>
      </c>
      <c r="K68" s="6" t="str">
        <f t="shared" si="148"/>
        <v/>
      </c>
      <c r="L68" s="6"/>
      <c r="M68" s="172" t="str">
        <f t="shared" si="140"/>
        <v/>
      </c>
      <c r="N68" s="1150"/>
      <c r="O68" s="1122"/>
      <c r="P68" s="1150"/>
      <c r="Q68" s="1150"/>
      <c r="R68" s="1150"/>
      <c r="S68" s="1150"/>
      <c r="T68" s="1045"/>
      <c r="U68" s="1150"/>
      <c r="V68" s="1134" t="str">
        <f t="shared" ref="V68:AA68" si="149">IF(O68="","",CEILING(O68*1.015,1))</f>
        <v/>
      </c>
      <c r="W68" s="1131" t="str">
        <f t="shared" si="149"/>
        <v/>
      </c>
      <c r="X68" s="1131" t="str">
        <f t="shared" si="149"/>
        <v/>
      </c>
      <c r="Y68" s="1131" t="str">
        <f t="shared" si="149"/>
        <v/>
      </c>
      <c r="Z68" s="1131" t="str">
        <f t="shared" si="149"/>
        <v/>
      </c>
      <c r="AA68" s="178" t="str">
        <f t="shared" si="149"/>
        <v/>
      </c>
      <c r="AB68" s="5"/>
      <c r="AC68" s="5"/>
    </row>
    <row r="69" spans="1:29" ht="15.75" customHeight="1" x14ac:dyDescent="0.2">
      <c r="A69" s="378"/>
      <c r="B69" s="357" t="s">
        <v>935</v>
      </c>
      <c r="C69" s="357"/>
      <c r="D69" s="8" t="e">
        <f>VLOOKUP(C69,'Items in Tally'!$A$2:$D$4982,2,FALSE)</f>
        <v>#N/A</v>
      </c>
      <c r="E69" s="221"/>
      <c r="F69" s="223"/>
      <c r="G69" s="222"/>
      <c r="H69" s="379" t="str">
        <f t="shared" ref="H69:K69" si="150">IF(O69="","",O69/$G69-1)</f>
        <v/>
      </c>
      <c r="I69" s="380" t="str">
        <f t="shared" si="150"/>
        <v/>
      </c>
      <c r="J69" s="380" t="str">
        <f t="shared" si="150"/>
        <v/>
      </c>
      <c r="K69" s="380" t="str">
        <f t="shared" si="150"/>
        <v/>
      </c>
      <c r="L69" s="380"/>
      <c r="M69" s="381" t="str">
        <f t="shared" si="140"/>
        <v/>
      </c>
      <c r="N69" s="382"/>
      <c r="O69" s="383"/>
      <c r="P69" s="382"/>
      <c r="Q69" s="382"/>
      <c r="R69" s="382"/>
      <c r="S69" s="382"/>
      <c r="T69" s="384"/>
      <c r="U69" s="385"/>
      <c r="V69" s="386" t="str">
        <f t="shared" ref="V69:Y69" si="151">IF(O69="","",CEILING(O69*1.015,5))</f>
        <v/>
      </c>
      <c r="W69" s="387" t="str">
        <f t="shared" si="151"/>
        <v/>
      </c>
      <c r="X69" s="387" t="str">
        <f t="shared" si="151"/>
        <v/>
      </c>
      <c r="Y69" s="387" t="str">
        <f t="shared" si="151"/>
        <v/>
      </c>
      <c r="Z69" s="387"/>
      <c r="AA69" s="388" t="str">
        <f>IF(T69="","",CEILING(T69*1.015,5))</f>
        <v/>
      </c>
      <c r="AB69" s="389"/>
      <c r="AC69" s="389"/>
    </row>
    <row r="70" spans="1:29" ht="15.75" customHeight="1" x14ac:dyDescent="0.2">
      <c r="A70" s="175" t="s">
        <v>20</v>
      </c>
      <c r="B70" s="8" t="s">
        <v>936</v>
      </c>
      <c r="C70" s="8"/>
      <c r="D70" s="8" t="e">
        <f>VLOOKUP(C70,'Items in Tally'!$A$2:$D$4982,2,FALSE)</f>
        <v>#N/A</v>
      </c>
      <c r="E70" s="209">
        <v>43574</v>
      </c>
      <c r="F70" s="125">
        <v>3</v>
      </c>
      <c r="G70" s="125">
        <v>33</v>
      </c>
      <c r="H70" s="213">
        <f t="shared" ref="H70:K70" si="152">IF(O70="","",O70/$G70-1)</f>
        <v>2.0303030303030303</v>
      </c>
      <c r="I70" s="9">
        <f t="shared" si="152"/>
        <v>2.0303030303030303</v>
      </c>
      <c r="J70" s="9" t="str">
        <f t="shared" si="152"/>
        <v/>
      </c>
      <c r="K70" s="9" t="str">
        <f t="shared" si="152"/>
        <v/>
      </c>
      <c r="L70" s="9"/>
      <c r="M70" s="177" t="str">
        <f t="shared" si="140"/>
        <v/>
      </c>
      <c r="N70" s="1130"/>
      <c r="O70" s="1129">
        <v>100</v>
      </c>
      <c r="P70" s="1130">
        <v>100</v>
      </c>
      <c r="Q70" s="1130"/>
      <c r="R70" s="1130"/>
      <c r="S70" s="1130"/>
      <c r="T70" s="1154"/>
      <c r="U70" s="17"/>
      <c r="V70" s="1134">
        <f t="shared" ref="V70:AA70" si="153">IF(O70="","",CEILING(O70*1.015,1))</f>
        <v>102</v>
      </c>
      <c r="W70" s="1131">
        <f t="shared" si="153"/>
        <v>102</v>
      </c>
      <c r="X70" s="1131" t="str">
        <f t="shared" si="153"/>
        <v/>
      </c>
      <c r="Y70" s="1131" t="str">
        <f t="shared" si="153"/>
        <v/>
      </c>
      <c r="Z70" s="1131" t="str">
        <f t="shared" si="153"/>
        <v/>
      </c>
      <c r="AA70" s="178" t="str">
        <f t="shared" si="153"/>
        <v/>
      </c>
      <c r="AB70" s="8"/>
      <c r="AC70" s="8"/>
    </row>
    <row r="71" spans="1:29" ht="15.75" customHeight="1" x14ac:dyDescent="0.2">
      <c r="A71" s="175" t="s">
        <v>20</v>
      </c>
      <c r="B71" s="8" t="s">
        <v>937</v>
      </c>
      <c r="C71" s="8"/>
      <c r="D71" s="8" t="e">
        <f>VLOOKUP(C71,'Items in Tally'!$A$2:$D$4982,2,FALSE)</f>
        <v>#N/A</v>
      </c>
      <c r="E71" s="209">
        <v>43739</v>
      </c>
      <c r="F71" s="1130">
        <v>3.5</v>
      </c>
      <c r="G71" s="125">
        <v>40</v>
      </c>
      <c r="H71" s="213">
        <f t="shared" ref="H71:K71" si="154">IF(O71="","",O71/$G71-1)</f>
        <v>2.125</v>
      </c>
      <c r="I71" s="9">
        <f t="shared" si="154"/>
        <v>2.125</v>
      </c>
      <c r="J71" s="9" t="str">
        <f t="shared" si="154"/>
        <v/>
      </c>
      <c r="K71" s="9" t="str">
        <f t="shared" si="154"/>
        <v/>
      </c>
      <c r="L71" s="9"/>
      <c r="M71" s="177" t="str">
        <f t="shared" si="140"/>
        <v/>
      </c>
      <c r="N71" s="1130"/>
      <c r="O71" s="1129">
        <v>125</v>
      </c>
      <c r="P71" s="1130">
        <v>125</v>
      </c>
      <c r="Q71" s="1130"/>
      <c r="R71" s="1130"/>
      <c r="S71" s="1130"/>
      <c r="T71" s="1154"/>
      <c r="U71" s="17"/>
      <c r="V71" s="1134">
        <f t="shared" ref="V71:AA71" si="155">IF(O71="","",CEILING(O71*1.015,1))</f>
        <v>127</v>
      </c>
      <c r="W71" s="1131">
        <f t="shared" si="155"/>
        <v>127</v>
      </c>
      <c r="X71" s="1131" t="str">
        <f t="shared" si="155"/>
        <v/>
      </c>
      <c r="Y71" s="1131" t="str">
        <f t="shared" si="155"/>
        <v/>
      </c>
      <c r="Z71" s="1131" t="str">
        <f t="shared" si="155"/>
        <v/>
      </c>
      <c r="AA71" s="178" t="str">
        <f t="shared" si="155"/>
        <v/>
      </c>
      <c r="AB71" s="8"/>
      <c r="AC71" s="8"/>
    </row>
    <row r="72" spans="1:29" ht="15.75" customHeight="1" x14ac:dyDescent="0.2">
      <c r="A72" s="175"/>
      <c r="B72" s="8"/>
      <c r="C72" s="8"/>
      <c r="D72" s="8" t="e">
        <f>VLOOKUP(C72,'Items in Tally'!$A$2:$D$4982,2,FALSE)</f>
        <v>#N/A</v>
      </c>
      <c r="E72" s="209"/>
      <c r="F72" s="1130"/>
      <c r="G72" s="125"/>
      <c r="H72" s="213"/>
      <c r="I72" s="9"/>
      <c r="J72" s="9"/>
      <c r="K72" s="9"/>
      <c r="L72" s="9"/>
      <c r="M72" s="177"/>
      <c r="N72" s="1130"/>
      <c r="O72" s="1129"/>
      <c r="P72" s="1130"/>
      <c r="Q72" s="1130"/>
      <c r="R72" s="1130"/>
      <c r="S72" s="1130"/>
      <c r="T72" s="1154"/>
      <c r="U72" s="17"/>
      <c r="V72" s="1134" t="str">
        <f t="shared" ref="V72:AA72" si="156">IF(O72="","",CEILING(O72*1.015,1))</f>
        <v/>
      </c>
      <c r="W72" s="1131" t="str">
        <f t="shared" si="156"/>
        <v/>
      </c>
      <c r="X72" s="1131" t="str">
        <f t="shared" si="156"/>
        <v/>
      </c>
      <c r="Y72" s="1131" t="str">
        <f t="shared" si="156"/>
        <v/>
      </c>
      <c r="Z72" s="1131" t="str">
        <f t="shared" si="156"/>
        <v/>
      </c>
      <c r="AA72" s="178" t="str">
        <f t="shared" si="156"/>
        <v/>
      </c>
      <c r="AB72" s="8"/>
      <c r="AC72" s="8"/>
    </row>
    <row r="73" spans="1:29" ht="15.75" customHeight="1" x14ac:dyDescent="0.2">
      <c r="A73" s="378"/>
      <c r="B73" s="357" t="s">
        <v>938</v>
      </c>
      <c r="C73" s="357"/>
      <c r="D73" s="8" t="e">
        <f>VLOOKUP(C73,'Items in Tally'!$A$2:$D$4982,2,FALSE)</f>
        <v>#N/A</v>
      </c>
      <c r="E73" s="221"/>
      <c r="F73" s="223"/>
      <c r="G73" s="222"/>
      <c r="H73" s="379" t="str">
        <f t="shared" ref="H73:K73" si="157">IF(O73="","",O73/$G73-1)</f>
        <v/>
      </c>
      <c r="I73" s="380" t="str">
        <f t="shared" si="157"/>
        <v/>
      </c>
      <c r="J73" s="380" t="str">
        <f t="shared" si="157"/>
        <v/>
      </c>
      <c r="K73" s="380" t="str">
        <f t="shared" si="157"/>
        <v/>
      </c>
      <c r="L73" s="380"/>
      <c r="M73" s="381" t="str">
        <f t="shared" ref="M73:M83" si="158">IF(T73="","",T73/$G73-1)</f>
        <v/>
      </c>
      <c r="N73" s="382"/>
      <c r="O73" s="383"/>
      <c r="P73" s="382"/>
      <c r="Q73" s="382"/>
      <c r="R73" s="382"/>
      <c r="S73" s="382"/>
      <c r="T73" s="384"/>
      <c r="U73" s="382"/>
      <c r="V73" s="386" t="str">
        <f t="shared" ref="V73:Y73" si="159">IF(O73="","",CEILING(O73*1.015,5))</f>
        <v/>
      </c>
      <c r="W73" s="387" t="str">
        <f t="shared" si="159"/>
        <v/>
      </c>
      <c r="X73" s="387" t="str">
        <f t="shared" si="159"/>
        <v/>
      </c>
      <c r="Y73" s="387" t="str">
        <f t="shared" si="159"/>
        <v/>
      </c>
      <c r="Z73" s="387"/>
      <c r="AA73" s="388" t="str">
        <f>IF(T73="","",CEILING(T73*1.015,5))</f>
        <v/>
      </c>
      <c r="AB73" s="389"/>
      <c r="AC73" s="389"/>
    </row>
    <row r="74" spans="1:29" ht="15.75" customHeight="1" x14ac:dyDescent="0.2">
      <c r="A74" s="175" t="s">
        <v>20</v>
      </c>
      <c r="B74" s="8" t="s">
        <v>939</v>
      </c>
      <c r="C74" s="8"/>
      <c r="D74" s="8" t="e">
        <f>VLOOKUP(C74,'Items in Tally'!$A$2:$D$4982,2,FALSE)</f>
        <v>#N/A</v>
      </c>
      <c r="E74" s="209">
        <v>43983</v>
      </c>
      <c r="F74" s="1130">
        <v>1</v>
      </c>
      <c r="G74" s="125">
        <v>12</v>
      </c>
      <c r="H74" s="213">
        <f t="shared" ref="H74:K74" si="160">IF(O74="","",O74/$G74-1)</f>
        <v>5.25</v>
      </c>
      <c r="I74" s="9">
        <f t="shared" si="160"/>
        <v>5.25</v>
      </c>
      <c r="J74" s="9" t="str">
        <f t="shared" si="160"/>
        <v/>
      </c>
      <c r="K74" s="9" t="str">
        <f t="shared" si="160"/>
        <v/>
      </c>
      <c r="L74" s="9"/>
      <c r="M74" s="177" t="str">
        <f t="shared" si="158"/>
        <v/>
      </c>
      <c r="N74" s="1130"/>
      <c r="O74" s="1129">
        <v>75</v>
      </c>
      <c r="P74" s="1130">
        <v>75</v>
      </c>
      <c r="Q74" s="1130"/>
      <c r="R74" s="1130"/>
      <c r="S74" s="1130"/>
      <c r="T74" s="1154"/>
      <c r="U74" s="17"/>
      <c r="V74" s="1134">
        <f t="shared" ref="V74:AA74" si="161">IF(O74="","",CEILING(O74*1.015,1))</f>
        <v>77</v>
      </c>
      <c r="W74" s="1131">
        <f t="shared" si="161"/>
        <v>77</v>
      </c>
      <c r="X74" s="1131" t="str">
        <f t="shared" si="161"/>
        <v/>
      </c>
      <c r="Y74" s="1131" t="str">
        <f t="shared" si="161"/>
        <v/>
      </c>
      <c r="Z74" s="1131" t="str">
        <f t="shared" si="161"/>
        <v/>
      </c>
      <c r="AA74" s="178" t="str">
        <f t="shared" si="161"/>
        <v/>
      </c>
      <c r="AB74" s="8"/>
      <c r="AC74" s="8"/>
    </row>
    <row r="75" spans="1:29" ht="15.75" customHeight="1" x14ac:dyDescent="0.2">
      <c r="A75" s="175" t="s">
        <v>20</v>
      </c>
      <c r="B75" s="8" t="s">
        <v>940</v>
      </c>
      <c r="C75" s="8"/>
      <c r="D75" s="8" t="e">
        <f>VLOOKUP(C75,'Items in Tally'!$A$2:$D$4982,2,FALSE)</f>
        <v>#N/A</v>
      </c>
      <c r="E75" s="209">
        <v>43983</v>
      </c>
      <c r="F75" s="1130">
        <v>1</v>
      </c>
      <c r="G75" s="125">
        <v>12</v>
      </c>
      <c r="H75" s="213">
        <f t="shared" ref="H75:K75" si="162">IF(O75="","",O75/$G75-1)</f>
        <v>5.25</v>
      </c>
      <c r="I75" s="9">
        <f t="shared" si="162"/>
        <v>5.25</v>
      </c>
      <c r="J75" s="9" t="str">
        <f t="shared" si="162"/>
        <v/>
      </c>
      <c r="K75" s="9" t="str">
        <f t="shared" si="162"/>
        <v/>
      </c>
      <c r="L75" s="9"/>
      <c r="M75" s="177" t="str">
        <f t="shared" si="158"/>
        <v/>
      </c>
      <c r="N75" s="1130"/>
      <c r="O75" s="1129">
        <v>75</v>
      </c>
      <c r="P75" s="1130">
        <v>75</v>
      </c>
      <c r="Q75" s="1130"/>
      <c r="R75" s="1130"/>
      <c r="S75" s="1130"/>
      <c r="T75" s="1154"/>
      <c r="U75" s="17"/>
      <c r="V75" s="1134">
        <f t="shared" ref="V75:AA75" si="163">IF(O75="","",CEILING(O75*1.015,1))</f>
        <v>77</v>
      </c>
      <c r="W75" s="1131">
        <f t="shared" si="163"/>
        <v>77</v>
      </c>
      <c r="X75" s="1131" t="str">
        <f t="shared" si="163"/>
        <v/>
      </c>
      <c r="Y75" s="1131" t="str">
        <f t="shared" si="163"/>
        <v/>
      </c>
      <c r="Z75" s="1131" t="str">
        <f t="shared" si="163"/>
        <v/>
      </c>
      <c r="AA75" s="178" t="str">
        <f t="shared" si="163"/>
        <v/>
      </c>
      <c r="AB75" s="8"/>
      <c r="AC75" s="8"/>
    </row>
    <row r="76" spans="1:29" ht="15.75" customHeight="1" x14ac:dyDescent="0.2">
      <c r="A76" s="165"/>
      <c r="B76" s="1"/>
      <c r="C76" s="1"/>
      <c r="D76" s="8" t="e">
        <f>VLOOKUP(C76,'Items in Tally'!$A$2:$D$4982,2,FALSE)</f>
        <v>#N/A</v>
      </c>
      <c r="E76" s="214"/>
      <c r="F76" s="1133"/>
      <c r="G76" s="14"/>
      <c r="H76" s="210" t="str">
        <f t="shared" ref="H76:K76" si="164">IF(O76="","",O76/$G76-1)</f>
        <v/>
      </c>
      <c r="I76" s="3" t="str">
        <f t="shared" si="164"/>
        <v/>
      </c>
      <c r="J76" s="3" t="str">
        <f t="shared" si="164"/>
        <v/>
      </c>
      <c r="K76" s="3" t="str">
        <f t="shared" si="164"/>
        <v/>
      </c>
      <c r="L76" s="3"/>
      <c r="M76" s="167" t="str">
        <f t="shared" si="158"/>
        <v/>
      </c>
      <c r="N76" s="1133"/>
      <c r="O76" s="1132"/>
      <c r="P76" s="1133"/>
      <c r="Q76" s="1133"/>
      <c r="R76" s="1133"/>
      <c r="S76" s="1133"/>
      <c r="T76" s="166"/>
      <c r="U76" s="1133"/>
      <c r="V76" s="1134" t="str">
        <f t="shared" ref="V76:AA76" si="165">IF(O76="","",CEILING(O76*1.015,1))</f>
        <v/>
      </c>
      <c r="W76" s="1131" t="str">
        <f t="shared" si="165"/>
        <v/>
      </c>
      <c r="X76" s="1131" t="str">
        <f t="shared" si="165"/>
        <v/>
      </c>
      <c r="Y76" s="1131" t="str">
        <f t="shared" si="165"/>
        <v/>
      </c>
      <c r="Z76" s="1131" t="str">
        <f t="shared" si="165"/>
        <v/>
      </c>
      <c r="AA76" s="178" t="str">
        <f t="shared" si="165"/>
        <v/>
      </c>
      <c r="AB76" s="1"/>
      <c r="AC76" s="1"/>
    </row>
    <row r="77" spans="1:29" ht="15.75" customHeight="1" x14ac:dyDescent="0.2">
      <c r="A77" s="378"/>
      <c r="B77" s="357" t="s">
        <v>941</v>
      </c>
      <c r="C77" s="357"/>
      <c r="D77" s="8" t="e">
        <f>VLOOKUP(C77,'Items in Tally'!$A$2:$D$4982,2,FALSE)</f>
        <v>#N/A</v>
      </c>
      <c r="E77" s="221"/>
      <c r="F77" s="223"/>
      <c r="G77" s="222"/>
      <c r="H77" s="379" t="str">
        <f t="shared" ref="H77:K77" si="166">IF(O77="","",O77/$G77-1)</f>
        <v/>
      </c>
      <c r="I77" s="380" t="str">
        <f t="shared" si="166"/>
        <v/>
      </c>
      <c r="J77" s="380" t="str">
        <f t="shared" si="166"/>
        <v/>
      </c>
      <c r="K77" s="380" t="str">
        <f t="shared" si="166"/>
        <v/>
      </c>
      <c r="L77" s="380"/>
      <c r="M77" s="381" t="str">
        <f t="shared" si="158"/>
        <v/>
      </c>
      <c r="N77" s="382"/>
      <c r="O77" s="383"/>
      <c r="P77" s="382"/>
      <c r="Q77" s="382"/>
      <c r="R77" s="382"/>
      <c r="S77" s="382"/>
      <c r="T77" s="384"/>
      <c r="U77" s="382"/>
      <c r="V77" s="386" t="str">
        <f t="shared" ref="V77:Y77" si="167">IF(O77="","",CEILING(O77*1.015,5))</f>
        <v/>
      </c>
      <c r="W77" s="387" t="str">
        <f t="shared" si="167"/>
        <v/>
      </c>
      <c r="X77" s="387" t="str">
        <f t="shared" si="167"/>
        <v/>
      </c>
      <c r="Y77" s="387" t="str">
        <f t="shared" si="167"/>
        <v/>
      </c>
      <c r="Z77" s="387"/>
      <c r="AA77" s="388" t="str">
        <f>IF(T77="","",CEILING(T77*1.015,5))</f>
        <v/>
      </c>
      <c r="AB77" s="389"/>
      <c r="AC77" s="389"/>
    </row>
    <row r="78" spans="1:29" ht="15.75" customHeight="1" x14ac:dyDescent="0.2">
      <c r="A78" s="165" t="s">
        <v>44</v>
      </c>
      <c r="B78" s="1" t="s">
        <v>663</v>
      </c>
      <c r="C78" s="1" t="s">
        <v>942</v>
      </c>
      <c r="D78" s="8" t="str">
        <f>VLOOKUP(C78,'Items in Tally'!$A$2:$D$4982,2,FALSE)</f>
        <v>40 PC</v>
      </c>
      <c r="E78" s="214">
        <v>43574</v>
      </c>
      <c r="F78" s="14">
        <v>1.5</v>
      </c>
      <c r="G78" s="1133">
        <v>17</v>
      </c>
      <c r="H78" s="216" t="str">
        <f t="shared" ref="H78:K78" si="168">IF(O78="","",O78/$G78-1)</f>
        <v/>
      </c>
      <c r="I78" s="6" t="str">
        <f t="shared" si="168"/>
        <v/>
      </c>
      <c r="J78" s="6" t="str">
        <f t="shared" si="168"/>
        <v/>
      </c>
      <c r="K78" s="6" t="str">
        <f t="shared" si="168"/>
        <v/>
      </c>
      <c r="L78" s="6"/>
      <c r="M78" s="172" t="str">
        <f t="shared" si="158"/>
        <v/>
      </c>
      <c r="N78" s="1150"/>
      <c r="O78" s="1122"/>
      <c r="P78" s="1150"/>
      <c r="Q78" s="1150"/>
      <c r="R78" s="1150"/>
      <c r="S78" s="1150"/>
      <c r="T78" s="1045"/>
      <c r="U78" s="1150"/>
      <c r="V78" s="1134" t="str">
        <f t="shared" ref="V78:AA78" si="169">IF(O78="","",CEILING(O78*1.015,1))</f>
        <v/>
      </c>
      <c r="W78" s="1131" t="str">
        <f t="shared" si="169"/>
        <v/>
      </c>
      <c r="X78" s="1131" t="str">
        <f t="shared" si="169"/>
        <v/>
      </c>
      <c r="Y78" s="1131" t="str">
        <f t="shared" si="169"/>
        <v/>
      </c>
      <c r="Z78" s="1131" t="str">
        <f t="shared" si="169"/>
        <v/>
      </c>
      <c r="AA78" s="178" t="str">
        <f t="shared" si="169"/>
        <v/>
      </c>
      <c r="AB78" s="5"/>
      <c r="AC78" s="5"/>
    </row>
    <row r="79" spans="1:29" ht="15.75" customHeight="1" x14ac:dyDescent="0.2">
      <c r="A79" s="165" t="s">
        <v>44</v>
      </c>
      <c r="B79" s="1" t="s">
        <v>943</v>
      </c>
      <c r="C79" s="1"/>
      <c r="D79" s="8" t="e">
        <f>VLOOKUP(C79,'Items in Tally'!$A$2:$D$4982,2,FALSE)</f>
        <v>#N/A</v>
      </c>
      <c r="E79" s="214">
        <v>43574</v>
      </c>
      <c r="F79" s="1133">
        <v>5</v>
      </c>
      <c r="G79" s="1133">
        <v>54</v>
      </c>
      <c r="H79" s="210" t="str">
        <f t="shared" ref="H79:K79" si="170">IF(O79="","",O79/$G79-1)</f>
        <v/>
      </c>
      <c r="I79" s="3" t="str">
        <f t="shared" si="170"/>
        <v/>
      </c>
      <c r="J79" s="3" t="str">
        <f t="shared" si="170"/>
        <v/>
      </c>
      <c r="K79" s="3" t="str">
        <f t="shared" si="170"/>
        <v/>
      </c>
      <c r="L79" s="3"/>
      <c r="M79" s="167" t="str">
        <f t="shared" si="158"/>
        <v/>
      </c>
      <c r="N79" s="1133"/>
      <c r="O79" s="1132"/>
      <c r="P79" s="1133"/>
      <c r="Q79" s="1133"/>
      <c r="R79" s="1133"/>
      <c r="S79" s="1133"/>
      <c r="T79" s="166"/>
      <c r="U79" s="1133"/>
      <c r="V79" s="1134" t="str">
        <f t="shared" ref="V79:AA79" si="171">IF(O79="","",CEILING(O79*1.015,1))</f>
        <v/>
      </c>
      <c r="W79" s="1131" t="str">
        <f t="shared" si="171"/>
        <v/>
      </c>
      <c r="X79" s="1131" t="str">
        <f t="shared" si="171"/>
        <v/>
      </c>
      <c r="Y79" s="1131" t="str">
        <f t="shared" si="171"/>
        <v/>
      </c>
      <c r="Z79" s="1131" t="str">
        <f t="shared" si="171"/>
        <v/>
      </c>
      <c r="AA79" s="178" t="str">
        <f t="shared" si="171"/>
        <v/>
      </c>
      <c r="AB79" s="1"/>
      <c r="AC79" s="1"/>
    </row>
    <row r="80" spans="1:29" ht="15.75" customHeight="1" x14ac:dyDescent="0.2">
      <c r="A80" s="165" t="s">
        <v>44</v>
      </c>
      <c r="B80" s="1" t="s">
        <v>944</v>
      </c>
      <c r="C80" s="1"/>
      <c r="D80" s="8" t="e">
        <f>VLOOKUP(C80,'Items in Tally'!$A$2:$D$4982,2,FALSE)</f>
        <v>#N/A</v>
      </c>
      <c r="E80" s="214">
        <v>44317</v>
      </c>
      <c r="F80" s="1133">
        <v>1.5</v>
      </c>
      <c r="G80" s="1133">
        <v>18</v>
      </c>
      <c r="H80" s="210" t="str">
        <f t="shared" ref="H80:K80" si="172">IF(O80="","",O80/$G80-1)</f>
        <v/>
      </c>
      <c r="I80" s="3" t="str">
        <f t="shared" si="172"/>
        <v/>
      </c>
      <c r="J80" s="3" t="str">
        <f t="shared" si="172"/>
        <v/>
      </c>
      <c r="K80" s="3" t="str">
        <f t="shared" si="172"/>
        <v/>
      </c>
      <c r="L80" s="3"/>
      <c r="M80" s="167" t="str">
        <f t="shared" si="158"/>
        <v/>
      </c>
      <c r="N80" s="1133"/>
      <c r="O80" s="1132"/>
      <c r="P80" s="1133"/>
      <c r="Q80" s="1133"/>
      <c r="R80" s="1133"/>
      <c r="S80" s="1133"/>
      <c r="T80" s="166"/>
      <c r="U80" s="1133"/>
      <c r="V80" s="1134" t="str">
        <f t="shared" ref="V80:AA80" si="173">IF(O80="","",CEILING(O80*1.015,1))</f>
        <v/>
      </c>
      <c r="W80" s="1131" t="str">
        <f t="shared" si="173"/>
        <v/>
      </c>
      <c r="X80" s="1131" t="str">
        <f t="shared" si="173"/>
        <v/>
      </c>
      <c r="Y80" s="1131" t="str">
        <f t="shared" si="173"/>
        <v/>
      </c>
      <c r="Z80" s="1131" t="str">
        <f t="shared" si="173"/>
        <v/>
      </c>
      <c r="AA80" s="178" t="str">
        <f t="shared" si="173"/>
        <v/>
      </c>
      <c r="AB80" s="1"/>
      <c r="AC80" s="1"/>
    </row>
    <row r="81" spans="1:29" ht="15.75" customHeight="1" x14ac:dyDescent="0.2">
      <c r="A81" s="165"/>
      <c r="B81" s="1"/>
      <c r="C81" s="1"/>
      <c r="D81" s="8" t="e">
        <f>VLOOKUP(C81,'Items in Tally'!$A$2:$D$4982,2,FALSE)</f>
        <v>#N/A</v>
      </c>
      <c r="E81" s="214"/>
      <c r="F81" s="1133"/>
      <c r="G81" s="1133"/>
      <c r="H81" s="210" t="str">
        <f t="shared" ref="H81:K81" si="174">IF(O81="","",O81/$G81-1)</f>
        <v/>
      </c>
      <c r="I81" s="3" t="str">
        <f t="shared" si="174"/>
        <v/>
      </c>
      <c r="J81" s="3" t="str">
        <f t="shared" si="174"/>
        <v/>
      </c>
      <c r="K81" s="3" t="str">
        <f t="shared" si="174"/>
        <v/>
      </c>
      <c r="L81" s="3"/>
      <c r="M81" s="167" t="str">
        <f t="shared" si="158"/>
        <v/>
      </c>
      <c r="N81" s="1133"/>
      <c r="O81" s="1132"/>
      <c r="P81" s="1133"/>
      <c r="Q81" s="1133"/>
      <c r="R81" s="1133"/>
      <c r="S81" s="1133"/>
      <c r="T81" s="166"/>
      <c r="U81" s="1133"/>
      <c r="V81" s="1134" t="str">
        <f t="shared" ref="V81:AA81" si="175">IF(O81="","",CEILING(O81*1.015,1))</f>
        <v/>
      </c>
      <c r="W81" s="1131" t="str">
        <f t="shared" si="175"/>
        <v/>
      </c>
      <c r="X81" s="1131" t="str">
        <f t="shared" si="175"/>
        <v/>
      </c>
      <c r="Y81" s="1131" t="str">
        <f t="shared" si="175"/>
        <v/>
      </c>
      <c r="Z81" s="1131" t="str">
        <f t="shared" si="175"/>
        <v/>
      </c>
      <c r="AA81" s="178" t="str">
        <f t="shared" si="175"/>
        <v/>
      </c>
      <c r="AB81" s="1"/>
      <c r="AC81" s="1"/>
    </row>
    <row r="82" spans="1:29" ht="15.75" customHeight="1" x14ac:dyDescent="0.2">
      <c r="A82" s="277"/>
      <c r="B82" s="357" t="s">
        <v>945</v>
      </c>
      <c r="C82" s="357"/>
      <c r="D82" s="8" t="e">
        <f>VLOOKUP(C82,'Items in Tally'!$A$2:$D$4982,2,FALSE)</f>
        <v>#N/A</v>
      </c>
      <c r="E82" s="221"/>
      <c r="F82" s="223"/>
      <c r="G82" s="223"/>
      <c r="H82" s="368" t="str">
        <f t="shared" ref="H82:K82" si="176">IF(O82="","",O82/$G82-1)</f>
        <v/>
      </c>
      <c r="I82" s="279" t="str">
        <f t="shared" si="176"/>
        <v/>
      </c>
      <c r="J82" s="279" t="str">
        <f t="shared" si="176"/>
        <v/>
      </c>
      <c r="K82" s="279" t="str">
        <f t="shared" si="176"/>
        <v/>
      </c>
      <c r="L82" s="279"/>
      <c r="M82" s="359" t="str">
        <f t="shared" si="158"/>
        <v/>
      </c>
      <c r="N82" s="223"/>
      <c r="O82" s="280"/>
      <c r="P82" s="223"/>
      <c r="Q82" s="223"/>
      <c r="R82" s="223"/>
      <c r="S82" s="223"/>
      <c r="T82" s="287"/>
      <c r="U82" s="223"/>
      <c r="V82" s="282" t="str">
        <f t="shared" ref="V82:Y82" si="177">IF(O82="","",CEILING(O82*1.015,5))</f>
        <v/>
      </c>
      <c r="W82" s="281" t="str">
        <f t="shared" si="177"/>
        <v/>
      </c>
      <c r="X82" s="281" t="str">
        <f t="shared" si="177"/>
        <v/>
      </c>
      <c r="Y82" s="281" t="str">
        <f t="shared" si="177"/>
        <v/>
      </c>
      <c r="Z82" s="281"/>
      <c r="AA82" s="283" t="str">
        <f>IF(T82="","",CEILING(T82*1.015,5))</f>
        <v/>
      </c>
      <c r="AB82" s="190"/>
      <c r="AC82" s="190"/>
    </row>
    <row r="83" spans="1:29" ht="15.75" customHeight="1" x14ac:dyDescent="0.2">
      <c r="A83" s="165" t="s">
        <v>706</v>
      </c>
      <c r="B83" s="1" t="s">
        <v>946</v>
      </c>
      <c r="C83" s="700" t="s">
        <v>947</v>
      </c>
      <c r="D83" s="8" t="str">
        <f>VLOOKUP(C83,'Items in Tally'!$A$2:$D$4982,2,FALSE)</f>
        <v>269 PC</v>
      </c>
      <c r="E83" s="180">
        <v>45772</v>
      </c>
      <c r="F83" s="1">
        <v>4</v>
      </c>
      <c r="G83" s="1">
        <v>50</v>
      </c>
      <c r="H83" s="210">
        <f t="shared" ref="H83:K83" si="178">IF(O83="","",O83/$G83-1)</f>
        <v>3</v>
      </c>
      <c r="I83" s="3">
        <f t="shared" si="178"/>
        <v>2.5</v>
      </c>
      <c r="J83" s="3">
        <f t="shared" si="178"/>
        <v>1.6</v>
      </c>
      <c r="K83" s="3">
        <f t="shared" si="178"/>
        <v>1</v>
      </c>
      <c r="L83" s="3"/>
      <c r="M83" s="167" t="str">
        <f t="shared" si="158"/>
        <v/>
      </c>
      <c r="N83" s="1133"/>
      <c r="O83" s="1132">
        <v>200</v>
      </c>
      <c r="P83" s="1133">
        <v>175</v>
      </c>
      <c r="Q83" s="1133">
        <v>130</v>
      </c>
      <c r="R83" s="1127">
        <v>100</v>
      </c>
      <c r="S83" s="1127"/>
      <c r="T83" s="659"/>
      <c r="U83" s="1133"/>
      <c r="V83" s="169">
        <f t="shared" ref="V83:AA83" si="179">IF(O83="","",CEILING(O83*1.015,1))</f>
        <v>203</v>
      </c>
      <c r="W83" s="1135">
        <f t="shared" si="179"/>
        <v>178</v>
      </c>
      <c r="X83" s="1135">
        <f t="shared" si="179"/>
        <v>132</v>
      </c>
      <c r="Y83" s="1135">
        <f t="shared" si="179"/>
        <v>102</v>
      </c>
      <c r="Z83" s="1135" t="str">
        <f t="shared" si="179"/>
        <v/>
      </c>
      <c r="AA83" s="168" t="str">
        <f t="shared" si="179"/>
        <v/>
      </c>
      <c r="AB83" s="1"/>
      <c r="AC83" s="1"/>
    </row>
    <row r="84" spans="1:29" ht="15.75" customHeight="1" x14ac:dyDescent="0.2">
      <c r="A84" s="165"/>
      <c r="B84" s="1"/>
      <c r="C84" s="1"/>
      <c r="D84" s="8" t="e">
        <f>VLOOKUP(C84,'Items in Tally'!$A$2:$D$4982,2,FALSE)</f>
        <v>#N/A</v>
      </c>
      <c r="E84" s="214"/>
      <c r="F84" s="1133"/>
      <c r="G84" s="1133"/>
      <c r="H84" s="210"/>
      <c r="I84" s="3"/>
      <c r="J84" s="3"/>
      <c r="K84" s="3"/>
      <c r="L84" s="3"/>
      <c r="M84" s="167"/>
      <c r="N84" s="1133"/>
      <c r="O84" s="1132"/>
      <c r="P84" s="1133"/>
      <c r="Q84" s="1133"/>
      <c r="R84" s="1133"/>
      <c r="S84" s="1133"/>
      <c r="T84" s="166"/>
      <c r="U84" s="1133"/>
      <c r="V84" s="169"/>
      <c r="W84" s="1135"/>
      <c r="X84" s="1135"/>
      <c r="Y84" s="1135"/>
      <c r="Z84" s="1135"/>
      <c r="AA84" s="178" t="str">
        <f t="shared" ref="AA84:AA85" si="180">IF(T84="","",CEILING(T84*1.015,1))</f>
        <v/>
      </c>
      <c r="AB84" s="1"/>
      <c r="AC84" s="1"/>
    </row>
    <row r="85" spans="1:29" ht="15.75" customHeight="1" x14ac:dyDescent="0.2">
      <c r="A85" s="165"/>
      <c r="B85" s="1"/>
      <c r="C85" s="1"/>
      <c r="D85" s="8" t="e">
        <f>VLOOKUP(C85,'Items in Tally'!$A$2:$D$4982,2,FALSE)</f>
        <v>#N/A</v>
      </c>
      <c r="E85" s="214"/>
      <c r="F85" s="1133"/>
      <c r="G85" s="1133"/>
      <c r="H85" s="210"/>
      <c r="I85" s="3"/>
      <c r="J85" s="3"/>
      <c r="K85" s="3"/>
      <c r="L85" s="3"/>
      <c r="M85" s="167"/>
      <c r="N85" s="1133"/>
      <c r="O85" s="1132"/>
      <c r="P85" s="1133"/>
      <c r="Q85" s="1133"/>
      <c r="R85" s="1133"/>
      <c r="S85" s="1133"/>
      <c r="T85" s="166"/>
      <c r="U85" s="1133"/>
      <c r="V85" s="169"/>
      <c r="W85" s="1135"/>
      <c r="X85" s="1135"/>
      <c r="Y85" s="1135"/>
      <c r="Z85" s="1135"/>
      <c r="AA85" s="178" t="str">
        <f t="shared" si="180"/>
        <v/>
      </c>
      <c r="AB85" s="1"/>
      <c r="AC85" s="1"/>
    </row>
    <row r="86" spans="1:29" ht="15.75" customHeight="1" x14ac:dyDescent="0.2">
      <c r="A86" s="277"/>
      <c r="B86" s="357" t="s">
        <v>948</v>
      </c>
      <c r="C86" s="357"/>
      <c r="D86" s="8" t="e">
        <f>VLOOKUP(C86,'Items in Tally'!$A$2:$D$4982,2,FALSE)</f>
        <v>#N/A</v>
      </c>
      <c r="E86" s="221"/>
      <c r="F86" s="223"/>
      <c r="G86" s="223"/>
      <c r="H86" s="368" t="str">
        <f t="shared" ref="H86:K86" si="181">IF(O86="","",O86/$G86-1)</f>
        <v/>
      </c>
      <c r="I86" s="279" t="str">
        <f t="shared" si="181"/>
        <v/>
      </c>
      <c r="J86" s="279" t="str">
        <f t="shared" si="181"/>
        <v/>
      </c>
      <c r="K86" s="279" t="str">
        <f t="shared" si="181"/>
        <v/>
      </c>
      <c r="L86" s="279"/>
      <c r="M86" s="359" t="str">
        <f t="shared" ref="M86:M89" si="182">IF(T86="","",T86/$G86-1)</f>
        <v/>
      </c>
      <c r="N86" s="223"/>
      <c r="O86" s="280"/>
      <c r="P86" s="223"/>
      <c r="Q86" s="223"/>
      <c r="R86" s="223"/>
      <c r="S86" s="223"/>
      <c r="T86" s="287"/>
      <c r="U86" s="223"/>
      <c r="V86" s="282" t="str">
        <f t="shared" ref="V86:Y86" si="183">IF(O86="","",CEILING(O86*1.015,5))</f>
        <v/>
      </c>
      <c r="W86" s="281" t="str">
        <f t="shared" si="183"/>
        <v/>
      </c>
      <c r="X86" s="281" t="str">
        <f t="shared" si="183"/>
        <v/>
      </c>
      <c r="Y86" s="281" t="str">
        <f t="shared" si="183"/>
        <v/>
      </c>
      <c r="Z86" s="281"/>
      <c r="AA86" s="283" t="str">
        <f>IF(T86="","",CEILING(T86*1.015,5))</f>
        <v/>
      </c>
      <c r="AB86" s="190"/>
      <c r="AC86" s="190"/>
    </row>
    <row r="87" spans="1:29" ht="15.75" customHeight="1" x14ac:dyDescent="0.2">
      <c r="A87" s="175" t="s">
        <v>20</v>
      </c>
      <c r="B87" s="1" t="s">
        <v>949</v>
      </c>
      <c r="C87" s="1"/>
      <c r="D87" s="8" t="e">
        <f>VLOOKUP(C87,'Items in Tally'!$A$2:$D$4982,2,FALSE)</f>
        <v>#N/A</v>
      </c>
      <c r="E87" s="180">
        <v>43709</v>
      </c>
      <c r="F87" s="1">
        <v>10</v>
      </c>
      <c r="G87" s="1">
        <v>110</v>
      </c>
      <c r="H87" s="216" t="str">
        <f t="shared" ref="H87:K87" si="184">IF(O87="","",O87/$G87-1)</f>
        <v/>
      </c>
      <c r="I87" s="6" t="str">
        <f t="shared" si="184"/>
        <v/>
      </c>
      <c r="J87" s="6" t="str">
        <f t="shared" si="184"/>
        <v/>
      </c>
      <c r="K87" s="6" t="str">
        <f t="shared" si="184"/>
        <v/>
      </c>
      <c r="L87" s="6"/>
      <c r="M87" s="172" t="str">
        <f t="shared" si="182"/>
        <v/>
      </c>
      <c r="N87" s="1150"/>
      <c r="O87" s="1122"/>
      <c r="P87" s="1150"/>
      <c r="Q87" s="1150"/>
      <c r="R87" s="35"/>
      <c r="S87" s="35"/>
      <c r="T87" s="237"/>
      <c r="U87" s="1150"/>
      <c r="V87" s="1134" t="str">
        <f t="shared" ref="V87:AA87" si="185">IF(O87="","",CEILING(O87*1.015,1))</f>
        <v/>
      </c>
      <c r="W87" s="1131" t="str">
        <f t="shared" si="185"/>
        <v/>
      </c>
      <c r="X87" s="1131" t="str">
        <f t="shared" si="185"/>
        <v/>
      </c>
      <c r="Y87" s="1131" t="str">
        <f t="shared" si="185"/>
        <v/>
      </c>
      <c r="Z87" s="1131" t="str">
        <f t="shared" si="185"/>
        <v/>
      </c>
      <c r="AA87" s="178" t="str">
        <f t="shared" si="185"/>
        <v/>
      </c>
      <c r="AB87" s="5"/>
      <c r="AC87" s="5"/>
    </row>
    <row r="88" spans="1:29" ht="15.75" customHeight="1" x14ac:dyDescent="0.2">
      <c r="A88" s="175" t="s">
        <v>20</v>
      </c>
      <c r="B88" s="1" t="s">
        <v>566</v>
      </c>
      <c r="C88" s="1"/>
      <c r="D88" s="8" t="e">
        <f>VLOOKUP(C88,'Items in Tally'!$A$2:$D$4982,2,FALSE)</f>
        <v>#N/A</v>
      </c>
      <c r="E88" s="180">
        <v>43709</v>
      </c>
      <c r="F88" s="1">
        <v>16</v>
      </c>
      <c r="G88" s="1">
        <v>175</v>
      </c>
      <c r="H88" s="213" t="str">
        <f t="shared" ref="H88:K88" si="186">IF(O88="","",O88/$G88-1)</f>
        <v/>
      </c>
      <c r="I88" s="9" t="str">
        <f t="shared" si="186"/>
        <v/>
      </c>
      <c r="J88" s="9" t="str">
        <f t="shared" si="186"/>
        <v/>
      </c>
      <c r="K88" s="9" t="str">
        <f t="shared" si="186"/>
        <v/>
      </c>
      <c r="L88" s="9"/>
      <c r="M88" s="177" t="str">
        <f t="shared" si="182"/>
        <v/>
      </c>
      <c r="N88" s="1130"/>
      <c r="O88" s="1129"/>
      <c r="P88" s="1130"/>
      <c r="Q88" s="1130"/>
      <c r="R88" s="17"/>
      <c r="S88" s="17"/>
      <c r="T88" s="240"/>
      <c r="U88" s="1130"/>
      <c r="V88" s="1134" t="str">
        <f t="shared" ref="V88:AA88" si="187">IF(O88="","",CEILING(O88*1.015,1))</f>
        <v/>
      </c>
      <c r="W88" s="1131" t="str">
        <f t="shared" si="187"/>
        <v/>
      </c>
      <c r="X88" s="1131" t="str">
        <f t="shared" si="187"/>
        <v/>
      </c>
      <c r="Y88" s="1131" t="str">
        <f t="shared" si="187"/>
        <v/>
      </c>
      <c r="Z88" s="1131" t="str">
        <f t="shared" si="187"/>
        <v/>
      </c>
      <c r="AA88" s="178" t="str">
        <f t="shared" si="187"/>
        <v/>
      </c>
      <c r="AB88" s="8"/>
      <c r="AC88" s="8"/>
    </row>
    <row r="89" spans="1:29" ht="15.75" customHeight="1" x14ac:dyDescent="0.2">
      <c r="A89" s="288" t="s">
        <v>20</v>
      </c>
      <c r="B89" s="192" t="s">
        <v>950</v>
      </c>
      <c r="C89" s="192"/>
      <c r="D89" s="8" t="e">
        <f>VLOOKUP(C89,'Items in Tally'!$A$2:$D$4982,2,FALSE)</f>
        <v>#N/A</v>
      </c>
      <c r="E89" s="297">
        <v>43709</v>
      </c>
      <c r="F89" s="1">
        <v>18</v>
      </c>
      <c r="G89" s="1">
        <v>200</v>
      </c>
      <c r="H89" s="342" t="str">
        <f t="shared" ref="H89:K89" si="188">IF(O89="","",O89/$G89-1)</f>
        <v/>
      </c>
      <c r="I89" s="343" t="str">
        <f t="shared" si="188"/>
        <v/>
      </c>
      <c r="J89" s="343" t="str">
        <f t="shared" si="188"/>
        <v/>
      </c>
      <c r="K89" s="343" t="str">
        <f t="shared" si="188"/>
        <v/>
      </c>
      <c r="L89" s="343"/>
      <c r="M89" s="344" t="str">
        <f t="shared" si="182"/>
        <v/>
      </c>
      <c r="N89" s="1130"/>
      <c r="O89" s="291"/>
      <c r="P89" s="244"/>
      <c r="Q89" s="244"/>
      <c r="R89" s="244"/>
      <c r="S89" s="244"/>
      <c r="T89" s="245"/>
      <c r="U89" s="124"/>
      <c r="V89" s="293" t="str">
        <f t="shared" ref="V89:Y89" si="189">IF(O89="","",CEILING(O89*1.015,5))</f>
        <v/>
      </c>
      <c r="W89" s="294" t="str">
        <f t="shared" si="189"/>
        <v/>
      </c>
      <c r="X89" s="294" t="str">
        <f t="shared" si="189"/>
        <v/>
      </c>
      <c r="Y89" s="294" t="str">
        <f t="shared" si="189"/>
        <v/>
      </c>
      <c r="Z89" s="294"/>
      <c r="AA89" s="298" t="str">
        <f>IF(T89="","",CEILING(T89*1.015,5))</f>
        <v/>
      </c>
      <c r="AB89" s="8"/>
      <c r="AC89" s="8"/>
    </row>
    <row r="90" spans="1:29" ht="15.75" customHeight="1" x14ac:dyDescent="0.2">
      <c r="A90" s="1"/>
      <c r="B90" s="1"/>
      <c r="C90" s="1"/>
      <c r="D90" s="1"/>
      <c r="E90" s="1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135" t="str">
        <f>IF(T90="","",CEILING(T90*1.02,5))</f>
        <v/>
      </c>
      <c r="AB90" s="1"/>
      <c r="AC90" s="1"/>
    </row>
    <row r="91" spans="1:29" ht="15.75" customHeight="1" x14ac:dyDescent="0.2">
      <c r="A91" s="1"/>
      <c r="B91" s="1"/>
      <c r="C91" s="1"/>
      <c r="D91" s="1"/>
      <c r="E91" s="2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5.75" customHeight="1" x14ac:dyDescent="0.2">
      <c r="A92" s="1"/>
      <c r="B92" s="1"/>
      <c r="C92" s="1"/>
      <c r="D92" s="1"/>
      <c r="E92" s="2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5.75" customHeight="1" x14ac:dyDescent="0.2">
      <c r="A93" s="1"/>
      <c r="B93" s="1"/>
      <c r="C93" s="1"/>
      <c r="D93" s="1"/>
      <c r="E93" s="2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5.75" customHeight="1" x14ac:dyDescent="0.2">
      <c r="A94" s="1"/>
      <c r="B94" s="1"/>
      <c r="C94" s="1"/>
      <c r="D94" s="1"/>
      <c r="E94" s="2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5.75" customHeight="1" x14ac:dyDescent="0.2">
      <c r="A95" s="1"/>
      <c r="B95" s="1"/>
      <c r="C95" s="1"/>
      <c r="D95" s="1"/>
      <c r="E95" s="2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5.75" customHeight="1" x14ac:dyDescent="0.2">
      <c r="A96" s="1"/>
      <c r="B96" s="1"/>
      <c r="C96" s="1"/>
      <c r="D96" s="1"/>
      <c r="E96" s="2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5.75" customHeight="1" x14ac:dyDescent="0.2">
      <c r="A97" s="1"/>
      <c r="B97" s="1"/>
      <c r="C97" s="1"/>
      <c r="D97" s="1"/>
      <c r="E97" s="29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5.75" customHeight="1" x14ac:dyDescent="0.2">
      <c r="A98" s="1"/>
      <c r="B98" s="1"/>
      <c r="C98" s="1"/>
      <c r="D98" s="1"/>
      <c r="E98" s="29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5.75" customHeight="1" x14ac:dyDescent="0.2">
      <c r="A99" s="1"/>
      <c r="B99" s="1"/>
      <c r="C99" s="1"/>
      <c r="D99" s="1"/>
      <c r="E99" s="29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5.75" customHeight="1" x14ac:dyDescent="0.2">
      <c r="A100" s="1"/>
      <c r="B100" s="1"/>
      <c r="C100" s="1"/>
      <c r="D100" s="1"/>
      <c r="E100" s="29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5.75" customHeight="1" x14ac:dyDescent="0.2">
      <c r="A101" s="1"/>
      <c r="B101" s="1"/>
      <c r="C101" s="1"/>
      <c r="D101" s="1"/>
      <c r="E101" s="30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5.75" customHeight="1" x14ac:dyDescent="0.2">
      <c r="A102" s="1"/>
      <c r="B102" s="1"/>
      <c r="C102" s="1"/>
      <c r="D102" s="1"/>
      <c r="E102" s="30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5.75" customHeight="1" x14ac:dyDescent="0.2">
      <c r="A103" s="1"/>
      <c r="B103" s="1"/>
      <c r="C103" s="1"/>
      <c r="D103" s="1"/>
      <c r="E103" s="30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5.75" customHeight="1" x14ac:dyDescent="0.2">
      <c r="A104" s="1"/>
      <c r="B104" s="1"/>
      <c r="C104" s="1"/>
      <c r="D104" s="1"/>
      <c r="E104" s="30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5.75" customHeight="1" x14ac:dyDescent="0.2">
      <c r="A106" s="1"/>
      <c r="B106" s="1"/>
      <c r="C106" s="1"/>
      <c r="D106" s="1"/>
      <c r="E106" s="30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5.75" customHeight="1" x14ac:dyDescent="0.2">
      <c r="A108" s="1"/>
      <c r="B108" s="1"/>
      <c r="C108" s="1"/>
      <c r="D108" s="1"/>
      <c r="E108" s="30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5.75" customHeight="1" x14ac:dyDescent="0.2">
      <c r="A111" s="1"/>
      <c r="B111" s="1"/>
      <c r="C111" s="1"/>
      <c r="D111" s="1"/>
      <c r="E111" s="30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5.75" customHeight="1" x14ac:dyDescent="0.2">
      <c r="A112" s="1"/>
      <c r="B112" s="1"/>
      <c r="C112" s="1"/>
      <c r="D112" s="1"/>
      <c r="E112" s="30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5.75" customHeight="1" x14ac:dyDescent="0.2">
      <c r="A113" s="1"/>
      <c r="B113" s="1"/>
      <c r="C113" s="1"/>
      <c r="D113" s="1"/>
      <c r="E113" s="30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5.75" customHeight="1" x14ac:dyDescent="0.2">
      <c r="A114" s="1"/>
      <c r="B114" s="1"/>
      <c r="C114" s="1"/>
      <c r="D114" s="1"/>
      <c r="E114" s="30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5.75" customHeight="1" x14ac:dyDescent="0.2">
      <c r="A115" s="1"/>
      <c r="B115" s="1"/>
      <c r="C115" s="1"/>
      <c r="D115" s="1"/>
      <c r="E115" s="30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5.75" customHeight="1" x14ac:dyDescent="0.2">
      <c r="A116" s="1"/>
      <c r="B116" s="1"/>
      <c r="C116" s="1"/>
      <c r="D116" s="1"/>
      <c r="E116" s="30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5.75" customHeight="1" x14ac:dyDescent="0.2">
      <c r="A117" s="1"/>
      <c r="B117" s="1"/>
      <c r="C117" s="1"/>
      <c r="D117" s="1"/>
      <c r="E117" s="30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 spans="1:29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 spans="1:29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 spans="1:29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 spans="1:29" ht="15.75" customHeight="1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 spans="1:29" ht="15.75" customHeight="1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  <row r="1006" spans="1:29" ht="15.75" customHeight="1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</row>
    <row r="1007" spans="1:29" ht="15.75" customHeight="1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</row>
  </sheetData>
  <mergeCells count="3">
    <mergeCell ref="H1:J1"/>
    <mergeCell ref="O1:Q1"/>
    <mergeCell ref="V1:X1"/>
  </mergeCells>
  <pageMargins left="0.08" right="0.11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pane ySplit="2" topLeftCell="A5" activePane="bottomLeft" state="frozen"/>
      <selection pane="bottomLeft" activeCell="I22" sqref="I22:I25"/>
    </sheetView>
  </sheetViews>
  <sheetFormatPr baseColWidth="10" defaultColWidth="14.5" defaultRowHeight="15" customHeight="1" x14ac:dyDescent="0.2"/>
  <cols>
    <col min="1" max="1" width="9.5" customWidth="1"/>
    <col min="2" max="2" width="35.5" customWidth="1"/>
    <col min="3" max="3" width="7.33203125" customWidth="1"/>
    <col min="4" max="4" width="9.5" customWidth="1"/>
    <col min="5" max="5" width="6.5" customWidth="1"/>
    <col min="6" max="6" width="5.1640625" customWidth="1"/>
    <col min="7" max="9" width="9.1640625" customWidth="1"/>
    <col min="10" max="10" width="5.33203125" customWidth="1"/>
    <col min="11" max="12" width="7.5" customWidth="1"/>
    <col min="13" max="13" width="8.33203125" customWidth="1"/>
    <col min="14" max="26" width="9.1640625" customWidth="1"/>
  </cols>
  <sheetData>
    <row r="1" spans="1:26" hidden="1" x14ac:dyDescent="0.2">
      <c r="A1" s="156"/>
      <c r="B1" s="156"/>
      <c r="C1" s="161"/>
      <c r="D1" s="161"/>
      <c r="E1" s="161"/>
      <c r="F1" s="156"/>
      <c r="G1" s="1200" t="s">
        <v>1</v>
      </c>
      <c r="H1" s="1201"/>
      <c r="I1" s="1201"/>
      <c r="J1" s="156"/>
      <c r="K1" s="1200" t="s">
        <v>2</v>
      </c>
      <c r="L1" s="1201"/>
      <c r="M1" s="120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247" t="s">
        <v>4</v>
      </c>
      <c r="B2" s="248" t="s">
        <v>308</v>
      </c>
      <c r="C2" s="248" t="s">
        <v>951</v>
      </c>
      <c r="D2" s="248" t="s">
        <v>952</v>
      </c>
      <c r="E2" s="249" t="s">
        <v>953</v>
      </c>
      <c r="F2" s="159"/>
      <c r="G2" s="250" t="s">
        <v>15</v>
      </c>
      <c r="H2" s="251" t="s">
        <v>16</v>
      </c>
      <c r="I2" s="252" t="s">
        <v>17</v>
      </c>
      <c r="J2" s="156"/>
      <c r="K2" s="250" t="s">
        <v>15</v>
      </c>
      <c r="L2" s="251" t="s">
        <v>16</v>
      </c>
      <c r="M2" s="252" t="s">
        <v>17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71" t="s">
        <v>199</v>
      </c>
      <c r="B3" s="5" t="s">
        <v>954</v>
      </c>
      <c r="C3" s="1150">
        <v>70</v>
      </c>
      <c r="D3" s="1150">
        <v>100</v>
      </c>
      <c r="E3" s="1045">
        <v>10</v>
      </c>
      <c r="F3" s="1150"/>
      <c r="G3" s="1122">
        <v>50</v>
      </c>
      <c r="H3" s="1150">
        <v>43</v>
      </c>
      <c r="I3" s="1045">
        <v>40</v>
      </c>
      <c r="J3" s="1148"/>
      <c r="K3" s="1152">
        <f t="shared" ref="K3:M3" si="0">IF(G3="","",CEILING(G3*1.02,1))</f>
        <v>51</v>
      </c>
      <c r="L3" s="1148">
        <f t="shared" si="0"/>
        <v>44</v>
      </c>
      <c r="M3" s="173">
        <f t="shared" si="0"/>
        <v>41</v>
      </c>
      <c r="N3" s="5" t="s">
        <v>955</v>
      </c>
      <c r="O3" s="5"/>
      <c r="P3" s="1150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">
      <c r="A4" s="165" t="s">
        <v>199</v>
      </c>
      <c r="B4" s="8" t="s">
        <v>956</v>
      </c>
      <c r="C4" s="1130">
        <v>70</v>
      </c>
      <c r="D4" s="1130">
        <v>100</v>
      </c>
      <c r="E4" s="1154">
        <v>10</v>
      </c>
      <c r="F4" s="1133"/>
      <c r="G4" s="1129">
        <v>50</v>
      </c>
      <c r="H4" s="1130">
        <v>43</v>
      </c>
      <c r="I4" s="1154">
        <v>40</v>
      </c>
      <c r="J4" s="1135"/>
      <c r="K4" s="169">
        <f t="shared" ref="K4:M4" si="1">IF(G4="","",CEILING(G4*1.02,1))</f>
        <v>51</v>
      </c>
      <c r="L4" s="1135">
        <f t="shared" si="1"/>
        <v>44</v>
      </c>
      <c r="M4" s="168">
        <f t="shared" si="1"/>
        <v>41</v>
      </c>
      <c r="N4" s="8"/>
      <c r="O4" s="1"/>
      <c r="P4" s="1133"/>
      <c r="Q4" s="28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65" t="s">
        <v>199</v>
      </c>
      <c r="B5" s="8" t="s">
        <v>957</v>
      </c>
      <c r="C5" s="1130">
        <v>70</v>
      </c>
      <c r="D5" s="1130">
        <v>100</v>
      </c>
      <c r="E5" s="1154">
        <v>10</v>
      </c>
      <c r="F5" s="1133"/>
      <c r="G5" s="1129">
        <v>50</v>
      </c>
      <c r="H5" s="1130">
        <v>43</v>
      </c>
      <c r="I5" s="1154">
        <v>40</v>
      </c>
      <c r="J5" s="1135"/>
      <c r="K5" s="169">
        <f t="shared" ref="K5:M5" si="2">IF(G5="","",CEILING(G5*1.02,1))</f>
        <v>51</v>
      </c>
      <c r="L5" s="1135">
        <f t="shared" si="2"/>
        <v>44</v>
      </c>
      <c r="M5" s="168">
        <f t="shared" si="2"/>
        <v>41</v>
      </c>
      <c r="N5" s="8"/>
      <c r="O5" s="1"/>
      <c r="P5" s="1133"/>
      <c r="Q5" s="28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65" t="s">
        <v>199</v>
      </c>
      <c r="B6" s="8" t="s">
        <v>958</v>
      </c>
      <c r="C6" s="1130">
        <v>70</v>
      </c>
      <c r="D6" s="1130">
        <v>100</v>
      </c>
      <c r="E6" s="1154">
        <v>10</v>
      </c>
      <c r="F6" s="1133"/>
      <c r="G6" s="1129">
        <v>50</v>
      </c>
      <c r="H6" s="1130">
        <v>43</v>
      </c>
      <c r="I6" s="1154">
        <v>40</v>
      </c>
      <c r="J6" s="1135"/>
      <c r="K6" s="169">
        <f t="shared" ref="K6:M6" si="3">IF(G6="","",CEILING(G6*1.02,1))</f>
        <v>51</v>
      </c>
      <c r="L6" s="1135">
        <f t="shared" si="3"/>
        <v>44</v>
      </c>
      <c r="M6" s="168">
        <f t="shared" si="3"/>
        <v>41</v>
      </c>
      <c r="N6" s="8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71" t="s">
        <v>199</v>
      </c>
      <c r="B7" s="5" t="s">
        <v>959</v>
      </c>
      <c r="C7" s="1150">
        <v>70</v>
      </c>
      <c r="D7" s="1150">
        <v>100</v>
      </c>
      <c r="E7" s="1045">
        <v>10</v>
      </c>
      <c r="F7" s="1150"/>
      <c r="G7" s="1122">
        <v>40</v>
      </c>
      <c r="H7" s="1150">
        <v>43</v>
      </c>
      <c r="I7" s="1045">
        <v>40</v>
      </c>
      <c r="J7" s="1148"/>
      <c r="K7" s="1152">
        <f t="shared" ref="K7:M7" si="4">IF(G7="","",CEILING(G7*1.02,1))</f>
        <v>41</v>
      </c>
      <c r="L7" s="1148">
        <f t="shared" si="4"/>
        <v>44</v>
      </c>
      <c r="M7" s="173">
        <f t="shared" si="4"/>
        <v>41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">
      <c r="A8" s="171" t="s">
        <v>199</v>
      </c>
      <c r="B8" s="5" t="s">
        <v>960</v>
      </c>
      <c r="C8" s="1150">
        <v>70</v>
      </c>
      <c r="D8" s="1150">
        <v>100</v>
      </c>
      <c r="E8" s="1045">
        <v>10</v>
      </c>
      <c r="F8" s="1150"/>
      <c r="G8" s="1122">
        <v>40</v>
      </c>
      <c r="H8" s="1150">
        <v>43</v>
      </c>
      <c r="I8" s="1045">
        <v>40</v>
      </c>
      <c r="J8" s="1148"/>
      <c r="K8" s="1152">
        <f t="shared" ref="K8:M8" si="5">IF(G8="","",CEILING(G8*1.02,1))</f>
        <v>41</v>
      </c>
      <c r="L8" s="1148">
        <f t="shared" si="5"/>
        <v>44</v>
      </c>
      <c r="M8" s="173">
        <f t="shared" si="5"/>
        <v>41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">
      <c r="A9" s="165"/>
      <c r="B9" s="8"/>
      <c r="C9" s="1130"/>
      <c r="D9" s="1130"/>
      <c r="E9" s="1154"/>
      <c r="F9" s="1133"/>
      <c r="G9" s="1129" t="s">
        <v>961</v>
      </c>
      <c r="H9" s="1130"/>
      <c r="I9" s="1154" t="s">
        <v>961</v>
      </c>
      <c r="J9" s="1135"/>
      <c r="K9" s="169"/>
      <c r="L9" s="1135" t="str">
        <f>IF(H9="","",CEILING(H9*1.02,1))</f>
        <v/>
      </c>
      <c r="M9" s="168"/>
      <c r="N9" s="8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65" t="s">
        <v>199</v>
      </c>
      <c r="B10" s="8" t="s">
        <v>962</v>
      </c>
      <c r="C10" s="1130">
        <v>127</v>
      </c>
      <c r="D10" s="1130">
        <v>100</v>
      </c>
      <c r="E10" s="1154">
        <v>14</v>
      </c>
      <c r="F10" s="1133"/>
      <c r="G10" s="1129">
        <v>95</v>
      </c>
      <c r="H10" s="1130">
        <v>85</v>
      </c>
      <c r="I10" s="1154">
        <v>80</v>
      </c>
      <c r="J10" s="1135"/>
      <c r="K10" s="169">
        <f t="shared" ref="K10:M10" si="6">IF(G10="","",CEILING(G10*1.02,1))</f>
        <v>97</v>
      </c>
      <c r="L10" s="1135">
        <f t="shared" si="6"/>
        <v>87</v>
      </c>
      <c r="M10" s="168">
        <f t="shared" si="6"/>
        <v>82</v>
      </c>
      <c r="N10" s="8" t="s">
        <v>955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65" t="s">
        <v>199</v>
      </c>
      <c r="B11" s="8" t="s">
        <v>963</v>
      </c>
      <c r="C11" s="1130">
        <v>70</v>
      </c>
      <c r="D11" s="1130">
        <v>100</v>
      </c>
      <c r="E11" s="1154">
        <v>14</v>
      </c>
      <c r="F11" s="1133"/>
      <c r="G11" s="1129">
        <v>70</v>
      </c>
      <c r="H11" s="1130">
        <v>63</v>
      </c>
      <c r="I11" s="1154">
        <v>60</v>
      </c>
      <c r="J11" s="1135"/>
      <c r="K11" s="169">
        <f t="shared" ref="K11:M11" si="7">IF(G11="","",CEILING(G11*1.02,1))</f>
        <v>72</v>
      </c>
      <c r="L11" s="1135">
        <f t="shared" si="7"/>
        <v>65</v>
      </c>
      <c r="M11" s="168">
        <f t="shared" si="7"/>
        <v>62</v>
      </c>
      <c r="N11" s="8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65" t="s">
        <v>199</v>
      </c>
      <c r="B12" s="8" t="s">
        <v>964</v>
      </c>
      <c r="C12" s="1130">
        <v>70</v>
      </c>
      <c r="D12" s="1130">
        <v>100</v>
      </c>
      <c r="E12" s="1154">
        <v>14</v>
      </c>
      <c r="F12" s="1133"/>
      <c r="G12" s="1129">
        <v>70</v>
      </c>
      <c r="H12" s="1130">
        <v>63</v>
      </c>
      <c r="I12" s="1154">
        <v>60</v>
      </c>
      <c r="J12" s="1135"/>
      <c r="K12" s="169">
        <f t="shared" ref="K12:M12" si="8">IF(G12="","",CEILING(G12*1.02,1))</f>
        <v>72</v>
      </c>
      <c r="L12" s="1135">
        <f t="shared" si="8"/>
        <v>65</v>
      </c>
      <c r="M12" s="168">
        <f t="shared" si="8"/>
        <v>62</v>
      </c>
      <c r="N12" s="8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65" t="s">
        <v>199</v>
      </c>
      <c r="B13" s="8" t="s">
        <v>965</v>
      </c>
      <c r="C13" s="1130">
        <v>70</v>
      </c>
      <c r="D13" s="1130">
        <v>100</v>
      </c>
      <c r="E13" s="1154">
        <v>14</v>
      </c>
      <c r="F13" s="1133"/>
      <c r="G13" s="1129">
        <v>70</v>
      </c>
      <c r="H13" s="1130">
        <v>63</v>
      </c>
      <c r="I13" s="1154">
        <v>60</v>
      </c>
      <c r="J13" s="1135"/>
      <c r="K13" s="169">
        <f t="shared" ref="K13:M13" si="9">IF(G13="","",CEILING(G13*1.02,1))</f>
        <v>72</v>
      </c>
      <c r="L13" s="1135">
        <f t="shared" si="9"/>
        <v>65</v>
      </c>
      <c r="M13" s="168">
        <f t="shared" si="9"/>
        <v>62</v>
      </c>
      <c r="N13" s="8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65"/>
      <c r="B14" s="8"/>
      <c r="C14" s="1130"/>
      <c r="D14" s="1130"/>
      <c r="E14" s="1154"/>
      <c r="F14" s="1133"/>
      <c r="G14" s="1129" t="s">
        <v>961</v>
      </c>
      <c r="H14" s="1130"/>
      <c r="I14" s="1154" t="s">
        <v>961</v>
      </c>
      <c r="J14" s="1135"/>
      <c r="K14" s="169"/>
      <c r="L14" s="1135"/>
      <c r="M14" s="168"/>
      <c r="N14" s="8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65" t="s">
        <v>199</v>
      </c>
      <c r="B15" s="5" t="s">
        <v>966</v>
      </c>
      <c r="C15" s="1150">
        <v>140</v>
      </c>
      <c r="D15" s="1150">
        <v>100</v>
      </c>
      <c r="E15" s="1045">
        <v>13</v>
      </c>
      <c r="F15" s="1150"/>
      <c r="G15" s="1122">
        <v>135</v>
      </c>
      <c r="H15" s="1150">
        <v>125</v>
      </c>
      <c r="I15" s="1045">
        <v>120</v>
      </c>
      <c r="J15" s="1148"/>
      <c r="K15" s="1152">
        <f t="shared" ref="K15:M15" si="10">IF(G15="","",CEILING(G15*1.02,1))</f>
        <v>138</v>
      </c>
      <c r="L15" s="1148">
        <f t="shared" si="10"/>
        <v>128</v>
      </c>
      <c r="M15" s="173">
        <f t="shared" si="10"/>
        <v>123</v>
      </c>
      <c r="N15" s="8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">
      <c r="A16" s="165"/>
      <c r="B16" s="8"/>
      <c r="C16" s="1130"/>
      <c r="D16" s="1130"/>
      <c r="E16" s="1154"/>
      <c r="F16" s="1133"/>
      <c r="G16" s="1129" t="s">
        <v>961</v>
      </c>
      <c r="H16" s="1130"/>
      <c r="I16" s="1154" t="s">
        <v>961</v>
      </c>
      <c r="J16" s="1135"/>
      <c r="K16" s="169"/>
      <c r="L16" s="1135"/>
      <c r="M16" s="168"/>
      <c r="N16" s="8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71" t="s">
        <v>164</v>
      </c>
      <c r="B17" s="5" t="s">
        <v>967</v>
      </c>
      <c r="C17" s="1150">
        <v>135</v>
      </c>
      <c r="D17" s="1150">
        <v>100</v>
      </c>
      <c r="E17" s="1045">
        <v>13</v>
      </c>
      <c r="F17" s="1150"/>
      <c r="G17" s="1122">
        <v>75</v>
      </c>
      <c r="H17" s="1150">
        <v>68</v>
      </c>
      <c r="I17" s="1045">
        <v>65</v>
      </c>
      <c r="J17" s="1150"/>
      <c r="K17" s="1122">
        <f t="shared" ref="K17:M17" si="11">IF(G17="","",CEILING(G17*1.02,0.5))</f>
        <v>76.5</v>
      </c>
      <c r="L17" s="1150">
        <f t="shared" si="11"/>
        <v>69.5</v>
      </c>
      <c r="M17" s="1045">
        <f t="shared" si="11"/>
        <v>66.5</v>
      </c>
      <c r="N17" s="5" t="s">
        <v>968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">
      <c r="A18" s="165" t="s">
        <v>164</v>
      </c>
      <c r="B18" s="8" t="s">
        <v>969</v>
      </c>
      <c r="C18" s="1130">
        <v>70</v>
      </c>
      <c r="D18" s="1130">
        <v>100</v>
      </c>
      <c r="E18" s="1154">
        <v>10</v>
      </c>
      <c r="F18" s="1133"/>
      <c r="G18" s="1129">
        <v>55</v>
      </c>
      <c r="H18" s="1130">
        <v>48</v>
      </c>
      <c r="I18" s="1154">
        <v>45</v>
      </c>
      <c r="J18" s="1133"/>
      <c r="K18" s="1132">
        <f t="shared" ref="K18:M18" si="12">IF(G18="","",CEILING(G18*1.02,0.5))</f>
        <v>56.5</v>
      </c>
      <c r="L18" s="1133">
        <f t="shared" si="12"/>
        <v>49</v>
      </c>
      <c r="M18" s="166">
        <f t="shared" si="12"/>
        <v>46</v>
      </c>
      <c r="N18" s="8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65" t="s">
        <v>164</v>
      </c>
      <c r="B19" s="8" t="s">
        <v>970</v>
      </c>
      <c r="C19" s="1130">
        <v>70</v>
      </c>
      <c r="D19" s="1130">
        <v>100</v>
      </c>
      <c r="E19" s="1154">
        <v>10</v>
      </c>
      <c r="F19" s="1133"/>
      <c r="G19" s="1129">
        <v>55</v>
      </c>
      <c r="H19" s="1130">
        <v>48</v>
      </c>
      <c r="I19" s="1154">
        <v>45</v>
      </c>
      <c r="J19" s="1133"/>
      <c r="K19" s="1132">
        <f t="shared" ref="K19:M19" si="13">IF(G19="","",CEILING(G19*1.02,0.5))</f>
        <v>56.5</v>
      </c>
      <c r="L19" s="1133">
        <f t="shared" si="13"/>
        <v>49</v>
      </c>
      <c r="M19" s="166">
        <f t="shared" si="13"/>
        <v>46</v>
      </c>
      <c r="N19" s="8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65" t="s">
        <v>164</v>
      </c>
      <c r="B20" s="8" t="s">
        <v>971</v>
      </c>
      <c r="C20" s="1130">
        <v>70</v>
      </c>
      <c r="D20" s="1130">
        <v>100</v>
      </c>
      <c r="E20" s="1154">
        <v>10</v>
      </c>
      <c r="F20" s="1133"/>
      <c r="G20" s="1129">
        <v>55</v>
      </c>
      <c r="H20" s="1130">
        <v>48</v>
      </c>
      <c r="I20" s="1154">
        <v>45</v>
      </c>
      <c r="J20" s="1133"/>
      <c r="K20" s="1132">
        <f t="shared" ref="K20:M20" si="14">IF(G20="","",CEILING(G20*1.02,0.5))</f>
        <v>56.5</v>
      </c>
      <c r="L20" s="1133">
        <f t="shared" si="14"/>
        <v>49</v>
      </c>
      <c r="M20" s="166">
        <f t="shared" si="14"/>
        <v>46</v>
      </c>
      <c r="N20" s="8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65"/>
      <c r="B21" s="8"/>
      <c r="C21" s="1130"/>
      <c r="D21" s="1130"/>
      <c r="E21" s="1154"/>
      <c r="F21" s="1133"/>
      <c r="G21" s="1129" t="s">
        <v>961</v>
      </c>
      <c r="H21" s="1130"/>
      <c r="I21" s="1154" t="s">
        <v>961</v>
      </c>
      <c r="J21" s="1133"/>
      <c r="K21" s="1132"/>
      <c r="L21" s="1133"/>
      <c r="M21" s="166"/>
      <c r="N21" s="8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65" t="s">
        <v>20</v>
      </c>
      <c r="B22" s="8" t="s">
        <v>972</v>
      </c>
      <c r="C22" s="1130">
        <v>135</v>
      </c>
      <c r="D22" s="1130">
        <v>100</v>
      </c>
      <c r="E22" s="1154">
        <v>13</v>
      </c>
      <c r="F22" s="1133"/>
      <c r="G22" s="1129">
        <v>70</v>
      </c>
      <c r="H22" s="1130">
        <v>65</v>
      </c>
      <c r="I22" s="1154">
        <v>60</v>
      </c>
      <c r="J22" s="1133"/>
      <c r="K22" s="1132">
        <f t="shared" ref="K22:M22" si="15">IF(G22="","",CEILING(G22*1.02,0.5))</f>
        <v>71.5</v>
      </c>
      <c r="L22" s="1133">
        <f t="shared" si="15"/>
        <v>66.5</v>
      </c>
      <c r="M22" s="166">
        <f t="shared" si="15"/>
        <v>61.5</v>
      </c>
      <c r="N22" s="8" t="s">
        <v>968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65" t="s">
        <v>20</v>
      </c>
      <c r="B23" s="8" t="s">
        <v>969</v>
      </c>
      <c r="C23" s="1130">
        <v>70</v>
      </c>
      <c r="D23" s="1130">
        <v>100</v>
      </c>
      <c r="E23" s="1154">
        <v>10</v>
      </c>
      <c r="F23" s="1133"/>
      <c r="G23" s="1129">
        <v>55</v>
      </c>
      <c r="H23" s="1130">
        <v>48</v>
      </c>
      <c r="I23" s="1154">
        <v>45</v>
      </c>
      <c r="J23" s="1133"/>
      <c r="K23" s="1132">
        <f t="shared" ref="K23:M23" si="16">IF(G23="","",CEILING(G23*1.02,0.5))</f>
        <v>56.5</v>
      </c>
      <c r="L23" s="1133">
        <f t="shared" si="16"/>
        <v>49</v>
      </c>
      <c r="M23" s="166">
        <f t="shared" si="16"/>
        <v>46</v>
      </c>
      <c r="N23" s="8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65" t="s">
        <v>20</v>
      </c>
      <c r="B24" s="8" t="s">
        <v>970</v>
      </c>
      <c r="C24" s="1130">
        <v>70</v>
      </c>
      <c r="D24" s="1130">
        <v>100</v>
      </c>
      <c r="E24" s="1154">
        <v>10</v>
      </c>
      <c r="F24" s="1133"/>
      <c r="G24" s="1129">
        <v>55</v>
      </c>
      <c r="H24" s="1130">
        <v>48</v>
      </c>
      <c r="I24" s="1154">
        <v>45</v>
      </c>
      <c r="J24" s="1133"/>
      <c r="K24" s="1132">
        <f t="shared" ref="K24:M24" si="17">IF(G24="","",CEILING(G24*1.02,0.5))</f>
        <v>56.5</v>
      </c>
      <c r="L24" s="1133">
        <f t="shared" si="17"/>
        <v>49</v>
      </c>
      <c r="M24" s="166">
        <f t="shared" si="17"/>
        <v>46</v>
      </c>
      <c r="N24" s="8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65" t="s">
        <v>20</v>
      </c>
      <c r="B25" s="8" t="s">
        <v>971</v>
      </c>
      <c r="C25" s="1130">
        <v>70</v>
      </c>
      <c r="D25" s="1130">
        <v>100</v>
      </c>
      <c r="E25" s="1154">
        <v>10</v>
      </c>
      <c r="F25" s="1133"/>
      <c r="G25" s="1129">
        <v>55</v>
      </c>
      <c r="H25" s="1130">
        <v>48</v>
      </c>
      <c r="I25" s="1154">
        <v>45</v>
      </c>
      <c r="J25" s="1133"/>
      <c r="K25" s="1132">
        <f t="shared" ref="K25:M25" si="18">IF(G25="","",CEILING(G25*1.02,0.5))</f>
        <v>56.5</v>
      </c>
      <c r="L25" s="1133">
        <f t="shared" si="18"/>
        <v>49</v>
      </c>
      <c r="M25" s="166">
        <f t="shared" si="18"/>
        <v>46</v>
      </c>
      <c r="N25" s="8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65"/>
      <c r="B26" s="8"/>
      <c r="C26" s="1130"/>
      <c r="D26" s="1130"/>
      <c r="E26" s="1154"/>
      <c r="F26" s="1133"/>
      <c r="G26" s="1129" t="s">
        <v>961</v>
      </c>
      <c r="H26" s="1130"/>
      <c r="I26" s="1154" t="s">
        <v>961</v>
      </c>
      <c r="J26" s="1133"/>
      <c r="K26" s="1132"/>
      <c r="L26" s="1133"/>
      <c r="M26" s="166"/>
      <c r="N26" s="8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65" t="s">
        <v>373</v>
      </c>
      <c r="B27" s="8" t="s">
        <v>973</v>
      </c>
      <c r="C27" s="1130">
        <v>100</v>
      </c>
      <c r="D27" s="1130">
        <v>100</v>
      </c>
      <c r="E27" s="1154">
        <v>11</v>
      </c>
      <c r="F27" s="1133"/>
      <c r="G27" s="1129">
        <v>55</v>
      </c>
      <c r="H27" s="1130">
        <v>48</v>
      </c>
      <c r="I27" s="1154">
        <v>45</v>
      </c>
      <c r="J27" s="1133"/>
      <c r="K27" s="1132">
        <f t="shared" ref="K27:M27" si="19">IF(G27="","",CEILING(G27*1.02,0.5))</f>
        <v>56.5</v>
      </c>
      <c r="L27" s="1133">
        <f t="shared" si="19"/>
        <v>49</v>
      </c>
      <c r="M27" s="166">
        <f t="shared" si="19"/>
        <v>46</v>
      </c>
      <c r="N27" s="8" t="s">
        <v>968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165" t="s">
        <v>373</v>
      </c>
      <c r="B28" s="8" t="s">
        <v>969</v>
      </c>
      <c r="C28" s="1130">
        <v>50</v>
      </c>
      <c r="D28" s="1130">
        <v>100</v>
      </c>
      <c r="E28" s="1154">
        <v>10</v>
      </c>
      <c r="F28" s="1133"/>
      <c r="G28" s="1129">
        <v>50</v>
      </c>
      <c r="H28" s="1130">
        <v>43</v>
      </c>
      <c r="I28" s="1154">
        <v>40</v>
      </c>
      <c r="J28" s="1133"/>
      <c r="K28" s="1132">
        <f t="shared" ref="K28:M28" si="20">IF(G28="","",CEILING(G28*1.02,0.5))</f>
        <v>51</v>
      </c>
      <c r="L28" s="1133">
        <f t="shared" si="20"/>
        <v>44</v>
      </c>
      <c r="M28" s="166">
        <f t="shared" si="20"/>
        <v>41</v>
      </c>
      <c r="N28" s="8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65" t="s">
        <v>373</v>
      </c>
      <c r="B29" s="8" t="s">
        <v>970</v>
      </c>
      <c r="C29" s="1130">
        <v>50</v>
      </c>
      <c r="D29" s="1130">
        <v>100</v>
      </c>
      <c r="E29" s="1154">
        <v>10</v>
      </c>
      <c r="F29" s="1133"/>
      <c r="G29" s="1129">
        <v>50</v>
      </c>
      <c r="H29" s="1130">
        <v>43</v>
      </c>
      <c r="I29" s="1154">
        <v>40</v>
      </c>
      <c r="J29" s="1133"/>
      <c r="K29" s="1132">
        <f t="shared" ref="K29:M29" si="21">IF(G29="","",CEILING(G29*1.02,0.5))</f>
        <v>51</v>
      </c>
      <c r="L29" s="1133">
        <f t="shared" si="21"/>
        <v>44</v>
      </c>
      <c r="M29" s="166">
        <f t="shared" si="21"/>
        <v>41</v>
      </c>
      <c r="N29" s="8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65" t="s">
        <v>373</v>
      </c>
      <c r="B30" s="8" t="s">
        <v>971</v>
      </c>
      <c r="C30" s="1130">
        <v>50</v>
      </c>
      <c r="D30" s="1130">
        <v>100</v>
      </c>
      <c r="E30" s="1154">
        <v>10</v>
      </c>
      <c r="F30" s="1133"/>
      <c r="G30" s="1129">
        <v>50</v>
      </c>
      <c r="H30" s="1130">
        <v>43</v>
      </c>
      <c r="I30" s="1154">
        <v>40</v>
      </c>
      <c r="J30" s="1133"/>
      <c r="K30" s="1132">
        <f t="shared" ref="K30:M30" si="22">IF(G30="","",CEILING(G30*1.02,0.5))</f>
        <v>51</v>
      </c>
      <c r="L30" s="1133">
        <f t="shared" si="22"/>
        <v>44</v>
      </c>
      <c r="M30" s="166">
        <f t="shared" si="22"/>
        <v>41</v>
      </c>
      <c r="N30" s="8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65"/>
      <c r="B31" s="8"/>
      <c r="C31" s="1130"/>
      <c r="D31" s="1130"/>
      <c r="E31" s="1154"/>
      <c r="F31" s="1133"/>
      <c r="G31" s="1129" t="s">
        <v>961</v>
      </c>
      <c r="H31" s="1130"/>
      <c r="I31" s="1154" t="s">
        <v>961</v>
      </c>
      <c r="J31" s="1133"/>
      <c r="K31" s="1132"/>
      <c r="L31" s="1133"/>
      <c r="M31" s="166"/>
      <c r="N31" s="8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319"/>
      <c r="B32" s="362" t="s">
        <v>974</v>
      </c>
      <c r="C32" s="320">
        <v>100</v>
      </c>
      <c r="D32" s="320">
        <v>100</v>
      </c>
      <c r="E32" s="328">
        <v>14</v>
      </c>
      <c r="F32" s="1150"/>
      <c r="G32" s="327">
        <v>105</v>
      </c>
      <c r="H32" s="320">
        <v>80</v>
      </c>
      <c r="I32" s="328">
        <v>65</v>
      </c>
      <c r="J32" s="1150"/>
      <c r="K32" s="327">
        <f t="shared" ref="K32:M32" si="23">IF(G32="","",CEILING(G32*1.02,0.5))</f>
        <v>107.5</v>
      </c>
      <c r="L32" s="320">
        <f t="shared" si="23"/>
        <v>82</v>
      </c>
      <c r="M32" s="328">
        <f t="shared" si="23"/>
        <v>66.5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1"/>
      <c r="B33" s="17"/>
      <c r="C33" s="17"/>
      <c r="D33" s="17"/>
      <c r="E33" s="75"/>
      <c r="F33" s="1133"/>
      <c r="G33" s="75"/>
      <c r="H33" s="75"/>
      <c r="I33" s="75">
        <f>SUM(I10:I14)</f>
        <v>260</v>
      </c>
      <c r="J33" s="1133"/>
      <c r="K33" s="1133" t="str">
        <f t="shared" ref="K33:M33" si="24">IF(G33="","",CEILING(G33*1.02,0.5))</f>
        <v/>
      </c>
      <c r="L33" s="1133" t="str">
        <f t="shared" si="24"/>
        <v/>
      </c>
      <c r="M33" s="1133">
        <f t="shared" si="24"/>
        <v>265.5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7"/>
      <c r="C34" s="17"/>
      <c r="D34" s="17"/>
      <c r="E34" s="75"/>
      <c r="F34" s="1133"/>
      <c r="G34" s="75"/>
      <c r="H34" s="75"/>
      <c r="I34" s="75"/>
      <c r="J34" s="1133"/>
      <c r="K34" s="1133" t="str">
        <f t="shared" ref="K34:M34" si="25">IF(G34="","",CEILING(G34*1.02,0.5))</f>
        <v/>
      </c>
      <c r="L34" s="1133" t="str">
        <f t="shared" si="25"/>
        <v/>
      </c>
      <c r="M34" s="1133" t="str">
        <f t="shared" si="25"/>
        <v/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7"/>
      <c r="C35" s="17"/>
      <c r="D35" s="17"/>
      <c r="E35" s="75"/>
      <c r="F35" s="1133"/>
      <c r="G35" s="75"/>
      <c r="H35" s="75"/>
      <c r="I35" s="75"/>
      <c r="J35" s="1133"/>
      <c r="K35" s="1133" t="str">
        <f t="shared" ref="K35:M35" si="26">IF(G35="","",CEILING(G35*1.02,0.5))</f>
        <v/>
      </c>
      <c r="L35" s="1133" t="str">
        <f t="shared" si="26"/>
        <v/>
      </c>
      <c r="M35" s="1133" t="str">
        <f t="shared" si="26"/>
        <v/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7"/>
      <c r="C36" s="17"/>
      <c r="D36" s="17"/>
      <c r="E36" s="75"/>
      <c r="F36" s="1133"/>
      <c r="G36" s="75"/>
      <c r="H36" s="75"/>
      <c r="I36" s="75"/>
      <c r="J36" s="1133"/>
      <c r="K36" s="1133" t="str">
        <f t="shared" ref="K36:M36" si="27">IF(G36="","",CEILING(G36*1.02,0.5))</f>
        <v/>
      </c>
      <c r="L36" s="1133" t="str">
        <f t="shared" si="27"/>
        <v/>
      </c>
      <c r="M36" s="1133" t="str">
        <f t="shared" si="27"/>
        <v/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7"/>
      <c r="C37" s="17"/>
      <c r="D37" s="17"/>
      <c r="E37" s="75"/>
      <c r="F37" s="1133"/>
      <c r="G37" s="75"/>
      <c r="H37" s="75"/>
      <c r="I37" s="75"/>
      <c r="J37" s="1133"/>
      <c r="K37" s="1133" t="str">
        <f t="shared" ref="K37:M37" si="28">IF(G37="","",CEILING(G37*1.02,0.5))</f>
        <v/>
      </c>
      <c r="L37" s="1133" t="str">
        <f t="shared" si="28"/>
        <v/>
      </c>
      <c r="M37" s="1133" t="str">
        <f t="shared" si="28"/>
        <v/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7"/>
      <c r="C38" s="17"/>
      <c r="D38" s="17"/>
      <c r="E38" s="75"/>
      <c r="F38" s="1133"/>
      <c r="G38" s="75"/>
      <c r="H38" s="75"/>
      <c r="I38" s="75"/>
      <c r="J38" s="1133"/>
      <c r="K38" s="1133" t="str">
        <f t="shared" ref="K38:M38" si="29">IF(G38="","",CEILING(G38*1.02,0.5))</f>
        <v/>
      </c>
      <c r="L38" s="1133" t="str">
        <f t="shared" si="29"/>
        <v/>
      </c>
      <c r="M38" s="1133" t="str">
        <f t="shared" si="29"/>
        <v/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7"/>
      <c r="C39" s="17"/>
      <c r="D39" s="17"/>
      <c r="E39" s="75"/>
      <c r="F39" s="1133"/>
      <c r="G39" s="75"/>
      <c r="H39" s="75"/>
      <c r="I39" s="75"/>
      <c r="J39" s="1133"/>
      <c r="K39" s="1133" t="str">
        <f t="shared" ref="K39:M39" si="30">IF(G39="","",CEILING(G39*1.02,0.5))</f>
        <v/>
      </c>
      <c r="L39" s="1133" t="str">
        <f t="shared" si="30"/>
        <v/>
      </c>
      <c r="M39" s="1133" t="str">
        <f t="shared" si="30"/>
        <v/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7"/>
      <c r="C40" s="17"/>
      <c r="D40" s="17"/>
      <c r="E40" s="75"/>
      <c r="F40" s="1133"/>
      <c r="G40" s="75"/>
      <c r="H40" s="75"/>
      <c r="I40" s="75"/>
      <c r="J40" s="1133"/>
      <c r="K40" s="1133" t="str">
        <f t="shared" ref="K40:M40" si="31">IF(G40="","",CEILING(G40*1.02,0.5))</f>
        <v/>
      </c>
      <c r="L40" s="1133" t="str">
        <f t="shared" si="31"/>
        <v/>
      </c>
      <c r="M40" s="1133" t="str">
        <f t="shared" si="31"/>
        <v/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7"/>
      <c r="C41" s="17"/>
      <c r="D41" s="17"/>
      <c r="E41" s="75"/>
      <c r="F41" s="1133"/>
      <c r="G41" s="75"/>
      <c r="H41" s="75"/>
      <c r="I41" s="75"/>
      <c r="J41" s="1133"/>
      <c r="K41" s="1133" t="str">
        <f t="shared" ref="K41:M41" si="32">IF(G41="","",CEILING(G41*1.02,0.5))</f>
        <v/>
      </c>
      <c r="L41" s="1133" t="str">
        <f t="shared" si="32"/>
        <v/>
      </c>
      <c r="M41" s="1133" t="str">
        <f t="shared" si="32"/>
        <v/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7"/>
      <c r="C42" s="17"/>
      <c r="D42" s="75"/>
      <c r="E42" s="125"/>
      <c r="F42" s="1133"/>
      <c r="G42" s="1130"/>
      <c r="H42" s="1130"/>
      <c r="I42" s="1130"/>
      <c r="J42" s="1133"/>
      <c r="K42" s="1133" t="str">
        <f t="shared" ref="K42:M42" si="33">IF(G42="","",CEILING(G42*1.02,0.5))</f>
        <v/>
      </c>
      <c r="L42" s="1133" t="str">
        <f t="shared" si="33"/>
        <v/>
      </c>
      <c r="M42" s="1133" t="str">
        <f t="shared" si="33"/>
        <v/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7"/>
      <c r="C43" s="17"/>
      <c r="D43" s="75"/>
      <c r="E43" s="125"/>
      <c r="F43" s="1133"/>
      <c r="G43" s="1130"/>
      <c r="H43" s="1130"/>
      <c r="I43" s="1130"/>
      <c r="J43" s="1133"/>
      <c r="K43" s="1133" t="str">
        <f t="shared" ref="K43:M43" si="34">IF(G43="","",CEILING(G43*1.02,0.5))</f>
        <v/>
      </c>
      <c r="L43" s="1133" t="str">
        <f t="shared" si="34"/>
        <v/>
      </c>
      <c r="M43" s="1133" t="str">
        <f t="shared" si="34"/>
        <v/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76"/>
      <c r="C44" s="17"/>
      <c r="D44" s="17"/>
      <c r="E44" s="75"/>
      <c r="F44" s="1133"/>
      <c r="G44" s="75"/>
      <c r="H44" s="16"/>
      <c r="I44" s="17"/>
      <c r="J44" s="1133"/>
      <c r="K44" s="1133" t="str">
        <f t="shared" ref="K44:M44" si="35">IF(G44="","",CEILING(G44*1.02,0.5))</f>
        <v/>
      </c>
      <c r="L44" s="1133" t="str">
        <f t="shared" si="35"/>
        <v/>
      </c>
      <c r="M44" s="1133" t="str">
        <f t="shared" si="35"/>
        <v/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76"/>
      <c r="C45" s="17"/>
      <c r="D45" s="17"/>
      <c r="E45" s="75"/>
      <c r="F45" s="1133"/>
      <c r="G45" s="75"/>
      <c r="H45" s="16"/>
      <c r="I45" s="17"/>
      <c r="J45" s="1133"/>
      <c r="K45" s="1133" t="str">
        <f t="shared" ref="K45:M45" si="36">IF(G45="","",CEILING(G45*1.02,0.5))</f>
        <v/>
      </c>
      <c r="L45" s="1133" t="str">
        <f t="shared" si="36"/>
        <v/>
      </c>
      <c r="M45" s="1133" t="str">
        <f t="shared" si="36"/>
        <v/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76"/>
      <c r="C46" s="17"/>
      <c r="D46" s="17"/>
      <c r="E46" s="75"/>
      <c r="F46" s="1133"/>
      <c r="G46" s="75"/>
      <c r="H46" s="16"/>
      <c r="I46" s="17"/>
      <c r="J46" s="1133"/>
      <c r="K46" s="1133" t="str">
        <f t="shared" ref="K46:M46" si="37">IF(G46="","",CEILING(G46*1.02,0.5))</f>
        <v/>
      </c>
      <c r="L46" s="1133" t="str">
        <f t="shared" si="37"/>
        <v/>
      </c>
      <c r="M46" s="1133" t="str">
        <f t="shared" si="37"/>
        <v/>
      </c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76"/>
      <c r="C47" s="17"/>
      <c r="D47" s="17"/>
      <c r="E47" s="75"/>
      <c r="F47" s="1133"/>
      <c r="G47" s="75"/>
      <c r="H47" s="16"/>
      <c r="I47" s="17"/>
      <c r="J47" s="1133"/>
      <c r="K47" s="1133" t="str">
        <f t="shared" ref="K47:M47" si="38">IF(G47="","",CEILING(G47*1.02,0.5))</f>
        <v/>
      </c>
      <c r="L47" s="1133" t="str">
        <f t="shared" si="38"/>
        <v/>
      </c>
      <c r="M47" s="1133" t="str">
        <f t="shared" si="38"/>
        <v/>
      </c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76"/>
      <c r="C48" s="17"/>
      <c r="D48" s="17"/>
      <c r="E48" s="75"/>
      <c r="F48" s="1133"/>
      <c r="G48" s="75"/>
      <c r="H48" s="16"/>
      <c r="I48" s="17"/>
      <c r="J48" s="1133"/>
      <c r="K48" s="1133" t="str">
        <f t="shared" ref="K48:M48" si="39">IF(G48="","",CEILING(G48*1.02,0.5))</f>
        <v/>
      </c>
      <c r="L48" s="1133" t="str">
        <f t="shared" si="39"/>
        <v/>
      </c>
      <c r="M48" s="1133" t="str">
        <f t="shared" si="39"/>
        <v/>
      </c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76"/>
      <c r="C49" s="17"/>
      <c r="D49" s="17"/>
      <c r="E49" s="75"/>
      <c r="F49" s="1133"/>
      <c r="G49" s="75"/>
      <c r="H49" s="16"/>
      <c r="I49" s="17"/>
      <c r="J49" s="1133"/>
      <c r="K49" s="1133" t="str">
        <f t="shared" ref="K49:M49" si="40">IF(G49="","",CEILING(G49*1.02,0.5))</f>
        <v/>
      </c>
      <c r="L49" s="1133" t="str">
        <f t="shared" si="40"/>
        <v/>
      </c>
      <c r="M49" s="1133" t="str">
        <f t="shared" si="40"/>
        <v/>
      </c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76"/>
      <c r="C50" s="17"/>
      <c r="D50" s="17"/>
      <c r="E50" s="75"/>
      <c r="F50" s="1133"/>
      <c r="G50" s="75"/>
      <c r="H50" s="16"/>
      <c r="I50" s="17"/>
      <c r="J50" s="1133"/>
      <c r="K50" s="1133" t="str">
        <f t="shared" ref="K50:M50" si="41">IF(G50="","",CEILING(G50*1.02,0.5))</f>
        <v/>
      </c>
      <c r="L50" s="1133" t="str">
        <f t="shared" si="41"/>
        <v/>
      </c>
      <c r="M50" s="1133" t="str">
        <f t="shared" si="41"/>
        <v/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76"/>
      <c r="C51" s="17"/>
      <c r="D51" s="17"/>
      <c r="E51" s="75"/>
      <c r="F51" s="1133"/>
      <c r="G51" s="75"/>
      <c r="H51" s="16"/>
      <c r="I51" s="17"/>
      <c r="J51" s="1133"/>
      <c r="K51" s="1133" t="str">
        <f t="shared" ref="K51:M51" si="42">IF(G51="","",CEILING(G51*1.02,0.5))</f>
        <v/>
      </c>
      <c r="L51" s="1133" t="str">
        <f t="shared" si="42"/>
        <v/>
      </c>
      <c r="M51" s="1133" t="str">
        <f t="shared" si="42"/>
        <v/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76"/>
      <c r="C52" s="17"/>
      <c r="D52" s="17"/>
      <c r="E52" s="75"/>
      <c r="F52" s="1133"/>
      <c r="G52" s="75"/>
      <c r="H52" s="16"/>
      <c r="I52" s="17"/>
      <c r="J52" s="1133"/>
      <c r="K52" s="1133" t="str">
        <f t="shared" ref="K52:M52" si="43">IF(G52="","",CEILING(G52*1.02,0.5))</f>
        <v/>
      </c>
      <c r="L52" s="1133" t="str">
        <f t="shared" si="43"/>
        <v/>
      </c>
      <c r="M52" s="1133" t="str">
        <f t="shared" si="43"/>
        <v/>
      </c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76"/>
      <c r="C53" s="17"/>
      <c r="D53" s="17"/>
      <c r="E53" s="75"/>
      <c r="F53" s="1133"/>
      <c r="G53" s="75"/>
      <c r="H53" s="16"/>
      <c r="I53" s="17"/>
      <c r="J53" s="1133"/>
      <c r="K53" s="1133" t="str">
        <f t="shared" ref="K53:M53" si="44">IF(G53="","",CEILING(G53*1.02,0.5))</f>
        <v/>
      </c>
      <c r="L53" s="1133" t="str">
        <f t="shared" si="44"/>
        <v/>
      </c>
      <c r="M53" s="1133" t="str">
        <f t="shared" si="44"/>
        <v/>
      </c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76"/>
      <c r="C54" s="17"/>
      <c r="D54" s="17"/>
      <c r="E54" s="75"/>
      <c r="F54" s="1133"/>
      <c r="G54" s="75"/>
      <c r="H54" s="16"/>
      <c r="I54" s="17"/>
      <c r="J54" s="1133"/>
      <c r="K54" s="1133" t="str">
        <f t="shared" ref="K54:M54" si="45">IF(G54="","",CEILING(G54*1.02,0.5))</f>
        <v/>
      </c>
      <c r="L54" s="1133" t="str">
        <f t="shared" si="45"/>
        <v/>
      </c>
      <c r="M54" s="1133" t="str">
        <f t="shared" si="45"/>
        <v/>
      </c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76"/>
      <c r="C55" s="17"/>
      <c r="D55" s="17"/>
      <c r="E55" s="75"/>
      <c r="F55" s="1133"/>
      <c r="G55" s="75"/>
      <c r="H55" s="16"/>
      <c r="I55" s="17"/>
      <c r="J55" s="1133"/>
      <c r="K55" s="1133" t="str">
        <f t="shared" ref="K55:M55" si="46">IF(G55="","",CEILING(G55*1.02,0.5))</f>
        <v/>
      </c>
      <c r="L55" s="1133" t="str">
        <f t="shared" si="46"/>
        <v/>
      </c>
      <c r="M55" s="1133" t="str">
        <f t="shared" si="46"/>
        <v/>
      </c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76"/>
      <c r="C56" s="17"/>
      <c r="D56" s="17"/>
      <c r="E56" s="75"/>
      <c r="F56" s="1133"/>
      <c r="G56" s="75"/>
      <c r="H56" s="16"/>
      <c r="I56" s="17"/>
      <c r="J56" s="1133"/>
      <c r="K56" s="1133" t="str">
        <f t="shared" ref="K56:M56" si="47">IF(G56="","",CEILING(G56*1.02,0.5))</f>
        <v/>
      </c>
      <c r="L56" s="1133" t="str">
        <f t="shared" si="47"/>
        <v/>
      </c>
      <c r="M56" s="1133" t="str">
        <f t="shared" si="47"/>
        <v/>
      </c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76"/>
      <c r="C57" s="17"/>
      <c r="D57" s="17"/>
      <c r="E57" s="75"/>
      <c r="F57" s="1133"/>
      <c r="G57" s="75"/>
      <c r="H57" s="16"/>
      <c r="I57" s="17"/>
      <c r="J57" s="1133"/>
      <c r="K57" s="1133" t="str">
        <f t="shared" ref="K57:M57" si="48">IF(G57="","",CEILING(G57*1.02,0.5))</f>
        <v/>
      </c>
      <c r="L57" s="1133" t="str">
        <f t="shared" si="48"/>
        <v/>
      </c>
      <c r="M57" s="1133" t="str">
        <f t="shared" si="48"/>
        <v/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76"/>
      <c r="C58" s="17"/>
      <c r="D58" s="17"/>
      <c r="E58" s="75"/>
      <c r="F58" s="1133"/>
      <c r="G58" s="75"/>
      <c r="H58" s="16"/>
      <c r="I58" s="17"/>
      <c r="J58" s="1133"/>
      <c r="K58" s="1133" t="str">
        <f t="shared" ref="K58:M58" si="49">IF(G58="","",CEILING(G58*1.02,0.5))</f>
        <v/>
      </c>
      <c r="L58" s="1133" t="str">
        <f t="shared" si="49"/>
        <v/>
      </c>
      <c r="M58" s="1133" t="str">
        <f t="shared" si="49"/>
        <v/>
      </c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76"/>
      <c r="C59" s="17"/>
      <c r="D59" s="17"/>
      <c r="E59" s="75"/>
      <c r="F59" s="1133"/>
      <c r="G59" s="75"/>
      <c r="H59" s="16"/>
      <c r="I59" s="17"/>
      <c r="J59" s="1133"/>
      <c r="K59" s="1133" t="str">
        <f t="shared" ref="K59:M59" si="50">IF(G59="","",CEILING(G59*1.02,0.5))</f>
        <v/>
      </c>
      <c r="L59" s="1133" t="str">
        <f t="shared" si="50"/>
        <v/>
      </c>
      <c r="M59" s="1133" t="str">
        <f t="shared" si="50"/>
        <v/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76"/>
      <c r="C60" s="17"/>
      <c r="D60" s="17"/>
      <c r="E60" s="75"/>
      <c r="F60" s="1133"/>
      <c r="G60" s="75"/>
      <c r="H60" s="16"/>
      <c r="I60" s="17"/>
      <c r="J60" s="1133"/>
      <c r="K60" s="1133" t="str">
        <f t="shared" ref="K60:M60" si="51">IF(G60="","",CEILING(G60*1.02,0.5))</f>
        <v/>
      </c>
      <c r="L60" s="1133" t="str">
        <f t="shared" si="51"/>
        <v/>
      </c>
      <c r="M60" s="1133" t="str">
        <f t="shared" si="51"/>
        <v/>
      </c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76"/>
      <c r="C61" s="17"/>
      <c r="D61" s="17"/>
      <c r="E61" s="75"/>
      <c r="F61" s="1133"/>
      <c r="G61" s="75"/>
      <c r="H61" s="16"/>
      <c r="I61" s="17"/>
      <c r="J61" s="1133"/>
      <c r="K61" s="1133" t="str">
        <f t="shared" ref="K61:M61" si="52">IF(G61="","",CEILING(G61*1.02,0.5))</f>
        <v/>
      </c>
      <c r="L61" s="1133" t="str">
        <f t="shared" si="52"/>
        <v/>
      </c>
      <c r="M61" s="1133" t="str">
        <f t="shared" si="52"/>
        <v/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76"/>
      <c r="C62" s="17"/>
      <c r="D62" s="17"/>
      <c r="E62" s="75"/>
      <c r="F62" s="1133"/>
      <c r="G62" s="75"/>
      <c r="H62" s="16"/>
      <c r="I62" s="17"/>
      <c r="J62" s="1133"/>
      <c r="K62" s="1133" t="str">
        <f t="shared" ref="K62:M62" si="53">IF(G62="","",CEILING(G62*1.02,0.5))</f>
        <v/>
      </c>
      <c r="L62" s="1133" t="str">
        <f t="shared" si="53"/>
        <v/>
      </c>
      <c r="M62" s="1133" t="str">
        <f t="shared" si="53"/>
        <v/>
      </c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76"/>
      <c r="C63" s="17"/>
      <c r="D63" s="17"/>
      <c r="E63" s="75"/>
      <c r="F63" s="1133"/>
      <c r="G63" s="75"/>
      <c r="H63" s="16"/>
      <c r="I63" s="17"/>
      <c r="J63" s="1133"/>
      <c r="K63" s="1133" t="str">
        <f t="shared" ref="K63:M63" si="54">IF(G63="","",CEILING(G63*1.02,0.5))</f>
        <v/>
      </c>
      <c r="L63" s="1133" t="str">
        <f t="shared" si="54"/>
        <v/>
      </c>
      <c r="M63" s="1133" t="str">
        <f t="shared" si="54"/>
        <v/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76"/>
      <c r="C64" s="17"/>
      <c r="D64" s="17"/>
      <c r="E64" s="75"/>
      <c r="F64" s="1133"/>
      <c r="G64" s="75"/>
      <c r="H64" s="16"/>
      <c r="I64" s="17"/>
      <c r="J64" s="1133"/>
      <c r="K64" s="1133" t="str">
        <f t="shared" ref="K64:M64" si="55">IF(G64="","",CEILING(G64*1.02,0.5))</f>
        <v/>
      </c>
      <c r="L64" s="1133" t="str">
        <f t="shared" si="55"/>
        <v/>
      </c>
      <c r="M64" s="1133" t="str">
        <f t="shared" si="55"/>
        <v/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76"/>
      <c r="C65" s="17"/>
      <c r="D65" s="17"/>
      <c r="E65" s="75"/>
      <c r="F65" s="1133"/>
      <c r="G65" s="75"/>
      <c r="H65" s="16"/>
      <c r="I65" s="17"/>
      <c r="J65" s="1133"/>
      <c r="K65" s="1133" t="str">
        <f t="shared" ref="K65:M65" si="56">IF(G65="","",CEILING(G65*1.02,0.5))</f>
        <v/>
      </c>
      <c r="L65" s="1133" t="str">
        <f t="shared" si="56"/>
        <v/>
      </c>
      <c r="M65" s="1133" t="str">
        <f t="shared" si="56"/>
        <v/>
      </c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76"/>
      <c r="C66" s="17"/>
      <c r="D66" s="17"/>
      <c r="E66" s="75"/>
      <c r="F66" s="1133"/>
      <c r="G66" s="75"/>
      <c r="H66" s="16"/>
      <c r="I66" s="17"/>
      <c r="J66" s="1133"/>
      <c r="K66" s="1133" t="str">
        <f t="shared" ref="K66:M66" si="57">IF(G66="","",CEILING(G66*1.02,0.5))</f>
        <v/>
      </c>
      <c r="L66" s="1133" t="str">
        <f t="shared" si="57"/>
        <v/>
      </c>
      <c r="M66" s="1133" t="str">
        <f t="shared" si="57"/>
        <v/>
      </c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76"/>
      <c r="C67" s="17"/>
      <c r="D67" s="17"/>
      <c r="E67" s="75"/>
      <c r="F67" s="1133"/>
      <c r="G67" s="75"/>
      <c r="H67" s="16"/>
      <c r="I67" s="17"/>
      <c r="J67" s="1133"/>
      <c r="K67" s="1133" t="str">
        <f t="shared" ref="K67:M67" si="58">IF(G67="","",CEILING(G67*1.02,0.5))</f>
        <v/>
      </c>
      <c r="L67" s="1133" t="str">
        <f t="shared" si="58"/>
        <v/>
      </c>
      <c r="M67" s="1133" t="str">
        <f t="shared" si="58"/>
        <v/>
      </c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76"/>
      <c r="C68" s="17"/>
      <c r="D68" s="17"/>
      <c r="E68" s="75"/>
      <c r="F68" s="1133"/>
      <c r="G68" s="75"/>
      <c r="H68" s="16"/>
      <c r="I68" s="17"/>
      <c r="J68" s="1133"/>
      <c r="K68" s="1133" t="str">
        <f t="shared" ref="K68:M68" si="59">IF(G68="","",CEILING(G68*1.02,0.5))</f>
        <v/>
      </c>
      <c r="L68" s="1133" t="str">
        <f t="shared" si="59"/>
        <v/>
      </c>
      <c r="M68" s="1133" t="str">
        <f t="shared" si="59"/>
        <v/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76"/>
      <c r="C69" s="17"/>
      <c r="D69" s="17"/>
      <c r="E69" s="75"/>
      <c r="F69" s="1133"/>
      <c r="G69" s="75"/>
      <c r="H69" s="16"/>
      <c r="I69" s="17"/>
      <c r="J69" s="1133"/>
      <c r="K69" s="1133" t="str">
        <f t="shared" ref="K69:M69" si="60">IF(G69="","",CEILING(G69*1.02,0.5))</f>
        <v/>
      </c>
      <c r="L69" s="1133" t="str">
        <f t="shared" si="60"/>
        <v/>
      </c>
      <c r="M69" s="1133" t="str">
        <f t="shared" si="60"/>
        <v/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76"/>
      <c r="C70" s="17"/>
      <c r="D70" s="17"/>
      <c r="E70" s="75"/>
      <c r="F70" s="1133"/>
      <c r="G70" s="75"/>
      <c r="H70" s="16"/>
      <c r="I70" s="17"/>
      <c r="J70" s="1133"/>
      <c r="K70" s="1133" t="str">
        <f t="shared" ref="K70:M70" si="61">IF(G70="","",CEILING(G70*1.02,0.5))</f>
        <v/>
      </c>
      <c r="L70" s="1133" t="str">
        <f t="shared" si="61"/>
        <v/>
      </c>
      <c r="M70" s="1133" t="str">
        <f t="shared" si="61"/>
        <v/>
      </c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76"/>
      <c r="C71" s="17"/>
      <c r="D71" s="17"/>
      <c r="E71" s="75"/>
      <c r="F71" s="1133"/>
      <c r="G71" s="75"/>
      <c r="H71" s="16"/>
      <c r="I71" s="17"/>
      <c r="J71" s="1133"/>
      <c r="K71" s="1133" t="str">
        <f t="shared" ref="K71:M71" si="62">IF(G71="","",CEILING(G71*1.02,0.5))</f>
        <v/>
      </c>
      <c r="L71" s="1133" t="str">
        <f t="shared" si="62"/>
        <v/>
      </c>
      <c r="M71" s="1133" t="str">
        <f t="shared" si="62"/>
        <v/>
      </c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76"/>
      <c r="C72" s="17"/>
      <c r="D72" s="17"/>
      <c r="E72" s="75"/>
      <c r="F72" s="1133"/>
      <c r="G72" s="75"/>
      <c r="H72" s="16"/>
      <c r="I72" s="17"/>
      <c r="J72" s="1133"/>
      <c r="K72" s="1133" t="str">
        <f t="shared" ref="K72:M72" si="63">IF(G72="","",CEILING(G72*1.02,0.5))</f>
        <v/>
      </c>
      <c r="L72" s="1133" t="str">
        <f t="shared" si="63"/>
        <v/>
      </c>
      <c r="M72" s="1133" t="str">
        <f t="shared" si="63"/>
        <v/>
      </c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76"/>
      <c r="C73" s="17"/>
      <c r="D73" s="17"/>
      <c r="E73" s="75"/>
      <c r="F73" s="1133"/>
      <c r="G73" s="75"/>
      <c r="H73" s="16"/>
      <c r="I73" s="17"/>
      <c r="J73" s="1133"/>
      <c r="K73" s="1133" t="str">
        <f t="shared" ref="K73:M73" si="64">IF(G73="","",CEILING(G73*1.02,0.5))</f>
        <v/>
      </c>
      <c r="L73" s="1133" t="str">
        <f t="shared" si="64"/>
        <v/>
      </c>
      <c r="M73" s="1133" t="str">
        <f t="shared" si="64"/>
        <v/>
      </c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76"/>
      <c r="C74" s="17"/>
      <c r="D74" s="17"/>
      <c r="E74" s="75"/>
      <c r="F74" s="1133"/>
      <c r="G74" s="75"/>
      <c r="H74" s="16"/>
      <c r="I74" s="17"/>
      <c r="J74" s="1133"/>
      <c r="K74" s="1133" t="str">
        <f t="shared" ref="K74:M74" si="65">IF(G74="","",CEILING(G74*1.02,0.5))</f>
        <v/>
      </c>
      <c r="L74" s="1133" t="str">
        <f t="shared" si="65"/>
        <v/>
      </c>
      <c r="M74" s="1133" t="str">
        <f t="shared" si="65"/>
        <v/>
      </c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76"/>
      <c r="C75" s="17"/>
      <c r="D75" s="17"/>
      <c r="E75" s="75"/>
      <c r="F75" s="1133"/>
      <c r="G75" s="75"/>
      <c r="H75" s="16"/>
      <c r="I75" s="17"/>
      <c r="J75" s="1133"/>
      <c r="K75" s="1133" t="str">
        <f t="shared" ref="K75:M75" si="66">IF(G75="","",CEILING(G75*1.02,0.5))</f>
        <v/>
      </c>
      <c r="L75" s="1133" t="str">
        <f t="shared" si="66"/>
        <v/>
      </c>
      <c r="M75" s="1133" t="str">
        <f t="shared" si="66"/>
        <v/>
      </c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76"/>
      <c r="C76" s="17"/>
      <c r="D76" s="17"/>
      <c r="E76" s="75"/>
      <c r="F76" s="1133"/>
      <c r="G76" s="75"/>
      <c r="H76" s="16"/>
      <c r="I76" s="17"/>
      <c r="J76" s="1133"/>
      <c r="K76" s="1133" t="str">
        <f t="shared" ref="K76:M76" si="67">IF(G76="","",CEILING(G76*1.02,0.5))</f>
        <v/>
      </c>
      <c r="L76" s="1133" t="str">
        <f t="shared" si="67"/>
        <v/>
      </c>
      <c r="M76" s="1133" t="str">
        <f t="shared" si="67"/>
        <v/>
      </c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76"/>
      <c r="C77" s="17"/>
      <c r="D77" s="17"/>
      <c r="E77" s="75"/>
      <c r="F77" s="1133"/>
      <c r="G77" s="75"/>
      <c r="H77" s="16"/>
      <c r="I77" s="17"/>
      <c r="J77" s="18"/>
      <c r="K77" s="1133" t="str">
        <f t="shared" ref="K77:M77" si="68">IF(G77="","",CEILING(G77*1.02,0.5))</f>
        <v/>
      </c>
      <c r="L77" s="1133" t="str">
        <f t="shared" si="68"/>
        <v/>
      </c>
      <c r="M77" s="1133" t="str">
        <f t="shared" si="68"/>
        <v/>
      </c>
      <c r="N77" s="22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76"/>
      <c r="C78" s="17"/>
      <c r="D78" s="17"/>
      <c r="E78" s="75"/>
      <c r="F78" s="1133"/>
      <c r="G78" s="75"/>
      <c r="H78" s="16"/>
      <c r="I78" s="17"/>
      <c r="J78" s="18"/>
      <c r="K78" s="1133" t="str">
        <f t="shared" ref="K78:M78" si="69">IF(G78="","",CEILING(G78*1.02,0.5))</f>
        <v/>
      </c>
      <c r="L78" s="1133" t="str">
        <f t="shared" si="69"/>
        <v/>
      </c>
      <c r="M78" s="1133" t="str">
        <f t="shared" si="69"/>
        <v/>
      </c>
      <c r="N78" s="22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68"/>
      <c r="C79" s="35"/>
      <c r="D79" s="39"/>
      <c r="E79" s="14"/>
      <c r="F79" s="1133"/>
      <c r="G79" s="1130"/>
      <c r="H79" s="1130"/>
      <c r="I79" s="1130"/>
      <c r="J79" s="18"/>
      <c r="K79" s="1133" t="str">
        <f t="shared" ref="K79:M79" si="70">IF(G79="","",CEILING(G79*1.02,0.5))</f>
        <v/>
      </c>
      <c r="L79" s="1133" t="str">
        <f t="shared" si="70"/>
        <v/>
      </c>
      <c r="M79" s="1133" t="str">
        <f t="shared" si="70"/>
        <v/>
      </c>
      <c r="N79" s="22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77"/>
      <c r="C80" s="1127"/>
      <c r="D80" s="1127"/>
      <c r="E80" s="1127"/>
      <c r="F80" s="1133"/>
      <c r="G80" s="1130"/>
      <c r="H80" s="1130"/>
      <c r="I80" s="1130"/>
      <c r="J80" s="18"/>
      <c r="K80" s="1133" t="str">
        <f t="shared" ref="K80:M80" si="71">IF(G80="","",CEILING(G80*1.02,0.5))</f>
        <v/>
      </c>
      <c r="L80" s="1133" t="str">
        <f t="shared" si="71"/>
        <v/>
      </c>
      <c r="M80" s="1133" t="str">
        <f t="shared" si="71"/>
        <v/>
      </c>
      <c r="N80" s="22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127"/>
      <c r="C81" s="1133"/>
      <c r="D81" s="1133"/>
      <c r="E81" s="1133"/>
      <c r="F81" s="1133"/>
      <c r="G81" s="1130"/>
      <c r="H81" s="1130"/>
      <c r="I81" s="1130"/>
      <c r="J81" s="18"/>
      <c r="K81" s="1133" t="str">
        <f t="shared" ref="K81:M81" si="72">IF(G81="","",CEILING(G81*1.02,0.5))</f>
        <v/>
      </c>
      <c r="L81" s="1133" t="str">
        <f t="shared" si="72"/>
        <v/>
      </c>
      <c r="M81" s="1133" t="str">
        <f t="shared" si="72"/>
        <v/>
      </c>
      <c r="N81" s="22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64"/>
      <c r="D82" s="1133"/>
      <c r="E82" s="1133"/>
      <c r="F82" s="1133"/>
      <c r="G82" s="16"/>
      <c r="H82" s="17"/>
      <c r="I82" s="17"/>
      <c r="J82" s="18"/>
      <c r="K82" s="1133" t="str">
        <f t="shared" ref="K82:M82" si="73">IF(G82="","",CEILING(G82*1.02,0.5))</f>
        <v/>
      </c>
      <c r="L82" s="1133" t="str">
        <f t="shared" si="73"/>
        <v/>
      </c>
      <c r="M82" s="1133" t="str">
        <f t="shared" si="73"/>
        <v/>
      </c>
      <c r="N82" s="22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4"/>
      <c r="C83" s="64"/>
      <c r="D83" s="1133"/>
      <c r="E83" s="1133"/>
      <c r="F83" s="1133"/>
      <c r="G83" s="16"/>
      <c r="H83" s="17"/>
      <c r="I83" s="17"/>
      <c r="J83" s="18"/>
      <c r="K83" s="1133" t="str">
        <f t="shared" ref="K83:M83" si="74">IF(G83="","",CEILING(G83*1.02,0.5))</f>
        <v/>
      </c>
      <c r="L83" s="1133" t="str">
        <f t="shared" si="74"/>
        <v/>
      </c>
      <c r="M83" s="1133" t="str">
        <f t="shared" si="74"/>
        <v/>
      </c>
      <c r="N83" s="22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4"/>
      <c r="C84" s="64"/>
      <c r="D84" s="1133"/>
      <c r="E84" s="14"/>
      <c r="F84" s="1133"/>
      <c r="G84" s="16"/>
      <c r="H84" s="17"/>
      <c r="I84" s="17"/>
      <c r="J84" s="18"/>
      <c r="K84" s="1133" t="str">
        <f t="shared" ref="K84:M84" si="75">IF(G84="","",CEILING(G84*1.02,0.5))</f>
        <v/>
      </c>
      <c r="L84" s="1133" t="str">
        <f t="shared" si="75"/>
        <v/>
      </c>
      <c r="M84" s="1133" t="str">
        <f t="shared" si="75"/>
        <v/>
      </c>
      <c r="N84" s="22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4"/>
      <c r="C85" s="64"/>
      <c r="D85" s="1133"/>
      <c r="E85" s="1133"/>
      <c r="F85" s="1133"/>
      <c r="G85" s="16"/>
      <c r="H85" s="17"/>
      <c r="I85" s="17"/>
      <c r="J85" s="18"/>
      <c r="K85" s="1133" t="str">
        <f t="shared" ref="K85:M85" si="76">IF(G85="","",CEILING(G85*1.02,0.5))</f>
        <v/>
      </c>
      <c r="L85" s="1133" t="str">
        <f t="shared" si="76"/>
        <v/>
      </c>
      <c r="M85" s="1133" t="str">
        <f t="shared" si="76"/>
        <v/>
      </c>
      <c r="N85" s="22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4"/>
      <c r="C86" s="64"/>
      <c r="D86" s="1133"/>
      <c r="E86" s="14"/>
      <c r="F86" s="1133"/>
      <c r="G86" s="16"/>
      <c r="H86" s="17"/>
      <c r="I86" s="17"/>
      <c r="J86" s="18"/>
      <c r="K86" s="1133" t="str">
        <f t="shared" ref="K86:M86" si="77">IF(G86="","",CEILING(G86*1.02,0.5))</f>
        <v/>
      </c>
      <c r="L86" s="1133" t="str">
        <f t="shared" si="77"/>
        <v/>
      </c>
      <c r="M86" s="1133" t="str">
        <f t="shared" si="77"/>
        <v/>
      </c>
      <c r="N86" s="22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4"/>
      <c r="C87" s="64"/>
      <c r="D87" s="1133"/>
      <c r="E87" s="14"/>
      <c r="F87" s="1133"/>
      <c r="G87" s="16"/>
      <c r="H87" s="17"/>
      <c r="I87" s="17"/>
      <c r="J87" s="18"/>
      <c r="K87" s="1133" t="str">
        <f t="shared" ref="K87:M87" si="78">IF(G87="","",CEILING(G87*1.02,0.5))</f>
        <v/>
      </c>
      <c r="L87" s="1133" t="str">
        <f t="shared" si="78"/>
        <v/>
      </c>
      <c r="M87" s="1133" t="str">
        <f t="shared" si="78"/>
        <v/>
      </c>
      <c r="N87" s="22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4"/>
      <c r="C88" s="64"/>
      <c r="D88" s="1133"/>
      <c r="E88" s="1133"/>
      <c r="F88" s="1133"/>
      <c r="G88" s="16"/>
      <c r="H88" s="17"/>
      <c r="I88" s="17"/>
      <c r="J88" s="18"/>
      <c r="K88" s="1133" t="str">
        <f t="shared" ref="K88:M88" si="79">IF(G88="","",CEILING(G88*1.02,0.5))</f>
        <v/>
      </c>
      <c r="L88" s="1133" t="str">
        <f t="shared" si="79"/>
        <v/>
      </c>
      <c r="M88" s="1133" t="str">
        <f t="shared" si="79"/>
        <v/>
      </c>
      <c r="N88" s="22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4"/>
      <c r="C89" s="64"/>
      <c r="D89" s="1133"/>
      <c r="E89" s="1133"/>
      <c r="F89" s="1133"/>
      <c r="G89" s="16"/>
      <c r="H89" s="17"/>
      <c r="I89" s="17"/>
      <c r="J89" s="18"/>
      <c r="K89" s="1133" t="str">
        <f t="shared" ref="K89:M89" si="80">IF(G89="","",CEILING(G89*1.02,0.5))</f>
        <v/>
      </c>
      <c r="L89" s="1133" t="str">
        <f t="shared" si="80"/>
        <v/>
      </c>
      <c r="M89" s="1133" t="str">
        <f t="shared" si="80"/>
        <v/>
      </c>
      <c r="N89" s="22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4"/>
      <c r="C90" s="64"/>
      <c r="D90" s="1133"/>
      <c r="E90" s="1133"/>
      <c r="F90" s="1133"/>
      <c r="G90" s="16"/>
      <c r="H90" s="17"/>
      <c r="I90" s="17"/>
      <c r="J90" s="18"/>
      <c r="K90" s="1133" t="str">
        <f t="shared" ref="K90:M90" si="81">IF(G90="","",CEILING(G90*1.02,0.5))</f>
        <v/>
      </c>
      <c r="L90" s="1133" t="str">
        <f t="shared" si="81"/>
        <v/>
      </c>
      <c r="M90" s="1133" t="str">
        <f t="shared" si="81"/>
        <v/>
      </c>
      <c r="N90" s="22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4"/>
      <c r="C91" s="64"/>
      <c r="D91" s="1133"/>
      <c r="E91" s="1133"/>
      <c r="F91" s="1133"/>
      <c r="G91" s="16"/>
      <c r="H91" s="17"/>
      <c r="I91" s="17"/>
      <c r="J91" s="18"/>
      <c r="K91" s="1133" t="str">
        <f t="shared" ref="K91:M91" si="82">IF(G91="","",CEILING(G91*1.02,0.5))</f>
        <v/>
      </c>
      <c r="L91" s="1133" t="str">
        <f t="shared" si="82"/>
        <v/>
      </c>
      <c r="M91" s="1133" t="str">
        <f t="shared" si="82"/>
        <v/>
      </c>
      <c r="N91" s="22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4"/>
      <c r="C92" s="64"/>
      <c r="D92" s="1133"/>
      <c r="E92" s="14"/>
      <c r="F92" s="1133"/>
      <c r="G92" s="16"/>
      <c r="H92" s="17"/>
      <c r="I92" s="17"/>
      <c r="J92" s="18"/>
      <c r="K92" s="1133" t="str">
        <f t="shared" ref="K92:M92" si="83">IF(G92="","",CEILING(G92*1.02,0.5))</f>
        <v/>
      </c>
      <c r="L92" s="1133" t="str">
        <f t="shared" si="83"/>
        <v/>
      </c>
      <c r="M92" s="1133" t="str">
        <f t="shared" si="83"/>
        <v/>
      </c>
      <c r="N92" s="22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4"/>
      <c r="C93" s="64"/>
      <c r="D93" s="1133"/>
      <c r="E93" s="1133"/>
      <c r="F93" s="1133"/>
      <c r="G93" s="16"/>
      <c r="H93" s="17"/>
      <c r="I93" s="17"/>
      <c r="J93" s="18"/>
      <c r="K93" s="1133" t="str">
        <f t="shared" ref="K93:M93" si="84">IF(G93="","",CEILING(G93*1.02,0.5))</f>
        <v/>
      </c>
      <c r="L93" s="1133" t="str">
        <f t="shared" si="84"/>
        <v/>
      </c>
      <c r="M93" s="1133" t="str">
        <f t="shared" si="84"/>
        <v/>
      </c>
      <c r="N93" s="22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4"/>
      <c r="C94" s="64"/>
      <c r="D94" s="1133"/>
      <c r="E94" s="1133"/>
      <c r="F94" s="1133"/>
      <c r="G94" s="16"/>
      <c r="H94" s="17"/>
      <c r="I94" s="17"/>
      <c r="J94" s="18"/>
      <c r="K94" s="1133" t="str">
        <f t="shared" ref="K94:M94" si="85">IF(G94="","",CEILING(G94*1.02,0.5))</f>
        <v/>
      </c>
      <c r="L94" s="1133" t="str">
        <f t="shared" si="85"/>
        <v/>
      </c>
      <c r="M94" s="1133" t="str">
        <f t="shared" si="85"/>
        <v/>
      </c>
      <c r="N94" s="22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4"/>
      <c r="C95" s="64"/>
      <c r="D95" s="1133"/>
      <c r="E95" s="1133"/>
      <c r="F95" s="1133"/>
      <c r="G95" s="16"/>
      <c r="H95" s="17"/>
      <c r="I95" s="17"/>
      <c r="J95" s="18"/>
      <c r="K95" s="1133" t="str">
        <f t="shared" ref="K95:M95" si="86">IF(G95="","",CEILING(G95*1.02,0.5))</f>
        <v/>
      </c>
      <c r="L95" s="1133" t="str">
        <f t="shared" si="86"/>
        <v/>
      </c>
      <c r="M95" s="1133" t="str">
        <f t="shared" si="86"/>
        <v/>
      </c>
      <c r="N95" s="22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4"/>
      <c r="C96" s="64"/>
      <c r="D96" s="1133"/>
      <c r="E96" s="1133"/>
      <c r="F96" s="1133"/>
      <c r="G96" s="16"/>
      <c r="H96" s="17"/>
      <c r="I96" s="17"/>
      <c r="J96" s="18"/>
      <c r="K96" s="1133" t="str">
        <f t="shared" ref="K96:M96" si="87">IF(G96="","",CEILING(G96*1.02,0.5))</f>
        <v/>
      </c>
      <c r="L96" s="1133" t="str">
        <f t="shared" si="87"/>
        <v/>
      </c>
      <c r="M96" s="1133" t="str">
        <f t="shared" si="87"/>
        <v/>
      </c>
      <c r="N96" s="22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4"/>
      <c r="C97" s="64"/>
      <c r="D97" s="1133"/>
      <c r="E97" s="1133"/>
      <c r="F97" s="1133"/>
      <c r="G97" s="16"/>
      <c r="H97" s="17"/>
      <c r="I97" s="17"/>
      <c r="J97" s="18"/>
      <c r="K97" s="1133" t="str">
        <f t="shared" ref="K97:M97" si="88">IF(G97="","",CEILING(G97*1.02,0.5))</f>
        <v/>
      </c>
      <c r="L97" s="1133" t="str">
        <f t="shared" si="88"/>
        <v/>
      </c>
      <c r="M97" s="1133" t="str">
        <f t="shared" si="88"/>
        <v/>
      </c>
      <c r="N97" s="22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4"/>
      <c r="C98" s="64"/>
      <c r="D98" s="1133"/>
      <c r="E98" s="1133"/>
      <c r="F98" s="1133"/>
      <c r="G98" s="16"/>
      <c r="H98" s="17"/>
      <c r="I98" s="17"/>
      <c r="J98" s="18"/>
      <c r="K98" s="1133" t="str">
        <f t="shared" ref="K98:M98" si="89">IF(G98="","",CEILING(G98*1.02,0.5))</f>
        <v/>
      </c>
      <c r="L98" s="1133" t="str">
        <f t="shared" si="89"/>
        <v/>
      </c>
      <c r="M98" s="1133" t="str">
        <f t="shared" si="89"/>
        <v/>
      </c>
      <c r="N98" s="22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4"/>
      <c r="C99" s="64"/>
      <c r="D99" s="1133"/>
      <c r="E99" s="1133"/>
      <c r="F99" s="1133"/>
      <c r="G99" s="16"/>
      <c r="H99" s="17"/>
      <c r="I99" s="17"/>
      <c r="J99" s="18"/>
      <c r="K99" s="1133" t="str">
        <f t="shared" ref="K99:M99" si="90">IF(G99="","",CEILING(G99*1.02,0.5))</f>
        <v/>
      </c>
      <c r="L99" s="1133" t="str">
        <f t="shared" si="90"/>
        <v/>
      </c>
      <c r="M99" s="1133" t="str">
        <f t="shared" si="90"/>
        <v/>
      </c>
      <c r="N99" s="22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4"/>
      <c r="C100" s="64"/>
      <c r="D100" s="1133"/>
      <c r="E100" s="1133"/>
      <c r="F100" s="1133"/>
      <c r="G100" s="16"/>
      <c r="H100" s="17"/>
      <c r="I100" s="17"/>
      <c r="J100" s="18"/>
      <c r="K100" s="1133" t="str">
        <f t="shared" ref="K100:M100" si="91">IF(G100="","",CEILING(G100*1.02,0.5))</f>
        <v/>
      </c>
      <c r="L100" s="1133" t="str">
        <f t="shared" si="91"/>
        <v/>
      </c>
      <c r="M100" s="1133" t="str">
        <f t="shared" si="91"/>
        <v/>
      </c>
      <c r="N100" s="22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127"/>
      <c r="C101" s="64"/>
      <c r="D101" s="1133"/>
      <c r="E101" s="1133"/>
      <c r="F101" s="1133"/>
      <c r="G101" s="16"/>
      <c r="H101" s="17"/>
      <c r="I101" s="17"/>
      <c r="J101" s="18"/>
      <c r="K101" s="1133" t="str">
        <f t="shared" ref="K101:M101" si="92">IF(G101="","",CEILING(G101*1.02,0.5))</f>
        <v/>
      </c>
      <c r="L101" s="1133" t="str">
        <f t="shared" si="92"/>
        <v/>
      </c>
      <c r="M101" s="1133" t="str">
        <f t="shared" si="92"/>
        <v/>
      </c>
      <c r="N101" s="22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4"/>
      <c r="C102" s="64"/>
      <c r="D102" s="1133"/>
      <c r="E102" s="1133"/>
      <c r="F102" s="1133"/>
      <c r="G102" s="16"/>
      <c r="H102" s="17"/>
      <c r="I102" s="17"/>
      <c r="J102" s="18"/>
      <c r="K102" s="1133" t="str">
        <f t="shared" ref="K102:M102" si="93">IF(G102="","",CEILING(G102*1.02,0.5))</f>
        <v/>
      </c>
      <c r="L102" s="1133" t="str">
        <f t="shared" si="93"/>
        <v/>
      </c>
      <c r="M102" s="1133" t="str">
        <f t="shared" si="93"/>
        <v/>
      </c>
      <c r="N102" s="22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4"/>
      <c r="C103" s="64"/>
      <c r="D103" s="1133"/>
      <c r="E103" s="1133"/>
      <c r="F103" s="1133"/>
      <c r="G103" s="16"/>
      <c r="H103" s="17"/>
      <c r="I103" s="17"/>
      <c r="J103" s="18"/>
      <c r="K103" s="1133" t="str">
        <f t="shared" ref="K103:M103" si="94">IF(G103="","",CEILING(G103*1.02,0.5))</f>
        <v/>
      </c>
      <c r="L103" s="1133" t="str">
        <f t="shared" si="94"/>
        <v/>
      </c>
      <c r="M103" s="1133" t="str">
        <f t="shared" si="94"/>
        <v/>
      </c>
      <c r="N103" s="22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4"/>
      <c r="C104" s="64"/>
      <c r="D104" s="1133"/>
      <c r="E104" s="1133"/>
      <c r="F104" s="1133"/>
      <c r="G104" s="16"/>
      <c r="H104" s="17"/>
      <c r="I104" s="17"/>
      <c r="J104" s="18"/>
      <c r="K104" s="1133" t="str">
        <f t="shared" ref="K104:M104" si="95">IF(G104="","",CEILING(G104*1.02,0.5))</f>
        <v/>
      </c>
      <c r="L104" s="1133" t="str">
        <f t="shared" si="95"/>
        <v/>
      </c>
      <c r="M104" s="1133" t="str">
        <f t="shared" si="95"/>
        <v/>
      </c>
      <c r="N104" s="22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133"/>
      <c r="D105" s="1133"/>
      <c r="E105" s="1133"/>
      <c r="F105" s="1133"/>
      <c r="G105" s="16"/>
      <c r="H105" s="17"/>
      <c r="I105" s="17"/>
      <c r="J105" s="18"/>
      <c r="K105" s="1133" t="str">
        <f t="shared" ref="K105:M105" si="96">IF(G105="","",CEILING(G105*1.02,0.5))</f>
        <v/>
      </c>
      <c r="L105" s="1133" t="str">
        <f t="shared" si="96"/>
        <v/>
      </c>
      <c r="M105" s="1133" t="str">
        <f t="shared" si="96"/>
        <v/>
      </c>
      <c r="N105" s="22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4"/>
      <c r="C106" s="1133"/>
      <c r="D106" s="1133"/>
      <c r="E106" s="1133"/>
      <c r="F106" s="1133"/>
      <c r="G106" s="19"/>
      <c r="H106" s="1130"/>
      <c r="I106" s="1130"/>
      <c r="J106" s="18"/>
      <c r="K106" s="1133" t="str">
        <f t="shared" ref="K106:M106" si="97">IF(G106="","",CEILING(G106*1.02,0.5))</f>
        <v/>
      </c>
      <c r="L106" s="1133" t="str">
        <f t="shared" si="97"/>
        <v/>
      </c>
      <c r="M106" s="1133" t="str">
        <f t="shared" si="97"/>
        <v/>
      </c>
      <c r="N106" s="22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77"/>
      <c r="C107" s="1133"/>
      <c r="D107" s="1133"/>
      <c r="E107" s="1133"/>
      <c r="F107" s="1133"/>
      <c r="G107" s="19"/>
      <c r="H107" s="1130"/>
      <c r="I107" s="1130"/>
      <c r="J107" s="18"/>
      <c r="K107" s="1133" t="str">
        <f t="shared" ref="K107:M107" si="98">IF(G107="","",CEILING(G107*1.02,0.5))</f>
        <v/>
      </c>
      <c r="L107" s="1133" t="str">
        <f t="shared" si="98"/>
        <v/>
      </c>
      <c r="M107" s="1133" t="str">
        <f t="shared" si="98"/>
        <v/>
      </c>
      <c r="N107" s="22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4"/>
      <c r="C108" s="1133"/>
      <c r="D108" s="1133"/>
      <c r="E108" s="1133"/>
      <c r="F108" s="1133"/>
      <c r="G108" s="19"/>
      <c r="H108" s="1130"/>
      <c r="I108" s="1130"/>
      <c r="J108" s="18"/>
      <c r="K108" s="1133" t="str">
        <f t="shared" ref="K108:M108" si="99">IF(G108="","",CEILING(G108*1.02,0.5))</f>
        <v/>
      </c>
      <c r="L108" s="1133" t="str">
        <f t="shared" si="99"/>
        <v/>
      </c>
      <c r="M108" s="1133" t="str">
        <f t="shared" si="99"/>
        <v/>
      </c>
      <c r="N108" s="22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65"/>
      <c r="C109" s="66"/>
      <c r="D109" s="1127"/>
      <c r="E109" s="37"/>
      <c r="F109" s="1133"/>
      <c r="G109" s="16"/>
      <c r="H109" s="1130"/>
      <c r="I109" s="1130"/>
      <c r="J109" s="18"/>
      <c r="K109" s="1133" t="str">
        <f t="shared" ref="K109:M109" si="100">IF(G109="","",CEILING(G109*1.02,0.5))</f>
        <v/>
      </c>
      <c r="L109" s="1133" t="str">
        <f t="shared" si="100"/>
        <v/>
      </c>
      <c r="M109" s="1133" t="str">
        <f t="shared" si="100"/>
        <v/>
      </c>
      <c r="N109" s="22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65"/>
      <c r="C110" s="66"/>
      <c r="D110" s="1127"/>
      <c r="E110" s="37"/>
      <c r="F110" s="1133"/>
      <c r="G110" s="16"/>
      <c r="H110" s="1130"/>
      <c r="I110" s="1130"/>
      <c r="J110" s="18"/>
      <c r="K110" s="1133" t="str">
        <f t="shared" ref="K110:M110" si="101">IF(G110="","",CEILING(G110*1.02,0.5))</f>
        <v/>
      </c>
      <c r="L110" s="1133" t="str">
        <f t="shared" si="101"/>
        <v/>
      </c>
      <c r="M110" s="1133" t="str">
        <f t="shared" si="101"/>
        <v/>
      </c>
      <c r="N110" s="22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65"/>
      <c r="C111" s="66"/>
      <c r="D111" s="1127"/>
      <c r="E111" s="1127"/>
      <c r="F111" s="1133"/>
      <c r="G111" s="16"/>
      <c r="H111" s="1130"/>
      <c r="I111" s="1130"/>
      <c r="J111" s="18"/>
      <c r="K111" s="1133" t="str">
        <f t="shared" ref="K111:M111" si="102">IF(G111="","",CEILING(G111*1.02,0.5))</f>
        <v/>
      </c>
      <c r="L111" s="1133" t="str">
        <f t="shared" si="102"/>
        <v/>
      </c>
      <c r="M111" s="1133" t="str">
        <f t="shared" si="102"/>
        <v/>
      </c>
      <c r="N111" s="22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65"/>
      <c r="C112" s="66"/>
      <c r="D112" s="37"/>
      <c r="E112" s="38"/>
      <c r="F112" s="1133"/>
      <c r="G112" s="16"/>
      <c r="H112" s="1130"/>
      <c r="I112" s="1130"/>
      <c r="J112" s="18"/>
      <c r="K112" s="1133" t="str">
        <f t="shared" ref="K112:M112" si="103">IF(G112="","",CEILING(G112*1.02,0.5))</f>
        <v/>
      </c>
      <c r="L112" s="1133" t="str">
        <f t="shared" si="103"/>
        <v/>
      </c>
      <c r="M112" s="1133" t="str">
        <f t="shared" si="103"/>
        <v/>
      </c>
      <c r="N112" s="22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65"/>
      <c r="C113" s="67"/>
      <c r="D113" s="37"/>
      <c r="E113" s="37"/>
      <c r="F113" s="1133"/>
      <c r="G113" s="16"/>
      <c r="H113" s="1130"/>
      <c r="I113" s="1130"/>
      <c r="J113" s="18"/>
      <c r="K113" s="1133" t="str">
        <f t="shared" ref="K113:M113" si="104">IF(G113="","",CEILING(G113*1.02,0.5))</f>
        <v/>
      </c>
      <c r="L113" s="1133" t="str">
        <f t="shared" si="104"/>
        <v/>
      </c>
      <c r="M113" s="1133" t="str">
        <f t="shared" si="104"/>
        <v/>
      </c>
      <c r="N113" s="22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68"/>
      <c r="C114" s="35"/>
      <c r="D114" s="39"/>
      <c r="E114" s="14"/>
      <c r="F114" s="1133"/>
      <c r="G114" s="1133"/>
      <c r="H114" s="1133"/>
      <c r="I114" s="1133"/>
      <c r="J114" s="18"/>
      <c r="K114" s="1133" t="str">
        <f t="shared" ref="K114:M114" si="105">IF(G114="","",CEILING(G114*1.02,0.5))</f>
        <v/>
      </c>
      <c r="L114" s="1133" t="str">
        <f t="shared" si="105"/>
        <v/>
      </c>
      <c r="M114" s="1133" t="str">
        <f t="shared" si="105"/>
        <v/>
      </c>
      <c r="N114" s="22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68"/>
      <c r="C115" s="35"/>
      <c r="D115" s="39"/>
      <c r="E115" s="14"/>
      <c r="F115" s="1133"/>
      <c r="G115" s="1133"/>
      <c r="H115" s="1133"/>
      <c r="I115" s="1133"/>
      <c r="J115" s="18"/>
      <c r="K115" s="1133" t="str">
        <f t="shared" ref="K115:M115" si="106">IF(G115="","",CEILING(G115*1.02,0.5))</f>
        <v/>
      </c>
      <c r="L115" s="1133" t="str">
        <f t="shared" si="106"/>
        <v/>
      </c>
      <c r="M115" s="1133" t="str">
        <f t="shared" si="106"/>
        <v/>
      </c>
      <c r="N115" s="22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68"/>
      <c r="C116" s="35"/>
      <c r="D116" s="39"/>
      <c r="E116" s="14"/>
      <c r="F116" s="1133"/>
      <c r="G116" s="1133"/>
      <c r="H116" s="1133"/>
      <c r="I116" s="1133"/>
      <c r="J116" s="18"/>
      <c r="K116" s="1133" t="str">
        <f t="shared" ref="K116:M116" si="107">IF(G116="","",CEILING(G116*1.02,0.5))</f>
        <v/>
      </c>
      <c r="L116" s="1133" t="str">
        <f t="shared" si="107"/>
        <v/>
      </c>
      <c r="M116" s="1133" t="str">
        <f t="shared" si="107"/>
        <v/>
      </c>
      <c r="N116" s="22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68"/>
      <c r="C117" s="35"/>
      <c r="D117" s="39"/>
      <c r="E117" s="14"/>
      <c r="F117" s="1133"/>
      <c r="G117" s="1133"/>
      <c r="H117" s="1133"/>
      <c r="I117" s="1133"/>
      <c r="J117" s="18"/>
      <c r="K117" s="1133" t="str">
        <f t="shared" ref="K117:M117" si="108">IF(G117="","",CEILING(G117*1.02,0.5))</f>
        <v/>
      </c>
      <c r="L117" s="1133" t="str">
        <f t="shared" si="108"/>
        <v/>
      </c>
      <c r="M117" s="1133" t="str">
        <f t="shared" si="108"/>
        <v/>
      </c>
      <c r="N117" s="22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68"/>
      <c r="C118" s="35"/>
      <c r="D118" s="39"/>
      <c r="E118" s="14"/>
      <c r="F118" s="1133"/>
      <c r="G118" s="1133"/>
      <c r="H118" s="1133"/>
      <c r="I118" s="1133"/>
      <c r="J118" s="18"/>
      <c r="K118" s="1133" t="str">
        <f t="shared" ref="K118:M118" si="109">IF(G118="","",CEILING(G118*1.02,0.5))</f>
        <v/>
      </c>
      <c r="L118" s="1133" t="str">
        <f t="shared" si="109"/>
        <v/>
      </c>
      <c r="M118" s="1133" t="str">
        <f t="shared" si="109"/>
        <v/>
      </c>
      <c r="N118" s="22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68"/>
      <c r="C119" s="35"/>
      <c r="D119" s="39"/>
      <c r="E119" s="14"/>
      <c r="F119" s="1133"/>
      <c r="G119" s="1133"/>
      <c r="H119" s="1133"/>
      <c r="I119" s="1133"/>
      <c r="J119" s="18"/>
      <c r="K119" s="1133" t="str">
        <f t="shared" ref="K119:M119" si="110">IF(G119="","",CEILING(G119*1.02,0.5))</f>
        <v/>
      </c>
      <c r="L119" s="1133" t="str">
        <f t="shared" si="110"/>
        <v/>
      </c>
      <c r="M119" s="1133" t="str">
        <f t="shared" si="110"/>
        <v/>
      </c>
      <c r="N119" s="22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68"/>
      <c r="C120" s="35"/>
      <c r="D120" s="39"/>
      <c r="E120" s="14"/>
      <c r="F120" s="1133"/>
      <c r="G120" s="1133"/>
      <c r="H120" s="1133"/>
      <c r="I120" s="1133"/>
      <c r="J120" s="18"/>
      <c r="K120" s="1133" t="str">
        <f t="shared" ref="K120:M120" si="111">IF(G120="","",CEILING(G120*1.02,0.5))</f>
        <v/>
      </c>
      <c r="L120" s="1133" t="str">
        <f t="shared" si="111"/>
        <v/>
      </c>
      <c r="M120" s="1133" t="str">
        <f t="shared" si="111"/>
        <v/>
      </c>
      <c r="N120" s="22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68"/>
      <c r="C121" s="35"/>
      <c r="D121" s="39"/>
      <c r="E121" s="14"/>
      <c r="F121" s="1133"/>
      <c r="G121" s="1133"/>
      <c r="H121" s="1133"/>
      <c r="I121" s="1133"/>
      <c r="J121" s="18"/>
      <c r="K121" s="1133" t="str">
        <f t="shared" ref="K121:M121" si="112">IF(G121="","",CEILING(G121*1.02,0.5))</f>
        <v/>
      </c>
      <c r="L121" s="1133" t="str">
        <f t="shared" si="112"/>
        <v/>
      </c>
      <c r="M121" s="1133" t="str">
        <f t="shared" si="112"/>
        <v/>
      </c>
      <c r="N121" s="22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68"/>
      <c r="C122" s="35"/>
      <c r="D122" s="39"/>
      <c r="E122" s="14"/>
      <c r="F122" s="1133"/>
      <c r="G122" s="1133"/>
      <c r="H122" s="1133"/>
      <c r="I122" s="1133"/>
      <c r="J122" s="18"/>
      <c r="K122" s="1133" t="str">
        <f t="shared" ref="K122:M122" si="113">IF(G122="","",CEILING(G122*1.02,0.5))</f>
        <v/>
      </c>
      <c r="L122" s="1133" t="str">
        <f t="shared" si="113"/>
        <v/>
      </c>
      <c r="M122" s="1133" t="str">
        <f t="shared" si="113"/>
        <v/>
      </c>
      <c r="N122" s="22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68"/>
      <c r="C123" s="35"/>
      <c r="D123" s="39"/>
      <c r="E123" s="14"/>
      <c r="F123" s="1133"/>
      <c r="G123" s="1133"/>
      <c r="H123" s="1133"/>
      <c r="I123" s="1133"/>
      <c r="J123" s="18"/>
      <c r="K123" s="1133" t="str">
        <f t="shared" ref="K123:M123" si="114">IF(G123="","",CEILING(G123*1.02,0.5))</f>
        <v/>
      </c>
      <c r="L123" s="1133" t="str">
        <f t="shared" si="114"/>
        <v/>
      </c>
      <c r="M123" s="1133" t="str">
        <f t="shared" si="114"/>
        <v/>
      </c>
      <c r="N123" s="22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68"/>
      <c r="C124" s="35"/>
      <c r="D124" s="39"/>
      <c r="E124" s="14"/>
      <c r="F124" s="1133"/>
      <c r="G124" s="1133"/>
      <c r="H124" s="1133"/>
      <c r="I124" s="1133"/>
      <c r="J124" s="18"/>
      <c r="K124" s="1133" t="str">
        <f t="shared" ref="K124:M124" si="115">IF(G124="","",CEILING(G124*1.02,0.5))</f>
        <v/>
      </c>
      <c r="L124" s="1133" t="str">
        <f t="shared" si="115"/>
        <v/>
      </c>
      <c r="M124" s="1133" t="str">
        <f t="shared" si="115"/>
        <v/>
      </c>
      <c r="N124" s="22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68"/>
      <c r="C125" s="35"/>
      <c r="D125" s="39"/>
      <c r="E125" s="14"/>
      <c r="F125" s="1133"/>
      <c r="G125" s="1133"/>
      <c r="H125" s="1133"/>
      <c r="I125" s="1133"/>
      <c r="J125" s="18"/>
      <c r="K125" s="1133"/>
      <c r="L125" s="1133"/>
      <c r="M125" s="1133"/>
      <c r="N125" s="22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68"/>
      <c r="C126" s="35"/>
      <c r="D126" s="39"/>
      <c r="E126" s="14"/>
      <c r="F126" s="1133"/>
      <c r="G126" s="1133"/>
      <c r="H126" s="1133"/>
      <c r="I126" s="1133"/>
      <c r="J126" s="18"/>
      <c r="K126" s="1133"/>
      <c r="L126" s="1133"/>
      <c r="M126" s="1133"/>
      <c r="N126" s="22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68"/>
      <c r="C127" s="35"/>
      <c r="D127" s="39"/>
      <c r="E127" s="14"/>
      <c r="F127" s="1133"/>
      <c r="G127" s="1133"/>
      <c r="H127" s="1133"/>
      <c r="I127" s="1133"/>
      <c r="J127" s="18"/>
      <c r="K127" s="1133"/>
      <c r="L127" s="1133"/>
      <c r="M127" s="1133"/>
      <c r="N127" s="22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68"/>
      <c r="C128" s="35"/>
      <c r="D128" s="39"/>
      <c r="E128" s="14"/>
      <c r="F128" s="1133"/>
      <c r="G128" s="1133"/>
      <c r="H128" s="1133"/>
      <c r="I128" s="1133"/>
      <c r="J128" s="18"/>
      <c r="K128" s="1133"/>
      <c r="L128" s="1133"/>
      <c r="M128" s="1133"/>
      <c r="N128" s="22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68"/>
      <c r="C129" s="35"/>
      <c r="D129" s="39"/>
      <c r="E129" s="14"/>
      <c r="F129" s="1133"/>
      <c r="G129" s="1133"/>
      <c r="H129" s="1133"/>
      <c r="I129" s="1133"/>
      <c r="J129" s="18"/>
      <c r="K129" s="1133"/>
      <c r="L129" s="1133"/>
      <c r="M129" s="1133"/>
      <c r="N129" s="22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68"/>
      <c r="C130" s="35"/>
      <c r="D130" s="39"/>
      <c r="E130" s="14"/>
      <c r="F130" s="1133"/>
      <c r="G130" s="1133"/>
      <c r="H130" s="1133"/>
      <c r="I130" s="1133"/>
      <c r="J130" s="18"/>
      <c r="K130" s="1133"/>
      <c r="L130" s="1133"/>
      <c r="M130" s="1133"/>
      <c r="N130" s="22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68"/>
      <c r="C131" s="35"/>
      <c r="D131" s="39"/>
      <c r="E131" s="14"/>
      <c r="F131" s="1133"/>
      <c r="G131" s="1133"/>
      <c r="H131" s="1133"/>
      <c r="I131" s="1133"/>
      <c r="J131" s="18"/>
      <c r="K131" s="1133"/>
      <c r="L131" s="1133"/>
      <c r="M131" s="1133"/>
      <c r="N131" s="22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68"/>
      <c r="C132" s="35"/>
      <c r="D132" s="39"/>
      <c r="E132" s="14"/>
      <c r="F132" s="1133"/>
      <c r="G132" s="1133"/>
      <c r="H132" s="1133"/>
      <c r="I132" s="1133"/>
      <c r="J132" s="18"/>
      <c r="K132" s="1133"/>
      <c r="L132" s="1133"/>
      <c r="M132" s="1133"/>
      <c r="N132" s="22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68"/>
      <c r="C133" s="35"/>
      <c r="D133" s="39"/>
      <c r="E133" s="14"/>
      <c r="F133" s="1133"/>
      <c r="G133" s="1133"/>
      <c r="H133" s="1133"/>
      <c r="I133" s="1133"/>
      <c r="J133" s="18"/>
      <c r="K133" s="1133"/>
      <c r="L133" s="1133"/>
      <c r="M133" s="1133"/>
      <c r="N133" s="22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68"/>
      <c r="C134" s="35"/>
      <c r="D134" s="39"/>
      <c r="E134" s="14"/>
      <c r="F134" s="1133"/>
      <c r="G134" s="1133"/>
      <c r="H134" s="1133"/>
      <c r="I134" s="1133"/>
      <c r="J134" s="18"/>
      <c r="K134" s="1133"/>
      <c r="L134" s="1133"/>
      <c r="M134" s="1133"/>
      <c r="N134" s="22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4"/>
      <c r="C135" s="13"/>
      <c r="D135" s="1133"/>
      <c r="E135" s="14"/>
      <c r="F135" s="1133"/>
      <c r="G135" s="1133"/>
      <c r="H135" s="1133"/>
      <c r="I135" s="1133"/>
      <c r="J135" s="18"/>
      <c r="K135" s="1133" t="str">
        <f t="shared" ref="K135:M135" si="116">IF(G135="","",CEILING(G135*1.02,0.5))</f>
        <v/>
      </c>
      <c r="L135" s="1133" t="str">
        <f t="shared" si="116"/>
        <v/>
      </c>
      <c r="M135" s="1133" t="str">
        <f t="shared" si="116"/>
        <v/>
      </c>
      <c r="N135" s="22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133"/>
      <c r="C136" s="64"/>
      <c r="D136" s="1133"/>
      <c r="E136" s="14"/>
      <c r="F136" s="1133"/>
      <c r="G136" s="1133"/>
      <c r="H136" s="1133"/>
      <c r="I136" s="1133"/>
      <c r="J136" s="18"/>
      <c r="K136" s="1133" t="str">
        <f t="shared" ref="K136:M136" si="117">IF(G136="","",ROUND(G136*1.02,2))</f>
        <v/>
      </c>
      <c r="L136" s="1133" t="str">
        <f t="shared" si="117"/>
        <v/>
      </c>
      <c r="M136" s="1133" t="str">
        <f t="shared" si="117"/>
        <v/>
      </c>
      <c r="N136" s="22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2"/>
      <c r="C137" s="49"/>
      <c r="D137" s="1133"/>
      <c r="E137" s="1133"/>
      <c r="F137" s="1133"/>
      <c r="G137" s="1133"/>
      <c r="H137" s="1133"/>
      <c r="I137" s="1133"/>
      <c r="J137" s="1"/>
      <c r="K137" s="1133"/>
      <c r="L137" s="1133"/>
      <c r="M137" s="1133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2"/>
      <c r="C138" s="49"/>
      <c r="D138" s="1133"/>
      <c r="E138" s="1133"/>
      <c r="F138" s="1133"/>
      <c r="G138" s="1133"/>
      <c r="H138" s="1133"/>
      <c r="I138" s="1133"/>
      <c r="J138" s="1"/>
      <c r="K138" s="1133"/>
      <c r="L138" s="1133"/>
      <c r="M138" s="1133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4"/>
      <c r="C139" s="1133"/>
      <c r="D139" s="1133"/>
      <c r="E139" s="1133"/>
      <c r="F139" s="1133"/>
      <c r="G139" s="1187"/>
      <c r="H139" s="1188"/>
      <c r="I139" s="1188"/>
      <c r="J139" s="1"/>
      <c r="K139" s="1187"/>
      <c r="L139" s="1188"/>
      <c r="M139" s="1188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4"/>
      <c r="C140" s="1133"/>
      <c r="D140" s="1133"/>
      <c r="E140" s="1133"/>
      <c r="F140" s="1133"/>
      <c r="G140" s="1133"/>
      <c r="H140" s="1133"/>
      <c r="I140" s="1127"/>
      <c r="J140" s="1"/>
      <c r="K140" s="1133"/>
      <c r="L140" s="1133"/>
      <c r="M140" s="1127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4"/>
      <c r="C141" s="1133"/>
      <c r="D141" s="1133"/>
      <c r="E141" s="1133"/>
      <c r="F141" s="1133"/>
      <c r="G141" s="1133"/>
      <c r="H141" s="1133"/>
      <c r="I141" s="1133"/>
      <c r="J141" s="22"/>
      <c r="K141" s="1133"/>
      <c r="L141" s="1133"/>
      <c r="M141" s="1133"/>
      <c r="N141" s="22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166"/>
      <c r="C142" s="49"/>
      <c r="D142" s="1133"/>
      <c r="E142" s="1133"/>
      <c r="F142" s="1133"/>
      <c r="G142" s="1133"/>
      <c r="H142" s="1133"/>
      <c r="I142" s="1133"/>
      <c r="J142" s="22"/>
      <c r="K142" s="1133"/>
      <c r="L142" s="1133"/>
      <c r="M142" s="1133"/>
      <c r="N142" s="22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166"/>
      <c r="C143" s="49"/>
      <c r="D143" s="1133"/>
      <c r="E143" s="1133"/>
      <c r="F143" s="1133"/>
      <c r="G143" s="1133"/>
      <c r="H143" s="1133"/>
      <c r="I143" s="1133"/>
      <c r="J143" s="22"/>
      <c r="K143" s="1133"/>
      <c r="L143" s="1133"/>
      <c r="M143" s="1133"/>
      <c r="N143" s="22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166"/>
      <c r="C144" s="49"/>
      <c r="D144" s="1133"/>
      <c r="E144" s="1133"/>
      <c r="F144" s="1133"/>
      <c r="G144" s="1133"/>
      <c r="H144" s="1133"/>
      <c r="I144" s="1133"/>
      <c r="J144" s="22"/>
      <c r="K144" s="1133"/>
      <c r="L144" s="1133"/>
      <c r="M144" s="1133"/>
      <c r="N144" s="22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166"/>
      <c r="C145" s="49"/>
      <c r="D145" s="1133"/>
      <c r="E145" s="1133"/>
      <c r="F145" s="1133"/>
      <c r="G145" s="1133"/>
      <c r="H145" s="1133"/>
      <c r="I145" s="1133"/>
      <c r="J145" s="22"/>
      <c r="K145" s="1133"/>
      <c r="L145" s="1133"/>
      <c r="M145" s="1133"/>
      <c r="N145" s="22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166"/>
      <c r="C146" s="49"/>
      <c r="D146" s="1133"/>
      <c r="E146" s="1133"/>
      <c r="F146" s="1133"/>
      <c r="G146" s="1133"/>
      <c r="H146" s="1133"/>
      <c r="I146" s="1133"/>
      <c r="J146" s="22"/>
      <c r="K146" s="1133"/>
      <c r="L146" s="1133"/>
      <c r="M146" s="1133"/>
      <c r="N146" s="22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166"/>
      <c r="C147" s="49"/>
      <c r="D147" s="1133"/>
      <c r="E147" s="1133"/>
      <c r="F147" s="1133"/>
      <c r="G147" s="1133"/>
      <c r="H147" s="1133"/>
      <c r="I147" s="1133"/>
      <c r="J147" s="22"/>
      <c r="K147" s="1133"/>
      <c r="L147" s="1133"/>
      <c r="M147" s="1133"/>
      <c r="N147" s="22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166"/>
      <c r="C148" s="49"/>
      <c r="D148" s="1133"/>
      <c r="E148" s="1133"/>
      <c r="F148" s="1133"/>
      <c r="G148" s="1133"/>
      <c r="H148" s="1133"/>
      <c r="I148" s="1133"/>
      <c r="J148" s="22"/>
      <c r="K148" s="1133"/>
      <c r="L148" s="1133"/>
      <c r="M148" s="1133"/>
      <c r="N148" s="22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166"/>
      <c r="C149" s="49"/>
      <c r="D149" s="1133"/>
      <c r="E149" s="1133"/>
      <c r="F149" s="1133"/>
      <c r="G149" s="1133"/>
      <c r="H149" s="1133"/>
      <c r="I149" s="1133"/>
      <c r="J149" s="22"/>
      <c r="K149" s="1133"/>
      <c r="L149" s="1133"/>
      <c r="M149" s="1133"/>
      <c r="N149" s="22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166"/>
      <c r="C150" s="49"/>
      <c r="D150" s="1133"/>
      <c r="E150" s="1133"/>
      <c r="F150" s="1133"/>
      <c r="G150" s="1133"/>
      <c r="H150" s="1133"/>
      <c r="I150" s="1133"/>
      <c r="J150" s="22"/>
      <c r="K150" s="1133"/>
      <c r="L150" s="1133"/>
      <c r="M150" s="1133"/>
      <c r="N150" s="22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166"/>
      <c r="C151" s="49"/>
      <c r="D151" s="1133"/>
      <c r="E151" s="1133"/>
      <c r="F151" s="1133"/>
      <c r="G151" s="1133"/>
      <c r="H151" s="1133"/>
      <c r="I151" s="1133"/>
      <c r="J151" s="22"/>
      <c r="K151" s="1133"/>
      <c r="L151" s="1133"/>
      <c r="M151" s="1133"/>
      <c r="N151" s="22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51"/>
      <c r="C152" s="49"/>
      <c r="D152" s="1133"/>
      <c r="E152" s="1133"/>
      <c r="F152" s="1133"/>
      <c r="G152" s="1133"/>
      <c r="H152" s="1133"/>
      <c r="I152" s="1133"/>
      <c r="J152" s="22"/>
      <c r="K152" s="1133"/>
      <c r="L152" s="1133"/>
      <c r="M152" s="1133"/>
      <c r="N152" s="22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51"/>
      <c r="C153" s="49"/>
      <c r="D153" s="1133"/>
      <c r="E153" s="1133"/>
      <c r="F153" s="1133"/>
      <c r="G153" s="1133"/>
      <c r="H153" s="1133"/>
      <c r="I153" s="1133"/>
      <c r="J153" s="22"/>
      <c r="K153" s="1133"/>
      <c r="L153" s="1133"/>
      <c r="M153" s="1133"/>
      <c r="N153" s="22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166"/>
      <c r="C154" s="49"/>
      <c r="D154" s="1133"/>
      <c r="E154" s="1133"/>
      <c r="F154" s="1133"/>
      <c r="G154" s="1133"/>
      <c r="H154" s="1133"/>
      <c r="I154" s="1133"/>
      <c r="J154" s="22"/>
      <c r="K154" s="1133"/>
      <c r="L154" s="1133"/>
      <c r="M154" s="1133"/>
      <c r="N154" s="22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51"/>
      <c r="C155" s="49"/>
      <c r="D155" s="1133"/>
      <c r="E155" s="1133"/>
      <c r="F155" s="1133"/>
      <c r="G155" s="1133"/>
      <c r="H155" s="1133"/>
      <c r="I155" s="1133"/>
      <c r="J155" s="22"/>
      <c r="K155" s="1133"/>
      <c r="L155" s="1133"/>
      <c r="M155" s="1133"/>
      <c r="N155" s="22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51"/>
      <c r="C156" s="49"/>
      <c r="D156" s="1133"/>
      <c r="E156" s="1133"/>
      <c r="F156" s="1133"/>
      <c r="G156" s="1133"/>
      <c r="H156" s="1133"/>
      <c r="I156" s="1133"/>
      <c r="J156" s="22"/>
      <c r="K156" s="1133"/>
      <c r="L156" s="1133"/>
      <c r="M156" s="1133"/>
      <c r="N156" s="22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166"/>
      <c r="C157" s="49"/>
      <c r="D157" s="1133"/>
      <c r="E157" s="1133"/>
      <c r="F157" s="1133"/>
      <c r="G157" s="1133"/>
      <c r="H157" s="1133"/>
      <c r="I157" s="1133"/>
      <c r="J157" s="22"/>
      <c r="K157" s="1"/>
      <c r="L157" s="1"/>
      <c r="M157" s="1"/>
      <c r="N157" s="22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53"/>
      <c r="C158" s="49"/>
      <c r="D158" s="1133"/>
      <c r="E158" s="1133"/>
      <c r="F158" s="1133"/>
      <c r="G158" s="1133"/>
      <c r="H158" s="1133"/>
      <c r="I158" s="1133"/>
      <c r="J158" s="22"/>
      <c r="K158" s="1"/>
      <c r="L158" s="1"/>
      <c r="M158" s="1"/>
      <c r="N158" s="22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54"/>
      <c r="C159" s="49"/>
      <c r="D159" s="1133"/>
      <c r="E159" s="1133"/>
      <c r="F159" s="1133"/>
      <c r="G159" s="1133"/>
      <c r="H159" s="1133"/>
      <c r="I159" s="1133"/>
      <c r="J159" s="22"/>
      <c r="K159" s="1"/>
      <c r="L159" s="1"/>
      <c r="M159" s="1"/>
      <c r="N159" s="22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53"/>
      <c r="C160" s="49"/>
      <c r="D160" s="1133"/>
      <c r="E160" s="1133"/>
      <c r="F160" s="1133"/>
      <c r="G160" s="1133"/>
      <c r="H160" s="1133"/>
      <c r="I160" s="1133"/>
      <c r="J160" s="25"/>
      <c r="K160" s="1"/>
      <c r="L160" s="1"/>
      <c r="M160" s="1"/>
      <c r="N160" s="25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53"/>
      <c r="C161" s="49"/>
      <c r="D161" s="1133"/>
      <c r="E161" s="1133"/>
      <c r="F161" s="1133"/>
      <c r="G161" s="1133"/>
      <c r="H161" s="1133"/>
      <c r="I161" s="1133"/>
      <c r="J161" s="25"/>
      <c r="K161" s="1"/>
      <c r="L161" s="1"/>
      <c r="M161" s="1"/>
      <c r="N161" s="25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55"/>
      <c r="C162" s="49"/>
      <c r="D162" s="1133"/>
      <c r="E162" s="1133"/>
      <c r="F162" s="1"/>
      <c r="G162" s="1133"/>
      <c r="H162" s="1133"/>
      <c r="I162" s="1133"/>
      <c r="J162" s="25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53"/>
      <c r="C163" s="49"/>
      <c r="D163" s="1133"/>
      <c r="E163" s="1133"/>
      <c r="F163" s="1"/>
      <c r="G163" s="1133"/>
      <c r="H163" s="1133"/>
      <c r="I163" s="1133"/>
      <c r="J163" s="25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53"/>
      <c r="C164" s="49"/>
      <c r="D164" s="1133"/>
      <c r="E164" s="1133"/>
      <c r="F164" s="1"/>
      <c r="G164" s="1133"/>
      <c r="H164" s="1133"/>
      <c r="I164" s="1133"/>
      <c r="J164" s="25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53"/>
      <c r="C165" s="49"/>
      <c r="D165" s="1133"/>
      <c r="E165" s="1133"/>
      <c r="F165" s="1"/>
      <c r="G165" s="1133"/>
      <c r="H165" s="1133"/>
      <c r="I165" s="1133"/>
      <c r="J165" s="25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53"/>
      <c r="C166" s="49"/>
      <c r="D166" s="1133"/>
      <c r="E166" s="1133"/>
      <c r="F166" s="1"/>
      <c r="G166" s="1133"/>
      <c r="H166" s="1133"/>
      <c r="I166" s="1133"/>
      <c r="J166" s="25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53"/>
      <c r="C167" s="49"/>
      <c r="D167" s="1133"/>
      <c r="E167" s="1133"/>
      <c r="F167" s="1"/>
      <c r="G167" s="1133"/>
      <c r="H167" s="1133"/>
      <c r="I167" s="1133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53"/>
      <c r="C168" s="49"/>
      <c r="D168" s="1133"/>
      <c r="E168" s="1133"/>
      <c r="F168" s="1"/>
      <c r="G168" s="1133"/>
      <c r="H168" s="1133"/>
      <c r="I168" s="1133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53"/>
      <c r="C169" s="49"/>
      <c r="D169" s="1133"/>
      <c r="E169" s="1133"/>
      <c r="F169" s="1"/>
      <c r="G169" s="1133"/>
      <c r="H169" s="1133"/>
      <c r="I169" s="1133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54"/>
      <c r="C170" s="49"/>
      <c r="D170" s="1133"/>
      <c r="E170" s="1133"/>
      <c r="F170" s="1"/>
      <c r="G170" s="1133"/>
      <c r="H170" s="1133"/>
      <c r="I170" s="1133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54"/>
      <c r="C171" s="2"/>
      <c r="D171" s="1133"/>
      <c r="E171" s="1133"/>
      <c r="F171" s="1"/>
      <c r="G171" s="1133"/>
      <c r="H171" s="1133"/>
      <c r="I171" s="1133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53"/>
      <c r="C172" s="2"/>
      <c r="D172" s="1133"/>
      <c r="E172" s="1133"/>
      <c r="F172" s="1"/>
      <c r="G172" s="1133"/>
      <c r="H172" s="1133"/>
      <c r="I172" s="1133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53"/>
      <c r="C173" s="2"/>
      <c r="D173" s="1133"/>
      <c r="E173" s="1133"/>
      <c r="F173" s="1"/>
      <c r="G173" s="1133"/>
      <c r="H173" s="1133"/>
      <c r="I173" s="1133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53"/>
      <c r="C174" s="2"/>
      <c r="D174" s="1133"/>
      <c r="E174" s="1133"/>
      <c r="F174" s="1"/>
      <c r="G174" s="1133"/>
      <c r="H174" s="1133"/>
      <c r="I174" s="1133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53"/>
      <c r="C175" s="2"/>
      <c r="D175" s="1133"/>
      <c r="E175" s="1133"/>
      <c r="F175" s="1"/>
      <c r="G175" s="1133"/>
      <c r="H175" s="1133"/>
      <c r="I175" s="1133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54"/>
      <c r="C176" s="2"/>
      <c r="D176" s="1133"/>
      <c r="E176" s="1133"/>
      <c r="F176" s="1"/>
      <c r="G176" s="1133"/>
      <c r="H176" s="1133"/>
      <c r="I176" s="1133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53"/>
      <c r="C177" s="2"/>
      <c r="D177" s="1133"/>
      <c r="E177" s="1133"/>
      <c r="F177" s="1"/>
      <c r="G177" s="1133"/>
      <c r="H177" s="1133"/>
      <c r="I177" s="1133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53"/>
      <c r="C178" s="2"/>
      <c r="D178" s="1133"/>
      <c r="E178" s="1133"/>
      <c r="F178" s="1"/>
      <c r="G178" s="1133"/>
      <c r="H178" s="1133"/>
      <c r="I178" s="1133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54"/>
      <c r="C179" s="2"/>
      <c r="D179" s="1133"/>
      <c r="E179" s="1133"/>
      <c r="F179" s="1"/>
      <c r="G179" s="1133"/>
      <c r="H179" s="1133"/>
      <c r="I179" s="1133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54"/>
      <c r="C180" s="2"/>
      <c r="D180" s="1133"/>
      <c r="E180" s="1133"/>
      <c r="F180" s="1"/>
      <c r="G180" s="1133"/>
      <c r="H180" s="1133"/>
      <c r="I180" s="1133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53"/>
      <c r="C181" s="2"/>
      <c r="D181" s="1133"/>
      <c r="E181" s="1133"/>
      <c r="F181" s="1"/>
      <c r="G181" s="1133"/>
      <c r="H181" s="1133"/>
      <c r="I181" s="1133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53"/>
      <c r="C182" s="2"/>
      <c r="D182" s="1133"/>
      <c r="E182" s="1133"/>
      <c r="F182" s="1"/>
      <c r="G182" s="1133"/>
      <c r="H182" s="1133"/>
      <c r="I182" s="1133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54"/>
      <c r="C183" s="2"/>
      <c r="D183" s="1133"/>
      <c r="E183" s="1133"/>
      <c r="F183" s="1"/>
      <c r="G183" s="1133"/>
      <c r="H183" s="1133"/>
      <c r="I183" s="1133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53"/>
      <c r="C184" s="2"/>
      <c r="D184" s="1133"/>
      <c r="E184" s="1133"/>
      <c r="F184" s="1"/>
      <c r="G184" s="1133"/>
      <c r="H184" s="1133"/>
      <c r="I184" s="1133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53"/>
      <c r="C185" s="2"/>
      <c r="D185" s="1133"/>
      <c r="E185" s="1133"/>
      <c r="F185" s="1"/>
      <c r="G185" s="1133"/>
      <c r="H185" s="1133"/>
      <c r="I185" s="1133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53"/>
      <c r="C186" s="2"/>
      <c r="D186" s="1133"/>
      <c r="E186" s="1133"/>
      <c r="F186" s="1"/>
      <c r="G186" s="1133"/>
      <c r="H186" s="1133"/>
      <c r="I186" s="1133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53"/>
      <c r="C187" s="2"/>
      <c r="D187" s="1133"/>
      <c r="E187" s="1133"/>
      <c r="F187" s="1"/>
      <c r="G187" s="1133"/>
      <c r="H187" s="1133"/>
      <c r="I187" s="1133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53"/>
      <c r="C188" s="2"/>
      <c r="D188" s="1133"/>
      <c r="E188" s="1133"/>
      <c r="F188" s="1"/>
      <c r="G188" s="1133"/>
      <c r="H188" s="1133"/>
      <c r="I188" s="1133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56"/>
      <c r="C189" s="29"/>
      <c r="D189" s="1133"/>
      <c r="E189" s="1133"/>
      <c r="F189" s="1"/>
      <c r="G189" s="1133"/>
      <c r="H189" s="1133"/>
      <c r="I189" s="1133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57"/>
      <c r="C190" s="29"/>
      <c r="D190" s="1133"/>
      <c r="E190" s="1133"/>
      <c r="F190" s="1"/>
      <c r="G190" s="1133"/>
      <c r="H190" s="1133"/>
      <c r="I190" s="1133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57"/>
      <c r="C191" s="29"/>
      <c r="D191" s="1133"/>
      <c r="E191" s="1133"/>
      <c r="F191" s="1"/>
      <c r="G191" s="1133"/>
      <c r="H191" s="1133"/>
      <c r="I191" s="1133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57"/>
      <c r="C192" s="29"/>
      <c r="D192" s="1133"/>
      <c r="E192" s="1133"/>
      <c r="F192" s="1"/>
      <c r="G192" s="1133"/>
      <c r="H192" s="1133"/>
      <c r="I192" s="1133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58"/>
      <c r="C193" s="30"/>
      <c r="D193" s="1133"/>
      <c r="E193" s="1133"/>
      <c r="F193" s="1"/>
      <c r="G193" s="1133"/>
      <c r="H193" s="1133"/>
      <c r="I193" s="1133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57"/>
      <c r="C194" s="30"/>
      <c r="D194" s="1133"/>
      <c r="E194" s="1133"/>
      <c r="F194" s="1"/>
      <c r="G194" s="1133"/>
      <c r="H194" s="1133"/>
      <c r="I194" s="1133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57"/>
      <c r="C195" s="30"/>
      <c r="D195" s="1133"/>
      <c r="E195" s="1133"/>
      <c r="F195" s="1"/>
      <c r="G195" s="1133"/>
      <c r="H195" s="1133"/>
      <c r="I195" s="1133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57"/>
      <c r="C196" s="30"/>
      <c r="D196" s="1133"/>
      <c r="E196" s="1133"/>
      <c r="F196" s="1"/>
      <c r="G196" s="1133"/>
      <c r="H196" s="1133"/>
      <c r="I196" s="1133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133"/>
      <c r="D197" s="1133"/>
      <c r="E197" s="1133"/>
      <c r="F197" s="1"/>
      <c r="G197" s="1133"/>
      <c r="H197" s="1133"/>
      <c r="I197" s="1133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57"/>
      <c r="C198" s="30"/>
      <c r="D198" s="1133"/>
      <c r="E198" s="1133"/>
      <c r="F198" s="1"/>
      <c r="G198" s="1133"/>
      <c r="H198" s="1133"/>
      <c r="I198" s="1133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133"/>
      <c r="D199" s="1133"/>
      <c r="E199" s="1133"/>
      <c r="F199" s="1"/>
      <c r="G199" s="1133"/>
      <c r="H199" s="1133"/>
      <c r="I199" s="1133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57"/>
      <c r="C200" s="30"/>
      <c r="D200" s="1133"/>
      <c r="E200" s="1133"/>
      <c r="F200" s="1"/>
      <c r="G200" s="1133"/>
      <c r="H200" s="1133"/>
      <c r="I200" s="1133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133"/>
      <c r="D201" s="1133"/>
      <c r="E201" s="1133"/>
      <c r="F201" s="1"/>
      <c r="G201" s="1133"/>
      <c r="H201" s="1133"/>
      <c r="I201" s="1133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56"/>
      <c r="C202" s="1133"/>
      <c r="D202" s="1133"/>
      <c r="E202" s="1133"/>
      <c r="F202" s="1"/>
      <c r="G202" s="1133"/>
      <c r="H202" s="1133"/>
      <c r="I202" s="1133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57"/>
      <c r="C203" s="30"/>
      <c r="D203" s="1133"/>
      <c r="E203" s="1133"/>
      <c r="F203" s="1"/>
      <c r="G203" s="1133"/>
      <c r="H203" s="1133"/>
      <c r="I203" s="1133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57"/>
      <c r="C204" s="30"/>
      <c r="D204" s="1133"/>
      <c r="E204" s="1133"/>
      <c r="F204" s="1"/>
      <c r="G204" s="1133"/>
      <c r="H204" s="1133"/>
      <c r="I204" s="1133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57"/>
      <c r="C205" s="30"/>
      <c r="D205" s="1133"/>
      <c r="E205" s="1133"/>
      <c r="F205" s="1"/>
      <c r="G205" s="1133"/>
      <c r="H205" s="1133"/>
      <c r="I205" s="1133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57"/>
      <c r="C206" s="30"/>
      <c r="D206" s="1133"/>
      <c r="E206" s="1133"/>
      <c r="F206" s="1"/>
      <c r="G206" s="1133"/>
      <c r="H206" s="1133"/>
      <c r="I206" s="1133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58"/>
      <c r="C207" s="30"/>
      <c r="D207" s="1133"/>
      <c r="E207" s="1133"/>
      <c r="F207" s="1"/>
      <c r="G207" s="1133"/>
      <c r="H207" s="1133"/>
      <c r="I207" s="1133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58"/>
      <c r="C208" s="30"/>
      <c r="D208" s="1133"/>
      <c r="E208" s="1133"/>
      <c r="F208" s="1"/>
      <c r="G208" s="1133"/>
      <c r="H208" s="1133"/>
      <c r="I208" s="1133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57"/>
      <c r="C209" s="30"/>
      <c r="D209" s="1133"/>
      <c r="E209" s="1133"/>
      <c r="F209" s="1"/>
      <c r="G209" s="1133"/>
      <c r="H209" s="1133"/>
      <c r="I209" s="1133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133"/>
      <c r="D210" s="1133"/>
      <c r="E210" s="1133"/>
      <c r="F210" s="1"/>
      <c r="G210" s="1133"/>
      <c r="H210" s="1133"/>
      <c r="I210" s="1133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133"/>
      <c r="D211" s="1133"/>
      <c r="E211" s="1133"/>
      <c r="F211" s="1"/>
      <c r="G211" s="1133"/>
      <c r="H211" s="1133"/>
      <c r="I211" s="1133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133"/>
      <c r="D212" s="1133"/>
      <c r="E212" s="1133"/>
      <c r="F212" s="1"/>
      <c r="G212" s="1133"/>
      <c r="H212" s="1133"/>
      <c r="I212" s="1133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133"/>
      <c r="D213" s="1133"/>
      <c r="E213" s="1133"/>
      <c r="F213" s="1"/>
      <c r="G213" s="1133"/>
      <c r="H213" s="1133"/>
      <c r="I213" s="1133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133"/>
      <c r="D214" s="1133"/>
      <c r="E214" s="1133"/>
      <c r="F214" s="1"/>
      <c r="G214" s="1133"/>
      <c r="H214" s="1133"/>
      <c r="I214" s="1133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133"/>
      <c r="D215" s="1133"/>
      <c r="E215" s="1133"/>
      <c r="F215" s="1"/>
      <c r="G215" s="1133"/>
      <c r="H215" s="1133"/>
      <c r="I215" s="1133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133"/>
      <c r="D216" s="1133"/>
      <c r="E216" s="1133"/>
      <c r="F216" s="1"/>
      <c r="G216" s="1133"/>
      <c r="H216" s="1133"/>
      <c r="I216" s="1133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133"/>
      <c r="D217" s="1133"/>
      <c r="E217" s="1133"/>
      <c r="F217" s="1"/>
      <c r="G217" s="1133"/>
      <c r="H217" s="1133"/>
      <c r="I217" s="1133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133"/>
      <c r="D218" s="1133"/>
      <c r="E218" s="1133"/>
      <c r="F218" s="1"/>
      <c r="G218" s="1133"/>
      <c r="H218" s="1133"/>
      <c r="I218" s="1133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133"/>
      <c r="D219" s="1133"/>
      <c r="E219" s="1133"/>
      <c r="F219" s="1"/>
      <c r="G219" s="1133"/>
      <c r="H219" s="1133"/>
      <c r="I219" s="1133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133"/>
      <c r="D220" s="1133"/>
      <c r="E220" s="1133"/>
      <c r="F220" s="1"/>
      <c r="G220" s="1133"/>
      <c r="H220" s="1133"/>
      <c r="I220" s="1133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133"/>
      <c r="D221" s="1133"/>
      <c r="E221" s="1133"/>
      <c r="F221" s="1"/>
      <c r="G221" s="1133"/>
      <c r="H221" s="1133"/>
      <c r="I221" s="1133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133"/>
      <c r="D222" s="1133"/>
      <c r="E222" s="1133"/>
      <c r="F222" s="1"/>
      <c r="G222" s="1133"/>
      <c r="H222" s="1133"/>
      <c r="I222" s="1133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133"/>
      <c r="D223" s="1133"/>
      <c r="E223" s="1133"/>
      <c r="F223" s="1"/>
      <c r="G223" s="1133"/>
      <c r="H223" s="1133"/>
      <c r="I223" s="1133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133"/>
      <c r="D224" s="1133"/>
      <c r="E224" s="1133"/>
      <c r="F224" s="1"/>
      <c r="G224" s="1133"/>
      <c r="H224" s="1133"/>
      <c r="I224" s="1133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133"/>
      <c r="D225" s="1133"/>
      <c r="E225" s="1133"/>
      <c r="F225" s="1"/>
      <c r="G225" s="1133"/>
      <c r="H225" s="1133"/>
      <c r="I225" s="1133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133"/>
      <c r="D226" s="1133"/>
      <c r="E226" s="1133"/>
      <c r="F226" s="1"/>
      <c r="G226" s="1133"/>
      <c r="H226" s="1133"/>
      <c r="I226" s="1133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133"/>
      <c r="D227" s="1133"/>
      <c r="E227" s="1133"/>
      <c r="F227" s="1"/>
      <c r="G227" s="1133"/>
      <c r="H227" s="1133"/>
      <c r="I227" s="1133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133"/>
      <c r="D228" s="1133"/>
      <c r="E228" s="1133"/>
      <c r="F228" s="1"/>
      <c r="G228" s="1133"/>
      <c r="H228" s="1133"/>
      <c r="I228" s="1133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133"/>
      <c r="D229" s="1133"/>
      <c r="E229" s="1133"/>
      <c r="F229" s="1"/>
      <c r="G229" s="1133"/>
      <c r="H229" s="1133"/>
      <c r="I229" s="1133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133"/>
      <c r="D230" s="1133"/>
      <c r="E230" s="1133"/>
      <c r="F230" s="1"/>
      <c r="G230" s="1133"/>
      <c r="H230" s="1133"/>
      <c r="I230" s="1133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133"/>
      <c r="D231" s="1133"/>
      <c r="E231" s="1133"/>
      <c r="F231" s="1"/>
      <c r="G231" s="1133"/>
      <c r="H231" s="1133"/>
      <c r="I231" s="1133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133"/>
      <c r="D232" s="1133"/>
      <c r="E232" s="1133"/>
      <c r="F232" s="1"/>
      <c r="G232" s="1133"/>
      <c r="H232" s="1133"/>
      <c r="I232" s="1133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133"/>
      <c r="D233" s="1133"/>
      <c r="E233" s="1133"/>
      <c r="F233" s="1"/>
      <c r="G233" s="1133"/>
      <c r="H233" s="1133"/>
      <c r="I233" s="1133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133"/>
      <c r="D234" s="1133"/>
      <c r="E234" s="1133"/>
      <c r="F234" s="1"/>
      <c r="G234" s="1133"/>
      <c r="H234" s="1133"/>
      <c r="I234" s="1133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133"/>
      <c r="D235" s="1133"/>
      <c r="E235" s="1133"/>
      <c r="F235" s="1"/>
      <c r="G235" s="1133"/>
      <c r="H235" s="1133"/>
      <c r="I235" s="1133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133"/>
      <c r="D236" s="1133"/>
      <c r="E236" s="1133"/>
      <c r="F236" s="1"/>
      <c r="G236" s="1133"/>
      <c r="H236" s="1133"/>
      <c r="I236" s="1133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133"/>
      <c r="D237" s="1133"/>
      <c r="E237" s="1133"/>
      <c r="F237" s="1"/>
      <c r="G237" s="1133"/>
      <c r="H237" s="1133"/>
      <c r="I237" s="1133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133"/>
      <c r="D238" s="1133"/>
      <c r="E238" s="1133"/>
      <c r="F238" s="1"/>
      <c r="G238" s="1133"/>
      <c r="H238" s="1133"/>
      <c r="I238" s="1133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133"/>
      <c r="D239" s="1133"/>
      <c r="E239" s="1133"/>
      <c r="F239" s="1"/>
      <c r="G239" s="1133"/>
      <c r="H239" s="1133"/>
      <c r="I239" s="1133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133"/>
      <c r="D240" s="1133"/>
      <c r="E240" s="1133"/>
      <c r="F240" s="1"/>
      <c r="G240" s="1133"/>
      <c r="H240" s="1133"/>
      <c r="I240" s="1133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133"/>
      <c r="D241" s="1133"/>
      <c r="E241" s="1133"/>
      <c r="F241" s="1"/>
      <c r="G241" s="1133"/>
      <c r="H241" s="1133"/>
      <c r="I241" s="1133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133"/>
      <c r="D242" s="1133"/>
      <c r="E242" s="1133"/>
      <c r="F242" s="1"/>
      <c r="G242" s="1133"/>
      <c r="H242" s="1133"/>
      <c r="I242" s="1133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133"/>
      <c r="D243" s="1133"/>
      <c r="E243" s="1133"/>
      <c r="F243" s="1"/>
      <c r="G243" s="1133"/>
      <c r="H243" s="1133"/>
      <c r="I243" s="1133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133"/>
      <c r="D244" s="1133"/>
      <c r="E244" s="1133"/>
      <c r="F244" s="1"/>
      <c r="G244" s="1133"/>
      <c r="H244" s="1133"/>
      <c r="I244" s="1133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133"/>
      <c r="D245" s="1133"/>
      <c r="E245" s="1133"/>
      <c r="F245" s="1"/>
      <c r="G245" s="1133"/>
      <c r="H245" s="1133"/>
      <c r="I245" s="1133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133"/>
      <c r="D246" s="1133"/>
      <c r="E246" s="1133"/>
      <c r="F246" s="1"/>
      <c r="G246" s="1133"/>
      <c r="H246" s="1133"/>
      <c r="I246" s="1133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133"/>
      <c r="D247" s="1133"/>
      <c r="E247" s="1133"/>
      <c r="F247" s="1"/>
      <c r="G247" s="1133"/>
      <c r="H247" s="1133"/>
      <c r="I247" s="1133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133"/>
      <c r="D248" s="1133"/>
      <c r="E248" s="1133"/>
      <c r="F248" s="1"/>
      <c r="G248" s="1133"/>
      <c r="H248" s="1133"/>
      <c r="I248" s="1133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133"/>
      <c r="D249" s="1133"/>
      <c r="E249" s="1133"/>
      <c r="F249" s="1"/>
      <c r="G249" s="1133"/>
      <c r="H249" s="1133"/>
      <c r="I249" s="1133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133"/>
      <c r="D250" s="1133"/>
      <c r="E250" s="1133"/>
      <c r="F250" s="1"/>
      <c r="G250" s="1133"/>
      <c r="H250" s="1133"/>
      <c r="I250" s="1133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133"/>
      <c r="D251" s="1133"/>
      <c r="E251" s="1133"/>
      <c r="F251" s="1"/>
      <c r="G251" s="1133"/>
      <c r="H251" s="1133"/>
      <c r="I251" s="1133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133"/>
      <c r="D252" s="1133"/>
      <c r="E252" s="1133"/>
      <c r="F252" s="1"/>
      <c r="G252" s="1133"/>
      <c r="H252" s="1133"/>
      <c r="I252" s="1133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133"/>
      <c r="D253" s="1133"/>
      <c r="E253" s="1133"/>
      <c r="F253" s="1"/>
      <c r="G253" s="1133"/>
      <c r="H253" s="1133"/>
      <c r="I253" s="1133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133"/>
      <c r="D254" s="1133"/>
      <c r="E254" s="1133"/>
      <c r="F254" s="1"/>
      <c r="G254" s="1133"/>
      <c r="H254" s="1133"/>
      <c r="I254" s="1133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133"/>
      <c r="D255" s="1133"/>
      <c r="E255" s="1133"/>
      <c r="F255" s="1"/>
      <c r="G255" s="1133"/>
      <c r="H255" s="1133"/>
      <c r="I255" s="1133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133"/>
      <c r="D256" s="1133"/>
      <c r="E256" s="1133"/>
      <c r="F256" s="1"/>
      <c r="G256" s="1133"/>
      <c r="H256" s="1133"/>
      <c r="I256" s="1133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133"/>
      <c r="D257" s="1133"/>
      <c r="E257" s="1133"/>
      <c r="F257" s="1"/>
      <c r="G257" s="1133"/>
      <c r="H257" s="1133"/>
      <c r="I257" s="1133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133"/>
      <c r="D258" s="1133"/>
      <c r="E258" s="1133"/>
      <c r="F258" s="1"/>
      <c r="G258" s="1133"/>
      <c r="H258" s="1133"/>
      <c r="I258" s="1133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133"/>
      <c r="D259" s="1133"/>
      <c r="E259" s="1133"/>
      <c r="F259" s="1"/>
      <c r="G259" s="1133"/>
      <c r="H259" s="1133"/>
      <c r="I259" s="1133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133"/>
      <c r="D260" s="1133"/>
      <c r="E260" s="1133"/>
      <c r="F260" s="1"/>
      <c r="G260" s="1133"/>
      <c r="H260" s="1133"/>
      <c r="I260" s="1133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133"/>
      <c r="D261" s="1133"/>
      <c r="E261" s="1133"/>
      <c r="F261" s="1"/>
      <c r="G261" s="1133"/>
      <c r="H261" s="1133"/>
      <c r="I261" s="1133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133"/>
      <c r="D262" s="1133"/>
      <c r="E262" s="1133"/>
      <c r="F262" s="1"/>
      <c r="G262" s="1133"/>
      <c r="H262" s="1133"/>
      <c r="I262" s="1133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133"/>
      <c r="D263" s="1133"/>
      <c r="E263" s="1133"/>
      <c r="F263" s="1"/>
      <c r="G263" s="1133"/>
      <c r="H263" s="1133"/>
      <c r="I263" s="1133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133"/>
      <c r="D264" s="1133"/>
      <c r="E264" s="1133"/>
      <c r="F264" s="1"/>
      <c r="G264" s="1133"/>
      <c r="H264" s="1133"/>
      <c r="I264" s="1133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133"/>
      <c r="D265" s="1133"/>
      <c r="E265" s="1133"/>
      <c r="F265" s="1"/>
      <c r="G265" s="1133"/>
      <c r="H265" s="1133"/>
      <c r="I265" s="1133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133"/>
      <c r="D266" s="1133"/>
      <c r="E266" s="1133"/>
      <c r="F266" s="1"/>
      <c r="G266" s="1133"/>
      <c r="H266" s="1133"/>
      <c r="I266" s="1133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133"/>
      <c r="D267" s="1133"/>
      <c r="E267" s="1133"/>
      <c r="F267" s="1"/>
      <c r="G267" s="1133"/>
      <c r="H267" s="1133"/>
      <c r="I267" s="1133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133"/>
      <c r="D268" s="1133"/>
      <c r="E268" s="1133"/>
      <c r="F268" s="1"/>
      <c r="G268" s="1133"/>
      <c r="H268" s="1133"/>
      <c r="I268" s="1133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133"/>
      <c r="D269" s="1133"/>
      <c r="E269" s="1133"/>
      <c r="F269" s="1"/>
      <c r="G269" s="1133"/>
      <c r="H269" s="1133"/>
      <c r="I269" s="1133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133"/>
      <c r="D270" s="1133"/>
      <c r="E270" s="1133"/>
      <c r="F270" s="1"/>
      <c r="G270" s="1133"/>
      <c r="H270" s="1133"/>
      <c r="I270" s="1133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133"/>
      <c r="D271" s="1133"/>
      <c r="E271" s="1133"/>
      <c r="F271" s="1"/>
      <c r="G271" s="1133"/>
      <c r="H271" s="1133"/>
      <c r="I271" s="1133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133"/>
      <c r="D272" s="1133"/>
      <c r="E272" s="1133"/>
      <c r="F272" s="1"/>
      <c r="G272" s="1133"/>
      <c r="H272" s="1133"/>
      <c r="I272" s="1133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133"/>
      <c r="D273" s="1133"/>
      <c r="E273" s="1133"/>
      <c r="F273" s="1"/>
      <c r="G273" s="1133"/>
      <c r="H273" s="1133"/>
      <c r="I273" s="1133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133"/>
      <c r="D274" s="1133"/>
      <c r="E274" s="1133"/>
      <c r="F274" s="1"/>
      <c r="G274" s="1133"/>
      <c r="H274" s="1133"/>
      <c r="I274" s="1133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133"/>
      <c r="D275" s="1133"/>
      <c r="E275" s="1133"/>
      <c r="F275" s="1"/>
      <c r="G275" s="1133"/>
      <c r="H275" s="1133"/>
      <c r="I275" s="1133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133"/>
      <c r="D276" s="1133"/>
      <c r="E276" s="1133"/>
      <c r="F276" s="1"/>
      <c r="G276" s="1133"/>
      <c r="H276" s="1133"/>
      <c r="I276" s="1133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133"/>
      <c r="D277" s="1133"/>
      <c r="E277" s="1133"/>
      <c r="F277" s="1"/>
      <c r="G277" s="1133"/>
      <c r="H277" s="1133"/>
      <c r="I277" s="1133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133"/>
      <c r="D278" s="1133"/>
      <c r="E278" s="1133"/>
      <c r="F278" s="1"/>
      <c r="G278" s="1133"/>
      <c r="H278" s="1133"/>
      <c r="I278" s="1133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133"/>
      <c r="D279" s="1133"/>
      <c r="E279" s="1133"/>
      <c r="F279" s="1"/>
      <c r="G279" s="1133"/>
      <c r="H279" s="1133"/>
      <c r="I279" s="1133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133"/>
      <c r="D280" s="1133"/>
      <c r="E280" s="1133"/>
      <c r="F280" s="1"/>
      <c r="G280" s="1133"/>
      <c r="H280" s="1133"/>
      <c r="I280" s="1133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133"/>
      <c r="D281" s="1133"/>
      <c r="E281" s="1133"/>
      <c r="F281" s="1"/>
      <c r="G281" s="1133"/>
      <c r="H281" s="1133"/>
      <c r="I281" s="1133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133"/>
      <c r="D282" s="1133"/>
      <c r="E282" s="1133"/>
      <c r="F282" s="1"/>
      <c r="G282" s="1133"/>
      <c r="H282" s="1133"/>
      <c r="I282" s="1133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133"/>
      <c r="D283" s="1133"/>
      <c r="E283" s="1133"/>
      <c r="F283" s="1"/>
      <c r="G283" s="1133"/>
      <c r="H283" s="1133"/>
      <c r="I283" s="1133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133"/>
      <c r="D284" s="1133"/>
      <c r="E284" s="1133"/>
      <c r="F284" s="1"/>
      <c r="G284" s="1133"/>
      <c r="H284" s="1133"/>
      <c r="I284" s="1133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133"/>
      <c r="D285" s="1133"/>
      <c r="E285" s="1133"/>
      <c r="F285" s="1"/>
      <c r="G285" s="1133"/>
      <c r="H285" s="1133"/>
      <c r="I285" s="1133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133"/>
      <c r="D286" s="1133"/>
      <c r="E286" s="1133"/>
      <c r="F286" s="1"/>
      <c r="G286" s="1133"/>
      <c r="H286" s="1133"/>
      <c r="I286" s="1133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133"/>
      <c r="D287" s="1133"/>
      <c r="E287" s="1133"/>
      <c r="F287" s="1"/>
      <c r="G287" s="1133"/>
      <c r="H287" s="1133"/>
      <c r="I287" s="1133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133"/>
      <c r="D288" s="1133"/>
      <c r="E288" s="1133"/>
      <c r="F288" s="1"/>
      <c r="G288" s="1133"/>
      <c r="H288" s="1133"/>
      <c r="I288" s="1133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133"/>
      <c r="D289" s="1133"/>
      <c r="E289" s="1133"/>
      <c r="F289" s="1"/>
      <c r="G289" s="1133"/>
      <c r="H289" s="1133"/>
      <c r="I289" s="1133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133"/>
      <c r="D290" s="1133"/>
      <c r="E290" s="1133"/>
      <c r="F290" s="1"/>
      <c r="G290" s="1133"/>
      <c r="H290" s="1133"/>
      <c r="I290" s="1133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133"/>
      <c r="D291" s="1133"/>
      <c r="E291" s="1133"/>
      <c r="F291" s="1"/>
      <c r="G291" s="1133"/>
      <c r="H291" s="1133"/>
      <c r="I291" s="1133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133"/>
      <c r="D292" s="1133"/>
      <c r="E292" s="1133"/>
      <c r="F292" s="1"/>
      <c r="G292" s="1133"/>
      <c r="H292" s="1133"/>
      <c r="I292" s="1133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133"/>
      <c r="D293" s="1133"/>
      <c r="E293" s="1133"/>
      <c r="F293" s="1"/>
      <c r="G293" s="1133"/>
      <c r="H293" s="1133"/>
      <c r="I293" s="1133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133"/>
      <c r="D294" s="1133"/>
      <c r="E294" s="1133"/>
      <c r="F294" s="1"/>
      <c r="G294" s="1133"/>
      <c r="H294" s="1133"/>
      <c r="I294" s="1133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133"/>
      <c r="D295" s="1133"/>
      <c r="E295" s="1133"/>
      <c r="F295" s="1"/>
      <c r="G295" s="1133"/>
      <c r="H295" s="1133"/>
      <c r="I295" s="1133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133"/>
      <c r="D296" s="1133"/>
      <c r="E296" s="1133"/>
      <c r="F296" s="1"/>
      <c r="G296" s="1133"/>
      <c r="H296" s="1133"/>
      <c r="I296" s="1133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133"/>
      <c r="D297" s="1133"/>
      <c r="E297" s="1133"/>
      <c r="F297" s="1"/>
      <c r="G297" s="1133"/>
      <c r="H297" s="1133"/>
      <c r="I297" s="1133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133"/>
      <c r="D298" s="1133"/>
      <c r="E298" s="1133"/>
      <c r="F298" s="1"/>
      <c r="G298" s="1133"/>
      <c r="H298" s="1133"/>
      <c r="I298" s="1133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133"/>
      <c r="D299" s="1133"/>
      <c r="E299" s="1133"/>
      <c r="F299" s="1"/>
      <c r="G299" s="1133"/>
      <c r="H299" s="1133"/>
      <c r="I299" s="1133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133"/>
      <c r="D300" s="1133"/>
      <c r="E300" s="1133"/>
      <c r="F300" s="1"/>
      <c r="G300" s="1133"/>
      <c r="H300" s="1133"/>
      <c r="I300" s="1133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133"/>
      <c r="D301" s="1133"/>
      <c r="E301" s="1133"/>
      <c r="F301" s="1"/>
      <c r="G301" s="1133"/>
      <c r="H301" s="1133"/>
      <c r="I301" s="1133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133"/>
      <c r="D302" s="1133"/>
      <c r="E302" s="1133"/>
      <c r="F302" s="1"/>
      <c r="G302" s="1133"/>
      <c r="H302" s="1133"/>
      <c r="I302" s="1133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133"/>
      <c r="D303" s="1133"/>
      <c r="E303" s="1133"/>
      <c r="F303" s="1"/>
      <c r="G303" s="1133"/>
      <c r="H303" s="1133"/>
      <c r="I303" s="1133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133"/>
      <c r="D304" s="1133"/>
      <c r="E304" s="1133"/>
      <c r="F304" s="1"/>
      <c r="G304" s="1133"/>
      <c r="H304" s="1133"/>
      <c r="I304" s="1133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133"/>
      <c r="D305" s="1133"/>
      <c r="E305" s="1133"/>
      <c r="F305" s="1"/>
      <c r="G305" s="1133"/>
      <c r="H305" s="1133"/>
      <c r="I305" s="1133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133"/>
      <c r="D306" s="1133"/>
      <c r="E306" s="1133"/>
      <c r="F306" s="1"/>
      <c r="G306" s="1133"/>
      <c r="H306" s="1133"/>
      <c r="I306" s="1133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133"/>
      <c r="D307" s="1133"/>
      <c r="E307" s="1133"/>
      <c r="F307" s="1"/>
      <c r="G307" s="1133"/>
      <c r="H307" s="1133"/>
      <c r="I307" s="1133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133"/>
      <c r="D308" s="1133"/>
      <c r="E308" s="1133"/>
      <c r="F308" s="1"/>
      <c r="G308" s="1133"/>
      <c r="H308" s="1133"/>
      <c r="I308" s="1133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133"/>
      <c r="D309" s="1133"/>
      <c r="E309" s="1133"/>
      <c r="F309" s="1"/>
      <c r="G309" s="1133"/>
      <c r="H309" s="1133"/>
      <c r="I309" s="1133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133"/>
      <c r="D310" s="1133"/>
      <c r="E310" s="1133"/>
      <c r="F310" s="1"/>
      <c r="G310" s="1133"/>
      <c r="H310" s="1133"/>
      <c r="I310" s="1133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133"/>
      <c r="D311" s="1133"/>
      <c r="E311" s="1133"/>
      <c r="F311" s="1"/>
      <c r="G311" s="1133"/>
      <c r="H311" s="1133"/>
      <c r="I311" s="1133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133"/>
      <c r="D312" s="1133"/>
      <c r="E312" s="1133"/>
      <c r="F312" s="1"/>
      <c r="G312" s="1133"/>
      <c r="H312" s="1133"/>
      <c r="I312" s="1133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133"/>
      <c r="D313" s="1133"/>
      <c r="E313" s="1133"/>
      <c r="F313" s="1"/>
      <c r="G313" s="1133"/>
      <c r="H313" s="1133"/>
      <c r="I313" s="1133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133"/>
      <c r="D314" s="1133"/>
      <c r="E314" s="1133"/>
      <c r="F314" s="1"/>
      <c r="G314" s="1133"/>
      <c r="H314" s="1133"/>
      <c r="I314" s="1133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133"/>
      <c r="D315" s="1133"/>
      <c r="E315" s="1133"/>
      <c r="F315" s="1"/>
      <c r="G315" s="1133"/>
      <c r="H315" s="1133"/>
      <c r="I315" s="1133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133"/>
      <c r="D316" s="1133"/>
      <c r="E316" s="1133"/>
      <c r="F316" s="1"/>
      <c r="G316" s="1133"/>
      <c r="H316" s="1133"/>
      <c r="I316" s="1133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133"/>
      <c r="D317" s="1133"/>
      <c r="E317" s="1133"/>
      <c r="F317" s="1"/>
      <c r="G317" s="1133"/>
      <c r="H317" s="1133"/>
      <c r="I317" s="1133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133"/>
      <c r="D318" s="1133"/>
      <c r="E318" s="1133"/>
      <c r="F318" s="1"/>
      <c r="G318" s="1133"/>
      <c r="H318" s="1133"/>
      <c r="I318" s="1133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133"/>
      <c r="D319" s="1133"/>
      <c r="E319" s="1133"/>
      <c r="F319" s="1"/>
      <c r="G319" s="1133"/>
      <c r="H319" s="1133"/>
      <c r="I319" s="1133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133"/>
      <c r="D320" s="1133"/>
      <c r="E320" s="1133"/>
      <c r="F320" s="1"/>
      <c r="G320" s="1133"/>
      <c r="H320" s="1133"/>
      <c r="I320" s="1133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133"/>
      <c r="D321" s="1133"/>
      <c r="E321" s="1133"/>
      <c r="F321" s="1"/>
      <c r="G321" s="1133"/>
      <c r="H321" s="1133"/>
      <c r="I321" s="1133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133"/>
      <c r="D322" s="1133"/>
      <c r="E322" s="1133"/>
      <c r="F322" s="1"/>
      <c r="G322" s="1133"/>
      <c r="H322" s="1133"/>
      <c r="I322" s="1133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133"/>
      <c r="D323" s="1133"/>
      <c r="E323" s="1133"/>
      <c r="F323" s="1"/>
      <c r="G323" s="1133"/>
      <c r="H323" s="1133"/>
      <c r="I323" s="1133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133"/>
      <c r="D324" s="1133"/>
      <c r="E324" s="1133"/>
      <c r="F324" s="1"/>
      <c r="G324" s="1133"/>
      <c r="H324" s="1133"/>
      <c r="I324" s="1133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133"/>
      <c r="D325" s="1133"/>
      <c r="E325" s="1133"/>
      <c r="F325" s="1"/>
      <c r="G325" s="1133"/>
      <c r="H325" s="1133"/>
      <c r="I325" s="1133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133"/>
      <c r="D326" s="1133"/>
      <c r="E326" s="1133"/>
      <c r="F326" s="1"/>
      <c r="G326" s="1133"/>
      <c r="H326" s="1133"/>
      <c r="I326" s="1133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133"/>
      <c r="D327" s="1133"/>
      <c r="E327" s="1133"/>
      <c r="F327" s="1"/>
      <c r="G327" s="1133"/>
      <c r="H327" s="1133"/>
      <c r="I327" s="1133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133"/>
      <c r="D328" s="1133"/>
      <c r="E328" s="1133"/>
      <c r="F328" s="1"/>
      <c r="G328" s="1133"/>
      <c r="H328" s="1133"/>
      <c r="I328" s="1133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133"/>
      <c r="D329" s="1133"/>
      <c r="E329" s="1133"/>
      <c r="F329" s="1"/>
      <c r="G329" s="1133"/>
      <c r="H329" s="1133"/>
      <c r="I329" s="1133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133"/>
      <c r="D330" s="1133"/>
      <c r="E330" s="1133"/>
      <c r="F330" s="1"/>
      <c r="G330" s="1133"/>
      <c r="H330" s="1133"/>
      <c r="I330" s="1133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133"/>
      <c r="D331" s="1133"/>
      <c r="E331" s="1133"/>
      <c r="F331" s="1"/>
      <c r="G331" s="1133"/>
      <c r="H331" s="1133"/>
      <c r="I331" s="1133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133"/>
      <c r="D332" s="1133"/>
      <c r="E332" s="1133"/>
      <c r="F332" s="1"/>
      <c r="G332" s="1133"/>
      <c r="H332" s="1133"/>
      <c r="I332" s="1133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133"/>
      <c r="D333" s="1133"/>
      <c r="E333" s="1133"/>
      <c r="F333" s="1"/>
      <c r="G333" s="1133"/>
      <c r="H333" s="1133"/>
      <c r="I333" s="1133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133"/>
      <c r="D334" s="1133"/>
      <c r="E334" s="1133"/>
      <c r="F334" s="1"/>
      <c r="G334" s="1133"/>
      <c r="H334" s="1133"/>
      <c r="I334" s="1133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133"/>
      <c r="D335" s="1133"/>
      <c r="E335" s="1133"/>
      <c r="F335" s="1"/>
      <c r="G335" s="1133"/>
      <c r="H335" s="1133"/>
      <c r="I335" s="1133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133"/>
      <c r="D336" s="1133"/>
      <c r="E336" s="1133"/>
      <c r="F336" s="1"/>
      <c r="G336" s="1133"/>
      <c r="H336" s="1133"/>
      <c r="I336" s="1133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133"/>
      <c r="D337" s="1133"/>
      <c r="E337" s="1133"/>
      <c r="F337" s="1"/>
      <c r="G337" s="1133"/>
      <c r="H337" s="1133"/>
      <c r="I337" s="1133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133"/>
      <c r="D338" s="1133"/>
      <c r="E338" s="1133"/>
      <c r="F338" s="1"/>
      <c r="G338" s="1133"/>
      <c r="H338" s="1133"/>
      <c r="I338" s="1133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133"/>
      <c r="D339" s="1133"/>
      <c r="E339" s="1133"/>
      <c r="F339" s="1"/>
      <c r="G339" s="1133"/>
      <c r="H339" s="1133"/>
      <c r="I339" s="1133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133"/>
      <c r="D340" s="1133"/>
      <c r="E340" s="1133"/>
      <c r="F340" s="1"/>
      <c r="G340" s="1133"/>
      <c r="H340" s="1133"/>
      <c r="I340" s="1133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133"/>
      <c r="D341" s="1133"/>
      <c r="E341" s="1133"/>
      <c r="F341" s="1"/>
      <c r="G341" s="1133"/>
      <c r="H341" s="1133"/>
      <c r="I341" s="1133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133"/>
      <c r="D342" s="1133"/>
      <c r="E342" s="1133"/>
      <c r="F342" s="1"/>
      <c r="G342" s="1133"/>
      <c r="H342" s="1133"/>
      <c r="I342" s="1133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133"/>
      <c r="D343" s="1133"/>
      <c r="E343" s="1133"/>
      <c r="F343" s="1"/>
      <c r="G343" s="1133"/>
      <c r="H343" s="1133"/>
      <c r="I343" s="1133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133"/>
      <c r="D344" s="1133"/>
      <c r="E344" s="1133"/>
      <c r="F344" s="1"/>
      <c r="G344" s="1133"/>
      <c r="H344" s="1133"/>
      <c r="I344" s="1133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133"/>
      <c r="D345" s="1133"/>
      <c r="E345" s="1133"/>
      <c r="F345" s="1"/>
      <c r="G345" s="1133"/>
      <c r="H345" s="1133"/>
      <c r="I345" s="1133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133"/>
      <c r="D346" s="1133"/>
      <c r="E346" s="1133"/>
      <c r="F346" s="1"/>
      <c r="G346" s="1133"/>
      <c r="H346" s="1133"/>
      <c r="I346" s="1133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133"/>
      <c r="D347" s="1133"/>
      <c r="E347" s="1133"/>
      <c r="F347" s="1"/>
      <c r="G347" s="1133"/>
      <c r="H347" s="1133"/>
      <c r="I347" s="1133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133"/>
      <c r="D348" s="1133"/>
      <c r="E348" s="1133"/>
      <c r="F348" s="1"/>
      <c r="G348" s="1133"/>
      <c r="H348" s="1133"/>
      <c r="I348" s="1133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133"/>
      <c r="D349" s="1133"/>
      <c r="E349" s="1133"/>
      <c r="F349" s="1"/>
      <c r="G349" s="1133"/>
      <c r="H349" s="1133"/>
      <c r="I349" s="1133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133"/>
      <c r="D350" s="1133"/>
      <c r="E350" s="1133"/>
      <c r="F350" s="1"/>
      <c r="G350" s="1133"/>
      <c r="H350" s="1133"/>
      <c r="I350" s="1133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133"/>
      <c r="D351" s="1133"/>
      <c r="E351" s="1133"/>
      <c r="F351" s="1"/>
      <c r="G351" s="1133"/>
      <c r="H351" s="1133"/>
      <c r="I351" s="1133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133"/>
      <c r="D352" s="1133"/>
      <c r="E352" s="1133"/>
      <c r="F352" s="1"/>
      <c r="G352" s="1133"/>
      <c r="H352" s="1133"/>
      <c r="I352" s="1133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133"/>
      <c r="D353" s="1133"/>
      <c r="E353" s="1133"/>
      <c r="F353" s="1"/>
      <c r="G353" s="1133"/>
      <c r="H353" s="1133"/>
      <c r="I353" s="1133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133"/>
      <c r="D354" s="1133"/>
      <c r="E354" s="1133"/>
      <c r="F354" s="1"/>
      <c r="G354" s="1133"/>
      <c r="H354" s="1133"/>
      <c r="I354" s="1133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133"/>
      <c r="D355" s="1133"/>
      <c r="E355" s="1133"/>
      <c r="F355" s="1"/>
      <c r="G355" s="1133"/>
      <c r="H355" s="1133"/>
      <c r="I355" s="1133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133"/>
      <c r="D356" s="1133"/>
      <c r="E356" s="1133"/>
      <c r="F356" s="1"/>
      <c r="G356" s="1133"/>
      <c r="H356" s="1133"/>
      <c r="I356" s="1133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133"/>
      <c r="D357" s="1133"/>
      <c r="E357" s="1133"/>
      <c r="F357" s="1"/>
      <c r="G357" s="1133"/>
      <c r="H357" s="1133"/>
      <c r="I357" s="1133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133"/>
      <c r="D358" s="1133"/>
      <c r="E358" s="1133"/>
      <c r="F358" s="1"/>
      <c r="G358" s="1133"/>
      <c r="H358" s="1133"/>
      <c r="I358" s="1133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133"/>
      <c r="D359" s="1133"/>
      <c r="E359" s="1133"/>
      <c r="F359" s="1"/>
      <c r="G359" s="1133"/>
      <c r="H359" s="1133"/>
      <c r="I359" s="1133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133"/>
      <c r="D360" s="1133"/>
      <c r="E360" s="1133"/>
      <c r="F360" s="1"/>
      <c r="G360" s="1133"/>
      <c r="H360" s="1133"/>
      <c r="I360" s="1133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133"/>
      <c r="D361" s="1133"/>
      <c r="E361" s="1133"/>
      <c r="F361" s="1"/>
      <c r="G361" s="1133"/>
      <c r="H361" s="1133"/>
      <c r="I361" s="1133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133"/>
      <c r="D362" s="1133"/>
      <c r="E362" s="1133"/>
      <c r="F362" s="1"/>
      <c r="G362" s="1133"/>
      <c r="H362" s="1133"/>
      <c r="I362" s="1133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133"/>
      <c r="D363" s="1133"/>
      <c r="E363" s="1133"/>
      <c r="F363" s="1"/>
      <c r="G363" s="1133"/>
      <c r="H363" s="1133"/>
      <c r="I363" s="1133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133"/>
      <c r="D364" s="1133"/>
      <c r="E364" s="1133"/>
      <c r="F364" s="1"/>
      <c r="G364" s="1133"/>
      <c r="H364" s="1133"/>
      <c r="I364" s="1133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133"/>
      <c r="D365" s="1133"/>
      <c r="E365" s="1133"/>
      <c r="F365" s="1"/>
      <c r="G365" s="1133"/>
      <c r="H365" s="1133"/>
      <c r="I365" s="1133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133"/>
      <c r="D366" s="1133"/>
      <c r="E366" s="1133"/>
      <c r="F366" s="1"/>
      <c r="G366" s="1133"/>
      <c r="H366" s="1133"/>
      <c r="I366" s="1133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133"/>
      <c r="D367" s="1133"/>
      <c r="E367" s="1133"/>
      <c r="F367" s="1"/>
      <c r="G367" s="1133"/>
      <c r="H367" s="1133"/>
      <c r="I367" s="1133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133"/>
      <c r="D368" s="1133"/>
      <c r="E368" s="1133"/>
      <c r="F368" s="1"/>
      <c r="G368" s="1133"/>
      <c r="H368" s="1133"/>
      <c r="I368" s="1133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133"/>
      <c r="D369" s="1133"/>
      <c r="E369" s="1133"/>
      <c r="F369" s="1"/>
      <c r="G369" s="1133"/>
      <c r="H369" s="1133"/>
      <c r="I369" s="1133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133"/>
      <c r="D370" s="1133"/>
      <c r="E370" s="1133"/>
      <c r="F370" s="1"/>
      <c r="G370" s="1133"/>
      <c r="H370" s="1133"/>
      <c r="I370" s="1133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133"/>
      <c r="D371" s="1133"/>
      <c r="E371" s="1133"/>
      <c r="F371" s="1"/>
      <c r="G371" s="1133"/>
      <c r="H371" s="1133"/>
      <c r="I371" s="1133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133"/>
      <c r="D372" s="1133"/>
      <c r="E372" s="1133"/>
      <c r="F372" s="1"/>
      <c r="G372" s="1133"/>
      <c r="H372" s="1133"/>
      <c r="I372" s="1133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133"/>
      <c r="D373" s="1133"/>
      <c r="E373" s="1133"/>
      <c r="F373" s="1"/>
      <c r="G373" s="1133"/>
      <c r="H373" s="1133"/>
      <c r="I373" s="1133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133"/>
      <c r="D374" s="1133"/>
      <c r="E374" s="1133"/>
      <c r="F374" s="1"/>
      <c r="G374" s="1133"/>
      <c r="H374" s="1133"/>
      <c r="I374" s="1133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133"/>
      <c r="D375" s="1133"/>
      <c r="E375" s="1133"/>
      <c r="F375" s="1"/>
      <c r="G375" s="1133"/>
      <c r="H375" s="1133"/>
      <c r="I375" s="1133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133"/>
      <c r="D376" s="1133"/>
      <c r="E376" s="1133"/>
      <c r="F376" s="1"/>
      <c r="G376" s="1133"/>
      <c r="H376" s="1133"/>
      <c r="I376" s="1133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133"/>
      <c r="D377" s="1133"/>
      <c r="E377" s="1133"/>
      <c r="F377" s="1"/>
      <c r="G377" s="1133"/>
      <c r="H377" s="1133"/>
      <c r="I377" s="1133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133"/>
      <c r="D378" s="1133"/>
      <c r="E378" s="1133"/>
      <c r="F378" s="1"/>
      <c r="G378" s="1133"/>
      <c r="H378" s="1133"/>
      <c r="I378" s="1133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133"/>
      <c r="D379" s="1133"/>
      <c r="E379" s="1133"/>
      <c r="F379" s="1"/>
      <c r="G379" s="1133"/>
      <c r="H379" s="1133"/>
      <c r="I379" s="1133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133"/>
      <c r="D380" s="1133"/>
      <c r="E380" s="1133"/>
      <c r="F380" s="1"/>
      <c r="G380" s="1133"/>
      <c r="H380" s="1133"/>
      <c r="I380" s="1133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133"/>
      <c r="D381" s="1133"/>
      <c r="E381" s="1133"/>
      <c r="F381" s="1"/>
      <c r="G381" s="1133"/>
      <c r="H381" s="1133"/>
      <c r="I381" s="1133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133"/>
      <c r="D382" s="1133"/>
      <c r="E382" s="1133"/>
      <c r="F382" s="1"/>
      <c r="G382" s="1133"/>
      <c r="H382" s="1133"/>
      <c r="I382" s="1133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133"/>
      <c r="D383" s="1133"/>
      <c r="E383" s="1133"/>
      <c r="F383" s="1"/>
      <c r="G383" s="1133"/>
      <c r="H383" s="1133"/>
      <c r="I383" s="1133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133"/>
      <c r="D384" s="1133"/>
      <c r="E384" s="1133"/>
      <c r="F384" s="1"/>
      <c r="G384" s="1133"/>
      <c r="H384" s="1133"/>
      <c r="I384" s="1133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133"/>
      <c r="D385" s="1133"/>
      <c r="E385" s="1133"/>
      <c r="F385" s="1"/>
      <c r="G385" s="1133"/>
      <c r="H385" s="1133"/>
      <c r="I385" s="1133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133"/>
      <c r="D386" s="1133"/>
      <c r="E386" s="1133"/>
      <c r="F386" s="1"/>
      <c r="G386" s="1133"/>
      <c r="H386" s="1133"/>
      <c r="I386" s="1133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133"/>
      <c r="D387" s="1133"/>
      <c r="E387" s="1133"/>
      <c r="F387" s="1"/>
      <c r="G387" s="1133"/>
      <c r="H387" s="1133"/>
      <c r="I387" s="1133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133"/>
      <c r="D388" s="1133"/>
      <c r="E388" s="1133"/>
      <c r="F388" s="1"/>
      <c r="G388" s="1133"/>
      <c r="H388" s="1133"/>
      <c r="I388" s="1133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133"/>
      <c r="D389" s="1133"/>
      <c r="E389" s="1133"/>
      <c r="F389" s="1"/>
      <c r="G389" s="1133"/>
      <c r="H389" s="1133"/>
      <c r="I389" s="1133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133"/>
      <c r="D390" s="1133"/>
      <c r="E390" s="1133"/>
      <c r="F390" s="1"/>
      <c r="G390" s="1133"/>
      <c r="H390" s="1133"/>
      <c r="I390" s="1133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133"/>
      <c r="D391" s="1133"/>
      <c r="E391" s="1133"/>
      <c r="F391" s="1"/>
      <c r="G391" s="1133"/>
      <c r="H391" s="1133"/>
      <c r="I391" s="1133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133"/>
      <c r="D392" s="1133"/>
      <c r="E392" s="1133"/>
      <c r="F392" s="1"/>
      <c r="G392" s="1133"/>
      <c r="H392" s="1133"/>
      <c r="I392" s="1133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133"/>
      <c r="D393" s="1133"/>
      <c r="E393" s="1133"/>
      <c r="F393" s="1"/>
      <c r="G393" s="1133"/>
      <c r="H393" s="1133"/>
      <c r="I393" s="1133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133"/>
      <c r="D394" s="1133"/>
      <c r="E394" s="1133"/>
      <c r="F394" s="1"/>
      <c r="G394" s="1133"/>
      <c r="H394" s="1133"/>
      <c r="I394" s="1133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133"/>
      <c r="D395" s="1133"/>
      <c r="E395" s="1133"/>
      <c r="F395" s="1"/>
      <c r="G395" s="1133"/>
      <c r="H395" s="1133"/>
      <c r="I395" s="1133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133"/>
      <c r="D396" s="1133"/>
      <c r="E396" s="1133"/>
      <c r="F396" s="1"/>
      <c r="G396" s="1133"/>
      <c r="H396" s="1133"/>
      <c r="I396" s="1133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133"/>
      <c r="D397" s="1133"/>
      <c r="E397" s="1133"/>
      <c r="F397" s="1"/>
      <c r="G397" s="1133"/>
      <c r="H397" s="1133"/>
      <c r="I397" s="1133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133"/>
      <c r="D398" s="1133"/>
      <c r="E398" s="1133"/>
      <c r="F398" s="1"/>
      <c r="G398" s="1133"/>
      <c r="H398" s="1133"/>
      <c r="I398" s="1133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133"/>
      <c r="D399" s="1133"/>
      <c r="E399" s="1133"/>
      <c r="F399" s="1"/>
      <c r="G399" s="1133"/>
      <c r="H399" s="1133"/>
      <c r="I399" s="1133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133"/>
      <c r="D400" s="1133"/>
      <c r="E400" s="1133"/>
      <c r="F400" s="1"/>
      <c r="G400" s="1133"/>
      <c r="H400" s="1133"/>
      <c r="I400" s="1133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133"/>
      <c r="D401" s="1133"/>
      <c r="E401" s="1133"/>
      <c r="F401" s="1"/>
      <c r="G401" s="1133"/>
      <c r="H401" s="1133"/>
      <c r="I401" s="1133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133"/>
      <c r="D402" s="1133"/>
      <c r="E402" s="1133"/>
      <c r="F402" s="1"/>
      <c r="G402" s="1133"/>
      <c r="H402" s="1133"/>
      <c r="I402" s="1133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133"/>
      <c r="D403" s="1133"/>
      <c r="E403" s="1133"/>
      <c r="F403" s="1"/>
      <c r="G403" s="1133"/>
      <c r="H403" s="1133"/>
      <c r="I403" s="1133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133"/>
      <c r="D404" s="1133"/>
      <c r="E404" s="1133"/>
      <c r="F404" s="1"/>
      <c r="G404" s="1133"/>
      <c r="H404" s="1133"/>
      <c r="I404" s="1133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133"/>
      <c r="D405" s="1133"/>
      <c r="E405" s="1133"/>
      <c r="F405" s="1"/>
      <c r="G405" s="1133"/>
      <c r="H405" s="1133"/>
      <c r="I405" s="1133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133"/>
      <c r="D406" s="1133"/>
      <c r="E406" s="1133"/>
      <c r="F406" s="1"/>
      <c r="G406" s="1133"/>
      <c r="H406" s="1133"/>
      <c r="I406" s="1133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133"/>
      <c r="D407" s="1133"/>
      <c r="E407" s="1133"/>
      <c r="F407" s="1"/>
      <c r="G407" s="1133"/>
      <c r="H407" s="1133"/>
      <c r="I407" s="1133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133"/>
      <c r="D408" s="1133"/>
      <c r="E408" s="1133"/>
      <c r="F408" s="1"/>
      <c r="G408" s="1133"/>
      <c r="H408" s="1133"/>
      <c r="I408" s="1133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133"/>
      <c r="D409" s="1133"/>
      <c r="E409" s="1133"/>
      <c r="F409" s="1"/>
      <c r="G409" s="1133"/>
      <c r="H409" s="1133"/>
      <c r="I409" s="1133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133"/>
      <c r="D410" s="1133"/>
      <c r="E410" s="1133"/>
      <c r="F410" s="1"/>
      <c r="G410" s="1133"/>
      <c r="H410" s="1133"/>
      <c r="I410" s="1133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133"/>
      <c r="D411" s="1133"/>
      <c r="E411" s="1133"/>
      <c r="F411" s="1"/>
      <c r="G411" s="1133"/>
      <c r="H411" s="1133"/>
      <c r="I411" s="1133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133"/>
      <c r="D412" s="1133"/>
      <c r="E412" s="1133"/>
      <c r="F412" s="1"/>
      <c r="G412" s="1133"/>
      <c r="H412" s="1133"/>
      <c r="I412" s="1133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133"/>
      <c r="D413" s="1133"/>
      <c r="E413" s="1133"/>
      <c r="F413" s="1"/>
      <c r="G413" s="1133"/>
      <c r="H413" s="1133"/>
      <c r="I413" s="1133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133"/>
      <c r="D414" s="1133"/>
      <c r="E414" s="1133"/>
      <c r="F414" s="1"/>
      <c r="G414" s="1133"/>
      <c r="H414" s="1133"/>
      <c r="I414" s="1133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133"/>
      <c r="D415" s="1133"/>
      <c r="E415" s="1133"/>
      <c r="F415" s="1"/>
      <c r="G415" s="1133"/>
      <c r="H415" s="1133"/>
      <c r="I415" s="1133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133"/>
      <c r="D416" s="1133"/>
      <c r="E416" s="1133"/>
      <c r="F416" s="1"/>
      <c r="G416" s="1133"/>
      <c r="H416" s="1133"/>
      <c r="I416" s="1133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133"/>
      <c r="D417" s="1133"/>
      <c r="E417" s="1133"/>
      <c r="F417" s="1"/>
      <c r="G417" s="1133"/>
      <c r="H417" s="1133"/>
      <c r="I417" s="1133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133"/>
      <c r="D418" s="1133"/>
      <c r="E418" s="1133"/>
      <c r="F418" s="1"/>
      <c r="G418" s="1133"/>
      <c r="H418" s="1133"/>
      <c r="I418" s="1133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133"/>
      <c r="D419" s="1133"/>
      <c r="E419" s="1133"/>
      <c r="F419" s="1"/>
      <c r="G419" s="1133"/>
      <c r="H419" s="1133"/>
      <c r="I419" s="1133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133"/>
      <c r="D420" s="1133"/>
      <c r="E420" s="1133"/>
      <c r="F420" s="1"/>
      <c r="G420" s="1133"/>
      <c r="H420" s="1133"/>
      <c r="I420" s="1133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133"/>
      <c r="D421" s="1133"/>
      <c r="E421" s="1133"/>
      <c r="F421" s="1"/>
      <c r="G421" s="1133"/>
      <c r="H421" s="1133"/>
      <c r="I421" s="1133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133"/>
      <c r="D422" s="1133"/>
      <c r="E422" s="1133"/>
      <c r="F422" s="1"/>
      <c r="G422" s="1133"/>
      <c r="H422" s="1133"/>
      <c r="I422" s="1133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133"/>
      <c r="D423" s="1133"/>
      <c r="E423" s="1133"/>
      <c r="F423" s="1"/>
      <c r="G423" s="1133"/>
      <c r="H423" s="1133"/>
      <c r="I423" s="1133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133"/>
      <c r="D424" s="1133"/>
      <c r="E424" s="1133"/>
      <c r="F424" s="1"/>
      <c r="G424" s="1133"/>
      <c r="H424" s="1133"/>
      <c r="I424" s="1133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133"/>
      <c r="D425" s="1133"/>
      <c r="E425" s="1133"/>
      <c r="F425" s="1"/>
      <c r="G425" s="1133"/>
      <c r="H425" s="1133"/>
      <c r="I425" s="1133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133"/>
      <c r="D426" s="1133"/>
      <c r="E426" s="1133"/>
      <c r="F426" s="1"/>
      <c r="G426" s="1133"/>
      <c r="H426" s="1133"/>
      <c r="I426" s="1133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133"/>
      <c r="D427" s="1133"/>
      <c r="E427" s="1133"/>
      <c r="F427" s="1"/>
      <c r="G427" s="1133"/>
      <c r="H427" s="1133"/>
      <c r="I427" s="1133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133"/>
      <c r="D428" s="1133"/>
      <c r="E428" s="1133"/>
      <c r="F428" s="1"/>
      <c r="G428" s="1133"/>
      <c r="H428" s="1133"/>
      <c r="I428" s="1133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133"/>
      <c r="D429" s="1133"/>
      <c r="E429" s="1133"/>
      <c r="F429" s="1"/>
      <c r="G429" s="1133"/>
      <c r="H429" s="1133"/>
      <c r="I429" s="1133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133"/>
      <c r="D430" s="1133"/>
      <c r="E430" s="1133"/>
      <c r="F430" s="1"/>
      <c r="G430" s="1133"/>
      <c r="H430" s="1133"/>
      <c r="I430" s="1133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133"/>
      <c r="D431" s="1133"/>
      <c r="E431" s="1133"/>
      <c r="F431" s="1"/>
      <c r="G431" s="1133"/>
      <c r="H431" s="1133"/>
      <c r="I431" s="1133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133"/>
      <c r="D432" s="1133"/>
      <c r="E432" s="1133"/>
      <c r="F432" s="1"/>
      <c r="G432" s="1133"/>
      <c r="H432" s="1133"/>
      <c r="I432" s="1133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133"/>
      <c r="D433" s="1133"/>
      <c r="E433" s="1133"/>
      <c r="F433" s="1"/>
      <c r="G433" s="1133"/>
      <c r="H433" s="1133"/>
      <c r="I433" s="1133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133"/>
      <c r="D434" s="1133"/>
      <c r="E434" s="1133"/>
      <c r="F434" s="1"/>
      <c r="G434" s="1133"/>
      <c r="H434" s="1133"/>
      <c r="I434" s="1133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133"/>
      <c r="D435" s="1133"/>
      <c r="E435" s="1133"/>
      <c r="F435" s="1"/>
      <c r="G435" s="1133"/>
      <c r="H435" s="1133"/>
      <c r="I435" s="1133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133"/>
      <c r="D436" s="1133"/>
      <c r="E436" s="1133"/>
      <c r="F436" s="1"/>
      <c r="G436" s="1133"/>
      <c r="H436" s="1133"/>
      <c r="I436" s="1133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133"/>
      <c r="D437" s="1133"/>
      <c r="E437" s="1133"/>
      <c r="F437" s="1"/>
      <c r="G437" s="1133"/>
      <c r="H437" s="1133"/>
      <c r="I437" s="1133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133"/>
      <c r="D438" s="1133"/>
      <c r="E438" s="1133"/>
      <c r="F438" s="1"/>
      <c r="G438" s="1133"/>
      <c r="H438" s="1133"/>
      <c r="I438" s="1133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133"/>
      <c r="D439" s="1133"/>
      <c r="E439" s="1133"/>
      <c r="F439" s="1"/>
      <c r="G439" s="1133"/>
      <c r="H439" s="1133"/>
      <c r="I439" s="1133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133"/>
      <c r="D440" s="1133"/>
      <c r="E440" s="1133"/>
      <c r="F440" s="1"/>
      <c r="G440" s="1133"/>
      <c r="H440" s="1133"/>
      <c r="I440" s="1133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133"/>
      <c r="D441" s="1133"/>
      <c r="E441" s="1133"/>
      <c r="F441" s="1"/>
      <c r="G441" s="1133"/>
      <c r="H441" s="1133"/>
      <c r="I441" s="1133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133"/>
      <c r="D442" s="1133"/>
      <c r="E442" s="1133"/>
      <c r="F442" s="1"/>
      <c r="G442" s="1133"/>
      <c r="H442" s="1133"/>
      <c r="I442" s="1133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133"/>
      <c r="D443" s="1133"/>
      <c r="E443" s="1133"/>
      <c r="F443" s="1"/>
      <c r="G443" s="1133"/>
      <c r="H443" s="1133"/>
      <c r="I443" s="1133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133"/>
      <c r="D444" s="1133"/>
      <c r="E444" s="1133"/>
      <c r="F444" s="1"/>
      <c r="G444" s="1133"/>
      <c r="H444" s="1133"/>
      <c r="I444" s="1133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133"/>
      <c r="D445" s="1133"/>
      <c r="E445" s="1133"/>
      <c r="F445" s="1"/>
      <c r="G445" s="1133"/>
      <c r="H445" s="1133"/>
      <c r="I445" s="1133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133"/>
      <c r="D446" s="1133"/>
      <c r="E446" s="1133"/>
      <c r="F446" s="1"/>
      <c r="G446" s="1133"/>
      <c r="H446" s="1133"/>
      <c r="I446" s="1133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133"/>
      <c r="D447" s="1133"/>
      <c r="E447" s="1133"/>
      <c r="F447" s="1"/>
      <c r="G447" s="1133"/>
      <c r="H447" s="1133"/>
      <c r="I447" s="1133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133"/>
      <c r="D448" s="1133"/>
      <c r="E448" s="1133"/>
      <c r="F448" s="1"/>
      <c r="G448" s="1133"/>
      <c r="H448" s="1133"/>
      <c r="I448" s="1133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133"/>
      <c r="D449" s="1133"/>
      <c r="E449" s="1133"/>
      <c r="F449" s="1"/>
      <c r="G449" s="1133"/>
      <c r="H449" s="1133"/>
      <c r="I449" s="1133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133"/>
      <c r="D450" s="1133"/>
      <c r="E450" s="1133"/>
      <c r="F450" s="1"/>
      <c r="G450" s="1133"/>
      <c r="H450" s="1133"/>
      <c r="I450" s="1133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133"/>
      <c r="D451" s="1133"/>
      <c r="E451" s="1133"/>
      <c r="F451" s="1"/>
      <c r="G451" s="1133"/>
      <c r="H451" s="1133"/>
      <c r="I451" s="1133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133"/>
      <c r="D452" s="1133"/>
      <c r="E452" s="1133"/>
      <c r="F452" s="1"/>
      <c r="G452" s="1133"/>
      <c r="H452" s="1133"/>
      <c r="I452" s="1133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133"/>
      <c r="D453" s="1133"/>
      <c r="E453" s="1133"/>
      <c r="F453" s="1"/>
      <c r="G453" s="1133"/>
      <c r="H453" s="1133"/>
      <c r="I453" s="1133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133"/>
      <c r="D454" s="1133"/>
      <c r="E454" s="1133"/>
      <c r="F454" s="1"/>
      <c r="G454" s="1133"/>
      <c r="H454" s="1133"/>
      <c r="I454" s="1133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133"/>
      <c r="D455" s="1133"/>
      <c r="E455" s="1133"/>
      <c r="F455" s="1"/>
      <c r="G455" s="1133"/>
      <c r="H455" s="1133"/>
      <c r="I455" s="1133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133"/>
      <c r="D456" s="1133"/>
      <c r="E456" s="1133"/>
      <c r="F456" s="1"/>
      <c r="G456" s="1133"/>
      <c r="H456" s="1133"/>
      <c r="I456" s="1133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133"/>
      <c r="D457" s="1133"/>
      <c r="E457" s="1133"/>
      <c r="F457" s="1"/>
      <c r="G457" s="1133"/>
      <c r="H457" s="1133"/>
      <c r="I457" s="1133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133"/>
      <c r="D458" s="1133"/>
      <c r="E458" s="1133"/>
      <c r="F458" s="1"/>
      <c r="G458" s="1133"/>
      <c r="H458" s="1133"/>
      <c r="I458" s="1133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133"/>
      <c r="D459" s="1133"/>
      <c r="E459" s="1133"/>
      <c r="F459" s="1"/>
      <c r="G459" s="1133"/>
      <c r="H459" s="1133"/>
      <c r="I459" s="1133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133"/>
      <c r="D460" s="1133"/>
      <c r="E460" s="1133"/>
      <c r="F460" s="1"/>
      <c r="G460" s="1133"/>
      <c r="H460" s="1133"/>
      <c r="I460" s="1133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133"/>
      <c r="D461" s="1133"/>
      <c r="E461" s="1133"/>
      <c r="F461" s="1"/>
      <c r="G461" s="1133"/>
      <c r="H461" s="1133"/>
      <c r="I461" s="1133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133"/>
      <c r="D462" s="1133"/>
      <c r="E462" s="1133"/>
      <c r="F462" s="1"/>
      <c r="G462" s="1133"/>
      <c r="H462" s="1133"/>
      <c r="I462" s="1133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133"/>
      <c r="D463" s="1133"/>
      <c r="E463" s="1133"/>
      <c r="F463" s="1"/>
      <c r="G463" s="1133"/>
      <c r="H463" s="1133"/>
      <c r="I463" s="1133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133"/>
      <c r="D464" s="1133"/>
      <c r="E464" s="1133"/>
      <c r="F464" s="1"/>
      <c r="G464" s="1133"/>
      <c r="H464" s="1133"/>
      <c r="I464" s="1133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133"/>
      <c r="D465" s="1133"/>
      <c r="E465" s="1133"/>
      <c r="F465" s="1"/>
      <c r="G465" s="1133"/>
      <c r="H465" s="1133"/>
      <c r="I465" s="1133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133"/>
      <c r="D466" s="1133"/>
      <c r="E466" s="1133"/>
      <c r="F466" s="1"/>
      <c r="G466" s="1133"/>
      <c r="H466" s="1133"/>
      <c r="I466" s="1133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133"/>
      <c r="D467" s="1133"/>
      <c r="E467" s="1133"/>
      <c r="F467" s="1"/>
      <c r="G467" s="1133"/>
      <c r="H467" s="1133"/>
      <c r="I467" s="1133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133"/>
      <c r="D468" s="1133"/>
      <c r="E468" s="1133"/>
      <c r="F468" s="1"/>
      <c r="G468" s="1133"/>
      <c r="H468" s="1133"/>
      <c r="I468" s="1133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133"/>
      <c r="D469" s="1133"/>
      <c r="E469" s="1133"/>
      <c r="F469" s="1"/>
      <c r="G469" s="1133"/>
      <c r="H469" s="1133"/>
      <c r="I469" s="1133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133"/>
      <c r="D470" s="1133"/>
      <c r="E470" s="1133"/>
      <c r="F470" s="1"/>
      <c r="G470" s="1133"/>
      <c r="H470" s="1133"/>
      <c r="I470" s="1133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133"/>
      <c r="D471" s="1133"/>
      <c r="E471" s="1133"/>
      <c r="F471" s="1"/>
      <c r="G471" s="1133"/>
      <c r="H471" s="1133"/>
      <c r="I471" s="1133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133"/>
      <c r="D472" s="1133"/>
      <c r="E472" s="1133"/>
      <c r="F472" s="1"/>
      <c r="G472" s="1133"/>
      <c r="H472" s="1133"/>
      <c r="I472" s="1133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133"/>
      <c r="D473" s="1133"/>
      <c r="E473" s="1133"/>
      <c r="F473" s="1"/>
      <c r="G473" s="1133"/>
      <c r="H473" s="1133"/>
      <c r="I473" s="1133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133"/>
      <c r="D474" s="1133"/>
      <c r="E474" s="1133"/>
      <c r="F474" s="1"/>
      <c r="G474" s="1133"/>
      <c r="H474" s="1133"/>
      <c r="I474" s="1133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133"/>
      <c r="D475" s="1133"/>
      <c r="E475" s="1133"/>
      <c r="F475" s="1"/>
      <c r="G475" s="1133"/>
      <c r="H475" s="1133"/>
      <c r="I475" s="1133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133"/>
      <c r="D476" s="1133"/>
      <c r="E476" s="1133"/>
      <c r="F476" s="1"/>
      <c r="G476" s="1133"/>
      <c r="H476" s="1133"/>
      <c r="I476" s="1133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133"/>
      <c r="D477" s="1133"/>
      <c r="E477" s="1133"/>
      <c r="F477" s="1"/>
      <c r="G477" s="1133"/>
      <c r="H477" s="1133"/>
      <c r="I477" s="1133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133"/>
      <c r="D478" s="1133"/>
      <c r="E478" s="1133"/>
      <c r="F478" s="1"/>
      <c r="G478" s="1133"/>
      <c r="H478" s="1133"/>
      <c r="I478" s="1133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133"/>
      <c r="D479" s="1133"/>
      <c r="E479" s="1133"/>
      <c r="F479" s="1"/>
      <c r="G479" s="1133"/>
      <c r="H479" s="1133"/>
      <c r="I479" s="1133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133"/>
      <c r="D480" s="1133"/>
      <c r="E480" s="1133"/>
      <c r="F480" s="1"/>
      <c r="G480" s="1133"/>
      <c r="H480" s="1133"/>
      <c r="I480" s="1133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133"/>
      <c r="D481" s="1133"/>
      <c r="E481" s="1133"/>
      <c r="F481" s="1"/>
      <c r="G481" s="1133"/>
      <c r="H481" s="1133"/>
      <c r="I481" s="1133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133"/>
      <c r="D482" s="1133"/>
      <c r="E482" s="1133"/>
      <c r="F482" s="1"/>
      <c r="G482" s="1133"/>
      <c r="H482" s="1133"/>
      <c r="I482" s="1133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133"/>
      <c r="D483" s="1133"/>
      <c r="E483" s="1133"/>
      <c r="F483" s="1"/>
      <c r="G483" s="1133"/>
      <c r="H483" s="1133"/>
      <c r="I483" s="1133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133"/>
      <c r="D484" s="1133"/>
      <c r="E484" s="1133"/>
      <c r="F484" s="1"/>
      <c r="G484" s="1133"/>
      <c r="H484" s="1133"/>
      <c r="I484" s="1133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133"/>
      <c r="D485" s="1133"/>
      <c r="E485" s="1133"/>
      <c r="F485" s="1"/>
      <c r="G485" s="1133"/>
      <c r="H485" s="1133"/>
      <c r="I485" s="1133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133"/>
      <c r="D486" s="1133"/>
      <c r="E486" s="1133"/>
      <c r="F486" s="1"/>
      <c r="G486" s="1133"/>
      <c r="H486" s="1133"/>
      <c r="I486" s="1133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133"/>
      <c r="D487" s="1133"/>
      <c r="E487" s="1133"/>
      <c r="F487" s="1"/>
      <c r="G487" s="1133"/>
      <c r="H487" s="1133"/>
      <c r="I487" s="1133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133"/>
      <c r="D488" s="1133"/>
      <c r="E488" s="1133"/>
      <c r="F488" s="1"/>
      <c r="G488" s="1133"/>
      <c r="H488" s="1133"/>
      <c r="I488" s="1133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133"/>
      <c r="D489" s="1133"/>
      <c r="E489" s="1133"/>
      <c r="F489" s="1"/>
      <c r="G489" s="1133"/>
      <c r="H489" s="1133"/>
      <c r="I489" s="1133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133"/>
      <c r="D490" s="1133"/>
      <c r="E490" s="1133"/>
      <c r="F490" s="1"/>
      <c r="G490" s="1133"/>
      <c r="H490" s="1133"/>
      <c r="I490" s="1133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133"/>
      <c r="D491" s="1133"/>
      <c r="E491" s="1133"/>
      <c r="F491" s="1"/>
      <c r="G491" s="1133"/>
      <c r="H491" s="1133"/>
      <c r="I491" s="1133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133"/>
      <c r="D492" s="1133"/>
      <c r="E492" s="1133"/>
      <c r="F492" s="1"/>
      <c r="G492" s="1133"/>
      <c r="H492" s="1133"/>
      <c r="I492" s="1133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133"/>
      <c r="D493" s="1133"/>
      <c r="E493" s="1133"/>
      <c r="F493" s="1"/>
      <c r="G493" s="1133"/>
      <c r="H493" s="1133"/>
      <c r="I493" s="1133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133"/>
      <c r="D494" s="1133"/>
      <c r="E494" s="1133"/>
      <c r="F494" s="1"/>
      <c r="G494" s="1133"/>
      <c r="H494" s="1133"/>
      <c r="I494" s="1133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133"/>
      <c r="D495" s="1133"/>
      <c r="E495" s="1133"/>
      <c r="F495" s="1"/>
      <c r="G495" s="1133"/>
      <c r="H495" s="1133"/>
      <c r="I495" s="1133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133"/>
      <c r="D496" s="1133"/>
      <c r="E496" s="1133"/>
      <c r="F496" s="1"/>
      <c r="G496" s="1133"/>
      <c r="H496" s="1133"/>
      <c r="I496" s="1133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133"/>
      <c r="D497" s="1133"/>
      <c r="E497" s="1133"/>
      <c r="F497" s="1"/>
      <c r="G497" s="1133"/>
      <c r="H497" s="1133"/>
      <c r="I497" s="1133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133"/>
      <c r="D498" s="1133"/>
      <c r="E498" s="1133"/>
      <c r="F498" s="1"/>
      <c r="G498" s="1133"/>
      <c r="H498" s="1133"/>
      <c r="I498" s="1133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133"/>
      <c r="D499" s="1133"/>
      <c r="E499" s="1133"/>
      <c r="F499" s="1"/>
      <c r="G499" s="1133"/>
      <c r="H499" s="1133"/>
      <c r="I499" s="1133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133"/>
      <c r="D500" s="1133"/>
      <c r="E500" s="1133"/>
      <c r="F500" s="1"/>
      <c r="G500" s="1133"/>
      <c r="H500" s="1133"/>
      <c r="I500" s="1133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133"/>
      <c r="D501" s="1133"/>
      <c r="E501" s="1133"/>
      <c r="F501" s="1"/>
      <c r="G501" s="1133"/>
      <c r="H501" s="1133"/>
      <c r="I501" s="1133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133"/>
      <c r="D502" s="1133"/>
      <c r="E502" s="1133"/>
      <c r="F502" s="1"/>
      <c r="G502" s="1133"/>
      <c r="H502" s="1133"/>
      <c r="I502" s="1133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133"/>
      <c r="D503" s="1133"/>
      <c r="E503" s="1133"/>
      <c r="F503" s="1"/>
      <c r="G503" s="1133"/>
      <c r="H503" s="1133"/>
      <c r="I503" s="1133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133"/>
      <c r="D504" s="1133"/>
      <c r="E504" s="1133"/>
      <c r="F504" s="1"/>
      <c r="G504" s="1133"/>
      <c r="H504" s="1133"/>
      <c r="I504" s="1133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133"/>
      <c r="D505" s="1133"/>
      <c r="E505" s="1133"/>
      <c r="F505" s="1"/>
      <c r="G505" s="1133"/>
      <c r="H505" s="1133"/>
      <c r="I505" s="1133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133"/>
      <c r="D506" s="1133"/>
      <c r="E506" s="1133"/>
      <c r="F506" s="1"/>
      <c r="G506" s="1133"/>
      <c r="H506" s="1133"/>
      <c r="I506" s="1133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133"/>
      <c r="D507" s="1133"/>
      <c r="E507" s="1133"/>
      <c r="F507" s="1"/>
      <c r="G507" s="1133"/>
      <c r="H507" s="1133"/>
      <c r="I507" s="1133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133"/>
      <c r="D508" s="1133"/>
      <c r="E508" s="1133"/>
      <c r="F508" s="1"/>
      <c r="G508" s="1133"/>
      <c r="H508" s="1133"/>
      <c r="I508" s="1133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133"/>
      <c r="D509" s="1133"/>
      <c r="E509" s="1133"/>
      <c r="F509" s="1"/>
      <c r="G509" s="1133"/>
      <c r="H509" s="1133"/>
      <c r="I509" s="1133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133"/>
      <c r="D510" s="1133"/>
      <c r="E510" s="1133"/>
      <c r="F510" s="1"/>
      <c r="G510" s="1133"/>
      <c r="H510" s="1133"/>
      <c r="I510" s="1133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133"/>
      <c r="D511" s="1133"/>
      <c r="E511" s="1133"/>
      <c r="F511" s="1"/>
      <c r="G511" s="1133"/>
      <c r="H511" s="1133"/>
      <c r="I511" s="1133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133"/>
      <c r="D512" s="1133"/>
      <c r="E512" s="1133"/>
      <c r="F512" s="1"/>
      <c r="G512" s="1133"/>
      <c r="H512" s="1133"/>
      <c r="I512" s="1133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133"/>
      <c r="D513" s="1133"/>
      <c r="E513" s="1133"/>
      <c r="F513" s="1"/>
      <c r="G513" s="1133"/>
      <c r="H513" s="1133"/>
      <c r="I513" s="1133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133"/>
      <c r="D514" s="1133"/>
      <c r="E514" s="1133"/>
      <c r="F514" s="1"/>
      <c r="G514" s="1133"/>
      <c r="H514" s="1133"/>
      <c r="I514" s="1133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133"/>
      <c r="D515" s="1133"/>
      <c r="E515" s="1133"/>
      <c r="F515" s="1"/>
      <c r="G515" s="1133"/>
      <c r="H515" s="1133"/>
      <c r="I515" s="1133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133"/>
      <c r="D516" s="1133"/>
      <c r="E516" s="1133"/>
      <c r="F516" s="1"/>
      <c r="G516" s="1133"/>
      <c r="H516" s="1133"/>
      <c r="I516" s="1133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133"/>
      <c r="D517" s="1133"/>
      <c r="E517" s="1133"/>
      <c r="F517" s="1"/>
      <c r="G517" s="1133"/>
      <c r="H517" s="1133"/>
      <c r="I517" s="1133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133"/>
      <c r="D518" s="1133"/>
      <c r="E518" s="1133"/>
      <c r="F518" s="1"/>
      <c r="G518" s="1133"/>
      <c r="H518" s="1133"/>
      <c r="I518" s="1133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133"/>
      <c r="D519" s="1133"/>
      <c r="E519" s="1133"/>
      <c r="F519" s="1"/>
      <c r="G519" s="1133"/>
      <c r="H519" s="1133"/>
      <c r="I519" s="1133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133"/>
      <c r="D520" s="1133"/>
      <c r="E520" s="1133"/>
      <c r="F520" s="1"/>
      <c r="G520" s="1133"/>
      <c r="H520" s="1133"/>
      <c r="I520" s="1133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133"/>
      <c r="D521" s="1133"/>
      <c r="E521" s="1133"/>
      <c r="F521" s="1"/>
      <c r="G521" s="1133"/>
      <c r="H521" s="1133"/>
      <c r="I521" s="1133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133"/>
      <c r="D522" s="1133"/>
      <c r="E522" s="1133"/>
      <c r="F522" s="1"/>
      <c r="G522" s="1133"/>
      <c r="H522" s="1133"/>
      <c r="I522" s="1133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133"/>
      <c r="D523" s="1133"/>
      <c r="E523" s="1133"/>
      <c r="F523" s="1"/>
      <c r="G523" s="1133"/>
      <c r="H523" s="1133"/>
      <c r="I523" s="1133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133"/>
      <c r="D524" s="1133"/>
      <c r="E524" s="1133"/>
      <c r="F524" s="1"/>
      <c r="G524" s="1133"/>
      <c r="H524" s="1133"/>
      <c r="I524" s="1133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133"/>
      <c r="D525" s="1133"/>
      <c r="E525" s="1133"/>
      <c r="F525" s="1"/>
      <c r="G525" s="1133"/>
      <c r="H525" s="1133"/>
      <c r="I525" s="1133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133"/>
      <c r="D526" s="1133"/>
      <c r="E526" s="1133"/>
      <c r="F526" s="1"/>
      <c r="G526" s="1133"/>
      <c r="H526" s="1133"/>
      <c r="I526" s="1133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133"/>
      <c r="D527" s="1133"/>
      <c r="E527" s="1133"/>
      <c r="F527" s="1"/>
      <c r="G527" s="1133"/>
      <c r="H527" s="1133"/>
      <c r="I527" s="1133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133"/>
      <c r="D528" s="1133"/>
      <c r="E528" s="1133"/>
      <c r="F528" s="1"/>
      <c r="G528" s="1133"/>
      <c r="H528" s="1133"/>
      <c r="I528" s="1133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133"/>
      <c r="D529" s="1133"/>
      <c r="E529" s="1133"/>
      <c r="F529" s="1"/>
      <c r="G529" s="1133"/>
      <c r="H529" s="1133"/>
      <c r="I529" s="1133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133"/>
      <c r="D530" s="1133"/>
      <c r="E530" s="1133"/>
      <c r="F530" s="1"/>
      <c r="G530" s="1133"/>
      <c r="H530" s="1133"/>
      <c r="I530" s="1133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133"/>
      <c r="D531" s="1133"/>
      <c r="E531" s="1133"/>
      <c r="F531" s="1"/>
      <c r="G531" s="1133"/>
      <c r="H531" s="1133"/>
      <c r="I531" s="1133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133"/>
      <c r="D532" s="1133"/>
      <c r="E532" s="1133"/>
      <c r="F532" s="1"/>
      <c r="G532" s="1133"/>
      <c r="H532" s="1133"/>
      <c r="I532" s="1133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133"/>
      <c r="D533" s="1133"/>
      <c r="E533" s="1133"/>
      <c r="F533" s="1"/>
      <c r="G533" s="1133"/>
      <c r="H533" s="1133"/>
      <c r="I533" s="1133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133"/>
      <c r="D534" s="1133"/>
      <c r="E534" s="1133"/>
      <c r="F534" s="1"/>
      <c r="G534" s="1133"/>
      <c r="H534" s="1133"/>
      <c r="I534" s="1133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133"/>
      <c r="D535" s="1133"/>
      <c r="E535" s="1133"/>
      <c r="F535" s="1"/>
      <c r="G535" s="1133"/>
      <c r="H535" s="1133"/>
      <c r="I535" s="1133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133"/>
      <c r="D536" s="1133"/>
      <c r="E536" s="1133"/>
      <c r="F536" s="1"/>
      <c r="G536" s="1133"/>
      <c r="H536" s="1133"/>
      <c r="I536" s="1133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133"/>
      <c r="D537" s="1133"/>
      <c r="E537" s="1133"/>
      <c r="F537" s="1"/>
      <c r="G537" s="1133"/>
      <c r="H537" s="1133"/>
      <c r="I537" s="1133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133"/>
      <c r="D538" s="1133"/>
      <c r="E538" s="1133"/>
      <c r="F538" s="1"/>
      <c r="G538" s="1133"/>
      <c r="H538" s="1133"/>
      <c r="I538" s="1133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133"/>
      <c r="D539" s="1133"/>
      <c r="E539" s="1133"/>
      <c r="F539" s="1"/>
      <c r="G539" s="1133"/>
      <c r="H539" s="1133"/>
      <c r="I539" s="1133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133"/>
      <c r="D540" s="1133"/>
      <c r="E540" s="1133"/>
      <c r="F540" s="1"/>
      <c r="G540" s="1133"/>
      <c r="H540" s="1133"/>
      <c r="I540" s="1133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133"/>
      <c r="D541" s="1133"/>
      <c r="E541" s="1133"/>
      <c r="F541" s="1"/>
      <c r="G541" s="1133"/>
      <c r="H541" s="1133"/>
      <c r="I541" s="1133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133"/>
      <c r="D542" s="1133"/>
      <c r="E542" s="1133"/>
      <c r="F542" s="1"/>
      <c r="G542" s="1133"/>
      <c r="H542" s="1133"/>
      <c r="I542" s="1133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133"/>
      <c r="D543" s="1133"/>
      <c r="E543" s="1133"/>
      <c r="F543" s="1"/>
      <c r="G543" s="1133"/>
      <c r="H543" s="1133"/>
      <c r="I543" s="1133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133"/>
      <c r="D544" s="1133"/>
      <c r="E544" s="1133"/>
      <c r="F544" s="1"/>
      <c r="G544" s="1133"/>
      <c r="H544" s="1133"/>
      <c r="I544" s="1133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133"/>
      <c r="D545" s="1133"/>
      <c r="E545" s="1133"/>
      <c r="F545" s="1"/>
      <c r="G545" s="1133"/>
      <c r="H545" s="1133"/>
      <c r="I545" s="1133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133"/>
      <c r="D546" s="1133"/>
      <c r="E546" s="1133"/>
      <c r="F546" s="1"/>
      <c r="G546" s="1133"/>
      <c r="H546" s="1133"/>
      <c r="I546" s="1133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133"/>
      <c r="D547" s="1133"/>
      <c r="E547" s="1133"/>
      <c r="F547" s="1"/>
      <c r="G547" s="1133"/>
      <c r="H547" s="1133"/>
      <c r="I547" s="1133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133"/>
      <c r="D548" s="1133"/>
      <c r="E548" s="1133"/>
      <c r="F548" s="1"/>
      <c r="G548" s="1133"/>
      <c r="H548" s="1133"/>
      <c r="I548" s="1133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133"/>
      <c r="D549" s="1133"/>
      <c r="E549" s="1133"/>
      <c r="F549" s="1"/>
      <c r="G549" s="1133"/>
      <c r="H549" s="1133"/>
      <c r="I549" s="1133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133"/>
      <c r="D550" s="1133"/>
      <c r="E550" s="1133"/>
      <c r="F550" s="1"/>
      <c r="G550" s="1133"/>
      <c r="H550" s="1133"/>
      <c r="I550" s="1133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133"/>
      <c r="D551" s="1133"/>
      <c r="E551" s="1133"/>
      <c r="F551" s="1"/>
      <c r="G551" s="1133"/>
      <c r="H551" s="1133"/>
      <c r="I551" s="1133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133"/>
      <c r="D552" s="1133"/>
      <c r="E552" s="1133"/>
      <c r="F552" s="1"/>
      <c r="G552" s="1133"/>
      <c r="H552" s="1133"/>
      <c r="I552" s="1133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133"/>
      <c r="D553" s="1133"/>
      <c r="E553" s="1133"/>
      <c r="F553" s="1"/>
      <c r="G553" s="1133"/>
      <c r="H553" s="1133"/>
      <c r="I553" s="1133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133"/>
      <c r="D554" s="1133"/>
      <c r="E554" s="1133"/>
      <c r="F554" s="1"/>
      <c r="G554" s="1133"/>
      <c r="H554" s="1133"/>
      <c r="I554" s="1133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133"/>
      <c r="D555" s="1133"/>
      <c r="E555" s="1133"/>
      <c r="F555" s="1"/>
      <c r="G555" s="1133"/>
      <c r="H555" s="1133"/>
      <c r="I555" s="1133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133"/>
      <c r="D556" s="1133"/>
      <c r="E556" s="1133"/>
      <c r="F556" s="1"/>
      <c r="G556" s="1133"/>
      <c r="H556" s="1133"/>
      <c r="I556" s="1133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133"/>
      <c r="D557" s="1133"/>
      <c r="E557" s="1133"/>
      <c r="F557" s="1"/>
      <c r="G557" s="1133"/>
      <c r="H557" s="1133"/>
      <c r="I557" s="1133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133"/>
      <c r="D558" s="1133"/>
      <c r="E558" s="1133"/>
      <c r="F558" s="1"/>
      <c r="G558" s="1133"/>
      <c r="H558" s="1133"/>
      <c r="I558" s="1133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133"/>
      <c r="D559" s="1133"/>
      <c r="E559" s="1133"/>
      <c r="F559" s="1"/>
      <c r="G559" s="1133"/>
      <c r="H559" s="1133"/>
      <c r="I559" s="1133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133"/>
      <c r="D560" s="1133"/>
      <c r="E560" s="1133"/>
      <c r="F560" s="1"/>
      <c r="G560" s="1133"/>
      <c r="H560" s="1133"/>
      <c r="I560" s="1133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133"/>
      <c r="D561" s="1133"/>
      <c r="E561" s="1133"/>
      <c r="F561" s="1"/>
      <c r="G561" s="1133"/>
      <c r="H561" s="1133"/>
      <c r="I561" s="1133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133"/>
      <c r="D562" s="1133"/>
      <c r="E562" s="1133"/>
      <c r="F562" s="1"/>
      <c r="G562" s="1133"/>
      <c r="H562" s="1133"/>
      <c r="I562" s="1133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133"/>
      <c r="D563" s="1133"/>
      <c r="E563" s="1133"/>
      <c r="F563" s="1"/>
      <c r="G563" s="1133"/>
      <c r="H563" s="1133"/>
      <c r="I563" s="1133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133"/>
      <c r="D564" s="1133"/>
      <c r="E564" s="1133"/>
      <c r="F564" s="1"/>
      <c r="G564" s="1133"/>
      <c r="H564" s="1133"/>
      <c r="I564" s="1133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133"/>
      <c r="D565" s="1133"/>
      <c r="E565" s="1133"/>
      <c r="F565" s="1"/>
      <c r="G565" s="1133"/>
      <c r="H565" s="1133"/>
      <c r="I565" s="1133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133"/>
      <c r="D566" s="1133"/>
      <c r="E566" s="1133"/>
      <c r="F566" s="1"/>
      <c r="G566" s="1133"/>
      <c r="H566" s="1133"/>
      <c r="I566" s="1133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133"/>
      <c r="D567" s="1133"/>
      <c r="E567" s="1133"/>
      <c r="F567" s="1"/>
      <c r="G567" s="1133"/>
      <c r="H567" s="1133"/>
      <c r="I567" s="1133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133"/>
      <c r="D568" s="1133"/>
      <c r="E568" s="1133"/>
      <c r="F568" s="1"/>
      <c r="G568" s="1133"/>
      <c r="H568" s="1133"/>
      <c r="I568" s="1133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133"/>
      <c r="D569" s="1133"/>
      <c r="E569" s="1133"/>
      <c r="F569" s="1"/>
      <c r="G569" s="1133"/>
      <c r="H569" s="1133"/>
      <c r="I569" s="1133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133"/>
      <c r="D570" s="1133"/>
      <c r="E570" s="1133"/>
      <c r="F570" s="1"/>
      <c r="G570" s="1133"/>
      <c r="H570" s="1133"/>
      <c r="I570" s="1133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133"/>
      <c r="D571" s="1133"/>
      <c r="E571" s="1133"/>
      <c r="F571" s="1"/>
      <c r="G571" s="1133"/>
      <c r="H571" s="1133"/>
      <c r="I571" s="1133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133"/>
      <c r="D572" s="1133"/>
      <c r="E572" s="1133"/>
      <c r="F572" s="1"/>
      <c r="G572" s="1133"/>
      <c r="H572" s="1133"/>
      <c r="I572" s="1133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133"/>
      <c r="D573" s="1133"/>
      <c r="E573" s="1133"/>
      <c r="F573" s="1"/>
      <c r="G573" s="1133"/>
      <c r="H573" s="1133"/>
      <c r="I573" s="1133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133"/>
      <c r="D574" s="1133"/>
      <c r="E574" s="1133"/>
      <c r="F574" s="1"/>
      <c r="G574" s="1133"/>
      <c r="H574" s="1133"/>
      <c r="I574" s="1133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133"/>
      <c r="D575" s="1133"/>
      <c r="E575" s="1133"/>
      <c r="F575" s="1"/>
      <c r="G575" s="1133"/>
      <c r="H575" s="1133"/>
      <c r="I575" s="1133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133"/>
      <c r="D576" s="1133"/>
      <c r="E576" s="1133"/>
      <c r="F576" s="1"/>
      <c r="G576" s="1133"/>
      <c r="H576" s="1133"/>
      <c r="I576" s="1133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133"/>
      <c r="D577" s="1133"/>
      <c r="E577" s="1133"/>
      <c r="F577" s="1"/>
      <c r="G577" s="1133"/>
      <c r="H577" s="1133"/>
      <c r="I577" s="1133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133"/>
      <c r="D578" s="1133"/>
      <c r="E578" s="1133"/>
      <c r="F578" s="1"/>
      <c r="G578" s="1133"/>
      <c r="H578" s="1133"/>
      <c r="I578" s="1133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133"/>
      <c r="D579" s="1133"/>
      <c r="E579" s="1133"/>
      <c r="F579" s="1"/>
      <c r="G579" s="1133"/>
      <c r="H579" s="1133"/>
      <c r="I579" s="1133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133"/>
      <c r="D580" s="1133"/>
      <c r="E580" s="1133"/>
      <c r="F580" s="1"/>
      <c r="G580" s="1133"/>
      <c r="H580" s="1133"/>
      <c r="I580" s="1133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133"/>
      <c r="D581" s="1133"/>
      <c r="E581" s="1133"/>
      <c r="F581" s="1"/>
      <c r="G581" s="1133"/>
      <c r="H581" s="1133"/>
      <c r="I581" s="1133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133"/>
      <c r="D582" s="1133"/>
      <c r="E582" s="1133"/>
      <c r="F582" s="1"/>
      <c r="G582" s="1133"/>
      <c r="H582" s="1133"/>
      <c r="I582" s="1133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133"/>
      <c r="D583" s="1133"/>
      <c r="E583" s="1133"/>
      <c r="F583" s="1"/>
      <c r="G583" s="1133"/>
      <c r="H583" s="1133"/>
      <c r="I583" s="1133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133"/>
      <c r="D584" s="1133"/>
      <c r="E584" s="1133"/>
      <c r="F584" s="1"/>
      <c r="G584" s="1133"/>
      <c r="H584" s="1133"/>
      <c r="I584" s="1133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133"/>
      <c r="D585" s="1133"/>
      <c r="E585" s="1133"/>
      <c r="F585" s="1"/>
      <c r="G585" s="1133"/>
      <c r="H585" s="1133"/>
      <c r="I585" s="1133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133"/>
      <c r="D586" s="1133"/>
      <c r="E586" s="1133"/>
      <c r="F586" s="1"/>
      <c r="G586" s="1133"/>
      <c r="H586" s="1133"/>
      <c r="I586" s="1133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133"/>
      <c r="D587" s="1133"/>
      <c r="E587" s="1133"/>
      <c r="F587" s="1"/>
      <c r="G587" s="1133"/>
      <c r="H587" s="1133"/>
      <c r="I587" s="1133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133"/>
      <c r="D588" s="1133"/>
      <c r="E588" s="1133"/>
      <c r="F588" s="1"/>
      <c r="G588" s="1133"/>
      <c r="H588" s="1133"/>
      <c r="I588" s="1133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133"/>
      <c r="D589" s="1133"/>
      <c r="E589" s="1133"/>
      <c r="F589" s="1"/>
      <c r="G589" s="1133"/>
      <c r="H589" s="1133"/>
      <c r="I589" s="1133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133"/>
      <c r="D590" s="1133"/>
      <c r="E590" s="1133"/>
      <c r="F590" s="1"/>
      <c r="G590" s="1133"/>
      <c r="H590" s="1133"/>
      <c r="I590" s="1133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133"/>
      <c r="D591" s="1133"/>
      <c r="E591" s="1133"/>
      <c r="F591" s="1"/>
      <c r="G591" s="1133"/>
      <c r="H591" s="1133"/>
      <c r="I591" s="1133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133"/>
      <c r="D592" s="1133"/>
      <c r="E592" s="1133"/>
      <c r="F592" s="1"/>
      <c r="G592" s="1133"/>
      <c r="H592" s="1133"/>
      <c r="I592" s="1133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133"/>
      <c r="D593" s="1133"/>
      <c r="E593" s="1133"/>
      <c r="F593" s="1"/>
      <c r="G593" s="1133"/>
      <c r="H593" s="1133"/>
      <c r="I593" s="1133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133"/>
      <c r="D594" s="1133"/>
      <c r="E594" s="1133"/>
      <c r="F594" s="1"/>
      <c r="G594" s="1133"/>
      <c r="H594" s="1133"/>
      <c r="I594" s="1133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133"/>
      <c r="D595" s="1133"/>
      <c r="E595" s="1133"/>
      <c r="F595" s="1"/>
      <c r="G595" s="1133"/>
      <c r="H595" s="1133"/>
      <c r="I595" s="1133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133"/>
      <c r="D596" s="1133"/>
      <c r="E596" s="1133"/>
      <c r="F596" s="1"/>
      <c r="G596" s="1133"/>
      <c r="H596" s="1133"/>
      <c r="I596" s="1133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133"/>
      <c r="D597" s="1133"/>
      <c r="E597" s="1133"/>
      <c r="F597" s="1"/>
      <c r="G597" s="1133"/>
      <c r="H597" s="1133"/>
      <c r="I597" s="1133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133"/>
      <c r="D598" s="1133"/>
      <c r="E598" s="1133"/>
      <c r="F598" s="1"/>
      <c r="G598" s="1133"/>
      <c r="H598" s="1133"/>
      <c r="I598" s="1133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133"/>
      <c r="D599" s="1133"/>
      <c r="E599" s="1133"/>
      <c r="F599" s="1"/>
      <c r="G599" s="1133"/>
      <c r="H599" s="1133"/>
      <c r="I599" s="1133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133"/>
      <c r="D600" s="1133"/>
      <c r="E600" s="1133"/>
      <c r="F600" s="1"/>
      <c r="G600" s="1133"/>
      <c r="H600" s="1133"/>
      <c r="I600" s="1133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133"/>
      <c r="D601" s="1133"/>
      <c r="E601" s="1133"/>
      <c r="F601" s="1"/>
      <c r="G601" s="1133"/>
      <c r="H601" s="1133"/>
      <c r="I601" s="1133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133"/>
      <c r="D602" s="1133"/>
      <c r="E602" s="1133"/>
      <c r="F602" s="1"/>
      <c r="G602" s="1133"/>
      <c r="H602" s="1133"/>
      <c r="I602" s="1133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133"/>
      <c r="D603" s="1133"/>
      <c r="E603" s="1133"/>
      <c r="F603" s="1"/>
      <c r="G603" s="1133"/>
      <c r="H603" s="1133"/>
      <c r="I603" s="1133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133"/>
      <c r="D604" s="1133"/>
      <c r="E604" s="1133"/>
      <c r="F604" s="1"/>
      <c r="G604" s="1133"/>
      <c r="H604" s="1133"/>
      <c r="I604" s="1133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133"/>
      <c r="D605" s="1133"/>
      <c r="E605" s="1133"/>
      <c r="F605" s="1"/>
      <c r="G605" s="1133"/>
      <c r="H605" s="1133"/>
      <c r="I605" s="1133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133"/>
      <c r="D606" s="1133"/>
      <c r="E606" s="1133"/>
      <c r="F606" s="1"/>
      <c r="G606" s="1133"/>
      <c r="H606" s="1133"/>
      <c r="I606" s="1133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133"/>
      <c r="D607" s="1133"/>
      <c r="E607" s="1133"/>
      <c r="F607" s="1"/>
      <c r="G607" s="1133"/>
      <c r="H607" s="1133"/>
      <c r="I607" s="1133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133"/>
      <c r="D608" s="1133"/>
      <c r="E608" s="1133"/>
      <c r="F608" s="1"/>
      <c r="G608" s="1133"/>
      <c r="H608" s="1133"/>
      <c r="I608" s="1133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133"/>
      <c r="D609" s="1133"/>
      <c r="E609" s="1133"/>
      <c r="F609" s="1"/>
      <c r="G609" s="1133"/>
      <c r="H609" s="1133"/>
      <c r="I609" s="1133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133"/>
      <c r="D610" s="1133"/>
      <c r="E610" s="1133"/>
      <c r="F610" s="1"/>
      <c r="G610" s="1133"/>
      <c r="H610" s="1133"/>
      <c r="I610" s="1133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133"/>
      <c r="D611" s="1133"/>
      <c r="E611" s="1133"/>
      <c r="F611" s="1"/>
      <c r="G611" s="1133"/>
      <c r="H611" s="1133"/>
      <c r="I611" s="1133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133"/>
      <c r="D612" s="1133"/>
      <c r="E612" s="1133"/>
      <c r="F612" s="1"/>
      <c r="G612" s="1133"/>
      <c r="H612" s="1133"/>
      <c r="I612" s="1133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133"/>
      <c r="D613" s="1133"/>
      <c r="E613" s="1133"/>
      <c r="F613" s="1"/>
      <c r="G613" s="1133"/>
      <c r="H613" s="1133"/>
      <c r="I613" s="1133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133"/>
      <c r="D614" s="1133"/>
      <c r="E614" s="1133"/>
      <c r="F614" s="1"/>
      <c r="G614" s="1133"/>
      <c r="H614" s="1133"/>
      <c r="I614" s="1133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133"/>
      <c r="D615" s="1133"/>
      <c r="E615" s="1133"/>
      <c r="F615" s="1"/>
      <c r="G615" s="1133"/>
      <c r="H615" s="1133"/>
      <c r="I615" s="1133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133"/>
      <c r="D616" s="1133"/>
      <c r="E616" s="1133"/>
      <c r="F616" s="1"/>
      <c r="G616" s="1133"/>
      <c r="H616" s="1133"/>
      <c r="I616" s="1133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133"/>
      <c r="D617" s="1133"/>
      <c r="E617" s="1133"/>
      <c r="F617" s="1"/>
      <c r="G617" s="1133"/>
      <c r="H617" s="1133"/>
      <c r="I617" s="1133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133"/>
      <c r="D618" s="1133"/>
      <c r="E618" s="1133"/>
      <c r="F618" s="1"/>
      <c r="G618" s="1133"/>
      <c r="H618" s="1133"/>
      <c r="I618" s="1133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133"/>
      <c r="D619" s="1133"/>
      <c r="E619" s="1133"/>
      <c r="F619" s="1"/>
      <c r="G619" s="1133"/>
      <c r="H619" s="1133"/>
      <c r="I619" s="1133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133"/>
      <c r="D620" s="1133"/>
      <c r="E620" s="1133"/>
      <c r="F620" s="1"/>
      <c r="G620" s="1133"/>
      <c r="H620" s="1133"/>
      <c r="I620" s="1133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133"/>
      <c r="D621" s="1133"/>
      <c r="E621" s="1133"/>
      <c r="F621" s="1"/>
      <c r="G621" s="1133"/>
      <c r="H621" s="1133"/>
      <c r="I621" s="1133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133"/>
      <c r="D622" s="1133"/>
      <c r="E622" s="1133"/>
      <c r="F622" s="1"/>
      <c r="G622" s="1133"/>
      <c r="H622" s="1133"/>
      <c r="I622" s="1133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133"/>
      <c r="D623" s="1133"/>
      <c r="E623" s="1133"/>
      <c r="F623" s="1"/>
      <c r="G623" s="1133"/>
      <c r="H623" s="1133"/>
      <c r="I623" s="1133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133"/>
      <c r="D624" s="1133"/>
      <c r="E624" s="1133"/>
      <c r="F624" s="1"/>
      <c r="G624" s="1133"/>
      <c r="H624" s="1133"/>
      <c r="I624" s="1133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133"/>
      <c r="D625" s="1133"/>
      <c r="E625" s="1133"/>
      <c r="F625" s="1"/>
      <c r="G625" s="1133"/>
      <c r="H625" s="1133"/>
      <c r="I625" s="1133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133"/>
      <c r="D626" s="1133"/>
      <c r="E626" s="1133"/>
      <c r="F626" s="1"/>
      <c r="G626" s="1133"/>
      <c r="H626" s="1133"/>
      <c r="I626" s="1133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133"/>
      <c r="D627" s="1133"/>
      <c r="E627" s="1133"/>
      <c r="F627" s="1"/>
      <c r="G627" s="1133"/>
      <c r="H627" s="1133"/>
      <c r="I627" s="1133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133"/>
      <c r="D628" s="1133"/>
      <c r="E628" s="1133"/>
      <c r="F628" s="1"/>
      <c r="G628" s="1133"/>
      <c r="H628" s="1133"/>
      <c r="I628" s="1133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133"/>
      <c r="D629" s="1133"/>
      <c r="E629" s="1133"/>
      <c r="F629" s="1"/>
      <c r="G629" s="1133"/>
      <c r="H629" s="1133"/>
      <c r="I629" s="1133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133"/>
      <c r="D630" s="1133"/>
      <c r="E630" s="1133"/>
      <c r="F630" s="1"/>
      <c r="G630" s="1133"/>
      <c r="H630" s="1133"/>
      <c r="I630" s="1133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133"/>
      <c r="D631" s="1133"/>
      <c r="E631" s="1133"/>
      <c r="F631" s="1"/>
      <c r="G631" s="1133"/>
      <c r="H631" s="1133"/>
      <c r="I631" s="1133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133"/>
      <c r="D632" s="1133"/>
      <c r="E632" s="1133"/>
      <c r="F632" s="1"/>
      <c r="G632" s="1133"/>
      <c r="H632" s="1133"/>
      <c r="I632" s="1133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133"/>
      <c r="D633" s="1133"/>
      <c r="E633" s="1133"/>
      <c r="F633" s="1"/>
      <c r="G633" s="1133"/>
      <c r="H633" s="1133"/>
      <c r="I633" s="1133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133"/>
      <c r="D634" s="1133"/>
      <c r="E634" s="1133"/>
      <c r="F634" s="1"/>
      <c r="G634" s="1133"/>
      <c r="H634" s="1133"/>
      <c r="I634" s="1133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133"/>
      <c r="D635" s="1133"/>
      <c r="E635" s="1133"/>
      <c r="F635" s="1"/>
      <c r="G635" s="1133"/>
      <c r="H635" s="1133"/>
      <c r="I635" s="1133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133"/>
      <c r="D636" s="1133"/>
      <c r="E636" s="1133"/>
      <c r="F636" s="1"/>
      <c r="G636" s="1133"/>
      <c r="H636" s="1133"/>
      <c r="I636" s="1133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133"/>
      <c r="D637" s="1133"/>
      <c r="E637" s="1133"/>
      <c r="F637" s="1"/>
      <c r="G637" s="1133"/>
      <c r="H637" s="1133"/>
      <c r="I637" s="1133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133"/>
      <c r="D638" s="1133"/>
      <c r="E638" s="1133"/>
      <c r="F638" s="1"/>
      <c r="G638" s="1133"/>
      <c r="H638" s="1133"/>
      <c r="I638" s="1133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133"/>
      <c r="D639" s="1133"/>
      <c r="E639" s="1133"/>
      <c r="F639" s="1"/>
      <c r="G639" s="1133"/>
      <c r="H639" s="1133"/>
      <c r="I639" s="1133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133"/>
      <c r="D640" s="1133"/>
      <c r="E640" s="1133"/>
      <c r="F640" s="1"/>
      <c r="G640" s="1133"/>
      <c r="H640" s="1133"/>
      <c r="I640" s="1133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133"/>
      <c r="D641" s="1133"/>
      <c r="E641" s="1133"/>
      <c r="F641" s="1"/>
      <c r="G641" s="1133"/>
      <c r="H641" s="1133"/>
      <c r="I641" s="1133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133"/>
      <c r="D642" s="1133"/>
      <c r="E642" s="1133"/>
      <c r="F642" s="1"/>
      <c r="G642" s="1133"/>
      <c r="H642" s="1133"/>
      <c r="I642" s="1133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133"/>
      <c r="D643" s="1133"/>
      <c r="E643" s="1133"/>
      <c r="F643" s="1"/>
      <c r="G643" s="1133"/>
      <c r="H643" s="1133"/>
      <c r="I643" s="1133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133"/>
      <c r="D644" s="1133"/>
      <c r="E644" s="1133"/>
      <c r="F644" s="1"/>
      <c r="G644" s="1133"/>
      <c r="H644" s="1133"/>
      <c r="I644" s="1133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133"/>
      <c r="D645" s="1133"/>
      <c r="E645" s="1133"/>
      <c r="F645" s="1"/>
      <c r="G645" s="1133"/>
      <c r="H645" s="1133"/>
      <c r="I645" s="1133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133"/>
      <c r="D646" s="1133"/>
      <c r="E646" s="1133"/>
      <c r="F646" s="1"/>
      <c r="G646" s="1133"/>
      <c r="H646" s="1133"/>
      <c r="I646" s="1133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133"/>
      <c r="D647" s="1133"/>
      <c r="E647" s="1133"/>
      <c r="F647" s="1"/>
      <c r="G647" s="1133"/>
      <c r="H647" s="1133"/>
      <c r="I647" s="1133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133"/>
      <c r="D648" s="1133"/>
      <c r="E648" s="1133"/>
      <c r="F648" s="1"/>
      <c r="G648" s="1133"/>
      <c r="H648" s="1133"/>
      <c r="I648" s="1133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133"/>
      <c r="D649" s="1133"/>
      <c r="E649" s="1133"/>
      <c r="F649" s="1"/>
      <c r="G649" s="1133"/>
      <c r="H649" s="1133"/>
      <c r="I649" s="1133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133"/>
      <c r="D650" s="1133"/>
      <c r="E650" s="1133"/>
      <c r="F650" s="1"/>
      <c r="G650" s="1133"/>
      <c r="H650" s="1133"/>
      <c r="I650" s="1133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133"/>
      <c r="D651" s="1133"/>
      <c r="E651" s="1133"/>
      <c r="F651" s="1"/>
      <c r="G651" s="1133"/>
      <c r="H651" s="1133"/>
      <c r="I651" s="1133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133"/>
      <c r="D652" s="1133"/>
      <c r="E652" s="1133"/>
      <c r="F652" s="1"/>
      <c r="G652" s="1133"/>
      <c r="H652" s="1133"/>
      <c r="I652" s="1133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133"/>
      <c r="D653" s="1133"/>
      <c r="E653" s="1133"/>
      <c r="F653" s="1"/>
      <c r="G653" s="1133"/>
      <c r="H653" s="1133"/>
      <c r="I653" s="1133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133"/>
      <c r="D654" s="1133"/>
      <c r="E654" s="1133"/>
      <c r="F654" s="1"/>
      <c r="G654" s="1133"/>
      <c r="H654" s="1133"/>
      <c r="I654" s="1133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133"/>
      <c r="D655" s="1133"/>
      <c r="E655" s="1133"/>
      <c r="F655" s="1"/>
      <c r="G655" s="1133"/>
      <c r="H655" s="1133"/>
      <c r="I655" s="1133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133"/>
      <c r="D656" s="1133"/>
      <c r="E656" s="1133"/>
      <c r="F656" s="1"/>
      <c r="G656" s="1133"/>
      <c r="H656" s="1133"/>
      <c r="I656" s="1133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133"/>
      <c r="D657" s="1133"/>
      <c r="E657" s="1133"/>
      <c r="F657" s="1"/>
      <c r="G657" s="1133"/>
      <c r="H657" s="1133"/>
      <c r="I657" s="1133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133"/>
      <c r="D658" s="1133"/>
      <c r="E658" s="1133"/>
      <c r="F658" s="1"/>
      <c r="G658" s="1133"/>
      <c r="H658" s="1133"/>
      <c r="I658" s="1133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133"/>
      <c r="D659" s="1133"/>
      <c r="E659" s="1133"/>
      <c r="F659" s="1"/>
      <c r="G659" s="1133"/>
      <c r="H659" s="1133"/>
      <c r="I659" s="1133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133"/>
      <c r="D660" s="1133"/>
      <c r="E660" s="1133"/>
      <c r="F660" s="1"/>
      <c r="G660" s="1133"/>
      <c r="H660" s="1133"/>
      <c r="I660" s="1133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133"/>
      <c r="D661" s="1133"/>
      <c r="E661" s="1133"/>
      <c r="F661" s="1"/>
      <c r="G661" s="1133"/>
      <c r="H661" s="1133"/>
      <c r="I661" s="1133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133"/>
      <c r="D662" s="1133"/>
      <c r="E662" s="1133"/>
      <c r="F662" s="1"/>
      <c r="G662" s="1133"/>
      <c r="H662" s="1133"/>
      <c r="I662" s="1133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133"/>
      <c r="D663" s="1133"/>
      <c r="E663" s="1133"/>
      <c r="F663" s="1"/>
      <c r="G663" s="1133"/>
      <c r="H663" s="1133"/>
      <c r="I663" s="1133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133"/>
      <c r="D664" s="1133"/>
      <c r="E664" s="1133"/>
      <c r="F664" s="1"/>
      <c r="G664" s="1133"/>
      <c r="H664" s="1133"/>
      <c r="I664" s="1133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133"/>
      <c r="D665" s="1133"/>
      <c r="E665" s="1133"/>
      <c r="F665" s="1"/>
      <c r="G665" s="1133"/>
      <c r="H665" s="1133"/>
      <c r="I665" s="1133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133"/>
      <c r="D666" s="1133"/>
      <c r="E666" s="1133"/>
      <c r="F666" s="1"/>
      <c r="G666" s="1133"/>
      <c r="H666" s="1133"/>
      <c r="I666" s="1133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133"/>
      <c r="D667" s="1133"/>
      <c r="E667" s="1133"/>
      <c r="F667" s="1"/>
      <c r="G667" s="1133"/>
      <c r="H667" s="1133"/>
      <c r="I667" s="1133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133"/>
      <c r="D668" s="1133"/>
      <c r="E668" s="1133"/>
      <c r="F668" s="1"/>
      <c r="G668" s="1133"/>
      <c r="H668" s="1133"/>
      <c r="I668" s="1133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133"/>
      <c r="D669" s="1133"/>
      <c r="E669" s="1133"/>
      <c r="F669" s="1"/>
      <c r="G669" s="1133"/>
      <c r="H669" s="1133"/>
      <c r="I669" s="1133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133"/>
      <c r="D670" s="1133"/>
      <c r="E670" s="1133"/>
      <c r="F670" s="1"/>
      <c r="G670" s="1133"/>
      <c r="H670" s="1133"/>
      <c r="I670" s="1133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133"/>
      <c r="D671" s="1133"/>
      <c r="E671" s="1133"/>
      <c r="F671" s="1"/>
      <c r="G671" s="1133"/>
      <c r="H671" s="1133"/>
      <c r="I671" s="1133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133"/>
      <c r="D672" s="1133"/>
      <c r="E672" s="1133"/>
      <c r="F672" s="1"/>
      <c r="G672" s="1133"/>
      <c r="H672" s="1133"/>
      <c r="I672" s="1133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133"/>
      <c r="D673" s="1133"/>
      <c r="E673" s="1133"/>
      <c r="F673" s="1"/>
      <c r="G673" s="1133"/>
      <c r="H673" s="1133"/>
      <c r="I673" s="1133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133"/>
      <c r="D674" s="1133"/>
      <c r="E674" s="1133"/>
      <c r="F674" s="1"/>
      <c r="G674" s="1133"/>
      <c r="H674" s="1133"/>
      <c r="I674" s="1133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133"/>
      <c r="D675" s="1133"/>
      <c r="E675" s="1133"/>
      <c r="F675" s="1"/>
      <c r="G675" s="1133"/>
      <c r="H675" s="1133"/>
      <c r="I675" s="1133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133"/>
      <c r="D676" s="1133"/>
      <c r="E676" s="1133"/>
      <c r="F676" s="1"/>
      <c r="G676" s="1133"/>
      <c r="H676" s="1133"/>
      <c r="I676" s="1133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133"/>
      <c r="D677" s="1133"/>
      <c r="E677" s="1133"/>
      <c r="F677" s="1"/>
      <c r="G677" s="1133"/>
      <c r="H677" s="1133"/>
      <c r="I677" s="1133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133"/>
      <c r="D678" s="1133"/>
      <c r="E678" s="1133"/>
      <c r="F678" s="1"/>
      <c r="G678" s="1133"/>
      <c r="H678" s="1133"/>
      <c r="I678" s="1133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133"/>
      <c r="D679" s="1133"/>
      <c r="E679" s="1133"/>
      <c r="F679" s="1"/>
      <c r="G679" s="1133"/>
      <c r="H679" s="1133"/>
      <c r="I679" s="1133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133"/>
      <c r="D680" s="1133"/>
      <c r="E680" s="1133"/>
      <c r="F680" s="1"/>
      <c r="G680" s="1133"/>
      <c r="H680" s="1133"/>
      <c r="I680" s="1133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133"/>
      <c r="D681" s="1133"/>
      <c r="E681" s="1133"/>
      <c r="F681" s="1"/>
      <c r="G681" s="1133"/>
      <c r="H681" s="1133"/>
      <c r="I681" s="1133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133"/>
      <c r="D682" s="1133"/>
      <c r="E682" s="1133"/>
      <c r="F682" s="1"/>
      <c r="G682" s="1133"/>
      <c r="H682" s="1133"/>
      <c r="I682" s="1133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133"/>
      <c r="D683" s="1133"/>
      <c r="E683" s="1133"/>
      <c r="F683" s="1"/>
      <c r="G683" s="1133"/>
      <c r="H683" s="1133"/>
      <c r="I683" s="1133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133"/>
      <c r="D684" s="1133"/>
      <c r="E684" s="1133"/>
      <c r="F684" s="1"/>
      <c r="G684" s="1133"/>
      <c r="H684" s="1133"/>
      <c r="I684" s="1133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133"/>
      <c r="D685" s="1133"/>
      <c r="E685" s="1133"/>
      <c r="F685" s="1"/>
      <c r="G685" s="1133"/>
      <c r="H685" s="1133"/>
      <c r="I685" s="1133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133"/>
      <c r="D686" s="1133"/>
      <c r="E686" s="1133"/>
      <c r="F686" s="1"/>
      <c r="G686" s="1133"/>
      <c r="H686" s="1133"/>
      <c r="I686" s="1133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133"/>
      <c r="D687" s="1133"/>
      <c r="E687" s="1133"/>
      <c r="F687" s="1"/>
      <c r="G687" s="1133"/>
      <c r="H687" s="1133"/>
      <c r="I687" s="1133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133"/>
      <c r="D688" s="1133"/>
      <c r="E688" s="1133"/>
      <c r="F688" s="1"/>
      <c r="G688" s="1133"/>
      <c r="H688" s="1133"/>
      <c r="I688" s="1133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133"/>
      <c r="D689" s="1133"/>
      <c r="E689" s="1133"/>
      <c r="F689" s="1"/>
      <c r="G689" s="1133"/>
      <c r="H689" s="1133"/>
      <c r="I689" s="1133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133"/>
      <c r="D690" s="1133"/>
      <c r="E690" s="1133"/>
      <c r="F690" s="1"/>
      <c r="G690" s="1133"/>
      <c r="H690" s="1133"/>
      <c r="I690" s="1133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133"/>
      <c r="D691" s="1133"/>
      <c r="E691" s="1133"/>
      <c r="F691" s="1"/>
      <c r="G691" s="1133"/>
      <c r="H691" s="1133"/>
      <c r="I691" s="1133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133"/>
      <c r="D692" s="1133"/>
      <c r="E692" s="1133"/>
      <c r="F692" s="1"/>
      <c r="G692" s="1133"/>
      <c r="H692" s="1133"/>
      <c r="I692" s="1133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133"/>
      <c r="D693" s="1133"/>
      <c r="E693" s="1133"/>
      <c r="F693" s="1"/>
      <c r="G693" s="1133"/>
      <c r="H693" s="1133"/>
      <c r="I693" s="1133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133"/>
      <c r="D694" s="1133"/>
      <c r="E694" s="1133"/>
      <c r="F694" s="1"/>
      <c r="G694" s="1133"/>
      <c r="H694" s="1133"/>
      <c r="I694" s="1133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133"/>
      <c r="D695" s="1133"/>
      <c r="E695" s="1133"/>
      <c r="F695" s="1"/>
      <c r="G695" s="1133"/>
      <c r="H695" s="1133"/>
      <c r="I695" s="1133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133"/>
      <c r="D696" s="1133"/>
      <c r="E696" s="1133"/>
      <c r="F696" s="1"/>
      <c r="G696" s="1133"/>
      <c r="H696" s="1133"/>
      <c r="I696" s="1133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133"/>
      <c r="D697" s="1133"/>
      <c r="E697" s="1133"/>
      <c r="F697" s="1"/>
      <c r="G697" s="1133"/>
      <c r="H697" s="1133"/>
      <c r="I697" s="1133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133"/>
      <c r="D698" s="1133"/>
      <c r="E698" s="1133"/>
      <c r="F698" s="1"/>
      <c r="G698" s="1133"/>
      <c r="H698" s="1133"/>
      <c r="I698" s="1133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133"/>
      <c r="D699" s="1133"/>
      <c r="E699" s="1133"/>
      <c r="F699" s="1"/>
      <c r="G699" s="1133"/>
      <c r="H699" s="1133"/>
      <c r="I699" s="1133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133"/>
      <c r="D700" s="1133"/>
      <c r="E700" s="1133"/>
      <c r="F700" s="1"/>
      <c r="G700" s="1133"/>
      <c r="H700" s="1133"/>
      <c r="I700" s="1133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133"/>
      <c r="D701" s="1133"/>
      <c r="E701" s="1133"/>
      <c r="F701" s="1"/>
      <c r="G701" s="1133"/>
      <c r="H701" s="1133"/>
      <c r="I701" s="1133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133"/>
      <c r="D702" s="1133"/>
      <c r="E702" s="1133"/>
      <c r="F702" s="1"/>
      <c r="G702" s="1133"/>
      <c r="H702" s="1133"/>
      <c r="I702" s="1133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133"/>
      <c r="D703" s="1133"/>
      <c r="E703" s="1133"/>
      <c r="F703" s="1"/>
      <c r="G703" s="1133"/>
      <c r="H703" s="1133"/>
      <c r="I703" s="1133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133"/>
      <c r="D704" s="1133"/>
      <c r="E704" s="1133"/>
      <c r="F704" s="1"/>
      <c r="G704" s="1133"/>
      <c r="H704" s="1133"/>
      <c r="I704" s="1133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133"/>
      <c r="D705" s="1133"/>
      <c r="E705" s="1133"/>
      <c r="F705" s="1"/>
      <c r="G705" s="1133"/>
      <c r="H705" s="1133"/>
      <c r="I705" s="1133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133"/>
      <c r="D706" s="1133"/>
      <c r="E706" s="1133"/>
      <c r="F706" s="1"/>
      <c r="G706" s="1133"/>
      <c r="H706" s="1133"/>
      <c r="I706" s="1133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133"/>
      <c r="D707" s="1133"/>
      <c r="E707" s="1133"/>
      <c r="F707" s="1"/>
      <c r="G707" s="1133"/>
      <c r="H707" s="1133"/>
      <c r="I707" s="1133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133"/>
      <c r="D708" s="1133"/>
      <c r="E708" s="1133"/>
      <c r="F708" s="1"/>
      <c r="G708" s="1133"/>
      <c r="H708" s="1133"/>
      <c r="I708" s="1133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133"/>
      <c r="D709" s="1133"/>
      <c r="E709" s="1133"/>
      <c r="F709" s="1"/>
      <c r="G709" s="1133"/>
      <c r="H709" s="1133"/>
      <c r="I709" s="1133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133"/>
      <c r="D710" s="1133"/>
      <c r="E710" s="1133"/>
      <c r="F710" s="1"/>
      <c r="G710" s="1133"/>
      <c r="H710" s="1133"/>
      <c r="I710" s="1133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133"/>
      <c r="D711" s="1133"/>
      <c r="E711" s="1133"/>
      <c r="F711" s="1"/>
      <c r="G711" s="1133"/>
      <c r="H711" s="1133"/>
      <c r="I711" s="1133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133"/>
      <c r="D712" s="1133"/>
      <c r="E712" s="1133"/>
      <c r="F712" s="1"/>
      <c r="G712" s="1133"/>
      <c r="H712" s="1133"/>
      <c r="I712" s="1133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133"/>
      <c r="D713" s="1133"/>
      <c r="E713" s="1133"/>
      <c r="F713" s="1"/>
      <c r="G713" s="1133"/>
      <c r="H713" s="1133"/>
      <c r="I713" s="1133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133"/>
      <c r="D714" s="1133"/>
      <c r="E714" s="1133"/>
      <c r="F714" s="1"/>
      <c r="G714" s="1133"/>
      <c r="H714" s="1133"/>
      <c r="I714" s="1133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133"/>
      <c r="D715" s="1133"/>
      <c r="E715" s="1133"/>
      <c r="F715" s="1"/>
      <c r="G715" s="1133"/>
      <c r="H715" s="1133"/>
      <c r="I715" s="1133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133"/>
      <c r="D716" s="1133"/>
      <c r="E716" s="1133"/>
      <c r="F716" s="1"/>
      <c r="G716" s="1133"/>
      <c r="H716" s="1133"/>
      <c r="I716" s="1133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133"/>
      <c r="D717" s="1133"/>
      <c r="E717" s="1133"/>
      <c r="F717" s="1"/>
      <c r="G717" s="1133"/>
      <c r="H717" s="1133"/>
      <c r="I717" s="1133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133"/>
      <c r="D718" s="1133"/>
      <c r="E718" s="1133"/>
      <c r="F718" s="1"/>
      <c r="G718" s="1133"/>
      <c r="H718" s="1133"/>
      <c r="I718" s="1133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133"/>
      <c r="D719" s="1133"/>
      <c r="E719" s="1133"/>
      <c r="F719" s="1"/>
      <c r="G719" s="1133"/>
      <c r="H719" s="1133"/>
      <c r="I719" s="1133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133"/>
      <c r="D720" s="1133"/>
      <c r="E720" s="1133"/>
      <c r="F720" s="1"/>
      <c r="G720" s="1133"/>
      <c r="H720" s="1133"/>
      <c r="I720" s="1133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133"/>
      <c r="D721" s="1133"/>
      <c r="E721" s="1133"/>
      <c r="F721" s="1"/>
      <c r="G721" s="1133"/>
      <c r="H721" s="1133"/>
      <c r="I721" s="1133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133"/>
      <c r="D722" s="1133"/>
      <c r="E722" s="1133"/>
      <c r="F722" s="1"/>
      <c r="G722" s="1133"/>
      <c r="H722" s="1133"/>
      <c r="I722" s="1133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133"/>
      <c r="D723" s="1133"/>
      <c r="E723" s="1133"/>
      <c r="F723" s="1"/>
      <c r="G723" s="1133"/>
      <c r="H723" s="1133"/>
      <c r="I723" s="1133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133"/>
      <c r="D724" s="1133"/>
      <c r="E724" s="1133"/>
      <c r="F724" s="1"/>
      <c r="G724" s="1133"/>
      <c r="H724" s="1133"/>
      <c r="I724" s="1133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133"/>
      <c r="D725" s="1133"/>
      <c r="E725" s="1133"/>
      <c r="F725" s="1"/>
      <c r="G725" s="1133"/>
      <c r="H725" s="1133"/>
      <c r="I725" s="1133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133"/>
      <c r="D726" s="1133"/>
      <c r="E726" s="1133"/>
      <c r="F726" s="1"/>
      <c r="G726" s="1133"/>
      <c r="H726" s="1133"/>
      <c r="I726" s="1133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133"/>
      <c r="D727" s="1133"/>
      <c r="E727" s="1133"/>
      <c r="F727" s="1"/>
      <c r="G727" s="1133"/>
      <c r="H727" s="1133"/>
      <c r="I727" s="1133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133"/>
      <c r="D728" s="1133"/>
      <c r="E728" s="1133"/>
      <c r="F728" s="1"/>
      <c r="G728" s="1133"/>
      <c r="H728" s="1133"/>
      <c r="I728" s="1133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133"/>
      <c r="D729" s="1133"/>
      <c r="E729" s="1133"/>
      <c r="F729" s="1"/>
      <c r="G729" s="1133"/>
      <c r="H729" s="1133"/>
      <c r="I729" s="1133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133"/>
      <c r="D730" s="1133"/>
      <c r="E730" s="1133"/>
      <c r="F730" s="1"/>
      <c r="G730" s="1133"/>
      <c r="H730" s="1133"/>
      <c r="I730" s="1133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133"/>
      <c r="D731" s="1133"/>
      <c r="E731" s="1133"/>
      <c r="F731" s="1"/>
      <c r="G731" s="1133"/>
      <c r="H731" s="1133"/>
      <c r="I731" s="1133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133"/>
      <c r="D732" s="1133"/>
      <c r="E732" s="1133"/>
      <c r="F732" s="1"/>
      <c r="G732" s="1133"/>
      <c r="H732" s="1133"/>
      <c r="I732" s="1133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133"/>
      <c r="D733" s="1133"/>
      <c r="E733" s="1133"/>
      <c r="F733" s="1"/>
      <c r="G733" s="1133"/>
      <c r="H733" s="1133"/>
      <c r="I733" s="1133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133"/>
      <c r="D734" s="1133"/>
      <c r="E734" s="1133"/>
      <c r="F734" s="1"/>
      <c r="G734" s="1133"/>
      <c r="H734" s="1133"/>
      <c r="I734" s="1133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133"/>
      <c r="D735" s="1133"/>
      <c r="E735" s="1133"/>
      <c r="F735" s="1"/>
      <c r="G735" s="1133"/>
      <c r="H735" s="1133"/>
      <c r="I735" s="1133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133"/>
      <c r="D736" s="1133"/>
      <c r="E736" s="1133"/>
      <c r="F736" s="1"/>
      <c r="G736" s="1133"/>
      <c r="H736" s="1133"/>
      <c r="I736" s="1133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133"/>
      <c r="D737" s="1133"/>
      <c r="E737" s="1133"/>
      <c r="F737" s="1"/>
      <c r="G737" s="1133"/>
      <c r="H737" s="1133"/>
      <c r="I737" s="1133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133"/>
      <c r="D738" s="1133"/>
      <c r="E738" s="1133"/>
      <c r="F738" s="1"/>
      <c r="G738" s="1133"/>
      <c r="H738" s="1133"/>
      <c r="I738" s="1133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133"/>
      <c r="D739" s="1133"/>
      <c r="E739" s="1133"/>
      <c r="F739" s="1"/>
      <c r="G739" s="1133"/>
      <c r="H739" s="1133"/>
      <c r="I739" s="1133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133"/>
      <c r="D740" s="1133"/>
      <c r="E740" s="1133"/>
      <c r="F740" s="1"/>
      <c r="G740" s="1133"/>
      <c r="H740" s="1133"/>
      <c r="I740" s="1133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133"/>
      <c r="D741" s="1133"/>
      <c r="E741" s="1133"/>
      <c r="F741" s="1"/>
      <c r="G741" s="1133"/>
      <c r="H741" s="1133"/>
      <c r="I741" s="1133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133"/>
      <c r="D742" s="1133"/>
      <c r="E742" s="1133"/>
      <c r="F742" s="1"/>
      <c r="G742" s="1133"/>
      <c r="H742" s="1133"/>
      <c r="I742" s="1133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133"/>
      <c r="D743" s="1133"/>
      <c r="E743" s="1133"/>
      <c r="F743" s="1"/>
      <c r="G743" s="1133"/>
      <c r="H743" s="1133"/>
      <c r="I743" s="1133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133"/>
      <c r="D744" s="1133"/>
      <c r="E744" s="1133"/>
      <c r="F744" s="1"/>
      <c r="G744" s="1133"/>
      <c r="H744" s="1133"/>
      <c r="I744" s="1133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133"/>
      <c r="D745" s="1133"/>
      <c r="E745" s="1133"/>
      <c r="F745" s="1"/>
      <c r="G745" s="1133"/>
      <c r="H745" s="1133"/>
      <c r="I745" s="1133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133"/>
      <c r="D746" s="1133"/>
      <c r="E746" s="1133"/>
      <c r="F746" s="1"/>
      <c r="G746" s="1133"/>
      <c r="H746" s="1133"/>
      <c r="I746" s="1133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133"/>
      <c r="D747" s="1133"/>
      <c r="E747" s="1133"/>
      <c r="F747" s="1"/>
      <c r="G747" s="1133"/>
      <c r="H747" s="1133"/>
      <c r="I747" s="1133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133"/>
      <c r="D748" s="1133"/>
      <c r="E748" s="1133"/>
      <c r="F748" s="1"/>
      <c r="G748" s="1133"/>
      <c r="H748" s="1133"/>
      <c r="I748" s="1133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133"/>
      <c r="D749" s="1133"/>
      <c r="E749" s="1133"/>
      <c r="F749" s="1"/>
      <c r="G749" s="1133"/>
      <c r="H749" s="1133"/>
      <c r="I749" s="1133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133"/>
      <c r="D750" s="1133"/>
      <c r="E750" s="1133"/>
      <c r="F750" s="1"/>
      <c r="G750" s="1133"/>
      <c r="H750" s="1133"/>
      <c r="I750" s="1133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133"/>
      <c r="D751" s="1133"/>
      <c r="E751" s="1133"/>
      <c r="F751" s="1"/>
      <c r="G751" s="1133"/>
      <c r="H751" s="1133"/>
      <c r="I751" s="1133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133"/>
      <c r="D752" s="1133"/>
      <c r="E752" s="1133"/>
      <c r="F752" s="1"/>
      <c r="G752" s="1133"/>
      <c r="H752" s="1133"/>
      <c r="I752" s="1133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133"/>
      <c r="D753" s="1133"/>
      <c r="E753" s="1133"/>
      <c r="F753" s="1"/>
      <c r="G753" s="1133"/>
      <c r="H753" s="1133"/>
      <c r="I753" s="1133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133"/>
      <c r="D754" s="1133"/>
      <c r="E754" s="1133"/>
      <c r="F754" s="1"/>
      <c r="G754" s="1133"/>
      <c r="H754" s="1133"/>
      <c r="I754" s="1133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133"/>
      <c r="D755" s="1133"/>
      <c r="E755" s="1133"/>
      <c r="F755" s="1"/>
      <c r="G755" s="1133"/>
      <c r="H755" s="1133"/>
      <c r="I755" s="1133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133"/>
      <c r="D756" s="1133"/>
      <c r="E756" s="1133"/>
      <c r="F756" s="1"/>
      <c r="G756" s="1133"/>
      <c r="H756" s="1133"/>
      <c r="I756" s="1133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133"/>
      <c r="D757" s="1133"/>
      <c r="E757" s="1133"/>
      <c r="F757" s="1"/>
      <c r="G757" s="1133"/>
      <c r="H757" s="1133"/>
      <c r="I757" s="1133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133"/>
      <c r="D758" s="1133"/>
      <c r="E758" s="1133"/>
      <c r="F758" s="1"/>
      <c r="G758" s="1133"/>
      <c r="H758" s="1133"/>
      <c r="I758" s="1133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133"/>
      <c r="D759" s="1133"/>
      <c r="E759" s="1133"/>
      <c r="F759" s="1"/>
      <c r="G759" s="1133"/>
      <c r="H759" s="1133"/>
      <c r="I759" s="1133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133"/>
      <c r="D760" s="1133"/>
      <c r="E760" s="1133"/>
      <c r="F760" s="1"/>
      <c r="G760" s="1133"/>
      <c r="H760" s="1133"/>
      <c r="I760" s="1133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133"/>
      <c r="D761" s="1133"/>
      <c r="E761" s="1133"/>
      <c r="F761" s="1"/>
      <c r="G761" s="1133"/>
      <c r="H761" s="1133"/>
      <c r="I761" s="1133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133"/>
      <c r="D762" s="1133"/>
      <c r="E762" s="1133"/>
      <c r="F762" s="1"/>
      <c r="G762" s="1133"/>
      <c r="H762" s="1133"/>
      <c r="I762" s="1133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133"/>
      <c r="D763" s="1133"/>
      <c r="E763" s="1133"/>
      <c r="F763" s="1"/>
      <c r="G763" s="1133"/>
      <c r="H763" s="1133"/>
      <c r="I763" s="1133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133"/>
      <c r="D764" s="1133"/>
      <c r="E764" s="1133"/>
      <c r="F764" s="1"/>
      <c r="G764" s="1133"/>
      <c r="H764" s="1133"/>
      <c r="I764" s="1133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133"/>
      <c r="D765" s="1133"/>
      <c r="E765" s="1133"/>
      <c r="F765" s="1"/>
      <c r="G765" s="1133"/>
      <c r="H765" s="1133"/>
      <c r="I765" s="1133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133"/>
      <c r="D766" s="1133"/>
      <c r="E766" s="1133"/>
      <c r="F766" s="1"/>
      <c r="G766" s="1133"/>
      <c r="H766" s="1133"/>
      <c r="I766" s="1133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133"/>
      <c r="D767" s="1133"/>
      <c r="E767" s="1133"/>
      <c r="F767" s="1"/>
      <c r="G767" s="1133"/>
      <c r="H767" s="1133"/>
      <c r="I767" s="1133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133"/>
      <c r="D768" s="1133"/>
      <c r="E768" s="1133"/>
      <c r="F768" s="1"/>
      <c r="G768" s="1133"/>
      <c r="H768" s="1133"/>
      <c r="I768" s="1133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133"/>
      <c r="D769" s="1133"/>
      <c r="E769" s="1133"/>
      <c r="F769" s="1"/>
      <c r="G769" s="1133"/>
      <c r="H769" s="1133"/>
      <c r="I769" s="1133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133"/>
      <c r="D770" s="1133"/>
      <c r="E770" s="1133"/>
      <c r="F770" s="1"/>
      <c r="G770" s="1133"/>
      <c r="H770" s="1133"/>
      <c r="I770" s="1133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133"/>
      <c r="D771" s="1133"/>
      <c r="E771" s="1133"/>
      <c r="F771" s="1"/>
      <c r="G771" s="1133"/>
      <c r="H771" s="1133"/>
      <c r="I771" s="1133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133"/>
      <c r="D772" s="1133"/>
      <c r="E772" s="1133"/>
      <c r="F772" s="1"/>
      <c r="G772" s="1133"/>
      <c r="H772" s="1133"/>
      <c r="I772" s="1133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133"/>
      <c r="D773" s="1133"/>
      <c r="E773" s="1133"/>
      <c r="F773" s="1"/>
      <c r="G773" s="1133"/>
      <c r="H773" s="1133"/>
      <c r="I773" s="1133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133"/>
      <c r="D774" s="1133"/>
      <c r="E774" s="1133"/>
      <c r="F774" s="1"/>
      <c r="G774" s="1133"/>
      <c r="H774" s="1133"/>
      <c r="I774" s="1133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133"/>
      <c r="D775" s="1133"/>
      <c r="E775" s="1133"/>
      <c r="F775" s="1"/>
      <c r="G775" s="1133"/>
      <c r="H775" s="1133"/>
      <c r="I775" s="1133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133"/>
      <c r="D776" s="1133"/>
      <c r="E776" s="1133"/>
      <c r="F776" s="1"/>
      <c r="G776" s="1133"/>
      <c r="H776" s="1133"/>
      <c r="I776" s="1133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133"/>
      <c r="D777" s="1133"/>
      <c r="E777" s="1133"/>
      <c r="F777" s="1"/>
      <c r="G777" s="1133"/>
      <c r="H777" s="1133"/>
      <c r="I777" s="1133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133"/>
      <c r="D778" s="1133"/>
      <c r="E778" s="1133"/>
      <c r="F778" s="1"/>
      <c r="G778" s="1133"/>
      <c r="H778" s="1133"/>
      <c r="I778" s="1133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133"/>
      <c r="D779" s="1133"/>
      <c r="E779" s="1133"/>
      <c r="F779" s="1"/>
      <c r="G779" s="1133"/>
      <c r="H779" s="1133"/>
      <c r="I779" s="1133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133"/>
      <c r="D780" s="1133"/>
      <c r="E780" s="1133"/>
      <c r="F780" s="1"/>
      <c r="G780" s="1133"/>
      <c r="H780" s="1133"/>
      <c r="I780" s="1133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133"/>
      <c r="D781" s="1133"/>
      <c r="E781" s="1133"/>
      <c r="F781" s="1"/>
      <c r="G781" s="1133"/>
      <c r="H781" s="1133"/>
      <c r="I781" s="1133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133"/>
      <c r="D782" s="1133"/>
      <c r="E782" s="1133"/>
      <c r="F782" s="1"/>
      <c r="G782" s="1133"/>
      <c r="H782" s="1133"/>
      <c r="I782" s="1133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133"/>
      <c r="D783" s="1133"/>
      <c r="E783" s="1133"/>
      <c r="F783" s="1"/>
      <c r="G783" s="1133"/>
      <c r="H783" s="1133"/>
      <c r="I783" s="1133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133"/>
      <c r="D784" s="1133"/>
      <c r="E784" s="1133"/>
      <c r="F784" s="1"/>
      <c r="G784" s="1133"/>
      <c r="H784" s="1133"/>
      <c r="I784" s="1133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133"/>
      <c r="D785" s="1133"/>
      <c r="E785" s="1133"/>
      <c r="F785" s="1"/>
      <c r="G785" s="1133"/>
      <c r="H785" s="1133"/>
      <c r="I785" s="1133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133"/>
      <c r="D786" s="1133"/>
      <c r="E786" s="1133"/>
      <c r="F786" s="1"/>
      <c r="G786" s="1133"/>
      <c r="H786" s="1133"/>
      <c r="I786" s="1133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133"/>
      <c r="D787" s="1133"/>
      <c r="E787" s="1133"/>
      <c r="F787" s="1"/>
      <c r="G787" s="1133"/>
      <c r="H787" s="1133"/>
      <c r="I787" s="1133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133"/>
      <c r="D788" s="1133"/>
      <c r="E788" s="1133"/>
      <c r="F788" s="1"/>
      <c r="G788" s="1133"/>
      <c r="H788" s="1133"/>
      <c r="I788" s="1133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133"/>
      <c r="D789" s="1133"/>
      <c r="E789" s="1133"/>
      <c r="F789" s="1"/>
      <c r="G789" s="1133"/>
      <c r="H789" s="1133"/>
      <c r="I789" s="1133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133"/>
      <c r="D790" s="1133"/>
      <c r="E790" s="1133"/>
      <c r="F790" s="1"/>
      <c r="G790" s="1133"/>
      <c r="H790" s="1133"/>
      <c r="I790" s="1133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133"/>
      <c r="D791" s="1133"/>
      <c r="E791" s="1133"/>
      <c r="F791" s="1"/>
      <c r="G791" s="1133"/>
      <c r="H791" s="1133"/>
      <c r="I791" s="1133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133"/>
      <c r="D792" s="1133"/>
      <c r="E792" s="1133"/>
      <c r="F792" s="1"/>
      <c r="G792" s="1133"/>
      <c r="H792" s="1133"/>
      <c r="I792" s="1133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133"/>
      <c r="D793" s="1133"/>
      <c r="E793" s="1133"/>
      <c r="F793" s="1"/>
      <c r="G793" s="1133"/>
      <c r="H793" s="1133"/>
      <c r="I793" s="1133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133"/>
      <c r="D794" s="1133"/>
      <c r="E794" s="1133"/>
      <c r="F794" s="1"/>
      <c r="G794" s="1133"/>
      <c r="H794" s="1133"/>
      <c r="I794" s="1133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133"/>
      <c r="D795" s="1133"/>
      <c r="E795" s="1133"/>
      <c r="F795" s="1"/>
      <c r="G795" s="1133"/>
      <c r="H795" s="1133"/>
      <c r="I795" s="1133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133"/>
      <c r="D796" s="1133"/>
      <c r="E796" s="1133"/>
      <c r="F796" s="1"/>
      <c r="G796" s="1133"/>
      <c r="H796" s="1133"/>
      <c r="I796" s="1133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133"/>
      <c r="D797" s="1133"/>
      <c r="E797" s="1133"/>
      <c r="F797" s="1"/>
      <c r="G797" s="1133"/>
      <c r="H797" s="1133"/>
      <c r="I797" s="1133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133"/>
      <c r="D798" s="1133"/>
      <c r="E798" s="1133"/>
      <c r="F798" s="1"/>
      <c r="G798" s="1133"/>
      <c r="H798" s="1133"/>
      <c r="I798" s="1133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133"/>
      <c r="D799" s="1133"/>
      <c r="E799" s="1133"/>
      <c r="F799" s="1"/>
      <c r="G799" s="1133"/>
      <c r="H799" s="1133"/>
      <c r="I799" s="1133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133"/>
      <c r="D800" s="1133"/>
      <c r="E800" s="1133"/>
      <c r="F800" s="1"/>
      <c r="G800" s="1133"/>
      <c r="H800" s="1133"/>
      <c r="I800" s="1133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133"/>
      <c r="D801" s="1133"/>
      <c r="E801" s="1133"/>
      <c r="F801" s="1"/>
      <c r="G801" s="1133"/>
      <c r="H801" s="1133"/>
      <c r="I801" s="1133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133"/>
      <c r="D802" s="1133"/>
      <c r="E802" s="1133"/>
      <c r="F802" s="1"/>
      <c r="G802" s="1133"/>
      <c r="H802" s="1133"/>
      <c r="I802" s="1133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133"/>
      <c r="D803" s="1133"/>
      <c r="E803" s="1133"/>
      <c r="F803" s="1"/>
      <c r="G803" s="1133"/>
      <c r="H803" s="1133"/>
      <c r="I803" s="1133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133"/>
      <c r="D804" s="1133"/>
      <c r="E804" s="1133"/>
      <c r="F804" s="1"/>
      <c r="G804" s="1133"/>
      <c r="H804" s="1133"/>
      <c r="I804" s="1133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133"/>
      <c r="D805" s="1133"/>
      <c r="E805" s="1133"/>
      <c r="F805" s="1"/>
      <c r="G805" s="1133"/>
      <c r="H805" s="1133"/>
      <c r="I805" s="1133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133"/>
      <c r="D806" s="1133"/>
      <c r="E806" s="1133"/>
      <c r="F806" s="1"/>
      <c r="G806" s="1133"/>
      <c r="H806" s="1133"/>
      <c r="I806" s="1133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133"/>
      <c r="D807" s="1133"/>
      <c r="E807" s="1133"/>
      <c r="F807" s="1"/>
      <c r="G807" s="1133"/>
      <c r="H807" s="1133"/>
      <c r="I807" s="1133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133"/>
      <c r="D808" s="1133"/>
      <c r="E808" s="1133"/>
      <c r="F808" s="1"/>
      <c r="G808" s="1133"/>
      <c r="H808" s="1133"/>
      <c r="I808" s="1133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133"/>
      <c r="D809" s="1133"/>
      <c r="E809" s="1133"/>
      <c r="F809" s="1"/>
      <c r="G809" s="1133"/>
      <c r="H809" s="1133"/>
      <c r="I809" s="1133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133"/>
      <c r="D810" s="1133"/>
      <c r="E810" s="1133"/>
      <c r="F810" s="1"/>
      <c r="G810" s="1133"/>
      <c r="H810" s="1133"/>
      <c r="I810" s="1133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133"/>
      <c r="D811" s="1133"/>
      <c r="E811" s="1133"/>
      <c r="F811" s="1"/>
      <c r="G811" s="1133"/>
      <c r="H811" s="1133"/>
      <c r="I811" s="1133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133"/>
      <c r="D812" s="1133"/>
      <c r="E812" s="1133"/>
      <c r="F812" s="1"/>
      <c r="G812" s="1133"/>
      <c r="H812" s="1133"/>
      <c r="I812" s="1133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133"/>
      <c r="D813" s="1133"/>
      <c r="E813" s="1133"/>
      <c r="F813" s="1"/>
      <c r="G813" s="1133"/>
      <c r="H813" s="1133"/>
      <c r="I813" s="1133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133"/>
      <c r="D814" s="1133"/>
      <c r="E814" s="1133"/>
      <c r="F814" s="1"/>
      <c r="G814" s="1133"/>
      <c r="H814" s="1133"/>
      <c r="I814" s="1133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133"/>
      <c r="D815" s="1133"/>
      <c r="E815" s="1133"/>
      <c r="F815" s="1"/>
      <c r="G815" s="1133"/>
      <c r="H815" s="1133"/>
      <c r="I815" s="1133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133"/>
      <c r="D816" s="1133"/>
      <c r="E816" s="1133"/>
      <c r="F816" s="1"/>
      <c r="G816" s="1133"/>
      <c r="H816" s="1133"/>
      <c r="I816" s="1133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133"/>
      <c r="D817" s="1133"/>
      <c r="E817" s="1133"/>
      <c r="F817" s="1"/>
      <c r="G817" s="1133"/>
      <c r="H817" s="1133"/>
      <c r="I817" s="1133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133"/>
      <c r="D818" s="1133"/>
      <c r="E818" s="1133"/>
      <c r="F818" s="1"/>
      <c r="G818" s="1133"/>
      <c r="H818" s="1133"/>
      <c r="I818" s="1133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133"/>
      <c r="D819" s="1133"/>
      <c r="E819" s="1133"/>
      <c r="F819" s="1"/>
      <c r="G819" s="1133"/>
      <c r="H819" s="1133"/>
      <c r="I819" s="1133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133"/>
      <c r="D820" s="1133"/>
      <c r="E820" s="1133"/>
      <c r="F820" s="1"/>
      <c r="G820" s="1133"/>
      <c r="H820" s="1133"/>
      <c r="I820" s="1133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133"/>
      <c r="D821" s="1133"/>
      <c r="E821" s="1133"/>
      <c r="F821" s="1"/>
      <c r="G821" s="1133"/>
      <c r="H821" s="1133"/>
      <c r="I821" s="1133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133"/>
      <c r="D822" s="1133"/>
      <c r="E822" s="1133"/>
      <c r="F822" s="1"/>
      <c r="G822" s="1133"/>
      <c r="H822" s="1133"/>
      <c r="I822" s="1133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133"/>
      <c r="D823" s="1133"/>
      <c r="E823" s="1133"/>
      <c r="F823" s="1"/>
      <c r="G823" s="1133"/>
      <c r="H823" s="1133"/>
      <c r="I823" s="1133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133"/>
      <c r="D824" s="1133"/>
      <c r="E824" s="1133"/>
      <c r="F824" s="1"/>
      <c r="G824" s="1133"/>
      <c r="H824" s="1133"/>
      <c r="I824" s="1133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133"/>
      <c r="D825" s="1133"/>
      <c r="E825" s="1133"/>
      <c r="F825" s="1"/>
      <c r="G825" s="1133"/>
      <c r="H825" s="1133"/>
      <c r="I825" s="1133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133"/>
      <c r="D826" s="1133"/>
      <c r="E826" s="1133"/>
      <c r="F826" s="1"/>
      <c r="G826" s="1133"/>
      <c r="H826" s="1133"/>
      <c r="I826" s="1133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133"/>
      <c r="D827" s="1133"/>
      <c r="E827" s="1133"/>
      <c r="F827" s="1"/>
      <c r="G827" s="1133"/>
      <c r="H827" s="1133"/>
      <c r="I827" s="1133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133"/>
      <c r="D828" s="1133"/>
      <c r="E828" s="1133"/>
      <c r="F828" s="1"/>
      <c r="G828" s="1133"/>
      <c r="H828" s="1133"/>
      <c r="I828" s="1133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133"/>
      <c r="D829" s="1133"/>
      <c r="E829" s="1133"/>
      <c r="F829" s="1"/>
      <c r="G829" s="1133"/>
      <c r="H829" s="1133"/>
      <c r="I829" s="1133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133"/>
      <c r="D830" s="1133"/>
      <c r="E830" s="1133"/>
      <c r="F830" s="1"/>
      <c r="G830" s="1133"/>
      <c r="H830" s="1133"/>
      <c r="I830" s="1133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133"/>
      <c r="D831" s="1133"/>
      <c r="E831" s="1133"/>
      <c r="F831" s="1"/>
      <c r="G831" s="1133"/>
      <c r="H831" s="1133"/>
      <c r="I831" s="1133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133"/>
      <c r="D832" s="1133"/>
      <c r="E832" s="1133"/>
      <c r="F832" s="1"/>
      <c r="G832" s="1133"/>
      <c r="H832" s="1133"/>
      <c r="I832" s="1133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133"/>
      <c r="D833" s="1133"/>
      <c r="E833" s="1133"/>
      <c r="F833" s="1"/>
      <c r="G833" s="1133"/>
      <c r="H833" s="1133"/>
      <c r="I833" s="1133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133"/>
      <c r="D834" s="1133"/>
      <c r="E834" s="1133"/>
      <c r="F834" s="1"/>
      <c r="G834" s="1133"/>
      <c r="H834" s="1133"/>
      <c r="I834" s="1133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133"/>
      <c r="D835" s="1133"/>
      <c r="E835" s="1133"/>
      <c r="F835" s="1"/>
      <c r="G835" s="1133"/>
      <c r="H835" s="1133"/>
      <c r="I835" s="1133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133"/>
      <c r="D836" s="1133"/>
      <c r="E836" s="1133"/>
      <c r="F836" s="1"/>
      <c r="G836" s="1133"/>
      <c r="H836" s="1133"/>
      <c r="I836" s="1133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133"/>
      <c r="D837" s="1133"/>
      <c r="E837" s="1133"/>
      <c r="F837" s="1"/>
      <c r="G837" s="1133"/>
      <c r="H837" s="1133"/>
      <c r="I837" s="1133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133"/>
      <c r="D838" s="1133"/>
      <c r="E838" s="1133"/>
      <c r="F838" s="1"/>
      <c r="G838" s="1133"/>
      <c r="H838" s="1133"/>
      <c r="I838" s="1133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133"/>
      <c r="D839" s="1133"/>
      <c r="E839" s="1133"/>
      <c r="F839" s="1"/>
      <c r="G839" s="1133"/>
      <c r="H839" s="1133"/>
      <c r="I839" s="1133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133"/>
      <c r="D840" s="1133"/>
      <c r="E840" s="1133"/>
      <c r="F840" s="1"/>
      <c r="G840" s="1133"/>
      <c r="H840" s="1133"/>
      <c r="I840" s="1133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133"/>
      <c r="D841" s="1133"/>
      <c r="E841" s="1133"/>
      <c r="F841" s="1"/>
      <c r="G841" s="1133"/>
      <c r="H841" s="1133"/>
      <c r="I841" s="1133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133"/>
      <c r="D842" s="1133"/>
      <c r="E842" s="1133"/>
      <c r="F842" s="1"/>
      <c r="G842" s="1133"/>
      <c r="H842" s="1133"/>
      <c r="I842" s="1133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133"/>
      <c r="D843" s="1133"/>
      <c r="E843" s="1133"/>
      <c r="F843" s="1"/>
      <c r="G843" s="1133"/>
      <c r="H843" s="1133"/>
      <c r="I843" s="1133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133"/>
      <c r="D844" s="1133"/>
      <c r="E844" s="1133"/>
      <c r="F844" s="1"/>
      <c r="G844" s="1133"/>
      <c r="H844" s="1133"/>
      <c r="I844" s="1133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133"/>
      <c r="D845" s="1133"/>
      <c r="E845" s="1133"/>
      <c r="F845" s="1"/>
      <c r="G845" s="1133"/>
      <c r="H845" s="1133"/>
      <c r="I845" s="1133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133"/>
      <c r="D846" s="1133"/>
      <c r="E846" s="1133"/>
      <c r="F846" s="1"/>
      <c r="G846" s="1133"/>
      <c r="H846" s="1133"/>
      <c r="I846" s="1133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133"/>
      <c r="D847" s="1133"/>
      <c r="E847" s="1133"/>
      <c r="F847" s="1"/>
      <c r="G847" s="1133"/>
      <c r="H847" s="1133"/>
      <c r="I847" s="1133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133"/>
      <c r="D848" s="1133"/>
      <c r="E848" s="1133"/>
      <c r="F848" s="1"/>
      <c r="G848" s="1133"/>
      <c r="H848" s="1133"/>
      <c r="I848" s="1133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133"/>
      <c r="D849" s="1133"/>
      <c r="E849" s="1133"/>
      <c r="F849" s="1"/>
      <c r="G849" s="1133"/>
      <c r="H849" s="1133"/>
      <c r="I849" s="1133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133"/>
      <c r="D850" s="1133"/>
      <c r="E850" s="1133"/>
      <c r="F850" s="1"/>
      <c r="G850" s="1133"/>
      <c r="H850" s="1133"/>
      <c r="I850" s="1133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133"/>
      <c r="D851" s="1133"/>
      <c r="E851" s="1133"/>
      <c r="F851" s="1"/>
      <c r="G851" s="1133"/>
      <c r="H851" s="1133"/>
      <c r="I851" s="1133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133"/>
      <c r="D852" s="1133"/>
      <c r="E852" s="1133"/>
      <c r="F852" s="1"/>
      <c r="G852" s="1133"/>
      <c r="H852" s="1133"/>
      <c r="I852" s="1133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133"/>
      <c r="D853" s="1133"/>
      <c r="E853" s="1133"/>
      <c r="F853" s="1"/>
      <c r="G853" s="1133"/>
      <c r="H853" s="1133"/>
      <c r="I853" s="1133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133"/>
      <c r="D854" s="1133"/>
      <c r="E854" s="1133"/>
      <c r="F854" s="1"/>
      <c r="G854" s="1133"/>
      <c r="H854" s="1133"/>
      <c r="I854" s="1133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133"/>
      <c r="D855" s="1133"/>
      <c r="E855" s="1133"/>
      <c r="F855" s="1"/>
      <c r="G855" s="1133"/>
      <c r="H855" s="1133"/>
      <c r="I855" s="1133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133"/>
      <c r="D856" s="1133"/>
      <c r="E856" s="1133"/>
      <c r="F856" s="1"/>
      <c r="G856" s="1133"/>
      <c r="H856" s="1133"/>
      <c r="I856" s="1133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133"/>
      <c r="D857" s="1133"/>
      <c r="E857" s="1133"/>
      <c r="F857" s="1"/>
      <c r="G857" s="1133"/>
      <c r="H857" s="1133"/>
      <c r="I857" s="1133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133"/>
      <c r="D858" s="1133"/>
      <c r="E858" s="1133"/>
      <c r="F858" s="1"/>
      <c r="G858" s="1133"/>
      <c r="H858" s="1133"/>
      <c r="I858" s="1133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133"/>
      <c r="D859" s="1133"/>
      <c r="E859" s="1133"/>
      <c r="F859" s="1"/>
      <c r="G859" s="1133"/>
      <c r="H859" s="1133"/>
      <c r="I859" s="1133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133"/>
      <c r="D860" s="1133"/>
      <c r="E860" s="1133"/>
      <c r="F860" s="1"/>
      <c r="G860" s="1133"/>
      <c r="H860" s="1133"/>
      <c r="I860" s="1133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133"/>
      <c r="D861" s="1133"/>
      <c r="E861" s="1133"/>
      <c r="F861" s="1"/>
      <c r="G861" s="1133"/>
      <c r="H861" s="1133"/>
      <c r="I861" s="1133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133"/>
      <c r="D862" s="1133"/>
      <c r="E862" s="1133"/>
      <c r="F862" s="1"/>
      <c r="G862" s="1133"/>
      <c r="H862" s="1133"/>
      <c r="I862" s="1133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133"/>
      <c r="D863" s="1133"/>
      <c r="E863" s="1133"/>
      <c r="F863" s="1"/>
      <c r="G863" s="1133"/>
      <c r="H863" s="1133"/>
      <c r="I863" s="1133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133"/>
      <c r="D864" s="1133"/>
      <c r="E864" s="1133"/>
      <c r="F864" s="1"/>
      <c r="G864" s="1133"/>
      <c r="H864" s="1133"/>
      <c r="I864" s="1133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133"/>
      <c r="D865" s="1133"/>
      <c r="E865" s="1133"/>
      <c r="F865" s="1"/>
      <c r="G865" s="1133"/>
      <c r="H865" s="1133"/>
      <c r="I865" s="1133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133"/>
      <c r="D866" s="1133"/>
      <c r="E866" s="1133"/>
      <c r="F866" s="1"/>
      <c r="G866" s="1133"/>
      <c r="H866" s="1133"/>
      <c r="I866" s="1133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133"/>
      <c r="D867" s="1133"/>
      <c r="E867" s="1133"/>
      <c r="F867" s="1"/>
      <c r="G867" s="1133"/>
      <c r="H867" s="1133"/>
      <c r="I867" s="1133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133"/>
      <c r="D868" s="1133"/>
      <c r="E868" s="1133"/>
      <c r="F868" s="1"/>
      <c r="G868" s="1133"/>
      <c r="H868" s="1133"/>
      <c r="I868" s="1133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133"/>
      <c r="D869" s="1133"/>
      <c r="E869" s="1133"/>
      <c r="F869" s="1"/>
      <c r="G869" s="1133"/>
      <c r="H869" s="1133"/>
      <c r="I869" s="1133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133"/>
      <c r="D870" s="1133"/>
      <c r="E870" s="1133"/>
      <c r="F870" s="1"/>
      <c r="G870" s="1133"/>
      <c r="H870" s="1133"/>
      <c r="I870" s="1133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133"/>
      <c r="D871" s="1133"/>
      <c r="E871" s="1133"/>
      <c r="F871" s="1"/>
      <c r="G871" s="1133"/>
      <c r="H871" s="1133"/>
      <c r="I871" s="1133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133"/>
      <c r="D872" s="1133"/>
      <c r="E872" s="1133"/>
      <c r="F872" s="1"/>
      <c r="G872" s="1133"/>
      <c r="H872" s="1133"/>
      <c r="I872" s="1133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133"/>
      <c r="D873" s="1133"/>
      <c r="E873" s="1133"/>
      <c r="F873" s="1"/>
      <c r="G873" s="1133"/>
      <c r="H873" s="1133"/>
      <c r="I873" s="1133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133"/>
      <c r="D874" s="1133"/>
      <c r="E874" s="1133"/>
      <c r="F874" s="1"/>
      <c r="G874" s="1133"/>
      <c r="H874" s="1133"/>
      <c r="I874" s="1133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133"/>
      <c r="D875" s="1133"/>
      <c r="E875" s="1133"/>
      <c r="F875" s="1"/>
      <c r="G875" s="1133"/>
      <c r="H875" s="1133"/>
      <c r="I875" s="1133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133"/>
      <c r="D876" s="1133"/>
      <c r="E876" s="1133"/>
      <c r="F876" s="1"/>
      <c r="G876" s="1133"/>
      <c r="H876" s="1133"/>
      <c r="I876" s="1133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133"/>
      <c r="D877" s="1133"/>
      <c r="E877" s="1133"/>
      <c r="F877" s="1"/>
      <c r="G877" s="1133"/>
      <c r="H877" s="1133"/>
      <c r="I877" s="1133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133"/>
      <c r="D878" s="1133"/>
      <c r="E878" s="1133"/>
      <c r="F878" s="1"/>
      <c r="G878" s="1133"/>
      <c r="H878" s="1133"/>
      <c r="I878" s="1133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133"/>
      <c r="D879" s="1133"/>
      <c r="E879" s="1133"/>
      <c r="F879" s="1"/>
      <c r="G879" s="1133"/>
      <c r="H879" s="1133"/>
      <c r="I879" s="1133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133"/>
      <c r="D880" s="1133"/>
      <c r="E880" s="1133"/>
      <c r="F880" s="1"/>
      <c r="G880" s="1133"/>
      <c r="H880" s="1133"/>
      <c r="I880" s="1133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133"/>
      <c r="D881" s="1133"/>
      <c r="E881" s="1133"/>
      <c r="F881" s="1"/>
      <c r="G881" s="1133"/>
      <c r="H881" s="1133"/>
      <c r="I881" s="1133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133"/>
      <c r="D882" s="1133"/>
      <c r="E882" s="1133"/>
      <c r="F882" s="1"/>
      <c r="G882" s="1133"/>
      <c r="H882" s="1133"/>
      <c r="I882" s="1133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133"/>
      <c r="D883" s="1133"/>
      <c r="E883" s="1133"/>
      <c r="F883" s="1"/>
      <c r="G883" s="1133"/>
      <c r="H883" s="1133"/>
      <c r="I883" s="1133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133"/>
      <c r="D884" s="1133"/>
      <c r="E884" s="1133"/>
      <c r="F884" s="1"/>
      <c r="G884" s="1133"/>
      <c r="H884" s="1133"/>
      <c r="I884" s="1133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133"/>
      <c r="D885" s="1133"/>
      <c r="E885" s="1133"/>
      <c r="F885" s="1"/>
      <c r="G885" s="1133"/>
      <c r="H885" s="1133"/>
      <c r="I885" s="1133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133"/>
      <c r="D886" s="1133"/>
      <c r="E886" s="1133"/>
      <c r="F886" s="1"/>
      <c r="G886" s="1133"/>
      <c r="H886" s="1133"/>
      <c r="I886" s="1133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133"/>
      <c r="D887" s="1133"/>
      <c r="E887" s="1133"/>
      <c r="F887" s="1"/>
      <c r="G887" s="1133"/>
      <c r="H887" s="1133"/>
      <c r="I887" s="1133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133"/>
      <c r="D888" s="1133"/>
      <c r="E888" s="1133"/>
      <c r="F888" s="1"/>
      <c r="G888" s="1133"/>
      <c r="H888" s="1133"/>
      <c r="I888" s="1133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133"/>
      <c r="D889" s="1133"/>
      <c r="E889" s="1133"/>
      <c r="F889" s="1"/>
      <c r="G889" s="1133"/>
      <c r="H889" s="1133"/>
      <c r="I889" s="1133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133"/>
      <c r="D890" s="1133"/>
      <c r="E890" s="1133"/>
      <c r="F890" s="1"/>
      <c r="G890" s="1133"/>
      <c r="H890" s="1133"/>
      <c r="I890" s="1133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133"/>
      <c r="D891" s="1133"/>
      <c r="E891" s="1133"/>
      <c r="F891" s="1"/>
      <c r="G891" s="1133"/>
      <c r="H891" s="1133"/>
      <c r="I891" s="1133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133"/>
      <c r="D892" s="1133"/>
      <c r="E892" s="1133"/>
      <c r="F892" s="1"/>
      <c r="G892" s="1133"/>
      <c r="H892" s="1133"/>
      <c r="I892" s="1133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133"/>
      <c r="D893" s="1133"/>
      <c r="E893" s="1133"/>
      <c r="F893" s="1"/>
      <c r="G893" s="1133"/>
      <c r="H893" s="1133"/>
      <c r="I893" s="1133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133"/>
      <c r="D894" s="1133"/>
      <c r="E894" s="1133"/>
      <c r="F894" s="1"/>
      <c r="G894" s="1133"/>
      <c r="H894" s="1133"/>
      <c r="I894" s="1133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133"/>
      <c r="D895" s="1133"/>
      <c r="E895" s="1133"/>
      <c r="F895" s="1"/>
      <c r="G895" s="1133"/>
      <c r="H895" s="1133"/>
      <c r="I895" s="1133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133"/>
      <c r="D896" s="1133"/>
      <c r="E896" s="1133"/>
      <c r="F896" s="1"/>
      <c r="G896" s="1133"/>
      <c r="H896" s="1133"/>
      <c r="I896" s="1133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133"/>
      <c r="D897" s="1133"/>
      <c r="E897" s="1133"/>
      <c r="F897" s="1"/>
      <c r="G897" s="1133"/>
      <c r="H897" s="1133"/>
      <c r="I897" s="1133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133"/>
      <c r="D898" s="1133"/>
      <c r="E898" s="1133"/>
      <c r="F898" s="1"/>
      <c r="G898" s="1133"/>
      <c r="H898" s="1133"/>
      <c r="I898" s="1133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133"/>
      <c r="D899" s="1133"/>
      <c r="E899" s="1133"/>
      <c r="F899" s="1"/>
      <c r="G899" s="1133"/>
      <c r="H899" s="1133"/>
      <c r="I899" s="1133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133"/>
      <c r="D900" s="1133"/>
      <c r="E900" s="1133"/>
      <c r="F900" s="1"/>
      <c r="G900" s="1133"/>
      <c r="H900" s="1133"/>
      <c r="I900" s="1133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133"/>
      <c r="D901" s="1133"/>
      <c r="E901" s="1133"/>
      <c r="F901" s="1"/>
      <c r="G901" s="1133"/>
      <c r="H901" s="1133"/>
      <c r="I901" s="1133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133"/>
      <c r="D902" s="1133"/>
      <c r="E902" s="1133"/>
      <c r="F902" s="1"/>
      <c r="G902" s="1133"/>
      <c r="H902" s="1133"/>
      <c r="I902" s="1133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133"/>
      <c r="D903" s="1133"/>
      <c r="E903" s="1133"/>
      <c r="F903" s="1"/>
      <c r="G903" s="1133"/>
      <c r="H903" s="1133"/>
      <c r="I903" s="1133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133"/>
      <c r="D904" s="1133"/>
      <c r="E904" s="1133"/>
      <c r="F904" s="1"/>
      <c r="G904" s="1133"/>
      <c r="H904" s="1133"/>
      <c r="I904" s="1133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133"/>
      <c r="D905" s="1133"/>
      <c r="E905" s="1133"/>
      <c r="F905" s="1"/>
      <c r="G905" s="1133"/>
      <c r="H905" s="1133"/>
      <c r="I905" s="1133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133"/>
      <c r="D906" s="1133"/>
      <c r="E906" s="1133"/>
      <c r="F906" s="1"/>
      <c r="G906" s="1133"/>
      <c r="H906" s="1133"/>
      <c r="I906" s="1133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133"/>
      <c r="D907" s="1133"/>
      <c r="E907" s="1133"/>
      <c r="F907" s="1"/>
      <c r="G907" s="1133"/>
      <c r="H907" s="1133"/>
      <c r="I907" s="1133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133"/>
      <c r="D908" s="1133"/>
      <c r="E908" s="1133"/>
      <c r="F908" s="1"/>
      <c r="G908" s="1133"/>
      <c r="H908" s="1133"/>
      <c r="I908" s="1133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133"/>
      <c r="D909" s="1133"/>
      <c r="E909" s="1133"/>
      <c r="F909" s="1"/>
      <c r="G909" s="1133"/>
      <c r="H909" s="1133"/>
      <c r="I909" s="1133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133"/>
      <c r="D910" s="1133"/>
      <c r="E910" s="1133"/>
      <c r="F910" s="1"/>
      <c r="G910" s="1133"/>
      <c r="H910" s="1133"/>
      <c r="I910" s="1133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133"/>
      <c r="D911" s="1133"/>
      <c r="E911" s="1133"/>
      <c r="F911" s="1"/>
      <c r="G911" s="1133"/>
      <c r="H911" s="1133"/>
      <c r="I911" s="1133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133"/>
      <c r="D912" s="1133"/>
      <c r="E912" s="1133"/>
      <c r="F912" s="1"/>
      <c r="G912" s="1133"/>
      <c r="H912" s="1133"/>
      <c r="I912" s="1133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133"/>
      <c r="D913" s="1133"/>
      <c r="E913" s="1133"/>
      <c r="F913" s="1"/>
      <c r="G913" s="1133"/>
      <c r="H913" s="1133"/>
      <c r="I913" s="1133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133"/>
      <c r="D914" s="1133"/>
      <c r="E914" s="1133"/>
      <c r="F914" s="1"/>
      <c r="G914" s="1133"/>
      <c r="H914" s="1133"/>
      <c r="I914" s="1133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133"/>
      <c r="D915" s="1133"/>
      <c r="E915" s="1133"/>
      <c r="F915" s="1"/>
      <c r="G915" s="1133"/>
      <c r="H915" s="1133"/>
      <c r="I915" s="1133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133"/>
      <c r="D916" s="1133"/>
      <c r="E916" s="1133"/>
      <c r="F916" s="1"/>
      <c r="G916" s="1133"/>
      <c r="H916" s="1133"/>
      <c r="I916" s="1133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133"/>
      <c r="D917" s="1133"/>
      <c r="E917" s="1133"/>
      <c r="F917" s="1"/>
      <c r="G917" s="1133"/>
      <c r="H917" s="1133"/>
      <c r="I917" s="1133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133"/>
      <c r="D918" s="1133"/>
      <c r="E918" s="1133"/>
      <c r="F918" s="1"/>
      <c r="G918" s="1133"/>
      <c r="H918" s="1133"/>
      <c r="I918" s="1133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133"/>
      <c r="D919" s="1133"/>
      <c r="E919" s="1133"/>
      <c r="F919" s="1"/>
      <c r="G919" s="1133"/>
      <c r="H919" s="1133"/>
      <c r="I919" s="1133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133"/>
      <c r="D920" s="1133"/>
      <c r="E920" s="1133"/>
      <c r="F920" s="1"/>
      <c r="G920" s="1133"/>
      <c r="H920" s="1133"/>
      <c r="I920" s="1133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133"/>
      <c r="D921" s="1133"/>
      <c r="E921" s="1133"/>
      <c r="F921" s="1"/>
      <c r="G921" s="1133"/>
      <c r="H921" s="1133"/>
      <c r="I921" s="1133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133"/>
      <c r="D922" s="1133"/>
      <c r="E922" s="1133"/>
      <c r="F922" s="1"/>
      <c r="G922" s="1133"/>
      <c r="H922" s="1133"/>
      <c r="I922" s="1133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133"/>
      <c r="D923" s="1133"/>
      <c r="E923" s="1133"/>
      <c r="F923" s="1"/>
      <c r="G923" s="1133"/>
      <c r="H923" s="1133"/>
      <c r="I923" s="1133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133"/>
      <c r="D924" s="1133"/>
      <c r="E924" s="1133"/>
      <c r="F924" s="1"/>
      <c r="G924" s="1133"/>
      <c r="H924" s="1133"/>
      <c r="I924" s="1133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133"/>
      <c r="D925" s="1133"/>
      <c r="E925" s="1133"/>
      <c r="F925" s="1"/>
      <c r="G925" s="1133"/>
      <c r="H925" s="1133"/>
      <c r="I925" s="1133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133"/>
      <c r="D926" s="1133"/>
      <c r="E926" s="1133"/>
      <c r="F926" s="1"/>
      <c r="G926" s="1133"/>
      <c r="H926" s="1133"/>
      <c r="I926" s="1133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133"/>
      <c r="D927" s="1133"/>
      <c r="E927" s="1133"/>
      <c r="F927" s="1"/>
      <c r="G927" s="1133"/>
      <c r="H927" s="1133"/>
      <c r="I927" s="1133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133"/>
      <c r="D928" s="1133"/>
      <c r="E928" s="1133"/>
      <c r="F928" s="1"/>
      <c r="G928" s="1133"/>
      <c r="H928" s="1133"/>
      <c r="I928" s="1133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133"/>
      <c r="D929" s="1133"/>
      <c r="E929" s="1133"/>
      <c r="F929" s="1"/>
      <c r="G929" s="1133"/>
      <c r="H929" s="1133"/>
      <c r="I929" s="1133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133"/>
      <c r="D930" s="1133"/>
      <c r="E930" s="1133"/>
      <c r="F930" s="1"/>
      <c r="G930" s="1133"/>
      <c r="H930" s="1133"/>
      <c r="I930" s="1133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133"/>
      <c r="D931" s="1133"/>
      <c r="E931" s="1133"/>
      <c r="F931" s="1"/>
      <c r="G931" s="1133"/>
      <c r="H931" s="1133"/>
      <c r="I931" s="1133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133"/>
      <c r="D932" s="1133"/>
      <c r="E932" s="1133"/>
      <c r="F932" s="1"/>
      <c r="G932" s="1133"/>
      <c r="H932" s="1133"/>
      <c r="I932" s="1133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133"/>
      <c r="D933" s="1133"/>
      <c r="E933" s="1133"/>
      <c r="F933" s="1"/>
      <c r="G933" s="1133"/>
      <c r="H933" s="1133"/>
      <c r="I933" s="1133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133"/>
      <c r="D934" s="1133"/>
      <c r="E934" s="1133"/>
      <c r="F934" s="1"/>
      <c r="G934" s="1133"/>
      <c r="H934" s="1133"/>
      <c r="I934" s="1133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133"/>
      <c r="D935" s="1133"/>
      <c r="E935" s="1133"/>
      <c r="F935" s="1"/>
      <c r="G935" s="1133"/>
      <c r="H935" s="1133"/>
      <c r="I935" s="1133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133"/>
      <c r="D936" s="1133"/>
      <c r="E936" s="1133"/>
      <c r="F936" s="1"/>
      <c r="G936" s="1133"/>
      <c r="H936" s="1133"/>
      <c r="I936" s="1133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133"/>
      <c r="D937" s="1133"/>
      <c r="E937" s="1133"/>
      <c r="F937" s="1"/>
      <c r="G937" s="1133"/>
      <c r="H937" s="1133"/>
      <c r="I937" s="1133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133"/>
      <c r="D938" s="1133"/>
      <c r="E938" s="1133"/>
      <c r="F938" s="1"/>
      <c r="G938" s="1133"/>
      <c r="H938" s="1133"/>
      <c r="I938" s="1133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133"/>
      <c r="D939" s="1133"/>
      <c r="E939" s="1133"/>
      <c r="F939" s="1"/>
      <c r="G939" s="1133"/>
      <c r="H939" s="1133"/>
      <c r="I939" s="1133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133"/>
      <c r="D940" s="1133"/>
      <c r="E940" s="1133"/>
      <c r="F940" s="1"/>
      <c r="G940" s="1133"/>
      <c r="H940" s="1133"/>
      <c r="I940" s="1133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133"/>
      <c r="D941" s="1133"/>
      <c r="E941" s="1133"/>
      <c r="F941" s="1"/>
      <c r="G941" s="1133"/>
      <c r="H941" s="1133"/>
      <c r="I941" s="1133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133"/>
      <c r="D942" s="1133"/>
      <c r="E942" s="1133"/>
      <c r="F942" s="1"/>
      <c r="G942" s="1133"/>
      <c r="H942" s="1133"/>
      <c r="I942" s="1133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133"/>
      <c r="D943" s="1133"/>
      <c r="E943" s="1133"/>
      <c r="F943" s="1"/>
      <c r="G943" s="1133"/>
      <c r="H943" s="1133"/>
      <c r="I943" s="1133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133"/>
      <c r="D944" s="1133"/>
      <c r="E944" s="1133"/>
      <c r="F944" s="1"/>
      <c r="G944" s="1133"/>
      <c r="H944" s="1133"/>
      <c r="I944" s="1133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133"/>
      <c r="D945" s="1133"/>
      <c r="E945" s="1133"/>
      <c r="F945" s="1"/>
      <c r="G945" s="1133"/>
      <c r="H945" s="1133"/>
      <c r="I945" s="1133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133"/>
      <c r="D946" s="1133"/>
      <c r="E946" s="1133"/>
      <c r="F946" s="1"/>
      <c r="G946" s="1133"/>
      <c r="H946" s="1133"/>
      <c r="I946" s="1133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133"/>
      <c r="D947" s="1133"/>
      <c r="E947" s="1133"/>
      <c r="F947" s="1"/>
      <c r="G947" s="1133"/>
      <c r="H947" s="1133"/>
      <c r="I947" s="1133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133"/>
      <c r="D948" s="1133"/>
      <c r="E948" s="1133"/>
      <c r="F948" s="1"/>
      <c r="G948" s="1133"/>
      <c r="H948" s="1133"/>
      <c r="I948" s="1133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133"/>
      <c r="D949" s="1133"/>
      <c r="E949" s="1133"/>
      <c r="F949" s="1"/>
      <c r="G949" s="1133"/>
      <c r="H949" s="1133"/>
      <c r="I949" s="1133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133"/>
      <c r="D950" s="1133"/>
      <c r="E950" s="1133"/>
      <c r="F950" s="1"/>
      <c r="G950" s="1133"/>
      <c r="H950" s="1133"/>
      <c r="I950" s="1133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133"/>
      <c r="D951" s="1133"/>
      <c r="E951" s="1133"/>
      <c r="F951" s="1"/>
      <c r="G951" s="1133"/>
      <c r="H951" s="1133"/>
      <c r="I951" s="1133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133"/>
      <c r="D952" s="1133"/>
      <c r="E952" s="1133"/>
      <c r="F952" s="1"/>
      <c r="G952" s="1133"/>
      <c r="H952" s="1133"/>
      <c r="I952" s="1133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133"/>
      <c r="D953" s="1133"/>
      <c r="E953" s="1133"/>
      <c r="F953" s="1"/>
      <c r="G953" s="1133"/>
      <c r="H953" s="1133"/>
      <c r="I953" s="1133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133"/>
      <c r="D954" s="1133"/>
      <c r="E954" s="1133"/>
      <c r="F954" s="1"/>
      <c r="G954" s="1133"/>
      <c r="H954" s="1133"/>
      <c r="I954" s="1133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133"/>
      <c r="D955" s="1133"/>
      <c r="E955" s="1133"/>
      <c r="F955" s="1"/>
      <c r="G955" s="1133"/>
      <c r="H955" s="1133"/>
      <c r="I955" s="1133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133"/>
      <c r="D956" s="1133"/>
      <c r="E956" s="1133"/>
      <c r="F956" s="1"/>
      <c r="G956" s="1133"/>
      <c r="H956" s="1133"/>
      <c r="I956" s="1133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133"/>
      <c r="D957" s="1133"/>
      <c r="E957" s="1133"/>
      <c r="F957" s="1"/>
      <c r="G957" s="1133"/>
      <c r="H957" s="1133"/>
      <c r="I957" s="1133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133"/>
      <c r="D958" s="1133"/>
      <c r="E958" s="1133"/>
      <c r="F958" s="1"/>
      <c r="G958" s="1133"/>
      <c r="H958" s="1133"/>
      <c r="I958" s="1133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133"/>
      <c r="D959" s="1133"/>
      <c r="E959" s="1133"/>
      <c r="F959" s="1"/>
      <c r="G959" s="1133"/>
      <c r="H959" s="1133"/>
      <c r="I959" s="1133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133"/>
      <c r="D960" s="1133"/>
      <c r="E960" s="1133"/>
      <c r="F960" s="1"/>
      <c r="G960" s="1133"/>
      <c r="H960" s="1133"/>
      <c r="I960" s="1133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133"/>
      <c r="D961" s="1133"/>
      <c r="E961" s="1133"/>
      <c r="F961" s="1"/>
      <c r="G961" s="1133"/>
      <c r="H961" s="1133"/>
      <c r="I961" s="1133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133"/>
      <c r="D962" s="1133"/>
      <c r="E962" s="1133"/>
      <c r="F962" s="1"/>
      <c r="G962" s="1133"/>
      <c r="H962" s="1133"/>
      <c r="I962" s="1133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133"/>
      <c r="D963" s="1133"/>
      <c r="E963" s="1133"/>
      <c r="F963" s="1"/>
      <c r="G963" s="1133"/>
      <c r="H963" s="1133"/>
      <c r="I963" s="1133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133"/>
      <c r="D964" s="1133"/>
      <c r="E964" s="1133"/>
      <c r="F964" s="1"/>
      <c r="G964" s="1133"/>
      <c r="H964" s="1133"/>
      <c r="I964" s="1133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133"/>
      <c r="D965" s="1133"/>
      <c r="E965" s="1133"/>
      <c r="F965" s="1"/>
      <c r="G965" s="1133"/>
      <c r="H965" s="1133"/>
      <c r="I965" s="1133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133"/>
      <c r="D966" s="1133"/>
      <c r="E966" s="1133"/>
      <c r="F966" s="1"/>
      <c r="G966" s="1133"/>
      <c r="H966" s="1133"/>
      <c r="I966" s="1133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133"/>
      <c r="D967" s="1133"/>
      <c r="E967" s="1133"/>
      <c r="F967" s="1"/>
      <c r="G967" s="1133"/>
      <c r="H967" s="1133"/>
      <c r="I967" s="1133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133"/>
      <c r="D968" s="1133"/>
      <c r="E968" s="1133"/>
      <c r="F968" s="1"/>
      <c r="G968" s="1133"/>
      <c r="H968" s="1133"/>
      <c r="I968" s="1133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133"/>
      <c r="D969" s="1133"/>
      <c r="E969" s="1133"/>
      <c r="F969" s="1"/>
      <c r="G969" s="1133"/>
      <c r="H969" s="1133"/>
      <c r="I969" s="1133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133"/>
      <c r="D970" s="1133"/>
      <c r="E970" s="1133"/>
      <c r="F970" s="1"/>
      <c r="G970" s="1133"/>
      <c r="H970" s="1133"/>
      <c r="I970" s="1133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133"/>
      <c r="D971" s="1133"/>
      <c r="E971" s="1133"/>
      <c r="F971" s="1"/>
      <c r="G971" s="1133"/>
      <c r="H971" s="1133"/>
      <c r="I971" s="1133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133"/>
      <c r="D972" s="1133"/>
      <c r="E972" s="1133"/>
      <c r="F972" s="1"/>
      <c r="G972" s="1133"/>
      <c r="H972" s="1133"/>
      <c r="I972" s="1133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133"/>
      <c r="D973" s="1133"/>
      <c r="E973" s="1133"/>
      <c r="F973" s="1"/>
      <c r="G973" s="1133"/>
      <c r="H973" s="1133"/>
      <c r="I973" s="1133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133"/>
      <c r="D974" s="1133"/>
      <c r="E974" s="1133"/>
      <c r="F974" s="1"/>
      <c r="G974" s="1133"/>
      <c r="H974" s="1133"/>
      <c r="I974" s="1133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133"/>
      <c r="D975" s="1133"/>
      <c r="E975" s="1133"/>
      <c r="F975" s="1"/>
      <c r="G975" s="1133"/>
      <c r="H975" s="1133"/>
      <c r="I975" s="1133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133"/>
      <c r="D976" s="1133"/>
      <c r="E976" s="1133"/>
      <c r="F976" s="1"/>
      <c r="G976" s="1133"/>
      <c r="H976" s="1133"/>
      <c r="I976" s="1133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133"/>
      <c r="D977" s="1133"/>
      <c r="E977" s="1133"/>
      <c r="F977" s="1"/>
      <c r="G977" s="1133"/>
      <c r="H977" s="1133"/>
      <c r="I977" s="1133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133"/>
      <c r="D978" s="1133"/>
      <c r="E978" s="1133"/>
      <c r="F978" s="1"/>
      <c r="G978" s="1133"/>
      <c r="H978" s="1133"/>
      <c r="I978" s="1133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133"/>
      <c r="D979" s="1133"/>
      <c r="E979" s="1133"/>
      <c r="F979" s="1"/>
      <c r="G979" s="1133"/>
      <c r="H979" s="1133"/>
      <c r="I979" s="1133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133"/>
      <c r="D980" s="1133"/>
      <c r="E980" s="1133"/>
      <c r="F980" s="1"/>
      <c r="G980" s="1133"/>
      <c r="H980" s="1133"/>
      <c r="I980" s="1133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133"/>
      <c r="D981" s="1133"/>
      <c r="E981" s="1133"/>
      <c r="F981" s="1"/>
      <c r="G981" s="1133"/>
      <c r="H981" s="1133"/>
      <c r="I981" s="1133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133"/>
      <c r="D982" s="1133"/>
      <c r="E982" s="1133"/>
      <c r="F982" s="1"/>
      <c r="G982" s="1133"/>
      <c r="H982" s="1133"/>
      <c r="I982" s="1133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133"/>
      <c r="D983" s="1133"/>
      <c r="E983" s="1133"/>
      <c r="F983" s="1"/>
      <c r="G983" s="1133"/>
      <c r="H983" s="1133"/>
      <c r="I983" s="1133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133"/>
      <c r="D984" s="1133"/>
      <c r="E984" s="1133"/>
      <c r="F984" s="1"/>
      <c r="G984" s="1133"/>
      <c r="H984" s="1133"/>
      <c r="I984" s="1133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133"/>
      <c r="D985" s="1133"/>
      <c r="E985" s="1133"/>
      <c r="F985" s="1"/>
      <c r="G985" s="1133"/>
      <c r="H985" s="1133"/>
      <c r="I985" s="1133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133"/>
      <c r="D986" s="1133"/>
      <c r="E986" s="1133"/>
      <c r="F986" s="1"/>
      <c r="G986" s="1133"/>
      <c r="H986" s="1133"/>
      <c r="I986" s="1133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133"/>
      <c r="D987" s="1133"/>
      <c r="E987" s="1133"/>
      <c r="F987" s="1"/>
      <c r="G987" s="1133"/>
      <c r="H987" s="1133"/>
      <c r="I987" s="1133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133"/>
      <c r="D988" s="1133"/>
      <c r="E988" s="1133"/>
      <c r="F988" s="1"/>
      <c r="G988" s="1133"/>
      <c r="H988" s="1133"/>
      <c r="I988" s="1133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133"/>
      <c r="D989" s="1133"/>
      <c r="E989" s="1133"/>
      <c r="F989" s="1"/>
      <c r="G989" s="1133"/>
      <c r="H989" s="1133"/>
      <c r="I989" s="1133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133"/>
      <c r="D990" s="1133"/>
      <c r="E990" s="1133"/>
      <c r="F990" s="1"/>
      <c r="G990" s="1133"/>
      <c r="H990" s="1133"/>
      <c r="I990" s="1133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133"/>
      <c r="D991" s="1133"/>
      <c r="E991" s="1133"/>
      <c r="F991" s="1"/>
      <c r="G991" s="1133"/>
      <c r="H991" s="1133"/>
      <c r="I991" s="1133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133"/>
      <c r="D992" s="1133"/>
      <c r="E992" s="1133"/>
      <c r="F992" s="1"/>
      <c r="G992" s="1133"/>
      <c r="H992" s="1133"/>
      <c r="I992" s="1133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133"/>
      <c r="D993" s="1133"/>
      <c r="E993" s="1133"/>
      <c r="F993" s="1"/>
      <c r="G993" s="1133"/>
      <c r="H993" s="1133"/>
      <c r="I993" s="1133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133"/>
      <c r="D994" s="1133"/>
      <c r="E994" s="1133"/>
      <c r="F994" s="1"/>
      <c r="G994" s="1133"/>
      <c r="H994" s="1133"/>
      <c r="I994" s="1133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133"/>
      <c r="D995" s="1133"/>
      <c r="E995" s="1133"/>
      <c r="F995" s="1"/>
      <c r="G995" s="1133"/>
      <c r="H995" s="1133"/>
      <c r="I995" s="1133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133"/>
      <c r="D996" s="1133"/>
      <c r="E996" s="1133"/>
      <c r="F996" s="1"/>
      <c r="G996" s="1133"/>
      <c r="H996" s="1133"/>
      <c r="I996" s="1133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133"/>
      <c r="D997" s="1133"/>
      <c r="E997" s="1133"/>
      <c r="F997" s="1"/>
      <c r="G997" s="1133"/>
      <c r="H997" s="1133"/>
      <c r="I997" s="1133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133"/>
      <c r="D998" s="1133"/>
      <c r="E998" s="1133"/>
      <c r="F998" s="1"/>
      <c r="G998" s="1133"/>
      <c r="H998" s="1133"/>
      <c r="I998" s="1133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133"/>
      <c r="D999" s="1133"/>
      <c r="E999" s="1133"/>
      <c r="F999" s="1"/>
      <c r="G999" s="1133"/>
      <c r="H999" s="1133"/>
      <c r="I999" s="1133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133"/>
      <c r="D1000" s="1133"/>
      <c r="E1000" s="1133"/>
      <c r="F1000" s="1"/>
      <c r="G1000" s="1133"/>
      <c r="H1000" s="1133"/>
      <c r="I1000" s="1133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G1:I1"/>
    <mergeCell ref="K1:M1"/>
    <mergeCell ref="G139:I139"/>
    <mergeCell ref="K139:M139"/>
  </mergeCells>
  <pageMargins left="0.08" right="0.11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I1025"/>
  <sheetViews>
    <sheetView workbookViewId="0">
      <pane ySplit="2" topLeftCell="A59" activePane="bottomLeft" state="frozen"/>
      <selection pane="bottomLeft" activeCell="A95" sqref="A95:AA95"/>
    </sheetView>
  </sheetViews>
  <sheetFormatPr baseColWidth="10" defaultColWidth="14.5" defaultRowHeight="15" customHeight="1" x14ac:dyDescent="0.2"/>
  <cols>
    <col min="1" max="1" width="26.5" customWidth="1"/>
    <col min="2" max="2" width="29.83203125" customWidth="1"/>
    <col min="3" max="3" width="15.1640625" hidden="1" customWidth="1"/>
    <col min="4" max="4" width="7" bestFit="1" customWidth="1"/>
    <col min="5" max="5" width="8.83203125" bestFit="1" customWidth="1"/>
    <col min="6" max="6" width="9.5" style="848" customWidth="1"/>
    <col min="7" max="8" width="9" customWidth="1"/>
    <col min="9" max="13" width="7.5" hidden="1" customWidth="1"/>
    <col min="14" max="14" width="4.6640625" customWidth="1"/>
    <col min="15" max="31" width="5.6640625" customWidth="1"/>
    <col min="32" max="35" width="9.1640625" customWidth="1"/>
  </cols>
  <sheetData>
    <row r="1" spans="1:35" x14ac:dyDescent="0.2">
      <c r="A1" s="156"/>
      <c r="B1" s="156"/>
      <c r="C1" s="156"/>
      <c r="D1" s="156"/>
      <c r="E1" s="156"/>
      <c r="F1" s="455"/>
      <c r="G1" s="156"/>
      <c r="H1" s="156"/>
      <c r="I1" s="1200" t="s">
        <v>0</v>
      </c>
      <c r="J1" s="1201"/>
      <c r="K1" s="1201"/>
      <c r="L1" s="1136"/>
      <c r="M1" s="1136"/>
      <c r="N1" s="161"/>
      <c r="O1" s="161"/>
      <c r="P1" s="1200" t="s">
        <v>1</v>
      </c>
      <c r="Q1" s="1201"/>
      <c r="R1" s="1201"/>
      <c r="S1" s="1201"/>
      <c r="T1" s="1136"/>
      <c r="U1" s="1136"/>
      <c r="V1" s="1136"/>
      <c r="W1" s="161"/>
      <c r="X1" s="161"/>
      <c r="Y1" s="1200" t="s">
        <v>2</v>
      </c>
      <c r="Z1" s="1201"/>
      <c r="AA1" s="1201"/>
      <c r="AB1" s="1201"/>
      <c r="AC1" s="1201"/>
      <c r="AD1" s="1"/>
      <c r="AE1" s="1"/>
      <c r="AF1" s="1"/>
      <c r="AG1" s="1"/>
      <c r="AH1" s="1"/>
      <c r="AI1" s="1"/>
    </row>
    <row r="2" spans="1:35" x14ac:dyDescent="0.2">
      <c r="A2" s="247" t="s">
        <v>5</v>
      </c>
      <c r="B2" s="248" t="s">
        <v>9</v>
      </c>
      <c r="C2" s="248" t="s">
        <v>138</v>
      </c>
      <c r="D2" s="248" t="s">
        <v>8</v>
      </c>
      <c r="E2" s="249" t="s">
        <v>10</v>
      </c>
      <c r="F2" s="452" t="s">
        <v>433</v>
      </c>
      <c r="G2" s="159" t="s">
        <v>11</v>
      </c>
      <c r="H2" s="159" t="s">
        <v>12</v>
      </c>
      <c r="I2" s="161" t="s">
        <v>13</v>
      </c>
      <c r="J2" s="161" t="s">
        <v>14</v>
      </c>
      <c r="K2" s="161" t="s">
        <v>15</v>
      </c>
      <c r="L2" s="161" t="s">
        <v>18</v>
      </c>
      <c r="M2" s="161" t="s">
        <v>16</v>
      </c>
      <c r="N2" s="159"/>
      <c r="O2" s="250" t="s">
        <v>13</v>
      </c>
      <c r="P2" s="251" t="s">
        <v>14</v>
      </c>
      <c r="Q2" s="251" t="s">
        <v>15</v>
      </c>
      <c r="R2" s="251" t="s">
        <v>18</v>
      </c>
      <c r="S2" s="251" t="s">
        <v>16</v>
      </c>
      <c r="T2" s="252" t="s">
        <v>17</v>
      </c>
      <c r="U2" s="161" t="s">
        <v>82</v>
      </c>
      <c r="V2" s="161" t="s">
        <v>975</v>
      </c>
      <c r="W2" s="161"/>
      <c r="X2" s="250" t="s">
        <v>13</v>
      </c>
      <c r="Y2" s="251" t="s">
        <v>14</v>
      </c>
      <c r="Z2" s="251" t="s">
        <v>15</v>
      </c>
      <c r="AA2" s="251" t="s">
        <v>18</v>
      </c>
      <c r="AB2" s="251" t="s">
        <v>16</v>
      </c>
      <c r="AC2" s="252" t="s">
        <v>17</v>
      </c>
      <c r="AD2" s="161" t="s">
        <v>82</v>
      </c>
      <c r="AE2" s="161" t="s">
        <v>975</v>
      </c>
      <c r="AF2" s="1"/>
      <c r="AG2" s="1"/>
      <c r="AH2" s="1"/>
      <c r="AI2" s="1"/>
    </row>
    <row r="3" spans="1:35" ht="16" x14ac:dyDescent="0.2">
      <c r="A3" s="390" t="s">
        <v>976</v>
      </c>
      <c r="B3" s="391"/>
      <c r="C3" s="391"/>
      <c r="D3" s="391"/>
      <c r="E3" s="392"/>
      <c r="F3" s="397"/>
      <c r="G3" s="220"/>
      <c r="H3" s="220"/>
      <c r="I3" s="393" t="str">
        <f t="shared" ref="I3:M3" si="0">IF(O3="","",O3/$H3-1)</f>
        <v/>
      </c>
      <c r="J3" s="393" t="str">
        <f t="shared" si="0"/>
        <v/>
      </c>
      <c r="K3" s="393" t="str">
        <f t="shared" si="0"/>
        <v/>
      </c>
      <c r="L3" s="393" t="str">
        <f t="shared" si="0"/>
        <v/>
      </c>
      <c r="M3" s="393" t="str">
        <f t="shared" si="0"/>
        <v/>
      </c>
      <c r="N3" s="254"/>
      <c r="O3" s="394"/>
      <c r="P3" s="395"/>
      <c r="Q3" s="395"/>
      <c r="R3" s="395"/>
      <c r="S3" s="395"/>
      <c r="T3" s="396"/>
      <c r="U3" s="395"/>
      <c r="V3" s="395"/>
      <c r="W3" s="397"/>
      <c r="X3" s="398" t="str">
        <f t="shared" ref="X3:AB3" si="1">IF(O3="","",CEILING(O3*1.02,5))</f>
        <v/>
      </c>
      <c r="Y3" s="395" t="str">
        <f t="shared" si="1"/>
        <v/>
      </c>
      <c r="Z3" s="395" t="str">
        <f t="shared" si="1"/>
        <v/>
      </c>
      <c r="AA3" s="395" t="str">
        <f t="shared" si="1"/>
        <v/>
      </c>
      <c r="AB3" s="395" t="str">
        <f t="shared" si="1"/>
        <v/>
      </c>
      <c r="AC3" s="399"/>
      <c r="AD3" s="400"/>
      <c r="AE3" s="220"/>
      <c r="AF3" s="220"/>
      <c r="AG3" s="220"/>
      <c r="AH3" s="220"/>
      <c r="AI3" s="220"/>
    </row>
    <row r="4" spans="1:35" x14ac:dyDescent="0.2">
      <c r="A4" s="171" t="s">
        <v>977</v>
      </c>
      <c r="B4" s="40"/>
      <c r="C4" s="40"/>
      <c r="D4" s="40" t="e">
        <f>VLOOKUP(C4,'Items in Tally'!$A$2:$D$4982,2,FALSE)</f>
        <v>#N/A</v>
      </c>
      <c r="E4" s="401">
        <v>44531</v>
      </c>
      <c r="F4" s="642"/>
      <c r="G4" s="1148">
        <v>180</v>
      </c>
      <c r="H4" s="1150">
        <v>2175</v>
      </c>
      <c r="I4" s="6">
        <f t="shared" ref="I4:M4" si="2">IF(O4="","",O4/$H4-1)</f>
        <v>0.12643678160919536</v>
      </c>
      <c r="J4" s="6">
        <f t="shared" si="2"/>
        <v>0.10344827586206895</v>
      </c>
      <c r="K4" s="6">
        <f t="shared" si="2"/>
        <v>0.10344827586206895</v>
      </c>
      <c r="L4" s="6" t="str">
        <f t="shared" si="2"/>
        <v/>
      </c>
      <c r="M4" s="6" t="str">
        <f t="shared" si="2"/>
        <v/>
      </c>
      <c r="N4" s="1150"/>
      <c r="O4" s="1122">
        <v>2450</v>
      </c>
      <c r="P4" s="7">
        <v>2400</v>
      </c>
      <c r="Q4" s="7">
        <v>2400</v>
      </c>
      <c r="R4" s="7"/>
      <c r="S4" s="7"/>
      <c r="T4" s="218"/>
      <c r="U4" s="7"/>
      <c r="V4" s="7"/>
      <c r="W4" s="1148"/>
      <c r="X4" s="1152">
        <f t="shared" ref="X4:AB4" si="3">IF(O4="","",CEILING(O4*1.02,1))</f>
        <v>2499</v>
      </c>
      <c r="Y4" s="1148">
        <f t="shared" si="3"/>
        <v>2448</v>
      </c>
      <c r="Z4" s="1148">
        <f t="shared" si="3"/>
        <v>2448</v>
      </c>
      <c r="AA4" s="1148" t="str">
        <f t="shared" si="3"/>
        <v/>
      </c>
      <c r="AB4" s="1148" t="str">
        <f t="shared" si="3"/>
        <v/>
      </c>
      <c r="AC4" s="1045"/>
      <c r="AD4" s="61"/>
      <c r="AE4" s="5"/>
      <c r="AF4" s="5"/>
      <c r="AG4" s="5"/>
      <c r="AH4" s="5"/>
      <c r="AI4" s="5"/>
    </row>
    <row r="5" spans="1:35" x14ac:dyDescent="0.2">
      <c r="A5" s="171" t="s">
        <v>978</v>
      </c>
      <c r="B5" s="40"/>
      <c r="C5" s="40"/>
      <c r="D5" s="40" t="e">
        <f>VLOOKUP(C5,'Items in Tally'!$A$2:$D$4982,2,FALSE)</f>
        <v>#N/A</v>
      </c>
      <c r="E5" s="401">
        <v>44703</v>
      </c>
      <c r="F5" s="642"/>
      <c r="G5" s="1148">
        <v>200</v>
      </c>
      <c r="H5" s="1150">
        <v>2420</v>
      </c>
      <c r="I5" s="6">
        <f t="shared" ref="I5:M5" si="4">IF(O5="","",O5/$H5-1)</f>
        <v>0.1776859504132231</v>
      </c>
      <c r="J5" s="6" t="str">
        <f t="shared" si="4"/>
        <v/>
      </c>
      <c r="K5" s="6" t="str">
        <f t="shared" si="4"/>
        <v/>
      </c>
      <c r="L5" s="6" t="str">
        <f t="shared" si="4"/>
        <v/>
      </c>
      <c r="M5" s="6" t="str">
        <f t="shared" si="4"/>
        <v/>
      </c>
      <c r="N5" s="1150"/>
      <c r="O5" s="1122">
        <v>2850</v>
      </c>
      <c r="P5" s="7"/>
      <c r="Q5" s="7"/>
      <c r="R5" s="7"/>
      <c r="S5" s="7"/>
      <c r="T5" s="218"/>
      <c r="U5" s="7"/>
      <c r="V5" s="7"/>
      <c r="W5" s="1148"/>
      <c r="X5" s="1152">
        <f t="shared" ref="X5:AB5" si="5">IF(O5="","",CEILING(O5*1.02,1))</f>
        <v>2907</v>
      </c>
      <c r="Y5" s="1148" t="str">
        <f t="shared" si="5"/>
        <v/>
      </c>
      <c r="Z5" s="1148" t="str">
        <f t="shared" si="5"/>
        <v/>
      </c>
      <c r="AA5" s="1148" t="str">
        <f t="shared" si="5"/>
        <v/>
      </c>
      <c r="AB5" s="1148" t="str">
        <f t="shared" si="5"/>
        <v/>
      </c>
      <c r="AC5" s="1045"/>
      <c r="AD5" s="61"/>
      <c r="AE5" s="5"/>
      <c r="AF5" s="5"/>
      <c r="AG5" s="5"/>
      <c r="AH5" s="5"/>
      <c r="AI5" s="5"/>
    </row>
    <row r="6" spans="1:35" x14ac:dyDescent="0.2">
      <c r="A6" s="165"/>
      <c r="B6" s="4"/>
      <c r="C6" s="4"/>
      <c r="D6" s="40" t="e">
        <f>VLOOKUP(C6,'Items in Tally'!$A$2:$D$4982,2,FALSE)</f>
        <v>#N/A</v>
      </c>
      <c r="E6" s="402"/>
      <c r="F6" s="727"/>
      <c r="G6" s="1135"/>
      <c r="H6" s="1133"/>
      <c r="I6" s="3"/>
      <c r="J6" s="3"/>
      <c r="K6" s="3"/>
      <c r="L6" s="3"/>
      <c r="M6" s="3"/>
      <c r="N6" s="1133"/>
      <c r="O6" s="1132"/>
      <c r="P6" s="124"/>
      <c r="Q6" s="124"/>
      <c r="R6" s="124"/>
      <c r="S6" s="124"/>
      <c r="T6" s="212"/>
      <c r="U6" s="124"/>
      <c r="V6" s="124"/>
      <c r="W6" s="1135"/>
      <c r="X6" s="1134"/>
      <c r="Y6" s="1131"/>
      <c r="Z6" s="1131"/>
      <c r="AA6" s="1131"/>
      <c r="AB6" s="1131"/>
      <c r="AC6" s="1154"/>
      <c r="AD6" s="28"/>
      <c r="AE6" s="1"/>
      <c r="AF6" s="1"/>
      <c r="AG6" s="1"/>
      <c r="AH6" s="1"/>
      <c r="AI6" s="1"/>
    </row>
    <row r="7" spans="1:35" ht="16" x14ac:dyDescent="0.2">
      <c r="A7" s="390" t="s">
        <v>979</v>
      </c>
      <c r="B7" s="403"/>
      <c r="C7" s="403"/>
      <c r="D7" s="40" t="e">
        <f>VLOOKUP(C7,'Items in Tally'!$A$2:$D$4982,2,FALSE)</f>
        <v>#N/A</v>
      </c>
      <c r="E7" s="358"/>
      <c r="F7" s="281"/>
      <c r="G7" s="190"/>
      <c r="H7" s="190"/>
      <c r="I7" s="279" t="str">
        <f t="shared" ref="I7:M7" si="6">IF(O7="","",O7/$H7-1)</f>
        <v/>
      </c>
      <c r="J7" s="279" t="str">
        <f t="shared" si="6"/>
        <v/>
      </c>
      <c r="K7" s="279" t="str">
        <f t="shared" si="6"/>
        <v/>
      </c>
      <c r="L7" s="279" t="str">
        <f t="shared" si="6"/>
        <v/>
      </c>
      <c r="M7" s="279" t="str">
        <f t="shared" si="6"/>
        <v/>
      </c>
      <c r="N7" s="223"/>
      <c r="O7" s="280"/>
      <c r="P7" s="259"/>
      <c r="Q7" s="259"/>
      <c r="R7" s="259"/>
      <c r="S7" s="259"/>
      <c r="T7" s="260"/>
      <c r="U7" s="259"/>
      <c r="V7" s="259"/>
      <c r="W7" s="281"/>
      <c r="X7" s="262" t="str">
        <f t="shared" ref="X7:AB7" si="7">IF(O7="","",CEILING(O7*1.02,5))</f>
        <v/>
      </c>
      <c r="Y7" s="261" t="str">
        <f t="shared" si="7"/>
        <v/>
      </c>
      <c r="Z7" s="261" t="str">
        <f t="shared" si="7"/>
        <v/>
      </c>
      <c r="AA7" s="261" t="str">
        <f t="shared" si="7"/>
        <v/>
      </c>
      <c r="AB7" s="261" t="str">
        <f t="shared" si="7"/>
        <v/>
      </c>
      <c r="AC7" s="404"/>
      <c r="AD7" s="190"/>
      <c r="AE7" s="190"/>
      <c r="AF7" s="190"/>
      <c r="AG7" s="190"/>
      <c r="AH7" s="190"/>
      <c r="AI7" s="190"/>
    </row>
    <row r="8" spans="1:35" s="960" customFormat="1" x14ac:dyDescent="0.2">
      <c r="A8" s="931" t="s">
        <v>980</v>
      </c>
      <c r="B8" s="1085"/>
      <c r="C8" s="1085" t="s">
        <v>981</v>
      </c>
      <c r="D8" s="1085" t="str">
        <f>VLOOKUP(C8,'Items in Tally'!$A$2:$D$4982,2,FALSE)</f>
        <v>997 PC</v>
      </c>
      <c r="E8" s="954">
        <v>45713</v>
      </c>
      <c r="F8" s="1029"/>
      <c r="G8" s="932">
        <v>2.4</v>
      </c>
      <c r="H8" s="932">
        <v>30</v>
      </c>
      <c r="I8" s="938"/>
      <c r="J8" s="938"/>
      <c r="K8" s="938"/>
      <c r="L8" s="938"/>
      <c r="M8" s="938"/>
      <c r="N8" s="932"/>
      <c r="O8" s="940"/>
      <c r="P8" s="952">
        <v>60</v>
      </c>
      <c r="Q8" s="952">
        <v>55</v>
      </c>
      <c r="R8" s="952">
        <v>50</v>
      </c>
      <c r="S8" s="952">
        <v>47</v>
      </c>
      <c r="T8" s="966">
        <v>44</v>
      </c>
      <c r="U8" s="952">
        <v>43</v>
      </c>
      <c r="V8" s="952">
        <v>42</v>
      </c>
      <c r="W8" s="958"/>
      <c r="X8" s="957" t="str">
        <f t="shared" ref="X8:AE8" si="8">IF(O8="","",CEILING(O8*1.02,1))</f>
        <v/>
      </c>
      <c r="Y8" s="958">
        <f t="shared" si="8"/>
        <v>62</v>
      </c>
      <c r="Z8" s="958">
        <f t="shared" si="8"/>
        <v>57</v>
      </c>
      <c r="AA8" s="958">
        <f t="shared" si="8"/>
        <v>51</v>
      </c>
      <c r="AB8" s="958">
        <f t="shared" si="8"/>
        <v>48</v>
      </c>
      <c r="AC8" s="959">
        <f t="shared" si="8"/>
        <v>45</v>
      </c>
      <c r="AD8" s="958">
        <f t="shared" si="8"/>
        <v>44</v>
      </c>
      <c r="AE8" s="958">
        <f t="shared" si="8"/>
        <v>43</v>
      </c>
      <c r="AF8" s="944"/>
      <c r="AG8" s="944"/>
      <c r="AH8" s="944"/>
      <c r="AI8" s="944"/>
    </row>
    <row r="9" spans="1:35" s="577" customFormat="1" x14ac:dyDescent="0.2">
      <c r="A9" s="175" t="s">
        <v>982</v>
      </c>
      <c r="B9" s="10"/>
      <c r="C9" s="10" t="s">
        <v>983</v>
      </c>
      <c r="D9" s="40" t="str">
        <f>VLOOKUP(C9,'Items in Tally'!$A$2:$D$4982,2,FALSE)</f>
        <v>464 PC</v>
      </c>
      <c r="E9" s="209">
        <v>45559</v>
      </c>
      <c r="F9" s="641"/>
      <c r="G9" s="1130">
        <v>1.9</v>
      </c>
      <c r="H9" s="1130">
        <v>23</v>
      </c>
      <c r="I9" s="9" t="str">
        <f t="shared" ref="I9:M9" si="9">IF(O9="","",O9/$H9-1)</f>
        <v/>
      </c>
      <c r="J9" s="9">
        <f t="shared" si="9"/>
        <v>0.60869565217391308</v>
      </c>
      <c r="K9" s="9">
        <f t="shared" si="9"/>
        <v>0.43478260869565211</v>
      </c>
      <c r="L9" s="9">
        <f t="shared" si="9"/>
        <v>0.30434782608695654</v>
      </c>
      <c r="M9" s="9">
        <f t="shared" si="9"/>
        <v>0.17391304347826098</v>
      </c>
      <c r="N9" s="1130"/>
      <c r="O9" s="1129"/>
      <c r="P9" s="124">
        <v>37</v>
      </c>
      <c r="Q9" s="124">
        <v>33</v>
      </c>
      <c r="R9" s="124">
        <v>30</v>
      </c>
      <c r="S9" s="124">
        <v>27</v>
      </c>
      <c r="T9" s="212">
        <v>25</v>
      </c>
      <c r="U9" s="124"/>
      <c r="V9" s="124"/>
      <c r="W9" s="1131"/>
      <c r="X9" s="1134" t="str">
        <f t="shared" ref="X9:AC9" si="10">IF(O9="","",CEILING(O9*1.02,1))</f>
        <v/>
      </c>
      <c r="Y9" s="1131">
        <f t="shared" si="10"/>
        <v>38</v>
      </c>
      <c r="Z9" s="1131">
        <f t="shared" si="10"/>
        <v>34</v>
      </c>
      <c r="AA9" s="1131">
        <f t="shared" si="10"/>
        <v>31</v>
      </c>
      <c r="AB9" s="1131">
        <f t="shared" si="10"/>
        <v>28</v>
      </c>
      <c r="AC9" s="178">
        <f t="shared" si="10"/>
        <v>26</v>
      </c>
      <c r="AD9" s="8"/>
      <c r="AE9" s="8"/>
      <c r="AF9" s="8"/>
      <c r="AG9" s="8"/>
      <c r="AH9" s="8"/>
      <c r="AI9" s="8"/>
    </row>
    <row r="10" spans="1:35" x14ac:dyDescent="0.2">
      <c r="A10" s="165" t="s">
        <v>984</v>
      </c>
      <c r="B10" s="4"/>
      <c r="C10" s="4" t="s">
        <v>985</v>
      </c>
      <c r="D10" s="40" t="str">
        <f>VLOOKUP(C10,'Items in Tally'!$A$2:$D$4982,2,FALSE)</f>
        <v>-95 PC</v>
      </c>
      <c r="E10" s="214">
        <v>44593</v>
      </c>
      <c r="F10" s="727"/>
      <c r="G10" s="1133">
        <v>2.2000000000000002</v>
      </c>
      <c r="H10" s="1133">
        <v>29.5</v>
      </c>
      <c r="I10" s="3" t="str">
        <f t="shared" ref="I10:M10" si="11">IF(O10="","",O10/$H10-1)</f>
        <v/>
      </c>
      <c r="J10" s="3">
        <f t="shared" si="11"/>
        <v>0.25423728813559321</v>
      </c>
      <c r="K10" s="3">
        <f t="shared" si="11"/>
        <v>0.11864406779661008</v>
      </c>
      <c r="L10" s="3">
        <f t="shared" si="11"/>
        <v>1.6949152542372836E-2</v>
      </c>
      <c r="M10" s="3">
        <f t="shared" si="11"/>
        <v>-8.4745762711864403E-2</v>
      </c>
      <c r="N10" s="1133"/>
      <c r="O10" s="1132"/>
      <c r="P10" s="124">
        <v>37</v>
      </c>
      <c r="Q10" s="124">
        <v>33</v>
      </c>
      <c r="R10" s="124">
        <v>30</v>
      </c>
      <c r="S10" s="124">
        <v>27</v>
      </c>
      <c r="T10" s="212">
        <v>25</v>
      </c>
      <c r="U10" s="124"/>
      <c r="V10" s="124"/>
      <c r="W10" s="1135"/>
      <c r="X10" s="1134" t="str">
        <f t="shared" ref="X10:AC10" si="12">IF(O10="","",CEILING(O10*1.02,1))</f>
        <v/>
      </c>
      <c r="Y10" s="1131">
        <f t="shared" si="12"/>
        <v>38</v>
      </c>
      <c r="Z10" s="1131">
        <f t="shared" si="12"/>
        <v>34</v>
      </c>
      <c r="AA10" s="1131">
        <f t="shared" si="12"/>
        <v>31</v>
      </c>
      <c r="AB10" s="1131">
        <f t="shared" si="12"/>
        <v>28</v>
      </c>
      <c r="AC10" s="178">
        <f t="shared" si="12"/>
        <v>26</v>
      </c>
      <c r="AD10" s="1"/>
      <c r="AE10" s="1"/>
      <c r="AF10" s="1"/>
      <c r="AG10" s="1"/>
      <c r="AH10" s="1"/>
      <c r="AI10" s="1"/>
    </row>
    <row r="11" spans="1:35" s="577" customFormat="1" x14ac:dyDescent="0.2">
      <c r="A11" s="175" t="s">
        <v>986</v>
      </c>
      <c r="B11" s="10"/>
      <c r="C11" s="10" t="s">
        <v>987</v>
      </c>
      <c r="D11" s="40" t="str">
        <f>VLOOKUP(C11,'Items in Tally'!$A$2:$D$4982,2,FALSE)</f>
        <v>613 PC</v>
      </c>
      <c r="E11" s="209">
        <v>45772</v>
      </c>
      <c r="F11" s="641"/>
      <c r="G11" s="1130">
        <v>2.4</v>
      </c>
      <c r="H11" s="1130">
        <v>30</v>
      </c>
      <c r="I11" s="9"/>
      <c r="J11" s="9"/>
      <c r="K11" s="9"/>
      <c r="L11" s="9"/>
      <c r="M11" s="9"/>
      <c r="N11" s="1130"/>
      <c r="O11" s="1129"/>
      <c r="P11" s="124">
        <v>60</v>
      </c>
      <c r="Q11" s="124">
        <v>55</v>
      </c>
      <c r="R11" s="124">
        <v>50</v>
      </c>
      <c r="S11" s="124">
        <v>47</v>
      </c>
      <c r="T11" s="212">
        <v>44</v>
      </c>
      <c r="U11" s="124">
        <v>43</v>
      </c>
      <c r="V11" s="124">
        <v>42</v>
      </c>
      <c r="W11" s="1131"/>
      <c r="X11" s="1134" t="str">
        <f t="shared" ref="X11:AC11" si="13">IF(O11="","",CEILING(O11*1.02,1))</f>
        <v/>
      </c>
      <c r="Y11" s="1131">
        <f t="shared" si="13"/>
        <v>62</v>
      </c>
      <c r="Z11" s="1131">
        <f t="shared" si="13"/>
        <v>57</v>
      </c>
      <c r="AA11" s="1131">
        <f t="shared" si="13"/>
        <v>51</v>
      </c>
      <c r="AB11" s="1131">
        <f t="shared" si="13"/>
        <v>48</v>
      </c>
      <c r="AC11" s="178">
        <f t="shared" si="13"/>
        <v>45</v>
      </c>
      <c r="AD11" s="1131">
        <f t="shared" ref="AD11" si="14">IF(U11="","",CEILING(U11*1.02,1))</f>
        <v>44</v>
      </c>
      <c r="AE11" s="1131">
        <f t="shared" ref="AE11" si="15">IF(V11="","",CEILING(V11*1.02,1))</f>
        <v>43</v>
      </c>
      <c r="AF11" s="8"/>
      <c r="AG11" s="8"/>
      <c r="AH11" s="8"/>
      <c r="AI11" s="8"/>
    </row>
    <row r="12" spans="1:35" x14ac:dyDescent="0.2">
      <c r="A12" s="175" t="s">
        <v>988</v>
      </c>
      <c r="B12" s="4"/>
      <c r="C12" s="10" t="s">
        <v>989</v>
      </c>
      <c r="D12" s="40" t="str">
        <f>VLOOKUP(C12,'Items in Tally'!$A$2:$D$4982,2,FALSE)</f>
        <v>758 PC</v>
      </c>
      <c r="E12" s="209">
        <v>45559</v>
      </c>
      <c r="F12" s="641"/>
      <c r="G12" s="78">
        <v>1.9</v>
      </c>
      <c r="H12" s="78">
        <v>23</v>
      </c>
      <c r="I12" s="9" t="str">
        <f t="shared" ref="I12:M12" si="16">IF(O12="","",O12/$H12-1)</f>
        <v/>
      </c>
      <c r="J12" s="9">
        <f t="shared" si="16"/>
        <v>0.60869565217391308</v>
      </c>
      <c r="K12" s="9">
        <f t="shared" si="16"/>
        <v>0.43478260869565211</v>
      </c>
      <c r="L12" s="9">
        <f t="shared" si="16"/>
        <v>0.30434782608695654</v>
      </c>
      <c r="M12" s="9">
        <f t="shared" si="16"/>
        <v>0.17391304347826098</v>
      </c>
      <c r="N12" s="1130"/>
      <c r="O12" s="1129"/>
      <c r="P12" s="124">
        <v>37</v>
      </c>
      <c r="Q12" s="124">
        <v>33</v>
      </c>
      <c r="R12" s="124">
        <v>30</v>
      </c>
      <c r="S12" s="124">
        <v>27</v>
      </c>
      <c r="T12" s="212">
        <v>25</v>
      </c>
      <c r="U12" s="124"/>
      <c r="V12" s="124"/>
      <c r="W12" s="1131"/>
      <c r="X12" s="1134" t="str">
        <f t="shared" ref="X12:AC12" si="17">IF(O12="","",CEILING(O12*1.02,1))</f>
        <v/>
      </c>
      <c r="Y12" s="1131">
        <f t="shared" si="17"/>
        <v>38</v>
      </c>
      <c r="Z12" s="1131">
        <f t="shared" si="17"/>
        <v>34</v>
      </c>
      <c r="AA12" s="1131">
        <f t="shared" si="17"/>
        <v>31</v>
      </c>
      <c r="AB12" s="1131">
        <f t="shared" si="17"/>
        <v>28</v>
      </c>
      <c r="AC12" s="178">
        <f t="shared" si="17"/>
        <v>26</v>
      </c>
      <c r="AD12" s="8"/>
      <c r="AE12" s="8"/>
      <c r="AF12" s="8"/>
      <c r="AG12" s="8"/>
      <c r="AH12" s="8"/>
      <c r="AI12" s="8"/>
    </row>
    <row r="13" spans="1:35" x14ac:dyDescent="0.2">
      <c r="A13" s="165" t="s">
        <v>990</v>
      </c>
      <c r="C13" s="4" t="s">
        <v>991</v>
      </c>
      <c r="D13" s="40" t="str">
        <f>VLOOKUP(C13,'Items in Tally'!$A$2:$D$4982,2,FALSE)</f>
        <v>-3 PC</v>
      </c>
      <c r="E13" s="214">
        <v>45436</v>
      </c>
      <c r="F13" s="727"/>
      <c r="G13" s="2">
        <v>1.9</v>
      </c>
      <c r="H13" s="2">
        <v>23</v>
      </c>
      <c r="I13" s="3" t="str">
        <f t="shared" ref="I13:M13" si="18">IF(O13="","",O13/$H13-1)</f>
        <v/>
      </c>
      <c r="J13" s="3">
        <f t="shared" si="18"/>
        <v>0.60869565217391308</v>
      </c>
      <c r="K13" s="3">
        <f t="shared" si="18"/>
        <v>0.43478260869565211</v>
      </c>
      <c r="L13" s="3">
        <f t="shared" si="18"/>
        <v>0.30434782608695654</v>
      </c>
      <c r="M13" s="3">
        <f t="shared" si="18"/>
        <v>0.17391304347826098</v>
      </c>
      <c r="N13" s="1133"/>
      <c r="O13" s="1132"/>
      <c r="P13" s="124">
        <v>37</v>
      </c>
      <c r="Q13" s="124">
        <v>33</v>
      </c>
      <c r="R13" s="124">
        <v>30</v>
      </c>
      <c r="S13" s="124">
        <v>27</v>
      </c>
      <c r="T13" s="212">
        <v>25</v>
      </c>
      <c r="U13" s="124"/>
      <c r="V13" s="124"/>
      <c r="W13" s="1135"/>
      <c r="X13" s="1134" t="str">
        <f t="shared" ref="X13:AC13" si="19">IF(O13="","",CEILING(O13*1.02,1))</f>
        <v/>
      </c>
      <c r="Y13" s="1131">
        <f t="shared" si="19"/>
        <v>38</v>
      </c>
      <c r="Z13" s="1131">
        <f t="shared" si="19"/>
        <v>34</v>
      </c>
      <c r="AA13" s="1131">
        <f t="shared" si="19"/>
        <v>31</v>
      </c>
      <c r="AB13" s="1131">
        <f t="shared" si="19"/>
        <v>28</v>
      </c>
      <c r="AC13" s="178">
        <f t="shared" si="19"/>
        <v>26</v>
      </c>
      <c r="AD13" s="1"/>
      <c r="AE13" s="1"/>
      <c r="AF13" s="1"/>
      <c r="AG13" s="1"/>
      <c r="AH13" s="1"/>
      <c r="AI13" s="1"/>
    </row>
    <row r="14" spans="1:35" x14ac:dyDescent="0.2">
      <c r="A14" s="165" t="s">
        <v>992</v>
      </c>
      <c r="B14" s="4"/>
      <c r="C14" s="4" t="s">
        <v>993</v>
      </c>
      <c r="D14" s="40" t="str">
        <f>VLOOKUP(C14,'Items in Tally'!$A$2:$D$4982,2,FALSE)</f>
        <v>27 PC</v>
      </c>
      <c r="E14" s="214">
        <v>45772</v>
      </c>
      <c r="F14" s="727"/>
      <c r="G14" s="2">
        <v>3.6</v>
      </c>
      <c r="H14" s="2">
        <v>44</v>
      </c>
      <c r="I14" s="3"/>
      <c r="J14" s="3"/>
      <c r="K14" s="3"/>
      <c r="L14" s="3"/>
      <c r="M14" s="3"/>
      <c r="N14" s="1133"/>
      <c r="O14" s="1132">
        <v>150</v>
      </c>
      <c r="P14" s="124">
        <v>135</v>
      </c>
      <c r="Q14" s="124">
        <v>120</v>
      </c>
      <c r="R14" s="124">
        <v>110</v>
      </c>
      <c r="S14" s="124"/>
      <c r="T14" s="212"/>
      <c r="U14" s="124"/>
      <c r="V14" s="124"/>
      <c r="W14" s="1135"/>
      <c r="X14" s="1134"/>
      <c r="Y14" s="1131"/>
      <c r="Z14" s="1131"/>
      <c r="AA14" s="1131"/>
      <c r="AB14" s="1131"/>
      <c r="AC14" s="178"/>
      <c r="AD14" s="1"/>
      <c r="AE14" s="1"/>
      <c r="AF14" s="1"/>
      <c r="AG14" s="1"/>
      <c r="AH14" s="1"/>
      <c r="AI14" s="1"/>
    </row>
    <row r="15" spans="1:35" s="577" customFormat="1" x14ac:dyDescent="0.2">
      <c r="A15" s="175" t="s">
        <v>994</v>
      </c>
      <c r="B15" s="10"/>
      <c r="C15" s="10" t="s">
        <v>995</v>
      </c>
      <c r="D15" s="40" t="str">
        <f>VLOOKUP(C15,'Items in Tally'!$A$2:$D$4982,2,FALSE)</f>
        <v>121 PC</v>
      </c>
      <c r="E15" s="209">
        <v>45772</v>
      </c>
      <c r="F15" s="641"/>
      <c r="G15" s="78">
        <v>5.2</v>
      </c>
      <c r="H15" s="78">
        <v>64</v>
      </c>
      <c r="I15" s="9"/>
      <c r="J15" s="9"/>
      <c r="K15" s="9"/>
      <c r="L15" s="9"/>
      <c r="M15" s="9"/>
      <c r="N15" s="1130"/>
      <c r="O15" s="1129"/>
      <c r="P15" s="124">
        <v>160</v>
      </c>
      <c r="Q15" s="124">
        <v>140</v>
      </c>
      <c r="R15" s="124">
        <v>125</v>
      </c>
      <c r="S15" s="124">
        <v>115</v>
      </c>
      <c r="T15" s="212">
        <v>110</v>
      </c>
      <c r="U15" s="124"/>
      <c r="V15" s="124"/>
      <c r="W15" s="1131"/>
      <c r="X15" s="1134"/>
      <c r="Y15" s="1131">
        <f t="shared" ref="Y15:Y16" si="20">IF(P15="","",CEILING(P15*1.02,1))</f>
        <v>164</v>
      </c>
      <c r="Z15" s="1131">
        <f t="shared" ref="Z15:Z16" si="21">IF(Q15="","",CEILING(Q15*1.02,1))</f>
        <v>143</v>
      </c>
      <c r="AA15" s="1131">
        <f t="shared" ref="AA15:AA16" si="22">IF(R15="","",CEILING(R15*1.02,1))</f>
        <v>128</v>
      </c>
      <c r="AB15" s="1131">
        <f t="shared" ref="AB15:AB16" si="23">IF(S15="","",CEILING(S15*1.02,1))</f>
        <v>118</v>
      </c>
      <c r="AC15" s="178">
        <f t="shared" ref="AC15:AC16" si="24">IF(T15="","",CEILING(T15*1.02,1))</f>
        <v>113</v>
      </c>
      <c r="AD15" s="8"/>
      <c r="AE15" s="8"/>
      <c r="AF15" s="8"/>
      <c r="AG15" s="8"/>
      <c r="AH15" s="8"/>
      <c r="AI15" s="8"/>
    </row>
    <row r="16" spans="1:35" s="578" customFormat="1" x14ac:dyDescent="0.2">
      <c r="A16" s="171" t="s">
        <v>996</v>
      </c>
      <c r="B16" s="40"/>
      <c r="C16" s="40" t="s">
        <v>997</v>
      </c>
      <c r="D16" s="40" t="str">
        <f>VLOOKUP(C16,'Items in Tally'!$A$2:$D$4982,2,FALSE)</f>
        <v> </v>
      </c>
      <c r="E16" s="215">
        <v>45436</v>
      </c>
      <c r="F16" s="642"/>
      <c r="G16" s="92">
        <v>12</v>
      </c>
      <c r="H16" s="92">
        <v>144</v>
      </c>
      <c r="I16" s="6"/>
      <c r="J16" s="6"/>
      <c r="K16" s="6"/>
      <c r="L16" s="6"/>
      <c r="M16" s="6"/>
      <c r="N16" s="1150"/>
      <c r="O16" s="1122"/>
      <c r="P16" s="7">
        <v>260</v>
      </c>
      <c r="Q16" s="7">
        <v>225</v>
      </c>
      <c r="R16" s="7">
        <v>210</v>
      </c>
      <c r="S16" s="7">
        <v>200</v>
      </c>
      <c r="T16" s="218"/>
      <c r="U16" s="7"/>
      <c r="V16" s="7"/>
      <c r="W16" s="1148"/>
      <c r="X16" s="1152"/>
      <c r="Y16" s="1148">
        <f t="shared" si="20"/>
        <v>266</v>
      </c>
      <c r="Z16" s="1148">
        <f t="shared" si="21"/>
        <v>230</v>
      </c>
      <c r="AA16" s="1148">
        <f t="shared" si="22"/>
        <v>215</v>
      </c>
      <c r="AB16" s="1148">
        <f t="shared" si="23"/>
        <v>204</v>
      </c>
      <c r="AC16" s="178" t="str">
        <f t="shared" si="24"/>
        <v/>
      </c>
      <c r="AD16" s="5"/>
      <c r="AE16" s="5"/>
      <c r="AF16" s="5"/>
      <c r="AG16" s="5"/>
      <c r="AH16" s="5"/>
      <c r="AI16" s="5"/>
    </row>
    <row r="17" spans="1:35" s="577" customFormat="1" x14ac:dyDescent="0.2">
      <c r="A17" s="175" t="s">
        <v>998</v>
      </c>
      <c r="B17" s="10"/>
      <c r="C17" s="10" t="s">
        <v>999</v>
      </c>
      <c r="D17" s="40" t="str">
        <f>VLOOKUP(C17,'Items in Tally'!$A$2:$D$4982,2,FALSE)</f>
        <v>299 PC</v>
      </c>
      <c r="E17" s="209">
        <v>45772</v>
      </c>
      <c r="F17" s="641"/>
      <c r="G17" s="78">
        <v>3.5</v>
      </c>
      <c r="H17" s="78">
        <v>43</v>
      </c>
      <c r="I17" s="9" t="str">
        <f t="shared" ref="I17:M17" si="25">IF(O17="","",O17/$H17-1)</f>
        <v/>
      </c>
      <c r="J17" s="9">
        <f t="shared" si="25"/>
        <v>1.2093023255813953</v>
      </c>
      <c r="K17" s="9">
        <f t="shared" si="25"/>
        <v>0.97674418604651159</v>
      </c>
      <c r="L17" s="9">
        <f t="shared" si="25"/>
        <v>0.7441860465116279</v>
      </c>
      <c r="M17" s="9">
        <f t="shared" si="25"/>
        <v>0.51162790697674421</v>
      </c>
      <c r="N17" s="1130"/>
      <c r="O17" s="1129"/>
      <c r="P17" s="124">
        <v>95</v>
      </c>
      <c r="Q17" s="124">
        <v>85</v>
      </c>
      <c r="R17" s="124">
        <v>75</v>
      </c>
      <c r="S17" s="124">
        <v>65</v>
      </c>
      <c r="T17" s="212">
        <v>60</v>
      </c>
      <c r="U17" s="124"/>
      <c r="V17" s="124"/>
      <c r="W17" s="1131"/>
      <c r="X17" s="1134" t="str">
        <f t="shared" ref="X17:AC17" si="26">IF(O17="","",CEILING(O17*1.02,1))</f>
        <v/>
      </c>
      <c r="Y17" s="1131">
        <f t="shared" si="26"/>
        <v>97</v>
      </c>
      <c r="Z17" s="1131">
        <f t="shared" si="26"/>
        <v>87</v>
      </c>
      <c r="AA17" s="1131">
        <f t="shared" si="26"/>
        <v>77</v>
      </c>
      <c r="AB17" s="1131">
        <f t="shared" si="26"/>
        <v>67</v>
      </c>
      <c r="AC17" s="178">
        <f t="shared" si="26"/>
        <v>62</v>
      </c>
      <c r="AD17" s="8"/>
      <c r="AE17" s="8"/>
      <c r="AF17" s="8"/>
      <c r="AG17" s="8"/>
      <c r="AH17" s="8"/>
      <c r="AI17" s="8"/>
    </row>
    <row r="18" spans="1:35" s="578" customFormat="1" x14ac:dyDescent="0.2">
      <c r="A18" s="171" t="s">
        <v>1000</v>
      </c>
      <c r="B18" s="40"/>
      <c r="C18" s="40"/>
      <c r="D18" s="40" t="e">
        <f>VLOOKUP(C18,'Items in Tally'!$A$2:$D$4982,2,FALSE)</f>
        <v>#N/A</v>
      </c>
      <c r="E18" s="215"/>
      <c r="F18" s="642"/>
      <c r="G18" s="92"/>
      <c r="H18" s="92"/>
      <c r="I18" s="6"/>
      <c r="J18" s="6"/>
      <c r="K18" s="6"/>
      <c r="L18" s="6"/>
      <c r="M18" s="6"/>
      <c r="N18" s="1150"/>
      <c r="O18" s="1122"/>
      <c r="P18" s="7"/>
      <c r="Q18" s="7"/>
      <c r="R18" s="7"/>
      <c r="S18" s="7"/>
      <c r="T18" s="218"/>
      <c r="U18" s="7"/>
      <c r="V18" s="7"/>
      <c r="W18" s="1148"/>
      <c r="X18" s="1152"/>
      <c r="Y18" s="1148"/>
      <c r="Z18" s="1148"/>
      <c r="AA18" s="1148"/>
      <c r="AB18" s="1148"/>
      <c r="AC18" s="173"/>
      <c r="AD18" s="5"/>
      <c r="AE18" s="5"/>
      <c r="AF18" s="5"/>
      <c r="AG18" s="5"/>
      <c r="AH18" s="5"/>
      <c r="AI18" s="5"/>
    </row>
    <row r="19" spans="1:35" x14ac:dyDescent="0.2">
      <c r="A19" s="165"/>
      <c r="B19" s="4"/>
      <c r="C19" s="4"/>
      <c r="D19" s="40" t="e">
        <f>VLOOKUP(C19,'Items in Tally'!$A$2:$D$4982,2,FALSE)</f>
        <v>#N/A</v>
      </c>
      <c r="E19" s="214"/>
      <c r="F19" s="727"/>
      <c r="G19" s="2"/>
      <c r="H19" s="2"/>
      <c r="I19" s="3"/>
      <c r="J19" s="3"/>
      <c r="K19" s="3"/>
      <c r="L19" s="3"/>
      <c r="M19" s="3"/>
      <c r="N19" s="1133"/>
      <c r="O19" s="1132"/>
      <c r="P19" s="124"/>
      <c r="Q19" s="124"/>
      <c r="R19" s="124"/>
      <c r="S19" s="124"/>
      <c r="T19" s="212"/>
      <c r="U19" s="124"/>
      <c r="V19" s="124"/>
      <c r="W19" s="1135"/>
      <c r="X19" s="1134"/>
      <c r="Y19" s="1131"/>
      <c r="Z19" s="1131"/>
      <c r="AA19" s="1131"/>
      <c r="AB19" s="1131"/>
      <c r="AC19" s="178"/>
      <c r="AD19" s="1"/>
      <c r="AE19" s="1"/>
      <c r="AF19" s="1"/>
      <c r="AG19" s="1"/>
      <c r="AH19" s="1"/>
      <c r="AI19" s="1"/>
    </row>
    <row r="20" spans="1:35" ht="16" x14ac:dyDescent="0.2">
      <c r="A20" s="390" t="s">
        <v>1001</v>
      </c>
      <c r="B20" s="403"/>
      <c r="C20" s="403"/>
      <c r="D20" s="40" t="e">
        <f>VLOOKUP(C20,'Items in Tally'!$A$2:$D$4982,2,FALSE)</f>
        <v>#N/A</v>
      </c>
      <c r="E20" s="358"/>
      <c r="F20" s="281"/>
      <c r="G20" s="190"/>
      <c r="H20" s="190"/>
      <c r="I20" s="279" t="str">
        <f t="shared" ref="I20:M20" si="27">IF(O20="","",O20/$H20-1)</f>
        <v/>
      </c>
      <c r="J20" s="279" t="str">
        <f t="shared" si="27"/>
        <v/>
      </c>
      <c r="K20" s="279" t="str">
        <f t="shared" si="27"/>
        <v/>
      </c>
      <c r="L20" s="279" t="str">
        <f t="shared" si="27"/>
        <v/>
      </c>
      <c r="M20" s="279" t="str">
        <f t="shared" si="27"/>
        <v/>
      </c>
      <c r="N20" s="223"/>
      <c r="O20" s="280"/>
      <c r="P20" s="259"/>
      <c r="Q20" s="259"/>
      <c r="R20" s="259"/>
      <c r="S20" s="259"/>
      <c r="T20" s="260"/>
      <c r="U20" s="259"/>
      <c r="V20" s="259"/>
      <c r="W20" s="281"/>
      <c r="X20" s="262" t="str">
        <f t="shared" ref="X20:AC20" si="28">IF(O20="","",CEILING(O20*1.02,1))</f>
        <v/>
      </c>
      <c r="Y20" s="261" t="str">
        <f t="shared" si="28"/>
        <v/>
      </c>
      <c r="Z20" s="261" t="str">
        <f t="shared" si="28"/>
        <v/>
      </c>
      <c r="AA20" s="261" t="str">
        <f t="shared" si="28"/>
        <v/>
      </c>
      <c r="AB20" s="261" t="str">
        <f t="shared" si="28"/>
        <v/>
      </c>
      <c r="AC20" s="263" t="str">
        <f t="shared" si="28"/>
        <v/>
      </c>
      <c r="AD20" s="190"/>
      <c r="AE20" s="190"/>
      <c r="AF20" s="190"/>
      <c r="AG20" s="190"/>
      <c r="AH20" s="190"/>
      <c r="AI20" s="190"/>
    </row>
    <row r="21" spans="1:35" s="960" customFormat="1" x14ac:dyDescent="0.2">
      <c r="A21" s="931" t="s">
        <v>1002</v>
      </c>
      <c r="B21" s="1085"/>
      <c r="C21" s="1085" t="s">
        <v>1003</v>
      </c>
      <c r="D21" s="1085" t="str">
        <f>VLOOKUP(C21,'Items in Tally'!$A$2:$D$4982,2,FALSE)</f>
        <v>3859 PC</v>
      </c>
      <c r="E21" s="1086">
        <v>45682</v>
      </c>
      <c r="F21" s="1029"/>
      <c r="G21" s="932">
        <v>1.5</v>
      </c>
      <c r="H21" s="932">
        <v>19</v>
      </c>
      <c r="I21" s="938" t="str">
        <f t="shared" ref="I21:M21" si="29">IF(O21="","",O21/$H21-1)</f>
        <v/>
      </c>
      <c r="J21" s="938">
        <f t="shared" si="29"/>
        <v>1.3684210526315788</v>
      </c>
      <c r="K21" s="938">
        <f t="shared" si="29"/>
        <v>0.84210526315789469</v>
      </c>
      <c r="L21" s="938">
        <f t="shared" si="29"/>
        <v>0.68421052631578938</v>
      </c>
      <c r="M21" s="938">
        <f t="shared" si="29"/>
        <v>0.52631578947368429</v>
      </c>
      <c r="N21" s="932"/>
      <c r="O21" s="940"/>
      <c r="P21" s="952">
        <v>45</v>
      </c>
      <c r="Q21" s="952">
        <v>35</v>
      </c>
      <c r="R21" s="952">
        <v>32</v>
      </c>
      <c r="S21" s="952">
        <v>29</v>
      </c>
      <c r="T21" s="966">
        <v>27</v>
      </c>
      <c r="U21" s="952">
        <v>26</v>
      </c>
      <c r="V21" s="952">
        <v>25</v>
      </c>
      <c r="W21" s="958"/>
      <c r="X21" s="957" t="str">
        <f t="shared" ref="X21:AE25" si="30">IF(O21="","",CEILING(O21*1.02,1))</f>
        <v/>
      </c>
      <c r="Y21" s="958">
        <f t="shared" si="30"/>
        <v>46</v>
      </c>
      <c r="Z21" s="958">
        <f t="shared" si="30"/>
        <v>36</v>
      </c>
      <c r="AA21" s="958">
        <f t="shared" si="30"/>
        <v>33</v>
      </c>
      <c r="AB21" s="958">
        <f t="shared" si="30"/>
        <v>30</v>
      </c>
      <c r="AC21" s="959">
        <f t="shared" si="30"/>
        <v>28</v>
      </c>
      <c r="AD21" s="958">
        <f t="shared" si="30"/>
        <v>27</v>
      </c>
      <c r="AE21" s="958">
        <f t="shared" si="30"/>
        <v>26</v>
      </c>
      <c r="AF21" s="944"/>
      <c r="AG21" s="944"/>
      <c r="AH21" s="944"/>
      <c r="AI21" s="944"/>
    </row>
    <row r="22" spans="1:35" s="577" customFormat="1" x14ac:dyDescent="0.2">
      <c r="A22" s="175" t="s">
        <v>1004</v>
      </c>
      <c r="B22" s="10"/>
      <c r="C22" s="10" t="s">
        <v>1005</v>
      </c>
      <c r="D22" s="40" t="str">
        <f>VLOOKUP(C22,'Items in Tally'!$A$2:$D$4982,2,FALSE)</f>
        <v>3892 PC</v>
      </c>
      <c r="E22" s="405">
        <v>45772</v>
      </c>
      <c r="F22" s="641"/>
      <c r="G22" s="1130">
        <v>1.5</v>
      </c>
      <c r="H22" s="1130">
        <v>19</v>
      </c>
      <c r="I22" s="9" t="str">
        <f t="shared" ref="I22:M22" si="31">IF(O22="","",O22/$H22-1)</f>
        <v/>
      </c>
      <c r="J22" s="9">
        <f t="shared" si="31"/>
        <v>1.3684210526315788</v>
      </c>
      <c r="K22" s="9">
        <f t="shared" si="31"/>
        <v>0.84210526315789469</v>
      </c>
      <c r="L22" s="9">
        <f t="shared" si="31"/>
        <v>0.68421052631578938</v>
      </c>
      <c r="M22" s="9">
        <f t="shared" si="31"/>
        <v>0.52631578947368429</v>
      </c>
      <c r="N22" s="1130"/>
      <c r="O22" s="1129"/>
      <c r="P22" s="124">
        <v>45</v>
      </c>
      <c r="Q22" s="124">
        <v>35</v>
      </c>
      <c r="R22" s="124">
        <v>32</v>
      </c>
      <c r="S22" s="124">
        <v>29</v>
      </c>
      <c r="T22" s="212">
        <v>27</v>
      </c>
      <c r="U22" s="124">
        <v>26</v>
      </c>
      <c r="V22" s="124">
        <v>25</v>
      </c>
      <c r="W22" s="1131"/>
      <c r="X22" s="1134" t="str">
        <f t="shared" ref="X22:AC22" si="32">IF(O22="","",CEILING(O22*1.02,1))</f>
        <v/>
      </c>
      <c r="Y22" s="1131">
        <f t="shared" si="32"/>
        <v>46</v>
      </c>
      <c r="Z22" s="1131">
        <f t="shared" si="32"/>
        <v>36</v>
      </c>
      <c r="AA22" s="1131">
        <f t="shared" si="32"/>
        <v>33</v>
      </c>
      <c r="AB22" s="1131">
        <f t="shared" si="32"/>
        <v>30</v>
      </c>
      <c r="AC22" s="178">
        <f t="shared" si="32"/>
        <v>28</v>
      </c>
      <c r="AD22" s="1131">
        <f t="shared" si="30"/>
        <v>27</v>
      </c>
      <c r="AE22" s="1131">
        <f t="shared" si="30"/>
        <v>26</v>
      </c>
      <c r="AF22" s="8"/>
      <c r="AG22" s="8"/>
      <c r="AH22" s="8"/>
      <c r="AI22" s="8"/>
    </row>
    <row r="23" spans="1:35" s="577" customFormat="1" ht="14.25" customHeight="1" x14ac:dyDescent="0.2">
      <c r="A23" s="175" t="s">
        <v>1006</v>
      </c>
      <c r="B23" s="10"/>
      <c r="C23" s="10" t="s">
        <v>1007</v>
      </c>
      <c r="D23" s="40" t="str">
        <f>VLOOKUP(C23,'Items in Tally'!$A$2:$D$4982,2,FALSE)</f>
        <v>260 PC</v>
      </c>
      <c r="E23" s="405">
        <v>45772</v>
      </c>
      <c r="F23" s="641"/>
      <c r="G23" s="1130">
        <v>4</v>
      </c>
      <c r="H23" s="1130">
        <v>50</v>
      </c>
      <c r="I23" s="9" t="str">
        <f t="shared" ref="I23:M23" si="33">IF(O23="","",O23/$H23-1)</f>
        <v/>
      </c>
      <c r="J23" s="9">
        <f t="shared" si="33"/>
        <v>1.2000000000000002</v>
      </c>
      <c r="K23" s="9">
        <f t="shared" si="33"/>
        <v>0.8</v>
      </c>
      <c r="L23" s="9">
        <f t="shared" si="33"/>
        <v>0.60000000000000009</v>
      </c>
      <c r="M23" s="9">
        <f t="shared" si="33"/>
        <v>0.39999999999999991</v>
      </c>
      <c r="N23" s="1130"/>
      <c r="O23" s="1129"/>
      <c r="P23" s="124">
        <v>110</v>
      </c>
      <c r="Q23" s="124">
        <v>90</v>
      </c>
      <c r="R23" s="124">
        <v>80</v>
      </c>
      <c r="S23" s="124">
        <v>70</v>
      </c>
      <c r="T23" s="212">
        <v>65</v>
      </c>
      <c r="U23" s="124"/>
      <c r="V23" s="124"/>
      <c r="W23" s="1131"/>
      <c r="X23" s="1134" t="str">
        <f t="shared" ref="X23:AC23" si="34">IF(O23="","",CEILING(O23*1.02,1))</f>
        <v/>
      </c>
      <c r="Y23" s="1131">
        <f t="shared" si="34"/>
        <v>113</v>
      </c>
      <c r="Z23" s="1131">
        <f t="shared" si="34"/>
        <v>92</v>
      </c>
      <c r="AA23" s="1131">
        <f t="shared" si="34"/>
        <v>82</v>
      </c>
      <c r="AB23" s="1131">
        <f t="shared" si="34"/>
        <v>72</v>
      </c>
      <c r="AC23" s="178">
        <f t="shared" si="34"/>
        <v>67</v>
      </c>
      <c r="AD23" s="8"/>
      <c r="AE23" s="8"/>
      <c r="AF23" s="8"/>
      <c r="AG23" s="8"/>
      <c r="AH23" s="8"/>
      <c r="AI23" s="8"/>
    </row>
    <row r="24" spans="1:35" s="578" customFormat="1" ht="15.75" customHeight="1" x14ac:dyDescent="0.2">
      <c r="A24" s="171" t="s">
        <v>1008</v>
      </c>
      <c r="B24" s="40" t="s">
        <v>1009</v>
      </c>
      <c r="C24" s="40" t="s">
        <v>1010</v>
      </c>
      <c r="D24" s="40" t="str">
        <f>VLOOKUP(C24,'Items in Tally'!$A$2:$D$4982,2,FALSE)</f>
        <v>-25 PC</v>
      </c>
      <c r="E24" s="401">
        <v>45650</v>
      </c>
      <c r="F24" s="642"/>
      <c r="G24" s="1150">
        <v>1.75</v>
      </c>
      <c r="H24" s="1150">
        <v>22</v>
      </c>
      <c r="I24" s="6" t="str">
        <f t="shared" ref="I24:M24" si="35">IF(O24="","",O24/$H24-1)</f>
        <v/>
      </c>
      <c r="J24" s="6" t="str">
        <f t="shared" si="35"/>
        <v/>
      </c>
      <c r="K24" s="6">
        <f t="shared" si="35"/>
        <v>1.0454545454545454</v>
      </c>
      <c r="L24" s="6">
        <f t="shared" si="35"/>
        <v>0.81818181818181812</v>
      </c>
      <c r="M24" s="6">
        <f t="shared" si="35"/>
        <v>0.59090909090909083</v>
      </c>
      <c r="N24" s="1150"/>
      <c r="O24" s="1122"/>
      <c r="P24" s="7"/>
      <c r="Q24" s="7">
        <v>45</v>
      </c>
      <c r="R24" s="7">
        <v>40</v>
      </c>
      <c r="S24" s="7">
        <v>35</v>
      </c>
      <c r="T24" s="218">
        <v>32</v>
      </c>
      <c r="U24" s="7">
        <v>30</v>
      </c>
      <c r="V24" s="7"/>
      <c r="W24" s="1148"/>
      <c r="X24" s="1152" t="str">
        <f t="shared" ref="X24:AC24" si="36">IF(O24="","",CEILING(O24*1.02,1))</f>
        <v/>
      </c>
      <c r="Y24" s="1148" t="str">
        <f t="shared" si="36"/>
        <v/>
      </c>
      <c r="Z24" s="1148">
        <f t="shared" si="36"/>
        <v>46</v>
      </c>
      <c r="AA24" s="1148">
        <f t="shared" si="36"/>
        <v>41</v>
      </c>
      <c r="AB24" s="1148">
        <f t="shared" si="36"/>
        <v>36</v>
      </c>
      <c r="AC24" s="173">
        <f t="shared" si="36"/>
        <v>33</v>
      </c>
      <c r="AD24" s="1148">
        <f t="shared" si="30"/>
        <v>31</v>
      </c>
      <c r="AE24" s="5"/>
      <c r="AF24" s="5"/>
      <c r="AG24" s="5"/>
      <c r="AH24" s="5"/>
      <c r="AI24" s="5"/>
    </row>
    <row r="25" spans="1:35" s="577" customFormat="1" ht="15.75" customHeight="1" x14ac:dyDescent="0.2">
      <c r="A25" s="175" t="s">
        <v>1011</v>
      </c>
      <c r="B25" s="10" t="s">
        <v>1012</v>
      </c>
      <c r="C25" s="10" t="s">
        <v>1013</v>
      </c>
      <c r="D25" s="10" t="str">
        <f>VLOOKUP(C25,'Items in Tally'!$A$2:$D$4982,2,FALSE)</f>
        <v>2567 PC</v>
      </c>
      <c r="E25" s="405">
        <v>45682</v>
      </c>
      <c r="F25" s="641"/>
      <c r="G25" s="1130">
        <v>1.6</v>
      </c>
      <c r="H25" s="1130">
        <v>20</v>
      </c>
      <c r="I25" s="9" t="str">
        <f t="shared" ref="I25" si="37">IF(O25="","",O25/$H25-1)</f>
        <v/>
      </c>
      <c r="J25" s="9" t="str">
        <f t="shared" ref="J25" si="38">IF(P25="","",P25/$H25-1)</f>
        <v/>
      </c>
      <c r="K25" s="9">
        <f t="shared" ref="K25" si="39">IF(Q25="","",Q25/$H25-1)</f>
        <v>1.25</v>
      </c>
      <c r="L25" s="9">
        <f t="shared" ref="L25" si="40">IF(R25="","",R25/$H25-1)</f>
        <v>1</v>
      </c>
      <c r="M25" s="9">
        <f t="shared" ref="M25" si="41">IF(S25="","",S25/$H25-1)</f>
        <v>0.75</v>
      </c>
      <c r="N25" s="1130"/>
      <c r="O25" s="1129"/>
      <c r="P25" s="124"/>
      <c r="Q25" s="124">
        <v>45</v>
      </c>
      <c r="R25" s="124">
        <v>40</v>
      </c>
      <c r="S25" s="124">
        <v>35</v>
      </c>
      <c r="T25" s="212">
        <v>32</v>
      </c>
      <c r="U25" s="124">
        <v>30</v>
      </c>
      <c r="V25" s="124"/>
      <c r="W25" s="1131"/>
      <c r="X25" s="1134" t="str">
        <f t="shared" ref="X25" si="42">IF(O25="","",CEILING(O25*1.02,1))</f>
        <v/>
      </c>
      <c r="Y25" s="1131" t="str">
        <f t="shared" ref="Y25" si="43">IF(P25="","",CEILING(P25*1.02,1))</f>
        <v/>
      </c>
      <c r="Z25" s="1131">
        <f t="shared" ref="Z25" si="44">IF(Q25="","",CEILING(Q25*1.02,1))</f>
        <v>46</v>
      </c>
      <c r="AA25" s="1131">
        <f t="shared" ref="AA25" si="45">IF(R25="","",CEILING(R25*1.02,1))</f>
        <v>41</v>
      </c>
      <c r="AB25" s="1131">
        <f t="shared" ref="AB25" si="46">IF(S25="","",CEILING(S25*1.02,1))</f>
        <v>36</v>
      </c>
      <c r="AC25" s="178">
        <f t="shared" ref="AC25" si="47">IF(T25="","",CEILING(T25*1.02,1))</f>
        <v>33</v>
      </c>
      <c r="AD25" s="1131">
        <f t="shared" si="30"/>
        <v>31</v>
      </c>
      <c r="AE25" s="8"/>
      <c r="AF25" s="8"/>
      <c r="AG25" s="8"/>
      <c r="AH25" s="8"/>
      <c r="AI25" s="8"/>
    </row>
    <row r="26" spans="1:35" s="577" customFormat="1" ht="15.75" customHeight="1" x14ac:dyDescent="0.2">
      <c r="A26" s="175" t="s">
        <v>1014</v>
      </c>
      <c r="B26" s="10"/>
      <c r="C26" s="10" t="s">
        <v>1015</v>
      </c>
      <c r="D26" s="10" t="str">
        <f>VLOOKUP(C26,'Items in Tally'!$A$2:$D$4982,2,FALSE)</f>
        <v>250 PC</v>
      </c>
      <c r="E26" s="405">
        <v>45192</v>
      </c>
      <c r="F26" s="641"/>
      <c r="G26" s="1130">
        <v>4</v>
      </c>
      <c r="H26" s="1130">
        <v>43</v>
      </c>
      <c r="I26" s="9"/>
      <c r="J26" s="9"/>
      <c r="K26" s="9"/>
      <c r="L26" s="9"/>
      <c r="M26" s="9"/>
      <c r="N26" s="1130"/>
      <c r="O26" s="1129"/>
      <c r="P26" s="124">
        <v>90</v>
      </c>
      <c r="Q26" s="124">
        <v>80</v>
      </c>
      <c r="R26" s="124">
        <v>70</v>
      </c>
      <c r="S26" s="124">
        <v>65</v>
      </c>
      <c r="T26" s="212">
        <v>60</v>
      </c>
      <c r="U26" s="124"/>
      <c r="V26" s="124"/>
      <c r="W26" s="1131"/>
      <c r="X26" s="1134"/>
      <c r="Y26" s="1131"/>
      <c r="Z26" s="1131"/>
      <c r="AA26" s="1131"/>
      <c r="AB26" s="1131"/>
      <c r="AC26" s="178"/>
      <c r="AD26" s="8"/>
      <c r="AE26" s="8"/>
      <c r="AF26" s="8"/>
      <c r="AG26" s="8"/>
      <c r="AH26" s="8"/>
      <c r="AI26" s="8"/>
    </row>
    <row r="27" spans="1:35" ht="15.75" customHeight="1" x14ac:dyDescent="0.2">
      <c r="A27" s="390" t="s">
        <v>1016</v>
      </c>
      <c r="B27" s="403"/>
      <c r="C27" s="403"/>
      <c r="D27" s="40" t="e">
        <f>VLOOKUP(C27,'Items in Tally'!$A$2:$D$4982,2,FALSE)</f>
        <v>#N/A</v>
      </c>
      <c r="E27" s="358"/>
      <c r="F27" s="281"/>
      <c r="G27" s="190"/>
      <c r="H27" s="190"/>
      <c r="I27" s="279" t="str">
        <f t="shared" ref="I27:M27" si="48">IF(O27="","",O27/$H27-1)</f>
        <v/>
      </c>
      <c r="J27" s="279" t="str">
        <f t="shared" si="48"/>
        <v/>
      </c>
      <c r="K27" s="279" t="str">
        <f t="shared" si="48"/>
        <v/>
      </c>
      <c r="L27" s="279" t="str">
        <f t="shared" si="48"/>
        <v/>
      </c>
      <c r="M27" s="279" t="str">
        <f t="shared" si="48"/>
        <v/>
      </c>
      <c r="N27" s="223"/>
      <c r="O27" s="280"/>
      <c r="P27" s="259"/>
      <c r="Q27" s="259"/>
      <c r="R27" s="259"/>
      <c r="S27" s="259"/>
      <c r="T27" s="260"/>
      <c r="U27" s="259"/>
      <c r="V27" s="259"/>
      <c r="W27" s="281"/>
      <c r="X27" s="262" t="str">
        <f t="shared" ref="X27:AC27" si="49">IF(O27="","",CEILING(O27*1.02,1))</f>
        <v/>
      </c>
      <c r="Y27" s="261" t="str">
        <f t="shared" si="49"/>
        <v/>
      </c>
      <c r="Z27" s="261" t="str">
        <f t="shared" si="49"/>
        <v/>
      </c>
      <c r="AA27" s="261" t="str">
        <f t="shared" si="49"/>
        <v/>
      </c>
      <c r="AB27" s="261" t="str">
        <f t="shared" si="49"/>
        <v/>
      </c>
      <c r="AC27" s="263" t="str">
        <f t="shared" si="49"/>
        <v/>
      </c>
      <c r="AD27" s="190"/>
      <c r="AE27" s="190"/>
      <c r="AF27" s="190"/>
      <c r="AG27" s="190"/>
      <c r="AH27" s="190"/>
      <c r="AI27" s="190"/>
    </row>
    <row r="28" spans="1:35" s="578" customFormat="1" ht="15.75" customHeight="1" x14ac:dyDescent="0.2">
      <c r="A28" s="171" t="s">
        <v>1017</v>
      </c>
      <c r="B28" s="40"/>
      <c r="C28" s="40"/>
      <c r="D28" s="40" t="e">
        <f>VLOOKUP(C28,'Items in Tally'!$A$2:$D$4982,2,FALSE)</f>
        <v>#N/A</v>
      </c>
      <c r="E28" s="401">
        <v>45315</v>
      </c>
      <c r="F28" s="642"/>
      <c r="G28" s="5">
        <v>13</v>
      </c>
      <c r="H28" s="5">
        <v>155</v>
      </c>
      <c r="I28" s="6">
        <f t="shared" ref="I28:M28" si="50">IF(O28="","",O28/$H28-1)</f>
        <v>0.61290322580645151</v>
      </c>
      <c r="J28" s="6">
        <f t="shared" si="50"/>
        <v>0.41935483870967749</v>
      </c>
      <c r="K28" s="6">
        <f t="shared" si="50"/>
        <v>0.35483870967741926</v>
      </c>
      <c r="L28" s="6">
        <f t="shared" si="50"/>
        <v>0.22580645161290325</v>
      </c>
      <c r="M28" s="6" t="str">
        <f t="shared" si="50"/>
        <v/>
      </c>
      <c r="N28" s="1150"/>
      <c r="O28" s="1122">
        <v>250</v>
      </c>
      <c r="P28" s="7">
        <v>220</v>
      </c>
      <c r="Q28" s="7">
        <v>210</v>
      </c>
      <c r="R28" s="7">
        <v>190</v>
      </c>
      <c r="S28" s="7"/>
      <c r="T28" s="218"/>
      <c r="U28" s="7"/>
      <c r="V28" s="7"/>
      <c r="W28" s="1148"/>
      <c r="X28" s="1152">
        <f t="shared" ref="X28:AC28" si="51">IF(O28="","",CEILING(O28*1.02,1))</f>
        <v>255</v>
      </c>
      <c r="Y28" s="1148">
        <f t="shared" si="51"/>
        <v>225</v>
      </c>
      <c r="Z28" s="1148">
        <f t="shared" si="51"/>
        <v>215</v>
      </c>
      <c r="AA28" s="1148">
        <f t="shared" si="51"/>
        <v>194</v>
      </c>
      <c r="AB28" s="1148" t="str">
        <f t="shared" si="51"/>
        <v/>
      </c>
      <c r="AC28" s="173" t="str">
        <f t="shared" si="51"/>
        <v/>
      </c>
      <c r="AD28" s="5"/>
      <c r="AE28" s="5"/>
      <c r="AF28" s="5"/>
      <c r="AG28" s="5"/>
      <c r="AH28" s="5"/>
      <c r="AI28" s="5"/>
    </row>
    <row r="29" spans="1:35" s="578" customFormat="1" ht="15.75" customHeight="1" x14ac:dyDescent="0.2">
      <c r="A29" s="171" t="s">
        <v>1018</v>
      </c>
      <c r="B29" s="40"/>
      <c r="C29" s="40"/>
      <c r="D29" s="40" t="e">
        <f>VLOOKUP(C29,'Items in Tally'!$A$2:$D$4982,2,FALSE)</f>
        <v>#N/A</v>
      </c>
      <c r="E29" s="401">
        <v>45497</v>
      </c>
      <c r="F29" s="642"/>
      <c r="G29" s="5">
        <v>20</v>
      </c>
      <c r="H29" s="5">
        <v>242</v>
      </c>
      <c r="I29" s="6">
        <f t="shared" ref="I29:M29" si="52">IF(O29="","",O29/$H29-1)</f>
        <v>0.85950413223140498</v>
      </c>
      <c r="J29" s="6">
        <f t="shared" si="52"/>
        <v>0.65289256198347112</v>
      </c>
      <c r="K29" s="6">
        <f t="shared" si="52"/>
        <v>0.54958677685950419</v>
      </c>
      <c r="L29" s="6">
        <f t="shared" si="52"/>
        <v>0.44628099173553726</v>
      </c>
      <c r="M29" s="6" t="str">
        <f t="shared" si="52"/>
        <v/>
      </c>
      <c r="N29" s="1150"/>
      <c r="O29" s="1122">
        <v>450</v>
      </c>
      <c r="P29" s="1148">
        <v>400</v>
      </c>
      <c r="Q29" s="1148">
        <v>375</v>
      </c>
      <c r="R29" s="1148">
        <v>350</v>
      </c>
      <c r="S29" s="1148"/>
      <c r="T29" s="173"/>
      <c r="U29" s="1148"/>
      <c r="V29" s="1148"/>
      <c r="W29" s="1148"/>
      <c r="X29" s="1152">
        <f t="shared" ref="X29:AC29" si="53">IF(O29="","",CEILING(O29*1.02,1))</f>
        <v>459</v>
      </c>
      <c r="Y29" s="1148">
        <f t="shared" si="53"/>
        <v>408</v>
      </c>
      <c r="Z29" s="1148">
        <f t="shared" si="53"/>
        <v>383</v>
      </c>
      <c r="AA29" s="1148">
        <f t="shared" si="53"/>
        <v>357</v>
      </c>
      <c r="AB29" s="1148" t="str">
        <f t="shared" si="53"/>
        <v/>
      </c>
      <c r="AC29" s="173" t="str">
        <f t="shared" si="53"/>
        <v/>
      </c>
      <c r="AD29" s="5"/>
      <c r="AE29" s="5"/>
      <c r="AF29" s="5"/>
      <c r="AG29" s="5"/>
      <c r="AH29" s="5"/>
      <c r="AI29" s="5"/>
    </row>
    <row r="30" spans="1:35" ht="15.75" customHeight="1" x14ac:dyDescent="0.2">
      <c r="A30" s="165"/>
      <c r="B30" s="4"/>
      <c r="C30" s="4"/>
      <c r="D30" s="40" t="e">
        <f>VLOOKUP(C30,'Items in Tally'!$A$2:$D$4982,2,FALSE)</f>
        <v>#N/A</v>
      </c>
      <c r="E30" s="402"/>
      <c r="F30" s="727"/>
      <c r="G30" s="1"/>
      <c r="H30" s="1"/>
      <c r="I30" s="3"/>
      <c r="J30" s="3"/>
      <c r="K30" s="3"/>
      <c r="L30" s="3"/>
      <c r="M30" s="3"/>
      <c r="N30" s="1133"/>
      <c r="O30" s="1132"/>
      <c r="P30" s="1131"/>
      <c r="Q30" s="1131"/>
      <c r="R30" s="1131"/>
      <c r="S30" s="1131"/>
      <c r="T30" s="178"/>
      <c r="U30" s="1131"/>
      <c r="V30" s="1131"/>
      <c r="W30" s="1135"/>
      <c r="X30" s="1134"/>
      <c r="Y30" s="1131"/>
      <c r="Z30" s="1131"/>
      <c r="AA30" s="1131"/>
      <c r="AB30" s="1131"/>
      <c r="AC30" s="178"/>
      <c r="AD30" s="1"/>
      <c r="AE30" s="1"/>
      <c r="AF30" s="1"/>
      <c r="AG30" s="1"/>
      <c r="AH30" s="1"/>
      <c r="AI30" s="1"/>
    </row>
    <row r="31" spans="1:35" ht="15.75" customHeight="1" x14ac:dyDescent="0.2">
      <c r="A31" s="390" t="s">
        <v>1019</v>
      </c>
      <c r="B31" s="403"/>
      <c r="C31" s="403"/>
      <c r="D31" s="40" t="e">
        <f>VLOOKUP(C31,'Items in Tally'!$A$2:$D$4982,2,FALSE)</f>
        <v>#N/A</v>
      </c>
      <c r="E31" s="358"/>
      <c r="F31" s="281"/>
      <c r="G31" s="190"/>
      <c r="H31" s="190"/>
      <c r="I31" s="279" t="str">
        <f t="shared" ref="I31:M31" si="54">IF(O31="","",O31/$H31-1)</f>
        <v/>
      </c>
      <c r="J31" s="279" t="str">
        <f t="shared" si="54"/>
        <v/>
      </c>
      <c r="K31" s="279" t="str">
        <f t="shared" si="54"/>
        <v/>
      </c>
      <c r="L31" s="279" t="str">
        <f t="shared" si="54"/>
        <v/>
      </c>
      <c r="M31" s="279" t="str">
        <f t="shared" si="54"/>
        <v/>
      </c>
      <c r="N31" s="223"/>
      <c r="O31" s="280"/>
      <c r="P31" s="259"/>
      <c r="Q31" s="259"/>
      <c r="R31" s="259"/>
      <c r="S31" s="259"/>
      <c r="T31" s="260"/>
      <c r="U31" s="259"/>
      <c r="V31" s="259"/>
      <c r="W31" s="281"/>
      <c r="X31" s="262" t="str">
        <f t="shared" ref="X31:AC31" si="55">IF(O31="","",CEILING(O31*1.02,1))</f>
        <v/>
      </c>
      <c r="Y31" s="261" t="str">
        <f t="shared" si="55"/>
        <v/>
      </c>
      <c r="Z31" s="261" t="str">
        <f t="shared" si="55"/>
        <v/>
      </c>
      <c r="AA31" s="261" t="str">
        <f t="shared" si="55"/>
        <v/>
      </c>
      <c r="AB31" s="261" t="str">
        <f t="shared" si="55"/>
        <v/>
      </c>
      <c r="AC31" s="263" t="str">
        <f t="shared" si="55"/>
        <v/>
      </c>
      <c r="AD31" s="190"/>
      <c r="AE31" s="190"/>
      <c r="AF31" s="190"/>
      <c r="AG31" s="190"/>
      <c r="AH31" s="190"/>
      <c r="AI31" s="190"/>
    </row>
    <row r="32" spans="1:35" s="578" customFormat="1" ht="15.75" customHeight="1" x14ac:dyDescent="0.2">
      <c r="A32" s="410" t="s">
        <v>1020</v>
      </c>
      <c r="B32" s="40" t="s">
        <v>1021</v>
      </c>
      <c r="C32" s="40"/>
      <c r="D32" s="40" t="e">
        <f>VLOOKUP(C32,'Items in Tally'!$A$2:$D$4982,2,FALSE)</f>
        <v>#N/A</v>
      </c>
      <c r="E32" s="215">
        <v>44764</v>
      </c>
      <c r="F32" s="642"/>
      <c r="G32" s="1150">
        <v>0.85</v>
      </c>
      <c r="H32" s="133">
        <v>11.5</v>
      </c>
      <c r="I32" s="6" t="str">
        <f t="shared" ref="I32:M32" si="56">IF(O32="","",O32/$H32-1)</f>
        <v/>
      </c>
      <c r="J32" s="6" t="str">
        <f t="shared" si="56"/>
        <v/>
      </c>
      <c r="K32" s="6">
        <f t="shared" si="56"/>
        <v>1.4347826086956523</v>
      </c>
      <c r="L32" s="6">
        <f t="shared" si="56"/>
        <v>1.0869565217391304</v>
      </c>
      <c r="M32" s="6">
        <f t="shared" si="56"/>
        <v>0.91304347826086962</v>
      </c>
      <c r="N32" s="1150"/>
      <c r="O32" s="217"/>
      <c r="P32" s="7"/>
      <c r="Q32" s="7">
        <v>28</v>
      </c>
      <c r="R32" s="7">
        <v>24</v>
      </c>
      <c r="S32" s="7">
        <v>22</v>
      </c>
      <c r="T32" s="218">
        <v>20</v>
      </c>
      <c r="U32" s="7"/>
      <c r="V32" s="7"/>
      <c r="W32" s="7"/>
      <c r="X32" s="1152" t="str">
        <f t="shared" ref="X32:AC32" si="57">IF(O32="","",CEILING(O32*1.02,1))</f>
        <v/>
      </c>
      <c r="Y32" s="1148" t="str">
        <f t="shared" si="57"/>
        <v/>
      </c>
      <c r="Z32" s="1148">
        <f t="shared" si="57"/>
        <v>29</v>
      </c>
      <c r="AA32" s="1148">
        <f t="shared" si="57"/>
        <v>25</v>
      </c>
      <c r="AB32" s="1148">
        <f t="shared" si="57"/>
        <v>23</v>
      </c>
      <c r="AC32" s="173">
        <f t="shared" si="57"/>
        <v>21</v>
      </c>
      <c r="AD32" s="5"/>
      <c r="AE32" s="5"/>
      <c r="AF32" s="5"/>
      <c r="AG32" s="5"/>
      <c r="AH32" s="5"/>
      <c r="AI32" s="5"/>
    </row>
    <row r="33" spans="1:35" s="578" customFormat="1" ht="15.75" customHeight="1" x14ac:dyDescent="0.2">
      <c r="A33" s="410" t="s">
        <v>1022</v>
      </c>
      <c r="B33" s="40" t="s">
        <v>1023</v>
      </c>
      <c r="C33" s="40"/>
      <c r="D33" s="40" t="e">
        <f>VLOOKUP(C33,'Items in Tally'!$A$2:$D$4982,2,FALSE)</f>
        <v>#N/A</v>
      </c>
      <c r="E33" s="215">
        <v>44136</v>
      </c>
      <c r="F33" s="642"/>
      <c r="G33" s="1150">
        <v>1</v>
      </c>
      <c r="H33" s="133">
        <v>12.25</v>
      </c>
      <c r="I33" s="6" t="str">
        <f t="shared" ref="I33:M33" si="58">IF(O33="","",O33/$H33-1)</f>
        <v/>
      </c>
      <c r="J33" s="6" t="str">
        <f t="shared" si="58"/>
        <v/>
      </c>
      <c r="K33" s="6">
        <f t="shared" si="58"/>
        <v>0.79591836734693877</v>
      </c>
      <c r="L33" s="6">
        <f t="shared" si="58"/>
        <v>0.63265306122448983</v>
      </c>
      <c r="M33" s="6">
        <f t="shared" si="58"/>
        <v>0.55102040816326525</v>
      </c>
      <c r="N33" s="266"/>
      <c r="O33" s="217"/>
      <c r="P33" s="7"/>
      <c r="Q33" s="7">
        <v>22</v>
      </c>
      <c r="R33" s="7">
        <v>20</v>
      </c>
      <c r="S33" s="7">
        <v>19</v>
      </c>
      <c r="T33" s="218">
        <v>18</v>
      </c>
      <c r="U33" s="7"/>
      <c r="V33" s="7"/>
      <c r="W33" s="7"/>
      <c r="X33" s="1152" t="str">
        <f t="shared" ref="X33:AC33" si="59">IF(O33="","",CEILING(O33*1.02,1))</f>
        <v/>
      </c>
      <c r="Y33" s="1148" t="str">
        <f t="shared" si="59"/>
        <v/>
      </c>
      <c r="Z33" s="1148">
        <f t="shared" si="59"/>
        <v>23</v>
      </c>
      <c r="AA33" s="1148">
        <f t="shared" si="59"/>
        <v>21</v>
      </c>
      <c r="AB33" s="1148">
        <f t="shared" si="59"/>
        <v>20</v>
      </c>
      <c r="AC33" s="173">
        <f t="shared" si="59"/>
        <v>19</v>
      </c>
      <c r="AD33" s="270"/>
      <c r="AE33" s="270"/>
      <c r="AF33" s="270"/>
      <c r="AG33" s="270"/>
      <c r="AH33" s="270"/>
      <c r="AI33" s="270"/>
    </row>
    <row r="34" spans="1:35" s="577" customFormat="1" ht="15.75" customHeight="1" x14ac:dyDescent="0.2">
      <c r="A34" s="406" t="s">
        <v>1024</v>
      </c>
      <c r="B34" s="10" t="s">
        <v>1025</v>
      </c>
      <c r="C34" s="10"/>
      <c r="D34" s="40" t="e">
        <f>VLOOKUP(C34,'Items in Tally'!$A$2:$D$4982,2,FALSE)</f>
        <v>#N/A</v>
      </c>
      <c r="E34" s="209">
        <v>44764</v>
      </c>
      <c r="F34" s="641"/>
      <c r="G34" s="1130">
        <v>0.4</v>
      </c>
      <c r="H34" s="125">
        <v>5.5</v>
      </c>
      <c r="I34" s="9" t="str">
        <f t="shared" ref="I34:M34" si="60">IF(O34="","",O34/$H34-1)</f>
        <v/>
      </c>
      <c r="J34" s="9" t="str">
        <f t="shared" si="60"/>
        <v/>
      </c>
      <c r="K34" s="9">
        <f t="shared" si="60"/>
        <v>2.6363636363636362</v>
      </c>
      <c r="L34" s="9">
        <f t="shared" si="60"/>
        <v>2.2727272727272729</v>
      </c>
      <c r="M34" s="9">
        <f t="shared" si="60"/>
        <v>1.9090909090909092</v>
      </c>
      <c r="N34" s="1130"/>
      <c r="O34" s="211"/>
      <c r="P34" s="124"/>
      <c r="Q34" s="124">
        <v>20</v>
      </c>
      <c r="R34" s="124">
        <v>18</v>
      </c>
      <c r="S34" s="124">
        <v>16</v>
      </c>
      <c r="T34" s="212">
        <v>15</v>
      </c>
      <c r="U34" s="124"/>
      <c r="V34" s="124"/>
      <c r="W34" s="124"/>
      <c r="X34" s="1134" t="str">
        <f t="shared" ref="X34:AC34" si="61">IF(O34="","",CEILING(O34*1.02,1))</f>
        <v/>
      </c>
      <c r="Y34" s="1131" t="str">
        <f t="shared" si="61"/>
        <v/>
      </c>
      <c r="Z34" s="1131">
        <f t="shared" si="61"/>
        <v>21</v>
      </c>
      <c r="AA34" s="1131">
        <f t="shared" si="61"/>
        <v>19</v>
      </c>
      <c r="AB34" s="1131">
        <f t="shared" si="61"/>
        <v>17</v>
      </c>
      <c r="AC34" s="178">
        <f t="shared" si="61"/>
        <v>16</v>
      </c>
      <c r="AD34" s="8"/>
      <c r="AE34" s="8"/>
      <c r="AF34" s="8"/>
      <c r="AG34" s="8"/>
      <c r="AH34" s="8"/>
      <c r="AI34" s="8"/>
    </row>
    <row r="35" spans="1:35" s="578" customFormat="1" ht="15.75" customHeight="1" x14ac:dyDescent="0.2">
      <c r="A35" s="410" t="s">
        <v>1026</v>
      </c>
      <c r="B35" s="40" t="s">
        <v>1027</v>
      </c>
      <c r="C35" s="40"/>
      <c r="D35" s="40" t="e">
        <f>VLOOKUP(C35,'Items in Tally'!$A$2:$D$4982,2,FALSE)</f>
        <v>#N/A</v>
      </c>
      <c r="E35" s="215">
        <v>44593</v>
      </c>
      <c r="F35" s="642"/>
      <c r="G35" s="1150">
        <v>0.55000000000000004</v>
      </c>
      <c r="H35" s="133">
        <v>7.25</v>
      </c>
      <c r="I35" s="6" t="str">
        <f t="shared" ref="I35:M35" si="62">IF(O35="","",O35/$H35-1)</f>
        <v/>
      </c>
      <c r="J35" s="6" t="str">
        <f t="shared" si="62"/>
        <v/>
      </c>
      <c r="K35" s="6">
        <f t="shared" si="62"/>
        <v>1.7586206896551726</v>
      </c>
      <c r="L35" s="6">
        <f t="shared" si="62"/>
        <v>1.0689655172413794</v>
      </c>
      <c r="M35" s="6">
        <f t="shared" si="62"/>
        <v>1.0689655172413794</v>
      </c>
      <c r="N35" s="1150"/>
      <c r="O35" s="1122"/>
      <c r="P35" s="7"/>
      <c r="Q35" s="7">
        <v>20</v>
      </c>
      <c r="R35" s="7">
        <v>15</v>
      </c>
      <c r="S35" s="7">
        <v>15</v>
      </c>
      <c r="T35" s="218">
        <v>14</v>
      </c>
      <c r="U35" s="7"/>
      <c r="V35" s="7"/>
      <c r="W35" s="1148"/>
      <c r="X35" s="1152" t="str">
        <f t="shared" ref="X35:AC35" si="63">IF(O35="","",CEILING(O35*1.02,1))</f>
        <v/>
      </c>
      <c r="Y35" s="1148" t="str">
        <f t="shared" si="63"/>
        <v/>
      </c>
      <c r="Z35" s="1148">
        <f t="shared" si="63"/>
        <v>21</v>
      </c>
      <c r="AA35" s="1148">
        <f t="shared" si="63"/>
        <v>16</v>
      </c>
      <c r="AB35" s="1148">
        <f t="shared" si="63"/>
        <v>16</v>
      </c>
      <c r="AC35" s="173">
        <f t="shared" si="63"/>
        <v>15</v>
      </c>
      <c r="AD35" s="5"/>
      <c r="AE35" s="5"/>
      <c r="AF35" s="5"/>
      <c r="AG35" s="5"/>
      <c r="AH35" s="5"/>
      <c r="AI35" s="5"/>
    </row>
    <row r="36" spans="1:35" s="578" customFormat="1" ht="15.75" customHeight="1" x14ac:dyDescent="0.2">
      <c r="A36" s="410" t="s">
        <v>1028</v>
      </c>
      <c r="B36" s="40" t="s">
        <v>1029</v>
      </c>
      <c r="C36" s="40"/>
      <c r="D36" s="40" t="e">
        <f>VLOOKUP(C36,'Items in Tally'!$A$2:$D$4982,2,FALSE)</f>
        <v>#N/A</v>
      </c>
      <c r="E36" s="215">
        <v>44826</v>
      </c>
      <c r="F36" s="642"/>
      <c r="G36" s="1150">
        <v>0.33</v>
      </c>
      <c r="H36" s="133">
        <v>4.5</v>
      </c>
      <c r="I36" s="6" t="str">
        <f t="shared" ref="I36:M36" si="64">IF(O36="","",O36/$H36-1)</f>
        <v/>
      </c>
      <c r="J36" s="6" t="str">
        <f t="shared" si="64"/>
        <v/>
      </c>
      <c r="K36" s="6">
        <f t="shared" si="64"/>
        <v>3.4444444444444446</v>
      </c>
      <c r="L36" s="6">
        <f t="shared" si="64"/>
        <v>2.3333333333333335</v>
      </c>
      <c r="M36" s="6">
        <f t="shared" si="64"/>
        <v>1.8888888888888888</v>
      </c>
      <c r="N36" s="1150"/>
      <c r="O36" s="1122"/>
      <c r="P36" s="7"/>
      <c r="Q36" s="7">
        <v>20</v>
      </c>
      <c r="R36" s="7">
        <v>15</v>
      </c>
      <c r="S36" s="7">
        <v>13</v>
      </c>
      <c r="T36" s="218">
        <v>12</v>
      </c>
      <c r="U36" s="7"/>
      <c r="V36" s="7"/>
      <c r="W36" s="1148"/>
      <c r="X36" s="1152" t="str">
        <f t="shared" ref="X36:AC36" si="65">IF(O36="","",CEILING(O36*1.02,1))</f>
        <v/>
      </c>
      <c r="Y36" s="1148" t="str">
        <f t="shared" si="65"/>
        <v/>
      </c>
      <c r="Z36" s="1148">
        <f t="shared" si="65"/>
        <v>21</v>
      </c>
      <c r="AA36" s="1148">
        <f t="shared" si="65"/>
        <v>16</v>
      </c>
      <c r="AB36" s="1148">
        <f t="shared" si="65"/>
        <v>14</v>
      </c>
      <c r="AC36" s="173">
        <f t="shared" si="65"/>
        <v>13</v>
      </c>
      <c r="AD36" s="5"/>
      <c r="AE36" s="5"/>
      <c r="AF36" s="5"/>
      <c r="AG36" s="5"/>
      <c r="AH36" s="5"/>
      <c r="AI36" s="5"/>
    </row>
    <row r="37" spans="1:35" s="577" customFormat="1" ht="15.75" customHeight="1" x14ac:dyDescent="0.2">
      <c r="A37" s="880" t="s">
        <v>1030</v>
      </c>
      <c r="B37" s="881" t="s">
        <v>1031</v>
      </c>
      <c r="C37" s="881"/>
      <c r="D37" s="40" t="e">
        <f>VLOOKUP(C37,'Items in Tally'!$A$2:$D$4982,2,FALSE)</f>
        <v>#N/A</v>
      </c>
      <c r="E37" s="882">
        <v>44764</v>
      </c>
      <c r="F37" s="1139"/>
      <c r="G37" s="883">
        <v>0.28000000000000003</v>
      </c>
      <c r="H37" s="884">
        <v>3.75</v>
      </c>
      <c r="I37" s="885" t="str">
        <f t="shared" ref="I37:M37" si="66">IF(O37="","",O37/$H37-1)</f>
        <v/>
      </c>
      <c r="J37" s="885" t="str">
        <f t="shared" si="66"/>
        <v/>
      </c>
      <c r="K37" s="885">
        <f t="shared" si="66"/>
        <v>8.3333333333333339</v>
      </c>
      <c r="L37" s="885">
        <f t="shared" si="66"/>
        <v>6.7333333333333334</v>
      </c>
      <c r="M37" s="885">
        <f t="shared" si="66"/>
        <v>6.2</v>
      </c>
      <c r="N37" s="886"/>
      <c r="O37" s="887"/>
      <c r="P37" s="1142"/>
      <c r="Q37" s="1213">
        <v>35</v>
      </c>
      <c r="R37" s="1213">
        <v>29</v>
      </c>
      <c r="S37" s="1213">
        <v>27</v>
      </c>
      <c r="T37" s="1214">
        <v>25</v>
      </c>
      <c r="U37" s="1206"/>
      <c r="V37" s="1142"/>
      <c r="W37" s="888"/>
      <c r="X37" s="889" t="str">
        <f t="shared" ref="X37:AD37" si="67">IF(O37="","",CEILING(O37*1.02,1))</f>
        <v/>
      </c>
      <c r="Y37" s="1139" t="str">
        <f t="shared" si="67"/>
        <v/>
      </c>
      <c r="Z37" s="1208">
        <f t="shared" si="67"/>
        <v>36</v>
      </c>
      <c r="AA37" s="1208">
        <f t="shared" si="67"/>
        <v>30</v>
      </c>
      <c r="AB37" s="1208">
        <f t="shared" si="67"/>
        <v>28</v>
      </c>
      <c r="AC37" s="1208">
        <f t="shared" si="67"/>
        <v>26</v>
      </c>
      <c r="AD37" s="1208" t="str">
        <f t="shared" si="67"/>
        <v/>
      </c>
      <c r="AE37" s="890"/>
      <c r="AF37" s="890"/>
      <c r="AG37" s="890"/>
      <c r="AH37" s="890"/>
      <c r="AI37" s="890"/>
    </row>
    <row r="38" spans="1:35" s="577" customFormat="1" ht="15.75" customHeight="1" x14ac:dyDescent="0.2">
      <c r="A38" s="891" t="s">
        <v>1032</v>
      </c>
      <c r="B38" s="289" t="s">
        <v>1033</v>
      </c>
      <c r="C38" s="289"/>
      <c r="D38" s="40" t="e">
        <f>VLOOKUP(C38,'Items in Tally'!$A$2:$D$4982,2,FALSE)</f>
        <v>#N/A</v>
      </c>
      <c r="E38" s="290">
        <v>44826</v>
      </c>
      <c r="F38" s="294"/>
      <c r="G38" s="244">
        <v>0.6</v>
      </c>
      <c r="H38" s="892">
        <v>8</v>
      </c>
      <c r="I38" s="343" t="str">
        <f t="shared" ref="I38:M38" si="68">IF(O38="","",O38/$H38-1)</f>
        <v/>
      </c>
      <c r="J38" s="343" t="str">
        <f t="shared" si="68"/>
        <v/>
      </c>
      <c r="K38" s="343" t="str">
        <f t="shared" si="68"/>
        <v/>
      </c>
      <c r="L38" s="343" t="str">
        <f t="shared" si="68"/>
        <v/>
      </c>
      <c r="M38" s="343" t="str">
        <f t="shared" si="68"/>
        <v/>
      </c>
      <c r="N38" s="244"/>
      <c r="O38" s="291"/>
      <c r="P38" s="198"/>
      <c r="Q38" s="1209"/>
      <c r="R38" s="1209"/>
      <c r="S38" s="1209"/>
      <c r="T38" s="1215"/>
      <c r="U38" s="1207"/>
      <c r="V38" s="408"/>
      <c r="W38" s="294"/>
      <c r="X38" s="293" t="str">
        <f t="shared" ref="X38:Y38" si="69">IF(O38="","",CEILING(O38*1.02,1))</f>
        <v/>
      </c>
      <c r="Y38" s="294" t="str">
        <f t="shared" si="69"/>
        <v/>
      </c>
      <c r="Z38" s="1209"/>
      <c r="AA38" s="1209"/>
      <c r="AB38" s="1209"/>
      <c r="AC38" s="1209"/>
      <c r="AD38" s="1209"/>
      <c r="AE38" s="408"/>
      <c r="AF38" s="408"/>
      <c r="AG38" s="408"/>
      <c r="AH38" s="408"/>
      <c r="AI38" s="408"/>
    </row>
    <row r="39" spans="1:35" s="577" customFormat="1" ht="15.75" customHeight="1" x14ac:dyDescent="0.2">
      <c r="A39" s="406" t="s">
        <v>1034</v>
      </c>
      <c r="B39" s="10" t="s">
        <v>1035</v>
      </c>
      <c r="C39" s="10"/>
      <c r="D39" s="40" t="e">
        <f>VLOOKUP(C39,'Items in Tally'!$A$2:$D$4982,2,FALSE)</f>
        <v>#N/A</v>
      </c>
      <c r="E39" s="209">
        <v>44826</v>
      </c>
      <c r="F39" s="641"/>
      <c r="G39" s="1130">
        <v>0.48</v>
      </c>
      <c r="H39" s="125">
        <v>6.5</v>
      </c>
      <c r="I39" s="9" t="str">
        <f t="shared" ref="I39:M39" si="70">IF(O39="","",O39/$H39-1)</f>
        <v/>
      </c>
      <c r="J39" s="9" t="str">
        <f t="shared" si="70"/>
        <v/>
      </c>
      <c r="K39" s="9">
        <f t="shared" si="70"/>
        <v>2.0769230769230771</v>
      </c>
      <c r="L39" s="9">
        <f t="shared" si="70"/>
        <v>1.4615384615384617</v>
      </c>
      <c r="M39" s="9">
        <f t="shared" si="70"/>
        <v>1.1538461538461537</v>
      </c>
      <c r="N39" s="1130"/>
      <c r="O39" s="1129"/>
      <c r="P39" s="124"/>
      <c r="Q39" s="124">
        <v>20</v>
      </c>
      <c r="R39" s="124">
        <v>16</v>
      </c>
      <c r="S39" s="124">
        <v>14</v>
      </c>
      <c r="T39" s="212">
        <v>12</v>
      </c>
      <c r="U39" s="124"/>
      <c r="V39" s="124"/>
      <c r="W39" s="1131"/>
      <c r="X39" s="1134" t="str">
        <f t="shared" ref="X39:AC39" si="71">IF(O39="","",CEILING(O39*1.02,1))</f>
        <v/>
      </c>
      <c r="Y39" s="1131" t="str">
        <f t="shared" si="71"/>
        <v/>
      </c>
      <c r="Z39" s="1131">
        <f t="shared" si="71"/>
        <v>21</v>
      </c>
      <c r="AA39" s="1131">
        <f t="shared" si="71"/>
        <v>17</v>
      </c>
      <c r="AB39" s="1131">
        <f t="shared" si="71"/>
        <v>15</v>
      </c>
      <c r="AC39" s="178">
        <f t="shared" si="71"/>
        <v>13</v>
      </c>
      <c r="AD39" s="8"/>
      <c r="AE39" s="8"/>
      <c r="AF39" s="8"/>
      <c r="AG39" s="8"/>
      <c r="AH39" s="8"/>
      <c r="AI39" s="8"/>
    </row>
    <row r="40" spans="1:35" s="577" customFormat="1" ht="15.75" customHeight="1" x14ac:dyDescent="0.2">
      <c r="A40" s="406" t="s">
        <v>1036</v>
      </c>
      <c r="B40" s="10" t="s">
        <v>1037</v>
      </c>
      <c r="C40" s="10"/>
      <c r="D40" s="40" t="e">
        <f>VLOOKUP(C40,'Items in Tally'!$A$2:$D$4982,2,FALSE)</f>
        <v>#N/A</v>
      </c>
      <c r="E40" s="209">
        <v>44228</v>
      </c>
      <c r="F40" s="641"/>
      <c r="G40" s="1130">
        <v>0.55000000000000004</v>
      </c>
      <c r="H40" s="125">
        <v>7.15</v>
      </c>
      <c r="I40" s="9" t="str">
        <f t="shared" ref="I40:M40" si="72">IF(O40="","",O40/$H40-1)</f>
        <v/>
      </c>
      <c r="J40" s="9" t="str">
        <f t="shared" si="72"/>
        <v/>
      </c>
      <c r="K40" s="9">
        <f t="shared" si="72"/>
        <v>1.7972027972027971</v>
      </c>
      <c r="L40" s="9">
        <f t="shared" si="72"/>
        <v>1.2377622377622375</v>
      </c>
      <c r="M40" s="9">
        <f t="shared" si="72"/>
        <v>0.95804195804195791</v>
      </c>
      <c r="N40" s="1130"/>
      <c r="O40" s="1129"/>
      <c r="P40" s="124"/>
      <c r="Q40" s="124">
        <v>20</v>
      </c>
      <c r="R40" s="124">
        <v>16</v>
      </c>
      <c r="S40" s="124">
        <v>14</v>
      </c>
      <c r="T40" s="212">
        <v>12</v>
      </c>
      <c r="U40" s="124"/>
      <c r="V40" s="124"/>
      <c r="W40" s="1131"/>
      <c r="X40" s="1134" t="str">
        <f t="shared" ref="X40:AC40" si="73">IF(O40="","",CEILING(O40*1.02,1))</f>
        <v/>
      </c>
      <c r="Y40" s="1131" t="str">
        <f t="shared" si="73"/>
        <v/>
      </c>
      <c r="Z40" s="1131">
        <f t="shared" si="73"/>
        <v>21</v>
      </c>
      <c r="AA40" s="1131">
        <f t="shared" si="73"/>
        <v>17</v>
      </c>
      <c r="AB40" s="1131">
        <f t="shared" si="73"/>
        <v>15</v>
      </c>
      <c r="AC40" s="178">
        <f t="shared" si="73"/>
        <v>13</v>
      </c>
      <c r="AD40" s="8"/>
      <c r="AE40" s="8"/>
      <c r="AF40" s="8"/>
      <c r="AG40" s="8"/>
      <c r="AH40" s="8"/>
      <c r="AI40" s="8"/>
    </row>
    <row r="41" spans="1:35" s="578" customFormat="1" ht="15.75" customHeight="1" x14ac:dyDescent="0.2">
      <c r="A41" s="410" t="s">
        <v>1038</v>
      </c>
      <c r="B41" s="40" t="s">
        <v>1039</v>
      </c>
      <c r="C41" s="40"/>
      <c r="D41" s="40" t="e">
        <f>VLOOKUP(C41,'Items in Tally'!$A$2:$D$4982,2,FALSE)</f>
        <v>#N/A</v>
      </c>
      <c r="E41" s="215">
        <v>44228</v>
      </c>
      <c r="F41" s="642"/>
      <c r="G41" s="1150">
        <v>0.8</v>
      </c>
      <c r="H41" s="133">
        <v>10.5</v>
      </c>
      <c r="I41" s="6"/>
      <c r="J41" s="6"/>
      <c r="K41" s="6"/>
      <c r="L41" s="6"/>
      <c r="M41" s="6"/>
      <c r="N41" s="1150"/>
      <c r="O41" s="1122"/>
      <c r="P41" s="7"/>
      <c r="Q41" s="7">
        <v>40</v>
      </c>
      <c r="R41" s="7">
        <v>35</v>
      </c>
      <c r="S41" s="7">
        <v>35</v>
      </c>
      <c r="T41" s="218">
        <v>30</v>
      </c>
      <c r="U41" s="7"/>
      <c r="V41" s="7"/>
      <c r="W41" s="1148"/>
      <c r="X41" s="1152" t="str">
        <f t="shared" ref="X41:AC41" si="74">IF(O41="","",CEILING(O41*1.02,1))</f>
        <v/>
      </c>
      <c r="Y41" s="1148" t="str">
        <f t="shared" si="74"/>
        <v/>
      </c>
      <c r="Z41" s="1148">
        <f t="shared" si="74"/>
        <v>41</v>
      </c>
      <c r="AA41" s="1148">
        <f t="shared" si="74"/>
        <v>36</v>
      </c>
      <c r="AB41" s="1148">
        <f t="shared" si="74"/>
        <v>36</v>
      </c>
      <c r="AC41" s="173">
        <f t="shared" si="74"/>
        <v>31</v>
      </c>
      <c r="AD41" s="5"/>
      <c r="AE41" s="5"/>
      <c r="AF41" s="5"/>
      <c r="AG41" s="5"/>
      <c r="AH41" s="5"/>
      <c r="AI41" s="5"/>
    </row>
    <row r="42" spans="1:35" s="577" customFormat="1" ht="15.75" customHeight="1" x14ac:dyDescent="0.2">
      <c r="A42" s="406" t="s">
        <v>1040</v>
      </c>
      <c r="B42" s="10" t="s">
        <v>1041</v>
      </c>
      <c r="C42" s="10"/>
      <c r="D42" s="40" t="e">
        <f>VLOOKUP(C42,'Items in Tally'!$A$2:$D$4982,2,FALSE)</f>
        <v>#N/A</v>
      </c>
      <c r="E42" s="209">
        <v>44531</v>
      </c>
      <c r="F42" s="641"/>
      <c r="G42" s="1130">
        <v>0.25</v>
      </c>
      <c r="H42" s="125">
        <v>3.25</v>
      </c>
      <c r="I42" s="9"/>
      <c r="J42" s="9"/>
      <c r="K42" s="9"/>
      <c r="L42" s="9"/>
      <c r="M42" s="9"/>
      <c r="N42" s="1130"/>
      <c r="O42" s="1129"/>
      <c r="P42" s="124"/>
      <c r="Q42" s="124">
        <v>18</v>
      </c>
      <c r="R42" s="124">
        <v>14</v>
      </c>
      <c r="S42" s="124">
        <v>12</v>
      </c>
      <c r="T42" s="212">
        <v>10</v>
      </c>
      <c r="U42" s="124"/>
      <c r="V42" s="124"/>
      <c r="W42" s="1131"/>
      <c r="X42" s="1134" t="str">
        <f t="shared" ref="X42:AC42" si="75">IF(O42="","",CEILING(O42*1.02,1))</f>
        <v/>
      </c>
      <c r="Y42" s="1131" t="str">
        <f t="shared" si="75"/>
        <v/>
      </c>
      <c r="Z42" s="1131">
        <f t="shared" si="75"/>
        <v>19</v>
      </c>
      <c r="AA42" s="1131">
        <f t="shared" si="75"/>
        <v>15</v>
      </c>
      <c r="AB42" s="1131">
        <f t="shared" si="75"/>
        <v>13</v>
      </c>
      <c r="AC42" s="178">
        <f t="shared" si="75"/>
        <v>11</v>
      </c>
      <c r="AD42" s="8"/>
      <c r="AE42" s="8"/>
      <c r="AF42" s="8"/>
      <c r="AG42" s="8"/>
      <c r="AH42" s="8"/>
      <c r="AI42" s="8"/>
    </row>
    <row r="43" spans="1:35" s="577" customFormat="1" ht="15.75" customHeight="1" x14ac:dyDescent="0.2">
      <c r="A43" s="406" t="s">
        <v>1042</v>
      </c>
      <c r="B43" s="10" t="s">
        <v>1043</v>
      </c>
      <c r="C43" s="10"/>
      <c r="D43" s="40" t="e">
        <f>VLOOKUP(C43,'Items in Tally'!$A$2:$D$4982,2,FALSE)</f>
        <v>#N/A</v>
      </c>
      <c r="E43" s="209">
        <v>44531</v>
      </c>
      <c r="F43" s="641"/>
      <c r="G43" s="1130">
        <v>0.41</v>
      </c>
      <c r="H43" s="125">
        <v>5.5</v>
      </c>
      <c r="I43" s="9"/>
      <c r="J43" s="9"/>
      <c r="K43" s="9"/>
      <c r="L43" s="9"/>
      <c r="M43" s="9"/>
      <c r="N43" s="1130"/>
      <c r="O43" s="1129"/>
      <c r="P43" s="124"/>
      <c r="Q43" s="124">
        <v>18</v>
      </c>
      <c r="R43" s="124">
        <v>14</v>
      </c>
      <c r="S43" s="124">
        <v>12</v>
      </c>
      <c r="T43" s="212">
        <v>10</v>
      </c>
      <c r="U43" s="124"/>
      <c r="V43" s="124"/>
      <c r="W43" s="1131"/>
      <c r="X43" s="1134" t="str">
        <f t="shared" ref="X43:AC43" si="76">IF(O43="","",CEILING(O43*1.02,1))</f>
        <v/>
      </c>
      <c r="Y43" s="1131" t="str">
        <f t="shared" si="76"/>
        <v/>
      </c>
      <c r="Z43" s="1131">
        <f t="shared" si="76"/>
        <v>19</v>
      </c>
      <c r="AA43" s="1131">
        <f t="shared" si="76"/>
        <v>15</v>
      </c>
      <c r="AB43" s="1131">
        <f t="shared" si="76"/>
        <v>13</v>
      </c>
      <c r="AC43" s="178">
        <f t="shared" si="76"/>
        <v>11</v>
      </c>
      <c r="AD43" s="8"/>
      <c r="AE43" s="8"/>
      <c r="AF43" s="8"/>
      <c r="AG43" s="8"/>
      <c r="AH43" s="8"/>
      <c r="AI43" s="8"/>
    </row>
    <row r="44" spans="1:35" s="577" customFormat="1" ht="15.75" customHeight="1" x14ac:dyDescent="0.2">
      <c r="A44" s="406" t="s">
        <v>1044</v>
      </c>
      <c r="B44" s="10" t="s">
        <v>1045</v>
      </c>
      <c r="C44" s="10"/>
      <c r="D44" s="40" t="e">
        <f>VLOOKUP(C44,'Items in Tally'!$A$2:$D$4982,2,FALSE)</f>
        <v>#N/A</v>
      </c>
      <c r="E44" s="209">
        <v>44764</v>
      </c>
      <c r="F44" s="641"/>
      <c r="G44" s="1130">
        <v>0.35</v>
      </c>
      <c r="H44" s="125">
        <v>4.75</v>
      </c>
      <c r="I44" s="36"/>
      <c r="J44" s="36"/>
      <c r="K44" s="36"/>
      <c r="L44" s="36"/>
      <c r="M44" s="36"/>
      <c r="N44" s="1130"/>
      <c r="O44" s="1129"/>
      <c r="P44" s="16"/>
      <c r="Q44" s="124">
        <v>18</v>
      </c>
      <c r="R44" s="124">
        <v>14</v>
      </c>
      <c r="S44" s="124">
        <v>12</v>
      </c>
      <c r="T44" s="212">
        <v>10</v>
      </c>
      <c r="U44" s="124"/>
      <c r="V44" s="124"/>
      <c r="W44" s="124"/>
      <c r="X44" s="1134" t="str">
        <f t="shared" ref="X44:AC44" si="77">IF(O44="","",CEILING(O44*1.02,1))</f>
        <v/>
      </c>
      <c r="Y44" s="1131" t="str">
        <f t="shared" si="77"/>
        <v/>
      </c>
      <c r="Z44" s="1131">
        <f t="shared" si="77"/>
        <v>19</v>
      </c>
      <c r="AA44" s="1131">
        <f t="shared" si="77"/>
        <v>15</v>
      </c>
      <c r="AB44" s="1131">
        <f t="shared" si="77"/>
        <v>13</v>
      </c>
      <c r="AC44" s="178">
        <f t="shared" si="77"/>
        <v>11</v>
      </c>
      <c r="AD44" s="8"/>
      <c r="AE44" s="8"/>
      <c r="AF44" s="8"/>
      <c r="AG44" s="8"/>
      <c r="AH44" s="8"/>
      <c r="AI44" s="8"/>
    </row>
    <row r="45" spans="1:35" s="578" customFormat="1" ht="15.75" customHeight="1" x14ac:dyDescent="0.2">
      <c r="A45" s="410" t="s">
        <v>1046</v>
      </c>
      <c r="B45" s="40" t="s">
        <v>1047</v>
      </c>
      <c r="C45" s="40"/>
      <c r="D45" s="40" t="e">
        <f>VLOOKUP(C45,'Items in Tally'!$A$2:$D$4982,2,FALSE)</f>
        <v>#N/A</v>
      </c>
      <c r="E45" s="215">
        <v>44228</v>
      </c>
      <c r="F45" s="642"/>
      <c r="G45" s="133">
        <v>1</v>
      </c>
      <c r="H45" s="133">
        <v>13</v>
      </c>
      <c r="I45" s="34"/>
      <c r="J45" s="34"/>
      <c r="K45" s="34"/>
      <c r="L45" s="34"/>
      <c r="M45" s="34"/>
      <c r="N45" s="1150"/>
      <c r="O45" s="1122"/>
      <c r="P45" s="79"/>
      <c r="Q45" s="35">
        <v>50</v>
      </c>
      <c r="R45" s="35">
        <v>45</v>
      </c>
      <c r="S45" s="35">
        <v>42</v>
      </c>
      <c r="T45" s="237">
        <v>40</v>
      </c>
      <c r="U45" s="35"/>
      <c r="V45" s="35"/>
      <c r="W45" s="7"/>
      <c r="X45" s="1152" t="str">
        <f t="shared" ref="X45:AC45" si="78">IF(O45="","",CEILING(O45*1.02,1))</f>
        <v/>
      </c>
      <c r="Y45" s="1148" t="str">
        <f t="shared" si="78"/>
        <v/>
      </c>
      <c r="Z45" s="1148">
        <f t="shared" si="78"/>
        <v>51</v>
      </c>
      <c r="AA45" s="1148">
        <f t="shared" si="78"/>
        <v>46</v>
      </c>
      <c r="AB45" s="1148">
        <f t="shared" si="78"/>
        <v>43</v>
      </c>
      <c r="AC45" s="173">
        <f t="shared" si="78"/>
        <v>41</v>
      </c>
      <c r="AD45" s="5"/>
      <c r="AE45" s="5"/>
      <c r="AF45" s="5"/>
      <c r="AG45" s="5"/>
      <c r="AH45" s="5"/>
      <c r="AI45" s="5"/>
    </row>
    <row r="46" spans="1:35" s="578" customFormat="1" ht="15.75" customHeight="1" x14ac:dyDescent="0.2">
      <c r="A46" s="410" t="s">
        <v>1048</v>
      </c>
      <c r="B46" s="40"/>
      <c r="C46" s="40"/>
      <c r="D46" s="40" t="e">
        <f>VLOOKUP(C46,'Items in Tally'!$A$2:$D$4982,2,FALSE)</f>
        <v>#N/A</v>
      </c>
      <c r="E46" s="215"/>
      <c r="F46" s="642"/>
      <c r="G46" s="133"/>
      <c r="H46" s="133"/>
      <c r="I46" s="34"/>
      <c r="J46" s="34"/>
      <c r="K46" s="34"/>
      <c r="L46" s="34"/>
      <c r="M46" s="34"/>
      <c r="N46" s="1150"/>
      <c r="O46" s="1122"/>
      <c r="P46" s="79"/>
      <c r="Q46" s="35">
        <v>75</v>
      </c>
      <c r="R46" s="35">
        <v>65</v>
      </c>
      <c r="S46" s="35">
        <v>60</v>
      </c>
      <c r="T46" s="237">
        <v>55</v>
      </c>
      <c r="U46" s="35"/>
      <c r="V46" s="35"/>
      <c r="W46" s="7"/>
      <c r="X46" s="1152" t="str">
        <f t="shared" ref="X46:AC46" si="79">IF(O46="","",CEILING(O46*1.02,1))</f>
        <v/>
      </c>
      <c r="Y46" s="1148" t="str">
        <f t="shared" si="79"/>
        <v/>
      </c>
      <c r="Z46" s="1148">
        <f t="shared" si="79"/>
        <v>77</v>
      </c>
      <c r="AA46" s="1148">
        <f t="shared" si="79"/>
        <v>67</v>
      </c>
      <c r="AB46" s="1148">
        <f t="shared" si="79"/>
        <v>62</v>
      </c>
      <c r="AC46" s="173">
        <f t="shared" si="79"/>
        <v>57</v>
      </c>
      <c r="AD46" s="5"/>
      <c r="AE46" s="5"/>
      <c r="AF46" s="5"/>
      <c r="AG46" s="5"/>
      <c r="AH46" s="5"/>
      <c r="AI46" s="5"/>
    </row>
    <row r="47" spans="1:35" s="578" customFormat="1" ht="15.75" customHeight="1" x14ac:dyDescent="0.2">
      <c r="A47" s="610" t="s">
        <v>1049</v>
      </c>
      <c r="B47" s="611" t="s">
        <v>1050</v>
      </c>
      <c r="C47" s="611"/>
      <c r="D47" s="40" t="e">
        <f>VLOOKUP(C47,'Items in Tally'!$A$2:$D$4982,2,FALSE)</f>
        <v>#N/A</v>
      </c>
      <c r="E47" s="612">
        <v>44764</v>
      </c>
      <c r="F47" s="1141"/>
      <c r="G47" s="613">
        <v>0.75</v>
      </c>
      <c r="H47" s="614">
        <v>10</v>
      </c>
      <c r="I47" s="615"/>
      <c r="J47" s="615"/>
      <c r="K47" s="615"/>
      <c r="L47" s="615"/>
      <c r="M47" s="615"/>
      <c r="N47" s="613"/>
      <c r="O47" s="616"/>
      <c r="P47" s="617"/>
      <c r="Q47" s="1210">
        <v>70</v>
      </c>
      <c r="R47" s="1210">
        <v>65</v>
      </c>
      <c r="S47" s="1210">
        <v>62</v>
      </c>
      <c r="T47" s="1210">
        <v>60</v>
      </c>
      <c r="U47" s="1210"/>
      <c r="V47" s="1140"/>
      <c r="W47" s="618"/>
      <c r="X47" s="619" t="str">
        <f t="shared" ref="X47:AC47" si="80">IF(O47="","",CEILING(O47*1.02,1))</f>
        <v/>
      </c>
      <c r="Y47" s="1141" t="str">
        <f t="shared" si="80"/>
        <v/>
      </c>
      <c r="Z47" s="1212">
        <f t="shared" si="80"/>
        <v>72</v>
      </c>
      <c r="AA47" s="1212">
        <f t="shared" si="80"/>
        <v>67</v>
      </c>
      <c r="AB47" s="1212">
        <f t="shared" si="80"/>
        <v>64</v>
      </c>
      <c r="AC47" s="1212">
        <f t="shared" si="80"/>
        <v>62</v>
      </c>
      <c r="AD47" s="1212"/>
      <c r="AE47" s="893"/>
      <c r="AF47" s="893"/>
      <c r="AG47" s="893"/>
      <c r="AH47" s="893"/>
      <c r="AI47" s="893"/>
    </row>
    <row r="48" spans="1:35" s="578" customFormat="1" ht="15.75" customHeight="1" x14ac:dyDescent="0.2">
      <c r="A48" s="527" t="s">
        <v>1051</v>
      </c>
      <c r="B48" s="620" t="s">
        <v>1052</v>
      </c>
      <c r="C48" s="620"/>
      <c r="D48" s="40" t="e">
        <f>VLOOKUP(C48,'Items in Tally'!$A$2:$D$4982,2,FALSE)</f>
        <v>#N/A</v>
      </c>
      <c r="E48" s="621">
        <v>44764</v>
      </c>
      <c r="F48" s="503"/>
      <c r="G48" s="320">
        <v>1.1000000000000001</v>
      </c>
      <c r="H48" s="322">
        <v>14.5</v>
      </c>
      <c r="I48" s="622"/>
      <c r="J48" s="622"/>
      <c r="K48" s="622"/>
      <c r="L48" s="622"/>
      <c r="M48" s="622"/>
      <c r="N48" s="320"/>
      <c r="O48" s="327"/>
      <c r="P48" s="623"/>
      <c r="Q48" s="1211"/>
      <c r="R48" s="1211"/>
      <c r="S48" s="1211"/>
      <c r="T48" s="1211"/>
      <c r="U48" s="1211"/>
      <c r="V48" s="362"/>
      <c r="W48" s="530"/>
      <c r="X48" s="502" t="str">
        <f t="shared" ref="X48:Y48" si="81">IF(O48="","",CEILING(O48*1.02,1))</f>
        <v/>
      </c>
      <c r="Y48" s="503" t="str">
        <f t="shared" si="81"/>
        <v/>
      </c>
      <c r="Z48" s="1211"/>
      <c r="AA48" s="1211"/>
      <c r="AB48" s="1211"/>
      <c r="AC48" s="1211"/>
      <c r="AD48" s="1211"/>
      <c r="AE48" s="362"/>
      <c r="AF48" s="362"/>
      <c r="AG48" s="362"/>
      <c r="AH48" s="362"/>
      <c r="AI48" s="362"/>
    </row>
    <row r="49" spans="1:35" s="577" customFormat="1" ht="15.75" customHeight="1" x14ac:dyDescent="0.2">
      <c r="A49" s="406" t="s">
        <v>1053</v>
      </c>
      <c r="B49" s="10" t="s">
        <v>1054</v>
      </c>
      <c r="C49" s="10"/>
      <c r="D49" s="40" t="e">
        <f>VLOOKUP(C49,'Items in Tally'!$A$2:$D$4982,2,FALSE)</f>
        <v>#N/A</v>
      </c>
      <c r="E49" s="405">
        <v>44256</v>
      </c>
      <c r="F49" s="641"/>
      <c r="G49" s="1130">
        <v>2</v>
      </c>
      <c r="H49" s="1130">
        <v>26</v>
      </c>
      <c r="I49" s="36"/>
      <c r="J49" s="36"/>
      <c r="K49" s="36"/>
      <c r="L49" s="36"/>
      <c r="M49" s="36"/>
      <c r="N49" s="1130"/>
      <c r="O49" s="1129"/>
      <c r="P49" s="16"/>
      <c r="Q49" s="17">
        <v>35</v>
      </c>
      <c r="R49" s="17">
        <v>28</v>
      </c>
      <c r="S49" s="17">
        <v>26</v>
      </c>
      <c r="T49" s="240">
        <v>25</v>
      </c>
      <c r="U49" s="17"/>
      <c r="V49" s="17"/>
      <c r="W49" s="124"/>
      <c r="X49" s="1134" t="str">
        <f t="shared" ref="X49:AC49" si="82">IF(O49="","",CEILING(O49*1.02,1))</f>
        <v/>
      </c>
      <c r="Y49" s="1131" t="str">
        <f t="shared" si="82"/>
        <v/>
      </c>
      <c r="Z49" s="1131">
        <f t="shared" si="82"/>
        <v>36</v>
      </c>
      <c r="AA49" s="1131">
        <f t="shared" si="82"/>
        <v>29</v>
      </c>
      <c r="AB49" s="1131">
        <f t="shared" si="82"/>
        <v>27</v>
      </c>
      <c r="AC49" s="178">
        <f t="shared" si="82"/>
        <v>26</v>
      </c>
      <c r="AD49" s="8"/>
      <c r="AE49" s="8"/>
      <c r="AF49" s="8"/>
      <c r="AG49" s="8"/>
      <c r="AH49" s="8"/>
      <c r="AI49" s="8"/>
    </row>
    <row r="50" spans="1:35" s="578" customFormat="1" ht="15.75" customHeight="1" x14ac:dyDescent="0.2">
      <c r="A50" s="410" t="s">
        <v>1055</v>
      </c>
      <c r="B50" s="40" t="s">
        <v>1056</v>
      </c>
      <c r="C50" s="40"/>
      <c r="D50" s="40" t="e">
        <f>VLOOKUP(C50,'Items in Tally'!$A$2:$D$4982,2,FALSE)</f>
        <v>#N/A</v>
      </c>
      <c r="E50" s="401"/>
      <c r="F50" s="642"/>
      <c r="G50" s="1150"/>
      <c r="H50" s="1150"/>
      <c r="I50" s="34"/>
      <c r="J50" s="34"/>
      <c r="K50" s="34"/>
      <c r="L50" s="34"/>
      <c r="M50" s="34"/>
      <c r="N50" s="1150"/>
      <c r="O50" s="1122"/>
      <c r="P50" s="79"/>
      <c r="Q50" s="35"/>
      <c r="R50" s="35"/>
      <c r="S50" s="35"/>
      <c r="T50" s="237"/>
      <c r="U50" s="35"/>
      <c r="V50" s="35"/>
      <c r="W50" s="7"/>
      <c r="X50" s="1152" t="str">
        <f t="shared" ref="X50:AC50" si="83">IF(O50="","",CEILING(O50*1.02,1))</f>
        <v/>
      </c>
      <c r="Y50" s="1148" t="str">
        <f t="shared" si="83"/>
        <v/>
      </c>
      <c r="Z50" s="1148" t="str">
        <f t="shared" si="83"/>
        <v/>
      </c>
      <c r="AA50" s="1148" t="str">
        <f t="shared" si="83"/>
        <v/>
      </c>
      <c r="AB50" s="1148" t="str">
        <f t="shared" si="83"/>
        <v/>
      </c>
      <c r="AC50" s="173" t="str">
        <f t="shared" si="83"/>
        <v/>
      </c>
      <c r="AD50" s="5"/>
      <c r="AE50" s="5"/>
      <c r="AF50" s="5"/>
      <c r="AG50" s="5"/>
      <c r="AH50" s="5"/>
      <c r="AI50" s="5"/>
    </row>
    <row r="51" spans="1:35" s="577" customFormat="1" ht="15.75" customHeight="1" x14ac:dyDescent="0.2">
      <c r="A51" s="406" t="s">
        <v>1057</v>
      </c>
      <c r="B51" s="10" t="s">
        <v>1058</v>
      </c>
      <c r="C51" s="10"/>
      <c r="D51" s="40" t="e">
        <f>VLOOKUP(C51,'Items in Tally'!$A$2:$D$4982,2,FALSE)</f>
        <v>#N/A</v>
      </c>
      <c r="E51" s="405">
        <v>44764</v>
      </c>
      <c r="F51" s="641"/>
      <c r="G51" s="1130">
        <v>0.6</v>
      </c>
      <c r="H51" s="1130">
        <v>8</v>
      </c>
      <c r="I51" s="36"/>
      <c r="J51" s="36"/>
      <c r="K51" s="36"/>
      <c r="L51" s="36"/>
      <c r="M51" s="36"/>
      <c r="N51" s="1130"/>
      <c r="O51" s="1129"/>
      <c r="P51" s="16"/>
      <c r="Q51" s="17">
        <v>18</v>
      </c>
      <c r="R51" s="17">
        <v>17</v>
      </c>
      <c r="S51" s="17">
        <v>16</v>
      </c>
      <c r="T51" s="240">
        <v>15</v>
      </c>
      <c r="U51" s="17"/>
      <c r="V51" s="17"/>
      <c r="W51" s="124"/>
      <c r="X51" s="1134" t="str">
        <f t="shared" ref="X51:AC51" si="84">IF(O51="","",CEILING(O51*1.02,1))</f>
        <v/>
      </c>
      <c r="Y51" s="1131" t="str">
        <f t="shared" si="84"/>
        <v/>
      </c>
      <c r="Z51" s="1131">
        <f t="shared" si="84"/>
        <v>19</v>
      </c>
      <c r="AA51" s="1131">
        <f t="shared" si="84"/>
        <v>18</v>
      </c>
      <c r="AB51" s="1131">
        <f t="shared" si="84"/>
        <v>17</v>
      </c>
      <c r="AC51" s="178">
        <f t="shared" si="84"/>
        <v>16</v>
      </c>
      <c r="AD51" s="8"/>
      <c r="AE51" s="8"/>
      <c r="AF51" s="8"/>
      <c r="AG51" s="8"/>
      <c r="AH51" s="8"/>
      <c r="AI51" s="8"/>
    </row>
    <row r="52" spans="1:35" s="577" customFormat="1" ht="15.75" customHeight="1" x14ac:dyDescent="0.2">
      <c r="A52" s="406" t="s">
        <v>1059</v>
      </c>
      <c r="B52" s="10" t="s">
        <v>1060</v>
      </c>
      <c r="C52" s="10"/>
      <c r="D52" s="40" t="e">
        <f>VLOOKUP(C52,'Items in Tally'!$A$2:$D$4982,2,FALSE)</f>
        <v>#N/A</v>
      </c>
      <c r="E52" s="405">
        <v>44764</v>
      </c>
      <c r="F52" s="641"/>
      <c r="G52" s="1130">
        <v>0.75</v>
      </c>
      <c r="H52" s="1130">
        <v>10</v>
      </c>
      <c r="I52" s="36"/>
      <c r="J52" s="36"/>
      <c r="K52" s="36"/>
      <c r="L52" s="36"/>
      <c r="M52" s="36"/>
      <c r="N52" s="1130"/>
      <c r="O52" s="1129"/>
      <c r="P52" s="16"/>
      <c r="Q52" s="17">
        <v>35</v>
      </c>
      <c r="R52" s="17">
        <v>32</v>
      </c>
      <c r="S52" s="17">
        <v>30</v>
      </c>
      <c r="T52" s="240">
        <v>28</v>
      </c>
      <c r="U52" s="17"/>
      <c r="V52" s="17"/>
      <c r="W52" s="124"/>
      <c r="X52" s="1134" t="str">
        <f t="shared" ref="X52:AC52" si="85">IF(O52="","",CEILING(O52*1.02,1))</f>
        <v/>
      </c>
      <c r="Y52" s="1131" t="str">
        <f t="shared" si="85"/>
        <v/>
      </c>
      <c r="Z52" s="1131">
        <f t="shared" si="85"/>
        <v>36</v>
      </c>
      <c r="AA52" s="1131">
        <f t="shared" si="85"/>
        <v>33</v>
      </c>
      <c r="AB52" s="1131">
        <f t="shared" si="85"/>
        <v>31</v>
      </c>
      <c r="AC52" s="178">
        <f t="shared" si="85"/>
        <v>29</v>
      </c>
      <c r="AD52" s="8"/>
      <c r="AE52" s="8"/>
      <c r="AF52" s="8"/>
      <c r="AG52" s="8"/>
      <c r="AH52" s="8"/>
      <c r="AI52" s="8"/>
    </row>
    <row r="53" spans="1:35" ht="15.75" customHeight="1" x14ac:dyDescent="0.2">
      <c r="A53" s="407"/>
      <c r="B53" s="4"/>
      <c r="C53" s="4"/>
      <c r="D53" s="40" t="e">
        <f>VLOOKUP(C53,'Items in Tally'!$A$2:$D$4982,2,FALSE)</f>
        <v>#N/A</v>
      </c>
      <c r="E53" s="166"/>
      <c r="F53" s="727"/>
      <c r="G53" s="1133"/>
      <c r="H53" s="1133"/>
      <c r="I53" s="15"/>
      <c r="J53" s="15"/>
      <c r="K53" s="15"/>
      <c r="L53" s="15"/>
      <c r="M53" s="15"/>
      <c r="N53" s="1133"/>
      <c r="O53" s="1132"/>
      <c r="P53" s="16"/>
      <c r="Q53" s="17"/>
      <c r="R53" s="17"/>
      <c r="S53" s="17"/>
      <c r="T53" s="240"/>
      <c r="U53" s="17"/>
      <c r="V53" s="17"/>
      <c r="W53" s="18"/>
      <c r="X53" s="1134"/>
      <c r="Y53" s="1131"/>
      <c r="Z53" s="1131"/>
      <c r="AA53" s="1131"/>
      <c r="AB53" s="1131"/>
      <c r="AC53" s="178"/>
      <c r="AD53" s="1"/>
      <c r="AE53" s="1"/>
      <c r="AF53" s="1"/>
      <c r="AG53" s="1"/>
      <c r="AH53" s="1"/>
      <c r="AI53" s="1"/>
    </row>
    <row r="54" spans="1:35" ht="15.75" customHeight="1" x14ac:dyDescent="0.2">
      <c r="A54" s="390" t="s">
        <v>1061</v>
      </c>
      <c r="B54" s="403"/>
      <c r="C54" s="403"/>
      <c r="D54" s="40" t="e">
        <f>VLOOKUP(C54,'Items in Tally'!$A$2:$D$4982,2,FALSE)</f>
        <v>#N/A</v>
      </c>
      <c r="E54" s="358"/>
      <c r="F54" s="281"/>
      <c r="G54" s="190"/>
      <c r="H54" s="190"/>
      <c r="I54" s="279" t="str">
        <f t="shared" ref="I54:M54" si="86">IF(O54="","",O54/$H54-1)</f>
        <v/>
      </c>
      <c r="J54" s="279" t="str">
        <f t="shared" si="86"/>
        <v/>
      </c>
      <c r="K54" s="279" t="str">
        <f t="shared" si="86"/>
        <v/>
      </c>
      <c r="L54" s="279" t="str">
        <f t="shared" si="86"/>
        <v/>
      </c>
      <c r="M54" s="279" t="str">
        <f t="shared" si="86"/>
        <v/>
      </c>
      <c r="N54" s="223"/>
      <c r="O54" s="280"/>
      <c r="P54" s="259"/>
      <c r="Q54" s="259"/>
      <c r="R54" s="259"/>
      <c r="S54" s="259"/>
      <c r="T54" s="260"/>
      <c r="U54" s="259"/>
      <c r="V54" s="259"/>
      <c r="W54" s="281"/>
      <c r="X54" s="262" t="str">
        <f t="shared" ref="X54:AC54" si="87">IF(O54="","",CEILING(O54*1.02,1))</f>
        <v/>
      </c>
      <c r="Y54" s="261" t="str">
        <f t="shared" si="87"/>
        <v/>
      </c>
      <c r="Z54" s="261" t="str">
        <f t="shared" si="87"/>
        <v/>
      </c>
      <c r="AA54" s="261" t="str">
        <f t="shared" si="87"/>
        <v/>
      </c>
      <c r="AB54" s="261" t="str">
        <f t="shared" si="87"/>
        <v/>
      </c>
      <c r="AC54" s="263" t="str">
        <f t="shared" si="87"/>
        <v/>
      </c>
      <c r="AD54" s="190"/>
      <c r="AE54" s="190"/>
      <c r="AF54" s="190"/>
      <c r="AG54" s="190"/>
      <c r="AH54" s="190"/>
      <c r="AI54" s="190"/>
    </row>
    <row r="55" spans="1:35" ht="15.75" customHeight="1" x14ac:dyDescent="0.2">
      <c r="A55" s="165" t="s">
        <v>1062</v>
      </c>
      <c r="B55" s="1"/>
      <c r="C55" s="1"/>
      <c r="D55" s="40" t="e">
        <f>VLOOKUP(C55,'Items in Tally'!$A$2:$D$4982,2,FALSE)</f>
        <v>#N/A</v>
      </c>
      <c r="E55" s="402">
        <v>44105</v>
      </c>
      <c r="F55" s="727"/>
      <c r="G55" s="1133">
        <v>3</v>
      </c>
      <c r="H55" s="1133">
        <v>34</v>
      </c>
      <c r="I55" s="15"/>
      <c r="J55" s="15"/>
      <c r="K55" s="15"/>
      <c r="L55" s="15"/>
      <c r="M55" s="15"/>
      <c r="N55" s="1133"/>
      <c r="O55" s="1132"/>
      <c r="P55" s="16"/>
      <c r="Q55" s="17">
        <v>50</v>
      </c>
      <c r="R55" s="17">
        <v>45</v>
      </c>
      <c r="S55" s="17">
        <v>42</v>
      </c>
      <c r="T55" s="240">
        <v>40</v>
      </c>
      <c r="U55" s="17"/>
      <c r="V55" s="17"/>
      <c r="W55" s="18"/>
      <c r="X55" s="1134" t="str">
        <f t="shared" ref="X55:AC55" si="88">IF(O55="","",CEILING(O55*1.02,1))</f>
        <v/>
      </c>
      <c r="Y55" s="1131" t="str">
        <f t="shared" si="88"/>
        <v/>
      </c>
      <c r="Z55" s="1131">
        <f t="shared" si="88"/>
        <v>51</v>
      </c>
      <c r="AA55" s="1131">
        <f t="shared" si="88"/>
        <v>46</v>
      </c>
      <c r="AB55" s="1131">
        <f t="shared" si="88"/>
        <v>43</v>
      </c>
      <c r="AC55" s="178">
        <f t="shared" si="88"/>
        <v>41</v>
      </c>
      <c r="AD55" s="1"/>
      <c r="AE55" s="1"/>
      <c r="AF55" s="1"/>
      <c r="AG55" s="1"/>
      <c r="AH55" s="1"/>
      <c r="AI55" s="1"/>
    </row>
    <row r="56" spans="1:35" ht="15.75" customHeight="1" x14ac:dyDescent="0.2">
      <c r="A56" s="165" t="s">
        <v>1063</v>
      </c>
      <c r="B56" s="1"/>
      <c r="C56" s="1"/>
      <c r="D56" s="40" t="e">
        <f>VLOOKUP(C56,'Items in Tally'!$A$2:$D$4982,2,FALSE)</f>
        <v>#N/A</v>
      </c>
      <c r="E56" s="402">
        <v>44593</v>
      </c>
      <c r="F56" s="727"/>
      <c r="G56" s="1133">
        <v>3</v>
      </c>
      <c r="H56" s="1133">
        <v>40</v>
      </c>
      <c r="I56" s="15"/>
      <c r="J56" s="15"/>
      <c r="K56" s="15"/>
      <c r="L56" s="15"/>
      <c r="M56" s="15"/>
      <c r="N56" s="1133"/>
      <c r="O56" s="1132"/>
      <c r="P56" s="16"/>
      <c r="Q56" s="17">
        <v>55</v>
      </c>
      <c r="R56" s="17">
        <v>50</v>
      </c>
      <c r="S56" s="17">
        <v>47</v>
      </c>
      <c r="T56" s="240">
        <v>45</v>
      </c>
      <c r="U56" s="17"/>
      <c r="V56" s="17"/>
      <c r="W56" s="18"/>
      <c r="X56" s="1134" t="str">
        <f t="shared" ref="X56:AC56" si="89">IF(O56="","",CEILING(O56*1.02,1))</f>
        <v/>
      </c>
      <c r="Y56" s="1131" t="str">
        <f t="shared" si="89"/>
        <v/>
      </c>
      <c r="Z56" s="1131">
        <f t="shared" si="89"/>
        <v>57</v>
      </c>
      <c r="AA56" s="1131">
        <f t="shared" si="89"/>
        <v>51</v>
      </c>
      <c r="AB56" s="1131">
        <f t="shared" si="89"/>
        <v>48</v>
      </c>
      <c r="AC56" s="178">
        <f t="shared" si="89"/>
        <v>46</v>
      </c>
      <c r="AD56" s="1"/>
      <c r="AE56" s="1"/>
      <c r="AF56" s="1"/>
      <c r="AG56" s="1"/>
      <c r="AH56" s="1"/>
      <c r="AI56" s="1"/>
    </row>
    <row r="57" spans="1:35" ht="15.75" customHeight="1" x14ac:dyDescent="0.2">
      <c r="A57" s="407" t="s">
        <v>1064</v>
      </c>
      <c r="B57" s="1"/>
      <c r="C57" s="1"/>
      <c r="D57" s="40" t="e">
        <f>VLOOKUP(C57,'Items in Tally'!$A$2:$D$4982,2,FALSE)</f>
        <v>#N/A</v>
      </c>
      <c r="E57" s="402">
        <v>44105</v>
      </c>
      <c r="F57" s="727"/>
      <c r="G57" s="1133">
        <v>3</v>
      </c>
      <c r="H57" s="1133">
        <v>35</v>
      </c>
      <c r="I57" s="15"/>
      <c r="J57" s="15"/>
      <c r="K57" s="15"/>
      <c r="L57" s="15"/>
      <c r="M57" s="15"/>
      <c r="N57" s="1133"/>
      <c r="O57" s="1132"/>
      <c r="P57" s="16"/>
      <c r="Q57" s="17">
        <v>50</v>
      </c>
      <c r="R57" s="17">
        <v>45</v>
      </c>
      <c r="S57" s="17">
        <v>42</v>
      </c>
      <c r="T57" s="240">
        <v>40</v>
      </c>
      <c r="U57" s="17"/>
      <c r="V57" s="17"/>
      <c r="W57" s="18"/>
      <c r="X57" s="1134" t="str">
        <f t="shared" ref="X57:AC57" si="90">IF(O57="","",CEILING(O57*1.02,1))</f>
        <v/>
      </c>
      <c r="Y57" s="1131" t="str">
        <f t="shared" si="90"/>
        <v/>
      </c>
      <c r="Z57" s="1131">
        <f t="shared" si="90"/>
        <v>51</v>
      </c>
      <c r="AA57" s="1131">
        <f t="shared" si="90"/>
        <v>46</v>
      </c>
      <c r="AB57" s="1131">
        <f t="shared" si="90"/>
        <v>43</v>
      </c>
      <c r="AC57" s="178">
        <f t="shared" si="90"/>
        <v>41</v>
      </c>
      <c r="AD57" s="1"/>
      <c r="AE57" s="1"/>
      <c r="AF57" s="1"/>
      <c r="AG57" s="1"/>
      <c r="AH57" s="1"/>
      <c r="AI57" s="1"/>
    </row>
    <row r="58" spans="1:35" ht="15.75" customHeight="1" x14ac:dyDescent="0.2">
      <c r="A58" s="407" t="s">
        <v>1065</v>
      </c>
      <c r="B58" s="1"/>
      <c r="C58" s="1"/>
      <c r="D58" s="40" t="e">
        <f>VLOOKUP(C58,'Items in Tally'!$A$2:$D$4982,2,FALSE)</f>
        <v>#N/A</v>
      </c>
      <c r="E58" s="402">
        <v>44105</v>
      </c>
      <c r="F58" s="727"/>
      <c r="G58" s="1133">
        <v>3</v>
      </c>
      <c r="H58" s="1133">
        <v>35</v>
      </c>
      <c r="I58" s="15"/>
      <c r="J58" s="15"/>
      <c r="K58" s="15"/>
      <c r="L58" s="15"/>
      <c r="M58" s="15"/>
      <c r="N58" s="1133"/>
      <c r="O58" s="1132"/>
      <c r="P58" s="16"/>
      <c r="Q58" s="17">
        <v>50</v>
      </c>
      <c r="R58" s="17">
        <v>45</v>
      </c>
      <c r="S58" s="17">
        <v>42</v>
      </c>
      <c r="T58" s="240">
        <v>40</v>
      </c>
      <c r="U58" s="17"/>
      <c r="V58" s="17"/>
      <c r="W58" s="18"/>
      <c r="X58" s="1134" t="str">
        <f t="shared" ref="X58:AC58" si="91">IF(O58="","",CEILING(O58*1.02,1))</f>
        <v/>
      </c>
      <c r="Y58" s="1131" t="str">
        <f t="shared" si="91"/>
        <v/>
      </c>
      <c r="Z58" s="1131">
        <f t="shared" si="91"/>
        <v>51</v>
      </c>
      <c r="AA58" s="1131">
        <f t="shared" si="91"/>
        <v>46</v>
      </c>
      <c r="AB58" s="1131">
        <f t="shared" si="91"/>
        <v>43</v>
      </c>
      <c r="AC58" s="178">
        <f t="shared" si="91"/>
        <v>41</v>
      </c>
      <c r="AD58" s="1"/>
      <c r="AE58" s="1"/>
      <c r="AF58" s="1"/>
      <c r="AG58" s="1"/>
      <c r="AH58" s="1"/>
      <c r="AI58" s="1"/>
    </row>
    <row r="59" spans="1:35" ht="15.75" customHeight="1" x14ac:dyDescent="0.2">
      <c r="A59" s="165"/>
      <c r="B59" s="1"/>
      <c r="C59" s="1"/>
      <c r="D59" s="40" t="e">
        <f>VLOOKUP(C59,'Items in Tally'!$A$2:$D$4982,2,FALSE)</f>
        <v>#N/A</v>
      </c>
      <c r="E59" s="166"/>
      <c r="F59" s="727"/>
      <c r="G59" s="1133"/>
      <c r="H59" s="1133"/>
      <c r="I59" s="15"/>
      <c r="J59" s="15"/>
      <c r="K59" s="15"/>
      <c r="L59" s="15"/>
      <c r="M59" s="15"/>
      <c r="N59" s="1133"/>
      <c r="O59" s="1132"/>
      <c r="P59" s="16"/>
      <c r="Q59" s="17"/>
      <c r="R59" s="17"/>
      <c r="S59" s="17"/>
      <c r="T59" s="240"/>
      <c r="U59" s="17"/>
      <c r="V59" s="17"/>
      <c r="W59" s="18"/>
      <c r="X59" s="1134" t="str">
        <f t="shared" ref="X59:AC59" si="92">IF(O59="","",CEILING(O59*1.02,1))</f>
        <v/>
      </c>
      <c r="Y59" s="1131" t="str">
        <f t="shared" si="92"/>
        <v/>
      </c>
      <c r="Z59" s="1131" t="str">
        <f t="shared" si="92"/>
        <v/>
      </c>
      <c r="AA59" s="1131" t="str">
        <f t="shared" si="92"/>
        <v/>
      </c>
      <c r="AB59" s="1131" t="str">
        <f t="shared" si="92"/>
        <v/>
      </c>
      <c r="AC59" s="178" t="str">
        <f t="shared" si="92"/>
        <v/>
      </c>
      <c r="AD59" s="1"/>
      <c r="AE59" s="1"/>
      <c r="AF59" s="1"/>
      <c r="AG59" s="1"/>
      <c r="AH59" s="1"/>
      <c r="AI59" s="1"/>
    </row>
    <row r="60" spans="1:35" ht="15.75" customHeight="1" x14ac:dyDescent="0.2">
      <c r="A60" s="165" t="s">
        <v>1066</v>
      </c>
      <c r="B60" s="1"/>
      <c r="C60" s="1"/>
      <c r="D60" s="40" t="e">
        <f>VLOOKUP(C60,'Items in Tally'!$A$2:$D$4982,2,FALSE)</f>
        <v>#N/A</v>
      </c>
      <c r="E60" s="402">
        <v>44228</v>
      </c>
      <c r="F60" s="727"/>
      <c r="G60" s="1133">
        <v>0.9</v>
      </c>
      <c r="H60" s="1133">
        <v>11</v>
      </c>
      <c r="I60" s="15"/>
      <c r="J60" s="15"/>
      <c r="K60" s="15"/>
      <c r="L60" s="15"/>
      <c r="M60" s="15"/>
      <c r="N60" s="1133"/>
      <c r="O60" s="1132"/>
      <c r="P60" s="16"/>
      <c r="Q60" s="17">
        <v>30</v>
      </c>
      <c r="R60" s="17">
        <v>25</v>
      </c>
      <c r="S60" s="17">
        <v>25</v>
      </c>
      <c r="T60" s="240"/>
      <c r="U60" s="17"/>
      <c r="V60" s="17"/>
      <c r="W60" s="18"/>
      <c r="X60" s="1134" t="str">
        <f t="shared" ref="X60:AC60" si="93">IF(O60="","",CEILING(O60*1.02,1))</f>
        <v/>
      </c>
      <c r="Y60" s="1131" t="str">
        <f t="shared" si="93"/>
        <v/>
      </c>
      <c r="Z60" s="1131">
        <f t="shared" si="93"/>
        <v>31</v>
      </c>
      <c r="AA60" s="1131">
        <f t="shared" si="93"/>
        <v>26</v>
      </c>
      <c r="AB60" s="1131">
        <f t="shared" si="93"/>
        <v>26</v>
      </c>
      <c r="AC60" s="178" t="str">
        <f t="shared" si="93"/>
        <v/>
      </c>
      <c r="AD60" s="1"/>
      <c r="AE60" s="1"/>
      <c r="AF60" s="1"/>
      <c r="AG60" s="1"/>
      <c r="AH60" s="1"/>
      <c r="AI60" s="1"/>
    </row>
    <row r="61" spans="1:35" ht="15.75" customHeight="1" x14ac:dyDescent="0.2">
      <c r="A61" s="165"/>
      <c r="B61" s="1"/>
      <c r="C61" s="1"/>
      <c r="D61" s="40" t="e">
        <f>VLOOKUP(C61,'Items in Tally'!$A$2:$D$4982,2,FALSE)</f>
        <v>#N/A</v>
      </c>
      <c r="E61" s="166"/>
      <c r="F61" s="727"/>
      <c r="G61" s="1133"/>
      <c r="H61" s="1133"/>
      <c r="I61" s="15"/>
      <c r="J61" s="15"/>
      <c r="K61" s="15"/>
      <c r="L61" s="15"/>
      <c r="M61" s="15"/>
      <c r="N61" s="1133"/>
      <c r="O61" s="1132"/>
      <c r="P61" s="16"/>
      <c r="Q61" s="17"/>
      <c r="R61" s="17"/>
      <c r="S61" s="17"/>
      <c r="T61" s="240"/>
      <c r="U61" s="17"/>
      <c r="V61" s="17"/>
      <c r="W61" s="18"/>
      <c r="X61" s="211"/>
      <c r="Y61" s="1130" t="str">
        <f t="shared" ref="Y61:Z61" si="94">IF(P61="","",CEILING(P61*1.02,0.5))</f>
        <v/>
      </c>
      <c r="Z61" s="1130" t="str">
        <f t="shared" si="94"/>
        <v/>
      </c>
      <c r="AA61" s="1130"/>
      <c r="AB61" s="1130" t="str">
        <f>IF(S61="","",CEILING(S61*1.02,0.5))</f>
        <v/>
      </c>
      <c r="AC61" s="179"/>
      <c r="AD61" s="1"/>
      <c r="AE61" s="1"/>
      <c r="AF61" s="1"/>
      <c r="AG61" s="1"/>
      <c r="AH61" s="1"/>
      <c r="AI61" s="1"/>
    </row>
    <row r="62" spans="1:35" s="578" customFormat="1" ht="15.75" customHeight="1" x14ac:dyDescent="0.2">
      <c r="A62" s="1116" t="s">
        <v>1067</v>
      </c>
      <c r="B62" s="1117"/>
      <c r="C62" s="1117" t="s">
        <v>1068</v>
      </c>
      <c r="D62" s="40" t="str">
        <f>VLOOKUP(C62,'Items in Tally'!$A$2:$D$4982,2,FALSE)</f>
        <v>40 PC</v>
      </c>
      <c r="E62" s="1118">
        <v>45772</v>
      </c>
      <c r="F62" s="1119" t="s">
        <v>1069</v>
      </c>
      <c r="G62" s="1120">
        <v>7.5</v>
      </c>
      <c r="H62" s="1120">
        <v>92</v>
      </c>
      <c r="I62" s="1121"/>
      <c r="J62" s="1121"/>
      <c r="K62" s="1121"/>
      <c r="L62" s="1121"/>
      <c r="M62" s="1121"/>
      <c r="N62" s="1120"/>
      <c r="O62" s="1122">
        <v>140</v>
      </c>
      <c r="P62" s="45" t="s">
        <v>1070</v>
      </c>
      <c r="Q62" s="1150">
        <v>115</v>
      </c>
      <c r="R62" s="1150">
        <v>107</v>
      </c>
      <c r="S62" s="1150">
        <v>105</v>
      </c>
      <c r="T62" s="1045">
        <v>102</v>
      </c>
      <c r="U62" s="1150"/>
      <c r="V62" s="1150"/>
      <c r="W62" s="7"/>
      <c r="X62" s="1152">
        <f t="shared" ref="X62" si="95">IF(O62="","",CEILING(O62*1.02,1))</f>
        <v>143</v>
      </c>
      <c r="Y62" s="1148">
        <f t="shared" ref="Y62" si="96">IF(P62="","",CEILING(P62*1.02,1))</f>
        <v>133</v>
      </c>
      <c r="Z62" s="1148">
        <f t="shared" ref="Z62" si="97">IF(Q62="","",CEILING(Q62*1.02,1))</f>
        <v>118</v>
      </c>
      <c r="AA62" s="1148">
        <f t="shared" ref="AA62" si="98">IF(R62="","",CEILING(R62*1.02,1))</f>
        <v>110</v>
      </c>
      <c r="AB62" s="1148">
        <f t="shared" ref="AB62" si="99">IF(S62="","",CEILING(S62*1.02,1))</f>
        <v>108</v>
      </c>
      <c r="AC62" s="173">
        <f t="shared" ref="AC62" si="100">IF(T62="","",CEILING(T62*1.02,1))</f>
        <v>105</v>
      </c>
      <c r="AD62" s="5"/>
      <c r="AE62" s="5"/>
      <c r="AF62" s="5"/>
      <c r="AG62" s="5"/>
      <c r="AH62" s="5"/>
      <c r="AI62" s="5"/>
    </row>
    <row r="63" spans="1:35" s="578" customFormat="1" ht="15.75" customHeight="1" x14ac:dyDescent="0.2">
      <c r="A63" s="171" t="s">
        <v>1071</v>
      </c>
      <c r="B63" s="5"/>
      <c r="C63" s="5"/>
      <c r="D63" s="40" t="e">
        <f>VLOOKUP(C63,'Items in Tally'!$A$2:$D$4982,2,FALSE)</f>
        <v>#N/A</v>
      </c>
      <c r="E63" s="174"/>
      <c r="F63" s="642"/>
      <c r="G63" s="1150"/>
      <c r="H63" s="1150"/>
      <c r="I63" s="34"/>
      <c r="J63" s="34"/>
      <c r="K63" s="34"/>
      <c r="L63" s="34"/>
      <c r="M63" s="34"/>
      <c r="N63" s="1150"/>
      <c r="O63" s="1122"/>
      <c r="P63" s="45"/>
      <c r="Q63" s="1150"/>
      <c r="R63" s="1150"/>
      <c r="S63" s="1150"/>
      <c r="T63" s="1045"/>
      <c r="U63" s="1150"/>
      <c r="V63" s="1150"/>
      <c r="W63" s="7"/>
      <c r="X63" s="1122"/>
      <c r="Y63" s="1150"/>
      <c r="Z63" s="1150"/>
      <c r="AA63" s="1150"/>
      <c r="AB63" s="1150"/>
      <c r="AC63" s="1045"/>
      <c r="AD63" s="5"/>
      <c r="AE63" s="5">
        <v>2.1</v>
      </c>
      <c r="AF63" s="5"/>
      <c r="AG63" s="5">
        <v>180</v>
      </c>
      <c r="AH63" s="5" t="s">
        <v>199</v>
      </c>
      <c r="AI63" s="5">
        <v>480</v>
      </c>
    </row>
    <row r="64" spans="1:35" s="578" customFormat="1" ht="15.75" customHeight="1" x14ac:dyDescent="0.2">
      <c r="A64" s="5" t="s">
        <v>1072</v>
      </c>
      <c r="B64" s="5"/>
      <c r="C64" s="5"/>
      <c r="D64" s="40" t="e">
        <f>VLOOKUP(C64,'Items in Tally'!$A$2:$D$4982,2,FALSE)</f>
        <v>#N/A</v>
      </c>
      <c r="E64" s="174"/>
      <c r="F64" s="642"/>
      <c r="G64" s="1150"/>
      <c r="H64" s="5"/>
      <c r="I64" s="34"/>
      <c r="J64" s="34"/>
      <c r="K64" s="34"/>
      <c r="L64" s="34"/>
      <c r="M64" s="34"/>
      <c r="N64" s="1150"/>
      <c r="O64" s="1122"/>
      <c r="P64" s="45"/>
      <c r="Q64" s="1150"/>
      <c r="R64" s="1150"/>
      <c r="S64" s="1150"/>
      <c r="T64" s="1045"/>
      <c r="U64" s="1150"/>
      <c r="V64" s="1150"/>
      <c r="W64" s="7"/>
      <c r="X64" s="217"/>
      <c r="Y64" s="1150" t="str">
        <f t="shared" ref="Y64:Z64" si="101">IF(P64="","",CEILING(P64*1.02,0.5))</f>
        <v/>
      </c>
      <c r="Z64" s="1150" t="str">
        <f t="shared" si="101"/>
        <v/>
      </c>
      <c r="AA64" s="1150"/>
      <c r="AB64" s="1150" t="str">
        <f t="shared" ref="AB64:AB65" si="102">IF(S64="","",CEILING(S64*1.02,0.5))</f>
        <v/>
      </c>
      <c r="AC64" s="174"/>
      <c r="AD64" s="5"/>
      <c r="AE64" s="5"/>
      <c r="AF64" s="5"/>
      <c r="AG64" s="5"/>
      <c r="AH64" s="5"/>
      <c r="AI64" s="5"/>
    </row>
    <row r="65" spans="1:35" s="578" customFormat="1" ht="15.75" customHeight="1" x14ac:dyDescent="0.2">
      <c r="A65" s="171" t="s">
        <v>1073</v>
      </c>
      <c r="B65" s="5"/>
      <c r="C65" s="5"/>
      <c r="D65" s="40" t="e">
        <f>VLOOKUP(C65,'Items in Tally'!$A$2:$D$4982,2,FALSE)</f>
        <v>#N/A</v>
      </c>
      <c r="E65" s="174"/>
      <c r="F65" s="642"/>
      <c r="G65" s="1150"/>
      <c r="H65" s="5"/>
      <c r="I65" s="34"/>
      <c r="J65" s="34"/>
      <c r="K65" s="34"/>
      <c r="L65" s="34"/>
      <c r="M65" s="34"/>
      <c r="N65" s="1150"/>
      <c r="O65" s="1122"/>
      <c r="P65" s="79"/>
      <c r="Q65" s="1150"/>
      <c r="R65" s="1150"/>
      <c r="S65" s="1150"/>
      <c r="T65" s="1045"/>
      <c r="U65" s="1150"/>
      <c r="V65" s="1150"/>
      <c r="W65" s="7"/>
      <c r="X65" s="217"/>
      <c r="Y65" s="1150" t="str">
        <f t="shared" ref="Y65:Z65" si="103">IF(P65="","",CEILING(P65*1.02,0.5))</f>
        <v/>
      </c>
      <c r="Z65" s="1150" t="str">
        <f t="shared" si="103"/>
        <v/>
      </c>
      <c r="AA65" s="1150"/>
      <c r="AB65" s="1150" t="str">
        <f t="shared" si="102"/>
        <v/>
      </c>
      <c r="AC65" s="174"/>
      <c r="AD65" s="5"/>
      <c r="AE65" s="5"/>
      <c r="AF65" s="5"/>
      <c r="AG65" s="5"/>
      <c r="AH65" s="5"/>
      <c r="AI65" s="5"/>
    </row>
    <row r="66" spans="1:35" s="624" customFormat="1" ht="15.75" customHeight="1" x14ac:dyDescent="0.2">
      <c r="A66" s="536"/>
      <c r="B66" s="119"/>
      <c r="C66" s="119"/>
      <c r="D66" s="40" t="e">
        <f>VLOOKUP(C66,'Items in Tally'!$A$2:$D$4982,2,FALSE)</f>
        <v>#N/A</v>
      </c>
      <c r="E66" s="600"/>
      <c r="F66" s="717"/>
      <c r="G66" s="1157"/>
      <c r="H66" s="119"/>
      <c r="I66" s="655"/>
      <c r="J66" s="655"/>
      <c r="K66" s="655"/>
      <c r="L66" s="655"/>
      <c r="M66" s="655"/>
      <c r="N66" s="1157"/>
      <c r="O66" s="1159"/>
      <c r="P66" s="653"/>
      <c r="Q66" s="1157"/>
      <c r="R66" s="1157"/>
      <c r="S66" s="1157"/>
      <c r="T66" s="539"/>
      <c r="U66" s="1157"/>
      <c r="V66" s="1157"/>
      <c r="W66" s="121"/>
      <c r="X66" s="587"/>
      <c r="Y66" s="1157"/>
      <c r="Z66" s="1157"/>
      <c r="AA66" s="1157"/>
      <c r="AB66" s="1157"/>
      <c r="AC66" s="600"/>
      <c r="AD66" s="119"/>
      <c r="AE66" s="119"/>
      <c r="AF66" s="119"/>
      <c r="AG66" s="119"/>
      <c r="AH66" s="119"/>
      <c r="AI66" s="119"/>
    </row>
    <row r="67" spans="1:35" s="577" customFormat="1" ht="15.75" customHeight="1" x14ac:dyDescent="0.2">
      <c r="A67" s="175" t="s">
        <v>1074</v>
      </c>
      <c r="B67" s="8"/>
      <c r="C67" s="8" t="s">
        <v>1075</v>
      </c>
      <c r="D67" s="10" t="str">
        <f>VLOOKUP(C67,'Items in Tally'!$A$2:$D$4982,2,FALSE)</f>
        <v>165 PC</v>
      </c>
      <c r="E67" s="626">
        <v>45772</v>
      </c>
      <c r="F67" s="641" t="s">
        <v>81</v>
      </c>
      <c r="G67" s="1130">
        <v>6.8</v>
      </c>
      <c r="H67" s="8">
        <v>84</v>
      </c>
      <c r="I67" s="36"/>
      <c r="J67" s="36"/>
      <c r="K67" s="36"/>
      <c r="L67" s="36"/>
      <c r="M67" s="36"/>
      <c r="N67" s="1130"/>
      <c r="O67" s="1129">
        <v>150</v>
      </c>
      <c r="P67" s="19" t="s">
        <v>1076</v>
      </c>
      <c r="Q67" s="1130">
        <v>120</v>
      </c>
      <c r="R67" s="1130">
        <v>115</v>
      </c>
      <c r="S67" s="1130">
        <v>110</v>
      </c>
      <c r="T67" s="1154">
        <v>105</v>
      </c>
      <c r="U67" s="1130"/>
      <c r="V67" s="1130"/>
      <c r="W67" s="124"/>
      <c r="X67" s="1134">
        <f t="shared" ref="X67:X69" si="104">IF(O67="","",CEILING(O67*1.02,1))</f>
        <v>153</v>
      </c>
      <c r="Y67" s="1131">
        <f t="shared" ref="Y67:Y69" si="105">IF(P67="","",CEILING(P67*1.02,1))</f>
        <v>138</v>
      </c>
      <c r="Z67" s="1131">
        <f t="shared" ref="Z67:Z69" si="106">IF(Q67="","",CEILING(Q67*1.02,1))</f>
        <v>123</v>
      </c>
      <c r="AA67" s="1131">
        <f t="shared" ref="AA67:AA69" si="107">IF(R67="","",CEILING(R67*1.02,1))</f>
        <v>118</v>
      </c>
      <c r="AB67" s="1131">
        <f t="shared" ref="AB67:AB69" si="108">IF(S67="","",CEILING(S67*1.02,1))</f>
        <v>113</v>
      </c>
      <c r="AC67" s="178">
        <f t="shared" ref="AC67:AC69" si="109">IF(T67="","",CEILING(T67*1.02,1))</f>
        <v>108</v>
      </c>
      <c r="AD67" s="8"/>
      <c r="AE67" s="8"/>
      <c r="AF67" s="8"/>
      <c r="AG67" s="8"/>
      <c r="AH67" s="8"/>
      <c r="AI67" s="8"/>
    </row>
    <row r="68" spans="1:35" s="578" customFormat="1" ht="15.75" customHeight="1" x14ac:dyDescent="0.2">
      <c r="A68" s="171" t="s">
        <v>1077</v>
      </c>
      <c r="B68" s="5" t="s">
        <v>1078</v>
      </c>
      <c r="C68" s="5" t="s">
        <v>1079</v>
      </c>
      <c r="D68" s="40" t="str">
        <f>VLOOKUP(C68,'Items in Tally'!$A$2:$D$4982,2,FALSE)</f>
        <v>1 PC</v>
      </c>
      <c r="E68" s="679">
        <v>45772</v>
      </c>
      <c r="F68" s="642" t="s">
        <v>975</v>
      </c>
      <c r="G68" s="1150">
        <v>6.8</v>
      </c>
      <c r="H68" s="5">
        <v>85</v>
      </c>
      <c r="I68" s="34"/>
      <c r="J68" s="34"/>
      <c r="K68" s="34"/>
      <c r="L68" s="34"/>
      <c r="M68" s="34"/>
      <c r="N68" s="1150"/>
      <c r="O68" s="1122">
        <v>150</v>
      </c>
      <c r="P68" s="45" t="s">
        <v>1076</v>
      </c>
      <c r="Q68" s="1150">
        <v>120</v>
      </c>
      <c r="R68" s="1150">
        <v>112</v>
      </c>
      <c r="S68" s="1150">
        <v>110</v>
      </c>
      <c r="T68" s="1045">
        <v>105</v>
      </c>
      <c r="U68" s="1150"/>
      <c r="V68" s="1150"/>
      <c r="W68" s="7"/>
      <c r="X68" s="1152">
        <f t="shared" si="104"/>
        <v>153</v>
      </c>
      <c r="Y68" s="1148">
        <f t="shared" si="105"/>
        <v>138</v>
      </c>
      <c r="Z68" s="1148">
        <f t="shared" si="106"/>
        <v>123</v>
      </c>
      <c r="AA68" s="1148">
        <f t="shared" si="107"/>
        <v>115</v>
      </c>
      <c r="AB68" s="1148">
        <f t="shared" si="108"/>
        <v>113</v>
      </c>
      <c r="AC68" s="173">
        <f t="shared" si="109"/>
        <v>108</v>
      </c>
      <c r="AD68" s="5"/>
      <c r="AE68" s="5"/>
      <c r="AF68" s="5"/>
      <c r="AG68" s="5"/>
      <c r="AH68" s="5"/>
      <c r="AI68" s="5"/>
    </row>
    <row r="69" spans="1:35" s="578" customFormat="1" ht="15.75" customHeight="1" x14ac:dyDescent="0.2">
      <c r="A69" s="171" t="s">
        <v>1080</v>
      </c>
      <c r="B69" s="5" t="s">
        <v>1081</v>
      </c>
      <c r="C69" s="5" t="s">
        <v>1082</v>
      </c>
      <c r="D69" s="40" t="str">
        <f>VLOOKUP(C69,'Items in Tally'!$A$2:$D$4982,2,FALSE)</f>
        <v> </v>
      </c>
      <c r="E69" s="679">
        <v>45772</v>
      </c>
      <c r="F69" s="642" t="s">
        <v>438</v>
      </c>
      <c r="G69" s="1150">
        <v>10</v>
      </c>
      <c r="H69" s="5">
        <v>123</v>
      </c>
      <c r="I69" s="34"/>
      <c r="J69" s="34"/>
      <c r="K69" s="34"/>
      <c r="L69" s="34"/>
      <c r="M69" s="34"/>
      <c r="N69" s="1150"/>
      <c r="O69" s="1122">
        <v>200</v>
      </c>
      <c r="P69" s="45" t="s">
        <v>398</v>
      </c>
      <c r="Q69" s="1150">
        <v>165</v>
      </c>
      <c r="R69" s="1150">
        <v>155</v>
      </c>
      <c r="S69" s="1150">
        <v>150</v>
      </c>
      <c r="T69" s="1045"/>
      <c r="U69" s="1150"/>
      <c r="V69" s="1150"/>
      <c r="W69" s="7"/>
      <c r="X69" s="1152">
        <f t="shared" si="104"/>
        <v>204</v>
      </c>
      <c r="Y69" s="1148">
        <f t="shared" si="105"/>
        <v>184</v>
      </c>
      <c r="Z69" s="1148">
        <f t="shared" si="106"/>
        <v>169</v>
      </c>
      <c r="AA69" s="1148">
        <f t="shared" si="107"/>
        <v>159</v>
      </c>
      <c r="AB69" s="1148">
        <f t="shared" si="108"/>
        <v>153</v>
      </c>
      <c r="AC69" s="173" t="str">
        <f t="shared" si="109"/>
        <v/>
      </c>
      <c r="AD69" s="5"/>
      <c r="AE69" s="5"/>
      <c r="AF69" s="5"/>
      <c r="AG69" s="5"/>
      <c r="AH69" s="5"/>
      <c r="AI69" s="5"/>
    </row>
    <row r="70" spans="1:35" s="577" customFormat="1" ht="15" customHeight="1" x14ac:dyDescent="0.2">
      <c r="A70" s="175" t="s">
        <v>1083</v>
      </c>
      <c r="B70" s="8" t="s">
        <v>1084</v>
      </c>
      <c r="C70" s="8" t="s">
        <v>1085</v>
      </c>
      <c r="D70" s="10" t="str">
        <f>VLOOKUP(C70,'Items in Tally'!$A$2:$D$4982,2,FALSE)</f>
        <v>25 PC</v>
      </c>
      <c r="E70" s="626">
        <v>45772</v>
      </c>
      <c r="F70" s="641"/>
      <c r="G70" s="1130">
        <v>11</v>
      </c>
      <c r="H70" s="8">
        <v>135</v>
      </c>
      <c r="I70" s="36"/>
      <c r="J70" s="36"/>
      <c r="K70" s="36"/>
      <c r="L70" s="36"/>
      <c r="M70" s="36"/>
      <c r="N70" s="1130"/>
      <c r="O70" s="1129">
        <v>210</v>
      </c>
      <c r="P70" s="19" t="s">
        <v>1086</v>
      </c>
      <c r="Q70" s="1130">
        <v>180</v>
      </c>
      <c r="R70" s="1130">
        <v>165</v>
      </c>
      <c r="S70" s="1130">
        <v>160</v>
      </c>
      <c r="T70" s="1154"/>
      <c r="U70" s="1130"/>
      <c r="V70" s="1130"/>
      <c r="W70" s="124"/>
      <c r="X70" s="1134">
        <f t="shared" ref="X70:X74" si="110">IF(O70="","",CEILING(O70*1.02,1))</f>
        <v>215</v>
      </c>
      <c r="Y70" s="1131">
        <f t="shared" ref="Y70:Y74" si="111">IF(P70="","",CEILING(P70*1.02,1))</f>
        <v>199</v>
      </c>
      <c r="Z70" s="1131">
        <f t="shared" ref="Z70:Z74" si="112">IF(Q70="","",CEILING(Q70*1.02,1))</f>
        <v>184</v>
      </c>
      <c r="AA70" s="1131">
        <f t="shared" ref="AA70:AA74" si="113">IF(R70="","",CEILING(R70*1.02,1))</f>
        <v>169</v>
      </c>
      <c r="AB70" s="1131">
        <f t="shared" ref="AB70:AB74" si="114">IF(S70="","",CEILING(S70*1.02,1))</f>
        <v>164</v>
      </c>
      <c r="AC70" s="178" t="str">
        <f t="shared" ref="AC70:AC74" si="115">IF(T70="","",CEILING(T70*1.02,1))</f>
        <v/>
      </c>
      <c r="AD70" s="8"/>
      <c r="AE70" s="8"/>
      <c r="AF70" s="8"/>
      <c r="AG70" s="8"/>
      <c r="AH70" s="8"/>
      <c r="AI70" s="8"/>
    </row>
    <row r="71" spans="1:35" s="577" customFormat="1" ht="15" customHeight="1" x14ac:dyDescent="0.2">
      <c r="A71" s="175" t="s">
        <v>1087</v>
      </c>
      <c r="B71" s="8"/>
      <c r="C71" s="8" t="s">
        <v>1088</v>
      </c>
      <c r="D71" s="10" t="str">
        <f>VLOOKUP(C71,'Items in Tally'!$A$2:$D$4982,2,FALSE)</f>
        <v> </v>
      </c>
      <c r="E71" s="626">
        <v>45772</v>
      </c>
      <c r="F71" s="641"/>
      <c r="G71" s="1130">
        <v>14</v>
      </c>
      <c r="H71" s="8">
        <v>171</v>
      </c>
      <c r="I71" s="36"/>
      <c r="J71" s="36"/>
      <c r="K71" s="36"/>
      <c r="L71" s="36"/>
      <c r="M71" s="36"/>
      <c r="N71" s="1130"/>
      <c r="O71" s="1129">
        <v>260</v>
      </c>
      <c r="P71" s="19" t="s">
        <v>392</v>
      </c>
      <c r="Q71" s="1130">
        <v>220</v>
      </c>
      <c r="R71" s="1130">
        <v>210</v>
      </c>
      <c r="S71" s="1130"/>
      <c r="T71" s="1154"/>
      <c r="U71" s="1130"/>
      <c r="V71" s="1130"/>
      <c r="W71" s="124"/>
      <c r="X71" s="1134">
        <f t="shared" si="110"/>
        <v>266</v>
      </c>
      <c r="Y71" s="1131">
        <f t="shared" si="111"/>
        <v>245</v>
      </c>
      <c r="Z71" s="1131">
        <f t="shared" si="112"/>
        <v>225</v>
      </c>
      <c r="AA71" s="1131">
        <f t="shared" si="113"/>
        <v>215</v>
      </c>
      <c r="AB71" s="1131" t="str">
        <f t="shared" si="114"/>
        <v/>
      </c>
      <c r="AC71" s="178" t="str">
        <f t="shared" si="115"/>
        <v/>
      </c>
      <c r="AD71" s="8"/>
      <c r="AE71" s="8"/>
      <c r="AF71" s="8"/>
      <c r="AG71" s="8"/>
      <c r="AH71" s="8"/>
      <c r="AI71" s="8"/>
    </row>
    <row r="72" spans="1:35" s="577" customFormat="1" ht="15" customHeight="1" x14ac:dyDescent="0.2">
      <c r="A72" s="175" t="s">
        <v>1089</v>
      </c>
      <c r="B72" s="8"/>
      <c r="C72" s="8" t="s">
        <v>1090</v>
      </c>
      <c r="D72" s="10" t="str">
        <f>VLOOKUP(C72,'Items in Tally'!$A$2:$D$4982,2,FALSE)</f>
        <v>3 PC</v>
      </c>
      <c r="E72" s="626">
        <v>45772</v>
      </c>
      <c r="F72" s="641"/>
      <c r="G72" s="1130">
        <v>11</v>
      </c>
      <c r="H72" s="8">
        <v>135</v>
      </c>
      <c r="I72" s="36"/>
      <c r="J72" s="36"/>
      <c r="K72" s="36"/>
      <c r="L72" s="36"/>
      <c r="M72" s="36"/>
      <c r="N72" s="1130"/>
      <c r="O72" s="1129">
        <v>210</v>
      </c>
      <c r="P72" s="19" t="s">
        <v>1086</v>
      </c>
      <c r="Q72" s="1130">
        <v>180</v>
      </c>
      <c r="R72" s="1130">
        <v>165</v>
      </c>
      <c r="S72" s="1130">
        <v>160</v>
      </c>
      <c r="T72" s="1154"/>
      <c r="U72" s="1130"/>
      <c r="V72" s="1130"/>
      <c r="W72" s="124"/>
      <c r="X72" s="1134">
        <f t="shared" si="110"/>
        <v>215</v>
      </c>
      <c r="Y72" s="1131">
        <f t="shared" si="111"/>
        <v>199</v>
      </c>
      <c r="Z72" s="1131">
        <f t="shared" si="112"/>
        <v>184</v>
      </c>
      <c r="AA72" s="1131">
        <f t="shared" si="113"/>
        <v>169</v>
      </c>
      <c r="AB72" s="1131">
        <f t="shared" si="114"/>
        <v>164</v>
      </c>
      <c r="AC72" s="178" t="str">
        <f t="shared" si="115"/>
        <v/>
      </c>
      <c r="AD72" s="8"/>
      <c r="AE72" s="8"/>
      <c r="AF72" s="8"/>
      <c r="AG72" s="8"/>
      <c r="AH72" s="8"/>
      <c r="AI72" s="8"/>
    </row>
    <row r="73" spans="1:35" s="577" customFormat="1" ht="15" customHeight="1" x14ac:dyDescent="0.2">
      <c r="A73" s="175" t="s">
        <v>1091</v>
      </c>
      <c r="B73" s="8"/>
      <c r="C73" s="8" t="s">
        <v>1092</v>
      </c>
      <c r="D73" s="10" t="str">
        <f>VLOOKUP(C73,'Items in Tally'!$A$2:$D$4982,2,FALSE)</f>
        <v> </v>
      </c>
      <c r="E73" s="626">
        <v>45772</v>
      </c>
      <c r="F73" s="641"/>
      <c r="G73" s="1130">
        <v>36</v>
      </c>
      <c r="H73" s="8">
        <v>440</v>
      </c>
      <c r="I73" s="36"/>
      <c r="J73" s="36"/>
      <c r="K73" s="36"/>
      <c r="L73" s="36"/>
      <c r="M73" s="36"/>
      <c r="N73" s="1130"/>
      <c r="O73" s="1129">
        <v>500</v>
      </c>
      <c r="P73" s="16" t="s">
        <v>1093</v>
      </c>
      <c r="Q73" s="1130">
        <v>475</v>
      </c>
      <c r="R73" s="1130"/>
      <c r="S73" s="1130"/>
      <c r="T73" s="1154"/>
      <c r="U73" s="1130"/>
      <c r="V73" s="1130"/>
      <c r="W73" s="124"/>
      <c r="X73" s="1134">
        <f t="shared" si="110"/>
        <v>510</v>
      </c>
      <c r="Y73" s="1131">
        <f t="shared" si="111"/>
        <v>495</v>
      </c>
      <c r="Z73" s="1131">
        <f t="shared" si="112"/>
        <v>485</v>
      </c>
      <c r="AA73" s="1131" t="str">
        <f t="shared" si="113"/>
        <v/>
      </c>
      <c r="AB73" s="1131" t="str">
        <f t="shared" si="114"/>
        <v/>
      </c>
      <c r="AC73" s="178" t="str">
        <f t="shared" si="115"/>
        <v/>
      </c>
      <c r="AD73" s="8"/>
      <c r="AE73" s="8"/>
      <c r="AF73" s="8"/>
      <c r="AG73" s="8"/>
      <c r="AH73" s="8"/>
      <c r="AI73" s="8"/>
    </row>
    <row r="74" spans="1:35" s="577" customFormat="1" ht="15" customHeight="1" x14ac:dyDescent="0.2">
      <c r="A74" s="175" t="s">
        <v>1094</v>
      </c>
      <c r="B74" s="8"/>
      <c r="C74" s="8" t="s">
        <v>1095</v>
      </c>
      <c r="D74" s="10" t="str">
        <f>VLOOKUP(C74,'Items in Tally'!$A$2:$D$4982,2,FALSE)</f>
        <v>4 PC</v>
      </c>
      <c r="E74" s="626">
        <v>45772</v>
      </c>
      <c r="F74" s="641"/>
      <c r="G74" s="1130">
        <v>15</v>
      </c>
      <c r="H74" s="8">
        <v>183</v>
      </c>
      <c r="I74" s="36"/>
      <c r="J74" s="36"/>
      <c r="K74" s="36"/>
      <c r="L74" s="36"/>
      <c r="M74" s="36"/>
      <c r="N74" s="1130"/>
      <c r="O74" s="1129">
        <v>250</v>
      </c>
      <c r="P74" s="16" t="s">
        <v>392</v>
      </c>
      <c r="Q74" s="1130">
        <v>230</v>
      </c>
      <c r="R74" s="1130"/>
      <c r="S74" s="1130"/>
      <c r="T74" s="1154"/>
      <c r="U74" s="1130"/>
      <c r="V74" s="1130"/>
      <c r="W74" s="124"/>
      <c r="X74" s="1134">
        <f t="shared" si="110"/>
        <v>255</v>
      </c>
      <c r="Y74" s="1131">
        <f t="shared" si="111"/>
        <v>245</v>
      </c>
      <c r="Z74" s="1131">
        <f t="shared" si="112"/>
        <v>235</v>
      </c>
      <c r="AA74" s="1131" t="str">
        <f t="shared" si="113"/>
        <v/>
      </c>
      <c r="AB74" s="1131" t="str">
        <f t="shared" si="114"/>
        <v/>
      </c>
      <c r="AC74" s="178" t="str">
        <f t="shared" si="115"/>
        <v/>
      </c>
      <c r="AD74" s="8"/>
      <c r="AE74" s="8"/>
      <c r="AF74" s="8"/>
      <c r="AG74" s="8"/>
      <c r="AH74" s="8"/>
      <c r="AI74" s="8"/>
    </row>
    <row r="75" spans="1:35" s="578" customFormat="1" ht="15" customHeight="1" x14ac:dyDescent="0.2">
      <c r="A75" s="171" t="s">
        <v>1096</v>
      </c>
      <c r="B75" s="5"/>
      <c r="C75" s="5" t="s">
        <v>1097</v>
      </c>
      <c r="D75" s="40" t="str">
        <f>VLOOKUP(C75,'Items in Tally'!$A$2:$D$4982,2,FALSE)</f>
        <v> </v>
      </c>
      <c r="E75" s="679">
        <v>45772</v>
      </c>
      <c r="F75" s="642"/>
      <c r="G75" s="1150">
        <v>15</v>
      </c>
      <c r="H75" s="5">
        <v>183</v>
      </c>
      <c r="I75" s="34"/>
      <c r="J75" s="34"/>
      <c r="K75" s="34"/>
      <c r="L75" s="34"/>
      <c r="M75" s="34"/>
      <c r="N75" s="1150"/>
      <c r="O75" s="1122">
        <v>250</v>
      </c>
      <c r="P75" s="79" t="s">
        <v>392</v>
      </c>
      <c r="Q75" s="1150">
        <v>230</v>
      </c>
      <c r="R75" s="1150"/>
      <c r="S75" s="1150"/>
      <c r="T75" s="1045"/>
      <c r="U75" s="1150"/>
      <c r="V75" s="1150"/>
      <c r="W75" s="7"/>
      <c r="X75" s="1152"/>
      <c r="Y75" s="1148"/>
      <c r="Z75" s="1148"/>
      <c r="AA75" s="1148"/>
      <c r="AB75" s="1148"/>
      <c r="AC75" s="173"/>
      <c r="AD75" s="5"/>
      <c r="AE75" s="5"/>
      <c r="AF75" s="5"/>
      <c r="AG75" s="5"/>
      <c r="AH75" s="5"/>
      <c r="AI75" s="5"/>
    </row>
    <row r="76" spans="1:35" s="577" customFormat="1" ht="15" customHeight="1" x14ac:dyDescent="0.2">
      <c r="A76" s="171" t="s">
        <v>1098</v>
      </c>
      <c r="B76" s="8"/>
      <c r="C76" s="8"/>
      <c r="D76" s="40" t="e">
        <f>VLOOKUP(C76,'Items in Tally'!$A$2:$D$4982,2,FALSE)</f>
        <v>#N/A</v>
      </c>
      <c r="E76" s="626"/>
      <c r="F76" s="641"/>
      <c r="G76" s="1130"/>
      <c r="H76" s="8"/>
      <c r="I76" s="36"/>
      <c r="J76" s="36"/>
      <c r="K76" s="36"/>
      <c r="L76" s="36"/>
      <c r="M76" s="36"/>
      <c r="N76" s="1130"/>
      <c r="O76" s="1129"/>
      <c r="P76" s="16"/>
      <c r="Q76" s="1130"/>
      <c r="R76" s="1130"/>
      <c r="S76" s="1130"/>
      <c r="T76" s="1154"/>
      <c r="U76" s="1130"/>
      <c r="V76" s="1130"/>
      <c r="W76" s="124"/>
      <c r="X76" s="211"/>
      <c r="Y76" s="1130"/>
      <c r="Z76" s="1130"/>
      <c r="AA76" s="1130"/>
      <c r="AB76" s="1130"/>
      <c r="AC76" s="179"/>
      <c r="AD76" s="8"/>
      <c r="AE76" s="8"/>
      <c r="AF76" s="8"/>
      <c r="AG76" s="8"/>
      <c r="AH76" s="8"/>
      <c r="AI76" s="8"/>
    </row>
    <row r="77" spans="1:35" s="577" customFormat="1" ht="15" customHeight="1" x14ac:dyDescent="0.2">
      <c r="A77" s="171" t="s">
        <v>1099</v>
      </c>
      <c r="B77" s="8"/>
      <c r="C77" s="8"/>
      <c r="D77" s="40" t="e">
        <f>VLOOKUP(C77,'Items in Tally'!$A$2:$D$4982,2,FALSE)</f>
        <v>#N/A</v>
      </c>
      <c r="E77" s="626"/>
      <c r="F77" s="641"/>
      <c r="G77" s="1130"/>
      <c r="H77" s="8"/>
      <c r="I77" s="36"/>
      <c r="J77" s="36"/>
      <c r="K77" s="36"/>
      <c r="L77" s="36"/>
      <c r="M77" s="36"/>
      <c r="N77" s="1130"/>
      <c r="O77" s="1129"/>
      <c r="P77" s="16"/>
      <c r="Q77" s="1130"/>
      <c r="R77" s="1130"/>
      <c r="S77" s="1130"/>
      <c r="T77" s="1154"/>
      <c r="U77" s="1130"/>
      <c r="V77" s="1130"/>
      <c r="W77" s="124"/>
      <c r="X77" s="211"/>
      <c r="Y77" s="1130"/>
      <c r="Z77" s="1130"/>
      <c r="AA77" s="1130"/>
      <c r="AB77" s="1130"/>
      <c r="AC77" s="179"/>
      <c r="AD77" s="8"/>
      <c r="AE77" s="8"/>
      <c r="AF77" s="8"/>
      <c r="AG77" s="8"/>
      <c r="AH77" s="8"/>
      <c r="AI77" s="8"/>
    </row>
    <row r="78" spans="1:35" ht="15.75" customHeight="1" x14ac:dyDescent="0.2">
      <c r="A78" s="165"/>
      <c r="B78" s="1"/>
      <c r="C78" s="1"/>
      <c r="D78" s="40" t="e">
        <f>VLOOKUP(C78,'Items in Tally'!$A$2:$D$4982,2,FALSE)</f>
        <v>#N/A</v>
      </c>
      <c r="E78" s="170"/>
      <c r="F78" s="727"/>
      <c r="G78" s="1133"/>
      <c r="H78" s="1"/>
      <c r="I78" s="15"/>
      <c r="J78" s="15"/>
      <c r="K78" s="15"/>
      <c r="L78" s="15"/>
      <c r="M78" s="15"/>
      <c r="N78" s="1133"/>
      <c r="O78" s="1132"/>
      <c r="P78" s="16"/>
      <c r="Q78" s="1130"/>
      <c r="R78" s="1130"/>
      <c r="S78" s="1130"/>
      <c r="T78" s="1154"/>
      <c r="U78" s="1130"/>
      <c r="V78" s="1130"/>
      <c r="W78" s="18"/>
      <c r="X78" s="211"/>
      <c r="Y78" s="1130"/>
      <c r="Z78" s="1130"/>
      <c r="AA78" s="1130"/>
      <c r="AB78" s="1130"/>
      <c r="AC78" s="179"/>
      <c r="AD78" s="1"/>
      <c r="AE78" s="1"/>
      <c r="AF78" s="1"/>
      <c r="AG78" s="1"/>
      <c r="AH78" s="1"/>
      <c r="AI78" s="1"/>
    </row>
    <row r="79" spans="1:35" s="624" customFormat="1" ht="15.75" customHeight="1" x14ac:dyDescent="0.2">
      <c r="A79" s="772" t="s">
        <v>1100</v>
      </c>
      <c r="B79" s="773"/>
      <c r="C79" s="773" t="s">
        <v>1101</v>
      </c>
      <c r="D79" s="596" t="str">
        <f>VLOOKUP(C79,'Items in Tally'!$A$2:$D$4982,2,FALSE)</f>
        <v>1874 PC</v>
      </c>
      <c r="E79" s="1087">
        <v>45713</v>
      </c>
      <c r="F79" s="717" t="s">
        <v>1102</v>
      </c>
      <c r="G79" s="774">
        <v>8</v>
      </c>
      <c r="H79" s="774">
        <v>100</v>
      </c>
      <c r="I79" s="775"/>
      <c r="J79" s="775"/>
      <c r="K79" s="775"/>
      <c r="L79" s="775"/>
      <c r="M79" s="775"/>
      <c r="N79" s="774"/>
      <c r="O79" s="1088"/>
      <c r="P79" s="1089"/>
      <c r="Q79" s="774"/>
      <c r="R79" s="774"/>
      <c r="S79" s="774"/>
      <c r="T79" s="1090"/>
      <c r="U79" s="774"/>
      <c r="V79" s="774"/>
      <c r="W79" s="1091"/>
      <c r="X79" s="1092"/>
      <c r="Y79" s="774"/>
      <c r="Z79" s="774"/>
      <c r="AA79" s="774"/>
      <c r="AB79" s="774"/>
      <c r="AC79" s="1093"/>
      <c r="AD79" s="119"/>
      <c r="AE79" s="119">
        <v>3.8</v>
      </c>
      <c r="AF79" s="119"/>
      <c r="AG79" s="119">
        <v>327</v>
      </c>
      <c r="AH79" s="119" t="s">
        <v>164</v>
      </c>
      <c r="AI79" s="119">
        <v>630</v>
      </c>
    </row>
    <row r="80" spans="1:35" s="624" customFormat="1" ht="15.75" customHeight="1" x14ac:dyDescent="0.2">
      <c r="A80" s="661" t="s">
        <v>1103</v>
      </c>
      <c r="B80" s="662"/>
      <c r="C80" s="662"/>
      <c r="D80" s="40" t="e">
        <f>VLOOKUP(C80,'Items in Tally'!$A$2:$D$4982,2,FALSE)</f>
        <v>#N/A</v>
      </c>
      <c r="E80" s="723"/>
      <c r="F80" s="717"/>
      <c r="G80" s="119"/>
      <c r="H80" s="119"/>
      <c r="I80" s="655"/>
      <c r="J80" s="655"/>
      <c r="K80" s="655"/>
      <c r="L80" s="655"/>
      <c r="M80" s="655"/>
      <c r="N80" s="1157"/>
      <c r="O80" s="724">
        <v>150</v>
      </c>
      <c r="P80" s="770" t="s">
        <v>1076</v>
      </c>
      <c r="Q80" s="663">
        <v>125</v>
      </c>
      <c r="R80" s="663">
        <v>112</v>
      </c>
      <c r="S80" s="663">
        <v>110</v>
      </c>
      <c r="T80" s="664">
        <v>108</v>
      </c>
      <c r="U80" s="1157"/>
      <c r="V80" s="1157"/>
      <c r="W80" s="121"/>
      <c r="X80" s="1163">
        <f t="shared" ref="X80" si="116">IF(O80="","",CEILING(O80*1.02,1))</f>
        <v>153</v>
      </c>
      <c r="Y80" s="1164">
        <f t="shared" ref="Y80" si="117">IF(P80="","",CEILING(P80*1.02,1))</f>
        <v>138</v>
      </c>
      <c r="Z80" s="1164">
        <f t="shared" ref="Z80" si="118">IF(Q80="","",CEILING(Q80*1.02,1))</f>
        <v>128</v>
      </c>
      <c r="AA80" s="1164">
        <f t="shared" ref="AA80" si="119">IF(R80="","",CEILING(R80*1.02,1))</f>
        <v>115</v>
      </c>
      <c r="AB80" s="1164">
        <f t="shared" ref="AB80" si="120">IF(S80="","",CEILING(S80*1.02,1))</f>
        <v>113</v>
      </c>
      <c r="AC80" s="589">
        <f t="shared" ref="AC80" si="121">IF(T80="","",CEILING(T80*1.02,1))</f>
        <v>111</v>
      </c>
      <c r="AD80" s="119"/>
      <c r="AE80" s="119"/>
      <c r="AF80" s="119"/>
      <c r="AG80" s="119"/>
      <c r="AH80" s="119"/>
      <c r="AI80" s="119"/>
    </row>
    <row r="81" spans="1:35" s="624" customFormat="1" ht="15.75" customHeight="1" x14ac:dyDescent="0.2">
      <c r="A81" s="119" t="s">
        <v>1104</v>
      </c>
      <c r="B81" s="1157"/>
      <c r="C81" s="1157"/>
      <c r="D81" s="40" t="e">
        <f>VLOOKUP(C81,'Items in Tally'!$A$2:$D$4982,2,FALSE)</f>
        <v>#N/A</v>
      </c>
      <c r="E81" s="597"/>
      <c r="F81" s="1164"/>
      <c r="G81" s="1157"/>
      <c r="H81" s="586"/>
      <c r="I81" s="655"/>
      <c r="J81" s="655"/>
      <c r="K81" s="655"/>
      <c r="L81" s="655"/>
      <c r="M81" s="655"/>
      <c r="N81" s="1157"/>
      <c r="O81" s="1157"/>
      <c r="P81" s="653"/>
      <c r="Q81" s="1157"/>
      <c r="R81" s="1157"/>
      <c r="S81" s="1157"/>
      <c r="T81" s="1157"/>
      <c r="U81" s="1157"/>
      <c r="V81" s="1157"/>
      <c r="W81" s="121"/>
      <c r="X81" s="121"/>
      <c r="Y81" s="1157" t="str">
        <f t="shared" ref="Y81:Z81" si="122">IF(P81="","",CEILING(P81*1.02,0.5))</f>
        <v/>
      </c>
      <c r="Z81" s="1157" t="str">
        <f t="shared" si="122"/>
        <v/>
      </c>
      <c r="AA81" s="1157"/>
      <c r="AB81" s="1157" t="str">
        <f t="shared" ref="AB81:AB92" si="123">IF(S81="","",CEILING(S81*1.02,0.5))</f>
        <v/>
      </c>
      <c r="AC81" s="119"/>
      <c r="AD81" s="119"/>
      <c r="AE81" s="119"/>
      <c r="AF81" s="119"/>
      <c r="AG81" s="119"/>
      <c r="AH81" s="119"/>
      <c r="AI81" s="119"/>
    </row>
    <row r="82" spans="1:35" s="624" customFormat="1" ht="15.75" customHeight="1" x14ac:dyDescent="0.2">
      <c r="A82" s="119" t="s">
        <v>1105</v>
      </c>
      <c r="B82" s="1157"/>
      <c r="C82" s="1157"/>
      <c r="D82" s="40" t="e">
        <f>VLOOKUP(C82,'Items in Tally'!$A$2:$D$4982,2,FALSE)</f>
        <v>#N/A</v>
      </c>
      <c r="E82" s="597"/>
      <c r="F82" s="1164"/>
      <c r="G82" s="586"/>
      <c r="H82" s="586"/>
      <c r="I82" s="655"/>
      <c r="J82" s="655"/>
      <c r="K82" s="655"/>
      <c r="L82" s="655"/>
      <c r="M82" s="655"/>
      <c r="N82" s="1157"/>
      <c r="O82" s="1157"/>
      <c r="P82" s="653"/>
      <c r="Q82" s="1157"/>
      <c r="R82" s="1157"/>
      <c r="S82" s="1157"/>
      <c r="T82" s="1157"/>
      <c r="U82" s="1157"/>
      <c r="V82" s="1157"/>
      <c r="W82" s="121"/>
      <c r="X82" s="121"/>
      <c r="Y82" s="1157"/>
      <c r="Z82" s="1157" t="str">
        <f t="shared" ref="Z82" si="124">IF(Q82="","",CEILING(Q82*1.02,0.5))</f>
        <v/>
      </c>
      <c r="AA82" s="1157"/>
      <c r="AB82" s="1157" t="str">
        <f t="shared" si="123"/>
        <v/>
      </c>
      <c r="AC82" s="119"/>
      <c r="AD82" s="119"/>
      <c r="AE82" s="119"/>
      <c r="AF82" s="119"/>
      <c r="AG82" s="119"/>
      <c r="AH82" s="119"/>
      <c r="AI82" s="119"/>
    </row>
    <row r="83" spans="1:35" s="624" customFormat="1" ht="15.75" customHeight="1" x14ac:dyDescent="0.2">
      <c r="A83" s="119" t="s">
        <v>1106</v>
      </c>
      <c r="B83" s="1157"/>
      <c r="D83" s="40" t="e">
        <f>VLOOKUP(C84,'Items in Tally'!$A$2:$D$4982,2,FALSE)</f>
        <v>#N/A</v>
      </c>
      <c r="E83" s="597"/>
      <c r="F83" s="1164"/>
      <c r="G83" s="586"/>
      <c r="H83" s="586"/>
      <c r="I83" s="655"/>
      <c r="J83" s="655"/>
      <c r="K83" s="655"/>
      <c r="L83" s="655"/>
      <c r="M83" s="655"/>
      <c r="N83" s="1157"/>
      <c r="O83" s="1157"/>
      <c r="P83" s="1157"/>
      <c r="Q83" s="1157"/>
      <c r="R83" s="1157"/>
      <c r="S83" s="1157"/>
      <c r="T83" s="1157"/>
      <c r="U83" s="1157"/>
      <c r="V83" s="1157"/>
      <c r="W83" s="121"/>
      <c r="X83" s="121"/>
      <c r="Y83" s="1157" t="str">
        <f t="shared" ref="Y83:Z83" si="125">IF(P83="","",CEILING(P83*1.02,0.5))</f>
        <v/>
      </c>
      <c r="Z83" s="1157" t="str">
        <f t="shared" si="125"/>
        <v/>
      </c>
      <c r="AA83" s="1157"/>
      <c r="AB83" s="1157" t="str">
        <f t="shared" si="123"/>
        <v/>
      </c>
      <c r="AC83" s="119"/>
      <c r="AD83" s="119"/>
      <c r="AE83" s="119"/>
      <c r="AF83" s="119"/>
      <c r="AG83" s="119"/>
      <c r="AH83" s="119"/>
      <c r="AI83" s="119"/>
    </row>
    <row r="84" spans="1:35" s="577" customFormat="1" ht="15.75" customHeight="1" x14ac:dyDescent="0.2">
      <c r="A84" s="8"/>
      <c r="B84" s="1130"/>
      <c r="C84" s="1157"/>
      <c r="D84" s="40" t="e">
        <f>VLOOKUP(#REF!,'Items in Tally'!$A$2:$D$4982,2,FALSE)</f>
        <v>#REF!</v>
      </c>
      <c r="E84" s="43"/>
      <c r="F84" s="1131"/>
      <c r="G84" s="125"/>
      <c r="H84" s="125"/>
      <c r="I84" s="36"/>
      <c r="J84" s="36"/>
      <c r="K84" s="36"/>
      <c r="L84" s="36"/>
      <c r="M84" s="36"/>
      <c r="N84" s="1130"/>
      <c r="O84" s="1130"/>
      <c r="P84" s="1130"/>
      <c r="Q84" s="1130"/>
      <c r="R84" s="1130"/>
      <c r="S84" s="1130"/>
      <c r="T84" s="1130"/>
      <c r="U84" s="1130"/>
      <c r="V84" s="1130"/>
      <c r="W84" s="124"/>
      <c r="X84" s="124"/>
      <c r="Y84" s="1130"/>
      <c r="Z84" s="1130"/>
      <c r="AA84" s="1130"/>
      <c r="AB84" s="1130"/>
      <c r="AC84" s="8"/>
      <c r="AD84" s="8"/>
      <c r="AE84" s="8"/>
      <c r="AF84" s="8"/>
      <c r="AG84" s="8"/>
      <c r="AH84" s="8"/>
      <c r="AI84" s="8"/>
    </row>
    <row r="85" spans="1:35" s="578" customFormat="1" ht="15.75" customHeight="1" x14ac:dyDescent="0.2">
      <c r="A85" s="5" t="s">
        <v>1107</v>
      </c>
      <c r="B85" s="1150"/>
      <c r="C85" s="1150" t="s">
        <v>1108</v>
      </c>
      <c r="D85" s="40" t="str">
        <f>VLOOKUP(C85,'Items in Tally'!$A$2:$D$4982,2,FALSE)</f>
        <v> </v>
      </c>
      <c r="E85" s="44">
        <v>45772</v>
      </c>
      <c r="F85" s="1148" t="s">
        <v>1109</v>
      </c>
      <c r="G85" s="133">
        <v>10</v>
      </c>
      <c r="H85" s="133">
        <v>125</v>
      </c>
      <c r="I85" s="34"/>
      <c r="J85" s="34"/>
      <c r="K85" s="34"/>
      <c r="L85" s="34"/>
      <c r="M85" s="34"/>
      <c r="N85" s="1150"/>
      <c r="O85" s="1150">
        <v>205</v>
      </c>
      <c r="P85" s="1150">
        <v>185</v>
      </c>
      <c r="Q85" s="1150">
        <v>170</v>
      </c>
      <c r="R85" s="1150">
        <v>160</v>
      </c>
      <c r="S85" s="1150"/>
      <c r="T85" s="1150"/>
      <c r="U85" s="1150"/>
      <c r="V85" s="1150"/>
      <c r="W85" s="7"/>
      <c r="X85" s="1152">
        <f t="shared" ref="X85:X87" si="126">IF(O85="","",CEILING(O85*1.02,1))</f>
        <v>210</v>
      </c>
      <c r="Y85" s="1148">
        <f t="shared" ref="Y85:Y87" si="127">IF(P85="","",CEILING(P85*1.02,1))</f>
        <v>189</v>
      </c>
      <c r="Z85" s="1148">
        <f t="shared" ref="Z85:Z87" si="128">IF(Q85="","",CEILING(Q85*1.02,1))</f>
        <v>174</v>
      </c>
      <c r="AA85" s="1148">
        <f t="shared" ref="AA85:AA87" si="129">IF(R85="","",CEILING(R85*1.02,1))</f>
        <v>164</v>
      </c>
      <c r="AB85" s="1148" t="str">
        <f t="shared" ref="AB85:AB87" si="130">IF(S85="","",CEILING(S85*1.02,1))</f>
        <v/>
      </c>
      <c r="AC85" s="173" t="str">
        <f t="shared" ref="AC85:AC87" si="131">IF(T85="","",CEILING(T85*1.02,1))</f>
        <v/>
      </c>
      <c r="AD85" s="5"/>
      <c r="AE85" s="5"/>
      <c r="AF85" s="5"/>
      <c r="AG85" s="5"/>
      <c r="AH85" s="5"/>
      <c r="AI85" s="5"/>
    </row>
    <row r="86" spans="1:35" s="578" customFormat="1" ht="15.75" customHeight="1" x14ac:dyDescent="0.2">
      <c r="A86" s="5" t="s">
        <v>1110</v>
      </c>
      <c r="B86" s="1150"/>
      <c r="C86" s="1150" t="s">
        <v>1111</v>
      </c>
      <c r="D86" s="40" t="str">
        <f>VLOOKUP(C86,'Items in Tally'!$A$2:$D$4982,2,FALSE)</f>
        <v>10 PC</v>
      </c>
      <c r="E86" s="44">
        <v>45620</v>
      </c>
      <c r="F86" s="1148" t="s">
        <v>17</v>
      </c>
      <c r="G86" s="133">
        <v>2.8</v>
      </c>
      <c r="H86" s="133">
        <v>247</v>
      </c>
      <c r="I86" s="34"/>
      <c r="J86" s="34"/>
      <c r="K86" s="34"/>
      <c r="L86" s="34"/>
      <c r="M86" s="34"/>
      <c r="N86" s="1150"/>
      <c r="O86" s="1150">
        <v>220</v>
      </c>
      <c r="P86" s="1150">
        <v>210</v>
      </c>
      <c r="Q86" s="1150">
        <v>200</v>
      </c>
      <c r="R86" s="1150"/>
      <c r="S86" s="1150"/>
      <c r="T86" s="1150"/>
      <c r="U86" s="1150"/>
      <c r="V86" s="1150"/>
      <c r="W86" s="7"/>
      <c r="X86" s="1152">
        <f t="shared" si="126"/>
        <v>225</v>
      </c>
      <c r="Y86" s="1148">
        <f t="shared" si="127"/>
        <v>215</v>
      </c>
      <c r="Z86" s="1148">
        <f t="shared" si="128"/>
        <v>204</v>
      </c>
      <c r="AA86" s="1148" t="str">
        <f t="shared" si="129"/>
        <v/>
      </c>
      <c r="AB86" s="1148" t="str">
        <f t="shared" si="130"/>
        <v/>
      </c>
      <c r="AC86" s="173" t="str">
        <f t="shared" si="131"/>
        <v/>
      </c>
      <c r="AD86" s="5"/>
      <c r="AE86" s="5"/>
      <c r="AF86" s="5"/>
      <c r="AG86" s="5"/>
      <c r="AH86" s="5"/>
      <c r="AI86" s="5"/>
    </row>
    <row r="87" spans="1:35" s="577" customFormat="1" ht="15.75" customHeight="1" x14ac:dyDescent="0.2">
      <c r="A87" s="8" t="s">
        <v>1112</v>
      </c>
      <c r="B87" s="1130"/>
      <c r="C87" s="1130" t="s">
        <v>1113</v>
      </c>
      <c r="D87" s="10" t="str">
        <f>VLOOKUP(C87,'Items in Tally'!$A$2:$D$4982,2,FALSE)</f>
        <v>176 PC</v>
      </c>
      <c r="E87" s="43">
        <v>45772</v>
      </c>
      <c r="F87" s="1131" t="s">
        <v>1114</v>
      </c>
      <c r="G87" s="125">
        <v>9</v>
      </c>
      <c r="H87" s="125">
        <v>110</v>
      </c>
      <c r="I87" s="36"/>
      <c r="J87" s="36"/>
      <c r="K87" s="36"/>
      <c r="L87" s="36"/>
      <c r="M87" s="36"/>
      <c r="N87" s="1130"/>
      <c r="O87" s="1130">
        <v>210</v>
      </c>
      <c r="P87" s="1130">
        <v>190</v>
      </c>
      <c r="Q87" s="1130">
        <v>175</v>
      </c>
      <c r="R87" s="1130">
        <v>160</v>
      </c>
      <c r="S87" s="1130">
        <v>150</v>
      </c>
      <c r="T87" s="1130">
        <v>140</v>
      </c>
      <c r="U87" s="1130"/>
      <c r="V87" s="1130"/>
      <c r="W87" s="124"/>
      <c r="X87" s="1134">
        <f t="shared" si="126"/>
        <v>215</v>
      </c>
      <c r="Y87" s="1131">
        <f t="shared" si="127"/>
        <v>194</v>
      </c>
      <c r="Z87" s="1131">
        <f t="shared" si="128"/>
        <v>179</v>
      </c>
      <c r="AA87" s="1131">
        <f t="shared" si="129"/>
        <v>164</v>
      </c>
      <c r="AB87" s="1131">
        <f t="shared" si="130"/>
        <v>153</v>
      </c>
      <c r="AC87" s="178">
        <f t="shared" si="131"/>
        <v>143</v>
      </c>
      <c r="AD87" s="8"/>
      <c r="AE87" s="8"/>
      <c r="AF87" s="8"/>
      <c r="AG87" s="8"/>
      <c r="AH87" s="8"/>
      <c r="AI87" s="8"/>
    </row>
    <row r="88" spans="1:35" s="577" customFormat="1" ht="15.75" customHeight="1" x14ac:dyDescent="0.2">
      <c r="A88" s="8" t="s">
        <v>1115</v>
      </c>
      <c r="B88" s="1130"/>
      <c r="C88" s="1130" t="s">
        <v>1116</v>
      </c>
      <c r="D88" s="10" t="str">
        <f>VLOOKUP(C88,'Items in Tally'!$A$2:$D$4982,2,FALSE)</f>
        <v>41 PC</v>
      </c>
      <c r="E88" s="43"/>
      <c r="F88" s="1131"/>
      <c r="G88" s="125"/>
      <c r="H88" s="125"/>
      <c r="I88" s="36"/>
      <c r="J88" s="36"/>
      <c r="K88" s="36"/>
      <c r="L88" s="36"/>
      <c r="M88" s="36"/>
      <c r="N88" s="1130"/>
      <c r="O88" s="1130"/>
      <c r="P88" s="1130"/>
      <c r="Q88" s="1130"/>
      <c r="R88" s="1130"/>
      <c r="S88" s="1130"/>
      <c r="T88" s="1130"/>
      <c r="U88" s="1130"/>
      <c r="V88" s="1130"/>
      <c r="W88" s="124"/>
      <c r="X88" s="641"/>
      <c r="Y88" s="1131"/>
      <c r="Z88" s="1131"/>
      <c r="AA88" s="1131"/>
      <c r="AB88" s="1131"/>
      <c r="AC88" s="641"/>
      <c r="AD88" s="8"/>
      <c r="AE88" s="8"/>
      <c r="AF88" s="8"/>
      <c r="AG88" s="8"/>
      <c r="AH88" s="8"/>
      <c r="AI88" s="8"/>
    </row>
    <row r="89" spans="1:35" s="577" customFormat="1" ht="16" x14ac:dyDescent="0.2">
      <c r="A89" s="1192" t="s">
        <v>1117</v>
      </c>
      <c r="B89" s="1192"/>
      <c r="C89" s="1076"/>
      <c r="D89" s="40" t="e">
        <f>VLOOKUP(C89,'Items in Tally'!$A$2:$D$4982,2,FALSE)</f>
        <v>#N/A</v>
      </c>
      <c r="E89" s="43">
        <v>45772</v>
      </c>
      <c r="F89" s="1131"/>
      <c r="G89" s="125">
        <v>10</v>
      </c>
      <c r="H89" s="125">
        <v>125</v>
      </c>
      <c r="I89" s="36"/>
      <c r="J89" s="36"/>
      <c r="K89" s="36"/>
      <c r="L89" s="36"/>
      <c r="M89" s="36"/>
      <c r="N89" s="1130"/>
      <c r="O89" s="1130">
        <v>230</v>
      </c>
      <c r="P89" s="1130">
        <v>215</v>
      </c>
      <c r="Q89" s="1130">
        <v>200</v>
      </c>
      <c r="R89" s="1130">
        <v>180</v>
      </c>
      <c r="S89" s="1130"/>
      <c r="T89" s="1130"/>
      <c r="U89" s="1130"/>
      <c r="V89" s="1130"/>
      <c r="W89" s="124"/>
      <c r="X89" s="124"/>
      <c r="Y89" s="1130"/>
      <c r="Z89" s="1130"/>
      <c r="AA89" s="1130"/>
      <c r="AB89" s="1130"/>
      <c r="AC89" s="8"/>
      <c r="AD89" s="8"/>
      <c r="AE89" s="8"/>
      <c r="AF89" s="8"/>
      <c r="AG89" s="8"/>
      <c r="AH89" s="8"/>
      <c r="AI89" s="8"/>
    </row>
    <row r="90" spans="1:35" s="578" customFormat="1" ht="15.75" customHeight="1" x14ac:dyDescent="0.2">
      <c r="A90" s="5" t="s">
        <v>1118</v>
      </c>
      <c r="B90" s="1150"/>
      <c r="C90" s="1150"/>
      <c r="D90" s="40" t="e">
        <f>VLOOKUP(C90,'Items in Tally'!$A$2:$D$4982,2,FALSE)</f>
        <v>#N/A</v>
      </c>
      <c r="E90" s="44"/>
      <c r="F90" s="1148"/>
      <c r="G90" s="133"/>
      <c r="H90" s="133"/>
      <c r="I90" s="34"/>
      <c r="J90" s="34"/>
      <c r="K90" s="34"/>
      <c r="L90" s="34"/>
      <c r="M90" s="34"/>
      <c r="N90" s="1150"/>
      <c r="O90" s="1150"/>
      <c r="P90" s="1150"/>
      <c r="Q90" s="1150"/>
      <c r="R90" s="1150"/>
      <c r="S90" s="1150"/>
      <c r="T90" s="1150"/>
      <c r="U90" s="1150"/>
      <c r="V90" s="1150"/>
      <c r="W90" s="7"/>
      <c r="X90" s="7"/>
      <c r="Y90" s="1150"/>
      <c r="Z90" s="1150"/>
      <c r="AA90" s="1150"/>
      <c r="AB90" s="1150"/>
      <c r="AC90" s="5"/>
      <c r="AD90" s="5"/>
      <c r="AE90" s="5"/>
      <c r="AF90" s="5"/>
      <c r="AG90" s="5"/>
      <c r="AH90" s="5"/>
      <c r="AI90" s="5"/>
    </row>
    <row r="91" spans="1:35" s="578" customFormat="1" ht="15.75" customHeight="1" x14ac:dyDescent="0.2">
      <c r="A91" s="5" t="s">
        <v>1119</v>
      </c>
      <c r="B91" s="1150"/>
      <c r="C91" s="1150"/>
      <c r="D91" s="40" t="e">
        <f>VLOOKUP(C91,'Items in Tally'!$A$2:$D$4982,2,FALSE)</f>
        <v>#N/A</v>
      </c>
      <c r="E91" s="44"/>
      <c r="F91" s="1148"/>
      <c r="G91" s="133"/>
      <c r="H91" s="133"/>
      <c r="I91" s="34"/>
      <c r="J91" s="34"/>
      <c r="K91" s="34"/>
      <c r="L91" s="34"/>
      <c r="M91" s="34"/>
      <c r="N91" s="1150"/>
      <c r="O91" s="1150"/>
      <c r="P91" s="1150"/>
      <c r="Q91" s="1150"/>
      <c r="R91" s="1150"/>
      <c r="S91" s="1150"/>
      <c r="T91" s="1150"/>
      <c r="U91" s="1150"/>
      <c r="V91" s="1150"/>
      <c r="W91" s="7"/>
      <c r="X91" s="7"/>
      <c r="Y91" s="1150"/>
      <c r="Z91" s="1150"/>
      <c r="AA91" s="1150"/>
      <c r="AB91" s="1150"/>
      <c r="AC91" s="5"/>
      <c r="AD91" s="5"/>
      <c r="AE91" s="5"/>
      <c r="AF91" s="5"/>
      <c r="AG91" s="5"/>
      <c r="AH91" s="5"/>
      <c r="AI91" s="5"/>
    </row>
    <row r="92" spans="1:35" ht="15.75" customHeight="1" x14ac:dyDescent="0.2">
      <c r="A92" s="1"/>
      <c r="B92" s="1133"/>
      <c r="C92" s="1133"/>
      <c r="D92" s="40" t="e">
        <f>VLOOKUP(C92,'Items in Tally'!$A$2:$D$4982,2,FALSE)</f>
        <v>#N/A</v>
      </c>
      <c r="E92" s="13"/>
      <c r="F92" s="1135"/>
      <c r="G92" s="14"/>
      <c r="H92" s="14"/>
      <c r="I92" s="15"/>
      <c r="J92" s="15"/>
      <c r="K92" s="15"/>
      <c r="L92" s="15"/>
      <c r="M92" s="15"/>
      <c r="N92" s="1133"/>
      <c r="O92" s="1133"/>
      <c r="P92" s="1133"/>
      <c r="Q92" s="1133"/>
      <c r="R92" s="1133"/>
      <c r="S92" s="1133"/>
      <c r="T92" s="1133"/>
      <c r="U92" s="1133"/>
      <c r="V92" s="1133"/>
      <c r="W92" s="18"/>
      <c r="X92" s="18"/>
      <c r="Y92" s="1133" t="str">
        <f t="shared" ref="Y92:Z92" si="132">IF(P92="","",CEILING(P92*1.02,0.5))</f>
        <v/>
      </c>
      <c r="Z92" s="1133" t="str">
        <f t="shared" si="132"/>
        <v/>
      </c>
      <c r="AA92" s="1133"/>
      <c r="AB92" s="1133" t="str">
        <f t="shared" si="123"/>
        <v/>
      </c>
      <c r="AC92" s="1"/>
      <c r="AD92" s="1"/>
      <c r="AE92" s="1"/>
      <c r="AF92" s="1"/>
      <c r="AG92" s="1"/>
      <c r="AH92" s="1"/>
      <c r="AI92" s="1"/>
    </row>
    <row r="93" spans="1:35" ht="15.75" customHeight="1" x14ac:dyDescent="0.2">
      <c r="A93" s="390" t="s">
        <v>1120</v>
      </c>
      <c r="B93" s="403"/>
      <c r="C93" s="403"/>
      <c r="D93" s="40" t="e">
        <f>VLOOKUP(C93,'Items in Tally'!$A$2:$D$4982,2,FALSE)</f>
        <v>#N/A</v>
      </c>
      <c r="E93" s="358"/>
      <c r="F93" s="281"/>
      <c r="G93" s="190"/>
      <c r="H93" s="190"/>
      <c r="I93" s="279" t="str">
        <f t="shared" ref="I93:M93" si="133">IF(O93="","",O93/$H93-1)</f>
        <v/>
      </c>
      <c r="J93" s="279" t="str">
        <f t="shared" si="133"/>
        <v/>
      </c>
      <c r="K93" s="279" t="str">
        <f t="shared" si="133"/>
        <v/>
      </c>
      <c r="L93" s="279" t="str">
        <f t="shared" si="133"/>
        <v/>
      </c>
      <c r="M93" s="279" t="str">
        <f t="shared" si="133"/>
        <v/>
      </c>
      <c r="N93" s="223"/>
      <c r="O93" s="280"/>
      <c r="P93" s="259"/>
      <c r="Q93" s="259"/>
      <c r="R93" s="259"/>
      <c r="S93" s="259"/>
      <c r="T93" s="260"/>
      <c r="U93" s="259"/>
      <c r="V93" s="259"/>
      <c r="W93" s="281"/>
      <c r="X93" s="262" t="str">
        <f t="shared" ref="X93:AC93" si="134">IF(O93="","",CEILING(O93*1.02,1))</f>
        <v/>
      </c>
      <c r="Y93" s="261" t="str">
        <f t="shared" si="134"/>
        <v/>
      </c>
      <c r="Z93" s="261" t="str">
        <f t="shared" si="134"/>
        <v/>
      </c>
      <c r="AA93" s="261" t="str">
        <f t="shared" si="134"/>
        <v/>
      </c>
      <c r="AB93" s="261" t="str">
        <f t="shared" si="134"/>
        <v/>
      </c>
      <c r="AC93" s="263" t="str">
        <f t="shared" si="134"/>
        <v/>
      </c>
      <c r="AD93" s="1"/>
      <c r="AE93" s="1"/>
      <c r="AF93" s="1"/>
      <c r="AG93" s="1"/>
      <c r="AH93" s="1"/>
      <c r="AI93" s="1"/>
    </row>
    <row r="94" spans="1:35" s="577" customFormat="1" ht="15.75" customHeight="1" x14ac:dyDescent="0.2">
      <c r="A94" s="175" t="s">
        <v>1121</v>
      </c>
      <c r="B94" s="8"/>
      <c r="C94" s="8" t="s">
        <v>1122</v>
      </c>
      <c r="D94" s="10" t="str">
        <f>VLOOKUP(C94,'Items in Tally'!$A$2:$D$4982,2,FALSE)</f>
        <v>1718 PC</v>
      </c>
      <c r="E94" s="405"/>
      <c r="F94" s="641"/>
      <c r="G94" s="1130"/>
      <c r="H94" s="1130">
        <v>11</v>
      </c>
      <c r="I94" s="36"/>
      <c r="J94" s="36"/>
      <c r="K94" s="36"/>
      <c r="L94" s="36"/>
      <c r="M94" s="36"/>
      <c r="N94" s="1130"/>
      <c r="O94" s="1129"/>
      <c r="P94" s="16"/>
      <c r="Q94" s="17">
        <v>16</v>
      </c>
      <c r="R94" s="17">
        <v>15</v>
      </c>
      <c r="S94" s="17">
        <v>14</v>
      </c>
      <c r="T94" s="240">
        <v>13</v>
      </c>
      <c r="U94" s="17"/>
      <c r="V94" s="17"/>
      <c r="W94" s="124"/>
      <c r="X94" s="1134" t="str">
        <f t="shared" ref="X94:AC94" si="135">IF(O94="","",CEILING(O94*1.02,1))</f>
        <v/>
      </c>
      <c r="Y94" s="1131" t="str">
        <f t="shared" si="135"/>
        <v/>
      </c>
      <c r="Z94" s="1131">
        <f t="shared" si="135"/>
        <v>17</v>
      </c>
      <c r="AA94" s="1131">
        <f t="shared" si="135"/>
        <v>16</v>
      </c>
      <c r="AB94" s="1131">
        <f t="shared" si="135"/>
        <v>15</v>
      </c>
      <c r="AC94" s="178">
        <f t="shared" si="135"/>
        <v>14</v>
      </c>
      <c r="AD94" s="8"/>
      <c r="AE94" s="8"/>
      <c r="AF94" s="8"/>
      <c r="AG94" s="8"/>
      <c r="AH94" s="8"/>
      <c r="AI94" s="8"/>
    </row>
    <row r="95" spans="1:35" s="577" customFormat="1" ht="15.75" customHeight="1" x14ac:dyDescent="0.2">
      <c r="A95" s="175" t="s">
        <v>1123</v>
      </c>
      <c r="B95" s="8"/>
      <c r="C95" s="8" t="s">
        <v>1124</v>
      </c>
      <c r="D95" s="10" t="str">
        <f>VLOOKUP(C95,'Items in Tally'!$A$2:$D$4982,2,FALSE)</f>
        <v>630 PC</v>
      </c>
      <c r="E95" s="405"/>
      <c r="F95" s="641"/>
      <c r="G95" s="1130"/>
      <c r="H95" s="1130">
        <v>13</v>
      </c>
      <c r="I95" s="36"/>
      <c r="J95" s="36"/>
      <c r="K95" s="36"/>
      <c r="L95" s="36"/>
      <c r="M95" s="36"/>
      <c r="N95" s="1130"/>
      <c r="O95" s="1129"/>
      <c r="P95" s="16"/>
      <c r="Q95" s="17">
        <v>18</v>
      </c>
      <c r="R95" s="17">
        <v>17</v>
      </c>
      <c r="S95" s="17">
        <v>16</v>
      </c>
      <c r="T95" s="240">
        <v>15</v>
      </c>
      <c r="U95" s="17"/>
      <c r="V95" s="17"/>
      <c r="W95" s="124"/>
      <c r="X95" s="1134" t="str">
        <f t="shared" ref="X95:AC95" si="136">IF(O95="","",CEILING(O95*1.02,1))</f>
        <v/>
      </c>
      <c r="Y95" s="1131" t="str">
        <f t="shared" si="136"/>
        <v/>
      </c>
      <c r="Z95" s="1131">
        <f t="shared" si="136"/>
        <v>19</v>
      </c>
      <c r="AA95" s="1131">
        <f t="shared" si="136"/>
        <v>18</v>
      </c>
      <c r="AB95" s="1131">
        <f t="shared" si="136"/>
        <v>17</v>
      </c>
      <c r="AC95" s="178">
        <f t="shared" si="136"/>
        <v>16</v>
      </c>
      <c r="AD95" s="8"/>
      <c r="AE95" s="8"/>
      <c r="AF95" s="8"/>
      <c r="AG95" s="8"/>
      <c r="AH95" s="8"/>
      <c r="AI95" s="8"/>
    </row>
    <row r="96" spans="1:35" s="577" customFormat="1" ht="15.75" customHeight="1" x14ac:dyDescent="0.2">
      <c r="A96" s="406" t="s">
        <v>1125</v>
      </c>
      <c r="B96" s="8"/>
      <c r="C96" s="8" t="s">
        <v>1126</v>
      </c>
      <c r="D96" s="10" t="str">
        <f>VLOOKUP(C96,'Items in Tally'!$A$2:$D$4982,2,FALSE)</f>
        <v>838 PC</v>
      </c>
      <c r="E96" s="405"/>
      <c r="F96" s="641"/>
      <c r="G96" s="1130"/>
      <c r="H96" s="1130">
        <v>11</v>
      </c>
      <c r="I96" s="36"/>
      <c r="J96" s="36"/>
      <c r="K96" s="36"/>
      <c r="L96" s="36"/>
      <c r="M96" s="36"/>
      <c r="N96" s="1130"/>
      <c r="O96" s="1129"/>
      <c r="P96" s="16"/>
      <c r="Q96" s="17">
        <v>16</v>
      </c>
      <c r="R96" s="17">
        <v>15</v>
      </c>
      <c r="S96" s="17">
        <v>14</v>
      </c>
      <c r="T96" s="240">
        <v>13</v>
      </c>
      <c r="U96" s="17"/>
      <c r="V96" s="17"/>
      <c r="W96" s="124"/>
      <c r="X96" s="1134" t="str">
        <f t="shared" ref="X96:AC96" si="137">IF(O96="","",CEILING(O96*1.02,1))</f>
        <v/>
      </c>
      <c r="Y96" s="1131" t="str">
        <f t="shared" si="137"/>
        <v/>
      </c>
      <c r="Z96" s="1131">
        <f t="shared" si="137"/>
        <v>17</v>
      </c>
      <c r="AA96" s="1131">
        <f t="shared" si="137"/>
        <v>16</v>
      </c>
      <c r="AB96" s="1131">
        <f t="shared" si="137"/>
        <v>15</v>
      </c>
      <c r="AC96" s="178">
        <f t="shared" si="137"/>
        <v>14</v>
      </c>
      <c r="AD96" s="8"/>
      <c r="AE96" s="8"/>
      <c r="AF96" s="8"/>
      <c r="AG96" s="8"/>
      <c r="AH96" s="8"/>
      <c r="AI96" s="8"/>
    </row>
    <row r="97" spans="1:35" s="577" customFormat="1" ht="15.75" customHeight="1" x14ac:dyDescent="0.2">
      <c r="A97" s="406" t="s">
        <v>1127</v>
      </c>
      <c r="B97" s="8"/>
      <c r="C97" s="8" t="s">
        <v>1128</v>
      </c>
      <c r="D97" s="10" t="str">
        <f>VLOOKUP(C97,'Items in Tally'!$A$2:$D$4982,2,FALSE)</f>
        <v>264 PC</v>
      </c>
      <c r="E97" s="405"/>
      <c r="F97" s="641"/>
      <c r="G97" s="1130"/>
      <c r="H97" s="1130">
        <v>14</v>
      </c>
      <c r="I97" s="36"/>
      <c r="J97" s="36"/>
      <c r="K97" s="36"/>
      <c r="L97" s="36"/>
      <c r="M97" s="36"/>
      <c r="N97" s="1130"/>
      <c r="O97" s="1129"/>
      <c r="P97" s="16"/>
      <c r="Q97" s="17">
        <v>20</v>
      </c>
      <c r="R97" s="17">
        <v>19</v>
      </c>
      <c r="S97" s="17">
        <v>18</v>
      </c>
      <c r="T97" s="240">
        <v>17</v>
      </c>
      <c r="U97" s="17"/>
      <c r="V97" s="17"/>
      <c r="W97" s="124"/>
      <c r="X97" s="1134" t="str">
        <f t="shared" ref="X97:AC97" si="138">IF(O97="","",CEILING(O97*1.02,1))</f>
        <v/>
      </c>
      <c r="Y97" s="1131" t="str">
        <f t="shared" si="138"/>
        <v/>
      </c>
      <c r="Z97" s="1131">
        <f t="shared" si="138"/>
        <v>21</v>
      </c>
      <c r="AA97" s="1131">
        <f t="shared" si="138"/>
        <v>20</v>
      </c>
      <c r="AB97" s="1131">
        <f t="shared" si="138"/>
        <v>19</v>
      </c>
      <c r="AC97" s="178">
        <f t="shared" si="138"/>
        <v>18</v>
      </c>
      <c r="AD97" s="8"/>
      <c r="AE97" s="8"/>
      <c r="AF97" s="8"/>
      <c r="AG97" s="8"/>
      <c r="AH97" s="8"/>
      <c r="AI97" s="8"/>
    </row>
    <row r="98" spans="1:35" ht="15.75" customHeight="1" x14ac:dyDescent="0.2">
      <c r="A98" s="165"/>
      <c r="B98" s="1"/>
      <c r="C98" s="1"/>
      <c r="D98" s="40" t="e">
        <f>VLOOKUP(C98,'Items in Tally'!$A$2:$D$4982,2,FALSE)</f>
        <v>#N/A</v>
      </c>
      <c r="E98" s="166"/>
      <c r="F98" s="727"/>
      <c r="G98" s="1133"/>
      <c r="H98" s="1133"/>
      <c r="I98" s="15"/>
      <c r="J98" s="15"/>
      <c r="K98" s="15"/>
      <c r="L98" s="15"/>
      <c r="M98" s="15"/>
      <c r="N98" s="1133"/>
      <c r="O98" s="1132"/>
      <c r="P98" s="16"/>
      <c r="Q98" s="17"/>
      <c r="R98" s="17"/>
      <c r="S98" s="17"/>
      <c r="T98" s="240"/>
      <c r="U98" s="17"/>
      <c r="V98" s="17"/>
      <c r="W98" s="18"/>
      <c r="X98" s="1134" t="str">
        <f t="shared" ref="X98:AC98" si="139">IF(O98="","",CEILING(O98*1.02,1))</f>
        <v/>
      </c>
      <c r="Y98" s="1131" t="str">
        <f t="shared" si="139"/>
        <v/>
      </c>
      <c r="Z98" s="1131" t="str">
        <f t="shared" si="139"/>
        <v/>
      </c>
      <c r="AA98" s="1131" t="str">
        <f t="shared" si="139"/>
        <v/>
      </c>
      <c r="AB98" s="1131" t="str">
        <f t="shared" si="139"/>
        <v/>
      </c>
      <c r="AC98" s="178" t="str">
        <f t="shared" si="139"/>
        <v/>
      </c>
      <c r="AD98" s="1"/>
      <c r="AE98" s="1"/>
      <c r="AF98" s="1"/>
      <c r="AG98" s="1"/>
      <c r="AH98" s="1"/>
      <c r="AI98" s="1"/>
    </row>
    <row r="99" spans="1:35" ht="15.75" customHeight="1" x14ac:dyDescent="0.2">
      <c r="A99" s="390" t="s">
        <v>1129</v>
      </c>
      <c r="B99" s="403"/>
      <c r="C99" s="403"/>
      <c r="D99" s="40" t="e">
        <f>VLOOKUP(C99,'Items in Tally'!$A$2:$D$4982,2,FALSE)</f>
        <v>#N/A</v>
      </c>
      <c r="E99" s="358"/>
      <c r="F99" s="281"/>
      <c r="G99" s="190"/>
      <c r="H99" s="190"/>
      <c r="I99" s="279" t="str">
        <f t="shared" ref="I99:M99" si="140">IF(O99="","",O99/$H99-1)</f>
        <v/>
      </c>
      <c r="J99" s="279" t="str">
        <f t="shared" si="140"/>
        <v/>
      </c>
      <c r="K99" s="279" t="str">
        <f t="shared" si="140"/>
        <v/>
      </c>
      <c r="L99" s="279" t="str">
        <f t="shared" si="140"/>
        <v/>
      </c>
      <c r="M99" s="279" t="str">
        <f t="shared" si="140"/>
        <v/>
      </c>
      <c r="N99" s="223"/>
      <c r="O99" s="280"/>
      <c r="P99" s="259"/>
      <c r="Q99" s="259"/>
      <c r="R99" s="259"/>
      <c r="S99" s="259"/>
      <c r="T99" s="260"/>
      <c r="U99" s="259"/>
      <c r="V99" s="259"/>
      <c r="W99" s="281"/>
      <c r="X99" s="262" t="str">
        <f t="shared" ref="X99:AC99" si="141">IF(O99="","",CEILING(O99*1.02,1))</f>
        <v/>
      </c>
      <c r="Y99" s="261" t="str">
        <f t="shared" si="141"/>
        <v/>
      </c>
      <c r="Z99" s="261" t="str">
        <f t="shared" si="141"/>
        <v/>
      </c>
      <c r="AA99" s="261" t="str">
        <f t="shared" si="141"/>
        <v/>
      </c>
      <c r="AB99" s="261" t="str">
        <f t="shared" si="141"/>
        <v/>
      </c>
      <c r="AC99" s="263" t="str">
        <f t="shared" si="141"/>
        <v/>
      </c>
      <c r="AD99" s="1"/>
      <c r="AE99" s="1"/>
      <c r="AF99" s="1"/>
      <c r="AG99" s="1"/>
      <c r="AH99" s="1"/>
      <c r="AI99" s="1"/>
    </row>
    <row r="100" spans="1:35" s="577" customFormat="1" ht="15.75" customHeight="1" x14ac:dyDescent="0.2">
      <c r="A100" s="175" t="s">
        <v>1121</v>
      </c>
      <c r="B100" s="8"/>
      <c r="C100" s="8" t="s">
        <v>1130</v>
      </c>
      <c r="D100" s="10" t="str">
        <f>VLOOKUP(C100,'Items in Tally'!$A$2:$D$4982,2,FALSE)</f>
        <v>29 PC</v>
      </c>
      <c r="E100" s="405"/>
      <c r="F100" s="641"/>
      <c r="G100" s="1130"/>
      <c r="H100" s="1130">
        <v>22</v>
      </c>
      <c r="I100" s="36"/>
      <c r="J100" s="36"/>
      <c r="K100" s="36"/>
      <c r="L100" s="36"/>
      <c r="M100" s="36"/>
      <c r="N100" s="1130"/>
      <c r="O100" s="1129"/>
      <c r="P100" s="16"/>
      <c r="Q100" s="17">
        <v>35</v>
      </c>
      <c r="R100" s="17">
        <v>30</v>
      </c>
      <c r="S100" s="17">
        <v>28</v>
      </c>
      <c r="T100" s="240">
        <v>27</v>
      </c>
      <c r="U100" s="17"/>
      <c r="V100" s="17"/>
      <c r="W100" s="124"/>
      <c r="X100" s="1134" t="str">
        <f t="shared" ref="X100:AC100" si="142">IF(O100="","",CEILING(O100*1.02,1))</f>
        <v/>
      </c>
      <c r="Y100" s="1131" t="str">
        <f t="shared" si="142"/>
        <v/>
      </c>
      <c r="Z100" s="1131">
        <f t="shared" si="142"/>
        <v>36</v>
      </c>
      <c r="AA100" s="1131">
        <f t="shared" si="142"/>
        <v>31</v>
      </c>
      <c r="AB100" s="1131">
        <f t="shared" si="142"/>
        <v>29</v>
      </c>
      <c r="AC100" s="178">
        <f t="shared" si="142"/>
        <v>28</v>
      </c>
      <c r="AD100" s="8"/>
      <c r="AE100" s="8"/>
      <c r="AF100" s="8"/>
      <c r="AG100" s="8"/>
      <c r="AH100" s="8"/>
      <c r="AI100" s="8"/>
    </row>
    <row r="101" spans="1:35" s="577" customFormat="1" ht="15.75" customHeight="1" x14ac:dyDescent="0.2">
      <c r="A101" s="175" t="s">
        <v>1123</v>
      </c>
      <c r="B101" s="8"/>
      <c r="C101" s="8" t="s">
        <v>1131</v>
      </c>
      <c r="D101" s="10" t="str">
        <f>VLOOKUP(C101,'Items in Tally'!$A$2:$D$4982,2,FALSE)</f>
        <v>74 PC</v>
      </c>
      <c r="E101" s="405"/>
      <c r="F101" s="641"/>
      <c r="G101" s="1130"/>
      <c r="H101" s="1130">
        <v>22</v>
      </c>
      <c r="I101" s="36"/>
      <c r="J101" s="36"/>
      <c r="K101" s="36"/>
      <c r="L101" s="36"/>
      <c r="M101" s="36"/>
      <c r="N101" s="1130"/>
      <c r="O101" s="1129"/>
      <c r="P101" s="16"/>
      <c r="Q101" s="17">
        <v>35</v>
      </c>
      <c r="R101" s="17">
        <v>30</v>
      </c>
      <c r="S101" s="17">
        <v>28</v>
      </c>
      <c r="T101" s="240">
        <v>27</v>
      </c>
      <c r="U101" s="17"/>
      <c r="V101" s="17"/>
      <c r="W101" s="124"/>
      <c r="X101" s="1134" t="str">
        <f t="shared" ref="X101:AC101" si="143">IF(O101="","",CEILING(O101*1.02,1))</f>
        <v/>
      </c>
      <c r="Y101" s="1131" t="str">
        <f t="shared" si="143"/>
        <v/>
      </c>
      <c r="Z101" s="1131">
        <f t="shared" si="143"/>
        <v>36</v>
      </c>
      <c r="AA101" s="1131">
        <f t="shared" si="143"/>
        <v>31</v>
      </c>
      <c r="AB101" s="1131">
        <f t="shared" si="143"/>
        <v>29</v>
      </c>
      <c r="AC101" s="178">
        <f t="shared" si="143"/>
        <v>28</v>
      </c>
      <c r="AD101" s="8"/>
      <c r="AE101" s="8"/>
      <c r="AF101" s="8"/>
      <c r="AG101" s="8"/>
      <c r="AH101" s="8"/>
      <c r="AI101" s="8"/>
    </row>
    <row r="102" spans="1:35" s="577" customFormat="1" ht="15.75" customHeight="1" x14ac:dyDescent="0.2">
      <c r="A102" s="406" t="s">
        <v>1125</v>
      </c>
      <c r="B102" s="8"/>
      <c r="C102" s="8" t="s">
        <v>1132</v>
      </c>
      <c r="D102" s="10" t="str">
        <f>VLOOKUP(C102,'Items in Tally'!$A$2:$D$4982,2,FALSE)</f>
        <v>140 PC</v>
      </c>
      <c r="E102" s="405"/>
      <c r="F102" s="641"/>
      <c r="G102" s="1130"/>
      <c r="H102" s="1130"/>
      <c r="I102" s="36"/>
      <c r="J102" s="36"/>
      <c r="K102" s="36"/>
      <c r="L102" s="36"/>
      <c r="M102" s="36"/>
      <c r="N102" s="1130"/>
      <c r="O102" s="1129"/>
      <c r="P102" s="16"/>
      <c r="Q102" s="17">
        <v>50</v>
      </c>
      <c r="R102" s="17">
        <v>45</v>
      </c>
      <c r="S102" s="17">
        <v>42</v>
      </c>
      <c r="T102" s="240">
        <v>40</v>
      </c>
      <c r="U102" s="17"/>
      <c r="V102" s="17"/>
      <c r="W102" s="124"/>
      <c r="X102" s="1134" t="str">
        <f t="shared" ref="X102:AC102" si="144">IF(O102="","",CEILING(O102*1.02,1))</f>
        <v/>
      </c>
      <c r="Y102" s="1131" t="str">
        <f t="shared" si="144"/>
        <v/>
      </c>
      <c r="Z102" s="1131">
        <f t="shared" si="144"/>
        <v>51</v>
      </c>
      <c r="AA102" s="1131">
        <f t="shared" si="144"/>
        <v>46</v>
      </c>
      <c r="AB102" s="1131">
        <f t="shared" si="144"/>
        <v>43</v>
      </c>
      <c r="AC102" s="178">
        <f t="shared" si="144"/>
        <v>41</v>
      </c>
      <c r="AD102" s="8"/>
      <c r="AE102" s="8"/>
      <c r="AF102" s="8"/>
      <c r="AG102" s="8"/>
      <c r="AH102" s="8"/>
      <c r="AI102" s="8"/>
    </row>
    <row r="103" spans="1:35" s="577" customFormat="1" ht="15.75" customHeight="1" x14ac:dyDescent="0.2">
      <c r="A103" s="406" t="s">
        <v>1127</v>
      </c>
      <c r="B103" s="8"/>
      <c r="C103" s="8" t="s">
        <v>1133</v>
      </c>
      <c r="D103" s="10" t="str">
        <f>VLOOKUP(C103,'Items in Tally'!$A$2:$D$4982,2,FALSE)</f>
        <v>57 PC</v>
      </c>
      <c r="E103" s="405"/>
      <c r="F103" s="641"/>
      <c r="G103" s="1130"/>
      <c r="H103" s="1130">
        <v>22</v>
      </c>
      <c r="I103" s="36"/>
      <c r="J103" s="36"/>
      <c r="K103" s="36"/>
      <c r="L103" s="36"/>
      <c r="M103" s="36"/>
      <c r="N103" s="1130"/>
      <c r="O103" s="1129"/>
      <c r="P103" s="16"/>
      <c r="Q103" s="17">
        <v>35</v>
      </c>
      <c r="R103" s="17">
        <v>30</v>
      </c>
      <c r="S103" s="17">
        <v>28</v>
      </c>
      <c r="T103" s="240">
        <v>27</v>
      </c>
      <c r="U103" s="17"/>
      <c r="V103" s="17"/>
      <c r="W103" s="124"/>
      <c r="X103" s="1134" t="str">
        <f t="shared" ref="X103:AC103" si="145">IF(O103="","",CEILING(O103*1.02,1))</f>
        <v/>
      </c>
      <c r="Y103" s="1131" t="str">
        <f t="shared" si="145"/>
        <v/>
      </c>
      <c r="Z103" s="1131">
        <f t="shared" si="145"/>
        <v>36</v>
      </c>
      <c r="AA103" s="1131">
        <f t="shared" si="145"/>
        <v>31</v>
      </c>
      <c r="AB103" s="1131">
        <f t="shared" si="145"/>
        <v>29</v>
      </c>
      <c r="AC103" s="178">
        <f t="shared" si="145"/>
        <v>28</v>
      </c>
      <c r="AD103" s="8"/>
      <c r="AE103" s="8"/>
      <c r="AF103" s="8"/>
      <c r="AG103" s="8"/>
      <c r="AH103" s="8"/>
      <c r="AI103" s="8"/>
    </row>
    <row r="104" spans="1:35" ht="15.75" customHeight="1" x14ac:dyDescent="0.2">
      <c r="A104" s="1"/>
      <c r="B104" s="1133"/>
      <c r="C104" s="1133"/>
      <c r="D104" s="40" t="e">
        <f>VLOOKUP(C104,'Items in Tally'!$A$2:$D$4982,2,FALSE)</f>
        <v>#N/A</v>
      </c>
      <c r="E104" s="13"/>
      <c r="F104" s="1135"/>
      <c r="G104" s="1133"/>
      <c r="H104" s="14"/>
      <c r="I104" s="3" t="str">
        <f t="shared" ref="I104:J104" si="146">IF(P104="","",P104/$H104-1)</f>
        <v/>
      </c>
      <c r="J104" s="3" t="str">
        <f t="shared" si="146"/>
        <v/>
      </c>
      <c r="K104" s="3" t="str">
        <f>IF(S104="","",S104/$H104-1)</f>
        <v/>
      </c>
      <c r="L104" s="3"/>
      <c r="M104" s="3"/>
      <c r="N104" s="1133"/>
      <c r="O104" s="1133"/>
      <c r="P104" s="124"/>
      <c r="Q104" s="124"/>
      <c r="R104" s="124"/>
      <c r="S104" s="124"/>
      <c r="T104" s="124"/>
      <c r="U104" s="124"/>
      <c r="V104" s="124"/>
      <c r="W104" s="1135"/>
      <c r="X104" s="1135"/>
      <c r="Y104" s="1135" t="str">
        <f t="shared" ref="Y104:Z104" si="147">IF(P104="","",CEILING(P104*1.02,5))</f>
        <v/>
      </c>
      <c r="Z104" s="1135" t="str">
        <f t="shared" si="147"/>
        <v/>
      </c>
      <c r="AA104" s="1135"/>
      <c r="AB104" s="1135" t="str">
        <f>IF(S104="","",CEILING(S104*1.02,5))</f>
        <v/>
      </c>
      <c r="AC104" s="1"/>
      <c r="AD104" s="1"/>
      <c r="AE104" s="1"/>
      <c r="AF104" s="1"/>
      <c r="AG104" s="1"/>
      <c r="AH104" s="1"/>
      <c r="AI104" s="1"/>
    </row>
    <row r="105" spans="1:35" ht="15.75" customHeight="1" x14ac:dyDescent="0.2">
      <c r="A105" s="1" t="s">
        <v>1134</v>
      </c>
      <c r="B105" s="1133"/>
      <c r="C105" s="1133"/>
      <c r="D105" s="40" t="e">
        <f>VLOOKUP(C105,'Items in Tally'!$A$2:$D$4982,2,FALSE)</f>
        <v>#N/A</v>
      </c>
      <c r="E105" s="13"/>
      <c r="F105" s="1135"/>
      <c r="G105" s="1133"/>
      <c r="H105" s="14">
        <v>38</v>
      </c>
      <c r="I105" s="1133"/>
      <c r="J105" s="1133"/>
      <c r="K105" s="1133"/>
      <c r="L105" s="1133"/>
      <c r="M105" s="1133"/>
      <c r="N105" s="1133"/>
      <c r="O105" s="1133">
        <v>100</v>
      </c>
      <c r="P105" s="124">
        <v>85</v>
      </c>
      <c r="Q105" s="124">
        <v>75</v>
      </c>
      <c r="R105" s="124">
        <v>70</v>
      </c>
      <c r="S105" s="1133">
        <v>65</v>
      </c>
      <c r="T105" s="1133">
        <v>60</v>
      </c>
      <c r="U105" s="1133"/>
      <c r="V105" s="1133"/>
      <c r="W105" s="18"/>
      <c r="X105" s="169">
        <f t="shared" ref="X105" si="148">IF(O105="","",CEILING(O105*1.02,1))</f>
        <v>102</v>
      </c>
      <c r="Y105" s="1135">
        <f t="shared" ref="Y105" si="149">IF(P105="","",CEILING(P105*1.02,1))</f>
        <v>87</v>
      </c>
      <c r="Z105" s="1135">
        <f t="shared" ref="Z105" si="150">IF(Q105="","",CEILING(Q105*1.02,1))</f>
        <v>77</v>
      </c>
      <c r="AA105" s="1135">
        <f t="shared" ref="AA105" si="151">IF(R105="","",CEILING(R105*1.02,1))</f>
        <v>72</v>
      </c>
      <c r="AB105" s="1135">
        <f t="shared" ref="AB105" si="152">IF(S105="","",CEILING(S105*1.02,1))</f>
        <v>67</v>
      </c>
      <c r="AC105" s="168">
        <f t="shared" ref="AC105" si="153">IF(T105="","",CEILING(T105*1.02,1))</f>
        <v>62</v>
      </c>
      <c r="AD105" s="1"/>
      <c r="AE105" s="1"/>
      <c r="AF105" s="1"/>
      <c r="AG105" s="1"/>
      <c r="AH105" s="1"/>
      <c r="AI105" s="1"/>
    </row>
    <row r="106" spans="1:35" ht="15.75" customHeight="1" x14ac:dyDescent="0.2">
      <c r="A106" s="1"/>
      <c r="B106" s="1133"/>
      <c r="C106" s="1133"/>
      <c r="D106" s="40" t="e">
        <f>VLOOKUP(C106,'Items in Tally'!$A$2:$D$4982,2,FALSE)</f>
        <v>#N/A</v>
      </c>
      <c r="E106" s="13"/>
      <c r="F106" s="1135"/>
      <c r="G106" s="1133"/>
      <c r="H106" s="14"/>
      <c r="I106" s="1133"/>
      <c r="J106" s="1133"/>
      <c r="K106" s="1133"/>
      <c r="L106" s="1133"/>
      <c r="M106" s="1133"/>
      <c r="N106" s="1133"/>
      <c r="O106" s="1133"/>
      <c r="P106" s="124"/>
      <c r="Q106" s="124"/>
      <c r="R106" s="124"/>
      <c r="S106" s="1133"/>
      <c r="T106" s="1133"/>
      <c r="U106" s="1133"/>
      <c r="V106" s="1133"/>
      <c r="W106" s="18"/>
      <c r="X106" s="18"/>
      <c r="Y106" s="1133"/>
      <c r="Z106" s="1133"/>
      <c r="AA106" s="1133"/>
      <c r="AB106" s="1133"/>
      <c r="AC106" s="1"/>
      <c r="AD106" s="1"/>
      <c r="AE106" s="1"/>
      <c r="AF106" s="1"/>
      <c r="AG106" s="1"/>
      <c r="AH106" s="1"/>
      <c r="AI106" s="1"/>
    </row>
    <row r="107" spans="1:35" ht="15.75" customHeight="1" x14ac:dyDescent="0.2">
      <c r="A107" s="1" t="s">
        <v>1135</v>
      </c>
      <c r="B107" s="1133"/>
      <c r="C107" s="1133"/>
      <c r="D107" s="40" t="e">
        <f>VLOOKUP(C107,'Items in Tally'!$A$2:$D$4982,2,FALSE)</f>
        <v>#N/A</v>
      </c>
      <c r="E107" s="13">
        <v>45589</v>
      </c>
      <c r="F107" s="1135"/>
      <c r="G107" s="1133">
        <v>22</v>
      </c>
      <c r="H107" s="14">
        <v>270</v>
      </c>
      <c r="I107" s="1133"/>
      <c r="J107" s="1133"/>
      <c r="K107" s="1133"/>
      <c r="L107" s="1133"/>
      <c r="M107" s="1133"/>
      <c r="N107" s="1133"/>
      <c r="O107" s="1133"/>
      <c r="P107" s="1133">
        <v>400</v>
      </c>
      <c r="Q107" s="1133">
        <v>380</v>
      </c>
      <c r="R107" s="1133">
        <v>360</v>
      </c>
      <c r="S107" s="1133">
        <v>350</v>
      </c>
      <c r="T107" s="1133"/>
      <c r="U107" s="1133"/>
      <c r="V107" s="1133"/>
      <c r="W107" s="18"/>
      <c r="X107" s="169" t="str">
        <f t="shared" ref="X107" si="154">IF(O107="","",CEILING(O107*1.02,1))</f>
        <v/>
      </c>
      <c r="Y107" s="1135">
        <f t="shared" ref="Y107" si="155">IF(P107="","",CEILING(P107*1.02,1))</f>
        <v>408</v>
      </c>
      <c r="Z107" s="1135">
        <f t="shared" ref="Z107" si="156">IF(Q107="","",CEILING(Q107*1.02,1))</f>
        <v>388</v>
      </c>
      <c r="AA107" s="1135">
        <f t="shared" ref="AA107" si="157">IF(R107="","",CEILING(R107*1.02,1))</f>
        <v>368</v>
      </c>
      <c r="AB107" s="1135">
        <f t="shared" ref="AB107" si="158">IF(S107="","",CEILING(S107*1.02,1))</f>
        <v>357</v>
      </c>
      <c r="AC107" s="168" t="str">
        <f t="shared" ref="AC107" si="159">IF(T107="","",CEILING(T107*1.02,1))</f>
        <v/>
      </c>
      <c r="AD107" s="1"/>
      <c r="AE107" s="1"/>
      <c r="AF107" s="1"/>
      <c r="AG107" s="1"/>
      <c r="AH107" s="1"/>
      <c r="AI107" s="1"/>
    </row>
    <row r="108" spans="1:35" ht="15.75" customHeight="1" x14ac:dyDescent="0.2">
      <c r="A108" s="1"/>
      <c r="B108" s="1133"/>
      <c r="C108" s="1133"/>
      <c r="D108" s="1133"/>
      <c r="E108" s="13"/>
      <c r="F108" s="1135"/>
      <c r="G108" s="1133"/>
      <c r="H108" s="1133"/>
      <c r="I108" s="1133"/>
      <c r="J108" s="1133"/>
      <c r="K108" s="1133"/>
      <c r="L108" s="1133"/>
      <c r="M108" s="1133"/>
      <c r="N108" s="1133"/>
      <c r="O108" s="1133"/>
      <c r="P108" s="1133"/>
      <c r="Q108" s="1133"/>
      <c r="R108" s="1133"/>
      <c r="S108" s="1133"/>
      <c r="T108" s="1133"/>
      <c r="U108" s="1133"/>
      <c r="V108" s="1133"/>
      <c r="W108" s="18"/>
      <c r="X108" s="18"/>
      <c r="Y108" s="1133"/>
      <c r="Z108" s="1133"/>
      <c r="AA108" s="1133"/>
      <c r="AB108" s="1133"/>
      <c r="AC108" s="1"/>
      <c r="AD108" s="1"/>
      <c r="AE108" s="1"/>
      <c r="AF108" s="1"/>
      <c r="AG108" s="1"/>
      <c r="AH108" s="1"/>
      <c r="AI108" s="1"/>
    </row>
    <row r="109" spans="1:35" ht="15.75" customHeight="1" x14ac:dyDescent="0.2">
      <c r="A109" s="1"/>
      <c r="B109" s="23"/>
      <c r="C109" s="23"/>
      <c r="D109" s="23"/>
      <c r="E109" s="13"/>
      <c r="F109" s="1135"/>
      <c r="G109" s="1133"/>
      <c r="H109" s="14"/>
      <c r="I109" s="1133"/>
      <c r="J109" s="1133"/>
      <c r="K109" s="1133"/>
      <c r="L109" s="1133"/>
      <c r="M109" s="1133"/>
      <c r="N109" s="1133"/>
      <c r="O109" s="1133"/>
      <c r="P109" s="1133"/>
      <c r="Q109" s="1133"/>
      <c r="R109" s="1133"/>
      <c r="S109" s="1133"/>
      <c r="T109" s="1133"/>
      <c r="U109" s="1133"/>
      <c r="V109" s="1133"/>
      <c r="W109" s="18"/>
      <c r="X109" s="18"/>
      <c r="Y109" s="1133"/>
      <c r="Z109" s="1133"/>
      <c r="AA109" s="1133"/>
      <c r="AB109" s="1133"/>
      <c r="AC109" s="1"/>
      <c r="AD109" s="1"/>
      <c r="AE109" s="1"/>
      <c r="AF109" s="1"/>
      <c r="AG109" s="1"/>
      <c r="AH109" s="1"/>
      <c r="AI109" s="1"/>
    </row>
    <row r="110" spans="1:35" ht="15.75" customHeight="1" x14ac:dyDescent="0.2">
      <c r="A110" s="1"/>
      <c r="B110" s="1133"/>
      <c r="C110" s="1133"/>
      <c r="D110" s="1133"/>
      <c r="E110" s="13"/>
      <c r="F110" s="1135"/>
      <c r="G110" s="1133"/>
      <c r="H110" s="14"/>
      <c r="I110" s="1133"/>
      <c r="J110" s="1133"/>
      <c r="K110" s="1133"/>
      <c r="L110" s="1133"/>
      <c r="M110" s="1133"/>
      <c r="N110" s="1133"/>
      <c r="O110" s="1133"/>
      <c r="P110" s="1133"/>
      <c r="Q110" s="1133"/>
      <c r="R110" s="1133"/>
      <c r="S110" s="1133"/>
      <c r="T110" s="1133"/>
      <c r="U110" s="1133"/>
      <c r="V110" s="1133"/>
      <c r="W110" s="18"/>
      <c r="X110" s="18"/>
      <c r="Y110" s="1133"/>
      <c r="Z110" s="1133"/>
      <c r="AA110" s="1133"/>
      <c r="AB110" s="1133"/>
      <c r="AC110" s="1"/>
      <c r="AD110" s="1"/>
      <c r="AE110" s="1"/>
      <c r="AF110" s="1"/>
      <c r="AG110" s="1"/>
      <c r="AH110" s="1"/>
      <c r="AI110" s="1"/>
    </row>
    <row r="111" spans="1:35" ht="15.75" customHeight="1" x14ac:dyDescent="0.2">
      <c r="A111" s="1"/>
      <c r="B111" s="24"/>
      <c r="C111" s="24"/>
      <c r="D111" s="24"/>
      <c r="E111" s="13"/>
      <c r="F111" s="1135"/>
      <c r="G111" s="1133"/>
      <c r="H111" s="14"/>
      <c r="I111" s="1133"/>
      <c r="J111" s="1133"/>
      <c r="K111" s="1133"/>
      <c r="L111" s="1133"/>
      <c r="M111" s="1133"/>
      <c r="N111" s="1133"/>
      <c r="O111" s="1133"/>
      <c r="P111" s="1133"/>
      <c r="Q111" s="1133"/>
      <c r="R111" s="1133"/>
      <c r="S111" s="1133"/>
      <c r="T111" s="1133"/>
      <c r="U111" s="1133"/>
      <c r="V111" s="1133"/>
      <c r="W111" s="18"/>
      <c r="X111" s="18"/>
      <c r="Y111" s="1133"/>
      <c r="Z111" s="1133"/>
      <c r="AA111" s="1133"/>
      <c r="AB111" s="1133"/>
      <c r="AC111" s="1"/>
      <c r="AD111" s="1"/>
      <c r="AE111" s="1"/>
      <c r="AF111" s="1"/>
      <c r="AG111" s="1"/>
      <c r="AH111" s="1"/>
      <c r="AI111" s="1"/>
    </row>
    <row r="112" spans="1:35" ht="15.75" customHeight="1" x14ac:dyDescent="0.2">
      <c r="A112" s="1"/>
      <c r="B112" s="24"/>
      <c r="C112" s="24"/>
      <c r="D112" s="24"/>
      <c r="E112" s="13"/>
      <c r="F112" s="1135"/>
      <c r="G112" s="1133"/>
      <c r="H112" s="14"/>
      <c r="I112" s="1133"/>
      <c r="J112" s="1133"/>
      <c r="K112" s="1133"/>
      <c r="L112" s="1133"/>
      <c r="M112" s="1133"/>
      <c r="N112" s="1133"/>
      <c r="O112" s="1133"/>
      <c r="P112" s="1133"/>
      <c r="Q112" s="1133"/>
      <c r="R112" s="1133"/>
      <c r="S112" s="1133"/>
      <c r="T112" s="1133"/>
      <c r="U112" s="1133"/>
      <c r="V112" s="1133"/>
      <c r="W112" s="18"/>
      <c r="X112" s="18"/>
      <c r="Y112" s="1133"/>
      <c r="Z112" s="1133"/>
      <c r="AA112" s="1133"/>
      <c r="AB112" s="1133"/>
      <c r="AC112" s="1"/>
      <c r="AD112" s="1"/>
      <c r="AE112" s="1"/>
      <c r="AF112" s="1"/>
      <c r="AG112" s="1"/>
      <c r="AH112" s="1"/>
      <c r="AI112" s="1"/>
    </row>
    <row r="113" spans="1:35" ht="15.75" customHeight="1" x14ac:dyDescent="0.2">
      <c r="A113" s="1"/>
      <c r="B113" s="24"/>
      <c r="C113" s="24"/>
      <c r="D113" s="24"/>
      <c r="E113" s="13"/>
      <c r="F113" s="1135"/>
      <c r="G113" s="1133"/>
      <c r="H113" s="14"/>
      <c r="I113" s="1133"/>
      <c r="J113" s="1133"/>
      <c r="K113" s="1133"/>
      <c r="L113" s="1133"/>
      <c r="M113" s="1133"/>
      <c r="N113" s="1133"/>
      <c r="O113" s="1133"/>
      <c r="P113" s="1133"/>
      <c r="Q113" s="1133"/>
      <c r="R113" s="1133"/>
      <c r="S113" s="1133"/>
      <c r="T113" s="1133"/>
      <c r="U113" s="1133"/>
      <c r="V113" s="1133"/>
      <c r="W113" s="18"/>
      <c r="X113" s="18"/>
      <c r="Y113" s="1133"/>
      <c r="Z113" s="1133"/>
      <c r="AA113" s="1133"/>
      <c r="AB113" s="1133"/>
      <c r="AC113" s="1"/>
      <c r="AD113" s="1"/>
      <c r="AE113" s="1"/>
      <c r="AF113" s="1"/>
      <c r="AG113" s="1"/>
      <c r="AH113" s="1"/>
      <c r="AI113" s="1"/>
    </row>
    <row r="114" spans="1:35" ht="15.75" customHeight="1" x14ac:dyDescent="0.2">
      <c r="A114" s="1"/>
      <c r="B114" s="24"/>
      <c r="C114" s="24"/>
      <c r="D114" s="24"/>
      <c r="E114" s="13"/>
      <c r="F114" s="1135"/>
      <c r="G114" s="1133"/>
      <c r="H114" s="14"/>
      <c r="I114" s="1133"/>
      <c r="J114" s="1133"/>
      <c r="K114" s="1133"/>
      <c r="L114" s="1133"/>
      <c r="M114" s="1133"/>
      <c r="N114" s="1133"/>
      <c r="O114" s="1133"/>
      <c r="P114" s="1133"/>
      <c r="Q114" s="1133"/>
      <c r="R114" s="1133"/>
      <c r="S114" s="1133"/>
      <c r="T114" s="1133"/>
      <c r="U114" s="1133"/>
      <c r="V114" s="1133"/>
      <c r="W114" s="18"/>
      <c r="X114" s="18"/>
      <c r="Y114" s="1133"/>
      <c r="Z114" s="1133"/>
      <c r="AA114" s="1133"/>
      <c r="AB114" s="1133"/>
      <c r="AC114" s="1"/>
      <c r="AD114" s="1"/>
      <c r="AE114" s="1"/>
      <c r="AF114" s="1"/>
      <c r="AG114" s="1"/>
      <c r="AH114" s="1"/>
      <c r="AI114" s="1"/>
    </row>
    <row r="115" spans="1:35" ht="15.75" customHeight="1" x14ac:dyDescent="0.2">
      <c r="A115" s="1"/>
      <c r="B115" s="24"/>
      <c r="C115" s="24"/>
      <c r="D115" s="24"/>
      <c r="E115" s="13"/>
      <c r="F115" s="1135"/>
      <c r="G115" s="1133"/>
      <c r="H115" s="14"/>
      <c r="I115" s="1133"/>
      <c r="J115" s="1133"/>
      <c r="K115" s="1133"/>
      <c r="L115" s="1133"/>
      <c r="M115" s="1133"/>
      <c r="N115" s="1133"/>
      <c r="O115" s="1133"/>
      <c r="P115" s="1133"/>
      <c r="Q115" s="1133"/>
      <c r="R115" s="1133"/>
      <c r="S115" s="1133"/>
      <c r="T115" s="1133"/>
      <c r="U115" s="1133"/>
      <c r="V115" s="1133"/>
      <c r="W115" s="18"/>
      <c r="X115" s="18"/>
      <c r="Y115" s="1133"/>
      <c r="Z115" s="1133"/>
      <c r="AA115" s="1133"/>
      <c r="AB115" s="1133"/>
      <c r="AC115" s="1"/>
      <c r="AD115" s="1"/>
      <c r="AE115" s="1"/>
      <c r="AF115" s="1"/>
      <c r="AG115" s="1"/>
      <c r="AH115" s="1"/>
      <c r="AI115" s="1"/>
    </row>
    <row r="116" spans="1:35" ht="15.75" customHeight="1" x14ac:dyDescent="0.2">
      <c r="A116" s="20"/>
      <c r="B116" s="1133"/>
      <c r="C116" s="1133"/>
      <c r="D116" s="1133"/>
      <c r="E116" s="13"/>
      <c r="F116" s="1135"/>
      <c r="G116" s="1133"/>
      <c r="H116" s="1133"/>
      <c r="I116" s="1133"/>
      <c r="J116" s="1133"/>
      <c r="K116" s="1133"/>
      <c r="L116" s="1133"/>
      <c r="M116" s="1133"/>
      <c r="N116" s="1133"/>
      <c r="O116" s="1133"/>
      <c r="P116" s="1133"/>
      <c r="Q116" s="1133"/>
      <c r="R116" s="1133"/>
      <c r="S116" s="1133"/>
      <c r="T116" s="1133"/>
      <c r="U116" s="1133"/>
      <c r="V116" s="1133"/>
      <c r="W116" s="1127"/>
      <c r="X116" s="1127"/>
      <c r="Y116" s="1133"/>
      <c r="Z116" s="1133"/>
      <c r="AA116" s="1133"/>
      <c r="AB116" s="1133"/>
      <c r="AC116" s="1"/>
      <c r="AD116" s="1"/>
      <c r="AE116" s="1"/>
      <c r="AF116" s="1"/>
      <c r="AG116" s="1"/>
      <c r="AH116" s="1"/>
      <c r="AI116" s="1"/>
    </row>
    <row r="117" spans="1:35" ht="15.75" customHeight="1" x14ac:dyDescent="0.2">
      <c r="A117" s="1"/>
      <c r="B117" s="26"/>
      <c r="C117" s="26"/>
      <c r="D117" s="26"/>
      <c r="E117" s="13"/>
      <c r="F117" s="1135"/>
      <c r="G117" s="14"/>
      <c r="H117" s="1133"/>
      <c r="I117" s="1133"/>
      <c r="J117" s="1133"/>
      <c r="K117" s="1133"/>
      <c r="L117" s="1133"/>
      <c r="M117" s="1133"/>
      <c r="N117" s="1133"/>
      <c r="O117" s="1133"/>
      <c r="P117" s="1133"/>
      <c r="Q117" s="1133"/>
      <c r="R117" s="1133"/>
      <c r="S117" s="1133"/>
      <c r="T117" s="1133"/>
      <c r="U117" s="1133"/>
      <c r="V117" s="1133"/>
      <c r="W117" s="1127"/>
      <c r="X117" s="1127"/>
      <c r="Y117" s="1133"/>
      <c r="Z117" s="1133"/>
      <c r="AA117" s="1133"/>
      <c r="AB117" s="1133"/>
      <c r="AC117" s="1"/>
      <c r="AD117" s="1"/>
      <c r="AE117" s="1"/>
      <c r="AF117" s="1"/>
      <c r="AG117" s="1"/>
      <c r="AH117" s="1"/>
      <c r="AI117" s="1"/>
    </row>
    <row r="118" spans="1:35" ht="15.75" customHeight="1" x14ac:dyDescent="0.2">
      <c r="A118" s="1"/>
      <c r="B118" s="26"/>
      <c r="C118" s="26"/>
      <c r="D118" s="26"/>
      <c r="E118" s="13"/>
      <c r="F118" s="1135"/>
      <c r="G118" s="14"/>
      <c r="H118" s="1133"/>
      <c r="I118" s="1133"/>
      <c r="J118" s="1133"/>
      <c r="K118" s="1133"/>
      <c r="L118" s="1133"/>
      <c r="M118" s="1133"/>
      <c r="N118" s="1133"/>
      <c r="O118" s="1133"/>
      <c r="P118" s="1133"/>
      <c r="Q118" s="1133"/>
      <c r="R118" s="1133"/>
      <c r="S118" s="1133"/>
      <c r="T118" s="1133"/>
      <c r="U118" s="1133"/>
      <c r="V118" s="1133"/>
      <c r="W118" s="1127"/>
      <c r="X118" s="1127"/>
      <c r="Y118" s="1133"/>
      <c r="Z118" s="1133"/>
      <c r="AA118" s="1133"/>
      <c r="AB118" s="1133"/>
      <c r="AC118" s="1"/>
      <c r="AD118" s="1"/>
      <c r="AE118" s="1"/>
      <c r="AF118" s="1"/>
      <c r="AG118" s="1"/>
      <c r="AH118" s="1"/>
      <c r="AI118" s="1"/>
    </row>
    <row r="119" spans="1:35" ht="15.75" customHeight="1" x14ac:dyDescent="0.2">
      <c r="A119" s="1"/>
      <c r="B119" s="26"/>
      <c r="C119" s="26"/>
      <c r="D119" s="26"/>
      <c r="E119" s="13"/>
      <c r="F119" s="1135"/>
      <c r="G119" s="14"/>
      <c r="H119" s="1133"/>
      <c r="I119" s="1133"/>
      <c r="J119" s="1133"/>
      <c r="K119" s="1133"/>
      <c r="L119" s="1133"/>
      <c r="M119" s="1133"/>
      <c r="N119" s="1133"/>
      <c r="O119" s="1133"/>
      <c r="P119" s="1133"/>
      <c r="Q119" s="1133"/>
      <c r="R119" s="1133"/>
      <c r="S119" s="1133"/>
      <c r="T119" s="1133"/>
      <c r="U119" s="1133"/>
      <c r="V119" s="1133"/>
      <c r="W119" s="1127"/>
      <c r="X119" s="1127"/>
      <c r="Y119" s="1133"/>
      <c r="Z119" s="1133"/>
      <c r="AA119" s="1133"/>
      <c r="AB119" s="1133"/>
      <c r="AC119" s="1"/>
      <c r="AD119" s="1"/>
      <c r="AE119" s="1"/>
      <c r="AF119" s="1"/>
      <c r="AG119" s="1"/>
      <c r="AH119" s="1"/>
      <c r="AI119" s="1"/>
    </row>
    <row r="120" spans="1:35" ht="15.75" customHeight="1" x14ac:dyDescent="0.2">
      <c r="A120" s="1"/>
      <c r="B120" s="1133"/>
      <c r="C120" s="1133"/>
      <c r="D120" s="1133"/>
      <c r="E120" s="13"/>
      <c r="F120" s="1135"/>
      <c r="G120" s="14"/>
      <c r="H120" s="1133"/>
      <c r="I120" s="1133"/>
      <c r="J120" s="1133"/>
      <c r="K120" s="1133"/>
      <c r="L120" s="1133"/>
      <c r="M120" s="1133"/>
      <c r="N120" s="1133"/>
      <c r="O120" s="1133"/>
      <c r="P120" s="1133"/>
      <c r="Q120" s="1133"/>
      <c r="R120" s="1133"/>
      <c r="S120" s="1133"/>
      <c r="T120" s="1133"/>
      <c r="U120" s="1133"/>
      <c r="V120" s="1133"/>
      <c r="W120" s="1127"/>
      <c r="X120" s="1127"/>
      <c r="Y120" s="1133"/>
      <c r="Z120" s="1133"/>
      <c r="AA120" s="1133"/>
      <c r="AB120" s="1133"/>
      <c r="AC120" s="1"/>
      <c r="AD120" s="1"/>
      <c r="AE120" s="1"/>
      <c r="AF120" s="1"/>
      <c r="AG120" s="1"/>
      <c r="AH120" s="1"/>
      <c r="AI120" s="1"/>
    </row>
    <row r="121" spans="1:35" ht="15.75" customHeight="1" x14ac:dyDescent="0.2">
      <c r="A121" s="1"/>
      <c r="B121" s="1133"/>
      <c r="C121" s="1133"/>
      <c r="D121" s="1133"/>
      <c r="E121" s="13"/>
      <c r="F121" s="1135"/>
      <c r="G121" s="14"/>
      <c r="H121" s="1133"/>
      <c r="I121" s="1133"/>
      <c r="J121" s="1133"/>
      <c r="K121" s="1133"/>
      <c r="L121" s="1133"/>
      <c r="M121" s="1133"/>
      <c r="N121" s="1133"/>
      <c r="O121" s="1133"/>
      <c r="P121" s="1133"/>
      <c r="Q121" s="1133"/>
      <c r="R121" s="1133"/>
      <c r="S121" s="1133"/>
      <c r="T121" s="1133"/>
      <c r="U121" s="1133"/>
      <c r="V121" s="1133"/>
      <c r="W121" s="1133"/>
      <c r="X121" s="1133"/>
      <c r="Y121" s="1133"/>
      <c r="Z121" s="1133"/>
      <c r="AA121" s="1133"/>
      <c r="AB121" s="1133"/>
      <c r="AC121" s="1"/>
      <c r="AD121" s="1"/>
      <c r="AE121" s="1"/>
      <c r="AF121" s="1"/>
      <c r="AG121" s="1"/>
      <c r="AH121" s="1"/>
      <c r="AI121" s="1"/>
    </row>
    <row r="122" spans="1:35" ht="15.75" customHeight="1" x14ac:dyDescent="0.2">
      <c r="A122" s="1"/>
      <c r="B122" s="1133"/>
      <c r="C122" s="1133"/>
      <c r="D122" s="1133"/>
      <c r="E122" s="13"/>
      <c r="F122" s="1135"/>
      <c r="G122" s="14"/>
      <c r="H122" s="1133"/>
      <c r="I122" s="1133"/>
      <c r="J122" s="1133"/>
      <c r="K122" s="1133"/>
      <c r="L122" s="1133"/>
      <c r="M122" s="1133"/>
      <c r="N122" s="1133"/>
      <c r="O122" s="1133"/>
      <c r="P122" s="1133"/>
      <c r="Q122" s="1133"/>
      <c r="R122" s="1133"/>
      <c r="S122" s="1133"/>
      <c r="T122" s="1133"/>
      <c r="U122" s="1133"/>
      <c r="V122" s="1133"/>
      <c r="W122" s="1133"/>
      <c r="X122" s="1133"/>
      <c r="Y122" s="1133"/>
      <c r="Z122" s="1133"/>
      <c r="AA122" s="1133"/>
      <c r="AB122" s="1133"/>
      <c r="AC122" s="1"/>
      <c r="AD122" s="1"/>
      <c r="AE122" s="1"/>
      <c r="AF122" s="1"/>
      <c r="AG122" s="1"/>
      <c r="AH122" s="1"/>
      <c r="AI122" s="1"/>
    </row>
    <row r="123" spans="1:35" ht="15.75" customHeight="1" x14ac:dyDescent="0.2">
      <c r="A123" s="1"/>
      <c r="B123" s="27"/>
      <c r="C123" s="27"/>
      <c r="D123" s="27"/>
      <c r="E123" s="13"/>
      <c r="F123" s="1135"/>
      <c r="G123" s="14"/>
      <c r="H123" s="1133"/>
      <c r="I123" s="1133"/>
      <c r="J123" s="1133"/>
      <c r="K123" s="1133"/>
      <c r="L123" s="1133"/>
      <c r="M123" s="1133"/>
      <c r="N123" s="1133"/>
      <c r="O123" s="1133"/>
      <c r="P123" s="1133"/>
      <c r="Q123" s="1133"/>
      <c r="R123" s="1133"/>
      <c r="S123" s="1133"/>
      <c r="T123" s="1133"/>
      <c r="U123" s="1133"/>
      <c r="V123" s="1133"/>
      <c r="W123" s="1133"/>
      <c r="X123" s="1133"/>
      <c r="Y123" s="1133"/>
      <c r="Z123" s="1133"/>
      <c r="AA123" s="1133"/>
      <c r="AB123" s="1133"/>
      <c r="AC123" s="1"/>
      <c r="AD123" s="1"/>
      <c r="AE123" s="1"/>
      <c r="AF123" s="1"/>
      <c r="AG123" s="1"/>
      <c r="AH123" s="1"/>
      <c r="AI123" s="1"/>
    </row>
    <row r="124" spans="1:35" ht="15.75" customHeight="1" x14ac:dyDescent="0.2">
      <c r="A124" s="1"/>
      <c r="B124" s="27"/>
      <c r="C124" s="27"/>
      <c r="D124" s="27"/>
      <c r="E124" s="13"/>
      <c r="F124" s="1135"/>
      <c r="G124" s="14"/>
      <c r="H124" s="1133"/>
      <c r="I124" s="1133"/>
      <c r="J124" s="1133"/>
      <c r="K124" s="1133"/>
      <c r="L124" s="1133"/>
      <c r="M124" s="1133"/>
      <c r="N124" s="1133"/>
      <c r="O124" s="1133"/>
      <c r="P124" s="1133"/>
      <c r="Q124" s="1133"/>
      <c r="R124" s="1133"/>
      <c r="S124" s="1133"/>
      <c r="T124" s="1133"/>
      <c r="U124" s="1133"/>
      <c r="V124" s="1133"/>
      <c r="W124" s="1133"/>
      <c r="X124" s="1133"/>
      <c r="Y124" s="1133"/>
      <c r="Z124" s="1133"/>
      <c r="AA124" s="1133"/>
      <c r="AB124" s="1133"/>
      <c r="AC124" s="1"/>
      <c r="AD124" s="1"/>
      <c r="AE124" s="1"/>
      <c r="AF124" s="1"/>
      <c r="AG124" s="1"/>
      <c r="AH124" s="1"/>
      <c r="AI124" s="1"/>
    </row>
    <row r="125" spans="1:35" ht="15.75" customHeight="1" x14ac:dyDescent="0.2">
      <c r="A125" s="1"/>
      <c r="B125" s="27"/>
      <c r="C125" s="27"/>
      <c r="D125" s="27"/>
      <c r="E125" s="13"/>
      <c r="F125" s="1135"/>
      <c r="G125" s="14"/>
      <c r="H125" s="1133"/>
      <c r="I125" s="1133"/>
      <c r="J125" s="1133"/>
      <c r="K125" s="1133"/>
      <c r="L125" s="1133"/>
      <c r="M125" s="1133"/>
      <c r="N125" s="1133"/>
      <c r="O125" s="1133"/>
      <c r="P125" s="1133"/>
      <c r="Q125" s="1133"/>
      <c r="R125" s="1133"/>
      <c r="S125" s="1133"/>
      <c r="T125" s="1133"/>
      <c r="U125" s="1133"/>
      <c r="V125" s="1133"/>
      <c r="W125" s="1133"/>
      <c r="X125" s="1133"/>
      <c r="Y125" s="1133"/>
      <c r="Z125" s="1133"/>
      <c r="AA125" s="1133"/>
      <c r="AB125" s="1133"/>
      <c r="AC125" s="1"/>
      <c r="AD125" s="1"/>
      <c r="AE125" s="1"/>
      <c r="AF125" s="1"/>
      <c r="AG125" s="1"/>
      <c r="AH125" s="1"/>
      <c r="AI125" s="1"/>
    </row>
    <row r="126" spans="1:35" ht="15.75" customHeight="1" x14ac:dyDescent="0.2">
      <c r="A126" s="1"/>
      <c r="B126" s="27"/>
      <c r="C126" s="27"/>
      <c r="D126" s="27"/>
      <c r="E126" s="13"/>
      <c r="F126" s="1135"/>
      <c r="G126" s="14"/>
      <c r="H126" s="1133"/>
      <c r="I126" s="1133"/>
      <c r="J126" s="1133"/>
      <c r="K126" s="1133"/>
      <c r="L126" s="1133"/>
      <c r="M126" s="1133"/>
      <c r="N126" s="1133"/>
      <c r="O126" s="1133"/>
      <c r="P126" s="1133"/>
      <c r="Q126" s="1133"/>
      <c r="R126" s="1133"/>
      <c r="S126" s="1133"/>
      <c r="T126" s="1133"/>
      <c r="U126" s="1133"/>
      <c r="V126" s="1133"/>
      <c r="W126" s="1133"/>
      <c r="X126" s="1133"/>
      <c r="Y126" s="1133"/>
      <c r="Z126" s="1133"/>
      <c r="AA126" s="1133"/>
      <c r="AB126" s="1133"/>
      <c r="AC126" s="1"/>
      <c r="AD126" s="1"/>
      <c r="AE126" s="1"/>
      <c r="AF126" s="1"/>
      <c r="AG126" s="1"/>
      <c r="AH126" s="1"/>
      <c r="AI126" s="1"/>
    </row>
    <row r="127" spans="1:35" ht="15.75" customHeight="1" x14ac:dyDescent="0.2">
      <c r="A127" s="1"/>
      <c r="B127" s="27"/>
      <c r="C127" s="27"/>
      <c r="D127" s="27"/>
      <c r="E127" s="13"/>
      <c r="F127" s="1135"/>
      <c r="G127" s="14"/>
      <c r="H127" s="1133"/>
      <c r="I127" s="1133"/>
      <c r="J127" s="1133"/>
      <c r="K127" s="1133"/>
      <c r="L127" s="1133"/>
      <c r="M127" s="1133"/>
      <c r="N127" s="1133"/>
      <c r="O127" s="1133"/>
      <c r="P127" s="1133"/>
      <c r="Q127" s="1133"/>
      <c r="R127" s="1133"/>
      <c r="S127" s="1133"/>
      <c r="T127" s="1133"/>
      <c r="U127" s="1133"/>
      <c r="V127" s="1133"/>
      <c r="W127" s="1133"/>
      <c r="X127" s="1133"/>
      <c r="Y127" s="1133"/>
      <c r="Z127" s="1133"/>
      <c r="AA127" s="1133"/>
      <c r="AB127" s="1133"/>
      <c r="AC127" s="1"/>
      <c r="AD127" s="1"/>
      <c r="AE127" s="1"/>
      <c r="AF127" s="1"/>
      <c r="AG127" s="1"/>
      <c r="AH127" s="1"/>
      <c r="AI127" s="1"/>
    </row>
    <row r="128" spans="1:35" ht="15.75" customHeight="1" x14ac:dyDescent="0.2">
      <c r="A128" s="1"/>
      <c r="B128" s="27"/>
      <c r="C128" s="27"/>
      <c r="D128" s="27"/>
      <c r="E128" s="13"/>
      <c r="F128" s="1135"/>
      <c r="G128" s="14"/>
      <c r="H128" s="1133"/>
      <c r="I128" s="1133"/>
      <c r="J128" s="1133"/>
      <c r="K128" s="1133"/>
      <c r="L128" s="1133"/>
      <c r="M128" s="1133"/>
      <c r="N128" s="1133"/>
      <c r="O128" s="1133"/>
      <c r="P128" s="1133"/>
      <c r="Q128" s="1133"/>
      <c r="R128" s="1133"/>
      <c r="S128" s="1133"/>
      <c r="T128" s="1133"/>
      <c r="U128" s="1133"/>
      <c r="V128" s="1133"/>
      <c r="W128" s="1133"/>
      <c r="X128" s="1133"/>
      <c r="Y128" s="1133"/>
      <c r="Z128" s="1133"/>
      <c r="AA128" s="1133"/>
      <c r="AB128" s="1133"/>
      <c r="AC128" s="1"/>
      <c r="AD128" s="1"/>
      <c r="AE128" s="1"/>
      <c r="AF128" s="1"/>
      <c r="AG128" s="1"/>
      <c r="AH128" s="1"/>
      <c r="AI128" s="1"/>
    </row>
    <row r="129" spans="1:35" ht="15.75" customHeight="1" x14ac:dyDescent="0.2">
      <c r="A129" s="1"/>
      <c r="B129" s="1133"/>
      <c r="C129" s="1133"/>
      <c r="D129" s="1133"/>
      <c r="E129" s="13"/>
      <c r="F129" s="1135"/>
      <c r="G129" s="14"/>
      <c r="H129" s="1133"/>
      <c r="I129" s="1133"/>
      <c r="J129" s="1133"/>
      <c r="K129" s="1133"/>
      <c r="L129" s="1133"/>
      <c r="M129" s="1133"/>
      <c r="N129" s="1133"/>
      <c r="O129" s="1133"/>
      <c r="P129" s="1133"/>
      <c r="Q129" s="1133"/>
      <c r="R129" s="1133"/>
      <c r="S129" s="1133"/>
      <c r="T129" s="1133"/>
      <c r="U129" s="1133"/>
      <c r="V129" s="1133"/>
      <c r="W129" s="1133"/>
      <c r="X129" s="1133"/>
      <c r="Y129" s="1133"/>
      <c r="Z129" s="1133"/>
      <c r="AA129" s="1133"/>
      <c r="AB129" s="1133"/>
      <c r="AC129" s="1"/>
      <c r="AD129" s="1"/>
      <c r="AE129" s="1"/>
      <c r="AF129" s="1"/>
      <c r="AG129" s="1"/>
      <c r="AH129" s="1"/>
      <c r="AI129" s="1"/>
    </row>
    <row r="130" spans="1:35" ht="15.75" customHeight="1" x14ac:dyDescent="0.2">
      <c r="A130" s="1"/>
      <c r="B130" s="1133"/>
      <c r="C130" s="1133"/>
      <c r="D130" s="1133"/>
      <c r="E130" s="13"/>
      <c r="F130" s="1135"/>
      <c r="G130" s="14"/>
      <c r="H130" s="1133"/>
      <c r="I130" s="1133"/>
      <c r="J130" s="1133"/>
      <c r="K130" s="1133"/>
      <c r="L130" s="1133"/>
      <c r="M130" s="1133"/>
      <c r="N130" s="1133"/>
      <c r="O130" s="1133"/>
      <c r="P130" s="1133"/>
      <c r="Q130" s="1133"/>
      <c r="R130" s="1133"/>
      <c r="S130" s="1133"/>
      <c r="T130" s="1133"/>
      <c r="U130" s="1133"/>
      <c r="V130" s="1133"/>
      <c r="W130" s="1133"/>
      <c r="X130" s="1133"/>
      <c r="Y130" s="1187"/>
      <c r="Z130" s="1188"/>
      <c r="AA130" s="1188"/>
      <c r="AB130" s="1188"/>
      <c r="AC130" s="1"/>
      <c r="AD130" s="1"/>
      <c r="AE130" s="1"/>
      <c r="AF130" s="1"/>
      <c r="AG130" s="1"/>
      <c r="AH130" s="1"/>
      <c r="AI130" s="1"/>
    </row>
    <row r="131" spans="1:35" ht="15.75" customHeight="1" x14ac:dyDescent="0.2">
      <c r="A131" s="1"/>
      <c r="B131" s="1133"/>
      <c r="C131" s="1133"/>
      <c r="D131" s="1133"/>
      <c r="E131" s="13"/>
      <c r="F131" s="1135"/>
      <c r="G131" s="14"/>
      <c r="H131" s="1133"/>
      <c r="I131" s="1133"/>
      <c r="J131" s="1133"/>
      <c r="K131" s="1133"/>
      <c r="L131" s="1133"/>
      <c r="M131" s="1133"/>
      <c r="N131" s="1133"/>
      <c r="O131" s="1133"/>
      <c r="P131" s="1133"/>
      <c r="Q131" s="1133"/>
      <c r="R131" s="1133"/>
      <c r="S131" s="1133"/>
      <c r="T131" s="1133"/>
      <c r="U131" s="1133"/>
      <c r="V131" s="1133"/>
      <c r="W131" s="1133"/>
      <c r="X131" s="1133"/>
      <c r="Y131" s="1133"/>
      <c r="Z131" s="1133"/>
      <c r="AA131" s="1133"/>
      <c r="AB131" s="1127"/>
      <c r="AC131" s="1"/>
      <c r="AD131" s="1"/>
      <c r="AE131" s="1"/>
      <c r="AF131" s="1"/>
      <c r="AG131" s="1"/>
      <c r="AH131" s="1"/>
      <c r="AI131" s="1"/>
    </row>
    <row r="132" spans="1:35" ht="15.75" customHeight="1" x14ac:dyDescent="0.2">
      <c r="A132" s="1"/>
      <c r="B132" s="1133"/>
      <c r="C132" s="1133"/>
      <c r="D132" s="1133"/>
      <c r="E132" s="13"/>
      <c r="F132" s="1135"/>
      <c r="G132" s="14"/>
      <c r="H132" s="1133"/>
      <c r="I132" s="1133"/>
      <c r="J132" s="1133"/>
      <c r="K132" s="1133"/>
      <c r="L132" s="1133"/>
      <c r="M132" s="1133"/>
      <c r="N132" s="1133"/>
      <c r="O132" s="1133"/>
      <c r="P132" s="1133"/>
      <c r="Q132" s="1133"/>
      <c r="R132" s="1133"/>
      <c r="S132" s="1133"/>
      <c r="T132" s="1133"/>
      <c r="U132" s="1133"/>
      <c r="V132" s="1133"/>
      <c r="W132" s="18"/>
      <c r="X132" s="18"/>
      <c r="Y132" s="1133"/>
      <c r="Z132" s="1133"/>
      <c r="AA132" s="1133"/>
      <c r="AB132" s="1133"/>
      <c r="AC132" s="1"/>
      <c r="AD132" s="1"/>
      <c r="AE132" s="1"/>
      <c r="AF132" s="1"/>
      <c r="AG132" s="1"/>
      <c r="AH132" s="1"/>
      <c r="AI132" s="1"/>
    </row>
    <row r="133" spans="1:35" ht="15.75" customHeight="1" x14ac:dyDescent="0.2">
      <c r="A133" s="1"/>
      <c r="B133" s="1133"/>
      <c r="C133" s="1133"/>
      <c r="D133" s="1133"/>
      <c r="E133" s="13"/>
      <c r="F133" s="1135"/>
      <c r="G133" s="14"/>
      <c r="H133" s="1133"/>
      <c r="I133" s="1133"/>
      <c r="J133" s="1133"/>
      <c r="K133" s="1133"/>
      <c r="L133" s="1133"/>
      <c r="M133" s="1133"/>
      <c r="N133" s="1133"/>
      <c r="O133" s="1133"/>
      <c r="P133" s="1133"/>
      <c r="Q133" s="1133"/>
      <c r="R133" s="1133"/>
      <c r="S133" s="1133"/>
      <c r="T133" s="1133"/>
      <c r="U133" s="1133"/>
      <c r="V133" s="1133"/>
      <c r="W133" s="1133"/>
      <c r="X133" s="1133"/>
      <c r="Y133" s="1133"/>
      <c r="Z133" s="1133"/>
      <c r="AA133" s="1133"/>
      <c r="AB133" s="1133"/>
      <c r="AC133" s="1"/>
      <c r="AD133" s="1"/>
      <c r="AE133" s="1"/>
      <c r="AF133" s="1"/>
      <c r="AG133" s="1"/>
      <c r="AH133" s="1"/>
      <c r="AI133" s="1"/>
    </row>
    <row r="134" spans="1:35" ht="15.75" customHeight="1" x14ac:dyDescent="0.2">
      <c r="A134" s="1"/>
      <c r="B134" s="1133"/>
      <c r="C134" s="1133"/>
      <c r="D134" s="1133"/>
      <c r="E134" s="11"/>
      <c r="F134" s="1135"/>
      <c r="G134" s="28"/>
      <c r="H134" s="1"/>
      <c r="I134" s="1133"/>
      <c r="J134" s="1133"/>
      <c r="K134" s="1133"/>
      <c r="L134" s="1133"/>
      <c r="M134" s="1133"/>
      <c r="N134" s="1133"/>
      <c r="O134" s="1133"/>
      <c r="P134" s="1133"/>
      <c r="Q134" s="1133"/>
      <c r="R134" s="1133"/>
      <c r="S134" s="1133"/>
      <c r="T134" s="1133"/>
      <c r="U134" s="1133"/>
      <c r="V134" s="1133"/>
      <c r="W134" s="1133"/>
      <c r="X134" s="1133"/>
      <c r="Y134" s="1133"/>
      <c r="Z134" s="1133"/>
      <c r="AA134" s="1133"/>
      <c r="AB134" s="1133"/>
      <c r="AC134" s="1"/>
      <c r="AD134" s="1"/>
      <c r="AE134" s="1"/>
      <c r="AF134" s="1"/>
      <c r="AG134" s="1"/>
      <c r="AH134" s="1"/>
      <c r="AI134" s="1"/>
    </row>
    <row r="135" spans="1:35" ht="15.75" customHeight="1" x14ac:dyDescent="0.2">
      <c r="A135" s="1"/>
      <c r="B135" s="1133"/>
      <c r="C135" s="1133"/>
      <c r="D135" s="1133"/>
      <c r="E135" s="11"/>
      <c r="F135" s="1135"/>
      <c r="G135" s="28"/>
      <c r="H135" s="1133"/>
      <c r="I135" s="1133"/>
      <c r="J135" s="1133"/>
      <c r="K135" s="1133"/>
      <c r="L135" s="1133"/>
      <c r="M135" s="1133"/>
      <c r="N135" s="1133"/>
      <c r="O135" s="1133"/>
      <c r="P135" s="1133"/>
      <c r="Q135" s="1133"/>
      <c r="R135" s="1133"/>
      <c r="S135" s="1133"/>
      <c r="T135" s="1133"/>
      <c r="U135" s="1133"/>
      <c r="V135" s="1133"/>
      <c r="W135" s="1133"/>
      <c r="X135" s="1133"/>
      <c r="Y135" s="1133"/>
      <c r="Z135" s="1133"/>
      <c r="AA135" s="1133"/>
      <c r="AB135" s="1133"/>
      <c r="AC135" s="1"/>
      <c r="AD135" s="1"/>
      <c r="AE135" s="1"/>
      <c r="AF135" s="1"/>
      <c r="AG135" s="1"/>
      <c r="AH135" s="1"/>
      <c r="AI135" s="1"/>
    </row>
    <row r="136" spans="1:35" ht="15.75" customHeight="1" x14ac:dyDescent="0.2">
      <c r="A136" s="1"/>
      <c r="B136" s="1133"/>
      <c r="C136" s="1133"/>
      <c r="D136" s="1133"/>
      <c r="E136" s="11"/>
      <c r="F136" s="1135"/>
      <c r="G136" s="28"/>
      <c r="H136" s="1133"/>
      <c r="I136" s="1133"/>
      <c r="J136" s="1133"/>
      <c r="K136" s="1133"/>
      <c r="L136" s="1133"/>
      <c r="M136" s="1133"/>
      <c r="N136" s="1133"/>
      <c r="O136" s="1133"/>
      <c r="P136" s="1133"/>
      <c r="Q136" s="1133"/>
      <c r="R136" s="1133"/>
      <c r="S136" s="1133"/>
      <c r="T136" s="1133"/>
      <c r="U136" s="1133"/>
      <c r="V136" s="1133"/>
      <c r="W136" s="1133"/>
      <c r="X136" s="1133"/>
      <c r="Y136" s="1133"/>
      <c r="Z136" s="1133"/>
      <c r="AA136" s="1133"/>
      <c r="AB136" s="1133"/>
      <c r="AC136" s="1"/>
      <c r="AD136" s="1"/>
      <c r="AE136" s="1"/>
      <c r="AF136" s="1"/>
      <c r="AG136" s="1"/>
      <c r="AH136" s="1"/>
      <c r="AI136" s="1"/>
    </row>
    <row r="137" spans="1:35" ht="15.75" customHeight="1" x14ac:dyDescent="0.2">
      <c r="A137" s="1"/>
      <c r="B137" s="1133"/>
      <c r="C137" s="1133"/>
      <c r="D137" s="1133"/>
      <c r="E137" s="11"/>
      <c r="F137" s="1135"/>
      <c r="G137" s="28"/>
      <c r="H137" s="1133"/>
      <c r="I137" s="1133"/>
      <c r="J137" s="1133"/>
      <c r="K137" s="1133"/>
      <c r="L137" s="1133"/>
      <c r="M137" s="1133"/>
      <c r="N137" s="1133"/>
      <c r="O137" s="1133"/>
      <c r="P137" s="1133"/>
      <c r="Q137" s="1133"/>
      <c r="R137" s="1133"/>
      <c r="S137" s="1133"/>
      <c r="T137" s="1133"/>
      <c r="U137" s="1133"/>
      <c r="V137" s="1133"/>
      <c r="W137" s="1133"/>
      <c r="X137" s="1133"/>
      <c r="Y137" s="1133"/>
      <c r="Z137" s="1133"/>
      <c r="AA137" s="1133"/>
      <c r="AB137" s="1133"/>
      <c r="AC137" s="1"/>
      <c r="AD137" s="1"/>
      <c r="AE137" s="1"/>
      <c r="AF137" s="1"/>
      <c r="AG137" s="1"/>
      <c r="AH137" s="1"/>
      <c r="AI137" s="1"/>
    </row>
    <row r="138" spans="1:35" ht="15.75" customHeight="1" x14ac:dyDescent="0.2">
      <c r="A138" s="1"/>
      <c r="B138" s="1133"/>
      <c r="C138" s="1133"/>
      <c r="D138" s="1133"/>
      <c r="E138" s="11"/>
      <c r="F138" s="1135"/>
      <c r="G138" s="28"/>
      <c r="H138" s="1133"/>
      <c r="I138" s="1133"/>
      <c r="J138" s="1133"/>
      <c r="K138" s="1133"/>
      <c r="L138" s="1133"/>
      <c r="M138" s="1133"/>
      <c r="N138" s="1133"/>
      <c r="O138" s="1133"/>
      <c r="P138" s="1133"/>
      <c r="Q138" s="1133"/>
      <c r="R138" s="1133"/>
      <c r="S138" s="1133"/>
      <c r="T138" s="1133"/>
      <c r="U138" s="1133"/>
      <c r="V138" s="1133"/>
      <c r="W138" s="1133"/>
      <c r="X138" s="1133"/>
      <c r="Y138" s="1133"/>
      <c r="Z138" s="1133"/>
      <c r="AA138" s="1133"/>
      <c r="AB138" s="1133"/>
      <c r="AC138" s="1"/>
      <c r="AD138" s="1"/>
      <c r="AE138" s="1"/>
      <c r="AF138" s="1"/>
      <c r="AG138" s="1"/>
      <c r="AH138" s="1"/>
      <c r="AI138" s="1"/>
    </row>
    <row r="139" spans="1:35" ht="15.75" customHeight="1" x14ac:dyDescent="0.2">
      <c r="A139" s="1"/>
      <c r="B139" s="1133"/>
      <c r="C139" s="1133"/>
      <c r="D139" s="1133"/>
      <c r="E139" s="11"/>
      <c r="F139" s="1135"/>
      <c r="G139" s="28"/>
      <c r="H139" s="1133"/>
      <c r="I139" s="1133"/>
      <c r="J139" s="1133"/>
      <c r="K139" s="1133"/>
      <c r="L139" s="1133"/>
      <c r="M139" s="1133"/>
      <c r="N139" s="1133"/>
      <c r="O139" s="1133"/>
      <c r="P139" s="1133"/>
      <c r="Q139" s="1133"/>
      <c r="R139" s="1133"/>
      <c r="S139" s="1133"/>
      <c r="T139" s="1133"/>
      <c r="U139" s="1133"/>
      <c r="V139" s="1133"/>
      <c r="W139" s="1133"/>
      <c r="X139" s="1133"/>
      <c r="Y139" s="1133"/>
      <c r="Z139" s="1133"/>
      <c r="AA139" s="1133"/>
      <c r="AB139" s="1133"/>
      <c r="AC139" s="1"/>
      <c r="AD139" s="1"/>
      <c r="AE139" s="1"/>
      <c r="AF139" s="1"/>
      <c r="AG139" s="1"/>
      <c r="AH139" s="1"/>
      <c r="AI139" s="1"/>
    </row>
    <row r="140" spans="1:35" ht="15.75" customHeight="1" x14ac:dyDescent="0.2">
      <c r="A140" s="1"/>
      <c r="B140" s="1"/>
      <c r="C140" s="1"/>
      <c r="D140" s="1"/>
      <c r="E140" s="11"/>
      <c r="F140" s="1135"/>
      <c r="G140" s="28"/>
      <c r="H140" s="1"/>
      <c r="I140" s="1133"/>
      <c r="J140" s="1133"/>
      <c r="K140" s="1133"/>
      <c r="L140" s="1133"/>
      <c r="M140" s="1133"/>
      <c r="N140" s="1133"/>
      <c r="O140" s="1133"/>
      <c r="P140" s="1133"/>
      <c r="Q140" s="1133"/>
      <c r="R140" s="1133"/>
      <c r="S140" s="1133"/>
      <c r="T140" s="1133"/>
      <c r="U140" s="1133"/>
      <c r="V140" s="1133"/>
      <c r="W140" s="1133"/>
      <c r="X140" s="1133"/>
      <c r="Y140" s="1133"/>
      <c r="Z140" s="1133"/>
      <c r="AA140" s="1133"/>
      <c r="AB140" s="1133"/>
      <c r="AC140" s="1"/>
      <c r="AD140" s="1"/>
      <c r="AE140" s="1"/>
      <c r="AF140" s="1"/>
      <c r="AG140" s="1"/>
      <c r="AH140" s="1"/>
      <c r="AI140" s="1"/>
    </row>
    <row r="141" spans="1:35" ht="15.75" customHeight="1" x14ac:dyDescent="0.2">
      <c r="A141" s="25"/>
      <c r="B141" s="1"/>
      <c r="C141" s="1"/>
      <c r="D141" s="1"/>
      <c r="E141" s="11"/>
      <c r="F141" s="1135"/>
      <c r="G141" s="28"/>
      <c r="H141" s="1"/>
      <c r="I141" s="1133"/>
      <c r="J141" s="1133"/>
      <c r="K141" s="1133"/>
      <c r="L141" s="1133"/>
      <c r="M141" s="1133"/>
      <c r="N141" s="1133"/>
      <c r="O141" s="1133"/>
      <c r="P141" s="1133"/>
      <c r="Q141" s="1133"/>
      <c r="R141" s="1133"/>
      <c r="S141" s="1133"/>
      <c r="T141" s="1133"/>
      <c r="U141" s="1133"/>
      <c r="V141" s="1133"/>
      <c r="W141" s="1133"/>
      <c r="X141" s="1133"/>
      <c r="Y141" s="1133"/>
      <c r="Z141" s="1133"/>
      <c r="AA141" s="1133"/>
      <c r="AB141" s="1133"/>
      <c r="AC141" s="1"/>
      <c r="AD141" s="1"/>
      <c r="AE141" s="1"/>
      <c r="AF141" s="1"/>
      <c r="AG141" s="1"/>
      <c r="AH141" s="1"/>
      <c r="AI141" s="1"/>
    </row>
    <row r="142" spans="1:35" ht="15.75" customHeight="1" x14ac:dyDescent="0.2">
      <c r="A142" s="1"/>
      <c r="B142" s="1"/>
      <c r="C142" s="1"/>
      <c r="D142" s="1"/>
      <c r="E142" s="11"/>
      <c r="F142" s="1135"/>
      <c r="G142" s="28"/>
      <c r="H142" s="1"/>
      <c r="I142" s="1133"/>
      <c r="J142" s="1133"/>
      <c r="K142" s="1133"/>
      <c r="L142" s="1133"/>
      <c r="M142" s="1133"/>
      <c r="N142" s="1133"/>
      <c r="O142" s="1133"/>
      <c r="P142" s="1133"/>
      <c r="Q142" s="1133"/>
      <c r="R142" s="1133"/>
      <c r="S142" s="1133"/>
      <c r="T142" s="1133"/>
      <c r="U142" s="1133"/>
      <c r="V142" s="1133"/>
      <c r="W142" s="1133"/>
      <c r="X142" s="1133"/>
      <c r="Y142" s="1133"/>
      <c r="Z142" s="1133"/>
      <c r="AA142" s="1133"/>
      <c r="AB142" s="1133"/>
      <c r="AC142" s="1"/>
      <c r="AD142" s="1"/>
      <c r="AE142" s="1"/>
      <c r="AF142" s="1"/>
      <c r="AG142" s="1"/>
      <c r="AH142" s="1"/>
      <c r="AI142" s="1"/>
    </row>
    <row r="143" spans="1:35" ht="15.75" customHeight="1" x14ac:dyDescent="0.2">
      <c r="A143" s="25"/>
      <c r="B143" s="1"/>
      <c r="C143" s="1"/>
      <c r="D143" s="1"/>
      <c r="E143" s="11"/>
      <c r="F143" s="1135"/>
      <c r="G143" s="28"/>
      <c r="H143" s="1"/>
      <c r="I143" s="1133"/>
      <c r="J143" s="1133"/>
      <c r="K143" s="1133"/>
      <c r="L143" s="1133"/>
      <c r="M143" s="1133"/>
      <c r="N143" s="1133"/>
      <c r="O143" s="1133"/>
      <c r="P143" s="1133"/>
      <c r="Q143" s="1133"/>
      <c r="R143" s="1133"/>
      <c r="S143" s="1133"/>
      <c r="T143" s="1133"/>
      <c r="U143" s="1133"/>
      <c r="V143" s="1133"/>
      <c r="W143" s="1133"/>
      <c r="X143" s="1133"/>
      <c r="Y143" s="1133"/>
      <c r="Z143" s="1133"/>
      <c r="AA143" s="1133"/>
      <c r="AB143" s="1133"/>
      <c r="AC143" s="1"/>
      <c r="AD143" s="1"/>
      <c r="AE143" s="1"/>
      <c r="AF143" s="1"/>
      <c r="AG143" s="1"/>
      <c r="AH143" s="1"/>
      <c r="AI143" s="1"/>
    </row>
    <row r="144" spans="1:35" ht="15.75" customHeight="1" x14ac:dyDescent="0.2">
      <c r="A144" s="1"/>
      <c r="B144" s="1"/>
      <c r="C144" s="1"/>
      <c r="D144" s="1"/>
      <c r="E144" s="11"/>
      <c r="F144" s="1135"/>
      <c r="G144" s="1"/>
      <c r="H144" s="1"/>
      <c r="I144" s="1133"/>
      <c r="J144" s="1133"/>
      <c r="K144" s="1133"/>
      <c r="L144" s="1133"/>
      <c r="M144" s="1133"/>
      <c r="N144" s="1133"/>
      <c r="O144" s="1133"/>
      <c r="P144" s="1133"/>
      <c r="Q144" s="1133"/>
      <c r="R144" s="1133"/>
      <c r="S144" s="1133"/>
      <c r="T144" s="1133"/>
      <c r="U144" s="1133"/>
      <c r="V144" s="1133"/>
      <c r="W144" s="1133"/>
      <c r="X144" s="1133"/>
      <c r="Y144" s="1133"/>
      <c r="Z144" s="1133"/>
      <c r="AA144" s="1133"/>
      <c r="AB144" s="1133"/>
      <c r="AC144" s="1"/>
      <c r="AD144" s="1"/>
      <c r="AE144" s="1"/>
      <c r="AF144" s="1"/>
      <c r="AG144" s="1"/>
      <c r="AH144" s="1"/>
      <c r="AI144" s="1"/>
    </row>
    <row r="145" spans="1:35" ht="15.75" customHeight="1" x14ac:dyDescent="0.2">
      <c r="A145" s="25"/>
      <c r="B145" s="1"/>
      <c r="C145" s="1"/>
      <c r="D145" s="1"/>
      <c r="E145" s="11"/>
      <c r="F145" s="1135"/>
      <c r="G145" s="28"/>
      <c r="H145" s="1"/>
      <c r="I145" s="1133"/>
      <c r="J145" s="1133"/>
      <c r="K145" s="1133"/>
      <c r="L145" s="1133"/>
      <c r="M145" s="1133"/>
      <c r="N145" s="1133"/>
      <c r="O145" s="1133"/>
      <c r="P145" s="1133"/>
      <c r="Q145" s="1133"/>
      <c r="R145" s="1133"/>
      <c r="S145" s="1133"/>
      <c r="T145" s="1133"/>
      <c r="U145" s="1133"/>
      <c r="V145" s="1133"/>
      <c r="W145" s="1133"/>
      <c r="X145" s="1133"/>
      <c r="Y145" s="1133"/>
      <c r="Z145" s="1133"/>
      <c r="AA145" s="1133"/>
      <c r="AB145" s="1133"/>
      <c r="AC145" s="1"/>
      <c r="AD145" s="1"/>
      <c r="AE145" s="1"/>
      <c r="AF145" s="1"/>
      <c r="AG145" s="1"/>
      <c r="AH145" s="1"/>
      <c r="AI145" s="1"/>
    </row>
    <row r="146" spans="1:35" ht="15.75" customHeight="1" x14ac:dyDescent="0.2">
      <c r="A146" s="1"/>
      <c r="B146" s="1"/>
      <c r="C146" s="1"/>
      <c r="D146" s="1"/>
      <c r="E146" s="11"/>
      <c r="F146" s="1135"/>
      <c r="G146" s="28"/>
      <c r="H146" s="1"/>
      <c r="I146" s="1133"/>
      <c r="J146" s="1133"/>
      <c r="K146" s="1133"/>
      <c r="L146" s="1133"/>
      <c r="M146" s="1133"/>
      <c r="N146" s="1133"/>
      <c r="O146" s="1133"/>
      <c r="P146" s="1133"/>
      <c r="Q146" s="1133"/>
      <c r="R146" s="1133"/>
      <c r="S146" s="1133"/>
      <c r="T146" s="1133"/>
      <c r="U146" s="1133"/>
      <c r="V146" s="1133"/>
      <c r="W146" s="1133"/>
      <c r="X146" s="1133"/>
      <c r="Y146" s="1133"/>
      <c r="Z146" s="1133"/>
      <c r="AA146" s="1133"/>
      <c r="AB146" s="1133"/>
      <c r="AC146" s="1"/>
      <c r="AD146" s="1"/>
      <c r="AE146" s="1"/>
      <c r="AF146" s="1"/>
      <c r="AG146" s="1"/>
      <c r="AH146" s="1"/>
      <c r="AI146" s="1"/>
    </row>
    <row r="147" spans="1:35" ht="15.75" customHeight="1" x14ac:dyDescent="0.2">
      <c r="A147" s="1"/>
      <c r="B147" s="1"/>
      <c r="C147" s="1"/>
      <c r="D147" s="1"/>
      <c r="E147" s="29"/>
      <c r="F147" s="147"/>
      <c r="G147" s="1"/>
      <c r="H147" s="1"/>
      <c r="I147" s="1133"/>
      <c r="J147" s="1133"/>
      <c r="K147" s="1133"/>
      <c r="L147" s="1133"/>
      <c r="M147" s="1133"/>
      <c r="N147" s="1133"/>
      <c r="O147" s="1133"/>
      <c r="P147" s="1133"/>
      <c r="Q147" s="1133"/>
      <c r="R147" s="1133"/>
      <c r="S147" s="1133"/>
      <c r="T147" s="1133"/>
      <c r="U147" s="1133"/>
      <c r="V147" s="1133"/>
      <c r="W147" s="1133"/>
      <c r="X147" s="1133"/>
      <c r="Y147" s="1133"/>
      <c r="Z147" s="1133"/>
      <c r="AA147" s="1133"/>
      <c r="AB147" s="1133"/>
      <c r="AC147" s="1"/>
      <c r="AD147" s="1"/>
      <c r="AE147" s="1"/>
      <c r="AF147" s="1"/>
      <c r="AG147" s="1"/>
      <c r="AH147" s="1"/>
      <c r="AI147" s="1"/>
    </row>
    <row r="148" spans="1:35" ht="15.75" customHeight="1" x14ac:dyDescent="0.2">
      <c r="A148" s="1"/>
      <c r="B148" s="1"/>
      <c r="C148" s="1"/>
      <c r="D148" s="1"/>
      <c r="E148" s="30"/>
      <c r="F148" s="147"/>
      <c r="G148" s="1"/>
      <c r="H148" s="1"/>
      <c r="I148" s="1133"/>
      <c r="J148" s="1133"/>
      <c r="K148" s="1133"/>
      <c r="L148" s="1133"/>
      <c r="M148" s="1133"/>
      <c r="N148" s="1133"/>
      <c r="O148" s="1133"/>
      <c r="P148" s="1133"/>
      <c r="Q148" s="1133"/>
      <c r="R148" s="1133"/>
      <c r="S148" s="1133"/>
      <c r="T148" s="1133"/>
      <c r="U148" s="1133"/>
      <c r="V148" s="1133"/>
      <c r="W148" s="1133"/>
      <c r="X148" s="1133"/>
      <c r="Y148" s="1133"/>
      <c r="Z148" s="1133"/>
      <c r="AA148" s="1133"/>
      <c r="AB148" s="1133"/>
      <c r="AC148" s="1"/>
      <c r="AD148" s="1"/>
      <c r="AE148" s="1"/>
      <c r="AF148" s="1"/>
      <c r="AG148" s="1"/>
      <c r="AH148" s="1"/>
      <c r="AI148" s="1"/>
    </row>
    <row r="149" spans="1:35" ht="15.75" customHeight="1" x14ac:dyDescent="0.2">
      <c r="A149" s="1"/>
      <c r="B149" s="1"/>
      <c r="C149" s="1"/>
      <c r="D149" s="1"/>
      <c r="E149" s="30"/>
      <c r="F149" s="147"/>
      <c r="G149" s="1"/>
      <c r="H149" s="1"/>
      <c r="I149" s="1133"/>
      <c r="J149" s="1133"/>
      <c r="K149" s="1133"/>
      <c r="L149" s="1133"/>
      <c r="M149" s="1133"/>
      <c r="N149" s="1133"/>
      <c r="O149" s="1133"/>
      <c r="P149" s="1133"/>
      <c r="Q149" s="1133"/>
      <c r="R149" s="1133"/>
      <c r="S149" s="1133"/>
      <c r="T149" s="1133"/>
      <c r="U149" s="1133"/>
      <c r="V149" s="1133"/>
      <c r="W149" s="1133"/>
      <c r="X149" s="1133"/>
      <c r="Y149" s="1133"/>
      <c r="Z149" s="1133"/>
      <c r="AA149" s="1133"/>
      <c r="AB149" s="1133"/>
      <c r="AC149" s="1"/>
      <c r="AD149" s="1"/>
      <c r="AE149" s="1"/>
      <c r="AF149" s="1"/>
      <c r="AG149" s="1"/>
      <c r="AH149" s="1"/>
      <c r="AI149" s="1"/>
    </row>
    <row r="150" spans="1:35" ht="15.75" customHeight="1" x14ac:dyDescent="0.2">
      <c r="A150" s="1"/>
      <c r="B150" s="1"/>
      <c r="C150" s="1"/>
      <c r="D150" s="1"/>
      <c r="E150" s="30"/>
      <c r="F150" s="147"/>
      <c r="G150" s="1"/>
      <c r="H150" s="1"/>
      <c r="I150" s="1133"/>
      <c r="J150" s="1133"/>
      <c r="K150" s="1133"/>
      <c r="L150" s="1133"/>
      <c r="M150" s="1133"/>
      <c r="N150" s="1133"/>
      <c r="O150" s="1133"/>
      <c r="P150" s="1133"/>
      <c r="Q150" s="1133"/>
      <c r="R150" s="1133"/>
      <c r="S150" s="1133"/>
      <c r="T150" s="1133"/>
      <c r="U150" s="1133"/>
      <c r="V150" s="1133"/>
      <c r="W150" s="1133"/>
      <c r="X150" s="1133"/>
      <c r="Y150" s="1133"/>
      <c r="Z150" s="1133"/>
      <c r="AA150" s="1133"/>
      <c r="AB150" s="1133"/>
      <c r="AC150" s="1"/>
      <c r="AD150" s="1"/>
      <c r="AE150" s="1"/>
      <c r="AF150" s="1"/>
      <c r="AG150" s="1"/>
      <c r="AH150" s="1"/>
      <c r="AI150" s="1"/>
    </row>
    <row r="151" spans="1:35" ht="15.75" customHeight="1" x14ac:dyDescent="0.2">
      <c r="A151" s="1"/>
      <c r="B151" s="1"/>
      <c r="C151" s="1"/>
      <c r="D151" s="1"/>
      <c r="E151" s="30"/>
      <c r="F151" s="147"/>
      <c r="G151" s="1"/>
      <c r="H151" s="1"/>
      <c r="I151" s="1133"/>
      <c r="J151" s="1133"/>
      <c r="K151" s="1133"/>
      <c r="L151" s="1133"/>
      <c r="M151" s="1133"/>
      <c r="N151" s="1133"/>
      <c r="O151" s="1133"/>
      <c r="P151" s="1133"/>
      <c r="Q151" s="1133"/>
      <c r="R151" s="1133"/>
      <c r="S151" s="1133"/>
      <c r="T151" s="1133"/>
      <c r="U151" s="1133"/>
      <c r="V151" s="1133"/>
      <c r="W151" s="1133"/>
      <c r="X151" s="1133"/>
      <c r="Y151" s="1133"/>
      <c r="Z151" s="1133"/>
      <c r="AA151" s="1133"/>
      <c r="AB151" s="1133"/>
      <c r="AC151" s="1"/>
      <c r="AD151" s="1"/>
      <c r="AE151" s="1"/>
      <c r="AF151" s="1"/>
      <c r="AG151" s="1"/>
      <c r="AH151" s="1"/>
      <c r="AI151" s="1"/>
    </row>
    <row r="152" spans="1:35" ht="15.75" customHeight="1" x14ac:dyDescent="0.2">
      <c r="A152" s="1"/>
      <c r="B152" s="1"/>
      <c r="C152" s="1"/>
      <c r="D152" s="1"/>
      <c r="E152" s="1"/>
      <c r="F152" s="1135"/>
      <c r="G152" s="1"/>
      <c r="H152" s="1"/>
      <c r="I152" s="1133"/>
      <c r="J152" s="1133"/>
      <c r="K152" s="1133"/>
      <c r="L152" s="1133"/>
      <c r="M152" s="1133"/>
      <c r="N152" s="1133"/>
      <c r="O152" s="1133"/>
      <c r="P152" s="1133"/>
      <c r="Q152" s="1133"/>
      <c r="R152" s="1133"/>
      <c r="S152" s="1133"/>
      <c r="T152" s="1133"/>
      <c r="U152" s="1133"/>
      <c r="V152" s="1133"/>
      <c r="W152" s="1133"/>
      <c r="X152" s="1133"/>
      <c r="Y152" s="1133"/>
      <c r="Z152" s="1133"/>
      <c r="AA152" s="1133"/>
      <c r="AB152" s="1133"/>
      <c r="AC152" s="1"/>
      <c r="AD152" s="1"/>
      <c r="AE152" s="1"/>
      <c r="AF152" s="1"/>
      <c r="AG152" s="1"/>
      <c r="AH152" s="1"/>
      <c r="AI152" s="1"/>
    </row>
    <row r="153" spans="1:35" ht="15.75" customHeight="1" x14ac:dyDescent="0.2">
      <c r="A153" s="1"/>
      <c r="B153" s="1"/>
      <c r="C153" s="1"/>
      <c r="D153" s="1"/>
      <c r="E153" s="30"/>
      <c r="F153" s="147"/>
      <c r="G153" s="1"/>
      <c r="H153" s="1"/>
      <c r="I153" s="1133"/>
      <c r="J153" s="1133"/>
      <c r="K153" s="1133"/>
      <c r="L153" s="1133"/>
      <c r="M153" s="1133"/>
      <c r="N153" s="1133"/>
      <c r="O153" s="1133"/>
      <c r="P153" s="1133"/>
      <c r="Q153" s="1133"/>
      <c r="R153" s="1133"/>
      <c r="S153" s="1133"/>
      <c r="T153" s="1133"/>
      <c r="U153" s="1133"/>
      <c r="V153" s="1133"/>
      <c r="W153" s="1133"/>
      <c r="X153" s="1133"/>
      <c r="Y153" s="1133"/>
      <c r="Z153" s="1133"/>
      <c r="AA153" s="1133"/>
      <c r="AB153" s="1133"/>
      <c r="AC153" s="1"/>
      <c r="AD153" s="1"/>
      <c r="AE153" s="1"/>
      <c r="AF153" s="1"/>
      <c r="AG153" s="1"/>
      <c r="AH153" s="1"/>
      <c r="AI153" s="1"/>
    </row>
    <row r="154" spans="1:35" ht="15.75" customHeight="1" x14ac:dyDescent="0.2">
      <c r="A154" s="1"/>
      <c r="B154" s="1"/>
      <c r="C154" s="1"/>
      <c r="D154" s="1"/>
      <c r="E154" s="1"/>
      <c r="F154" s="1135"/>
      <c r="G154" s="1"/>
      <c r="H154" s="1"/>
      <c r="I154" s="1133"/>
      <c r="J154" s="1133"/>
      <c r="K154" s="1133"/>
      <c r="L154" s="1133"/>
      <c r="M154" s="1133"/>
      <c r="N154" s="1133"/>
      <c r="O154" s="1133"/>
      <c r="P154" s="1133"/>
      <c r="Q154" s="1133"/>
      <c r="R154" s="1133"/>
      <c r="S154" s="1133"/>
      <c r="T154" s="1133"/>
      <c r="U154" s="1133"/>
      <c r="V154" s="1133"/>
      <c r="W154" s="1133"/>
      <c r="X154" s="1133"/>
      <c r="Y154" s="1133"/>
      <c r="Z154" s="1133"/>
      <c r="AA154" s="1133"/>
      <c r="AB154" s="1133"/>
      <c r="AC154" s="1"/>
      <c r="AD154" s="1"/>
      <c r="AE154" s="1"/>
      <c r="AF154" s="1"/>
      <c r="AG154" s="1"/>
      <c r="AH154" s="1"/>
      <c r="AI154" s="1"/>
    </row>
    <row r="155" spans="1:35" ht="15.75" customHeight="1" x14ac:dyDescent="0.2">
      <c r="A155" s="1"/>
      <c r="B155" s="1"/>
      <c r="C155" s="1"/>
      <c r="D155" s="1"/>
      <c r="E155" s="30"/>
      <c r="F155" s="147"/>
      <c r="G155" s="1"/>
      <c r="H155" s="1"/>
      <c r="I155" s="1133"/>
      <c r="J155" s="1133"/>
      <c r="K155" s="1133"/>
      <c r="L155" s="1133"/>
      <c r="M155" s="1133"/>
      <c r="N155" s="1133"/>
      <c r="O155" s="1133"/>
      <c r="P155" s="1133"/>
      <c r="Q155" s="1133"/>
      <c r="R155" s="1133"/>
      <c r="S155" s="1133"/>
      <c r="T155" s="1133"/>
      <c r="U155" s="1133"/>
      <c r="V155" s="1133"/>
      <c r="W155" s="1133"/>
      <c r="X155" s="1133"/>
      <c r="Y155" s="1133"/>
      <c r="Z155" s="1133"/>
      <c r="AA155" s="1133"/>
      <c r="AB155" s="1133"/>
      <c r="AC155" s="1"/>
      <c r="AD155" s="1"/>
      <c r="AE155" s="1"/>
      <c r="AF155" s="1"/>
      <c r="AG155" s="1"/>
      <c r="AH155" s="1"/>
      <c r="AI155" s="1"/>
    </row>
    <row r="156" spans="1:35" ht="15.75" customHeight="1" x14ac:dyDescent="0.2">
      <c r="A156" s="1"/>
      <c r="B156" s="1"/>
      <c r="C156" s="1"/>
      <c r="D156" s="1"/>
      <c r="E156" s="1"/>
      <c r="F156" s="1135"/>
      <c r="G156" s="1"/>
      <c r="H156" s="1"/>
      <c r="I156" s="1133"/>
      <c r="J156" s="1133"/>
      <c r="K156" s="1133"/>
      <c r="L156" s="1133"/>
      <c r="M156" s="1133"/>
      <c r="N156" s="1133"/>
      <c r="O156" s="1133"/>
      <c r="P156" s="1133"/>
      <c r="Q156" s="1133"/>
      <c r="R156" s="1133"/>
      <c r="S156" s="1133"/>
      <c r="T156" s="1133"/>
      <c r="U156" s="1133"/>
      <c r="V156" s="1133"/>
      <c r="W156" s="1133"/>
      <c r="X156" s="1133"/>
      <c r="Y156" s="1133"/>
      <c r="Z156" s="1133"/>
      <c r="AA156" s="1133"/>
      <c r="AB156" s="1133"/>
      <c r="AC156" s="1"/>
      <c r="AD156" s="1"/>
      <c r="AE156" s="1"/>
      <c r="AF156" s="1"/>
      <c r="AG156" s="1"/>
      <c r="AH156" s="1"/>
      <c r="AI156" s="1"/>
    </row>
    <row r="157" spans="1:35" ht="15.75" customHeight="1" x14ac:dyDescent="0.2">
      <c r="A157" s="1"/>
      <c r="B157" s="1"/>
      <c r="C157" s="1"/>
      <c r="D157" s="1"/>
      <c r="E157" s="1"/>
      <c r="F157" s="1135"/>
      <c r="G157" s="1"/>
      <c r="H157" s="1"/>
      <c r="I157" s="1133"/>
      <c r="J157" s="1133"/>
      <c r="K157" s="1133"/>
      <c r="L157" s="1133"/>
      <c r="M157" s="1133"/>
      <c r="N157" s="1133"/>
      <c r="O157" s="1133"/>
      <c r="P157" s="1133"/>
      <c r="Q157" s="1133"/>
      <c r="R157" s="1133"/>
      <c r="S157" s="1133"/>
      <c r="T157" s="1133"/>
      <c r="U157" s="1133"/>
      <c r="V157" s="1133"/>
      <c r="W157" s="1133"/>
      <c r="X157" s="1133"/>
      <c r="Y157" s="1133"/>
      <c r="Z157" s="1133"/>
      <c r="AA157" s="1133"/>
      <c r="AB157" s="1133"/>
      <c r="AC157" s="1"/>
      <c r="AD157" s="1"/>
      <c r="AE157" s="1"/>
      <c r="AF157" s="1"/>
      <c r="AG157" s="1"/>
      <c r="AH157" s="1"/>
      <c r="AI157" s="1"/>
    </row>
    <row r="158" spans="1:35" ht="15.75" customHeight="1" x14ac:dyDescent="0.2">
      <c r="A158" s="1"/>
      <c r="B158" s="1"/>
      <c r="C158" s="1"/>
      <c r="D158" s="1"/>
      <c r="E158" s="30"/>
      <c r="F158" s="147"/>
      <c r="G158" s="1"/>
      <c r="H158" s="1"/>
      <c r="I158" s="1133"/>
      <c r="J158" s="1133"/>
      <c r="K158" s="1133"/>
      <c r="L158" s="1133"/>
      <c r="M158" s="1133"/>
      <c r="N158" s="1133"/>
      <c r="O158" s="1133"/>
      <c r="P158" s="1133"/>
      <c r="Q158" s="1133"/>
      <c r="R158" s="1133"/>
      <c r="S158" s="1133"/>
      <c r="T158" s="1133"/>
      <c r="U158" s="1133"/>
      <c r="V158" s="1133"/>
      <c r="W158" s="1133"/>
      <c r="X158" s="1133"/>
      <c r="Y158" s="1133"/>
      <c r="Z158" s="1133"/>
      <c r="AA158" s="1133"/>
      <c r="AB158" s="1133"/>
      <c r="AC158" s="1"/>
      <c r="AD158" s="1"/>
      <c r="AE158" s="1"/>
      <c r="AF158" s="1"/>
      <c r="AG158" s="1"/>
      <c r="AH158" s="1"/>
      <c r="AI158" s="1"/>
    </row>
    <row r="159" spans="1:35" ht="15.75" customHeight="1" x14ac:dyDescent="0.2">
      <c r="A159" s="1"/>
      <c r="B159" s="1"/>
      <c r="C159" s="1"/>
      <c r="D159" s="1"/>
      <c r="E159" s="30"/>
      <c r="F159" s="147"/>
      <c r="G159" s="1"/>
      <c r="H159" s="1"/>
      <c r="I159" s="1133"/>
      <c r="J159" s="1133"/>
      <c r="K159" s="1133"/>
      <c r="L159" s="1133"/>
      <c r="M159" s="1133"/>
      <c r="N159" s="1133"/>
      <c r="O159" s="1133"/>
      <c r="P159" s="1133"/>
      <c r="Q159" s="1133"/>
      <c r="R159" s="1133"/>
      <c r="S159" s="1133"/>
      <c r="T159" s="1133"/>
      <c r="U159" s="1133"/>
      <c r="V159" s="1133"/>
      <c r="W159" s="1133"/>
      <c r="X159" s="1133"/>
      <c r="Y159" s="1133"/>
      <c r="Z159" s="1133"/>
      <c r="AA159" s="1133"/>
      <c r="AB159" s="1133"/>
      <c r="AC159" s="1"/>
      <c r="AD159" s="1"/>
      <c r="AE159" s="1"/>
      <c r="AF159" s="1"/>
      <c r="AG159" s="1"/>
      <c r="AH159" s="1"/>
      <c r="AI159" s="1"/>
    </row>
    <row r="160" spans="1:35" ht="15.75" customHeight="1" x14ac:dyDescent="0.2">
      <c r="A160" s="1"/>
      <c r="B160" s="1"/>
      <c r="C160" s="1"/>
      <c r="D160" s="1"/>
      <c r="E160" s="30"/>
      <c r="F160" s="147"/>
      <c r="G160" s="1"/>
      <c r="H160" s="1"/>
      <c r="I160" s="1133"/>
      <c r="J160" s="1133"/>
      <c r="K160" s="1133"/>
      <c r="L160" s="1133"/>
      <c r="M160" s="1133"/>
      <c r="N160" s="1133"/>
      <c r="O160" s="1133"/>
      <c r="P160" s="1133"/>
      <c r="Q160" s="1133"/>
      <c r="R160" s="1133"/>
      <c r="S160" s="1133"/>
      <c r="T160" s="1133"/>
      <c r="U160" s="1133"/>
      <c r="V160" s="1133"/>
      <c r="W160" s="1133"/>
      <c r="X160" s="1133"/>
      <c r="Y160" s="1133"/>
      <c r="Z160" s="1133"/>
      <c r="AA160" s="1133"/>
      <c r="AB160" s="1133"/>
      <c r="AC160" s="1"/>
      <c r="AD160" s="1"/>
      <c r="AE160" s="1"/>
      <c r="AF160" s="1"/>
      <c r="AG160" s="1"/>
      <c r="AH160" s="1"/>
      <c r="AI160" s="1"/>
    </row>
    <row r="161" spans="1:35" ht="15.75" customHeight="1" x14ac:dyDescent="0.2">
      <c r="A161" s="1"/>
      <c r="B161" s="1"/>
      <c r="C161" s="1"/>
      <c r="D161" s="1"/>
      <c r="E161" s="30"/>
      <c r="F161" s="147"/>
      <c r="G161" s="1"/>
      <c r="H161" s="1"/>
      <c r="I161" s="1133"/>
      <c r="J161" s="1133"/>
      <c r="K161" s="1133"/>
      <c r="L161" s="1133"/>
      <c r="M161" s="1133"/>
      <c r="N161" s="1133"/>
      <c r="O161" s="1133"/>
      <c r="P161" s="1133"/>
      <c r="Q161" s="1133"/>
      <c r="R161" s="1133"/>
      <c r="S161" s="1133"/>
      <c r="T161" s="1133"/>
      <c r="U161" s="1133"/>
      <c r="V161" s="1133"/>
      <c r="W161" s="1133"/>
      <c r="X161" s="1133"/>
      <c r="Y161" s="1133"/>
      <c r="Z161" s="1133"/>
      <c r="AA161" s="1133"/>
      <c r="AB161" s="1133"/>
      <c r="AC161" s="1"/>
      <c r="AD161" s="1"/>
      <c r="AE161" s="1"/>
      <c r="AF161" s="1"/>
      <c r="AG161" s="1"/>
      <c r="AH161" s="1"/>
      <c r="AI161" s="1"/>
    </row>
    <row r="162" spans="1:35" ht="15.75" customHeight="1" x14ac:dyDescent="0.2">
      <c r="A162" s="1"/>
      <c r="B162" s="1"/>
      <c r="C162" s="1"/>
      <c r="D162" s="1"/>
      <c r="E162" s="30"/>
      <c r="F162" s="147"/>
      <c r="G162" s="1"/>
      <c r="H162" s="1"/>
      <c r="I162" s="1133"/>
      <c r="J162" s="1133"/>
      <c r="K162" s="1133"/>
      <c r="L162" s="1133"/>
      <c r="M162" s="1133"/>
      <c r="N162" s="1133"/>
      <c r="O162" s="1133"/>
      <c r="P162" s="1133"/>
      <c r="Q162" s="1133"/>
      <c r="R162" s="1133"/>
      <c r="S162" s="1133"/>
      <c r="T162" s="1133"/>
      <c r="U162" s="1133"/>
      <c r="V162" s="1133"/>
      <c r="W162" s="1133"/>
      <c r="X162" s="1133"/>
      <c r="Y162" s="1133"/>
      <c r="Z162" s="1133"/>
      <c r="AA162" s="1133"/>
      <c r="AB162" s="1133"/>
      <c r="AC162" s="1"/>
      <c r="AD162" s="1"/>
      <c r="AE162" s="1"/>
      <c r="AF162" s="1"/>
      <c r="AG162" s="1"/>
      <c r="AH162" s="1"/>
      <c r="AI162" s="1"/>
    </row>
    <row r="163" spans="1:35" ht="15.75" customHeight="1" x14ac:dyDescent="0.2">
      <c r="A163" s="1"/>
      <c r="B163" s="1"/>
      <c r="C163" s="1"/>
      <c r="D163" s="1"/>
      <c r="E163" s="30"/>
      <c r="F163" s="147"/>
      <c r="G163" s="1"/>
      <c r="H163" s="1"/>
      <c r="I163" s="1133"/>
      <c r="J163" s="1133"/>
      <c r="K163" s="1133"/>
      <c r="L163" s="1133"/>
      <c r="M163" s="1133"/>
      <c r="N163" s="1133"/>
      <c r="O163" s="1133"/>
      <c r="P163" s="1133"/>
      <c r="Q163" s="1133"/>
      <c r="R163" s="1133"/>
      <c r="S163" s="1133"/>
      <c r="T163" s="1133"/>
      <c r="U163" s="1133"/>
      <c r="V163" s="1133"/>
      <c r="W163" s="1133"/>
      <c r="X163" s="1133"/>
      <c r="Y163" s="1133"/>
      <c r="Z163" s="1133"/>
      <c r="AA163" s="1133"/>
      <c r="AB163" s="1133"/>
      <c r="AC163" s="1"/>
      <c r="AD163" s="1"/>
      <c r="AE163" s="1"/>
      <c r="AF163" s="1"/>
      <c r="AG163" s="1"/>
      <c r="AH163" s="1"/>
      <c r="AI163" s="1"/>
    </row>
    <row r="164" spans="1:35" ht="15.75" customHeight="1" x14ac:dyDescent="0.2">
      <c r="A164" s="1"/>
      <c r="B164" s="1"/>
      <c r="C164" s="1"/>
      <c r="D164" s="1"/>
      <c r="E164" s="30"/>
      <c r="F164" s="147"/>
      <c r="G164" s="1"/>
      <c r="H164" s="1"/>
      <c r="I164" s="1133"/>
      <c r="J164" s="1133"/>
      <c r="K164" s="1133"/>
      <c r="L164" s="1133"/>
      <c r="M164" s="1133"/>
      <c r="N164" s="1133"/>
      <c r="O164" s="1133"/>
      <c r="P164" s="1133"/>
      <c r="Q164" s="1133"/>
      <c r="R164" s="1133"/>
      <c r="S164" s="1133"/>
      <c r="T164" s="1133"/>
      <c r="U164" s="1133"/>
      <c r="V164" s="1133"/>
      <c r="W164" s="1133"/>
      <c r="X164" s="1133"/>
      <c r="Y164" s="1133"/>
      <c r="Z164" s="1133"/>
      <c r="AA164" s="1133"/>
      <c r="AB164" s="1133"/>
      <c r="AC164" s="1"/>
      <c r="AD164" s="1"/>
      <c r="AE164" s="1"/>
      <c r="AF164" s="1"/>
      <c r="AG164" s="1"/>
      <c r="AH164" s="1"/>
      <c r="AI164" s="1"/>
    </row>
    <row r="165" spans="1:35" ht="15.75" customHeight="1" x14ac:dyDescent="0.2">
      <c r="A165" s="1"/>
      <c r="B165" s="1"/>
      <c r="C165" s="1"/>
      <c r="D165" s="1"/>
      <c r="E165" s="1"/>
      <c r="F165" s="1135"/>
      <c r="G165" s="1"/>
      <c r="H165" s="1"/>
      <c r="I165" s="1133"/>
      <c r="J165" s="1133"/>
      <c r="K165" s="1133"/>
      <c r="L165" s="1133"/>
      <c r="M165" s="1133"/>
      <c r="N165" s="1133"/>
      <c r="O165" s="1133"/>
      <c r="P165" s="1133"/>
      <c r="Q165" s="1133"/>
      <c r="R165" s="1133"/>
      <c r="S165" s="1133"/>
      <c r="T165" s="1133"/>
      <c r="U165" s="1133"/>
      <c r="V165" s="1133"/>
      <c r="W165" s="1133"/>
      <c r="X165" s="1133"/>
      <c r="Y165" s="1133"/>
      <c r="Z165" s="1133"/>
      <c r="AA165" s="1133"/>
      <c r="AB165" s="1133"/>
      <c r="AC165" s="1"/>
      <c r="AD165" s="1"/>
      <c r="AE165" s="1"/>
      <c r="AF165" s="1"/>
      <c r="AG165" s="1"/>
      <c r="AH165" s="1"/>
      <c r="AI165" s="1"/>
    </row>
    <row r="166" spans="1:35" ht="15.75" customHeight="1" x14ac:dyDescent="0.2">
      <c r="A166" s="1"/>
      <c r="B166" s="1"/>
      <c r="C166" s="1"/>
      <c r="D166" s="1"/>
      <c r="E166" s="1"/>
      <c r="F166" s="1135"/>
      <c r="G166" s="1"/>
      <c r="H166" s="1"/>
      <c r="I166" s="1133"/>
      <c r="J166" s="1133"/>
      <c r="K166" s="1133"/>
      <c r="L166" s="1133"/>
      <c r="M166" s="1133"/>
      <c r="N166" s="1133"/>
      <c r="O166" s="1133"/>
      <c r="P166" s="1133"/>
      <c r="Q166" s="1133"/>
      <c r="R166" s="1133"/>
      <c r="S166" s="1133"/>
      <c r="T166" s="1133"/>
      <c r="U166" s="1133"/>
      <c r="V166" s="1133"/>
      <c r="W166" s="1133"/>
      <c r="X166" s="1133"/>
      <c r="Y166" s="1133"/>
      <c r="Z166" s="1133"/>
      <c r="AA166" s="1133"/>
      <c r="AB166" s="1133"/>
      <c r="AC166" s="1"/>
      <c r="AD166" s="1"/>
      <c r="AE166" s="1"/>
      <c r="AF166" s="1"/>
      <c r="AG166" s="1"/>
      <c r="AH166" s="1"/>
      <c r="AI166" s="1"/>
    </row>
    <row r="167" spans="1:35" ht="15.75" customHeight="1" x14ac:dyDescent="0.2">
      <c r="A167" s="1"/>
      <c r="B167" s="1"/>
      <c r="C167" s="1"/>
      <c r="D167" s="1"/>
      <c r="E167" s="1"/>
      <c r="F167" s="1135"/>
      <c r="G167" s="1"/>
      <c r="H167" s="1"/>
      <c r="I167" s="1133"/>
      <c r="J167" s="1133"/>
      <c r="K167" s="1133"/>
      <c r="L167" s="1133"/>
      <c r="M167" s="1133"/>
      <c r="N167" s="1133"/>
      <c r="O167" s="1133"/>
      <c r="P167" s="1133"/>
      <c r="Q167" s="1133"/>
      <c r="R167" s="1133"/>
      <c r="S167" s="1133"/>
      <c r="T167" s="1133"/>
      <c r="U167" s="1133"/>
      <c r="V167" s="1133"/>
      <c r="W167" s="1133"/>
      <c r="X167" s="1133"/>
      <c r="Y167" s="1133"/>
      <c r="Z167" s="1133"/>
      <c r="AA167" s="1133"/>
      <c r="AB167" s="1133"/>
      <c r="AC167" s="1"/>
      <c r="AD167" s="1"/>
      <c r="AE167" s="1"/>
      <c r="AF167" s="1"/>
      <c r="AG167" s="1"/>
      <c r="AH167" s="1"/>
      <c r="AI167" s="1"/>
    </row>
    <row r="168" spans="1:35" ht="15.75" customHeight="1" x14ac:dyDescent="0.2">
      <c r="A168" s="1"/>
      <c r="B168" s="1"/>
      <c r="C168" s="1"/>
      <c r="D168" s="1"/>
      <c r="E168" s="1"/>
      <c r="F168" s="1135"/>
      <c r="G168" s="1"/>
      <c r="H168" s="1"/>
      <c r="I168" s="1133"/>
      <c r="J168" s="1133"/>
      <c r="K168" s="1133"/>
      <c r="L168" s="1133"/>
      <c r="M168" s="1133"/>
      <c r="N168" s="1133"/>
      <c r="O168" s="1133"/>
      <c r="P168" s="1133"/>
      <c r="Q168" s="1133"/>
      <c r="R168" s="1133"/>
      <c r="S168" s="1133"/>
      <c r="T168" s="1133"/>
      <c r="U168" s="1133"/>
      <c r="V168" s="1133"/>
      <c r="W168" s="1133"/>
      <c r="X168" s="1133"/>
      <c r="Y168" s="1133"/>
      <c r="Z168" s="1133"/>
      <c r="AA168" s="1133"/>
      <c r="AB168" s="1133"/>
      <c r="AC168" s="1"/>
      <c r="AD168" s="1"/>
      <c r="AE168" s="1"/>
      <c r="AF168" s="1"/>
      <c r="AG168" s="1"/>
      <c r="AH168" s="1"/>
      <c r="AI168" s="1"/>
    </row>
    <row r="169" spans="1:35" ht="15.75" customHeight="1" x14ac:dyDescent="0.2">
      <c r="A169" s="1"/>
      <c r="B169" s="1"/>
      <c r="C169" s="1"/>
      <c r="D169" s="1"/>
      <c r="E169" s="1"/>
      <c r="F169" s="1135"/>
      <c r="G169" s="1"/>
      <c r="H169" s="1"/>
      <c r="I169" s="1133"/>
      <c r="J169" s="1133"/>
      <c r="K169" s="1133"/>
      <c r="L169" s="1133"/>
      <c r="M169" s="1133"/>
      <c r="N169" s="1133"/>
      <c r="O169" s="1133"/>
      <c r="P169" s="1133"/>
      <c r="Q169" s="1133"/>
      <c r="R169" s="1133"/>
      <c r="S169" s="1133"/>
      <c r="T169" s="1133"/>
      <c r="U169" s="1133"/>
      <c r="V169" s="1133"/>
      <c r="W169" s="1133"/>
      <c r="X169" s="1133"/>
      <c r="Y169" s="1133"/>
      <c r="Z169" s="1133"/>
      <c r="AA169" s="1133"/>
      <c r="AB169" s="1133"/>
      <c r="AC169" s="1"/>
      <c r="AD169" s="1"/>
      <c r="AE169" s="1"/>
      <c r="AF169" s="1"/>
      <c r="AG169" s="1"/>
      <c r="AH169" s="1"/>
      <c r="AI169" s="1"/>
    </row>
    <row r="170" spans="1:35" ht="15.75" customHeight="1" x14ac:dyDescent="0.2">
      <c r="A170" s="1"/>
      <c r="B170" s="1"/>
      <c r="C170" s="1"/>
      <c r="D170" s="1"/>
      <c r="E170" s="1"/>
      <c r="F170" s="1135"/>
      <c r="G170" s="1"/>
      <c r="H170" s="1"/>
      <c r="I170" s="1133"/>
      <c r="J170" s="1133"/>
      <c r="K170" s="1133"/>
      <c r="L170" s="1133"/>
      <c r="M170" s="1133"/>
      <c r="N170" s="1133"/>
      <c r="O170" s="1133"/>
      <c r="P170" s="1133"/>
      <c r="Q170" s="1133"/>
      <c r="R170" s="1133"/>
      <c r="S170" s="1133"/>
      <c r="T170" s="1133"/>
      <c r="U170" s="1133"/>
      <c r="V170" s="1133"/>
      <c r="W170" s="1133"/>
      <c r="X170" s="1133"/>
      <c r="Y170" s="1133"/>
      <c r="Z170" s="1133"/>
      <c r="AA170" s="1133"/>
      <c r="AB170" s="1133"/>
      <c r="AC170" s="1"/>
      <c r="AD170" s="1"/>
      <c r="AE170" s="1"/>
      <c r="AF170" s="1"/>
      <c r="AG170" s="1"/>
      <c r="AH170" s="1"/>
      <c r="AI170" s="1"/>
    </row>
    <row r="171" spans="1:35" ht="15.75" customHeight="1" x14ac:dyDescent="0.2">
      <c r="A171" s="1"/>
      <c r="B171" s="1"/>
      <c r="C171" s="1"/>
      <c r="D171" s="1"/>
      <c r="E171" s="1"/>
      <c r="F171" s="1135"/>
      <c r="G171" s="1"/>
      <c r="H171" s="1"/>
      <c r="I171" s="1133"/>
      <c r="J171" s="1133"/>
      <c r="K171" s="1133"/>
      <c r="L171" s="1133"/>
      <c r="M171" s="1133"/>
      <c r="N171" s="1133"/>
      <c r="O171" s="1133"/>
      <c r="P171" s="1133"/>
      <c r="Q171" s="1133"/>
      <c r="R171" s="1133"/>
      <c r="S171" s="1133"/>
      <c r="T171" s="1133"/>
      <c r="U171" s="1133"/>
      <c r="V171" s="1133"/>
      <c r="W171" s="1133"/>
      <c r="X171" s="1133"/>
      <c r="Y171" s="1133"/>
      <c r="Z171" s="1133"/>
      <c r="AA171" s="1133"/>
      <c r="AB171" s="1133"/>
      <c r="AC171" s="1"/>
      <c r="AD171" s="1"/>
      <c r="AE171" s="1"/>
      <c r="AF171" s="1"/>
      <c r="AG171" s="1"/>
      <c r="AH171" s="1"/>
      <c r="AI171" s="1"/>
    </row>
    <row r="172" spans="1:35" ht="15.75" customHeight="1" x14ac:dyDescent="0.2">
      <c r="A172" s="1"/>
      <c r="B172" s="1"/>
      <c r="C172" s="1"/>
      <c r="D172" s="1"/>
      <c r="E172" s="1"/>
      <c r="F172" s="1135"/>
      <c r="G172" s="1"/>
      <c r="H172" s="1"/>
      <c r="I172" s="1133"/>
      <c r="J172" s="1133"/>
      <c r="K172" s="1133"/>
      <c r="L172" s="1133"/>
      <c r="M172" s="1133"/>
      <c r="N172" s="1133"/>
      <c r="O172" s="1133"/>
      <c r="P172" s="1133"/>
      <c r="Q172" s="1133"/>
      <c r="R172" s="1133"/>
      <c r="S172" s="1133"/>
      <c r="T172" s="1133"/>
      <c r="U172" s="1133"/>
      <c r="V172" s="1133"/>
      <c r="W172" s="1133"/>
      <c r="X172" s="1133"/>
      <c r="Y172" s="1133"/>
      <c r="Z172" s="1133"/>
      <c r="AA172" s="1133"/>
      <c r="AB172" s="1133"/>
      <c r="AC172" s="1"/>
      <c r="AD172" s="1"/>
      <c r="AE172" s="1"/>
      <c r="AF172" s="1"/>
      <c r="AG172" s="1"/>
      <c r="AH172" s="1"/>
      <c r="AI172" s="1"/>
    </row>
    <row r="173" spans="1:35" ht="15.75" customHeight="1" x14ac:dyDescent="0.2">
      <c r="A173" s="1"/>
      <c r="B173" s="1"/>
      <c r="C173" s="1"/>
      <c r="D173" s="1"/>
      <c r="E173" s="1"/>
      <c r="F173" s="1135"/>
      <c r="G173" s="1"/>
      <c r="H173" s="1"/>
      <c r="I173" s="1133"/>
      <c r="J173" s="1133"/>
      <c r="K173" s="1133"/>
      <c r="L173" s="1133"/>
      <c r="M173" s="1133"/>
      <c r="N173" s="1133"/>
      <c r="O173" s="1133"/>
      <c r="P173" s="1133"/>
      <c r="Q173" s="1133"/>
      <c r="R173" s="1133"/>
      <c r="S173" s="1133"/>
      <c r="T173" s="1133"/>
      <c r="U173" s="1133"/>
      <c r="V173" s="1133"/>
      <c r="W173" s="1133"/>
      <c r="X173" s="1133"/>
      <c r="Y173" s="1133"/>
      <c r="Z173" s="1133"/>
      <c r="AA173" s="1133"/>
      <c r="AB173" s="1133"/>
      <c r="AC173" s="1"/>
      <c r="AD173" s="1"/>
      <c r="AE173" s="1"/>
      <c r="AF173" s="1"/>
      <c r="AG173" s="1"/>
      <c r="AH173" s="1"/>
      <c r="AI173" s="1"/>
    </row>
    <row r="174" spans="1:35" ht="15.75" customHeight="1" x14ac:dyDescent="0.2">
      <c r="A174" s="1"/>
      <c r="B174" s="1"/>
      <c r="C174" s="1"/>
      <c r="D174" s="1"/>
      <c r="E174" s="1"/>
      <c r="F174" s="1135"/>
      <c r="G174" s="1"/>
      <c r="H174" s="1"/>
      <c r="I174" s="1133"/>
      <c r="J174" s="1133"/>
      <c r="K174" s="1133"/>
      <c r="L174" s="1133"/>
      <c r="M174" s="1133"/>
      <c r="N174" s="1133"/>
      <c r="O174" s="1133"/>
      <c r="P174" s="1133"/>
      <c r="Q174" s="1133"/>
      <c r="R174" s="1133"/>
      <c r="S174" s="1133"/>
      <c r="T174" s="1133"/>
      <c r="U174" s="1133"/>
      <c r="V174" s="1133"/>
      <c r="W174" s="1133"/>
      <c r="X174" s="1133"/>
      <c r="Y174" s="1133"/>
      <c r="Z174" s="1133"/>
      <c r="AA174" s="1133"/>
      <c r="AB174" s="1133"/>
      <c r="AC174" s="1"/>
      <c r="AD174" s="1"/>
      <c r="AE174" s="1"/>
      <c r="AF174" s="1"/>
      <c r="AG174" s="1"/>
      <c r="AH174" s="1"/>
      <c r="AI174" s="1"/>
    </row>
    <row r="175" spans="1:35" ht="15.75" customHeight="1" x14ac:dyDescent="0.2">
      <c r="A175" s="1"/>
      <c r="B175" s="1"/>
      <c r="C175" s="1"/>
      <c r="D175" s="1"/>
      <c r="E175" s="1"/>
      <c r="F175" s="1135"/>
      <c r="G175" s="1"/>
      <c r="H175" s="1"/>
      <c r="I175" s="1133"/>
      <c r="J175" s="1133"/>
      <c r="K175" s="1133"/>
      <c r="L175" s="1133"/>
      <c r="M175" s="1133"/>
      <c r="N175" s="1133"/>
      <c r="O175" s="1133"/>
      <c r="P175" s="1133"/>
      <c r="Q175" s="1133"/>
      <c r="R175" s="1133"/>
      <c r="S175" s="1133"/>
      <c r="T175" s="1133"/>
      <c r="U175" s="1133"/>
      <c r="V175" s="1133"/>
      <c r="W175" s="1133"/>
      <c r="X175" s="1133"/>
      <c r="Y175" s="1133"/>
      <c r="Z175" s="1133"/>
      <c r="AA175" s="1133"/>
      <c r="AB175" s="1133"/>
      <c r="AC175" s="1"/>
      <c r="AD175" s="1"/>
      <c r="AE175" s="1"/>
      <c r="AF175" s="1"/>
      <c r="AG175" s="1"/>
      <c r="AH175" s="1"/>
      <c r="AI175" s="1"/>
    </row>
    <row r="176" spans="1:35" ht="15.75" customHeight="1" x14ac:dyDescent="0.2">
      <c r="A176" s="1"/>
      <c r="B176" s="1"/>
      <c r="C176" s="1"/>
      <c r="D176" s="1"/>
      <c r="E176" s="1"/>
      <c r="F176" s="1135"/>
      <c r="G176" s="1"/>
      <c r="H176" s="1"/>
      <c r="I176" s="1133"/>
      <c r="J176" s="1133"/>
      <c r="K176" s="1133"/>
      <c r="L176" s="1133"/>
      <c r="M176" s="1133"/>
      <c r="N176" s="1133"/>
      <c r="O176" s="1133"/>
      <c r="P176" s="1133"/>
      <c r="Q176" s="1133"/>
      <c r="R176" s="1133"/>
      <c r="S176" s="1133"/>
      <c r="T176" s="1133"/>
      <c r="U176" s="1133"/>
      <c r="V176" s="1133"/>
      <c r="W176" s="1133"/>
      <c r="X176" s="1133"/>
      <c r="Y176" s="1133"/>
      <c r="Z176" s="1133"/>
      <c r="AA176" s="1133"/>
      <c r="AB176" s="1133"/>
      <c r="AC176" s="1"/>
      <c r="AD176" s="1"/>
      <c r="AE176" s="1"/>
      <c r="AF176" s="1"/>
      <c r="AG176" s="1"/>
      <c r="AH176" s="1"/>
      <c r="AI176" s="1"/>
    </row>
    <row r="177" spans="1:35" ht="15.75" customHeight="1" x14ac:dyDescent="0.2">
      <c r="A177" s="1"/>
      <c r="B177" s="1"/>
      <c r="C177" s="1"/>
      <c r="D177" s="1"/>
      <c r="E177" s="1"/>
      <c r="F177" s="1135"/>
      <c r="G177" s="1"/>
      <c r="H177" s="1"/>
      <c r="I177" s="1133"/>
      <c r="J177" s="1133"/>
      <c r="K177" s="1133"/>
      <c r="L177" s="1133"/>
      <c r="M177" s="1133"/>
      <c r="N177" s="1133"/>
      <c r="O177" s="1133"/>
      <c r="P177" s="1133"/>
      <c r="Q177" s="1133"/>
      <c r="R177" s="1133"/>
      <c r="S177" s="1133"/>
      <c r="T177" s="1133"/>
      <c r="U177" s="1133"/>
      <c r="V177" s="1133"/>
      <c r="W177" s="1133"/>
      <c r="X177" s="1133"/>
      <c r="Y177" s="1133"/>
      <c r="Z177" s="1133"/>
      <c r="AA177" s="1133"/>
      <c r="AB177" s="1133"/>
      <c r="AC177" s="1"/>
      <c r="AD177" s="1"/>
      <c r="AE177" s="1"/>
      <c r="AF177" s="1"/>
      <c r="AG177" s="1"/>
      <c r="AH177" s="1"/>
      <c r="AI177" s="1"/>
    </row>
    <row r="178" spans="1:35" ht="15.75" customHeight="1" x14ac:dyDescent="0.2">
      <c r="A178" s="1"/>
      <c r="B178" s="1"/>
      <c r="C178" s="1"/>
      <c r="D178" s="1"/>
      <c r="E178" s="1"/>
      <c r="F178" s="1135"/>
      <c r="G178" s="1"/>
      <c r="H178" s="1"/>
      <c r="I178" s="1133"/>
      <c r="J178" s="1133"/>
      <c r="K178" s="1133"/>
      <c r="L178" s="1133"/>
      <c r="M178" s="1133"/>
      <c r="N178" s="1133"/>
      <c r="O178" s="1133"/>
      <c r="P178" s="1133"/>
      <c r="Q178" s="1133"/>
      <c r="R178" s="1133"/>
      <c r="S178" s="1133"/>
      <c r="T178" s="1133"/>
      <c r="U178" s="1133"/>
      <c r="V178" s="1133"/>
      <c r="W178" s="1133"/>
      <c r="X178" s="1133"/>
      <c r="Y178" s="1133"/>
      <c r="Z178" s="1133"/>
      <c r="AA178" s="1133"/>
      <c r="AB178" s="1133"/>
      <c r="AC178" s="1"/>
      <c r="AD178" s="1"/>
      <c r="AE178" s="1"/>
      <c r="AF178" s="1"/>
      <c r="AG178" s="1"/>
      <c r="AH178" s="1"/>
      <c r="AI178" s="1"/>
    </row>
    <row r="179" spans="1:35" ht="15.75" customHeight="1" x14ac:dyDescent="0.2">
      <c r="A179" s="1"/>
      <c r="B179" s="1"/>
      <c r="C179" s="1"/>
      <c r="D179" s="1"/>
      <c r="E179" s="1"/>
      <c r="F179" s="1135"/>
      <c r="G179" s="1"/>
      <c r="H179" s="1"/>
      <c r="I179" s="1133"/>
      <c r="J179" s="1133"/>
      <c r="K179" s="1133"/>
      <c r="L179" s="1133"/>
      <c r="M179" s="1133"/>
      <c r="N179" s="1133"/>
      <c r="O179" s="1133"/>
      <c r="P179" s="1133"/>
      <c r="Q179" s="1133"/>
      <c r="R179" s="1133"/>
      <c r="S179" s="1133"/>
      <c r="T179" s="1133"/>
      <c r="U179" s="1133"/>
      <c r="V179" s="1133"/>
      <c r="W179" s="1133"/>
      <c r="X179" s="1133"/>
      <c r="Y179" s="1133"/>
      <c r="Z179" s="1133"/>
      <c r="AA179" s="1133"/>
      <c r="AB179" s="1133"/>
      <c r="AC179" s="1"/>
      <c r="AD179" s="1"/>
      <c r="AE179" s="1"/>
      <c r="AF179" s="1"/>
      <c r="AG179" s="1"/>
      <c r="AH179" s="1"/>
      <c r="AI179" s="1"/>
    </row>
    <row r="180" spans="1:35" ht="15.75" customHeight="1" x14ac:dyDescent="0.2">
      <c r="A180" s="1"/>
      <c r="B180" s="1"/>
      <c r="C180" s="1"/>
      <c r="D180" s="1"/>
      <c r="E180" s="1"/>
      <c r="F180" s="1135"/>
      <c r="G180" s="1"/>
      <c r="H180" s="1"/>
      <c r="I180" s="1133"/>
      <c r="J180" s="1133"/>
      <c r="K180" s="1133"/>
      <c r="L180" s="1133"/>
      <c r="M180" s="1133"/>
      <c r="N180" s="1133"/>
      <c r="O180" s="1133"/>
      <c r="P180" s="1133"/>
      <c r="Q180" s="1133"/>
      <c r="R180" s="1133"/>
      <c r="S180" s="1133"/>
      <c r="T180" s="1133"/>
      <c r="U180" s="1133"/>
      <c r="V180" s="1133"/>
      <c r="W180" s="1133"/>
      <c r="X180" s="1133"/>
      <c r="Y180" s="1133"/>
      <c r="Z180" s="1133"/>
      <c r="AA180" s="1133"/>
      <c r="AB180" s="1133"/>
      <c r="AC180" s="1"/>
      <c r="AD180" s="1"/>
      <c r="AE180" s="1"/>
      <c r="AF180" s="1"/>
      <c r="AG180" s="1"/>
      <c r="AH180" s="1"/>
      <c r="AI180" s="1"/>
    </row>
    <row r="181" spans="1:35" ht="15.75" customHeight="1" x14ac:dyDescent="0.2">
      <c r="A181" s="1"/>
      <c r="B181" s="1"/>
      <c r="C181" s="1"/>
      <c r="D181" s="1"/>
      <c r="E181" s="1"/>
      <c r="F181" s="1135"/>
      <c r="G181" s="1"/>
      <c r="H181" s="1"/>
      <c r="I181" s="1133"/>
      <c r="J181" s="1133"/>
      <c r="K181" s="1133"/>
      <c r="L181" s="1133"/>
      <c r="M181" s="1133"/>
      <c r="N181" s="1133"/>
      <c r="O181" s="1133"/>
      <c r="P181" s="1133"/>
      <c r="Q181" s="1133"/>
      <c r="R181" s="1133"/>
      <c r="S181" s="1133"/>
      <c r="T181" s="1133"/>
      <c r="U181" s="1133"/>
      <c r="V181" s="1133"/>
      <c r="W181" s="1133"/>
      <c r="X181" s="1133"/>
      <c r="Y181" s="1133"/>
      <c r="Z181" s="1133"/>
      <c r="AA181" s="1133"/>
      <c r="AB181" s="1133"/>
      <c r="AC181" s="1"/>
      <c r="AD181" s="1"/>
      <c r="AE181" s="1"/>
      <c r="AF181" s="1"/>
      <c r="AG181" s="1"/>
      <c r="AH181" s="1"/>
      <c r="AI181" s="1"/>
    </row>
    <row r="182" spans="1:35" ht="15.75" customHeight="1" x14ac:dyDescent="0.2">
      <c r="A182" s="1"/>
      <c r="B182" s="1"/>
      <c r="C182" s="1"/>
      <c r="D182" s="1"/>
      <c r="E182" s="1"/>
      <c r="F182" s="1135"/>
      <c r="G182" s="1"/>
      <c r="H182" s="1"/>
      <c r="I182" s="1133"/>
      <c r="J182" s="1133"/>
      <c r="K182" s="1133"/>
      <c r="L182" s="1133"/>
      <c r="M182" s="1133"/>
      <c r="N182" s="1133"/>
      <c r="O182" s="1133"/>
      <c r="P182" s="1133"/>
      <c r="Q182" s="1133"/>
      <c r="R182" s="1133"/>
      <c r="S182" s="1133"/>
      <c r="T182" s="1133"/>
      <c r="U182" s="1133"/>
      <c r="V182" s="1133"/>
      <c r="W182" s="1133"/>
      <c r="X182" s="1133"/>
      <c r="Y182" s="1133"/>
      <c r="Z182" s="1133"/>
      <c r="AA182" s="1133"/>
      <c r="AB182" s="1133"/>
      <c r="AC182" s="1"/>
      <c r="AD182" s="1"/>
      <c r="AE182" s="1"/>
      <c r="AF182" s="1"/>
      <c r="AG182" s="1"/>
      <c r="AH182" s="1"/>
      <c r="AI182" s="1"/>
    </row>
    <row r="183" spans="1:35" ht="15.75" customHeight="1" x14ac:dyDescent="0.2">
      <c r="A183" s="1"/>
      <c r="B183" s="1"/>
      <c r="C183" s="1"/>
      <c r="D183" s="1"/>
      <c r="E183" s="1"/>
      <c r="F183" s="1135"/>
      <c r="G183" s="1"/>
      <c r="H183" s="1"/>
      <c r="I183" s="1133"/>
      <c r="J183" s="1133"/>
      <c r="K183" s="1133"/>
      <c r="L183" s="1133"/>
      <c r="M183" s="1133"/>
      <c r="N183" s="1133"/>
      <c r="O183" s="1133"/>
      <c r="P183" s="1133"/>
      <c r="Q183" s="1133"/>
      <c r="R183" s="1133"/>
      <c r="S183" s="1133"/>
      <c r="T183" s="1133"/>
      <c r="U183" s="1133"/>
      <c r="V183" s="1133"/>
      <c r="W183" s="1133"/>
      <c r="X183" s="1133"/>
      <c r="Y183" s="1133"/>
      <c r="Z183" s="1133"/>
      <c r="AA183" s="1133"/>
      <c r="AB183" s="1133"/>
      <c r="AC183" s="1"/>
      <c r="AD183" s="1"/>
      <c r="AE183" s="1"/>
      <c r="AF183" s="1"/>
      <c r="AG183" s="1"/>
      <c r="AH183" s="1"/>
      <c r="AI183" s="1"/>
    </row>
    <row r="184" spans="1:35" ht="15.75" customHeight="1" x14ac:dyDescent="0.2">
      <c r="A184" s="1"/>
      <c r="B184" s="1"/>
      <c r="C184" s="1"/>
      <c r="D184" s="1"/>
      <c r="E184" s="1"/>
      <c r="F184" s="1135"/>
      <c r="G184" s="1"/>
      <c r="H184" s="1"/>
      <c r="I184" s="1133"/>
      <c r="J184" s="1133"/>
      <c r="K184" s="1133"/>
      <c r="L184" s="1133"/>
      <c r="M184" s="1133"/>
      <c r="N184" s="1133"/>
      <c r="O184" s="1133"/>
      <c r="P184" s="1133"/>
      <c r="Q184" s="1133"/>
      <c r="R184" s="1133"/>
      <c r="S184" s="1133"/>
      <c r="T184" s="1133"/>
      <c r="U184" s="1133"/>
      <c r="V184" s="1133"/>
      <c r="W184" s="1133"/>
      <c r="X184" s="1133"/>
      <c r="Y184" s="1133"/>
      <c r="Z184" s="1133"/>
      <c r="AA184" s="1133"/>
      <c r="AB184" s="1133"/>
      <c r="AC184" s="1"/>
      <c r="AD184" s="1"/>
      <c r="AE184" s="1"/>
      <c r="AF184" s="1"/>
      <c r="AG184" s="1"/>
      <c r="AH184" s="1"/>
      <c r="AI184" s="1"/>
    </row>
    <row r="185" spans="1:35" ht="15.75" customHeight="1" x14ac:dyDescent="0.2">
      <c r="A185" s="1"/>
      <c r="B185" s="1"/>
      <c r="C185" s="1"/>
      <c r="D185" s="1"/>
      <c r="E185" s="1"/>
      <c r="F185" s="1135"/>
      <c r="G185" s="1"/>
      <c r="H185" s="1"/>
      <c r="I185" s="1133"/>
      <c r="J185" s="1133"/>
      <c r="K185" s="1133"/>
      <c r="L185" s="1133"/>
      <c r="M185" s="1133"/>
      <c r="N185" s="1133"/>
      <c r="O185" s="1133"/>
      <c r="P185" s="1133"/>
      <c r="Q185" s="1133"/>
      <c r="R185" s="1133"/>
      <c r="S185" s="1133"/>
      <c r="T185" s="1133"/>
      <c r="U185" s="1133"/>
      <c r="V185" s="1133"/>
      <c r="W185" s="1133"/>
      <c r="X185" s="1133"/>
      <c r="Y185" s="1133"/>
      <c r="Z185" s="1133"/>
      <c r="AA185" s="1133"/>
      <c r="AB185" s="1133"/>
      <c r="AC185" s="1"/>
      <c r="AD185" s="1"/>
      <c r="AE185" s="1"/>
      <c r="AF185" s="1"/>
      <c r="AG185" s="1"/>
      <c r="AH185" s="1"/>
      <c r="AI185" s="1"/>
    </row>
    <row r="186" spans="1:35" ht="15.75" customHeight="1" x14ac:dyDescent="0.2">
      <c r="A186" s="1"/>
      <c r="B186" s="1"/>
      <c r="C186" s="1"/>
      <c r="D186" s="1"/>
      <c r="E186" s="1"/>
      <c r="F186" s="1135"/>
      <c r="G186" s="1"/>
      <c r="H186" s="1"/>
      <c r="I186" s="1133"/>
      <c r="J186" s="1133"/>
      <c r="K186" s="1133"/>
      <c r="L186" s="1133"/>
      <c r="M186" s="1133"/>
      <c r="N186" s="1133"/>
      <c r="O186" s="1133"/>
      <c r="P186" s="1133"/>
      <c r="Q186" s="1133"/>
      <c r="R186" s="1133"/>
      <c r="S186" s="1133"/>
      <c r="T186" s="1133"/>
      <c r="U186" s="1133"/>
      <c r="V186" s="1133"/>
      <c r="W186" s="1133"/>
      <c r="X186" s="1133"/>
      <c r="Y186" s="1133"/>
      <c r="Z186" s="1133"/>
      <c r="AA186" s="1133"/>
      <c r="AB186" s="1133"/>
      <c r="AC186" s="1"/>
      <c r="AD186" s="1"/>
      <c r="AE186" s="1"/>
      <c r="AF186" s="1"/>
      <c r="AG186" s="1"/>
      <c r="AH186" s="1"/>
      <c r="AI186" s="1"/>
    </row>
    <row r="187" spans="1:35" ht="15.75" customHeight="1" x14ac:dyDescent="0.2">
      <c r="A187" s="1"/>
      <c r="B187" s="1"/>
      <c r="C187" s="1"/>
      <c r="D187" s="1"/>
      <c r="E187" s="1"/>
      <c r="F187" s="1135"/>
      <c r="G187" s="1"/>
      <c r="H187" s="1"/>
      <c r="I187" s="1133"/>
      <c r="J187" s="1133"/>
      <c r="K187" s="1133"/>
      <c r="L187" s="1133"/>
      <c r="M187" s="1133"/>
      <c r="N187" s="1133"/>
      <c r="O187" s="1133"/>
      <c r="P187" s="1133"/>
      <c r="Q187" s="1133"/>
      <c r="R187" s="1133"/>
      <c r="S187" s="1133"/>
      <c r="T187" s="1133"/>
      <c r="U187" s="1133"/>
      <c r="V187" s="1133"/>
      <c r="W187" s="1133"/>
      <c r="X187" s="1133"/>
      <c r="Y187" s="1133"/>
      <c r="Z187" s="1133"/>
      <c r="AA187" s="1133"/>
      <c r="AB187" s="1133"/>
      <c r="AC187" s="1"/>
      <c r="AD187" s="1"/>
      <c r="AE187" s="1"/>
      <c r="AF187" s="1"/>
      <c r="AG187" s="1"/>
      <c r="AH187" s="1"/>
      <c r="AI187" s="1"/>
    </row>
    <row r="188" spans="1:35" ht="15.75" customHeight="1" x14ac:dyDescent="0.2">
      <c r="A188" s="1"/>
      <c r="B188" s="1"/>
      <c r="C188" s="1"/>
      <c r="D188" s="1"/>
      <c r="E188" s="1"/>
      <c r="F188" s="1135"/>
      <c r="G188" s="1"/>
      <c r="H188" s="1"/>
      <c r="I188" s="1133"/>
      <c r="J188" s="1133"/>
      <c r="K188" s="1133"/>
      <c r="L188" s="1133"/>
      <c r="M188" s="1133"/>
      <c r="N188" s="1133"/>
      <c r="O188" s="1133"/>
      <c r="P188" s="1133"/>
      <c r="Q188" s="1133"/>
      <c r="R188" s="1133"/>
      <c r="S188" s="1133"/>
      <c r="T188" s="1133"/>
      <c r="U188" s="1133"/>
      <c r="V188" s="1133"/>
      <c r="W188" s="1133"/>
      <c r="X188" s="1133"/>
      <c r="Y188" s="1133"/>
      <c r="Z188" s="1133"/>
      <c r="AA188" s="1133"/>
      <c r="AB188" s="1133"/>
      <c r="AC188" s="1"/>
      <c r="AD188" s="1"/>
      <c r="AE188" s="1"/>
      <c r="AF188" s="1"/>
      <c r="AG188" s="1"/>
      <c r="AH188" s="1"/>
      <c r="AI188" s="1"/>
    </row>
    <row r="189" spans="1:35" ht="15.75" customHeight="1" x14ac:dyDescent="0.2">
      <c r="A189" s="1"/>
      <c r="B189" s="1"/>
      <c r="C189" s="1"/>
      <c r="D189" s="1"/>
      <c r="E189" s="1"/>
      <c r="F189" s="1135"/>
      <c r="G189" s="1"/>
      <c r="H189" s="1"/>
      <c r="I189" s="1133"/>
      <c r="J189" s="1133"/>
      <c r="K189" s="1133"/>
      <c r="L189" s="1133"/>
      <c r="M189" s="1133"/>
      <c r="N189" s="1133"/>
      <c r="O189" s="1133"/>
      <c r="P189" s="1133"/>
      <c r="Q189" s="1133"/>
      <c r="R189" s="1133"/>
      <c r="S189" s="1133"/>
      <c r="T189" s="1133"/>
      <c r="U189" s="1133"/>
      <c r="V189" s="1133"/>
      <c r="W189" s="1133"/>
      <c r="X189" s="1133"/>
      <c r="Y189" s="1133"/>
      <c r="Z189" s="1133"/>
      <c r="AA189" s="1133"/>
      <c r="AB189" s="1133"/>
      <c r="AC189" s="1"/>
      <c r="AD189" s="1"/>
      <c r="AE189" s="1"/>
      <c r="AF189" s="1"/>
      <c r="AG189" s="1"/>
      <c r="AH189" s="1"/>
      <c r="AI189" s="1"/>
    </row>
    <row r="190" spans="1:35" ht="15.75" customHeight="1" x14ac:dyDescent="0.2">
      <c r="A190" s="1"/>
      <c r="B190" s="1"/>
      <c r="C190" s="1"/>
      <c r="D190" s="1"/>
      <c r="E190" s="1"/>
      <c r="F190" s="1135"/>
      <c r="G190" s="1"/>
      <c r="H190" s="1"/>
      <c r="I190" s="1133"/>
      <c r="J190" s="1133"/>
      <c r="K190" s="1133"/>
      <c r="L190" s="1133"/>
      <c r="M190" s="1133"/>
      <c r="N190" s="1133"/>
      <c r="O190" s="1133"/>
      <c r="P190" s="1133"/>
      <c r="Q190" s="1133"/>
      <c r="R190" s="1133"/>
      <c r="S190" s="1133"/>
      <c r="T190" s="1133"/>
      <c r="U190" s="1133"/>
      <c r="V190" s="1133"/>
      <c r="W190" s="1133"/>
      <c r="X190" s="1133"/>
      <c r="Y190" s="1133"/>
      <c r="Z190" s="1133"/>
      <c r="AA190" s="1133"/>
      <c r="AB190" s="1133"/>
      <c r="AC190" s="1"/>
      <c r="AD190" s="1"/>
      <c r="AE190" s="1"/>
      <c r="AF190" s="1"/>
      <c r="AG190" s="1"/>
      <c r="AH190" s="1"/>
      <c r="AI190" s="1"/>
    </row>
    <row r="191" spans="1:35" ht="15.75" customHeight="1" x14ac:dyDescent="0.2">
      <c r="A191" s="1"/>
      <c r="B191" s="1"/>
      <c r="C191" s="1"/>
      <c r="D191" s="1"/>
      <c r="E191" s="1"/>
      <c r="F191" s="1135"/>
      <c r="G191" s="1"/>
      <c r="H191" s="1"/>
      <c r="I191" s="1133"/>
      <c r="J191" s="1133"/>
      <c r="K191" s="1133"/>
      <c r="L191" s="1133"/>
      <c r="M191" s="1133"/>
      <c r="N191" s="1133"/>
      <c r="O191" s="1133"/>
      <c r="P191" s="1133"/>
      <c r="Q191" s="1133"/>
      <c r="R191" s="1133"/>
      <c r="S191" s="1133"/>
      <c r="T191" s="1133"/>
      <c r="U191" s="1133"/>
      <c r="V191" s="1133"/>
      <c r="W191" s="1133"/>
      <c r="X191" s="1133"/>
      <c r="Y191" s="1133"/>
      <c r="Z191" s="1133"/>
      <c r="AA191" s="1133"/>
      <c r="AB191" s="1133"/>
      <c r="AC191" s="1"/>
      <c r="AD191" s="1"/>
      <c r="AE191" s="1"/>
      <c r="AF191" s="1"/>
      <c r="AG191" s="1"/>
      <c r="AH191" s="1"/>
      <c r="AI191" s="1"/>
    </row>
    <row r="192" spans="1:35" ht="15.75" customHeight="1" x14ac:dyDescent="0.2">
      <c r="A192" s="1"/>
      <c r="B192" s="1"/>
      <c r="C192" s="1"/>
      <c r="D192" s="1"/>
      <c r="E192" s="1"/>
      <c r="F192" s="1135"/>
      <c r="G192" s="1"/>
      <c r="H192" s="1"/>
      <c r="I192" s="1133"/>
      <c r="J192" s="1133"/>
      <c r="K192" s="1133"/>
      <c r="L192" s="1133"/>
      <c r="M192" s="1133"/>
      <c r="N192" s="1133"/>
      <c r="O192" s="1133"/>
      <c r="P192" s="1133"/>
      <c r="Q192" s="1133"/>
      <c r="R192" s="1133"/>
      <c r="S192" s="1133"/>
      <c r="T192" s="1133"/>
      <c r="U192" s="1133"/>
      <c r="V192" s="1133"/>
      <c r="W192" s="1133"/>
      <c r="X192" s="1133"/>
      <c r="Y192" s="1133"/>
      <c r="Z192" s="1133"/>
      <c r="AA192" s="1133"/>
      <c r="AB192" s="1133"/>
      <c r="AC192" s="1"/>
      <c r="AD192" s="1"/>
      <c r="AE192" s="1"/>
      <c r="AF192" s="1"/>
      <c r="AG192" s="1"/>
      <c r="AH192" s="1"/>
      <c r="AI192" s="1"/>
    </row>
    <row r="193" spans="1:35" ht="15.75" customHeight="1" x14ac:dyDescent="0.2">
      <c r="A193" s="1"/>
      <c r="B193" s="1"/>
      <c r="C193" s="1"/>
      <c r="D193" s="1"/>
      <c r="E193" s="1"/>
      <c r="F193" s="1135"/>
      <c r="G193" s="1"/>
      <c r="H193" s="1"/>
      <c r="I193" s="1133"/>
      <c r="J193" s="1133"/>
      <c r="K193" s="1133"/>
      <c r="L193" s="1133"/>
      <c r="M193" s="1133"/>
      <c r="N193" s="1133"/>
      <c r="O193" s="1133"/>
      <c r="P193" s="1133"/>
      <c r="Q193" s="1133"/>
      <c r="R193" s="1133"/>
      <c r="S193" s="1133"/>
      <c r="T193" s="1133"/>
      <c r="U193" s="1133"/>
      <c r="V193" s="1133"/>
      <c r="W193" s="1133"/>
      <c r="X193" s="1133"/>
      <c r="Y193" s="1133"/>
      <c r="Z193" s="1133"/>
      <c r="AA193" s="1133"/>
      <c r="AB193" s="1133"/>
      <c r="AC193" s="1"/>
      <c r="AD193" s="1"/>
      <c r="AE193" s="1"/>
      <c r="AF193" s="1"/>
      <c r="AG193" s="1"/>
      <c r="AH193" s="1"/>
      <c r="AI193" s="1"/>
    </row>
    <row r="194" spans="1:35" ht="15.75" customHeight="1" x14ac:dyDescent="0.2">
      <c r="A194" s="1"/>
      <c r="B194" s="1"/>
      <c r="C194" s="1"/>
      <c r="D194" s="1"/>
      <c r="E194" s="1"/>
      <c r="F194" s="1135"/>
      <c r="G194" s="1"/>
      <c r="H194" s="1"/>
      <c r="I194" s="1133"/>
      <c r="J194" s="1133"/>
      <c r="K194" s="1133"/>
      <c r="L194" s="1133"/>
      <c r="M194" s="1133"/>
      <c r="N194" s="1133"/>
      <c r="O194" s="1133"/>
      <c r="P194" s="1133"/>
      <c r="Q194" s="1133"/>
      <c r="R194" s="1133"/>
      <c r="S194" s="1133"/>
      <c r="T194" s="1133"/>
      <c r="U194" s="1133"/>
      <c r="V194" s="1133"/>
      <c r="W194" s="1133"/>
      <c r="X194" s="1133"/>
      <c r="Y194" s="1133"/>
      <c r="Z194" s="1133"/>
      <c r="AA194" s="1133"/>
      <c r="AB194" s="1133"/>
      <c r="AC194" s="1"/>
      <c r="AD194" s="1"/>
      <c r="AE194" s="1"/>
      <c r="AF194" s="1"/>
      <c r="AG194" s="1"/>
      <c r="AH194" s="1"/>
      <c r="AI194" s="1"/>
    </row>
    <row r="195" spans="1:35" ht="15.75" customHeight="1" x14ac:dyDescent="0.2">
      <c r="A195" s="1"/>
      <c r="B195" s="1"/>
      <c r="C195" s="1"/>
      <c r="D195" s="1"/>
      <c r="E195" s="1"/>
      <c r="F195" s="1135"/>
      <c r="G195" s="1"/>
      <c r="H195" s="1"/>
      <c r="I195" s="1133"/>
      <c r="J195" s="1133"/>
      <c r="K195" s="1133"/>
      <c r="L195" s="1133"/>
      <c r="M195" s="1133"/>
      <c r="N195" s="1133"/>
      <c r="O195" s="1133"/>
      <c r="P195" s="1133"/>
      <c r="Q195" s="1133"/>
      <c r="R195" s="1133"/>
      <c r="S195" s="1133"/>
      <c r="T195" s="1133"/>
      <c r="U195" s="1133"/>
      <c r="V195" s="1133"/>
      <c r="W195" s="1133"/>
      <c r="X195" s="1133"/>
      <c r="Y195" s="1133"/>
      <c r="Z195" s="1133"/>
      <c r="AA195" s="1133"/>
      <c r="AB195" s="1133"/>
      <c r="AC195" s="1"/>
      <c r="AD195" s="1"/>
      <c r="AE195" s="1"/>
      <c r="AF195" s="1"/>
      <c r="AG195" s="1"/>
      <c r="AH195" s="1"/>
      <c r="AI195" s="1"/>
    </row>
    <row r="196" spans="1:35" ht="15.75" customHeight="1" x14ac:dyDescent="0.2">
      <c r="A196" s="1"/>
      <c r="B196" s="1"/>
      <c r="C196" s="1"/>
      <c r="D196" s="1"/>
      <c r="E196" s="1"/>
      <c r="F196" s="1135"/>
      <c r="G196" s="1"/>
      <c r="H196" s="1"/>
      <c r="I196" s="1133"/>
      <c r="J196" s="1133"/>
      <c r="K196" s="1133"/>
      <c r="L196" s="1133"/>
      <c r="M196" s="1133"/>
      <c r="N196" s="1133"/>
      <c r="O196" s="1133"/>
      <c r="P196" s="1133"/>
      <c r="Q196" s="1133"/>
      <c r="R196" s="1133"/>
      <c r="S196" s="1133"/>
      <c r="T196" s="1133"/>
      <c r="U196" s="1133"/>
      <c r="V196" s="1133"/>
      <c r="W196" s="1133"/>
      <c r="X196" s="1133"/>
      <c r="Y196" s="1133"/>
      <c r="Z196" s="1133"/>
      <c r="AA196" s="1133"/>
      <c r="AB196" s="1133"/>
      <c r="AC196" s="1"/>
      <c r="AD196" s="1"/>
      <c r="AE196" s="1"/>
      <c r="AF196" s="1"/>
      <c r="AG196" s="1"/>
      <c r="AH196" s="1"/>
      <c r="AI196" s="1"/>
    </row>
    <row r="197" spans="1:35" ht="15.75" customHeight="1" x14ac:dyDescent="0.2">
      <c r="A197" s="1"/>
      <c r="B197" s="1"/>
      <c r="C197" s="1"/>
      <c r="D197" s="1"/>
      <c r="E197" s="1"/>
      <c r="F197" s="1135"/>
      <c r="G197" s="1"/>
      <c r="H197" s="1"/>
      <c r="I197" s="1133"/>
      <c r="J197" s="1133"/>
      <c r="K197" s="1133"/>
      <c r="L197" s="1133"/>
      <c r="M197" s="1133"/>
      <c r="N197" s="1133"/>
      <c r="O197" s="1133"/>
      <c r="P197" s="1133"/>
      <c r="Q197" s="1133"/>
      <c r="R197" s="1133"/>
      <c r="S197" s="1133"/>
      <c r="T197" s="1133"/>
      <c r="U197" s="1133"/>
      <c r="V197" s="1133"/>
      <c r="W197" s="1133"/>
      <c r="X197" s="1133"/>
      <c r="Y197" s="1133"/>
      <c r="Z197" s="1133"/>
      <c r="AA197" s="1133"/>
      <c r="AB197" s="1133"/>
      <c r="AC197" s="1"/>
      <c r="AD197" s="1"/>
      <c r="AE197" s="1"/>
      <c r="AF197" s="1"/>
      <c r="AG197" s="1"/>
      <c r="AH197" s="1"/>
      <c r="AI197" s="1"/>
    </row>
    <row r="198" spans="1:35" ht="15.75" customHeight="1" x14ac:dyDescent="0.2">
      <c r="A198" s="1"/>
      <c r="B198" s="1"/>
      <c r="C198" s="1"/>
      <c r="D198" s="1"/>
      <c r="E198" s="1"/>
      <c r="F198" s="1135"/>
      <c r="G198" s="1"/>
      <c r="H198" s="1"/>
      <c r="I198" s="1133"/>
      <c r="J198" s="1133"/>
      <c r="K198" s="1133"/>
      <c r="L198" s="1133"/>
      <c r="M198" s="1133"/>
      <c r="N198" s="1133"/>
      <c r="O198" s="1133"/>
      <c r="P198" s="1133"/>
      <c r="Q198" s="1133"/>
      <c r="R198" s="1133"/>
      <c r="S198" s="1133"/>
      <c r="T198" s="1133"/>
      <c r="U198" s="1133"/>
      <c r="V198" s="1133"/>
      <c r="W198" s="1133"/>
      <c r="X198" s="1133"/>
      <c r="Y198" s="1133"/>
      <c r="Z198" s="1133"/>
      <c r="AA198" s="1133"/>
      <c r="AB198" s="1133"/>
      <c r="AC198" s="1"/>
      <c r="AD198" s="1"/>
      <c r="AE198" s="1"/>
      <c r="AF198" s="1"/>
      <c r="AG198" s="1"/>
      <c r="AH198" s="1"/>
      <c r="AI198" s="1"/>
    </row>
    <row r="199" spans="1:35" ht="15.75" customHeight="1" x14ac:dyDescent="0.2">
      <c r="A199" s="1"/>
      <c r="B199" s="1"/>
      <c r="C199" s="1"/>
      <c r="D199" s="1"/>
      <c r="E199" s="1"/>
      <c r="F199" s="1135"/>
      <c r="G199" s="1"/>
      <c r="H199" s="1"/>
      <c r="I199" s="1133"/>
      <c r="J199" s="1133"/>
      <c r="K199" s="1133"/>
      <c r="L199" s="1133"/>
      <c r="M199" s="1133"/>
      <c r="N199" s="1133"/>
      <c r="O199" s="1133"/>
      <c r="P199" s="1133"/>
      <c r="Q199" s="1133"/>
      <c r="R199" s="1133"/>
      <c r="S199" s="1133"/>
      <c r="T199" s="1133"/>
      <c r="U199" s="1133"/>
      <c r="V199" s="1133"/>
      <c r="W199" s="1133"/>
      <c r="X199" s="1133"/>
      <c r="Y199" s="1133"/>
      <c r="Z199" s="1133"/>
      <c r="AA199" s="1133"/>
      <c r="AB199" s="1133"/>
      <c r="AC199" s="1"/>
      <c r="AD199" s="1"/>
      <c r="AE199" s="1"/>
      <c r="AF199" s="1"/>
      <c r="AG199" s="1"/>
      <c r="AH199" s="1"/>
      <c r="AI199" s="1"/>
    </row>
    <row r="200" spans="1:35" ht="15.75" customHeight="1" x14ac:dyDescent="0.2">
      <c r="A200" s="1"/>
      <c r="B200" s="1"/>
      <c r="C200" s="1"/>
      <c r="D200" s="1"/>
      <c r="E200" s="1"/>
      <c r="F200" s="1135"/>
      <c r="G200" s="1"/>
      <c r="H200" s="1"/>
      <c r="I200" s="1133"/>
      <c r="J200" s="1133"/>
      <c r="K200" s="1133"/>
      <c r="L200" s="1133"/>
      <c r="M200" s="1133"/>
      <c r="N200" s="1133"/>
      <c r="O200" s="1133"/>
      <c r="P200" s="1133"/>
      <c r="Q200" s="1133"/>
      <c r="R200" s="1133"/>
      <c r="S200" s="1133"/>
      <c r="T200" s="1133"/>
      <c r="U200" s="1133"/>
      <c r="V200" s="1133"/>
      <c r="W200" s="1133"/>
      <c r="X200" s="1133"/>
      <c r="Y200" s="1133"/>
      <c r="Z200" s="1133"/>
      <c r="AA200" s="1133"/>
      <c r="AB200" s="1133"/>
      <c r="AC200" s="1"/>
      <c r="AD200" s="1"/>
      <c r="AE200" s="1"/>
      <c r="AF200" s="1"/>
      <c r="AG200" s="1"/>
      <c r="AH200" s="1"/>
      <c r="AI200" s="1"/>
    </row>
    <row r="201" spans="1:35" ht="15.75" customHeight="1" x14ac:dyDescent="0.2">
      <c r="A201" s="1"/>
      <c r="B201" s="1"/>
      <c r="C201" s="1"/>
      <c r="D201" s="1"/>
      <c r="E201" s="1"/>
      <c r="F201" s="1135"/>
      <c r="G201" s="1"/>
      <c r="H201" s="1"/>
      <c r="I201" s="1133"/>
      <c r="J201" s="1133"/>
      <c r="K201" s="1133"/>
      <c r="L201" s="1133"/>
      <c r="M201" s="1133"/>
      <c r="N201" s="1133"/>
      <c r="O201" s="1133"/>
      <c r="P201" s="1133"/>
      <c r="Q201" s="1133"/>
      <c r="R201" s="1133"/>
      <c r="S201" s="1133"/>
      <c r="T201" s="1133"/>
      <c r="U201" s="1133"/>
      <c r="V201" s="1133"/>
      <c r="W201" s="1133"/>
      <c r="X201" s="1133"/>
      <c r="Y201" s="1133"/>
      <c r="Z201" s="1133"/>
      <c r="AA201" s="1133"/>
      <c r="AB201" s="1133"/>
      <c r="AC201" s="1"/>
      <c r="AD201" s="1"/>
      <c r="AE201" s="1"/>
      <c r="AF201" s="1"/>
      <c r="AG201" s="1"/>
      <c r="AH201" s="1"/>
      <c r="AI201" s="1"/>
    </row>
    <row r="202" spans="1:35" ht="15.75" customHeight="1" x14ac:dyDescent="0.2">
      <c r="A202" s="1"/>
      <c r="B202" s="1"/>
      <c r="C202" s="1"/>
      <c r="D202" s="1"/>
      <c r="E202" s="1"/>
      <c r="F202" s="1135"/>
      <c r="G202" s="1"/>
      <c r="H202" s="1"/>
      <c r="I202" s="1133"/>
      <c r="J202" s="1133"/>
      <c r="K202" s="1133"/>
      <c r="L202" s="1133"/>
      <c r="M202" s="1133"/>
      <c r="N202" s="1133"/>
      <c r="O202" s="1133"/>
      <c r="P202" s="1133"/>
      <c r="Q202" s="1133"/>
      <c r="R202" s="1133"/>
      <c r="S202" s="1133"/>
      <c r="T202" s="1133"/>
      <c r="U202" s="1133"/>
      <c r="V202" s="1133"/>
      <c r="W202" s="1133"/>
      <c r="X202" s="1133"/>
      <c r="Y202" s="1133"/>
      <c r="Z202" s="1133"/>
      <c r="AA202" s="1133"/>
      <c r="AB202" s="1133"/>
      <c r="AC202" s="1"/>
      <c r="AD202" s="1"/>
      <c r="AE202" s="1"/>
      <c r="AF202" s="1"/>
      <c r="AG202" s="1"/>
      <c r="AH202" s="1"/>
      <c r="AI202" s="1"/>
    </row>
    <row r="203" spans="1:35" ht="15.75" customHeight="1" x14ac:dyDescent="0.2">
      <c r="A203" s="1"/>
      <c r="B203" s="1"/>
      <c r="C203" s="1"/>
      <c r="D203" s="1"/>
      <c r="E203" s="1"/>
      <c r="F203" s="1135"/>
      <c r="G203" s="1"/>
      <c r="H203" s="1"/>
      <c r="I203" s="1133"/>
      <c r="J203" s="1133"/>
      <c r="K203" s="1133"/>
      <c r="L203" s="1133"/>
      <c r="M203" s="1133"/>
      <c r="N203" s="1133"/>
      <c r="O203" s="1133"/>
      <c r="P203" s="1133"/>
      <c r="Q203" s="1133"/>
      <c r="R203" s="1133"/>
      <c r="S203" s="1133"/>
      <c r="T203" s="1133"/>
      <c r="U203" s="1133"/>
      <c r="V203" s="1133"/>
      <c r="W203" s="1133"/>
      <c r="X203" s="1133"/>
      <c r="Y203" s="1133"/>
      <c r="Z203" s="1133"/>
      <c r="AA203" s="1133"/>
      <c r="AB203" s="1133"/>
      <c r="AC203" s="1"/>
      <c r="AD203" s="1"/>
      <c r="AE203" s="1"/>
      <c r="AF203" s="1"/>
      <c r="AG203" s="1"/>
      <c r="AH203" s="1"/>
      <c r="AI203" s="1"/>
    </row>
    <row r="204" spans="1:35" ht="15.75" customHeight="1" x14ac:dyDescent="0.2">
      <c r="A204" s="1"/>
      <c r="B204" s="1"/>
      <c r="C204" s="1"/>
      <c r="D204" s="1"/>
      <c r="E204" s="1"/>
      <c r="F204" s="1135"/>
      <c r="G204" s="1"/>
      <c r="H204" s="1"/>
      <c r="I204" s="1133"/>
      <c r="J204" s="1133"/>
      <c r="K204" s="1133"/>
      <c r="L204" s="1133"/>
      <c r="M204" s="1133"/>
      <c r="N204" s="1133"/>
      <c r="O204" s="1133"/>
      <c r="P204" s="1133"/>
      <c r="Q204" s="1133"/>
      <c r="R204" s="1133"/>
      <c r="S204" s="1133"/>
      <c r="T204" s="1133"/>
      <c r="U204" s="1133"/>
      <c r="V204" s="1133"/>
      <c r="W204" s="1133"/>
      <c r="X204" s="1133"/>
      <c r="Y204" s="1133"/>
      <c r="Z204" s="1133"/>
      <c r="AA204" s="1133"/>
      <c r="AB204" s="1133"/>
      <c r="AC204" s="1"/>
      <c r="AD204" s="1"/>
      <c r="AE204" s="1"/>
      <c r="AF204" s="1"/>
      <c r="AG204" s="1"/>
      <c r="AH204" s="1"/>
      <c r="AI204" s="1"/>
    </row>
    <row r="205" spans="1:35" ht="15.75" customHeight="1" x14ac:dyDescent="0.2">
      <c r="A205" s="1"/>
      <c r="B205" s="1"/>
      <c r="C205" s="1"/>
      <c r="D205" s="1"/>
      <c r="E205" s="1"/>
      <c r="F205" s="1135"/>
      <c r="G205" s="1"/>
      <c r="H205" s="1"/>
      <c r="I205" s="1133"/>
      <c r="J205" s="1133"/>
      <c r="K205" s="1133"/>
      <c r="L205" s="1133"/>
      <c r="M205" s="1133"/>
      <c r="N205" s="1133"/>
      <c r="O205" s="1133"/>
      <c r="P205" s="1133"/>
      <c r="Q205" s="1133"/>
      <c r="R205" s="1133"/>
      <c r="S205" s="1133"/>
      <c r="T205" s="1133"/>
      <c r="U205" s="1133"/>
      <c r="V205" s="1133"/>
      <c r="W205" s="1133"/>
      <c r="X205" s="1133"/>
      <c r="Y205" s="1133"/>
      <c r="Z205" s="1133"/>
      <c r="AA205" s="1133"/>
      <c r="AB205" s="1133"/>
      <c r="AC205" s="1"/>
      <c r="AD205" s="1"/>
      <c r="AE205" s="1"/>
      <c r="AF205" s="1"/>
      <c r="AG205" s="1"/>
      <c r="AH205" s="1"/>
      <c r="AI205" s="1"/>
    </row>
    <row r="206" spans="1:35" ht="15.75" customHeight="1" x14ac:dyDescent="0.2">
      <c r="A206" s="1"/>
      <c r="B206" s="1"/>
      <c r="C206" s="1"/>
      <c r="D206" s="1"/>
      <c r="E206" s="1"/>
      <c r="F206" s="1135"/>
      <c r="G206" s="1"/>
      <c r="H206" s="1"/>
      <c r="I206" s="1133"/>
      <c r="J206" s="1133"/>
      <c r="K206" s="1133"/>
      <c r="L206" s="1133"/>
      <c r="M206" s="1133"/>
      <c r="N206" s="1133"/>
      <c r="O206" s="1133"/>
      <c r="P206" s="1133"/>
      <c r="Q206" s="1133"/>
      <c r="R206" s="1133"/>
      <c r="S206" s="1133"/>
      <c r="T206" s="1133"/>
      <c r="U206" s="1133"/>
      <c r="V206" s="1133"/>
      <c r="W206" s="1133"/>
      <c r="X206" s="1133"/>
      <c r="Y206" s="1133"/>
      <c r="Z206" s="1133"/>
      <c r="AA206" s="1133"/>
      <c r="AB206" s="1133"/>
      <c r="AC206" s="1"/>
      <c r="AD206" s="1"/>
      <c r="AE206" s="1"/>
      <c r="AF206" s="1"/>
      <c r="AG206" s="1"/>
      <c r="AH206" s="1"/>
      <c r="AI206" s="1"/>
    </row>
    <row r="207" spans="1:35" ht="15.75" customHeight="1" x14ac:dyDescent="0.2">
      <c r="A207" s="1"/>
      <c r="B207" s="1"/>
      <c r="C207" s="1"/>
      <c r="D207" s="1"/>
      <c r="E207" s="1"/>
      <c r="F207" s="1135"/>
      <c r="G207" s="1"/>
      <c r="H207" s="1"/>
      <c r="I207" s="1133"/>
      <c r="J207" s="1133"/>
      <c r="K207" s="1133"/>
      <c r="L207" s="1133"/>
      <c r="M207" s="1133"/>
      <c r="N207" s="1133"/>
      <c r="O207" s="1133"/>
      <c r="P207" s="1133"/>
      <c r="Q207" s="1133"/>
      <c r="R207" s="1133"/>
      <c r="S207" s="1133"/>
      <c r="T207" s="1133"/>
      <c r="U207" s="1133"/>
      <c r="V207" s="1133"/>
      <c r="W207" s="1133"/>
      <c r="X207" s="1133"/>
      <c r="Y207" s="1133"/>
      <c r="Z207" s="1133"/>
      <c r="AA207" s="1133"/>
      <c r="AB207" s="1133"/>
      <c r="AC207" s="1"/>
      <c r="AD207" s="1"/>
      <c r="AE207" s="1"/>
      <c r="AF207" s="1"/>
      <c r="AG207" s="1"/>
      <c r="AH207" s="1"/>
      <c r="AI207" s="1"/>
    </row>
    <row r="208" spans="1:35" ht="15.75" customHeight="1" x14ac:dyDescent="0.2">
      <c r="A208" s="1"/>
      <c r="B208" s="1"/>
      <c r="C208" s="1"/>
      <c r="D208" s="1"/>
      <c r="E208" s="1"/>
      <c r="F208" s="1135"/>
      <c r="G208" s="1"/>
      <c r="H208" s="1"/>
      <c r="I208" s="1133"/>
      <c r="J208" s="1133"/>
      <c r="K208" s="1133"/>
      <c r="L208" s="1133"/>
      <c r="M208" s="1133"/>
      <c r="N208" s="1133"/>
      <c r="O208" s="1133"/>
      <c r="P208" s="1133"/>
      <c r="Q208" s="1133"/>
      <c r="R208" s="1133"/>
      <c r="S208" s="1133"/>
      <c r="T208" s="1133"/>
      <c r="U208" s="1133"/>
      <c r="V208" s="1133"/>
      <c r="W208" s="1133"/>
      <c r="X208" s="1133"/>
      <c r="Y208" s="1133"/>
      <c r="Z208" s="1133"/>
      <c r="AA208" s="1133"/>
      <c r="AB208" s="1133"/>
      <c r="AC208" s="1"/>
      <c r="AD208" s="1"/>
      <c r="AE208" s="1"/>
      <c r="AF208" s="1"/>
      <c r="AG208" s="1"/>
      <c r="AH208" s="1"/>
      <c r="AI208" s="1"/>
    </row>
    <row r="209" spans="1:35" ht="15.75" customHeight="1" x14ac:dyDescent="0.2">
      <c r="A209" s="1"/>
      <c r="B209" s="1"/>
      <c r="C209" s="1"/>
      <c r="D209" s="1"/>
      <c r="E209" s="1"/>
      <c r="F209" s="1135"/>
      <c r="G209" s="1"/>
      <c r="H209" s="1"/>
      <c r="I209" s="1133"/>
      <c r="J209" s="1133"/>
      <c r="K209" s="1133"/>
      <c r="L209" s="1133"/>
      <c r="M209" s="1133"/>
      <c r="N209" s="1133"/>
      <c r="O209" s="1133"/>
      <c r="P209" s="1133"/>
      <c r="Q209" s="1133"/>
      <c r="R209" s="1133"/>
      <c r="S209" s="1133"/>
      <c r="T209" s="1133"/>
      <c r="U209" s="1133"/>
      <c r="V209" s="1133"/>
      <c r="W209" s="1133"/>
      <c r="X209" s="1133"/>
      <c r="Y209" s="1133"/>
      <c r="Z209" s="1133"/>
      <c r="AA209" s="1133"/>
      <c r="AB209" s="1133"/>
      <c r="AC209" s="1"/>
      <c r="AD209" s="1"/>
      <c r="AE209" s="1"/>
      <c r="AF209" s="1"/>
      <c r="AG209" s="1"/>
      <c r="AH209" s="1"/>
      <c r="AI209" s="1"/>
    </row>
    <row r="210" spans="1:35" ht="15.75" customHeight="1" x14ac:dyDescent="0.2">
      <c r="A210" s="1"/>
      <c r="B210" s="1"/>
      <c r="C210" s="1"/>
      <c r="D210" s="1"/>
      <c r="E210" s="1"/>
      <c r="F210" s="1135"/>
      <c r="G210" s="1"/>
      <c r="H210" s="1"/>
      <c r="I210" s="1133"/>
      <c r="J210" s="1133"/>
      <c r="K210" s="1133"/>
      <c r="L210" s="1133"/>
      <c r="M210" s="1133"/>
      <c r="N210" s="1133"/>
      <c r="O210" s="1133"/>
      <c r="P210" s="1133"/>
      <c r="Q210" s="1133"/>
      <c r="R210" s="1133"/>
      <c r="S210" s="1133"/>
      <c r="T210" s="1133"/>
      <c r="U210" s="1133"/>
      <c r="V210" s="1133"/>
      <c r="W210" s="1133"/>
      <c r="X210" s="1133"/>
      <c r="Y210" s="1133"/>
      <c r="Z210" s="1133"/>
      <c r="AA210" s="1133"/>
      <c r="AB210" s="1133"/>
      <c r="AC210" s="1"/>
      <c r="AD210" s="1"/>
      <c r="AE210" s="1"/>
      <c r="AF210" s="1"/>
      <c r="AG210" s="1"/>
      <c r="AH210" s="1"/>
      <c r="AI210" s="1"/>
    </row>
    <row r="211" spans="1:35" ht="15.75" customHeight="1" x14ac:dyDescent="0.2">
      <c r="A211" s="1"/>
      <c r="B211" s="1"/>
      <c r="C211" s="1"/>
      <c r="D211" s="1"/>
      <c r="E211" s="1"/>
      <c r="F211" s="1135"/>
      <c r="G211" s="1"/>
      <c r="H211" s="1"/>
      <c r="I211" s="1133"/>
      <c r="J211" s="1133"/>
      <c r="K211" s="1133"/>
      <c r="L211" s="1133"/>
      <c r="M211" s="1133"/>
      <c r="N211" s="1133"/>
      <c r="O211" s="1133"/>
      <c r="P211" s="1133"/>
      <c r="Q211" s="1133"/>
      <c r="R211" s="1133"/>
      <c r="S211" s="1133"/>
      <c r="T211" s="1133"/>
      <c r="U211" s="1133"/>
      <c r="V211" s="1133"/>
      <c r="W211" s="1133"/>
      <c r="X211" s="1133"/>
      <c r="Y211" s="1133"/>
      <c r="Z211" s="1133"/>
      <c r="AA211" s="1133"/>
      <c r="AB211" s="1133"/>
      <c r="AC211" s="1"/>
      <c r="AD211" s="1"/>
      <c r="AE211" s="1"/>
      <c r="AF211" s="1"/>
      <c r="AG211" s="1"/>
      <c r="AH211" s="1"/>
      <c r="AI211" s="1"/>
    </row>
    <row r="212" spans="1:35" ht="15.75" customHeight="1" x14ac:dyDescent="0.2">
      <c r="A212" s="1"/>
      <c r="B212" s="1"/>
      <c r="C212" s="1"/>
      <c r="D212" s="1"/>
      <c r="E212" s="1"/>
      <c r="F212" s="1135"/>
      <c r="G212" s="1"/>
      <c r="H212" s="1"/>
      <c r="I212" s="1133"/>
      <c r="J212" s="1133"/>
      <c r="K212" s="1133"/>
      <c r="L212" s="1133"/>
      <c r="M212" s="1133"/>
      <c r="N212" s="1133"/>
      <c r="O212" s="1133"/>
      <c r="P212" s="1133"/>
      <c r="Q212" s="1133"/>
      <c r="R212" s="1133"/>
      <c r="S212" s="1133"/>
      <c r="T212" s="1133"/>
      <c r="U212" s="1133"/>
      <c r="V212" s="1133"/>
      <c r="W212" s="1133"/>
      <c r="X212" s="1133"/>
      <c r="Y212" s="1133"/>
      <c r="Z212" s="1133"/>
      <c r="AA212" s="1133"/>
      <c r="AB212" s="1133"/>
      <c r="AC212" s="1"/>
      <c r="AD212" s="1"/>
      <c r="AE212" s="1"/>
      <c r="AF212" s="1"/>
      <c r="AG212" s="1"/>
      <c r="AH212" s="1"/>
      <c r="AI212" s="1"/>
    </row>
    <row r="213" spans="1:35" ht="15.75" customHeight="1" x14ac:dyDescent="0.2">
      <c r="A213" s="1"/>
      <c r="B213" s="1"/>
      <c r="C213" s="1"/>
      <c r="D213" s="1"/>
      <c r="E213" s="1"/>
      <c r="F213" s="1135"/>
      <c r="G213" s="1"/>
      <c r="H213" s="1"/>
      <c r="I213" s="1133"/>
      <c r="J213" s="1133"/>
      <c r="K213" s="1133"/>
      <c r="L213" s="1133"/>
      <c r="M213" s="1133"/>
      <c r="N213" s="1133"/>
      <c r="O213" s="1133"/>
      <c r="P213" s="1133"/>
      <c r="Q213" s="1133"/>
      <c r="R213" s="1133"/>
      <c r="S213" s="1133"/>
      <c r="T213" s="1133"/>
      <c r="U213" s="1133"/>
      <c r="V213" s="1133"/>
      <c r="W213" s="1133"/>
      <c r="X213" s="1133"/>
      <c r="Y213" s="1133"/>
      <c r="Z213" s="1133"/>
      <c r="AA213" s="1133"/>
      <c r="AB213" s="1133"/>
      <c r="AC213" s="1"/>
      <c r="AD213" s="1"/>
      <c r="AE213" s="1"/>
      <c r="AF213" s="1"/>
      <c r="AG213" s="1"/>
      <c r="AH213" s="1"/>
      <c r="AI213" s="1"/>
    </row>
    <row r="214" spans="1:35" ht="15.75" customHeight="1" x14ac:dyDescent="0.2">
      <c r="A214" s="1"/>
      <c r="B214" s="1"/>
      <c r="C214" s="1"/>
      <c r="D214" s="1"/>
      <c r="E214" s="1"/>
      <c r="F214" s="1135"/>
      <c r="G214" s="1"/>
      <c r="H214" s="1"/>
      <c r="I214" s="1133"/>
      <c r="J214" s="1133"/>
      <c r="K214" s="1133"/>
      <c r="L214" s="1133"/>
      <c r="M214" s="1133"/>
      <c r="N214" s="1133"/>
      <c r="O214" s="1133"/>
      <c r="P214" s="1133"/>
      <c r="Q214" s="1133"/>
      <c r="R214" s="1133"/>
      <c r="S214" s="1133"/>
      <c r="T214" s="1133"/>
      <c r="U214" s="1133"/>
      <c r="V214" s="1133"/>
      <c r="W214" s="1133"/>
      <c r="X214" s="1133"/>
      <c r="Y214" s="1133"/>
      <c r="Z214" s="1133"/>
      <c r="AA214" s="1133"/>
      <c r="AB214" s="1133"/>
      <c r="AC214" s="1"/>
      <c r="AD214" s="1"/>
      <c r="AE214" s="1"/>
      <c r="AF214" s="1"/>
      <c r="AG214" s="1"/>
      <c r="AH214" s="1"/>
      <c r="AI214" s="1"/>
    </row>
    <row r="215" spans="1:35" ht="15.75" customHeight="1" x14ac:dyDescent="0.2">
      <c r="A215" s="1"/>
      <c r="B215" s="1"/>
      <c r="C215" s="1"/>
      <c r="D215" s="1"/>
      <c r="E215" s="1"/>
      <c r="F215" s="1135"/>
      <c r="G215" s="1"/>
      <c r="H215" s="1"/>
      <c r="I215" s="1133"/>
      <c r="J215" s="1133"/>
      <c r="K215" s="1133"/>
      <c r="L215" s="1133"/>
      <c r="M215" s="1133"/>
      <c r="N215" s="1133"/>
      <c r="O215" s="1133"/>
      <c r="P215" s="1133"/>
      <c r="Q215" s="1133"/>
      <c r="R215" s="1133"/>
      <c r="S215" s="1133"/>
      <c r="T215" s="1133"/>
      <c r="U215" s="1133"/>
      <c r="V215" s="1133"/>
      <c r="W215" s="1133"/>
      <c r="X215" s="1133"/>
      <c r="Y215" s="1133"/>
      <c r="Z215" s="1133"/>
      <c r="AA215" s="1133"/>
      <c r="AB215" s="1133"/>
      <c r="AC215" s="1"/>
      <c r="AD215" s="1"/>
      <c r="AE215" s="1"/>
      <c r="AF215" s="1"/>
      <c r="AG215" s="1"/>
      <c r="AH215" s="1"/>
      <c r="AI215" s="1"/>
    </row>
    <row r="216" spans="1:35" ht="15.75" customHeight="1" x14ac:dyDescent="0.2">
      <c r="A216" s="1"/>
      <c r="B216" s="1"/>
      <c r="C216" s="1"/>
      <c r="D216" s="1"/>
      <c r="E216" s="1"/>
      <c r="F216" s="1135"/>
      <c r="G216" s="1"/>
      <c r="H216" s="1"/>
      <c r="I216" s="1133"/>
      <c r="J216" s="1133"/>
      <c r="K216" s="1133"/>
      <c r="L216" s="1133"/>
      <c r="M216" s="1133"/>
      <c r="N216" s="1133"/>
      <c r="O216" s="1133"/>
      <c r="P216" s="1133"/>
      <c r="Q216" s="1133"/>
      <c r="R216" s="1133"/>
      <c r="S216" s="1133"/>
      <c r="T216" s="1133"/>
      <c r="U216" s="1133"/>
      <c r="V216" s="1133"/>
      <c r="W216" s="1133"/>
      <c r="X216" s="1133"/>
      <c r="Y216" s="1133"/>
      <c r="Z216" s="1133"/>
      <c r="AA216" s="1133"/>
      <c r="AB216" s="1133"/>
      <c r="AC216" s="1"/>
      <c r="AD216" s="1"/>
      <c r="AE216" s="1"/>
      <c r="AF216" s="1"/>
      <c r="AG216" s="1"/>
      <c r="AH216" s="1"/>
      <c r="AI216" s="1"/>
    </row>
    <row r="217" spans="1:35" ht="15.75" customHeight="1" x14ac:dyDescent="0.2">
      <c r="A217" s="1"/>
      <c r="B217" s="1"/>
      <c r="C217" s="1"/>
      <c r="D217" s="1"/>
      <c r="E217" s="1"/>
      <c r="F217" s="1135"/>
      <c r="G217" s="1"/>
      <c r="H217" s="1"/>
      <c r="I217" s="1133"/>
      <c r="J217" s="1133"/>
      <c r="K217" s="1133"/>
      <c r="L217" s="1133"/>
      <c r="M217" s="1133"/>
      <c r="N217" s="1133"/>
      <c r="O217" s="1133"/>
      <c r="P217" s="1133"/>
      <c r="Q217" s="1133"/>
      <c r="R217" s="1133"/>
      <c r="S217" s="1133"/>
      <c r="T217" s="1133"/>
      <c r="U217" s="1133"/>
      <c r="V217" s="1133"/>
      <c r="W217" s="1133"/>
      <c r="X217" s="1133"/>
      <c r="Y217" s="1133"/>
      <c r="Z217" s="1133"/>
      <c r="AA217" s="1133"/>
      <c r="AB217" s="1133"/>
      <c r="AC217" s="1"/>
      <c r="AD217" s="1"/>
      <c r="AE217" s="1"/>
      <c r="AF217" s="1"/>
      <c r="AG217" s="1"/>
      <c r="AH217" s="1"/>
      <c r="AI217" s="1"/>
    </row>
    <row r="218" spans="1:35" ht="15.75" customHeight="1" x14ac:dyDescent="0.2">
      <c r="A218" s="1"/>
      <c r="B218" s="1"/>
      <c r="C218" s="1"/>
      <c r="D218" s="1"/>
      <c r="E218" s="1"/>
      <c r="F218" s="1135"/>
      <c r="G218" s="1"/>
      <c r="H218" s="1"/>
      <c r="I218" s="1133"/>
      <c r="J218" s="1133"/>
      <c r="K218" s="1133"/>
      <c r="L218" s="1133"/>
      <c r="M218" s="1133"/>
      <c r="N218" s="1133"/>
      <c r="O218" s="1133"/>
      <c r="P218" s="1133"/>
      <c r="Q218" s="1133"/>
      <c r="R218" s="1133"/>
      <c r="S218" s="1133"/>
      <c r="T218" s="1133"/>
      <c r="U218" s="1133"/>
      <c r="V218" s="1133"/>
      <c r="W218" s="1133"/>
      <c r="X218" s="1133"/>
      <c r="Y218" s="1133"/>
      <c r="Z218" s="1133"/>
      <c r="AA218" s="1133"/>
      <c r="AB218" s="1133"/>
      <c r="AC218" s="1"/>
      <c r="AD218" s="1"/>
      <c r="AE218" s="1"/>
      <c r="AF218" s="1"/>
      <c r="AG218" s="1"/>
      <c r="AH218" s="1"/>
      <c r="AI218" s="1"/>
    </row>
    <row r="219" spans="1:35" ht="15.75" customHeight="1" x14ac:dyDescent="0.2">
      <c r="A219" s="1"/>
      <c r="B219" s="1"/>
      <c r="C219" s="1"/>
      <c r="D219" s="1"/>
      <c r="E219" s="1"/>
      <c r="F219" s="1135"/>
      <c r="G219" s="1"/>
      <c r="H219" s="1"/>
      <c r="I219" s="1133"/>
      <c r="J219" s="1133"/>
      <c r="K219" s="1133"/>
      <c r="L219" s="1133"/>
      <c r="M219" s="1133"/>
      <c r="N219" s="1133"/>
      <c r="O219" s="1133"/>
      <c r="P219" s="1133"/>
      <c r="Q219" s="1133"/>
      <c r="R219" s="1133"/>
      <c r="S219" s="1133"/>
      <c r="T219" s="1133"/>
      <c r="U219" s="1133"/>
      <c r="V219" s="1133"/>
      <c r="W219" s="1133"/>
      <c r="X219" s="1133"/>
      <c r="Y219" s="1133"/>
      <c r="Z219" s="1133"/>
      <c r="AA219" s="1133"/>
      <c r="AB219" s="1133"/>
      <c r="AC219" s="1"/>
      <c r="AD219" s="1"/>
      <c r="AE219" s="1"/>
      <c r="AF219" s="1"/>
      <c r="AG219" s="1"/>
      <c r="AH219" s="1"/>
      <c r="AI219" s="1"/>
    </row>
    <row r="220" spans="1:35" ht="15.75" customHeight="1" x14ac:dyDescent="0.2">
      <c r="A220" s="1"/>
      <c r="B220" s="1"/>
      <c r="C220" s="1"/>
      <c r="D220" s="1"/>
      <c r="E220" s="1"/>
      <c r="F220" s="1135"/>
      <c r="G220" s="1"/>
      <c r="H220" s="1"/>
      <c r="I220" s="1133"/>
      <c r="J220" s="1133"/>
      <c r="K220" s="1133"/>
      <c r="L220" s="1133"/>
      <c r="M220" s="1133"/>
      <c r="N220" s="1133"/>
      <c r="O220" s="1133"/>
      <c r="P220" s="1133"/>
      <c r="Q220" s="1133"/>
      <c r="R220" s="1133"/>
      <c r="S220" s="1133"/>
      <c r="T220" s="1133"/>
      <c r="U220" s="1133"/>
      <c r="V220" s="1133"/>
      <c r="W220" s="1133"/>
      <c r="X220" s="1133"/>
      <c r="Y220" s="1133"/>
      <c r="Z220" s="1133"/>
      <c r="AA220" s="1133"/>
      <c r="AB220" s="1133"/>
      <c r="AC220" s="1"/>
      <c r="AD220" s="1"/>
      <c r="AE220" s="1"/>
      <c r="AF220" s="1"/>
      <c r="AG220" s="1"/>
      <c r="AH220" s="1"/>
      <c r="AI220" s="1"/>
    </row>
    <row r="221" spans="1:35" ht="15.75" customHeight="1" x14ac:dyDescent="0.2">
      <c r="A221" s="1"/>
      <c r="B221" s="1"/>
      <c r="C221" s="1"/>
      <c r="D221" s="1"/>
      <c r="E221" s="1"/>
      <c r="F221" s="1135"/>
      <c r="G221" s="1"/>
      <c r="H221" s="1"/>
      <c r="I221" s="1133"/>
      <c r="J221" s="1133"/>
      <c r="K221" s="1133"/>
      <c r="L221" s="1133"/>
      <c r="M221" s="1133"/>
      <c r="N221" s="1133"/>
      <c r="O221" s="1133"/>
      <c r="P221" s="1133"/>
      <c r="Q221" s="1133"/>
      <c r="R221" s="1133"/>
      <c r="S221" s="1133"/>
      <c r="T221" s="1133"/>
      <c r="U221" s="1133"/>
      <c r="V221" s="1133"/>
      <c r="W221" s="1133"/>
      <c r="X221" s="1133"/>
      <c r="Y221" s="1133"/>
      <c r="Z221" s="1133"/>
      <c r="AA221" s="1133"/>
      <c r="AB221" s="1133"/>
      <c r="AC221" s="1"/>
      <c r="AD221" s="1"/>
      <c r="AE221" s="1"/>
      <c r="AF221" s="1"/>
      <c r="AG221" s="1"/>
      <c r="AH221" s="1"/>
      <c r="AI221" s="1"/>
    </row>
    <row r="222" spans="1:35" ht="15.75" customHeight="1" x14ac:dyDescent="0.2">
      <c r="A222" s="1"/>
      <c r="B222" s="1"/>
      <c r="C222" s="1"/>
      <c r="D222" s="1"/>
      <c r="E222" s="1"/>
      <c r="F222" s="1135"/>
      <c r="G222" s="1"/>
      <c r="H222" s="1"/>
      <c r="I222" s="1133"/>
      <c r="J222" s="1133"/>
      <c r="K222" s="1133"/>
      <c r="L222" s="1133"/>
      <c r="M222" s="1133"/>
      <c r="N222" s="1133"/>
      <c r="O222" s="1133"/>
      <c r="P222" s="1133"/>
      <c r="Q222" s="1133"/>
      <c r="R222" s="1133"/>
      <c r="S222" s="1133"/>
      <c r="T222" s="1133"/>
      <c r="U222" s="1133"/>
      <c r="V222" s="1133"/>
      <c r="W222" s="1133"/>
      <c r="X222" s="1133"/>
      <c r="Y222" s="1133"/>
      <c r="Z222" s="1133"/>
      <c r="AA222" s="1133"/>
      <c r="AB222" s="1133"/>
      <c r="AC222" s="1"/>
      <c r="AD222" s="1"/>
      <c r="AE222" s="1"/>
      <c r="AF222" s="1"/>
      <c r="AG222" s="1"/>
      <c r="AH222" s="1"/>
      <c r="AI222" s="1"/>
    </row>
    <row r="223" spans="1:35" ht="15.75" customHeight="1" x14ac:dyDescent="0.2">
      <c r="A223" s="1"/>
      <c r="B223" s="1"/>
      <c r="C223" s="1"/>
      <c r="D223" s="1"/>
      <c r="E223" s="1"/>
      <c r="F223" s="1135"/>
      <c r="G223" s="1"/>
      <c r="H223" s="1"/>
      <c r="I223" s="1133"/>
      <c r="J223" s="1133"/>
      <c r="K223" s="1133"/>
      <c r="L223" s="1133"/>
      <c r="M223" s="1133"/>
      <c r="N223" s="1133"/>
      <c r="O223" s="1133"/>
      <c r="P223" s="1133"/>
      <c r="Q223" s="1133"/>
      <c r="R223" s="1133"/>
      <c r="S223" s="1133"/>
      <c r="T223" s="1133"/>
      <c r="U223" s="1133"/>
      <c r="V223" s="1133"/>
      <c r="W223" s="1133"/>
      <c r="X223" s="1133"/>
      <c r="Y223" s="1133"/>
      <c r="Z223" s="1133"/>
      <c r="AA223" s="1133"/>
      <c r="AB223" s="1133"/>
      <c r="AC223" s="1"/>
      <c r="AD223" s="1"/>
      <c r="AE223" s="1"/>
      <c r="AF223" s="1"/>
      <c r="AG223" s="1"/>
      <c r="AH223" s="1"/>
      <c r="AI223" s="1"/>
    </row>
    <row r="224" spans="1:35" ht="15.75" customHeight="1" x14ac:dyDescent="0.2">
      <c r="A224" s="1"/>
      <c r="B224" s="1"/>
      <c r="C224" s="1"/>
      <c r="D224" s="1"/>
      <c r="E224" s="1"/>
      <c r="F224" s="1135"/>
      <c r="G224" s="1"/>
      <c r="H224" s="1"/>
      <c r="I224" s="1133"/>
      <c r="J224" s="1133"/>
      <c r="K224" s="1133"/>
      <c r="L224" s="1133"/>
      <c r="M224" s="1133"/>
      <c r="N224" s="1133"/>
      <c r="O224" s="1133"/>
      <c r="P224" s="1133"/>
      <c r="Q224" s="1133"/>
      <c r="R224" s="1133"/>
      <c r="S224" s="1133"/>
      <c r="T224" s="1133"/>
      <c r="U224" s="1133"/>
      <c r="V224" s="1133"/>
      <c r="W224" s="1133"/>
      <c r="X224" s="1133"/>
      <c r="Y224" s="1133"/>
      <c r="Z224" s="1133"/>
      <c r="AA224" s="1133"/>
      <c r="AB224" s="1133"/>
      <c r="AC224" s="1"/>
      <c r="AD224" s="1"/>
      <c r="AE224" s="1"/>
      <c r="AF224" s="1"/>
      <c r="AG224" s="1"/>
      <c r="AH224" s="1"/>
      <c r="AI224" s="1"/>
    </row>
    <row r="225" spans="1:35" ht="15.75" customHeight="1" x14ac:dyDescent="0.2">
      <c r="A225" s="1"/>
      <c r="B225" s="1"/>
      <c r="C225" s="1"/>
      <c r="D225" s="1"/>
      <c r="E225" s="1"/>
      <c r="F225" s="1135"/>
      <c r="G225" s="1"/>
      <c r="H225" s="1"/>
      <c r="I225" s="1133"/>
      <c r="J225" s="1133"/>
      <c r="K225" s="1133"/>
      <c r="L225" s="1133"/>
      <c r="M225" s="1133"/>
      <c r="N225" s="1133"/>
      <c r="O225" s="1133"/>
      <c r="P225" s="1133"/>
      <c r="Q225" s="1133"/>
      <c r="R225" s="1133"/>
      <c r="S225" s="1133"/>
      <c r="T225" s="1133"/>
      <c r="U225" s="1133"/>
      <c r="V225" s="1133"/>
      <c r="W225" s="1133"/>
      <c r="X225" s="1133"/>
      <c r="Y225" s="1133"/>
      <c r="Z225" s="1133"/>
      <c r="AA225" s="1133"/>
      <c r="AB225" s="1133"/>
      <c r="AC225" s="1"/>
      <c r="AD225" s="1"/>
      <c r="AE225" s="1"/>
      <c r="AF225" s="1"/>
      <c r="AG225" s="1"/>
      <c r="AH225" s="1"/>
      <c r="AI225" s="1"/>
    </row>
    <row r="226" spans="1:35" ht="15.75" customHeight="1" x14ac:dyDescent="0.2">
      <c r="A226" s="1"/>
      <c r="B226" s="1"/>
      <c r="C226" s="1"/>
      <c r="D226" s="1"/>
      <c r="E226" s="1"/>
      <c r="F226" s="1135"/>
      <c r="G226" s="1"/>
      <c r="H226" s="1"/>
      <c r="I226" s="1133"/>
      <c r="J226" s="1133"/>
      <c r="K226" s="1133"/>
      <c r="L226" s="1133"/>
      <c r="M226" s="1133"/>
      <c r="N226" s="1133"/>
      <c r="O226" s="1133"/>
      <c r="P226" s="1133"/>
      <c r="Q226" s="1133"/>
      <c r="R226" s="1133"/>
      <c r="S226" s="1133"/>
      <c r="T226" s="1133"/>
      <c r="U226" s="1133"/>
      <c r="V226" s="1133"/>
      <c r="W226" s="1133"/>
      <c r="X226" s="1133"/>
      <c r="Y226" s="1133"/>
      <c r="Z226" s="1133"/>
      <c r="AA226" s="1133"/>
      <c r="AB226" s="1133"/>
      <c r="AC226" s="1"/>
      <c r="AD226" s="1"/>
      <c r="AE226" s="1"/>
      <c r="AF226" s="1"/>
      <c r="AG226" s="1"/>
      <c r="AH226" s="1"/>
      <c r="AI226" s="1"/>
    </row>
    <row r="227" spans="1:35" ht="15.75" customHeight="1" x14ac:dyDescent="0.2">
      <c r="A227" s="1"/>
      <c r="B227" s="1"/>
      <c r="C227" s="1"/>
      <c r="D227" s="1"/>
      <c r="E227" s="1"/>
      <c r="F227" s="1135"/>
      <c r="G227" s="1"/>
      <c r="H227" s="1"/>
      <c r="I227" s="1133"/>
      <c r="J227" s="1133"/>
      <c r="K227" s="1133"/>
      <c r="L227" s="1133"/>
      <c r="M227" s="1133"/>
      <c r="N227" s="1133"/>
      <c r="O227" s="1133"/>
      <c r="P227" s="1133"/>
      <c r="Q227" s="1133"/>
      <c r="R227" s="1133"/>
      <c r="S227" s="1133"/>
      <c r="T227" s="1133"/>
      <c r="U227" s="1133"/>
      <c r="V227" s="1133"/>
      <c r="W227" s="1133"/>
      <c r="X227" s="1133"/>
      <c r="Y227" s="1133"/>
      <c r="Z227" s="1133"/>
      <c r="AA227" s="1133"/>
      <c r="AB227" s="1133"/>
      <c r="AC227" s="1"/>
      <c r="AD227" s="1"/>
      <c r="AE227" s="1"/>
      <c r="AF227" s="1"/>
      <c r="AG227" s="1"/>
      <c r="AH227" s="1"/>
      <c r="AI227" s="1"/>
    </row>
    <row r="228" spans="1:35" ht="15.75" customHeight="1" x14ac:dyDescent="0.2">
      <c r="A228" s="1"/>
      <c r="B228" s="1"/>
      <c r="C228" s="1"/>
      <c r="D228" s="1"/>
      <c r="E228" s="1"/>
      <c r="F228" s="1135"/>
      <c r="G228" s="1"/>
      <c r="H228" s="1"/>
      <c r="I228" s="1133"/>
      <c r="J228" s="1133"/>
      <c r="K228" s="1133"/>
      <c r="L228" s="1133"/>
      <c r="M228" s="1133"/>
      <c r="N228" s="1133"/>
      <c r="O228" s="1133"/>
      <c r="P228" s="1133"/>
      <c r="Q228" s="1133"/>
      <c r="R228" s="1133"/>
      <c r="S228" s="1133"/>
      <c r="T228" s="1133"/>
      <c r="U228" s="1133"/>
      <c r="V228" s="1133"/>
      <c r="W228" s="1133"/>
      <c r="X228" s="1133"/>
      <c r="Y228" s="1133"/>
      <c r="Z228" s="1133"/>
      <c r="AA228" s="1133"/>
      <c r="AB228" s="1133"/>
      <c r="AC228" s="1"/>
      <c r="AD228" s="1"/>
      <c r="AE228" s="1"/>
      <c r="AF228" s="1"/>
      <c r="AG228" s="1"/>
      <c r="AH228" s="1"/>
      <c r="AI228" s="1"/>
    </row>
    <row r="229" spans="1:35" ht="15.75" customHeight="1" x14ac:dyDescent="0.2">
      <c r="A229" s="1"/>
      <c r="B229" s="1"/>
      <c r="C229" s="1"/>
      <c r="D229" s="1"/>
      <c r="E229" s="1"/>
      <c r="F229" s="1135"/>
      <c r="G229" s="1"/>
      <c r="H229" s="1"/>
      <c r="I229" s="1133"/>
      <c r="J229" s="1133"/>
      <c r="K229" s="1133"/>
      <c r="L229" s="1133"/>
      <c r="M229" s="1133"/>
      <c r="N229" s="1133"/>
      <c r="O229" s="1133"/>
      <c r="P229" s="1133"/>
      <c r="Q229" s="1133"/>
      <c r="R229" s="1133"/>
      <c r="S229" s="1133"/>
      <c r="T229" s="1133"/>
      <c r="U229" s="1133"/>
      <c r="V229" s="1133"/>
      <c r="W229" s="1133"/>
      <c r="X229" s="1133"/>
      <c r="Y229" s="1133"/>
      <c r="Z229" s="1133"/>
      <c r="AA229" s="1133"/>
      <c r="AB229" s="1133"/>
      <c r="AC229" s="1"/>
      <c r="AD229" s="1"/>
      <c r="AE229" s="1"/>
      <c r="AF229" s="1"/>
      <c r="AG229" s="1"/>
      <c r="AH229" s="1"/>
      <c r="AI229" s="1"/>
    </row>
    <row r="230" spans="1:35" ht="15.75" customHeight="1" x14ac:dyDescent="0.2">
      <c r="A230" s="1"/>
      <c r="B230" s="1"/>
      <c r="C230" s="1"/>
      <c r="D230" s="1"/>
      <c r="E230" s="1"/>
      <c r="F230" s="1135"/>
      <c r="G230" s="1"/>
      <c r="H230" s="1"/>
      <c r="I230" s="1133"/>
      <c r="J230" s="1133"/>
      <c r="K230" s="1133"/>
      <c r="L230" s="1133"/>
      <c r="M230" s="1133"/>
      <c r="N230" s="1133"/>
      <c r="O230" s="1133"/>
      <c r="P230" s="1133"/>
      <c r="Q230" s="1133"/>
      <c r="R230" s="1133"/>
      <c r="S230" s="1133"/>
      <c r="T230" s="1133"/>
      <c r="U230" s="1133"/>
      <c r="V230" s="1133"/>
      <c r="W230" s="1133"/>
      <c r="X230" s="1133"/>
      <c r="Y230" s="1133"/>
      <c r="Z230" s="1133"/>
      <c r="AA230" s="1133"/>
      <c r="AB230" s="1133"/>
      <c r="AC230" s="1"/>
      <c r="AD230" s="1"/>
      <c r="AE230" s="1"/>
      <c r="AF230" s="1"/>
      <c r="AG230" s="1"/>
      <c r="AH230" s="1"/>
      <c r="AI230" s="1"/>
    </row>
    <row r="231" spans="1:35" ht="15.75" customHeight="1" x14ac:dyDescent="0.2">
      <c r="A231" s="1"/>
      <c r="B231" s="1"/>
      <c r="C231" s="1"/>
      <c r="D231" s="1"/>
      <c r="E231" s="1"/>
      <c r="F231" s="1135"/>
      <c r="G231" s="1"/>
      <c r="H231" s="1"/>
      <c r="I231" s="1133"/>
      <c r="J231" s="1133"/>
      <c r="K231" s="1133"/>
      <c r="L231" s="1133"/>
      <c r="M231" s="1133"/>
      <c r="N231" s="1133"/>
      <c r="O231" s="1133"/>
      <c r="P231" s="1133"/>
      <c r="Q231" s="1133"/>
      <c r="R231" s="1133"/>
      <c r="S231" s="1133"/>
      <c r="T231" s="1133"/>
      <c r="U231" s="1133"/>
      <c r="V231" s="1133"/>
      <c r="W231" s="1133"/>
      <c r="X231" s="1133"/>
      <c r="Y231" s="1133"/>
      <c r="Z231" s="1133"/>
      <c r="AA231" s="1133"/>
      <c r="AB231" s="1133"/>
      <c r="AC231" s="1"/>
      <c r="AD231" s="1"/>
      <c r="AE231" s="1"/>
      <c r="AF231" s="1"/>
      <c r="AG231" s="1"/>
      <c r="AH231" s="1"/>
      <c r="AI231" s="1"/>
    </row>
    <row r="232" spans="1:35" ht="15.75" customHeight="1" x14ac:dyDescent="0.2">
      <c r="A232" s="1"/>
      <c r="B232" s="1"/>
      <c r="C232" s="1"/>
      <c r="D232" s="1"/>
      <c r="E232" s="1"/>
      <c r="F232" s="1135"/>
      <c r="G232" s="1"/>
      <c r="H232" s="1"/>
      <c r="I232" s="1133"/>
      <c r="J232" s="1133"/>
      <c r="K232" s="1133"/>
      <c r="L232" s="1133"/>
      <c r="M232" s="1133"/>
      <c r="N232" s="1133"/>
      <c r="O232" s="1133"/>
      <c r="P232" s="1133"/>
      <c r="Q232" s="1133"/>
      <c r="R232" s="1133"/>
      <c r="S232" s="1133"/>
      <c r="T232" s="1133"/>
      <c r="U232" s="1133"/>
      <c r="V232" s="1133"/>
      <c r="W232" s="1133"/>
      <c r="X232" s="1133"/>
      <c r="Y232" s="1133"/>
      <c r="Z232" s="1133"/>
      <c r="AA232" s="1133"/>
      <c r="AB232" s="1133"/>
      <c r="AC232" s="1"/>
      <c r="AD232" s="1"/>
      <c r="AE232" s="1"/>
      <c r="AF232" s="1"/>
      <c r="AG232" s="1"/>
      <c r="AH232" s="1"/>
      <c r="AI232" s="1"/>
    </row>
    <row r="233" spans="1:35" ht="15.75" customHeight="1" x14ac:dyDescent="0.2">
      <c r="A233" s="1"/>
      <c r="B233" s="1"/>
      <c r="C233" s="1"/>
      <c r="D233" s="1"/>
      <c r="E233" s="1"/>
      <c r="F233" s="1135"/>
      <c r="G233" s="1"/>
      <c r="H233" s="1"/>
      <c r="I233" s="1133"/>
      <c r="J233" s="1133"/>
      <c r="K233" s="1133"/>
      <c r="L233" s="1133"/>
      <c r="M233" s="1133"/>
      <c r="N233" s="1133"/>
      <c r="O233" s="1133"/>
      <c r="P233" s="1133"/>
      <c r="Q233" s="1133"/>
      <c r="R233" s="1133"/>
      <c r="S233" s="1133"/>
      <c r="T233" s="1133"/>
      <c r="U233" s="1133"/>
      <c r="V233" s="1133"/>
      <c r="W233" s="1133"/>
      <c r="X233" s="1133"/>
      <c r="Y233" s="1133"/>
      <c r="Z233" s="1133"/>
      <c r="AA233" s="1133"/>
      <c r="AB233" s="1133"/>
      <c r="AC233" s="1"/>
      <c r="AD233" s="1"/>
      <c r="AE233" s="1"/>
      <c r="AF233" s="1"/>
      <c r="AG233" s="1"/>
      <c r="AH233" s="1"/>
      <c r="AI233" s="1"/>
    </row>
    <row r="234" spans="1:35" ht="15.75" customHeight="1" x14ac:dyDescent="0.2">
      <c r="A234" s="1"/>
      <c r="B234" s="1"/>
      <c r="C234" s="1"/>
      <c r="D234" s="1"/>
      <c r="E234" s="1"/>
      <c r="F234" s="1135"/>
      <c r="G234" s="1"/>
      <c r="H234" s="1"/>
      <c r="I234" s="1133"/>
      <c r="J234" s="1133"/>
      <c r="K234" s="1133"/>
      <c r="L234" s="1133"/>
      <c r="M234" s="1133"/>
      <c r="N234" s="1133"/>
      <c r="O234" s="1133"/>
      <c r="P234" s="1133"/>
      <c r="Q234" s="1133"/>
      <c r="R234" s="1133"/>
      <c r="S234" s="1133"/>
      <c r="T234" s="1133"/>
      <c r="U234" s="1133"/>
      <c r="V234" s="1133"/>
      <c r="W234" s="1133"/>
      <c r="X234" s="1133"/>
      <c r="Y234" s="1133"/>
      <c r="Z234" s="1133"/>
      <c r="AA234" s="1133"/>
      <c r="AB234" s="1133"/>
      <c r="AC234" s="1"/>
      <c r="AD234" s="1"/>
      <c r="AE234" s="1"/>
      <c r="AF234" s="1"/>
      <c r="AG234" s="1"/>
      <c r="AH234" s="1"/>
      <c r="AI234" s="1"/>
    </row>
    <row r="235" spans="1:35" ht="15.75" customHeight="1" x14ac:dyDescent="0.2">
      <c r="A235" s="1"/>
      <c r="B235" s="1"/>
      <c r="C235" s="1"/>
      <c r="D235" s="1"/>
      <c r="E235" s="1"/>
      <c r="F235" s="1135"/>
      <c r="G235" s="1"/>
      <c r="H235" s="1"/>
      <c r="I235" s="1133"/>
      <c r="J235" s="1133"/>
      <c r="K235" s="1133"/>
      <c r="L235" s="1133"/>
      <c r="M235" s="1133"/>
      <c r="N235" s="1133"/>
      <c r="O235" s="1133"/>
      <c r="P235" s="1133"/>
      <c r="Q235" s="1133"/>
      <c r="R235" s="1133"/>
      <c r="S235" s="1133"/>
      <c r="T235" s="1133"/>
      <c r="U235" s="1133"/>
      <c r="V235" s="1133"/>
      <c r="W235" s="1133"/>
      <c r="X235" s="1133"/>
      <c r="Y235" s="1133"/>
      <c r="Z235" s="1133"/>
      <c r="AA235" s="1133"/>
      <c r="AB235" s="1133"/>
      <c r="AC235" s="1"/>
      <c r="AD235" s="1"/>
      <c r="AE235" s="1"/>
      <c r="AF235" s="1"/>
      <c r="AG235" s="1"/>
      <c r="AH235" s="1"/>
      <c r="AI235" s="1"/>
    </row>
    <row r="236" spans="1:35" ht="15.75" customHeight="1" x14ac:dyDescent="0.2">
      <c r="A236" s="1"/>
      <c r="B236" s="1"/>
      <c r="C236" s="1"/>
      <c r="D236" s="1"/>
      <c r="E236" s="1"/>
      <c r="F236" s="1135"/>
      <c r="G236" s="1"/>
      <c r="H236" s="1"/>
      <c r="I236" s="1133"/>
      <c r="J236" s="1133"/>
      <c r="K236" s="1133"/>
      <c r="L236" s="1133"/>
      <c r="M236" s="1133"/>
      <c r="N236" s="1133"/>
      <c r="O236" s="1133"/>
      <c r="P236" s="1133"/>
      <c r="Q236" s="1133"/>
      <c r="R236" s="1133"/>
      <c r="S236" s="1133"/>
      <c r="T236" s="1133"/>
      <c r="U236" s="1133"/>
      <c r="V236" s="1133"/>
      <c r="W236" s="1133"/>
      <c r="X236" s="1133"/>
      <c r="Y236" s="1133"/>
      <c r="Z236" s="1133"/>
      <c r="AA236" s="1133"/>
      <c r="AB236" s="1133"/>
      <c r="AC236" s="1"/>
      <c r="AD236" s="1"/>
      <c r="AE236" s="1"/>
      <c r="AF236" s="1"/>
      <c r="AG236" s="1"/>
      <c r="AH236" s="1"/>
      <c r="AI236" s="1"/>
    </row>
    <row r="237" spans="1:35" ht="15.75" customHeight="1" x14ac:dyDescent="0.2">
      <c r="A237" s="1"/>
      <c r="B237" s="1"/>
      <c r="C237" s="1"/>
      <c r="D237" s="1"/>
      <c r="E237" s="1"/>
      <c r="F237" s="1135"/>
      <c r="G237" s="1"/>
      <c r="H237" s="1"/>
      <c r="I237" s="1133"/>
      <c r="J237" s="1133"/>
      <c r="K237" s="1133"/>
      <c r="L237" s="1133"/>
      <c r="M237" s="1133"/>
      <c r="N237" s="1133"/>
      <c r="O237" s="1133"/>
      <c r="P237" s="1133"/>
      <c r="Q237" s="1133"/>
      <c r="R237" s="1133"/>
      <c r="S237" s="1133"/>
      <c r="T237" s="1133"/>
      <c r="U237" s="1133"/>
      <c r="V237" s="1133"/>
      <c r="W237" s="1133"/>
      <c r="X237" s="1133"/>
      <c r="Y237" s="1133"/>
      <c r="Z237" s="1133"/>
      <c r="AA237" s="1133"/>
      <c r="AB237" s="1133"/>
      <c r="AC237" s="1"/>
      <c r="AD237" s="1"/>
      <c r="AE237" s="1"/>
      <c r="AF237" s="1"/>
      <c r="AG237" s="1"/>
      <c r="AH237" s="1"/>
      <c r="AI237" s="1"/>
    </row>
    <row r="238" spans="1:35" ht="15.75" customHeight="1" x14ac:dyDescent="0.2">
      <c r="A238" s="1"/>
      <c r="B238" s="1"/>
      <c r="C238" s="1"/>
      <c r="D238" s="1"/>
      <c r="E238" s="1"/>
      <c r="F238" s="1135"/>
      <c r="G238" s="1"/>
      <c r="H238" s="1"/>
      <c r="I238" s="1133"/>
      <c r="J238" s="1133"/>
      <c r="K238" s="1133"/>
      <c r="L238" s="1133"/>
      <c r="M238" s="1133"/>
      <c r="N238" s="1133"/>
      <c r="O238" s="1133"/>
      <c r="P238" s="1133"/>
      <c r="Q238" s="1133"/>
      <c r="R238" s="1133"/>
      <c r="S238" s="1133"/>
      <c r="T238" s="1133"/>
      <c r="U238" s="1133"/>
      <c r="V238" s="1133"/>
      <c r="W238" s="1133"/>
      <c r="X238" s="1133"/>
      <c r="Y238" s="1133"/>
      <c r="Z238" s="1133"/>
      <c r="AA238" s="1133"/>
      <c r="AB238" s="1133"/>
      <c r="AC238" s="1"/>
      <c r="AD238" s="1"/>
      <c r="AE238" s="1"/>
      <c r="AF238" s="1"/>
      <c r="AG238" s="1"/>
      <c r="AH238" s="1"/>
      <c r="AI238" s="1"/>
    </row>
    <row r="239" spans="1:35" ht="15.75" customHeight="1" x14ac:dyDescent="0.2">
      <c r="A239" s="1"/>
      <c r="B239" s="1"/>
      <c r="C239" s="1"/>
      <c r="D239" s="1"/>
      <c r="E239" s="1"/>
      <c r="F239" s="1135"/>
      <c r="G239" s="1"/>
      <c r="H239" s="1"/>
      <c r="I239" s="1133"/>
      <c r="J239" s="1133"/>
      <c r="K239" s="1133"/>
      <c r="L239" s="1133"/>
      <c r="M239" s="1133"/>
      <c r="N239" s="1133"/>
      <c r="O239" s="1133"/>
      <c r="P239" s="1133"/>
      <c r="Q239" s="1133"/>
      <c r="R239" s="1133"/>
      <c r="S239" s="1133"/>
      <c r="T239" s="1133"/>
      <c r="U239" s="1133"/>
      <c r="V239" s="1133"/>
      <c r="W239" s="1133"/>
      <c r="X239" s="1133"/>
      <c r="Y239" s="1133"/>
      <c r="Z239" s="1133"/>
      <c r="AA239" s="1133"/>
      <c r="AB239" s="1133"/>
      <c r="AC239" s="1"/>
      <c r="AD239" s="1"/>
      <c r="AE239" s="1"/>
      <c r="AF239" s="1"/>
      <c r="AG239" s="1"/>
      <c r="AH239" s="1"/>
      <c r="AI239" s="1"/>
    </row>
    <row r="240" spans="1:35" ht="15.75" customHeight="1" x14ac:dyDescent="0.2">
      <c r="A240" s="1"/>
      <c r="B240" s="1"/>
      <c r="C240" s="1"/>
      <c r="D240" s="1"/>
      <c r="E240" s="1"/>
      <c r="F240" s="1135"/>
      <c r="G240" s="1"/>
      <c r="H240" s="1"/>
      <c r="I240" s="1133"/>
      <c r="J240" s="1133"/>
      <c r="K240" s="1133"/>
      <c r="L240" s="1133"/>
      <c r="M240" s="1133"/>
      <c r="N240" s="1133"/>
      <c r="O240" s="1133"/>
      <c r="P240" s="1133"/>
      <c r="Q240" s="1133"/>
      <c r="R240" s="1133"/>
      <c r="S240" s="1133"/>
      <c r="T240" s="1133"/>
      <c r="U240" s="1133"/>
      <c r="V240" s="1133"/>
      <c r="W240" s="1133"/>
      <c r="X240" s="1133"/>
      <c r="Y240" s="1133"/>
      <c r="Z240" s="1133"/>
      <c r="AA240" s="1133"/>
      <c r="AB240" s="1133"/>
      <c r="AC240" s="1"/>
      <c r="AD240" s="1"/>
      <c r="AE240" s="1"/>
      <c r="AF240" s="1"/>
      <c r="AG240" s="1"/>
      <c r="AH240" s="1"/>
      <c r="AI240" s="1"/>
    </row>
    <row r="241" spans="1:35" ht="15.75" customHeight="1" x14ac:dyDescent="0.2">
      <c r="A241" s="1"/>
      <c r="B241" s="1"/>
      <c r="C241" s="1"/>
      <c r="D241" s="1"/>
      <c r="E241" s="1"/>
      <c r="F241" s="1135"/>
      <c r="G241" s="1"/>
      <c r="H241" s="1"/>
      <c r="I241" s="1133"/>
      <c r="J241" s="1133"/>
      <c r="K241" s="1133"/>
      <c r="L241" s="1133"/>
      <c r="M241" s="1133"/>
      <c r="N241" s="1133"/>
      <c r="O241" s="1133"/>
      <c r="P241" s="1133"/>
      <c r="Q241" s="1133"/>
      <c r="R241" s="1133"/>
      <c r="S241" s="1133"/>
      <c r="T241" s="1133"/>
      <c r="U241" s="1133"/>
      <c r="V241" s="1133"/>
      <c r="W241" s="1133"/>
      <c r="X241" s="1133"/>
      <c r="Y241" s="1133"/>
      <c r="Z241" s="1133"/>
      <c r="AA241" s="1133"/>
      <c r="AB241" s="1133"/>
      <c r="AC241" s="1"/>
      <c r="AD241" s="1"/>
      <c r="AE241" s="1"/>
      <c r="AF241" s="1"/>
      <c r="AG241" s="1"/>
      <c r="AH241" s="1"/>
      <c r="AI241" s="1"/>
    </row>
    <row r="242" spans="1:35" ht="15.75" customHeight="1" x14ac:dyDescent="0.2">
      <c r="A242" s="1"/>
      <c r="B242" s="1"/>
      <c r="C242" s="1"/>
      <c r="D242" s="1"/>
      <c r="E242" s="1"/>
      <c r="F242" s="1135"/>
      <c r="G242" s="1"/>
      <c r="H242" s="1"/>
      <c r="I242" s="1133"/>
      <c r="J242" s="1133"/>
      <c r="K242" s="1133"/>
      <c r="L242" s="1133"/>
      <c r="M242" s="1133"/>
      <c r="N242" s="1133"/>
      <c r="O242" s="1133"/>
      <c r="P242" s="1133"/>
      <c r="Q242" s="1133"/>
      <c r="R242" s="1133"/>
      <c r="S242" s="1133"/>
      <c r="T242" s="1133"/>
      <c r="U242" s="1133"/>
      <c r="V242" s="1133"/>
      <c r="W242" s="1133"/>
      <c r="X242" s="1133"/>
      <c r="Y242" s="1133"/>
      <c r="Z242" s="1133"/>
      <c r="AA242" s="1133"/>
      <c r="AB242" s="1133"/>
      <c r="AC242" s="1"/>
      <c r="AD242" s="1"/>
      <c r="AE242" s="1"/>
      <c r="AF242" s="1"/>
      <c r="AG242" s="1"/>
      <c r="AH242" s="1"/>
      <c r="AI242" s="1"/>
    </row>
    <row r="243" spans="1:35" ht="15.75" customHeight="1" x14ac:dyDescent="0.2">
      <c r="A243" s="1"/>
      <c r="B243" s="1"/>
      <c r="C243" s="1"/>
      <c r="D243" s="1"/>
      <c r="E243" s="1"/>
      <c r="F243" s="1135"/>
      <c r="G243" s="1"/>
      <c r="H243" s="1"/>
      <c r="I243" s="1133"/>
      <c r="J243" s="1133"/>
      <c r="K243" s="1133"/>
      <c r="L243" s="1133"/>
      <c r="M243" s="1133"/>
      <c r="N243" s="1133"/>
      <c r="O243" s="1133"/>
      <c r="P243" s="1133"/>
      <c r="Q243" s="1133"/>
      <c r="R243" s="1133"/>
      <c r="S243" s="1133"/>
      <c r="T243" s="1133"/>
      <c r="U243" s="1133"/>
      <c r="V243" s="1133"/>
      <c r="W243" s="1133"/>
      <c r="X243" s="1133"/>
      <c r="Y243" s="1133"/>
      <c r="Z243" s="1133"/>
      <c r="AA243" s="1133"/>
      <c r="AB243" s="1133"/>
      <c r="AC243" s="1"/>
      <c r="AD243" s="1"/>
      <c r="AE243" s="1"/>
      <c r="AF243" s="1"/>
      <c r="AG243" s="1"/>
      <c r="AH243" s="1"/>
      <c r="AI243" s="1"/>
    </row>
    <row r="244" spans="1:35" ht="15.75" customHeight="1" x14ac:dyDescent="0.2">
      <c r="A244" s="1"/>
      <c r="B244" s="1"/>
      <c r="C244" s="1"/>
      <c r="D244" s="1"/>
      <c r="E244" s="1"/>
      <c r="F244" s="1135"/>
      <c r="G244" s="1"/>
      <c r="H244" s="1"/>
      <c r="I244" s="1133"/>
      <c r="J244" s="1133"/>
      <c r="K244" s="1133"/>
      <c r="L244" s="1133"/>
      <c r="M244" s="1133"/>
      <c r="N244" s="1133"/>
      <c r="O244" s="1133"/>
      <c r="P244" s="1133"/>
      <c r="Q244" s="1133"/>
      <c r="R244" s="1133"/>
      <c r="S244" s="1133"/>
      <c r="T244" s="1133"/>
      <c r="U244" s="1133"/>
      <c r="V244" s="1133"/>
      <c r="W244" s="1133"/>
      <c r="X244" s="1133"/>
      <c r="Y244" s="1133"/>
      <c r="Z244" s="1133"/>
      <c r="AA244" s="1133"/>
      <c r="AB244" s="1133"/>
      <c r="AC244" s="1"/>
      <c r="AD244" s="1"/>
      <c r="AE244" s="1"/>
      <c r="AF244" s="1"/>
      <c r="AG244" s="1"/>
      <c r="AH244" s="1"/>
      <c r="AI244" s="1"/>
    </row>
    <row r="245" spans="1:35" ht="15.75" customHeight="1" x14ac:dyDescent="0.2">
      <c r="A245" s="1"/>
      <c r="B245" s="1"/>
      <c r="C245" s="1"/>
      <c r="D245" s="1"/>
      <c r="E245" s="1"/>
      <c r="F245" s="1135"/>
      <c r="G245" s="1"/>
      <c r="H245" s="1"/>
      <c r="I245" s="1133"/>
      <c r="J245" s="1133"/>
      <c r="K245" s="1133"/>
      <c r="L245" s="1133"/>
      <c r="M245" s="1133"/>
      <c r="N245" s="1133"/>
      <c r="O245" s="1133"/>
      <c r="P245" s="1133"/>
      <c r="Q245" s="1133"/>
      <c r="R245" s="1133"/>
      <c r="S245" s="1133"/>
      <c r="T245" s="1133"/>
      <c r="U245" s="1133"/>
      <c r="V245" s="1133"/>
      <c r="W245" s="1133"/>
      <c r="X245" s="1133"/>
      <c r="Y245" s="1133"/>
      <c r="Z245" s="1133"/>
      <c r="AA245" s="1133"/>
      <c r="AB245" s="1133"/>
      <c r="AC245" s="1"/>
      <c r="AD245" s="1"/>
      <c r="AE245" s="1"/>
      <c r="AF245" s="1"/>
      <c r="AG245" s="1"/>
      <c r="AH245" s="1"/>
      <c r="AI245" s="1"/>
    </row>
    <row r="246" spans="1:35" ht="15.75" customHeight="1" x14ac:dyDescent="0.2">
      <c r="A246" s="1"/>
      <c r="B246" s="1"/>
      <c r="C246" s="1"/>
      <c r="D246" s="1"/>
      <c r="E246" s="1"/>
      <c r="F246" s="1135"/>
      <c r="G246" s="1"/>
      <c r="H246" s="1"/>
      <c r="I246" s="1133"/>
      <c r="J246" s="1133"/>
      <c r="K246" s="1133"/>
      <c r="L246" s="1133"/>
      <c r="M246" s="1133"/>
      <c r="N246" s="1133"/>
      <c r="O246" s="1133"/>
      <c r="P246" s="1133"/>
      <c r="Q246" s="1133"/>
      <c r="R246" s="1133"/>
      <c r="S246" s="1133"/>
      <c r="T246" s="1133"/>
      <c r="U246" s="1133"/>
      <c r="V246" s="1133"/>
      <c r="W246" s="1133"/>
      <c r="X246" s="1133"/>
      <c r="Y246" s="1133"/>
      <c r="Z246" s="1133"/>
      <c r="AA246" s="1133"/>
      <c r="AB246" s="1133"/>
      <c r="AC246" s="1"/>
      <c r="AD246" s="1"/>
      <c r="AE246" s="1"/>
      <c r="AF246" s="1"/>
      <c r="AG246" s="1"/>
      <c r="AH246" s="1"/>
      <c r="AI246" s="1"/>
    </row>
    <row r="247" spans="1:35" ht="15.75" customHeight="1" x14ac:dyDescent="0.2">
      <c r="A247" s="1"/>
      <c r="B247" s="1"/>
      <c r="C247" s="1"/>
      <c r="D247" s="1"/>
      <c r="E247" s="1"/>
      <c r="F247" s="1135"/>
      <c r="G247" s="1"/>
      <c r="H247" s="1"/>
      <c r="I247" s="1133"/>
      <c r="J247" s="1133"/>
      <c r="K247" s="1133"/>
      <c r="L247" s="1133"/>
      <c r="M247" s="1133"/>
      <c r="N247" s="1133"/>
      <c r="O247" s="1133"/>
      <c r="P247" s="1133"/>
      <c r="Q247" s="1133"/>
      <c r="R247" s="1133"/>
      <c r="S247" s="1133"/>
      <c r="T247" s="1133"/>
      <c r="U247" s="1133"/>
      <c r="V247" s="1133"/>
      <c r="W247" s="1133"/>
      <c r="X247" s="1133"/>
      <c r="Y247" s="1133"/>
      <c r="Z247" s="1133"/>
      <c r="AA247" s="1133"/>
      <c r="AB247" s="1133"/>
      <c r="AC247" s="1"/>
      <c r="AD247" s="1"/>
      <c r="AE247" s="1"/>
      <c r="AF247" s="1"/>
      <c r="AG247" s="1"/>
      <c r="AH247" s="1"/>
      <c r="AI247" s="1"/>
    </row>
    <row r="248" spans="1:35" ht="15.75" customHeight="1" x14ac:dyDescent="0.2">
      <c r="A248" s="1"/>
      <c r="B248" s="1"/>
      <c r="C248" s="1"/>
      <c r="D248" s="1"/>
      <c r="E248" s="1"/>
      <c r="F248" s="1135"/>
      <c r="G248" s="1"/>
      <c r="H248" s="1"/>
      <c r="I248" s="1133"/>
      <c r="J248" s="1133"/>
      <c r="K248" s="1133"/>
      <c r="L248" s="1133"/>
      <c r="M248" s="1133"/>
      <c r="N248" s="1133"/>
      <c r="O248" s="1133"/>
      <c r="P248" s="1133"/>
      <c r="Q248" s="1133"/>
      <c r="R248" s="1133"/>
      <c r="S248" s="1133"/>
      <c r="T248" s="1133"/>
      <c r="U248" s="1133"/>
      <c r="V248" s="1133"/>
      <c r="W248" s="1133"/>
      <c r="X248" s="1133"/>
      <c r="Y248" s="1133"/>
      <c r="Z248" s="1133"/>
      <c r="AA248" s="1133"/>
      <c r="AB248" s="1133"/>
      <c r="AC248" s="1"/>
      <c r="AD248" s="1"/>
      <c r="AE248" s="1"/>
      <c r="AF248" s="1"/>
      <c r="AG248" s="1"/>
      <c r="AH248" s="1"/>
      <c r="AI248" s="1"/>
    </row>
    <row r="249" spans="1:35" ht="15.75" customHeight="1" x14ac:dyDescent="0.2">
      <c r="A249" s="1"/>
      <c r="B249" s="1"/>
      <c r="C249" s="1"/>
      <c r="D249" s="1"/>
      <c r="E249" s="1"/>
      <c r="F249" s="1135"/>
      <c r="G249" s="1"/>
      <c r="H249" s="1"/>
      <c r="I249" s="1133"/>
      <c r="J249" s="1133"/>
      <c r="K249" s="1133"/>
      <c r="L249" s="1133"/>
      <c r="M249" s="1133"/>
      <c r="N249" s="1133"/>
      <c r="O249" s="1133"/>
      <c r="P249" s="1133"/>
      <c r="Q249" s="1133"/>
      <c r="R249" s="1133"/>
      <c r="S249" s="1133"/>
      <c r="T249" s="1133"/>
      <c r="U249" s="1133"/>
      <c r="V249" s="1133"/>
      <c r="W249" s="1133"/>
      <c r="X249" s="1133"/>
      <c r="Y249" s="1133"/>
      <c r="Z249" s="1133"/>
      <c r="AA249" s="1133"/>
      <c r="AB249" s="1133"/>
      <c r="AC249" s="1"/>
      <c r="AD249" s="1"/>
      <c r="AE249" s="1"/>
      <c r="AF249" s="1"/>
      <c r="AG249" s="1"/>
      <c r="AH249" s="1"/>
      <c r="AI249" s="1"/>
    </row>
    <row r="250" spans="1:35" ht="15.75" customHeight="1" x14ac:dyDescent="0.2">
      <c r="A250" s="1"/>
      <c r="B250" s="1"/>
      <c r="C250" s="1"/>
      <c r="D250" s="1"/>
      <c r="E250" s="1"/>
      <c r="F250" s="1135"/>
      <c r="G250" s="1"/>
      <c r="H250" s="1"/>
      <c r="I250" s="1133"/>
      <c r="J250" s="1133"/>
      <c r="K250" s="1133"/>
      <c r="L250" s="1133"/>
      <c r="M250" s="1133"/>
      <c r="N250" s="1133"/>
      <c r="O250" s="1133"/>
      <c r="P250" s="1133"/>
      <c r="Q250" s="1133"/>
      <c r="R250" s="1133"/>
      <c r="S250" s="1133"/>
      <c r="T250" s="1133"/>
      <c r="U250" s="1133"/>
      <c r="V250" s="1133"/>
      <c r="W250" s="1133"/>
      <c r="X250" s="1133"/>
      <c r="Y250" s="1133"/>
      <c r="Z250" s="1133"/>
      <c r="AA250" s="1133"/>
      <c r="AB250" s="1133"/>
      <c r="AC250" s="1"/>
      <c r="AD250" s="1"/>
      <c r="AE250" s="1"/>
      <c r="AF250" s="1"/>
      <c r="AG250" s="1"/>
      <c r="AH250" s="1"/>
      <c r="AI250" s="1"/>
    </row>
    <row r="251" spans="1:35" ht="15.75" customHeight="1" x14ac:dyDescent="0.2">
      <c r="A251" s="1"/>
      <c r="B251" s="1"/>
      <c r="C251" s="1"/>
      <c r="D251" s="1"/>
      <c r="E251" s="1"/>
      <c r="F251" s="1135"/>
      <c r="G251" s="1"/>
      <c r="H251" s="1"/>
      <c r="I251" s="1133"/>
      <c r="J251" s="1133"/>
      <c r="K251" s="1133"/>
      <c r="L251" s="1133"/>
      <c r="M251" s="1133"/>
      <c r="N251" s="1133"/>
      <c r="O251" s="1133"/>
      <c r="P251" s="1133"/>
      <c r="Q251" s="1133"/>
      <c r="R251" s="1133"/>
      <c r="S251" s="1133"/>
      <c r="T251" s="1133"/>
      <c r="U251" s="1133"/>
      <c r="V251" s="1133"/>
      <c r="W251" s="1133"/>
      <c r="X251" s="1133"/>
      <c r="Y251" s="1133"/>
      <c r="Z251" s="1133"/>
      <c r="AA251" s="1133"/>
      <c r="AB251" s="1133"/>
      <c r="AC251" s="1"/>
      <c r="AD251" s="1"/>
      <c r="AE251" s="1"/>
      <c r="AF251" s="1"/>
      <c r="AG251" s="1"/>
      <c r="AH251" s="1"/>
      <c r="AI251" s="1"/>
    </row>
    <row r="252" spans="1:35" ht="15.75" customHeight="1" x14ac:dyDescent="0.2">
      <c r="A252" s="1"/>
      <c r="B252" s="1"/>
      <c r="C252" s="1"/>
      <c r="D252" s="1"/>
      <c r="E252" s="1"/>
      <c r="F252" s="1135"/>
      <c r="G252" s="1"/>
      <c r="H252" s="1"/>
      <c r="I252" s="1133"/>
      <c r="J252" s="1133"/>
      <c r="K252" s="1133"/>
      <c r="L252" s="1133"/>
      <c r="M252" s="1133"/>
      <c r="N252" s="1133"/>
      <c r="O252" s="1133"/>
      <c r="P252" s="1133"/>
      <c r="Q252" s="1133"/>
      <c r="R252" s="1133"/>
      <c r="S252" s="1133"/>
      <c r="T252" s="1133"/>
      <c r="U252" s="1133"/>
      <c r="V252" s="1133"/>
      <c r="W252" s="1133"/>
      <c r="X252" s="1133"/>
      <c r="Y252" s="1133"/>
      <c r="Z252" s="1133"/>
      <c r="AA252" s="1133"/>
      <c r="AB252" s="1133"/>
      <c r="AC252" s="1"/>
      <c r="AD252" s="1"/>
      <c r="AE252" s="1"/>
      <c r="AF252" s="1"/>
      <c r="AG252" s="1"/>
      <c r="AH252" s="1"/>
      <c r="AI252" s="1"/>
    </row>
    <row r="253" spans="1:35" ht="15.75" customHeight="1" x14ac:dyDescent="0.2">
      <c r="A253" s="1"/>
      <c r="B253" s="1"/>
      <c r="C253" s="1"/>
      <c r="D253" s="1"/>
      <c r="E253" s="1"/>
      <c r="F253" s="1135"/>
      <c r="G253" s="1"/>
      <c r="H253" s="1"/>
      <c r="I253" s="1133"/>
      <c r="J253" s="1133"/>
      <c r="K253" s="1133"/>
      <c r="L253" s="1133"/>
      <c r="M253" s="1133"/>
      <c r="N253" s="1133"/>
      <c r="O253" s="1133"/>
      <c r="P253" s="1133"/>
      <c r="Q253" s="1133"/>
      <c r="R253" s="1133"/>
      <c r="S253" s="1133"/>
      <c r="T253" s="1133"/>
      <c r="U253" s="1133"/>
      <c r="V253" s="1133"/>
      <c r="W253" s="1133"/>
      <c r="X253" s="1133"/>
      <c r="Y253" s="1133"/>
      <c r="Z253" s="1133"/>
      <c r="AA253" s="1133"/>
      <c r="AB253" s="1133"/>
      <c r="AC253" s="1"/>
      <c r="AD253" s="1"/>
      <c r="AE253" s="1"/>
      <c r="AF253" s="1"/>
      <c r="AG253" s="1"/>
      <c r="AH253" s="1"/>
      <c r="AI253" s="1"/>
    </row>
    <row r="254" spans="1:35" ht="15.75" customHeight="1" x14ac:dyDescent="0.2">
      <c r="A254" s="1"/>
      <c r="B254" s="1"/>
      <c r="C254" s="1"/>
      <c r="D254" s="1"/>
      <c r="E254" s="1"/>
      <c r="F254" s="1135"/>
      <c r="G254" s="1"/>
      <c r="H254" s="1"/>
      <c r="I254" s="1133"/>
      <c r="J254" s="1133"/>
      <c r="K254" s="1133"/>
      <c r="L254" s="1133"/>
      <c r="M254" s="1133"/>
      <c r="N254" s="1133"/>
      <c r="O254" s="1133"/>
      <c r="P254" s="1133"/>
      <c r="Q254" s="1133"/>
      <c r="R254" s="1133"/>
      <c r="S254" s="1133"/>
      <c r="T254" s="1133"/>
      <c r="U254" s="1133"/>
      <c r="V254" s="1133"/>
      <c r="W254" s="1133"/>
      <c r="X254" s="1133"/>
      <c r="Y254" s="1133"/>
      <c r="Z254" s="1133"/>
      <c r="AA254" s="1133"/>
      <c r="AB254" s="1133"/>
      <c r="AC254" s="1"/>
      <c r="AD254" s="1"/>
      <c r="AE254" s="1"/>
      <c r="AF254" s="1"/>
      <c r="AG254" s="1"/>
      <c r="AH254" s="1"/>
      <c r="AI254" s="1"/>
    </row>
    <row r="255" spans="1:35" ht="15.75" customHeight="1" x14ac:dyDescent="0.2">
      <c r="A255" s="1"/>
      <c r="B255" s="1"/>
      <c r="C255" s="1"/>
      <c r="D255" s="1"/>
      <c r="E255" s="1"/>
      <c r="F255" s="1135"/>
      <c r="G255" s="1"/>
      <c r="H255" s="1"/>
      <c r="I255" s="1133"/>
      <c r="J255" s="1133"/>
      <c r="K255" s="1133"/>
      <c r="L255" s="1133"/>
      <c r="M255" s="1133"/>
      <c r="N255" s="1133"/>
      <c r="O255" s="1133"/>
      <c r="P255" s="1133"/>
      <c r="Q255" s="1133"/>
      <c r="R255" s="1133"/>
      <c r="S255" s="1133"/>
      <c r="T255" s="1133"/>
      <c r="U255" s="1133"/>
      <c r="V255" s="1133"/>
      <c r="W255" s="1133"/>
      <c r="X255" s="1133"/>
      <c r="Y255" s="1133"/>
      <c r="Z255" s="1133"/>
      <c r="AA255" s="1133"/>
      <c r="AB255" s="1133"/>
      <c r="AC255" s="1"/>
      <c r="AD255" s="1"/>
      <c r="AE255" s="1"/>
      <c r="AF255" s="1"/>
      <c r="AG255" s="1"/>
      <c r="AH255" s="1"/>
      <c r="AI255" s="1"/>
    </row>
    <row r="256" spans="1:35" ht="15.75" customHeight="1" x14ac:dyDescent="0.2">
      <c r="A256" s="1"/>
      <c r="B256" s="1"/>
      <c r="C256" s="1"/>
      <c r="D256" s="1"/>
      <c r="E256" s="1"/>
      <c r="F256" s="1135"/>
      <c r="G256" s="1"/>
      <c r="H256" s="1"/>
      <c r="I256" s="1133"/>
      <c r="J256" s="1133"/>
      <c r="K256" s="1133"/>
      <c r="L256" s="1133"/>
      <c r="M256" s="1133"/>
      <c r="N256" s="1133"/>
      <c r="O256" s="1133"/>
      <c r="P256" s="1133"/>
      <c r="Q256" s="1133"/>
      <c r="R256" s="1133"/>
      <c r="S256" s="1133"/>
      <c r="T256" s="1133"/>
      <c r="U256" s="1133"/>
      <c r="V256" s="1133"/>
      <c r="W256" s="1133"/>
      <c r="X256" s="1133"/>
      <c r="Y256" s="1133"/>
      <c r="Z256" s="1133"/>
      <c r="AA256" s="1133"/>
      <c r="AB256" s="1133"/>
      <c r="AC256" s="1"/>
      <c r="AD256" s="1"/>
      <c r="AE256" s="1"/>
      <c r="AF256" s="1"/>
      <c r="AG256" s="1"/>
      <c r="AH256" s="1"/>
      <c r="AI256" s="1"/>
    </row>
    <row r="257" spans="1:35" ht="15.75" customHeight="1" x14ac:dyDescent="0.2">
      <c r="A257" s="1"/>
      <c r="B257" s="1"/>
      <c r="C257" s="1"/>
      <c r="D257" s="1"/>
      <c r="E257" s="1"/>
      <c r="F257" s="1135"/>
      <c r="G257" s="1"/>
      <c r="H257" s="1"/>
      <c r="I257" s="1133"/>
      <c r="J257" s="1133"/>
      <c r="K257" s="1133"/>
      <c r="L257" s="1133"/>
      <c r="M257" s="1133"/>
      <c r="N257" s="1133"/>
      <c r="O257" s="1133"/>
      <c r="P257" s="1133"/>
      <c r="Q257" s="1133"/>
      <c r="R257" s="1133"/>
      <c r="S257" s="1133"/>
      <c r="T257" s="1133"/>
      <c r="U257" s="1133"/>
      <c r="V257" s="1133"/>
      <c r="W257" s="1133"/>
      <c r="X257" s="1133"/>
      <c r="Y257" s="1133"/>
      <c r="Z257" s="1133"/>
      <c r="AA257" s="1133"/>
      <c r="AB257" s="1133"/>
      <c r="AC257" s="1"/>
      <c r="AD257" s="1"/>
      <c r="AE257" s="1"/>
      <c r="AF257" s="1"/>
      <c r="AG257" s="1"/>
      <c r="AH257" s="1"/>
      <c r="AI257" s="1"/>
    </row>
    <row r="258" spans="1:35" ht="15.75" customHeight="1" x14ac:dyDescent="0.2">
      <c r="A258" s="1"/>
      <c r="B258" s="1"/>
      <c r="C258" s="1"/>
      <c r="D258" s="1"/>
      <c r="E258" s="1"/>
      <c r="F258" s="1135"/>
      <c r="G258" s="1"/>
      <c r="H258" s="1"/>
      <c r="I258" s="1133"/>
      <c r="J258" s="1133"/>
      <c r="K258" s="1133"/>
      <c r="L258" s="1133"/>
      <c r="M258" s="1133"/>
      <c r="N258" s="1133"/>
      <c r="O258" s="1133"/>
      <c r="P258" s="1133"/>
      <c r="Q258" s="1133"/>
      <c r="R258" s="1133"/>
      <c r="S258" s="1133"/>
      <c r="T258" s="1133"/>
      <c r="U258" s="1133"/>
      <c r="V258" s="1133"/>
      <c r="W258" s="1133"/>
      <c r="X258" s="1133"/>
      <c r="Y258" s="1133"/>
      <c r="Z258" s="1133"/>
      <c r="AA258" s="1133"/>
      <c r="AB258" s="1133"/>
      <c r="AC258" s="1"/>
      <c r="AD258" s="1"/>
      <c r="AE258" s="1"/>
      <c r="AF258" s="1"/>
      <c r="AG258" s="1"/>
      <c r="AH258" s="1"/>
      <c r="AI258" s="1"/>
    </row>
    <row r="259" spans="1:35" ht="15.75" customHeight="1" x14ac:dyDescent="0.2">
      <c r="A259" s="1"/>
      <c r="B259" s="1"/>
      <c r="C259" s="1"/>
      <c r="D259" s="1"/>
      <c r="E259" s="1"/>
      <c r="F259" s="1135"/>
      <c r="G259" s="1"/>
      <c r="H259" s="1"/>
      <c r="I259" s="1133"/>
      <c r="J259" s="1133"/>
      <c r="K259" s="1133"/>
      <c r="L259" s="1133"/>
      <c r="M259" s="1133"/>
      <c r="N259" s="1133"/>
      <c r="O259" s="1133"/>
      <c r="P259" s="1133"/>
      <c r="Q259" s="1133"/>
      <c r="R259" s="1133"/>
      <c r="S259" s="1133"/>
      <c r="T259" s="1133"/>
      <c r="U259" s="1133"/>
      <c r="V259" s="1133"/>
      <c r="W259" s="1133"/>
      <c r="X259" s="1133"/>
      <c r="Y259" s="1133"/>
      <c r="Z259" s="1133"/>
      <c r="AA259" s="1133"/>
      <c r="AB259" s="1133"/>
      <c r="AC259" s="1"/>
      <c r="AD259" s="1"/>
      <c r="AE259" s="1"/>
      <c r="AF259" s="1"/>
      <c r="AG259" s="1"/>
      <c r="AH259" s="1"/>
      <c r="AI259" s="1"/>
    </row>
    <row r="260" spans="1:35" ht="15.75" customHeight="1" x14ac:dyDescent="0.2">
      <c r="A260" s="1"/>
      <c r="B260" s="1"/>
      <c r="C260" s="1"/>
      <c r="D260" s="1"/>
      <c r="E260" s="1"/>
      <c r="F260" s="1135"/>
      <c r="G260" s="1"/>
      <c r="H260" s="1"/>
      <c r="I260" s="1133"/>
      <c r="J260" s="1133"/>
      <c r="K260" s="1133"/>
      <c r="L260" s="1133"/>
      <c r="M260" s="1133"/>
      <c r="N260" s="1133"/>
      <c r="O260" s="1133"/>
      <c r="P260" s="1133"/>
      <c r="Q260" s="1133"/>
      <c r="R260" s="1133"/>
      <c r="S260" s="1133"/>
      <c r="T260" s="1133"/>
      <c r="U260" s="1133"/>
      <c r="V260" s="1133"/>
      <c r="W260" s="1133"/>
      <c r="X260" s="1133"/>
      <c r="Y260" s="1133"/>
      <c r="Z260" s="1133"/>
      <c r="AA260" s="1133"/>
      <c r="AB260" s="1133"/>
      <c r="AC260" s="1"/>
      <c r="AD260" s="1"/>
      <c r="AE260" s="1"/>
      <c r="AF260" s="1"/>
      <c r="AG260" s="1"/>
      <c r="AH260" s="1"/>
      <c r="AI260" s="1"/>
    </row>
    <row r="261" spans="1:35" ht="15.75" customHeight="1" x14ac:dyDescent="0.2">
      <c r="A261" s="1"/>
      <c r="B261" s="1"/>
      <c r="C261" s="1"/>
      <c r="D261" s="1"/>
      <c r="E261" s="1"/>
      <c r="F261" s="1135"/>
      <c r="G261" s="1"/>
      <c r="H261" s="1"/>
      <c r="I261" s="1133"/>
      <c r="J261" s="1133"/>
      <c r="K261" s="1133"/>
      <c r="L261" s="1133"/>
      <c r="M261" s="1133"/>
      <c r="N261" s="1133"/>
      <c r="O261" s="1133"/>
      <c r="P261" s="1133"/>
      <c r="Q261" s="1133"/>
      <c r="R261" s="1133"/>
      <c r="S261" s="1133"/>
      <c r="T261" s="1133"/>
      <c r="U261" s="1133"/>
      <c r="V261" s="1133"/>
      <c r="W261" s="1133"/>
      <c r="X261" s="1133"/>
      <c r="Y261" s="1133"/>
      <c r="Z261" s="1133"/>
      <c r="AA261" s="1133"/>
      <c r="AB261" s="1133"/>
      <c r="AC261" s="1"/>
      <c r="AD261" s="1"/>
      <c r="AE261" s="1"/>
      <c r="AF261" s="1"/>
      <c r="AG261" s="1"/>
      <c r="AH261" s="1"/>
      <c r="AI261" s="1"/>
    </row>
    <row r="262" spans="1:35" ht="15.75" customHeight="1" x14ac:dyDescent="0.2">
      <c r="A262" s="1"/>
      <c r="B262" s="1"/>
      <c r="C262" s="1"/>
      <c r="D262" s="1"/>
      <c r="E262" s="1"/>
      <c r="F262" s="1135"/>
      <c r="G262" s="1"/>
      <c r="H262" s="1"/>
      <c r="I262" s="1133"/>
      <c r="J262" s="1133"/>
      <c r="K262" s="1133"/>
      <c r="L262" s="1133"/>
      <c r="M262" s="1133"/>
      <c r="N262" s="1133"/>
      <c r="O262" s="1133"/>
      <c r="P262" s="1133"/>
      <c r="Q262" s="1133"/>
      <c r="R262" s="1133"/>
      <c r="S262" s="1133"/>
      <c r="T262" s="1133"/>
      <c r="U262" s="1133"/>
      <c r="V262" s="1133"/>
      <c r="W262" s="1133"/>
      <c r="X262" s="1133"/>
      <c r="Y262" s="1133"/>
      <c r="Z262" s="1133"/>
      <c r="AA262" s="1133"/>
      <c r="AB262" s="1133"/>
      <c r="AC262" s="1"/>
      <c r="AD262" s="1"/>
      <c r="AE262" s="1"/>
      <c r="AF262" s="1"/>
      <c r="AG262" s="1"/>
      <c r="AH262" s="1"/>
      <c r="AI262" s="1"/>
    </row>
    <row r="263" spans="1:35" ht="15.75" customHeight="1" x14ac:dyDescent="0.2">
      <c r="A263" s="1"/>
      <c r="B263" s="1"/>
      <c r="C263" s="1"/>
      <c r="D263" s="1"/>
      <c r="E263" s="1"/>
      <c r="F263" s="1135"/>
      <c r="G263" s="1"/>
      <c r="H263" s="1"/>
      <c r="I263" s="1133"/>
      <c r="J263" s="1133"/>
      <c r="K263" s="1133"/>
      <c r="L263" s="1133"/>
      <c r="M263" s="1133"/>
      <c r="N263" s="1133"/>
      <c r="O263" s="1133"/>
      <c r="P263" s="1133"/>
      <c r="Q263" s="1133"/>
      <c r="R263" s="1133"/>
      <c r="S263" s="1133"/>
      <c r="T263" s="1133"/>
      <c r="U263" s="1133"/>
      <c r="V263" s="1133"/>
      <c r="W263" s="1133"/>
      <c r="X263" s="1133"/>
      <c r="Y263" s="1133"/>
      <c r="Z263" s="1133"/>
      <c r="AA263" s="1133"/>
      <c r="AB263" s="1133"/>
      <c r="AC263" s="1"/>
      <c r="AD263" s="1"/>
      <c r="AE263" s="1"/>
      <c r="AF263" s="1"/>
      <c r="AG263" s="1"/>
      <c r="AH263" s="1"/>
      <c r="AI263" s="1"/>
    </row>
    <row r="264" spans="1:35" ht="15.75" customHeight="1" x14ac:dyDescent="0.2">
      <c r="A264" s="1"/>
      <c r="B264" s="1"/>
      <c r="C264" s="1"/>
      <c r="D264" s="1"/>
      <c r="E264" s="1"/>
      <c r="F264" s="1135"/>
      <c r="G264" s="1"/>
      <c r="H264" s="1"/>
      <c r="I264" s="1133"/>
      <c r="J264" s="1133"/>
      <c r="K264" s="1133"/>
      <c r="L264" s="1133"/>
      <c r="M264" s="1133"/>
      <c r="N264" s="1133"/>
      <c r="O264" s="1133"/>
      <c r="P264" s="1133"/>
      <c r="Q264" s="1133"/>
      <c r="R264" s="1133"/>
      <c r="S264" s="1133"/>
      <c r="T264" s="1133"/>
      <c r="U264" s="1133"/>
      <c r="V264" s="1133"/>
      <c r="W264" s="1133"/>
      <c r="X264" s="1133"/>
      <c r="Y264" s="1133"/>
      <c r="Z264" s="1133"/>
      <c r="AA264" s="1133"/>
      <c r="AB264" s="1133"/>
      <c r="AC264" s="1"/>
      <c r="AD264" s="1"/>
      <c r="AE264" s="1"/>
      <c r="AF264" s="1"/>
      <c r="AG264" s="1"/>
      <c r="AH264" s="1"/>
      <c r="AI264" s="1"/>
    </row>
    <row r="265" spans="1:35" ht="15.75" customHeight="1" x14ac:dyDescent="0.2">
      <c r="A265" s="1"/>
      <c r="B265" s="1"/>
      <c r="C265" s="1"/>
      <c r="D265" s="1"/>
      <c r="E265" s="1"/>
      <c r="F265" s="1135"/>
      <c r="G265" s="1"/>
      <c r="H265" s="1"/>
      <c r="I265" s="1133"/>
      <c r="J265" s="1133"/>
      <c r="K265" s="1133"/>
      <c r="L265" s="1133"/>
      <c r="M265" s="1133"/>
      <c r="N265" s="1133"/>
      <c r="O265" s="1133"/>
      <c r="P265" s="1133"/>
      <c r="Q265" s="1133"/>
      <c r="R265" s="1133"/>
      <c r="S265" s="1133"/>
      <c r="T265" s="1133"/>
      <c r="U265" s="1133"/>
      <c r="V265" s="1133"/>
      <c r="W265" s="1133"/>
      <c r="X265" s="1133"/>
      <c r="Y265" s="1133"/>
      <c r="Z265" s="1133"/>
      <c r="AA265" s="1133"/>
      <c r="AB265" s="1133"/>
      <c r="AC265" s="1"/>
      <c r="AD265" s="1"/>
      <c r="AE265" s="1"/>
      <c r="AF265" s="1"/>
      <c r="AG265" s="1"/>
      <c r="AH265" s="1"/>
      <c r="AI265" s="1"/>
    </row>
    <row r="266" spans="1:35" ht="15.75" customHeight="1" x14ac:dyDescent="0.2">
      <c r="A266" s="1"/>
      <c r="B266" s="1"/>
      <c r="C266" s="1"/>
      <c r="D266" s="1"/>
      <c r="E266" s="1"/>
      <c r="F266" s="1135"/>
      <c r="G266" s="1"/>
      <c r="H266" s="1"/>
      <c r="I266" s="1133"/>
      <c r="J266" s="1133"/>
      <c r="K266" s="1133"/>
      <c r="L266" s="1133"/>
      <c r="M266" s="1133"/>
      <c r="N266" s="1133"/>
      <c r="O266" s="1133"/>
      <c r="P266" s="1133"/>
      <c r="Q266" s="1133"/>
      <c r="R266" s="1133"/>
      <c r="S266" s="1133"/>
      <c r="T266" s="1133"/>
      <c r="U266" s="1133"/>
      <c r="V266" s="1133"/>
      <c r="W266" s="1133"/>
      <c r="X266" s="1133"/>
      <c r="Y266" s="1133"/>
      <c r="Z266" s="1133"/>
      <c r="AA266" s="1133"/>
      <c r="AB266" s="1133"/>
      <c r="AC266" s="1"/>
      <c r="AD266" s="1"/>
      <c r="AE266" s="1"/>
      <c r="AF266" s="1"/>
      <c r="AG266" s="1"/>
      <c r="AH266" s="1"/>
      <c r="AI266" s="1"/>
    </row>
    <row r="267" spans="1:35" ht="15.75" customHeight="1" x14ac:dyDescent="0.2">
      <c r="A267" s="1"/>
      <c r="B267" s="1"/>
      <c r="C267" s="1"/>
      <c r="D267" s="1"/>
      <c r="E267" s="1"/>
      <c r="F267" s="1135"/>
      <c r="G267" s="1"/>
      <c r="H267" s="1"/>
      <c r="I267" s="1133"/>
      <c r="J267" s="1133"/>
      <c r="K267" s="1133"/>
      <c r="L267" s="1133"/>
      <c r="M267" s="1133"/>
      <c r="N267" s="1133"/>
      <c r="O267" s="1133"/>
      <c r="P267" s="1133"/>
      <c r="Q267" s="1133"/>
      <c r="R267" s="1133"/>
      <c r="S267" s="1133"/>
      <c r="T267" s="1133"/>
      <c r="U267" s="1133"/>
      <c r="V267" s="1133"/>
      <c r="W267" s="1133"/>
      <c r="X267" s="1133"/>
      <c r="Y267" s="1133"/>
      <c r="Z267" s="1133"/>
      <c r="AA267" s="1133"/>
      <c r="AB267" s="1133"/>
      <c r="AC267" s="1"/>
      <c r="AD267" s="1"/>
      <c r="AE267" s="1"/>
      <c r="AF267" s="1"/>
      <c r="AG267" s="1"/>
      <c r="AH267" s="1"/>
      <c r="AI267" s="1"/>
    </row>
    <row r="268" spans="1:35" ht="15.75" customHeight="1" x14ac:dyDescent="0.2">
      <c r="A268" s="1"/>
      <c r="B268" s="1"/>
      <c r="C268" s="1"/>
      <c r="D268" s="1"/>
      <c r="E268" s="1"/>
      <c r="F268" s="1135"/>
      <c r="G268" s="1"/>
      <c r="H268" s="1"/>
      <c r="I268" s="1133"/>
      <c r="J268" s="1133"/>
      <c r="K268" s="1133"/>
      <c r="L268" s="1133"/>
      <c r="M268" s="1133"/>
      <c r="N268" s="1133"/>
      <c r="O268" s="1133"/>
      <c r="P268" s="1133"/>
      <c r="Q268" s="1133"/>
      <c r="R268" s="1133"/>
      <c r="S268" s="1133"/>
      <c r="T268" s="1133"/>
      <c r="U268" s="1133"/>
      <c r="V268" s="1133"/>
      <c r="W268" s="1133"/>
      <c r="X268" s="1133"/>
      <c r="Y268" s="1133"/>
      <c r="Z268" s="1133"/>
      <c r="AA268" s="1133"/>
      <c r="AB268" s="1133"/>
      <c r="AC268" s="1"/>
      <c r="AD268" s="1"/>
      <c r="AE268" s="1"/>
      <c r="AF268" s="1"/>
      <c r="AG268" s="1"/>
      <c r="AH268" s="1"/>
      <c r="AI268" s="1"/>
    </row>
    <row r="269" spans="1:35" ht="15.75" customHeight="1" x14ac:dyDescent="0.2">
      <c r="A269" s="1"/>
      <c r="B269" s="1"/>
      <c r="C269" s="1"/>
      <c r="D269" s="1"/>
      <c r="E269" s="1"/>
      <c r="F269" s="1135"/>
      <c r="G269" s="1"/>
      <c r="H269" s="1"/>
      <c r="I269" s="1133"/>
      <c r="J269" s="1133"/>
      <c r="K269" s="1133"/>
      <c r="L269" s="1133"/>
      <c r="M269" s="1133"/>
      <c r="N269" s="1133"/>
      <c r="O269" s="1133"/>
      <c r="P269" s="1133"/>
      <c r="Q269" s="1133"/>
      <c r="R269" s="1133"/>
      <c r="S269" s="1133"/>
      <c r="T269" s="1133"/>
      <c r="U269" s="1133"/>
      <c r="V269" s="1133"/>
      <c r="W269" s="1133"/>
      <c r="X269" s="1133"/>
      <c r="Y269" s="1133"/>
      <c r="Z269" s="1133"/>
      <c r="AA269" s="1133"/>
      <c r="AB269" s="1133"/>
      <c r="AC269" s="1"/>
      <c r="AD269" s="1"/>
      <c r="AE269" s="1"/>
      <c r="AF269" s="1"/>
      <c r="AG269" s="1"/>
      <c r="AH269" s="1"/>
      <c r="AI269" s="1"/>
    </row>
    <row r="270" spans="1:35" ht="15.75" customHeight="1" x14ac:dyDescent="0.2">
      <c r="A270" s="1"/>
      <c r="B270" s="1"/>
      <c r="C270" s="1"/>
      <c r="D270" s="1"/>
      <c r="E270" s="1"/>
      <c r="F270" s="1135"/>
      <c r="G270" s="1"/>
      <c r="H270" s="1"/>
      <c r="I270" s="1133"/>
      <c r="J270" s="1133"/>
      <c r="K270" s="1133"/>
      <c r="L270" s="1133"/>
      <c r="M270" s="1133"/>
      <c r="N270" s="1133"/>
      <c r="O270" s="1133"/>
      <c r="P270" s="1133"/>
      <c r="Q270" s="1133"/>
      <c r="R270" s="1133"/>
      <c r="S270" s="1133"/>
      <c r="T270" s="1133"/>
      <c r="U270" s="1133"/>
      <c r="V270" s="1133"/>
      <c r="W270" s="1133"/>
      <c r="X270" s="1133"/>
      <c r="Y270" s="1133"/>
      <c r="Z270" s="1133"/>
      <c r="AA270" s="1133"/>
      <c r="AB270" s="1133"/>
      <c r="AC270" s="1"/>
      <c r="AD270" s="1"/>
      <c r="AE270" s="1"/>
      <c r="AF270" s="1"/>
      <c r="AG270" s="1"/>
      <c r="AH270" s="1"/>
      <c r="AI270" s="1"/>
    </row>
    <row r="271" spans="1:35" ht="15.75" customHeight="1" x14ac:dyDescent="0.2">
      <c r="A271" s="1"/>
      <c r="B271" s="1"/>
      <c r="C271" s="1"/>
      <c r="D271" s="1"/>
      <c r="E271" s="1"/>
      <c r="F271" s="1135"/>
      <c r="G271" s="1"/>
      <c r="H271" s="1"/>
      <c r="I271" s="1133"/>
      <c r="J271" s="1133"/>
      <c r="K271" s="1133"/>
      <c r="L271" s="1133"/>
      <c r="M271" s="1133"/>
      <c r="N271" s="1133"/>
      <c r="O271" s="1133"/>
      <c r="P271" s="1133"/>
      <c r="Q271" s="1133"/>
      <c r="R271" s="1133"/>
      <c r="S271" s="1133"/>
      <c r="T271" s="1133"/>
      <c r="U271" s="1133"/>
      <c r="V271" s="1133"/>
      <c r="W271" s="1133"/>
      <c r="X271" s="1133"/>
      <c r="Y271" s="1133"/>
      <c r="Z271" s="1133"/>
      <c r="AA271" s="1133"/>
      <c r="AB271" s="1133"/>
      <c r="AC271" s="1"/>
      <c r="AD271" s="1"/>
      <c r="AE271" s="1"/>
      <c r="AF271" s="1"/>
      <c r="AG271" s="1"/>
      <c r="AH271" s="1"/>
      <c r="AI271" s="1"/>
    </row>
    <row r="272" spans="1:35" ht="15.75" customHeight="1" x14ac:dyDescent="0.2">
      <c r="A272" s="1"/>
      <c r="B272" s="1"/>
      <c r="C272" s="1"/>
      <c r="D272" s="1"/>
      <c r="E272" s="1"/>
      <c r="F272" s="1135"/>
      <c r="G272" s="1"/>
      <c r="H272" s="1"/>
      <c r="I272" s="1133"/>
      <c r="J272" s="1133"/>
      <c r="K272" s="1133"/>
      <c r="L272" s="1133"/>
      <c r="M272" s="1133"/>
      <c r="N272" s="1133"/>
      <c r="O272" s="1133"/>
      <c r="P272" s="1133"/>
      <c r="Q272" s="1133"/>
      <c r="R272" s="1133"/>
      <c r="S272" s="1133"/>
      <c r="T272" s="1133"/>
      <c r="U272" s="1133"/>
      <c r="V272" s="1133"/>
      <c r="W272" s="1133"/>
      <c r="X272" s="1133"/>
      <c r="Y272" s="1133"/>
      <c r="Z272" s="1133"/>
      <c r="AA272" s="1133"/>
      <c r="AB272" s="1133"/>
      <c r="AC272" s="1"/>
      <c r="AD272" s="1"/>
      <c r="AE272" s="1"/>
      <c r="AF272" s="1"/>
      <c r="AG272" s="1"/>
      <c r="AH272" s="1"/>
      <c r="AI272" s="1"/>
    </row>
    <row r="273" spans="1:35" ht="15.75" customHeight="1" x14ac:dyDescent="0.2">
      <c r="A273" s="1"/>
      <c r="B273" s="1"/>
      <c r="C273" s="1"/>
      <c r="D273" s="1"/>
      <c r="E273" s="1"/>
      <c r="F273" s="1135"/>
      <c r="G273" s="1"/>
      <c r="H273" s="1"/>
      <c r="I273" s="1133"/>
      <c r="J273" s="1133"/>
      <c r="K273" s="1133"/>
      <c r="L273" s="1133"/>
      <c r="M273" s="1133"/>
      <c r="N273" s="1133"/>
      <c r="O273" s="1133"/>
      <c r="P273" s="1133"/>
      <c r="Q273" s="1133"/>
      <c r="R273" s="1133"/>
      <c r="S273" s="1133"/>
      <c r="T273" s="1133"/>
      <c r="U273" s="1133"/>
      <c r="V273" s="1133"/>
      <c r="W273" s="1133"/>
      <c r="X273" s="1133"/>
      <c r="Y273" s="1133"/>
      <c r="Z273" s="1133"/>
      <c r="AA273" s="1133"/>
      <c r="AB273" s="1133"/>
      <c r="AC273" s="1"/>
      <c r="AD273" s="1"/>
      <c r="AE273" s="1"/>
      <c r="AF273" s="1"/>
      <c r="AG273" s="1"/>
      <c r="AH273" s="1"/>
      <c r="AI273" s="1"/>
    </row>
    <row r="274" spans="1:35" ht="15.75" customHeight="1" x14ac:dyDescent="0.2">
      <c r="A274" s="1"/>
      <c r="B274" s="1"/>
      <c r="C274" s="1"/>
      <c r="D274" s="1"/>
      <c r="E274" s="1"/>
      <c r="F274" s="1135"/>
      <c r="G274" s="1"/>
      <c r="H274" s="1"/>
      <c r="I274" s="1133"/>
      <c r="J274" s="1133"/>
      <c r="K274" s="1133"/>
      <c r="L274" s="1133"/>
      <c r="M274" s="1133"/>
      <c r="N274" s="1133"/>
      <c r="O274" s="1133"/>
      <c r="P274" s="1133"/>
      <c r="Q274" s="1133"/>
      <c r="R274" s="1133"/>
      <c r="S274" s="1133"/>
      <c r="T274" s="1133"/>
      <c r="U274" s="1133"/>
      <c r="V274" s="1133"/>
      <c r="W274" s="1133"/>
      <c r="X274" s="1133"/>
      <c r="Y274" s="1133"/>
      <c r="Z274" s="1133"/>
      <c r="AA274" s="1133"/>
      <c r="AB274" s="1133"/>
      <c r="AC274" s="1"/>
      <c r="AD274" s="1"/>
      <c r="AE274" s="1"/>
      <c r="AF274" s="1"/>
      <c r="AG274" s="1"/>
      <c r="AH274" s="1"/>
      <c r="AI274" s="1"/>
    </row>
    <row r="275" spans="1:35" ht="15.75" customHeight="1" x14ac:dyDescent="0.2">
      <c r="A275" s="1"/>
      <c r="B275" s="1"/>
      <c r="C275" s="1"/>
      <c r="D275" s="1"/>
      <c r="E275" s="1"/>
      <c r="F275" s="1135"/>
      <c r="G275" s="1"/>
      <c r="H275" s="1"/>
      <c r="I275" s="1133"/>
      <c r="J275" s="1133"/>
      <c r="K275" s="1133"/>
      <c r="L275" s="1133"/>
      <c r="M275" s="1133"/>
      <c r="N275" s="1133"/>
      <c r="O275" s="1133"/>
      <c r="P275" s="1133"/>
      <c r="Q275" s="1133"/>
      <c r="R275" s="1133"/>
      <c r="S275" s="1133"/>
      <c r="T275" s="1133"/>
      <c r="U275" s="1133"/>
      <c r="V275" s="1133"/>
      <c r="W275" s="1133"/>
      <c r="X275" s="1133"/>
      <c r="Y275" s="1133"/>
      <c r="Z275" s="1133"/>
      <c r="AA275" s="1133"/>
      <c r="AB275" s="1133"/>
      <c r="AC275" s="1"/>
      <c r="AD275" s="1"/>
      <c r="AE275" s="1"/>
      <c r="AF275" s="1"/>
      <c r="AG275" s="1"/>
      <c r="AH275" s="1"/>
      <c r="AI275" s="1"/>
    </row>
    <row r="276" spans="1:35" ht="15.75" customHeight="1" x14ac:dyDescent="0.2">
      <c r="A276" s="1"/>
      <c r="B276" s="1"/>
      <c r="C276" s="1"/>
      <c r="D276" s="1"/>
      <c r="E276" s="1"/>
      <c r="F276" s="1135"/>
      <c r="G276" s="1"/>
      <c r="H276" s="1"/>
      <c r="I276" s="1133"/>
      <c r="J276" s="1133"/>
      <c r="K276" s="1133"/>
      <c r="L276" s="1133"/>
      <c r="M276" s="1133"/>
      <c r="N276" s="1133"/>
      <c r="O276" s="1133"/>
      <c r="P276" s="1133"/>
      <c r="Q276" s="1133"/>
      <c r="R276" s="1133"/>
      <c r="S276" s="1133"/>
      <c r="T276" s="1133"/>
      <c r="U276" s="1133"/>
      <c r="V276" s="1133"/>
      <c r="W276" s="1133"/>
      <c r="X276" s="1133"/>
      <c r="Y276" s="1133"/>
      <c r="Z276" s="1133"/>
      <c r="AA276" s="1133"/>
      <c r="AB276" s="1133"/>
      <c r="AC276" s="1"/>
      <c r="AD276" s="1"/>
      <c r="AE276" s="1"/>
      <c r="AF276" s="1"/>
      <c r="AG276" s="1"/>
      <c r="AH276" s="1"/>
      <c r="AI276" s="1"/>
    </row>
    <row r="277" spans="1:35" ht="15.75" customHeight="1" x14ac:dyDescent="0.2">
      <c r="A277" s="1"/>
      <c r="B277" s="1"/>
      <c r="C277" s="1"/>
      <c r="D277" s="1"/>
      <c r="E277" s="1"/>
      <c r="F277" s="1135"/>
      <c r="G277" s="1"/>
      <c r="H277" s="1"/>
      <c r="I277" s="1133"/>
      <c r="J277" s="1133"/>
      <c r="K277" s="1133"/>
      <c r="L277" s="1133"/>
      <c r="M277" s="1133"/>
      <c r="N277" s="1133"/>
      <c r="O277" s="1133"/>
      <c r="P277" s="1133"/>
      <c r="Q277" s="1133"/>
      <c r="R277" s="1133"/>
      <c r="S277" s="1133"/>
      <c r="T277" s="1133"/>
      <c r="U277" s="1133"/>
      <c r="V277" s="1133"/>
      <c r="W277" s="1133"/>
      <c r="X277" s="1133"/>
      <c r="Y277" s="1133"/>
      <c r="Z277" s="1133"/>
      <c r="AA277" s="1133"/>
      <c r="AB277" s="1133"/>
      <c r="AC277" s="1"/>
      <c r="AD277" s="1"/>
      <c r="AE277" s="1"/>
      <c r="AF277" s="1"/>
      <c r="AG277" s="1"/>
      <c r="AH277" s="1"/>
      <c r="AI277" s="1"/>
    </row>
    <row r="278" spans="1:35" ht="15.75" customHeight="1" x14ac:dyDescent="0.2">
      <c r="A278" s="1"/>
      <c r="B278" s="1"/>
      <c r="C278" s="1"/>
      <c r="D278" s="1"/>
      <c r="E278" s="1"/>
      <c r="F278" s="1135"/>
      <c r="G278" s="1"/>
      <c r="H278" s="1"/>
      <c r="I278" s="1133"/>
      <c r="J278" s="1133"/>
      <c r="K278" s="1133"/>
      <c r="L278" s="1133"/>
      <c r="M278" s="1133"/>
      <c r="N278" s="1133"/>
      <c r="O278" s="1133"/>
      <c r="P278" s="1133"/>
      <c r="Q278" s="1133"/>
      <c r="R278" s="1133"/>
      <c r="S278" s="1133"/>
      <c r="T278" s="1133"/>
      <c r="U278" s="1133"/>
      <c r="V278" s="1133"/>
      <c r="W278" s="1133"/>
      <c r="X278" s="1133"/>
      <c r="Y278" s="1133"/>
      <c r="Z278" s="1133"/>
      <c r="AA278" s="1133"/>
      <c r="AB278" s="1133"/>
      <c r="AC278" s="1"/>
      <c r="AD278" s="1"/>
      <c r="AE278" s="1"/>
      <c r="AF278" s="1"/>
      <c r="AG278" s="1"/>
      <c r="AH278" s="1"/>
      <c r="AI278" s="1"/>
    </row>
    <row r="279" spans="1:35" ht="15.75" customHeight="1" x14ac:dyDescent="0.2">
      <c r="A279" s="1"/>
      <c r="B279" s="1"/>
      <c r="C279" s="1"/>
      <c r="D279" s="1"/>
      <c r="E279" s="1"/>
      <c r="F279" s="1135"/>
      <c r="G279" s="1"/>
      <c r="H279" s="1"/>
      <c r="I279" s="1133"/>
      <c r="J279" s="1133"/>
      <c r="K279" s="1133"/>
      <c r="L279" s="1133"/>
      <c r="M279" s="1133"/>
      <c r="N279" s="1133"/>
      <c r="O279" s="1133"/>
      <c r="P279" s="1133"/>
      <c r="Q279" s="1133"/>
      <c r="R279" s="1133"/>
      <c r="S279" s="1133"/>
      <c r="T279" s="1133"/>
      <c r="U279" s="1133"/>
      <c r="V279" s="1133"/>
      <c r="W279" s="1133"/>
      <c r="X279" s="1133"/>
      <c r="Y279" s="1133"/>
      <c r="Z279" s="1133"/>
      <c r="AA279" s="1133"/>
      <c r="AB279" s="1133"/>
      <c r="AC279" s="1"/>
      <c r="AD279" s="1"/>
      <c r="AE279" s="1"/>
      <c r="AF279" s="1"/>
      <c r="AG279" s="1"/>
      <c r="AH279" s="1"/>
      <c r="AI279" s="1"/>
    </row>
    <row r="280" spans="1:35" ht="15.75" customHeight="1" x14ac:dyDescent="0.2">
      <c r="A280" s="1"/>
      <c r="B280" s="1"/>
      <c r="C280" s="1"/>
      <c r="D280" s="1"/>
      <c r="E280" s="1"/>
      <c r="F280" s="1135"/>
      <c r="G280" s="1"/>
      <c r="H280" s="1"/>
      <c r="I280" s="1133"/>
      <c r="J280" s="1133"/>
      <c r="K280" s="1133"/>
      <c r="L280" s="1133"/>
      <c r="M280" s="1133"/>
      <c r="N280" s="1133"/>
      <c r="O280" s="1133"/>
      <c r="P280" s="1133"/>
      <c r="Q280" s="1133"/>
      <c r="R280" s="1133"/>
      <c r="S280" s="1133"/>
      <c r="T280" s="1133"/>
      <c r="U280" s="1133"/>
      <c r="V280" s="1133"/>
      <c r="W280" s="1133"/>
      <c r="X280" s="1133"/>
      <c r="Y280" s="1133"/>
      <c r="Z280" s="1133"/>
      <c r="AA280" s="1133"/>
      <c r="AB280" s="1133"/>
      <c r="AC280" s="1"/>
      <c r="AD280" s="1"/>
      <c r="AE280" s="1"/>
      <c r="AF280" s="1"/>
      <c r="AG280" s="1"/>
      <c r="AH280" s="1"/>
      <c r="AI280" s="1"/>
    </row>
    <row r="281" spans="1:35" ht="15.75" customHeight="1" x14ac:dyDescent="0.2">
      <c r="A281" s="1"/>
      <c r="B281" s="1"/>
      <c r="C281" s="1"/>
      <c r="D281" s="1"/>
      <c r="E281" s="1"/>
      <c r="F281" s="1135"/>
      <c r="G281" s="1"/>
      <c r="H281" s="1"/>
      <c r="I281" s="1133"/>
      <c r="J281" s="1133"/>
      <c r="K281" s="1133"/>
      <c r="L281" s="1133"/>
      <c r="M281" s="1133"/>
      <c r="N281" s="1133"/>
      <c r="O281" s="1133"/>
      <c r="P281" s="1133"/>
      <c r="Q281" s="1133"/>
      <c r="R281" s="1133"/>
      <c r="S281" s="1133"/>
      <c r="T281" s="1133"/>
      <c r="U281" s="1133"/>
      <c r="V281" s="1133"/>
      <c r="W281" s="1133"/>
      <c r="X281" s="1133"/>
      <c r="Y281" s="1133"/>
      <c r="Z281" s="1133"/>
      <c r="AA281" s="1133"/>
      <c r="AB281" s="1133"/>
      <c r="AC281" s="1"/>
      <c r="AD281" s="1"/>
      <c r="AE281" s="1"/>
      <c r="AF281" s="1"/>
      <c r="AG281" s="1"/>
      <c r="AH281" s="1"/>
      <c r="AI281" s="1"/>
    </row>
    <row r="282" spans="1:35" ht="15.75" customHeight="1" x14ac:dyDescent="0.2">
      <c r="A282" s="1"/>
      <c r="B282" s="1"/>
      <c r="C282" s="1"/>
      <c r="D282" s="1"/>
      <c r="E282" s="1"/>
      <c r="F282" s="1135"/>
      <c r="G282" s="1"/>
      <c r="H282" s="1"/>
      <c r="I282" s="1133"/>
      <c r="J282" s="1133"/>
      <c r="K282" s="1133"/>
      <c r="L282" s="1133"/>
      <c r="M282" s="1133"/>
      <c r="N282" s="1133"/>
      <c r="O282" s="1133"/>
      <c r="P282" s="1133"/>
      <c r="Q282" s="1133"/>
      <c r="R282" s="1133"/>
      <c r="S282" s="1133"/>
      <c r="T282" s="1133"/>
      <c r="U282" s="1133"/>
      <c r="V282" s="1133"/>
      <c r="W282" s="1133"/>
      <c r="X282" s="1133"/>
      <c r="Y282" s="1133"/>
      <c r="Z282" s="1133"/>
      <c r="AA282" s="1133"/>
      <c r="AB282" s="1133"/>
      <c r="AC282" s="1"/>
      <c r="AD282" s="1"/>
      <c r="AE282" s="1"/>
      <c r="AF282" s="1"/>
      <c r="AG282" s="1"/>
      <c r="AH282" s="1"/>
      <c r="AI282" s="1"/>
    </row>
    <row r="283" spans="1:35" ht="15.75" customHeight="1" x14ac:dyDescent="0.2">
      <c r="A283" s="1"/>
      <c r="B283" s="1"/>
      <c r="C283" s="1"/>
      <c r="D283" s="1"/>
      <c r="E283" s="1"/>
      <c r="F283" s="1135"/>
      <c r="G283" s="1"/>
      <c r="H283" s="1"/>
      <c r="I283" s="1133"/>
      <c r="J283" s="1133"/>
      <c r="K283" s="1133"/>
      <c r="L283" s="1133"/>
      <c r="M283" s="1133"/>
      <c r="N283" s="1133"/>
      <c r="O283" s="1133"/>
      <c r="P283" s="1133"/>
      <c r="Q283" s="1133"/>
      <c r="R283" s="1133"/>
      <c r="S283" s="1133"/>
      <c r="T283" s="1133"/>
      <c r="U283" s="1133"/>
      <c r="V283" s="1133"/>
      <c r="W283" s="1133"/>
      <c r="X283" s="1133"/>
      <c r="Y283" s="1133"/>
      <c r="Z283" s="1133"/>
      <c r="AA283" s="1133"/>
      <c r="AB283" s="1133"/>
      <c r="AC283" s="1"/>
      <c r="AD283" s="1"/>
      <c r="AE283" s="1"/>
      <c r="AF283" s="1"/>
      <c r="AG283" s="1"/>
      <c r="AH283" s="1"/>
      <c r="AI283" s="1"/>
    </row>
    <row r="284" spans="1:35" ht="15.75" customHeight="1" x14ac:dyDescent="0.2">
      <c r="A284" s="1"/>
      <c r="B284" s="1"/>
      <c r="C284" s="1"/>
      <c r="D284" s="1"/>
      <c r="E284" s="1"/>
      <c r="F284" s="1135"/>
      <c r="G284" s="1"/>
      <c r="H284" s="1"/>
      <c r="I284" s="1133"/>
      <c r="J284" s="1133"/>
      <c r="K284" s="1133"/>
      <c r="L284" s="1133"/>
      <c r="M284" s="1133"/>
      <c r="N284" s="1133"/>
      <c r="O284" s="1133"/>
      <c r="P284" s="1133"/>
      <c r="Q284" s="1133"/>
      <c r="R284" s="1133"/>
      <c r="S284" s="1133"/>
      <c r="T284" s="1133"/>
      <c r="U284" s="1133"/>
      <c r="V284" s="1133"/>
      <c r="W284" s="1133"/>
      <c r="X284" s="1133"/>
      <c r="Y284" s="1133"/>
      <c r="Z284" s="1133"/>
      <c r="AA284" s="1133"/>
      <c r="AB284" s="1133"/>
      <c r="AC284" s="1"/>
      <c r="AD284" s="1"/>
      <c r="AE284" s="1"/>
      <c r="AF284" s="1"/>
      <c r="AG284" s="1"/>
      <c r="AH284" s="1"/>
      <c r="AI284" s="1"/>
    </row>
    <row r="285" spans="1:35" ht="15.75" customHeight="1" x14ac:dyDescent="0.2">
      <c r="A285" s="1"/>
      <c r="B285" s="1"/>
      <c r="C285" s="1"/>
      <c r="D285" s="1"/>
      <c r="E285" s="1"/>
      <c r="F285" s="1135"/>
      <c r="G285" s="1"/>
      <c r="H285" s="1"/>
      <c r="I285" s="1133"/>
      <c r="J285" s="1133"/>
      <c r="K285" s="1133"/>
      <c r="L285" s="1133"/>
      <c r="M285" s="1133"/>
      <c r="N285" s="1133"/>
      <c r="O285" s="1133"/>
      <c r="P285" s="1133"/>
      <c r="Q285" s="1133"/>
      <c r="R285" s="1133"/>
      <c r="S285" s="1133"/>
      <c r="T285" s="1133"/>
      <c r="U285" s="1133"/>
      <c r="V285" s="1133"/>
      <c r="W285" s="1133"/>
      <c r="X285" s="1133"/>
      <c r="Y285" s="1133"/>
      <c r="Z285" s="1133"/>
      <c r="AA285" s="1133"/>
      <c r="AB285" s="1133"/>
      <c r="AC285" s="1"/>
      <c r="AD285" s="1"/>
      <c r="AE285" s="1"/>
      <c r="AF285" s="1"/>
      <c r="AG285" s="1"/>
      <c r="AH285" s="1"/>
      <c r="AI285" s="1"/>
    </row>
    <row r="286" spans="1:35" ht="15.75" customHeight="1" x14ac:dyDescent="0.2">
      <c r="A286" s="1"/>
      <c r="B286" s="1"/>
      <c r="C286" s="1"/>
      <c r="D286" s="1"/>
      <c r="E286" s="1"/>
      <c r="F286" s="1135"/>
      <c r="G286" s="1"/>
      <c r="H286" s="1"/>
      <c r="I286" s="1133"/>
      <c r="J286" s="1133"/>
      <c r="K286" s="1133"/>
      <c r="L286" s="1133"/>
      <c r="M286" s="1133"/>
      <c r="N286" s="1133"/>
      <c r="O286" s="1133"/>
      <c r="P286" s="1133"/>
      <c r="Q286" s="1133"/>
      <c r="R286" s="1133"/>
      <c r="S286" s="1133"/>
      <c r="T286" s="1133"/>
      <c r="U286" s="1133"/>
      <c r="V286" s="1133"/>
      <c r="W286" s="1133"/>
      <c r="X286" s="1133"/>
      <c r="Y286" s="1133"/>
      <c r="Z286" s="1133"/>
      <c r="AA286" s="1133"/>
      <c r="AB286" s="1133"/>
      <c r="AC286" s="1"/>
      <c r="AD286" s="1"/>
      <c r="AE286" s="1"/>
      <c r="AF286" s="1"/>
      <c r="AG286" s="1"/>
      <c r="AH286" s="1"/>
      <c r="AI286" s="1"/>
    </row>
    <row r="287" spans="1:35" ht="15.75" customHeight="1" x14ac:dyDescent="0.2">
      <c r="A287" s="1"/>
      <c r="B287" s="1"/>
      <c r="C287" s="1"/>
      <c r="D287" s="1"/>
      <c r="E287" s="1"/>
      <c r="F287" s="1135"/>
      <c r="G287" s="1"/>
      <c r="H287" s="1"/>
      <c r="I287" s="1133"/>
      <c r="J287" s="1133"/>
      <c r="K287" s="1133"/>
      <c r="L287" s="1133"/>
      <c r="M287" s="1133"/>
      <c r="N287" s="1133"/>
      <c r="O287" s="1133"/>
      <c r="P287" s="1133"/>
      <c r="Q287" s="1133"/>
      <c r="R287" s="1133"/>
      <c r="S287" s="1133"/>
      <c r="T287" s="1133"/>
      <c r="U287" s="1133"/>
      <c r="V287" s="1133"/>
      <c r="W287" s="1133"/>
      <c r="X287" s="1133"/>
      <c r="Y287" s="1133"/>
      <c r="Z287" s="1133"/>
      <c r="AA287" s="1133"/>
      <c r="AB287" s="1133"/>
      <c r="AC287" s="1"/>
      <c r="AD287" s="1"/>
      <c r="AE287" s="1"/>
      <c r="AF287" s="1"/>
      <c r="AG287" s="1"/>
      <c r="AH287" s="1"/>
      <c r="AI287" s="1"/>
    </row>
    <row r="288" spans="1:35" ht="15.75" customHeight="1" x14ac:dyDescent="0.2">
      <c r="A288" s="1"/>
      <c r="B288" s="1"/>
      <c r="C288" s="1"/>
      <c r="D288" s="1"/>
      <c r="E288" s="1"/>
      <c r="F288" s="1135"/>
      <c r="G288" s="1"/>
      <c r="H288" s="1"/>
      <c r="I288" s="1133"/>
      <c r="J288" s="1133"/>
      <c r="K288" s="1133"/>
      <c r="L288" s="1133"/>
      <c r="M288" s="1133"/>
      <c r="N288" s="1133"/>
      <c r="O288" s="1133"/>
      <c r="P288" s="1133"/>
      <c r="Q288" s="1133"/>
      <c r="R288" s="1133"/>
      <c r="S288" s="1133"/>
      <c r="T288" s="1133"/>
      <c r="U288" s="1133"/>
      <c r="V288" s="1133"/>
      <c r="W288" s="1133"/>
      <c r="X288" s="1133"/>
      <c r="Y288" s="1133"/>
      <c r="Z288" s="1133"/>
      <c r="AA288" s="1133"/>
      <c r="AB288" s="1133"/>
      <c r="AC288" s="1"/>
      <c r="AD288" s="1"/>
      <c r="AE288" s="1"/>
      <c r="AF288" s="1"/>
      <c r="AG288" s="1"/>
      <c r="AH288" s="1"/>
      <c r="AI288" s="1"/>
    </row>
    <row r="289" spans="1:35" ht="15.75" customHeight="1" x14ac:dyDescent="0.2">
      <c r="A289" s="1"/>
      <c r="B289" s="1"/>
      <c r="C289" s="1"/>
      <c r="D289" s="1"/>
      <c r="E289" s="1"/>
      <c r="F289" s="1135"/>
      <c r="G289" s="1"/>
      <c r="H289" s="1"/>
      <c r="I289" s="1133"/>
      <c r="J289" s="1133"/>
      <c r="K289" s="1133"/>
      <c r="L289" s="1133"/>
      <c r="M289" s="1133"/>
      <c r="N289" s="1133"/>
      <c r="O289" s="1133"/>
      <c r="P289" s="1133"/>
      <c r="Q289" s="1133"/>
      <c r="R289" s="1133"/>
      <c r="S289" s="1133"/>
      <c r="T289" s="1133"/>
      <c r="U289" s="1133"/>
      <c r="V289" s="1133"/>
      <c r="W289" s="1133"/>
      <c r="X289" s="1133"/>
      <c r="Y289" s="1133"/>
      <c r="Z289" s="1133"/>
      <c r="AA289" s="1133"/>
      <c r="AB289" s="1133"/>
      <c r="AC289" s="1"/>
      <c r="AD289" s="1"/>
      <c r="AE289" s="1"/>
      <c r="AF289" s="1"/>
      <c r="AG289" s="1"/>
      <c r="AH289" s="1"/>
      <c r="AI289" s="1"/>
    </row>
    <row r="290" spans="1:35" ht="15.75" customHeight="1" x14ac:dyDescent="0.2">
      <c r="A290" s="1"/>
      <c r="B290" s="1"/>
      <c r="C290" s="1"/>
      <c r="D290" s="1"/>
      <c r="E290" s="1"/>
      <c r="F290" s="1135"/>
      <c r="G290" s="1"/>
      <c r="H290" s="1"/>
      <c r="I290" s="1133"/>
      <c r="J290" s="1133"/>
      <c r="K290" s="1133"/>
      <c r="L290" s="1133"/>
      <c r="M290" s="1133"/>
      <c r="N290" s="1133"/>
      <c r="O290" s="1133"/>
      <c r="P290" s="1133"/>
      <c r="Q290" s="1133"/>
      <c r="R290" s="1133"/>
      <c r="S290" s="1133"/>
      <c r="T290" s="1133"/>
      <c r="U290" s="1133"/>
      <c r="V290" s="1133"/>
      <c r="W290" s="1133"/>
      <c r="X290" s="1133"/>
      <c r="Y290" s="1133"/>
      <c r="Z290" s="1133"/>
      <c r="AA290" s="1133"/>
      <c r="AB290" s="1133"/>
      <c r="AC290" s="1"/>
      <c r="AD290" s="1"/>
      <c r="AE290" s="1"/>
      <c r="AF290" s="1"/>
      <c r="AG290" s="1"/>
      <c r="AH290" s="1"/>
      <c r="AI290" s="1"/>
    </row>
    <row r="291" spans="1:35" ht="15.75" customHeight="1" x14ac:dyDescent="0.2">
      <c r="A291" s="1"/>
      <c r="B291" s="1"/>
      <c r="C291" s="1"/>
      <c r="D291" s="1"/>
      <c r="E291" s="1"/>
      <c r="F291" s="1135"/>
      <c r="G291" s="1"/>
      <c r="H291" s="1"/>
      <c r="I291" s="1133"/>
      <c r="J291" s="1133"/>
      <c r="K291" s="1133"/>
      <c r="L291" s="1133"/>
      <c r="M291" s="1133"/>
      <c r="N291" s="1133"/>
      <c r="O291" s="1133"/>
      <c r="P291" s="1133"/>
      <c r="Q291" s="1133"/>
      <c r="R291" s="1133"/>
      <c r="S291" s="1133"/>
      <c r="T291" s="1133"/>
      <c r="U291" s="1133"/>
      <c r="V291" s="1133"/>
      <c r="W291" s="1133"/>
      <c r="X291" s="1133"/>
      <c r="Y291" s="1133"/>
      <c r="Z291" s="1133"/>
      <c r="AA291" s="1133"/>
      <c r="AB291" s="1133"/>
      <c r="AC291" s="1"/>
      <c r="AD291" s="1"/>
      <c r="AE291" s="1"/>
      <c r="AF291" s="1"/>
      <c r="AG291" s="1"/>
      <c r="AH291" s="1"/>
      <c r="AI291" s="1"/>
    </row>
    <row r="292" spans="1:35" ht="15.75" customHeight="1" x14ac:dyDescent="0.2">
      <c r="A292" s="1"/>
      <c r="B292" s="1"/>
      <c r="C292" s="1"/>
      <c r="D292" s="1"/>
      <c r="E292" s="1"/>
      <c r="F292" s="1135"/>
      <c r="G292" s="1"/>
      <c r="H292" s="1"/>
      <c r="I292" s="1133"/>
      <c r="J292" s="1133"/>
      <c r="K292" s="1133"/>
      <c r="L292" s="1133"/>
      <c r="M292" s="1133"/>
      <c r="N292" s="1133"/>
      <c r="O292" s="1133"/>
      <c r="P292" s="1133"/>
      <c r="Q292" s="1133"/>
      <c r="R292" s="1133"/>
      <c r="S292" s="1133"/>
      <c r="T292" s="1133"/>
      <c r="U292" s="1133"/>
      <c r="V292" s="1133"/>
      <c r="W292" s="1133"/>
      <c r="X292" s="1133"/>
      <c r="Y292" s="1133"/>
      <c r="Z292" s="1133"/>
      <c r="AA292" s="1133"/>
      <c r="AB292" s="1133"/>
      <c r="AC292" s="1"/>
      <c r="AD292" s="1"/>
      <c r="AE292" s="1"/>
      <c r="AF292" s="1"/>
      <c r="AG292" s="1"/>
      <c r="AH292" s="1"/>
      <c r="AI292" s="1"/>
    </row>
    <row r="293" spans="1:35" ht="15.75" customHeight="1" x14ac:dyDescent="0.2">
      <c r="A293" s="1"/>
      <c r="B293" s="1"/>
      <c r="C293" s="1"/>
      <c r="D293" s="1"/>
      <c r="E293" s="1"/>
      <c r="F293" s="1135"/>
      <c r="G293" s="1"/>
      <c r="H293" s="1"/>
      <c r="I293" s="1133"/>
      <c r="J293" s="1133"/>
      <c r="K293" s="1133"/>
      <c r="L293" s="1133"/>
      <c r="M293" s="1133"/>
      <c r="N293" s="1133"/>
      <c r="O293" s="1133"/>
      <c r="P293" s="1133"/>
      <c r="Q293" s="1133"/>
      <c r="R293" s="1133"/>
      <c r="S293" s="1133"/>
      <c r="T293" s="1133"/>
      <c r="U293" s="1133"/>
      <c r="V293" s="1133"/>
      <c r="W293" s="1133"/>
      <c r="X293" s="1133"/>
      <c r="Y293" s="1133"/>
      <c r="Z293" s="1133"/>
      <c r="AA293" s="1133"/>
      <c r="AB293" s="1133"/>
      <c r="AC293" s="1"/>
      <c r="AD293" s="1"/>
      <c r="AE293" s="1"/>
      <c r="AF293" s="1"/>
      <c r="AG293" s="1"/>
      <c r="AH293" s="1"/>
      <c r="AI293" s="1"/>
    </row>
    <row r="294" spans="1:35" ht="15.75" customHeight="1" x14ac:dyDescent="0.2">
      <c r="A294" s="1"/>
      <c r="B294" s="1"/>
      <c r="C294" s="1"/>
      <c r="D294" s="1"/>
      <c r="E294" s="1"/>
      <c r="F294" s="1135"/>
      <c r="G294" s="1"/>
      <c r="H294" s="1"/>
      <c r="I294" s="1133"/>
      <c r="J294" s="1133"/>
      <c r="K294" s="1133"/>
      <c r="L294" s="1133"/>
      <c r="M294" s="1133"/>
      <c r="N294" s="1133"/>
      <c r="O294" s="1133"/>
      <c r="P294" s="1133"/>
      <c r="Q294" s="1133"/>
      <c r="R294" s="1133"/>
      <c r="S294" s="1133"/>
      <c r="T294" s="1133"/>
      <c r="U294" s="1133"/>
      <c r="V294" s="1133"/>
      <c r="W294" s="1133"/>
      <c r="X294" s="1133"/>
      <c r="Y294" s="1133"/>
      <c r="Z294" s="1133"/>
      <c r="AA294" s="1133"/>
      <c r="AB294" s="1133"/>
      <c r="AC294" s="1"/>
      <c r="AD294" s="1"/>
      <c r="AE294" s="1"/>
      <c r="AF294" s="1"/>
      <c r="AG294" s="1"/>
      <c r="AH294" s="1"/>
      <c r="AI294" s="1"/>
    </row>
    <row r="295" spans="1:35" ht="15.75" customHeight="1" x14ac:dyDescent="0.2">
      <c r="A295" s="1"/>
      <c r="B295" s="1"/>
      <c r="C295" s="1"/>
      <c r="D295" s="1"/>
      <c r="E295" s="1"/>
      <c r="F295" s="1135"/>
      <c r="G295" s="1"/>
      <c r="H295" s="1"/>
      <c r="I295" s="1133"/>
      <c r="J295" s="1133"/>
      <c r="K295" s="1133"/>
      <c r="L295" s="1133"/>
      <c r="M295" s="1133"/>
      <c r="N295" s="1133"/>
      <c r="O295" s="1133"/>
      <c r="P295" s="1133"/>
      <c r="Q295" s="1133"/>
      <c r="R295" s="1133"/>
      <c r="S295" s="1133"/>
      <c r="T295" s="1133"/>
      <c r="U295" s="1133"/>
      <c r="V295" s="1133"/>
      <c r="W295" s="1133"/>
      <c r="X295" s="1133"/>
      <c r="Y295" s="1133"/>
      <c r="Z295" s="1133"/>
      <c r="AA295" s="1133"/>
      <c r="AB295" s="1133"/>
      <c r="AC295" s="1"/>
      <c r="AD295" s="1"/>
      <c r="AE295" s="1"/>
      <c r="AF295" s="1"/>
      <c r="AG295" s="1"/>
      <c r="AH295" s="1"/>
      <c r="AI295" s="1"/>
    </row>
    <row r="296" spans="1:35" ht="15.75" customHeight="1" x14ac:dyDescent="0.2">
      <c r="A296" s="1"/>
      <c r="B296" s="1"/>
      <c r="C296" s="1"/>
      <c r="D296" s="1"/>
      <c r="E296" s="1"/>
      <c r="F296" s="1135"/>
      <c r="G296" s="1"/>
      <c r="H296" s="1"/>
      <c r="I296" s="1133"/>
      <c r="J296" s="1133"/>
      <c r="K296" s="1133"/>
      <c r="L296" s="1133"/>
      <c r="M296" s="1133"/>
      <c r="N296" s="1133"/>
      <c r="O296" s="1133"/>
      <c r="P296" s="1133"/>
      <c r="Q296" s="1133"/>
      <c r="R296" s="1133"/>
      <c r="S296" s="1133"/>
      <c r="T296" s="1133"/>
      <c r="U296" s="1133"/>
      <c r="V296" s="1133"/>
      <c r="W296" s="1133"/>
      <c r="X296" s="1133"/>
      <c r="Y296" s="1133"/>
      <c r="Z296" s="1133"/>
      <c r="AA296" s="1133"/>
      <c r="AB296" s="1133"/>
      <c r="AC296" s="1"/>
      <c r="AD296" s="1"/>
      <c r="AE296" s="1"/>
      <c r="AF296" s="1"/>
      <c r="AG296" s="1"/>
      <c r="AH296" s="1"/>
      <c r="AI296" s="1"/>
    </row>
    <row r="297" spans="1:35" ht="15.75" customHeight="1" x14ac:dyDescent="0.2">
      <c r="A297" s="1"/>
      <c r="B297" s="1"/>
      <c r="C297" s="1"/>
      <c r="D297" s="1"/>
      <c r="E297" s="1"/>
      <c r="F297" s="1135"/>
      <c r="G297" s="1"/>
      <c r="H297" s="1"/>
      <c r="I297" s="1133"/>
      <c r="J297" s="1133"/>
      <c r="K297" s="1133"/>
      <c r="L297" s="1133"/>
      <c r="M297" s="1133"/>
      <c r="N297" s="1133"/>
      <c r="O297" s="1133"/>
      <c r="P297" s="1133"/>
      <c r="Q297" s="1133"/>
      <c r="R297" s="1133"/>
      <c r="S297" s="1133"/>
      <c r="T297" s="1133"/>
      <c r="U297" s="1133"/>
      <c r="V297" s="1133"/>
      <c r="W297" s="1133"/>
      <c r="X297" s="1133"/>
      <c r="Y297" s="1133"/>
      <c r="Z297" s="1133"/>
      <c r="AA297" s="1133"/>
      <c r="AB297" s="1133"/>
      <c r="AC297" s="1"/>
      <c r="AD297" s="1"/>
      <c r="AE297" s="1"/>
      <c r="AF297" s="1"/>
      <c r="AG297" s="1"/>
      <c r="AH297" s="1"/>
      <c r="AI297" s="1"/>
    </row>
    <row r="298" spans="1:35" ht="15.75" customHeight="1" x14ac:dyDescent="0.2">
      <c r="A298" s="1"/>
      <c r="B298" s="1"/>
      <c r="C298" s="1"/>
      <c r="D298" s="1"/>
      <c r="E298" s="1"/>
      <c r="F298" s="1135"/>
      <c r="G298" s="1"/>
      <c r="H298" s="1"/>
      <c r="I298" s="1133"/>
      <c r="J298" s="1133"/>
      <c r="K298" s="1133"/>
      <c r="L298" s="1133"/>
      <c r="M298" s="1133"/>
      <c r="N298" s="1133"/>
      <c r="O298" s="1133"/>
      <c r="P298" s="1133"/>
      <c r="Q298" s="1133"/>
      <c r="R298" s="1133"/>
      <c r="S298" s="1133"/>
      <c r="T298" s="1133"/>
      <c r="U298" s="1133"/>
      <c r="V298" s="1133"/>
      <c r="W298" s="1133"/>
      <c r="X298" s="1133"/>
      <c r="Y298" s="1133"/>
      <c r="Z298" s="1133"/>
      <c r="AA298" s="1133"/>
      <c r="AB298" s="1133"/>
      <c r="AC298" s="1"/>
      <c r="AD298" s="1"/>
      <c r="AE298" s="1"/>
      <c r="AF298" s="1"/>
      <c r="AG298" s="1"/>
      <c r="AH298" s="1"/>
      <c r="AI298" s="1"/>
    </row>
    <row r="299" spans="1:35" ht="15.75" customHeight="1" x14ac:dyDescent="0.2">
      <c r="A299" s="1"/>
      <c r="B299" s="1"/>
      <c r="C299" s="1"/>
      <c r="D299" s="1"/>
      <c r="E299" s="1"/>
      <c r="F299" s="1135"/>
      <c r="G299" s="1"/>
      <c r="H299" s="1"/>
      <c r="I299" s="1133"/>
      <c r="J299" s="1133"/>
      <c r="K299" s="1133"/>
      <c r="L299" s="1133"/>
      <c r="M299" s="1133"/>
      <c r="N299" s="1133"/>
      <c r="O299" s="1133"/>
      <c r="P299" s="1133"/>
      <c r="Q299" s="1133"/>
      <c r="R299" s="1133"/>
      <c r="S299" s="1133"/>
      <c r="T299" s="1133"/>
      <c r="U299" s="1133"/>
      <c r="V299" s="1133"/>
      <c r="W299" s="1133"/>
      <c r="X299" s="1133"/>
      <c r="Y299" s="1133"/>
      <c r="Z299" s="1133"/>
      <c r="AA299" s="1133"/>
      <c r="AB299" s="1133"/>
      <c r="AC299" s="1"/>
      <c r="AD299" s="1"/>
      <c r="AE299" s="1"/>
      <c r="AF299" s="1"/>
      <c r="AG299" s="1"/>
      <c r="AH299" s="1"/>
      <c r="AI299" s="1"/>
    </row>
    <row r="300" spans="1:35" ht="15.75" customHeight="1" x14ac:dyDescent="0.2">
      <c r="A300" s="1"/>
      <c r="B300" s="1"/>
      <c r="C300" s="1"/>
      <c r="D300" s="1"/>
      <c r="E300" s="1"/>
      <c r="F300" s="1135"/>
      <c r="G300" s="1"/>
      <c r="H300" s="1"/>
      <c r="I300" s="1133"/>
      <c r="J300" s="1133"/>
      <c r="K300" s="1133"/>
      <c r="L300" s="1133"/>
      <c r="M300" s="1133"/>
      <c r="N300" s="1133"/>
      <c r="O300" s="1133"/>
      <c r="P300" s="1133"/>
      <c r="Q300" s="1133"/>
      <c r="R300" s="1133"/>
      <c r="S300" s="1133"/>
      <c r="T300" s="1133"/>
      <c r="U300" s="1133"/>
      <c r="V300" s="1133"/>
      <c r="W300" s="1133"/>
      <c r="X300" s="1133"/>
      <c r="Y300" s="1133"/>
      <c r="Z300" s="1133"/>
      <c r="AA300" s="1133"/>
      <c r="AB300" s="1133"/>
      <c r="AC300" s="1"/>
      <c r="AD300" s="1"/>
      <c r="AE300" s="1"/>
      <c r="AF300" s="1"/>
      <c r="AG300" s="1"/>
      <c r="AH300" s="1"/>
      <c r="AI300" s="1"/>
    </row>
    <row r="301" spans="1:35" ht="15.75" customHeight="1" x14ac:dyDescent="0.2">
      <c r="A301" s="1"/>
      <c r="B301" s="1"/>
      <c r="C301" s="1"/>
      <c r="D301" s="1"/>
      <c r="E301" s="1"/>
      <c r="F301" s="1135"/>
      <c r="G301" s="1"/>
      <c r="H301" s="1"/>
      <c r="I301" s="1133"/>
      <c r="J301" s="1133"/>
      <c r="K301" s="1133"/>
      <c r="L301" s="1133"/>
      <c r="M301" s="1133"/>
      <c r="N301" s="1133"/>
      <c r="O301" s="1133"/>
      <c r="P301" s="1133"/>
      <c r="Q301" s="1133"/>
      <c r="R301" s="1133"/>
      <c r="S301" s="1133"/>
      <c r="T301" s="1133"/>
      <c r="U301" s="1133"/>
      <c r="V301" s="1133"/>
      <c r="W301" s="1133"/>
      <c r="X301" s="1133"/>
      <c r="Y301" s="1133"/>
      <c r="Z301" s="1133"/>
      <c r="AA301" s="1133"/>
      <c r="AB301" s="1133"/>
      <c r="AC301" s="1"/>
      <c r="AD301" s="1"/>
      <c r="AE301" s="1"/>
      <c r="AF301" s="1"/>
      <c r="AG301" s="1"/>
      <c r="AH301" s="1"/>
      <c r="AI301" s="1"/>
    </row>
    <row r="302" spans="1:35" ht="15.75" customHeight="1" x14ac:dyDescent="0.2">
      <c r="A302" s="1"/>
      <c r="B302" s="1"/>
      <c r="C302" s="1"/>
      <c r="D302" s="1"/>
      <c r="E302" s="1"/>
      <c r="F302" s="1135"/>
      <c r="G302" s="1"/>
      <c r="H302" s="1"/>
      <c r="I302" s="1133"/>
      <c r="J302" s="1133"/>
      <c r="K302" s="1133"/>
      <c r="L302" s="1133"/>
      <c r="M302" s="1133"/>
      <c r="N302" s="1133"/>
      <c r="O302" s="1133"/>
      <c r="P302" s="1133"/>
      <c r="Q302" s="1133"/>
      <c r="R302" s="1133"/>
      <c r="S302" s="1133"/>
      <c r="T302" s="1133"/>
      <c r="U302" s="1133"/>
      <c r="V302" s="1133"/>
      <c r="W302" s="1133"/>
      <c r="X302" s="1133"/>
      <c r="Y302" s="1133"/>
      <c r="Z302" s="1133"/>
      <c r="AA302" s="1133"/>
      <c r="AB302" s="1133"/>
      <c r="AC302" s="1"/>
      <c r="AD302" s="1"/>
      <c r="AE302" s="1"/>
      <c r="AF302" s="1"/>
      <c r="AG302" s="1"/>
      <c r="AH302" s="1"/>
      <c r="AI302" s="1"/>
    </row>
    <row r="303" spans="1:35" ht="15.75" customHeight="1" x14ac:dyDescent="0.2">
      <c r="A303" s="1"/>
      <c r="B303" s="1"/>
      <c r="C303" s="1"/>
      <c r="D303" s="1"/>
      <c r="E303" s="1"/>
      <c r="F303" s="1135"/>
      <c r="G303" s="1"/>
      <c r="H303" s="1"/>
      <c r="I303" s="1133"/>
      <c r="J303" s="1133"/>
      <c r="K303" s="1133"/>
      <c r="L303" s="1133"/>
      <c r="M303" s="1133"/>
      <c r="N303" s="1133"/>
      <c r="O303" s="1133"/>
      <c r="P303" s="1133"/>
      <c r="Q303" s="1133"/>
      <c r="R303" s="1133"/>
      <c r="S303" s="1133"/>
      <c r="T303" s="1133"/>
      <c r="U303" s="1133"/>
      <c r="V303" s="1133"/>
      <c r="W303" s="1133"/>
      <c r="X303" s="1133"/>
      <c r="Y303" s="1133"/>
      <c r="Z303" s="1133"/>
      <c r="AA303" s="1133"/>
      <c r="AB303" s="1133"/>
      <c r="AC303" s="1"/>
      <c r="AD303" s="1"/>
      <c r="AE303" s="1"/>
      <c r="AF303" s="1"/>
      <c r="AG303" s="1"/>
      <c r="AH303" s="1"/>
      <c r="AI303" s="1"/>
    </row>
    <row r="304" spans="1:35" ht="15.75" customHeight="1" x14ac:dyDescent="0.2">
      <c r="A304" s="1"/>
      <c r="B304" s="1"/>
      <c r="C304" s="1"/>
      <c r="D304" s="1"/>
      <c r="E304" s="1"/>
      <c r="F304" s="1135"/>
      <c r="G304" s="1"/>
      <c r="H304" s="1"/>
      <c r="I304" s="1133"/>
      <c r="J304" s="1133"/>
      <c r="K304" s="1133"/>
      <c r="L304" s="1133"/>
      <c r="M304" s="1133"/>
      <c r="N304" s="1133"/>
      <c r="O304" s="1133"/>
      <c r="P304" s="1133"/>
      <c r="Q304" s="1133"/>
      <c r="R304" s="1133"/>
      <c r="S304" s="1133"/>
      <c r="T304" s="1133"/>
      <c r="U304" s="1133"/>
      <c r="V304" s="1133"/>
      <c r="W304" s="1133"/>
      <c r="X304" s="1133"/>
      <c r="Y304" s="1133"/>
      <c r="Z304" s="1133"/>
      <c r="AA304" s="1133"/>
      <c r="AB304" s="1133"/>
      <c r="AC304" s="1"/>
      <c r="AD304" s="1"/>
      <c r="AE304" s="1"/>
      <c r="AF304" s="1"/>
      <c r="AG304" s="1"/>
      <c r="AH304" s="1"/>
      <c r="AI304" s="1"/>
    </row>
    <row r="305" spans="1:35" ht="15.75" customHeight="1" x14ac:dyDescent="0.2">
      <c r="A305" s="1"/>
      <c r="B305" s="1"/>
      <c r="C305" s="1"/>
      <c r="D305" s="1"/>
      <c r="E305" s="1"/>
      <c r="F305" s="1135"/>
      <c r="G305" s="1"/>
      <c r="H305" s="1"/>
      <c r="I305" s="1133"/>
      <c r="J305" s="1133"/>
      <c r="K305" s="1133"/>
      <c r="L305" s="1133"/>
      <c r="M305" s="1133"/>
      <c r="N305" s="1133"/>
      <c r="O305" s="1133"/>
      <c r="P305" s="1133"/>
      <c r="Q305" s="1133"/>
      <c r="R305" s="1133"/>
      <c r="S305" s="1133"/>
      <c r="T305" s="1133"/>
      <c r="U305" s="1133"/>
      <c r="V305" s="1133"/>
      <c r="W305" s="1133"/>
      <c r="X305" s="1133"/>
      <c r="Y305" s="1133"/>
      <c r="Z305" s="1133"/>
      <c r="AA305" s="1133"/>
      <c r="AB305" s="1133"/>
      <c r="AC305" s="1"/>
      <c r="AD305" s="1"/>
      <c r="AE305" s="1"/>
      <c r="AF305" s="1"/>
      <c r="AG305" s="1"/>
      <c r="AH305" s="1"/>
      <c r="AI305" s="1"/>
    </row>
    <row r="306" spans="1:35" ht="15.75" customHeight="1" x14ac:dyDescent="0.2">
      <c r="A306" s="1"/>
      <c r="B306" s="1"/>
      <c r="C306" s="1"/>
      <c r="D306" s="1"/>
      <c r="E306" s="1"/>
      <c r="F306" s="1135"/>
      <c r="G306" s="1"/>
      <c r="H306" s="1"/>
      <c r="I306" s="1133"/>
      <c r="J306" s="1133"/>
      <c r="K306" s="1133"/>
      <c r="L306" s="1133"/>
      <c r="M306" s="1133"/>
      <c r="N306" s="1133"/>
      <c r="O306" s="1133"/>
      <c r="P306" s="1133"/>
      <c r="Q306" s="1133"/>
      <c r="R306" s="1133"/>
      <c r="S306" s="1133"/>
      <c r="T306" s="1133"/>
      <c r="U306" s="1133"/>
      <c r="V306" s="1133"/>
      <c r="W306" s="1133"/>
      <c r="X306" s="1133"/>
      <c r="Y306" s="1133"/>
      <c r="Z306" s="1133"/>
      <c r="AA306" s="1133"/>
      <c r="AB306" s="1133"/>
      <c r="AC306" s="1"/>
      <c r="AD306" s="1"/>
      <c r="AE306" s="1"/>
      <c r="AF306" s="1"/>
      <c r="AG306" s="1"/>
      <c r="AH306" s="1"/>
      <c r="AI306" s="1"/>
    </row>
    <row r="307" spans="1:35" ht="15.75" customHeight="1" x14ac:dyDescent="0.2">
      <c r="A307" s="1"/>
      <c r="B307" s="1"/>
      <c r="C307" s="1"/>
      <c r="D307" s="1"/>
      <c r="E307" s="1"/>
      <c r="F307" s="1135"/>
      <c r="G307" s="1"/>
      <c r="H307" s="1"/>
      <c r="I307" s="1133"/>
      <c r="J307" s="1133"/>
      <c r="K307" s="1133"/>
      <c r="L307" s="1133"/>
      <c r="M307" s="1133"/>
      <c r="N307" s="1133"/>
      <c r="O307" s="1133"/>
      <c r="P307" s="1133"/>
      <c r="Q307" s="1133"/>
      <c r="R307" s="1133"/>
      <c r="S307" s="1133"/>
      <c r="T307" s="1133"/>
      <c r="U307" s="1133"/>
      <c r="V307" s="1133"/>
      <c r="W307" s="1133"/>
      <c r="X307" s="1133"/>
      <c r="Y307" s="1133"/>
      <c r="Z307" s="1133"/>
      <c r="AA307" s="1133"/>
      <c r="AB307" s="1133"/>
      <c r="AC307" s="1"/>
      <c r="AD307" s="1"/>
      <c r="AE307" s="1"/>
      <c r="AF307" s="1"/>
      <c r="AG307" s="1"/>
      <c r="AH307" s="1"/>
      <c r="AI307" s="1"/>
    </row>
    <row r="308" spans="1:35" ht="15.75" customHeight="1" x14ac:dyDescent="0.2">
      <c r="A308" s="1"/>
      <c r="B308" s="1"/>
      <c r="C308" s="1"/>
      <c r="D308" s="1"/>
      <c r="E308" s="1"/>
      <c r="F308" s="1135"/>
      <c r="G308" s="1"/>
      <c r="H308" s="1"/>
      <c r="I308" s="1133"/>
      <c r="J308" s="1133"/>
      <c r="K308" s="1133"/>
      <c r="L308" s="1133"/>
      <c r="M308" s="1133"/>
      <c r="N308" s="1133"/>
      <c r="O308" s="1133"/>
      <c r="P308" s="1133"/>
      <c r="Q308" s="1133"/>
      <c r="R308" s="1133"/>
      <c r="S308" s="1133"/>
      <c r="T308" s="1133"/>
      <c r="U308" s="1133"/>
      <c r="V308" s="1133"/>
      <c r="W308" s="1133"/>
      <c r="X308" s="1133"/>
      <c r="Y308" s="1133"/>
      <c r="Z308" s="1133"/>
      <c r="AA308" s="1133"/>
      <c r="AB308" s="1133"/>
      <c r="AC308" s="1"/>
      <c r="AD308" s="1"/>
      <c r="AE308" s="1"/>
      <c r="AF308" s="1"/>
      <c r="AG308" s="1"/>
      <c r="AH308" s="1"/>
      <c r="AI308" s="1"/>
    </row>
    <row r="309" spans="1:35" ht="15.75" customHeight="1" x14ac:dyDescent="0.2">
      <c r="A309" s="1"/>
      <c r="B309" s="1"/>
      <c r="C309" s="1"/>
      <c r="D309" s="1"/>
      <c r="E309" s="1"/>
      <c r="F309" s="1135"/>
      <c r="G309" s="1"/>
      <c r="H309" s="1"/>
      <c r="I309" s="1133"/>
      <c r="J309" s="1133"/>
      <c r="K309" s="1133"/>
      <c r="L309" s="1133"/>
      <c r="M309" s="1133"/>
      <c r="N309" s="1133"/>
      <c r="O309" s="1133"/>
      <c r="P309" s="1133"/>
      <c r="Q309" s="1133"/>
      <c r="R309" s="1133"/>
      <c r="S309" s="1133"/>
      <c r="T309" s="1133"/>
      <c r="U309" s="1133"/>
      <c r="V309" s="1133"/>
      <c r="W309" s="1133"/>
      <c r="X309" s="1133"/>
      <c r="Y309" s="1133"/>
      <c r="Z309" s="1133"/>
      <c r="AA309" s="1133"/>
      <c r="AB309" s="1133"/>
      <c r="AC309" s="1"/>
      <c r="AD309" s="1"/>
      <c r="AE309" s="1"/>
      <c r="AF309" s="1"/>
      <c r="AG309" s="1"/>
      <c r="AH309" s="1"/>
      <c r="AI309" s="1"/>
    </row>
    <row r="310" spans="1:35" ht="15.75" customHeight="1" x14ac:dyDescent="0.2">
      <c r="A310" s="1"/>
      <c r="B310" s="1"/>
      <c r="C310" s="1"/>
      <c r="D310" s="1"/>
      <c r="E310" s="1"/>
      <c r="F310" s="1135"/>
      <c r="G310" s="1"/>
      <c r="H310" s="1"/>
      <c r="I310" s="1133"/>
      <c r="J310" s="1133"/>
      <c r="K310" s="1133"/>
      <c r="L310" s="1133"/>
      <c r="M310" s="1133"/>
      <c r="N310" s="1133"/>
      <c r="O310" s="1133"/>
      <c r="P310" s="1133"/>
      <c r="Q310" s="1133"/>
      <c r="R310" s="1133"/>
      <c r="S310" s="1133"/>
      <c r="T310" s="1133"/>
      <c r="U310" s="1133"/>
      <c r="V310" s="1133"/>
      <c r="W310" s="1133"/>
      <c r="X310" s="1133"/>
      <c r="Y310" s="1133"/>
      <c r="Z310" s="1133"/>
      <c r="AA310" s="1133"/>
      <c r="AB310" s="1133"/>
      <c r="AC310" s="1"/>
      <c r="AD310" s="1"/>
      <c r="AE310" s="1"/>
      <c r="AF310" s="1"/>
      <c r="AG310" s="1"/>
      <c r="AH310" s="1"/>
      <c r="AI310" s="1"/>
    </row>
    <row r="311" spans="1:35" ht="15.75" customHeight="1" x14ac:dyDescent="0.2">
      <c r="A311" s="1"/>
      <c r="B311" s="1"/>
      <c r="C311" s="1"/>
      <c r="D311" s="1"/>
      <c r="E311" s="1"/>
      <c r="F311" s="1135"/>
      <c r="G311" s="1"/>
      <c r="H311" s="1"/>
      <c r="I311" s="1133"/>
      <c r="J311" s="1133"/>
      <c r="K311" s="1133"/>
      <c r="L311" s="1133"/>
      <c r="M311" s="1133"/>
      <c r="N311" s="1133"/>
      <c r="O311" s="1133"/>
      <c r="P311" s="1133"/>
      <c r="Q311" s="1133"/>
      <c r="R311" s="1133"/>
      <c r="S311" s="1133"/>
      <c r="T311" s="1133"/>
      <c r="U311" s="1133"/>
      <c r="V311" s="1133"/>
      <c r="W311" s="1133"/>
      <c r="X311" s="1133"/>
      <c r="Y311" s="1133"/>
      <c r="Z311" s="1133"/>
      <c r="AA311" s="1133"/>
      <c r="AB311" s="1133"/>
      <c r="AC311" s="1"/>
      <c r="AD311" s="1"/>
      <c r="AE311" s="1"/>
      <c r="AF311" s="1"/>
      <c r="AG311" s="1"/>
      <c r="AH311" s="1"/>
      <c r="AI311" s="1"/>
    </row>
    <row r="312" spans="1:35" ht="15.75" customHeight="1" x14ac:dyDescent="0.2">
      <c r="A312" s="1"/>
      <c r="B312" s="1"/>
      <c r="C312" s="1"/>
      <c r="D312" s="1"/>
      <c r="E312" s="1"/>
      <c r="F312" s="1135"/>
      <c r="G312" s="1"/>
      <c r="H312" s="1"/>
      <c r="I312" s="1133"/>
      <c r="J312" s="1133"/>
      <c r="K312" s="1133"/>
      <c r="L312" s="1133"/>
      <c r="M312" s="1133"/>
      <c r="N312" s="1133"/>
      <c r="O312" s="1133"/>
      <c r="P312" s="1133"/>
      <c r="Q312" s="1133"/>
      <c r="R312" s="1133"/>
      <c r="S312" s="1133"/>
      <c r="T312" s="1133"/>
      <c r="U312" s="1133"/>
      <c r="V312" s="1133"/>
      <c r="W312" s="1133"/>
      <c r="X312" s="1133"/>
      <c r="Y312" s="1133"/>
      <c r="Z312" s="1133"/>
      <c r="AA312" s="1133"/>
      <c r="AB312" s="1133"/>
      <c r="AC312" s="1"/>
      <c r="AD312" s="1"/>
      <c r="AE312" s="1"/>
      <c r="AF312" s="1"/>
      <c r="AG312" s="1"/>
      <c r="AH312" s="1"/>
      <c r="AI312" s="1"/>
    </row>
    <row r="313" spans="1:35" ht="15.75" customHeight="1" x14ac:dyDescent="0.2">
      <c r="A313" s="1"/>
      <c r="B313" s="1"/>
      <c r="C313" s="1"/>
      <c r="D313" s="1"/>
      <c r="E313" s="1"/>
      <c r="F313" s="1135"/>
      <c r="G313" s="1"/>
      <c r="H313" s="1"/>
      <c r="I313" s="1133"/>
      <c r="J313" s="1133"/>
      <c r="K313" s="1133"/>
      <c r="L313" s="1133"/>
      <c r="M313" s="1133"/>
      <c r="N313" s="1133"/>
      <c r="O313" s="1133"/>
      <c r="P313" s="1133"/>
      <c r="Q313" s="1133"/>
      <c r="R313" s="1133"/>
      <c r="S313" s="1133"/>
      <c r="T313" s="1133"/>
      <c r="U313" s="1133"/>
      <c r="V313" s="1133"/>
      <c r="W313" s="1133"/>
      <c r="X313" s="1133"/>
      <c r="Y313" s="1133"/>
      <c r="Z313" s="1133"/>
      <c r="AA313" s="1133"/>
      <c r="AB313" s="1133"/>
      <c r="AC313" s="1"/>
      <c r="AD313" s="1"/>
      <c r="AE313" s="1"/>
      <c r="AF313" s="1"/>
      <c r="AG313" s="1"/>
      <c r="AH313" s="1"/>
      <c r="AI313" s="1"/>
    </row>
    <row r="314" spans="1:35" ht="15.75" customHeight="1" x14ac:dyDescent="0.2">
      <c r="A314" s="1"/>
      <c r="B314" s="1"/>
      <c r="C314" s="1"/>
      <c r="D314" s="1"/>
      <c r="E314" s="1"/>
      <c r="F314" s="1135"/>
      <c r="G314" s="1"/>
      <c r="H314" s="1"/>
      <c r="I314" s="1133"/>
      <c r="J314" s="1133"/>
      <c r="K314" s="1133"/>
      <c r="L314" s="1133"/>
      <c r="M314" s="1133"/>
      <c r="N314" s="1133"/>
      <c r="O314" s="1133"/>
      <c r="P314" s="1133"/>
      <c r="Q314" s="1133"/>
      <c r="R314" s="1133"/>
      <c r="S314" s="1133"/>
      <c r="T314" s="1133"/>
      <c r="U314" s="1133"/>
      <c r="V314" s="1133"/>
      <c r="W314" s="1133"/>
      <c r="X314" s="1133"/>
      <c r="Y314" s="1133"/>
      <c r="Z314" s="1133"/>
      <c r="AA314" s="1133"/>
      <c r="AB314" s="1133"/>
      <c r="AC314" s="1"/>
      <c r="AD314" s="1"/>
      <c r="AE314" s="1"/>
      <c r="AF314" s="1"/>
      <c r="AG314" s="1"/>
      <c r="AH314" s="1"/>
      <c r="AI314" s="1"/>
    </row>
    <row r="315" spans="1:35" ht="15.75" customHeight="1" x14ac:dyDescent="0.2">
      <c r="A315" s="1"/>
      <c r="B315" s="1"/>
      <c r="C315" s="1"/>
      <c r="D315" s="1"/>
      <c r="E315" s="1"/>
      <c r="F315" s="1135"/>
      <c r="G315" s="1"/>
      <c r="H315" s="1"/>
      <c r="I315" s="1133"/>
      <c r="J315" s="1133"/>
      <c r="K315" s="1133"/>
      <c r="L315" s="1133"/>
      <c r="M315" s="1133"/>
      <c r="N315" s="1133"/>
      <c r="O315" s="1133"/>
      <c r="P315" s="1133"/>
      <c r="Q315" s="1133"/>
      <c r="R315" s="1133"/>
      <c r="S315" s="1133"/>
      <c r="T315" s="1133"/>
      <c r="U315" s="1133"/>
      <c r="V315" s="1133"/>
      <c r="W315" s="1133"/>
      <c r="X315" s="1133"/>
      <c r="Y315" s="1133"/>
      <c r="Z315" s="1133"/>
      <c r="AA315" s="1133"/>
      <c r="AB315" s="1133"/>
      <c r="AC315" s="1"/>
      <c r="AD315" s="1"/>
      <c r="AE315" s="1"/>
      <c r="AF315" s="1"/>
      <c r="AG315" s="1"/>
      <c r="AH315" s="1"/>
      <c r="AI315" s="1"/>
    </row>
    <row r="316" spans="1:35" ht="15.75" customHeight="1" x14ac:dyDescent="0.2">
      <c r="A316" s="1"/>
      <c r="B316" s="1"/>
      <c r="C316" s="1"/>
      <c r="D316" s="1"/>
      <c r="E316" s="1"/>
      <c r="F316" s="1135"/>
      <c r="G316" s="1"/>
      <c r="H316" s="1"/>
      <c r="I316" s="1133"/>
      <c r="J316" s="1133"/>
      <c r="K316" s="1133"/>
      <c r="L316" s="1133"/>
      <c r="M316" s="1133"/>
      <c r="N316" s="1133"/>
      <c r="O316" s="1133"/>
      <c r="P316" s="1133"/>
      <c r="Q316" s="1133"/>
      <c r="R316" s="1133"/>
      <c r="S316" s="1133"/>
      <c r="T316" s="1133"/>
      <c r="U316" s="1133"/>
      <c r="V316" s="1133"/>
      <c r="W316" s="1133"/>
      <c r="X316" s="1133"/>
      <c r="Y316" s="1133"/>
      <c r="Z316" s="1133"/>
      <c r="AA316" s="1133"/>
      <c r="AB316" s="1133"/>
      <c r="AC316" s="1"/>
      <c r="AD316" s="1"/>
      <c r="AE316" s="1"/>
      <c r="AF316" s="1"/>
      <c r="AG316" s="1"/>
      <c r="AH316" s="1"/>
      <c r="AI316" s="1"/>
    </row>
    <row r="317" spans="1:35" ht="15.75" customHeight="1" x14ac:dyDescent="0.2">
      <c r="A317" s="1"/>
      <c r="B317" s="1"/>
      <c r="C317" s="1"/>
      <c r="D317" s="1"/>
      <c r="E317" s="1"/>
      <c r="F317" s="1135"/>
      <c r="G317" s="1"/>
      <c r="H317" s="1"/>
      <c r="I317" s="1133"/>
      <c r="J317" s="1133"/>
      <c r="K317" s="1133"/>
      <c r="L317" s="1133"/>
      <c r="M317" s="1133"/>
      <c r="N317" s="1133"/>
      <c r="O317" s="1133"/>
      <c r="P317" s="1133"/>
      <c r="Q317" s="1133"/>
      <c r="R317" s="1133"/>
      <c r="S317" s="1133"/>
      <c r="T317" s="1133"/>
      <c r="U317" s="1133"/>
      <c r="V317" s="1133"/>
      <c r="W317" s="1133"/>
      <c r="X317" s="1133"/>
      <c r="Y317" s="1133"/>
      <c r="Z317" s="1133"/>
      <c r="AA317" s="1133"/>
      <c r="AB317" s="1133"/>
      <c r="AC317" s="1"/>
      <c r="AD317" s="1"/>
      <c r="AE317" s="1"/>
      <c r="AF317" s="1"/>
      <c r="AG317" s="1"/>
      <c r="AH317" s="1"/>
      <c r="AI317" s="1"/>
    </row>
    <row r="318" spans="1:35" ht="15.75" customHeight="1" x14ac:dyDescent="0.2">
      <c r="A318" s="1"/>
      <c r="B318" s="1"/>
      <c r="C318" s="1"/>
      <c r="D318" s="1"/>
      <c r="E318" s="1"/>
      <c r="F318" s="1135"/>
      <c r="G318" s="1"/>
      <c r="H318" s="1"/>
      <c r="I318" s="1133"/>
      <c r="J318" s="1133"/>
      <c r="K318" s="1133"/>
      <c r="L318" s="1133"/>
      <c r="M318" s="1133"/>
      <c r="N318" s="1133"/>
      <c r="O318" s="1133"/>
      <c r="P318" s="1133"/>
      <c r="Q318" s="1133"/>
      <c r="R318" s="1133"/>
      <c r="S318" s="1133"/>
      <c r="T318" s="1133"/>
      <c r="U318" s="1133"/>
      <c r="V318" s="1133"/>
      <c r="W318" s="1133"/>
      <c r="X318" s="1133"/>
      <c r="Y318" s="1133"/>
      <c r="Z318" s="1133"/>
      <c r="AA318" s="1133"/>
      <c r="AB318" s="1133"/>
      <c r="AC318" s="1"/>
      <c r="AD318" s="1"/>
      <c r="AE318" s="1"/>
      <c r="AF318" s="1"/>
      <c r="AG318" s="1"/>
      <c r="AH318" s="1"/>
      <c r="AI318" s="1"/>
    </row>
    <row r="319" spans="1:35" ht="15.75" customHeight="1" x14ac:dyDescent="0.2">
      <c r="A319" s="1"/>
      <c r="B319" s="1"/>
      <c r="C319" s="1"/>
      <c r="D319" s="1"/>
      <c r="E319" s="1"/>
      <c r="F319" s="1135"/>
      <c r="G319" s="1"/>
      <c r="H319" s="1"/>
      <c r="I319" s="1133"/>
      <c r="J319" s="1133"/>
      <c r="K319" s="1133"/>
      <c r="L319" s="1133"/>
      <c r="M319" s="1133"/>
      <c r="N319" s="1133"/>
      <c r="O319" s="1133"/>
      <c r="P319" s="1133"/>
      <c r="Q319" s="1133"/>
      <c r="R319" s="1133"/>
      <c r="S319" s="1133"/>
      <c r="T319" s="1133"/>
      <c r="U319" s="1133"/>
      <c r="V319" s="1133"/>
      <c r="W319" s="1133"/>
      <c r="X319" s="1133"/>
      <c r="Y319" s="1133"/>
      <c r="Z319" s="1133"/>
      <c r="AA319" s="1133"/>
      <c r="AB319" s="1133"/>
      <c r="AC319" s="1"/>
      <c r="AD319" s="1"/>
      <c r="AE319" s="1"/>
      <c r="AF319" s="1"/>
      <c r="AG319" s="1"/>
      <c r="AH319" s="1"/>
      <c r="AI319" s="1"/>
    </row>
    <row r="320" spans="1:35" ht="15.75" customHeight="1" x14ac:dyDescent="0.2">
      <c r="A320" s="1"/>
      <c r="B320" s="1"/>
      <c r="C320" s="1"/>
      <c r="D320" s="1"/>
      <c r="E320" s="1"/>
      <c r="F320" s="1135"/>
      <c r="G320" s="1"/>
      <c r="H320" s="1"/>
      <c r="I320" s="1133"/>
      <c r="J320" s="1133"/>
      <c r="K320" s="1133"/>
      <c r="L320" s="1133"/>
      <c r="M320" s="1133"/>
      <c r="N320" s="1133"/>
      <c r="O320" s="1133"/>
      <c r="P320" s="1133"/>
      <c r="Q320" s="1133"/>
      <c r="R320" s="1133"/>
      <c r="S320" s="1133"/>
      <c r="T320" s="1133"/>
      <c r="U320" s="1133"/>
      <c r="V320" s="1133"/>
      <c r="W320" s="1133"/>
      <c r="X320" s="1133"/>
      <c r="Y320" s="1133"/>
      <c r="Z320" s="1133"/>
      <c r="AA320" s="1133"/>
      <c r="AB320" s="1133"/>
      <c r="AC320" s="1"/>
      <c r="AD320" s="1"/>
      <c r="AE320" s="1"/>
      <c r="AF320" s="1"/>
      <c r="AG320" s="1"/>
      <c r="AH320" s="1"/>
      <c r="AI320" s="1"/>
    </row>
    <row r="321" spans="1:35" ht="15.75" customHeight="1" x14ac:dyDescent="0.2">
      <c r="A321" s="1"/>
      <c r="B321" s="1"/>
      <c r="C321" s="1"/>
      <c r="D321" s="1"/>
      <c r="E321" s="1"/>
      <c r="F321" s="1135"/>
      <c r="G321" s="1"/>
      <c r="H321" s="1"/>
      <c r="I321" s="1133"/>
      <c r="J321" s="1133"/>
      <c r="K321" s="1133"/>
      <c r="L321" s="1133"/>
      <c r="M321" s="1133"/>
      <c r="N321" s="1133"/>
      <c r="O321" s="1133"/>
      <c r="P321" s="1133"/>
      <c r="Q321" s="1133"/>
      <c r="R321" s="1133"/>
      <c r="S321" s="1133"/>
      <c r="T321" s="1133"/>
      <c r="U321" s="1133"/>
      <c r="V321" s="1133"/>
      <c r="W321" s="1133"/>
      <c r="X321" s="1133"/>
      <c r="Y321" s="1133"/>
      <c r="Z321" s="1133"/>
      <c r="AA321" s="1133"/>
      <c r="AB321" s="1133"/>
      <c r="AC321" s="1"/>
      <c r="AD321" s="1"/>
      <c r="AE321" s="1"/>
      <c r="AF321" s="1"/>
      <c r="AG321" s="1"/>
      <c r="AH321" s="1"/>
      <c r="AI321" s="1"/>
    </row>
    <row r="322" spans="1:35" ht="15.75" customHeight="1" x14ac:dyDescent="0.2">
      <c r="A322" s="1"/>
      <c r="B322" s="1"/>
      <c r="C322" s="1"/>
      <c r="D322" s="1"/>
      <c r="E322" s="1"/>
      <c r="F322" s="1135"/>
      <c r="G322" s="1"/>
      <c r="H322" s="1"/>
      <c r="I322" s="1133"/>
      <c r="J322" s="1133"/>
      <c r="K322" s="1133"/>
      <c r="L322" s="1133"/>
      <c r="M322" s="1133"/>
      <c r="N322" s="1133"/>
      <c r="O322" s="1133"/>
      <c r="P322" s="1133"/>
      <c r="Q322" s="1133"/>
      <c r="R322" s="1133"/>
      <c r="S322" s="1133"/>
      <c r="T322" s="1133"/>
      <c r="U322" s="1133"/>
      <c r="V322" s="1133"/>
      <c r="W322" s="1133"/>
      <c r="X322" s="1133"/>
      <c r="Y322" s="1133"/>
      <c r="Z322" s="1133"/>
      <c r="AA322" s="1133"/>
      <c r="AB322" s="1133"/>
      <c r="AC322" s="1"/>
      <c r="AD322" s="1"/>
      <c r="AE322" s="1"/>
      <c r="AF322" s="1"/>
      <c r="AG322" s="1"/>
      <c r="AH322" s="1"/>
      <c r="AI322" s="1"/>
    </row>
    <row r="323" spans="1:35" ht="15.75" customHeight="1" x14ac:dyDescent="0.2">
      <c r="A323" s="1"/>
      <c r="B323" s="1"/>
      <c r="C323" s="1"/>
      <c r="D323" s="1"/>
      <c r="E323" s="1"/>
      <c r="F323" s="1135"/>
      <c r="G323" s="1"/>
      <c r="H323" s="1"/>
      <c r="I323" s="1133"/>
      <c r="J323" s="1133"/>
      <c r="K323" s="1133"/>
      <c r="L323" s="1133"/>
      <c r="M323" s="1133"/>
      <c r="N323" s="1133"/>
      <c r="O323" s="1133"/>
      <c r="P323" s="1133"/>
      <c r="Q323" s="1133"/>
      <c r="R323" s="1133"/>
      <c r="S323" s="1133"/>
      <c r="T323" s="1133"/>
      <c r="U323" s="1133"/>
      <c r="V323" s="1133"/>
      <c r="W323" s="1133"/>
      <c r="X323" s="1133"/>
      <c r="Y323" s="1133"/>
      <c r="Z323" s="1133"/>
      <c r="AA323" s="1133"/>
      <c r="AB323" s="1133"/>
      <c r="AC323" s="1"/>
      <c r="AD323" s="1"/>
      <c r="AE323" s="1"/>
      <c r="AF323" s="1"/>
      <c r="AG323" s="1"/>
      <c r="AH323" s="1"/>
      <c r="AI323" s="1"/>
    </row>
    <row r="324" spans="1:35" ht="15.75" customHeight="1" x14ac:dyDescent="0.2">
      <c r="A324" s="1"/>
      <c r="B324" s="1"/>
      <c r="C324" s="1"/>
      <c r="D324" s="1"/>
      <c r="E324" s="1"/>
      <c r="F324" s="1135"/>
      <c r="G324" s="1"/>
      <c r="H324" s="1"/>
      <c r="I324" s="1133"/>
      <c r="J324" s="1133"/>
      <c r="K324" s="1133"/>
      <c r="L324" s="1133"/>
      <c r="M324" s="1133"/>
      <c r="N324" s="1133"/>
      <c r="O324" s="1133"/>
      <c r="P324" s="1133"/>
      <c r="Q324" s="1133"/>
      <c r="R324" s="1133"/>
      <c r="S324" s="1133"/>
      <c r="T324" s="1133"/>
      <c r="U324" s="1133"/>
      <c r="V324" s="1133"/>
      <c r="W324" s="1133"/>
      <c r="X324" s="1133"/>
      <c r="Y324" s="1133"/>
      <c r="Z324" s="1133"/>
      <c r="AA324" s="1133"/>
      <c r="AB324" s="1133"/>
      <c r="AC324" s="1"/>
      <c r="AD324" s="1"/>
      <c r="AE324" s="1"/>
      <c r="AF324" s="1"/>
      <c r="AG324" s="1"/>
      <c r="AH324" s="1"/>
      <c r="AI324" s="1"/>
    </row>
    <row r="325" spans="1:35" ht="15.75" customHeight="1" x14ac:dyDescent="0.2">
      <c r="A325" s="1"/>
      <c r="B325" s="1"/>
      <c r="C325" s="1"/>
      <c r="D325" s="1"/>
      <c r="E325" s="1"/>
      <c r="F325" s="1135"/>
      <c r="G325" s="1"/>
      <c r="H325" s="1"/>
      <c r="I325" s="1133"/>
      <c r="J325" s="1133"/>
      <c r="K325" s="1133"/>
      <c r="L325" s="1133"/>
      <c r="M325" s="1133"/>
      <c r="N325" s="1133"/>
      <c r="O325" s="1133"/>
      <c r="P325" s="1133"/>
      <c r="Q325" s="1133"/>
      <c r="R325" s="1133"/>
      <c r="S325" s="1133"/>
      <c r="T325" s="1133"/>
      <c r="U325" s="1133"/>
      <c r="V325" s="1133"/>
      <c r="W325" s="1133"/>
      <c r="X325" s="1133"/>
      <c r="Y325" s="1133"/>
      <c r="Z325" s="1133"/>
      <c r="AA325" s="1133"/>
      <c r="AB325" s="1133"/>
      <c r="AC325" s="1"/>
      <c r="AD325" s="1"/>
      <c r="AE325" s="1"/>
      <c r="AF325" s="1"/>
      <c r="AG325" s="1"/>
      <c r="AH325" s="1"/>
      <c r="AI325" s="1"/>
    </row>
    <row r="326" spans="1:35" ht="15.75" customHeight="1" x14ac:dyDescent="0.2">
      <c r="A326" s="1"/>
      <c r="B326" s="1"/>
      <c r="C326" s="1"/>
      <c r="D326" s="1"/>
      <c r="E326" s="1"/>
      <c r="F326" s="1135"/>
      <c r="G326" s="1"/>
      <c r="H326" s="1"/>
      <c r="I326" s="1133"/>
      <c r="J326" s="1133"/>
      <c r="K326" s="1133"/>
      <c r="L326" s="1133"/>
      <c r="M326" s="1133"/>
      <c r="N326" s="1133"/>
      <c r="O326" s="1133"/>
      <c r="P326" s="1133"/>
      <c r="Q326" s="1133"/>
      <c r="R326" s="1133"/>
      <c r="S326" s="1133"/>
      <c r="T326" s="1133"/>
      <c r="U326" s="1133"/>
      <c r="V326" s="1133"/>
      <c r="W326" s="1133"/>
      <c r="X326" s="1133"/>
      <c r="Y326" s="1133"/>
      <c r="Z326" s="1133"/>
      <c r="AA326" s="1133"/>
      <c r="AB326" s="1133"/>
      <c r="AC326" s="1"/>
      <c r="AD326" s="1"/>
      <c r="AE326" s="1"/>
      <c r="AF326" s="1"/>
      <c r="AG326" s="1"/>
      <c r="AH326" s="1"/>
      <c r="AI326" s="1"/>
    </row>
    <row r="327" spans="1:35" ht="15.75" customHeight="1" x14ac:dyDescent="0.2">
      <c r="A327" s="1"/>
      <c r="B327" s="1"/>
      <c r="C327" s="1"/>
      <c r="D327" s="1"/>
      <c r="E327" s="1"/>
      <c r="F327" s="1135"/>
      <c r="G327" s="1"/>
      <c r="H327" s="1"/>
      <c r="I327" s="1133"/>
      <c r="J327" s="1133"/>
      <c r="K327" s="1133"/>
      <c r="L327" s="1133"/>
      <c r="M327" s="1133"/>
      <c r="N327" s="1133"/>
      <c r="O327" s="1133"/>
      <c r="P327" s="1133"/>
      <c r="Q327" s="1133"/>
      <c r="R327" s="1133"/>
      <c r="S327" s="1133"/>
      <c r="T327" s="1133"/>
      <c r="U327" s="1133"/>
      <c r="V327" s="1133"/>
      <c r="W327" s="1133"/>
      <c r="X327" s="1133"/>
      <c r="Y327" s="1133"/>
      <c r="Z327" s="1133"/>
      <c r="AA327" s="1133"/>
      <c r="AB327" s="1133"/>
      <c r="AC327" s="1"/>
      <c r="AD327" s="1"/>
      <c r="AE327" s="1"/>
      <c r="AF327" s="1"/>
      <c r="AG327" s="1"/>
      <c r="AH327" s="1"/>
      <c r="AI327" s="1"/>
    </row>
    <row r="328" spans="1:35" ht="15.75" customHeight="1" x14ac:dyDescent="0.2">
      <c r="A328" s="1"/>
      <c r="B328" s="1"/>
      <c r="C328" s="1"/>
      <c r="D328" s="1"/>
      <c r="E328" s="1"/>
      <c r="F328" s="1135"/>
      <c r="G328" s="1"/>
      <c r="H328" s="1"/>
      <c r="I328" s="1133"/>
      <c r="J328" s="1133"/>
      <c r="K328" s="1133"/>
      <c r="L328" s="1133"/>
      <c r="M328" s="1133"/>
      <c r="N328" s="1133"/>
      <c r="O328" s="1133"/>
      <c r="P328" s="1133"/>
      <c r="Q328" s="1133"/>
      <c r="R328" s="1133"/>
      <c r="S328" s="1133"/>
      <c r="T328" s="1133"/>
      <c r="U328" s="1133"/>
      <c r="V328" s="1133"/>
      <c r="W328" s="1133"/>
      <c r="X328" s="1133"/>
      <c r="Y328" s="1133"/>
      <c r="Z328" s="1133"/>
      <c r="AA328" s="1133"/>
      <c r="AB328" s="1133"/>
      <c r="AC328" s="1"/>
      <c r="AD328" s="1"/>
      <c r="AE328" s="1"/>
      <c r="AF328" s="1"/>
      <c r="AG328" s="1"/>
      <c r="AH328" s="1"/>
      <c r="AI328" s="1"/>
    </row>
    <row r="329" spans="1:35" ht="15.75" customHeight="1" x14ac:dyDescent="0.2">
      <c r="A329" s="1"/>
      <c r="B329" s="1"/>
      <c r="C329" s="1"/>
      <c r="D329" s="1"/>
      <c r="E329" s="1"/>
      <c r="F329" s="1135"/>
      <c r="G329" s="1"/>
      <c r="H329" s="1"/>
      <c r="I329" s="1133"/>
      <c r="J329" s="1133"/>
      <c r="K329" s="1133"/>
      <c r="L329" s="1133"/>
      <c r="M329" s="1133"/>
      <c r="N329" s="1133"/>
      <c r="O329" s="1133"/>
      <c r="P329" s="1133"/>
      <c r="Q329" s="1133"/>
      <c r="R329" s="1133"/>
      <c r="S329" s="1133"/>
      <c r="T329" s="1133"/>
      <c r="U329" s="1133"/>
      <c r="V329" s="1133"/>
      <c r="W329" s="1133"/>
      <c r="X329" s="1133"/>
      <c r="Y329" s="1133"/>
      <c r="Z329" s="1133"/>
      <c r="AA329" s="1133"/>
      <c r="AB329" s="1133"/>
      <c r="AC329" s="1"/>
      <c r="AD329" s="1"/>
      <c r="AE329" s="1"/>
      <c r="AF329" s="1"/>
      <c r="AG329" s="1"/>
      <c r="AH329" s="1"/>
      <c r="AI329" s="1"/>
    </row>
    <row r="330" spans="1:35" ht="15.75" customHeight="1" x14ac:dyDescent="0.2">
      <c r="A330" s="1"/>
      <c r="B330" s="1"/>
      <c r="C330" s="1"/>
      <c r="D330" s="1"/>
      <c r="E330" s="1"/>
      <c r="F330" s="1135"/>
      <c r="G330" s="1"/>
      <c r="H330" s="1"/>
      <c r="I330" s="1133"/>
      <c r="J330" s="1133"/>
      <c r="K330" s="1133"/>
      <c r="L330" s="1133"/>
      <c r="M330" s="1133"/>
      <c r="N330" s="1133"/>
      <c r="O330" s="1133"/>
      <c r="P330" s="1133"/>
      <c r="Q330" s="1133"/>
      <c r="R330" s="1133"/>
      <c r="S330" s="1133"/>
      <c r="T330" s="1133"/>
      <c r="U330" s="1133"/>
      <c r="V330" s="1133"/>
      <c r="W330" s="1133"/>
      <c r="X330" s="1133"/>
      <c r="Y330" s="1133"/>
      <c r="Z330" s="1133"/>
      <c r="AA330" s="1133"/>
      <c r="AB330" s="1133"/>
      <c r="AC330" s="1"/>
      <c r="AD330" s="1"/>
      <c r="AE330" s="1"/>
      <c r="AF330" s="1"/>
      <c r="AG330" s="1"/>
      <c r="AH330" s="1"/>
      <c r="AI330" s="1"/>
    </row>
    <row r="331" spans="1:35" ht="15.75" customHeight="1" x14ac:dyDescent="0.2">
      <c r="A331" s="1"/>
      <c r="B331" s="1"/>
      <c r="C331" s="1"/>
      <c r="D331" s="1"/>
      <c r="E331" s="1"/>
      <c r="F331" s="1135"/>
      <c r="G331" s="1"/>
      <c r="H331" s="1"/>
      <c r="I331" s="1133"/>
      <c r="J331" s="1133"/>
      <c r="K331" s="1133"/>
      <c r="L331" s="1133"/>
      <c r="M331" s="1133"/>
      <c r="N331" s="1133"/>
      <c r="O331" s="1133"/>
      <c r="P331" s="1133"/>
      <c r="Q331" s="1133"/>
      <c r="R331" s="1133"/>
      <c r="S331" s="1133"/>
      <c r="T331" s="1133"/>
      <c r="U331" s="1133"/>
      <c r="V331" s="1133"/>
      <c r="W331" s="1133"/>
      <c r="X331" s="1133"/>
      <c r="Y331" s="1133"/>
      <c r="Z331" s="1133"/>
      <c r="AA331" s="1133"/>
      <c r="AB331" s="1133"/>
      <c r="AC331" s="1"/>
      <c r="AD331" s="1"/>
      <c r="AE331" s="1"/>
      <c r="AF331" s="1"/>
      <c r="AG331" s="1"/>
      <c r="AH331" s="1"/>
      <c r="AI331" s="1"/>
    </row>
    <row r="332" spans="1:35" ht="15.75" customHeight="1" x14ac:dyDescent="0.2">
      <c r="A332" s="1"/>
      <c r="B332" s="1"/>
      <c r="C332" s="1"/>
      <c r="D332" s="1"/>
      <c r="E332" s="1"/>
      <c r="F332" s="1135"/>
      <c r="G332" s="1"/>
      <c r="H332" s="1"/>
      <c r="I332" s="1133"/>
      <c r="J332" s="1133"/>
      <c r="K332" s="1133"/>
      <c r="L332" s="1133"/>
      <c r="M332" s="1133"/>
      <c r="N332" s="1133"/>
      <c r="O332" s="1133"/>
      <c r="P332" s="1133"/>
      <c r="Q332" s="1133"/>
      <c r="R332" s="1133"/>
      <c r="S332" s="1133"/>
      <c r="T332" s="1133"/>
      <c r="U332" s="1133"/>
      <c r="V332" s="1133"/>
      <c r="W332" s="1133"/>
      <c r="X332" s="1133"/>
      <c r="Y332" s="1133"/>
      <c r="Z332" s="1133"/>
      <c r="AA332" s="1133"/>
      <c r="AB332" s="1133"/>
      <c r="AC332" s="1"/>
      <c r="AD332" s="1"/>
      <c r="AE332" s="1"/>
      <c r="AF332" s="1"/>
      <c r="AG332" s="1"/>
      <c r="AH332" s="1"/>
      <c r="AI332" s="1"/>
    </row>
    <row r="333" spans="1:35" ht="15.75" customHeight="1" x14ac:dyDescent="0.2">
      <c r="A333" s="1"/>
      <c r="B333" s="1"/>
      <c r="C333" s="1"/>
      <c r="D333" s="1"/>
      <c r="E333" s="1"/>
      <c r="F333" s="1135"/>
      <c r="G333" s="1"/>
      <c r="H333" s="1"/>
      <c r="I333" s="1133"/>
      <c r="J333" s="1133"/>
      <c r="K333" s="1133"/>
      <c r="L333" s="1133"/>
      <c r="M333" s="1133"/>
      <c r="N333" s="1133"/>
      <c r="O333" s="1133"/>
      <c r="P333" s="1133"/>
      <c r="Q333" s="1133"/>
      <c r="R333" s="1133"/>
      <c r="S333" s="1133"/>
      <c r="T333" s="1133"/>
      <c r="U333" s="1133"/>
      <c r="V333" s="1133"/>
      <c r="W333" s="1133"/>
      <c r="X333" s="1133"/>
      <c r="Y333" s="1133"/>
      <c r="Z333" s="1133"/>
      <c r="AA333" s="1133"/>
      <c r="AB333" s="1133"/>
      <c r="AC333" s="1"/>
      <c r="AD333" s="1"/>
      <c r="AE333" s="1"/>
      <c r="AF333" s="1"/>
      <c r="AG333" s="1"/>
      <c r="AH333" s="1"/>
      <c r="AI333" s="1"/>
    </row>
    <row r="334" spans="1:35" ht="15.75" customHeight="1" x14ac:dyDescent="0.2">
      <c r="A334" s="1"/>
      <c r="B334" s="1"/>
      <c r="C334" s="1"/>
      <c r="D334" s="1"/>
      <c r="E334" s="1"/>
      <c r="F334" s="1135"/>
      <c r="G334" s="1"/>
      <c r="H334" s="1"/>
      <c r="I334" s="1133"/>
      <c r="J334" s="1133"/>
      <c r="K334" s="1133"/>
      <c r="L334" s="1133"/>
      <c r="M334" s="1133"/>
      <c r="N334" s="1133"/>
      <c r="O334" s="1133"/>
      <c r="P334" s="1133"/>
      <c r="Q334" s="1133"/>
      <c r="R334" s="1133"/>
      <c r="S334" s="1133"/>
      <c r="T334" s="1133"/>
      <c r="U334" s="1133"/>
      <c r="V334" s="1133"/>
      <c r="W334" s="1133"/>
      <c r="X334" s="1133"/>
      <c r="Y334" s="1133"/>
      <c r="Z334" s="1133"/>
      <c r="AA334" s="1133"/>
      <c r="AB334" s="1133"/>
      <c r="AC334" s="1"/>
      <c r="AD334" s="1"/>
      <c r="AE334" s="1"/>
      <c r="AF334" s="1"/>
      <c r="AG334" s="1"/>
      <c r="AH334" s="1"/>
      <c r="AI334" s="1"/>
    </row>
    <row r="335" spans="1:35" ht="15.75" customHeight="1" x14ac:dyDescent="0.2">
      <c r="A335" s="1"/>
      <c r="B335" s="1"/>
      <c r="C335" s="1"/>
      <c r="D335" s="1"/>
      <c r="E335" s="1"/>
      <c r="F335" s="1135"/>
      <c r="G335" s="1"/>
      <c r="H335" s="1"/>
      <c r="I335" s="1133"/>
      <c r="J335" s="1133"/>
      <c r="K335" s="1133"/>
      <c r="L335" s="1133"/>
      <c r="M335" s="1133"/>
      <c r="N335" s="1133"/>
      <c r="O335" s="1133"/>
      <c r="P335" s="1133"/>
      <c r="Q335" s="1133"/>
      <c r="R335" s="1133"/>
      <c r="S335" s="1133"/>
      <c r="T335" s="1133"/>
      <c r="U335" s="1133"/>
      <c r="V335" s="1133"/>
      <c r="W335" s="1133"/>
      <c r="X335" s="1133"/>
      <c r="Y335" s="1133"/>
      <c r="Z335" s="1133"/>
      <c r="AA335" s="1133"/>
      <c r="AB335" s="1133"/>
      <c r="AC335" s="1"/>
      <c r="AD335" s="1"/>
      <c r="AE335" s="1"/>
      <c r="AF335" s="1"/>
      <c r="AG335" s="1"/>
      <c r="AH335" s="1"/>
      <c r="AI335" s="1"/>
    </row>
    <row r="336" spans="1:35" ht="15.75" customHeight="1" x14ac:dyDescent="0.2">
      <c r="A336" s="1"/>
      <c r="B336" s="1"/>
      <c r="C336" s="1"/>
      <c r="D336" s="1"/>
      <c r="E336" s="1"/>
      <c r="F336" s="1135"/>
      <c r="G336" s="1"/>
      <c r="H336" s="1"/>
      <c r="I336" s="1133"/>
      <c r="J336" s="1133"/>
      <c r="K336" s="1133"/>
      <c r="L336" s="1133"/>
      <c r="M336" s="1133"/>
      <c r="N336" s="1133"/>
      <c r="O336" s="1133"/>
      <c r="P336" s="1133"/>
      <c r="Q336" s="1133"/>
      <c r="R336" s="1133"/>
      <c r="S336" s="1133"/>
      <c r="T336" s="1133"/>
      <c r="U336" s="1133"/>
      <c r="V336" s="1133"/>
      <c r="W336" s="1133"/>
      <c r="X336" s="1133"/>
      <c r="Y336" s="1133"/>
      <c r="Z336" s="1133"/>
      <c r="AA336" s="1133"/>
      <c r="AB336" s="1133"/>
      <c r="AC336" s="1"/>
      <c r="AD336" s="1"/>
      <c r="AE336" s="1"/>
      <c r="AF336" s="1"/>
      <c r="AG336" s="1"/>
      <c r="AH336" s="1"/>
      <c r="AI336" s="1"/>
    </row>
    <row r="337" spans="1:35" ht="15.75" customHeight="1" x14ac:dyDescent="0.2">
      <c r="A337" s="1"/>
      <c r="B337" s="1"/>
      <c r="C337" s="1"/>
      <c r="D337" s="1"/>
      <c r="E337" s="1"/>
      <c r="F337" s="1135"/>
      <c r="G337" s="1"/>
      <c r="H337" s="1"/>
      <c r="I337" s="1133"/>
      <c r="J337" s="1133"/>
      <c r="K337" s="1133"/>
      <c r="L337" s="1133"/>
      <c r="M337" s="1133"/>
      <c r="N337" s="1133"/>
      <c r="O337" s="1133"/>
      <c r="P337" s="1133"/>
      <c r="Q337" s="1133"/>
      <c r="R337" s="1133"/>
      <c r="S337" s="1133"/>
      <c r="T337" s="1133"/>
      <c r="U337" s="1133"/>
      <c r="V337" s="1133"/>
      <c r="W337" s="1133"/>
      <c r="X337" s="1133"/>
      <c r="Y337" s="1133"/>
      <c r="Z337" s="1133"/>
      <c r="AA337" s="1133"/>
      <c r="AB337" s="1133"/>
      <c r="AC337" s="1"/>
      <c r="AD337" s="1"/>
      <c r="AE337" s="1"/>
      <c r="AF337" s="1"/>
      <c r="AG337" s="1"/>
      <c r="AH337" s="1"/>
      <c r="AI337" s="1"/>
    </row>
    <row r="338" spans="1:35" ht="15.75" customHeight="1" x14ac:dyDescent="0.2">
      <c r="A338" s="1"/>
      <c r="B338" s="1"/>
      <c r="C338" s="1"/>
      <c r="D338" s="1"/>
      <c r="E338" s="1"/>
      <c r="F338" s="1135"/>
      <c r="G338" s="1"/>
      <c r="H338" s="1"/>
      <c r="I338" s="1133"/>
      <c r="J338" s="1133"/>
      <c r="K338" s="1133"/>
      <c r="L338" s="1133"/>
      <c r="M338" s="1133"/>
      <c r="N338" s="1133"/>
      <c r="O338" s="1133"/>
      <c r="P338" s="1133"/>
      <c r="Q338" s="1133"/>
      <c r="R338" s="1133"/>
      <c r="S338" s="1133"/>
      <c r="T338" s="1133"/>
      <c r="U338" s="1133"/>
      <c r="V338" s="1133"/>
      <c r="W338" s="1133"/>
      <c r="X338" s="1133"/>
      <c r="Y338" s="1133"/>
      <c r="Z338" s="1133"/>
      <c r="AA338" s="1133"/>
      <c r="AB338" s="1133"/>
      <c r="AC338" s="1"/>
      <c r="AD338" s="1"/>
      <c r="AE338" s="1"/>
      <c r="AF338" s="1"/>
      <c r="AG338" s="1"/>
      <c r="AH338" s="1"/>
      <c r="AI338" s="1"/>
    </row>
    <row r="339" spans="1:35" ht="15.75" customHeight="1" x14ac:dyDescent="0.2">
      <c r="A339" s="1"/>
      <c r="B339" s="1"/>
      <c r="C339" s="1"/>
      <c r="D339" s="1"/>
      <c r="E339" s="1"/>
      <c r="F339" s="1135"/>
      <c r="G339" s="1"/>
      <c r="H339" s="1"/>
      <c r="I339" s="1133"/>
      <c r="J339" s="1133"/>
      <c r="K339" s="1133"/>
      <c r="L339" s="1133"/>
      <c r="M339" s="1133"/>
      <c r="N339" s="1133"/>
      <c r="O339" s="1133"/>
      <c r="P339" s="1133"/>
      <c r="Q339" s="1133"/>
      <c r="R339" s="1133"/>
      <c r="S339" s="1133"/>
      <c r="T339" s="1133"/>
      <c r="U339" s="1133"/>
      <c r="V339" s="1133"/>
      <c r="W339" s="1133"/>
      <c r="X339" s="1133"/>
      <c r="Y339" s="1133"/>
      <c r="Z339" s="1133"/>
      <c r="AA339" s="1133"/>
      <c r="AB339" s="1133"/>
      <c r="AC339" s="1"/>
      <c r="AD339" s="1"/>
      <c r="AE339" s="1"/>
      <c r="AF339" s="1"/>
      <c r="AG339" s="1"/>
      <c r="AH339" s="1"/>
      <c r="AI339" s="1"/>
    </row>
    <row r="340" spans="1:35" ht="15.75" customHeight="1" x14ac:dyDescent="0.2">
      <c r="A340" s="1"/>
      <c r="B340" s="1"/>
      <c r="C340" s="1"/>
      <c r="D340" s="1"/>
      <c r="E340" s="1"/>
      <c r="F340" s="1135"/>
      <c r="G340" s="1"/>
      <c r="H340" s="1"/>
      <c r="I340" s="1133"/>
      <c r="J340" s="1133"/>
      <c r="K340" s="1133"/>
      <c r="L340" s="1133"/>
      <c r="M340" s="1133"/>
      <c r="N340" s="1133"/>
      <c r="O340" s="1133"/>
      <c r="P340" s="1133"/>
      <c r="Q340" s="1133"/>
      <c r="R340" s="1133"/>
      <c r="S340" s="1133"/>
      <c r="T340" s="1133"/>
      <c r="U340" s="1133"/>
      <c r="V340" s="1133"/>
      <c r="W340" s="1133"/>
      <c r="X340" s="1133"/>
      <c r="Y340" s="1133"/>
      <c r="Z340" s="1133"/>
      <c r="AA340" s="1133"/>
      <c r="AB340" s="1133"/>
      <c r="AC340" s="1"/>
      <c r="AD340" s="1"/>
      <c r="AE340" s="1"/>
      <c r="AF340" s="1"/>
      <c r="AG340" s="1"/>
      <c r="AH340" s="1"/>
      <c r="AI340" s="1"/>
    </row>
    <row r="341" spans="1:35" ht="15.75" customHeight="1" x14ac:dyDescent="0.2">
      <c r="A341" s="1"/>
      <c r="B341" s="1"/>
      <c r="C341" s="1"/>
      <c r="D341" s="1"/>
      <c r="E341" s="1"/>
      <c r="F341" s="1135"/>
      <c r="G341" s="1"/>
      <c r="H341" s="1"/>
      <c r="I341" s="1133"/>
      <c r="J341" s="1133"/>
      <c r="K341" s="1133"/>
      <c r="L341" s="1133"/>
      <c r="M341" s="1133"/>
      <c r="N341" s="1133"/>
      <c r="O341" s="1133"/>
      <c r="P341" s="1133"/>
      <c r="Q341" s="1133"/>
      <c r="R341" s="1133"/>
      <c r="S341" s="1133"/>
      <c r="T341" s="1133"/>
      <c r="U341" s="1133"/>
      <c r="V341" s="1133"/>
      <c r="W341" s="1133"/>
      <c r="X341" s="1133"/>
      <c r="Y341" s="1133"/>
      <c r="Z341" s="1133"/>
      <c r="AA341" s="1133"/>
      <c r="AB341" s="1133"/>
      <c r="AC341" s="1"/>
      <c r="AD341" s="1"/>
      <c r="AE341" s="1"/>
      <c r="AF341" s="1"/>
      <c r="AG341" s="1"/>
      <c r="AH341" s="1"/>
      <c r="AI341" s="1"/>
    </row>
    <row r="342" spans="1:35" ht="15.75" customHeight="1" x14ac:dyDescent="0.2">
      <c r="A342" s="1"/>
      <c r="B342" s="1"/>
      <c r="C342" s="1"/>
      <c r="D342" s="1"/>
      <c r="E342" s="1"/>
      <c r="F342" s="1135"/>
      <c r="G342" s="1"/>
      <c r="H342" s="1"/>
      <c r="I342" s="1133"/>
      <c r="J342" s="1133"/>
      <c r="K342" s="1133"/>
      <c r="L342" s="1133"/>
      <c r="M342" s="1133"/>
      <c r="N342" s="1133"/>
      <c r="O342" s="1133"/>
      <c r="P342" s="1133"/>
      <c r="Q342" s="1133"/>
      <c r="R342" s="1133"/>
      <c r="S342" s="1133"/>
      <c r="T342" s="1133"/>
      <c r="U342" s="1133"/>
      <c r="V342" s="1133"/>
      <c r="W342" s="1133"/>
      <c r="X342" s="1133"/>
      <c r="Y342" s="1133"/>
      <c r="Z342" s="1133"/>
      <c r="AA342" s="1133"/>
      <c r="AB342" s="1133"/>
      <c r="AC342" s="1"/>
      <c r="AD342" s="1"/>
      <c r="AE342" s="1"/>
      <c r="AF342" s="1"/>
      <c r="AG342" s="1"/>
      <c r="AH342" s="1"/>
      <c r="AI342" s="1"/>
    </row>
    <row r="343" spans="1:35" ht="15.75" customHeight="1" x14ac:dyDescent="0.2">
      <c r="A343" s="1"/>
      <c r="B343" s="1"/>
      <c r="C343" s="1"/>
      <c r="D343" s="1"/>
      <c r="E343" s="1"/>
      <c r="F343" s="1135"/>
      <c r="G343" s="1"/>
      <c r="H343" s="1"/>
      <c r="I343" s="1133"/>
      <c r="J343" s="1133"/>
      <c r="K343" s="1133"/>
      <c r="L343" s="1133"/>
      <c r="M343" s="1133"/>
      <c r="N343" s="1133"/>
      <c r="O343" s="1133"/>
      <c r="P343" s="1133"/>
      <c r="Q343" s="1133"/>
      <c r="R343" s="1133"/>
      <c r="S343" s="1133"/>
      <c r="T343" s="1133"/>
      <c r="U343" s="1133"/>
      <c r="V343" s="1133"/>
      <c r="W343" s="1133"/>
      <c r="X343" s="1133"/>
      <c r="Y343" s="1133"/>
      <c r="Z343" s="1133"/>
      <c r="AA343" s="1133"/>
      <c r="AB343" s="1133"/>
      <c r="AC343" s="1"/>
      <c r="AD343" s="1"/>
      <c r="AE343" s="1"/>
      <c r="AF343" s="1"/>
      <c r="AG343" s="1"/>
      <c r="AH343" s="1"/>
      <c r="AI343" s="1"/>
    </row>
    <row r="344" spans="1:35" ht="15.75" customHeight="1" x14ac:dyDescent="0.2">
      <c r="A344" s="1"/>
      <c r="B344" s="1"/>
      <c r="C344" s="1"/>
      <c r="D344" s="1"/>
      <c r="E344" s="1"/>
      <c r="F344" s="1135"/>
      <c r="G344" s="1"/>
      <c r="H344" s="1"/>
      <c r="I344" s="1133"/>
      <c r="J344" s="1133"/>
      <c r="K344" s="1133"/>
      <c r="L344" s="1133"/>
      <c r="M344" s="1133"/>
      <c r="N344" s="1133"/>
      <c r="O344" s="1133"/>
      <c r="P344" s="1133"/>
      <c r="Q344" s="1133"/>
      <c r="R344" s="1133"/>
      <c r="S344" s="1133"/>
      <c r="T344" s="1133"/>
      <c r="U344" s="1133"/>
      <c r="V344" s="1133"/>
      <c r="W344" s="1133"/>
      <c r="X344" s="1133"/>
      <c r="Y344" s="1133"/>
      <c r="Z344" s="1133"/>
      <c r="AA344" s="1133"/>
      <c r="AB344" s="1133"/>
      <c r="AC344" s="1"/>
      <c r="AD344" s="1"/>
      <c r="AE344" s="1"/>
      <c r="AF344" s="1"/>
      <c r="AG344" s="1"/>
      <c r="AH344" s="1"/>
      <c r="AI344" s="1"/>
    </row>
    <row r="345" spans="1:35" ht="15.75" customHeight="1" x14ac:dyDescent="0.2">
      <c r="A345" s="1"/>
      <c r="B345" s="1"/>
      <c r="C345" s="1"/>
      <c r="D345" s="1"/>
      <c r="E345" s="1"/>
      <c r="F345" s="1135"/>
      <c r="G345" s="1"/>
      <c r="H345" s="1"/>
      <c r="I345" s="1133"/>
      <c r="J345" s="1133"/>
      <c r="K345" s="1133"/>
      <c r="L345" s="1133"/>
      <c r="M345" s="1133"/>
      <c r="N345" s="1133"/>
      <c r="O345" s="1133"/>
      <c r="P345" s="1133"/>
      <c r="Q345" s="1133"/>
      <c r="R345" s="1133"/>
      <c r="S345" s="1133"/>
      <c r="T345" s="1133"/>
      <c r="U345" s="1133"/>
      <c r="V345" s="1133"/>
      <c r="W345" s="1133"/>
      <c r="X345" s="1133"/>
      <c r="Y345" s="1133"/>
      <c r="Z345" s="1133"/>
      <c r="AA345" s="1133"/>
      <c r="AB345" s="1133"/>
      <c r="AC345" s="1"/>
      <c r="AD345" s="1"/>
      <c r="AE345" s="1"/>
      <c r="AF345" s="1"/>
      <c r="AG345" s="1"/>
      <c r="AH345" s="1"/>
      <c r="AI345" s="1"/>
    </row>
    <row r="346" spans="1:35" ht="15.75" customHeight="1" x14ac:dyDescent="0.2">
      <c r="A346" s="1"/>
      <c r="B346" s="1"/>
      <c r="C346" s="1"/>
      <c r="D346" s="1"/>
      <c r="E346" s="1"/>
      <c r="F346" s="1135"/>
      <c r="G346" s="1"/>
      <c r="H346" s="1"/>
      <c r="I346" s="1133"/>
      <c r="J346" s="1133"/>
      <c r="K346" s="1133"/>
      <c r="L346" s="1133"/>
      <c r="M346" s="1133"/>
      <c r="N346" s="1133"/>
      <c r="O346" s="1133"/>
      <c r="P346" s="1133"/>
      <c r="Q346" s="1133"/>
      <c r="R346" s="1133"/>
      <c r="S346" s="1133"/>
      <c r="T346" s="1133"/>
      <c r="U346" s="1133"/>
      <c r="V346" s="1133"/>
      <c r="W346" s="1133"/>
      <c r="X346" s="1133"/>
      <c r="Y346" s="1133"/>
      <c r="Z346" s="1133"/>
      <c r="AA346" s="1133"/>
      <c r="AB346" s="1133"/>
      <c r="AC346" s="1"/>
      <c r="AD346" s="1"/>
      <c r="AE346" s="1"/>
      <c r="AF346" s="1"/>
      <c r="AG346" s="1"/>
      <c r="AH346" s="1"/>
      <c r="AI346" s="1"/>
    </row>
    <row r="347" spans="1:35" ht="15.75" customHeight="1" x14ac:dyDescent="0.2">
      <c r="A347" s="1"/>
      <c r="B347" s="1"/>
      <c r="C347" s="1"/>
      <c r="D347" s="1"/>
      <c r="E347" s="1"/>
      <c r="F347" s="1135"/>
      <c r="G347" s="1"/>
      <c r="H347" s="1"/>
      <c r="I347" s="1133"/>
      <c r="J347" s="1133"/>
      <c r="K347" s="1133"/>
      <c r="L347" s="1133"/>
      <c r="M347" s="1133"/>
      <c r="N347" s="1133"/>
      <c r="O347" s="1133"/>
      <c r="P347" s="1133"/>
      <c r="Q347" s="1133"/>
      <c r="R347" s="1133"/>
      <c r="S347" s="1133"/>
      <c r="T347" s="1133"/>
      <c r="U347" s="1133"/>
      <c r="V347" s="1133"/>
      <c r="W347" s="1133"/>
      <c r="X347" s="1133"/>
      <c r="Y347" s="1133"/>
      <c r="Z347" s="1133"/>
      <c r="AA347" s="1133"/>
      <c r="AB347" s="1133"/>
      <c r="AC347" s="1"/>
      <c r="AD347" s="1"/>
      <c r="AE347" s="1"/>
      <c r="AF347" s="1"/>
      <c r="AG347" s="1"/>
      <c r="AH347" s="1"/>
      <c r="AI347" s="1"/>
    </row>
    <row r="348" spans="1:35" ht="15.75" customHeight="1" x14ac:dyDescent="0.2">
      <c r="A348" s="1"/>
      <c r="B348" s="1"/>
      <c r="C348" s="1"/>
      <c r="D348" s="1"/>
      <c r="E348" s="1"/>
      <c r="F348" s="1135"/>
      <c r="G348" s="1"/>
      <c r="H348" s="1"/>
      <c r="I348" s="1133"/>
      <c r="J348" s="1133"/>
      <c r="K348" s="1133"/>
      <c r="L348" s="1133"/>
      <c r="M348" s="1133"/>
      <c r="N348" s="1133"/>
      <c r="O348" s="1133"/>
      <c r="P348" s="1133"/>
      <c r="Q348" s="1133"/>
      <c r="R348" s="1133"/>
      <c r="S348" s="1133"/>
      <c r="T348" s="1133"/>
      <c r="U348" s="1133"/>
      <c r="V348" s="1133"/>
      <c r="W348" s="1133"/>
      <c r="X348" s="1133"/>
      <c r="Y348" s="1133"/>
      <c r="Z348" s="1133"/>
      <c r="AA348" s="1133"/>
      <c r="AB348" s="1133"/>
      <c r="AC348" s="1"/>
      <c r="AD348" s="1"/>
      <c r="AE348" s="1"/>
      <c r="AF348" s="1"/>
      <c r="AG348" s="1"/>
      <c r="AH348" s="1"/>
      <c r="AI348" s="1"/>
    </row>
    <row r="349" spans="1:35" ht="15.75" customHeight="1" x14ac:dyDescent="0.2">
      <c r="A349" s="1"/>
      <c r="B349" s="1"/>
      <c r="C349" s="1"/>
      <c r="D349" s="1"/>
      <c r="E349" s="1"/>
      <c r="F349" s="1135"/>
      <c r="G349" s="1"/>
      <c r="H349" s="1"/>
      <c r="I349" s="1133"/>
      <c r="J349" s="1133"/>
      <c r="K349" s="1133"/>
      <c r="L349" s="1133"/>
      <c r="M349" s="1133"/>
      <c r="N349" s="1133"/>
      <c r="O349" s="1133"/>
      <c r="P349" s="1133"/>
      <c r="Q349" s="1133"/>
      <c r="R349" s="1133"/>
      <c r="S349" s="1133"/>
      <c r="T349" s="1133"/>
      <c r="U349" s="1133"/>
      <c r="V349" s="1133"/>
      <c r="W349" s="1133"/>
      <c r="X349" s="1133"/>
      <c r="Y349" s="1133"/>
      <c r="Z349" s="1133"/>
      <c r="AA349" s="1133"/>
      <c r="AB349" s="1133"/>
      <c r="AC349" s="1"/>
      <c r="AD349" s="1"/>
      <c r="AE349" s="1"/>
      <c r="AF349" s="1"/>
      <c r="AG349" s="1"/>
      <c r="AH349" s="1"/>
      <c r="AI349" s="1"/>
    </row>
    <row r="350" spans="1:35" ht="15.75" customHeight="1" x14ac:dyDescent="0.2">
      <c r="A350" s="1"/>
      <c r="B350" s="1"/>
      <c r="C350" s="1"/>
      <c r="D350" s="1"/>
      <c r="E350" s="1"/>
      <c r="F350" s="1135"/>
      <c r="G350" s="1"/>
      <c r="H350" s="1"/>
      <c r="I350" s="1133"/>
      <c r="J350" s="1133"/>
      <c r="K350" s="1133"/>
      <c r="L350" s="1133"/>
      <c r="M350" s="1133"/>
      <c r="N350" s="1133"/>
      <c r="O350" s="1133"/>
      <c r="P350" s="1133"/>
      <c r="Q350" s="1133"/>
      <c r="R350" s="1133"/>
      <c r="S350" s="1133"/>
      <c r="T350" s="1133"/>
      <c r="U350" s="1133"/>
      <c r="V350" s="1133"/>
      <c r="W350" s="1133"/>
      <c r="X350" s="1133"/>
      <c r="Y350" s="1133"/>
      <c r="Z350" s="1133"/>
      <c r="AA350" s="1133"/>
      <c r="AB350" s="1133"/>
      <c r="AC350" s="1"/>
      <c r="AD350" s="1"/>
      <c r="AE350" s="1"/>
      <c r="AF350" s="1"/>
      <c r="AG350" s="1"/>
      <c r="AH350" s="1"/>
      <c r="AI350" s="1"/>
    </row>
    <row r="351" spans="1:35" ht="15.75" customHeight="1" x14ac:dyDescent="0.2">
      <c r="A351" s="1"/>
      <c r="B351" s="1"/>
      <c r="C351" s="1"/>
      <c r="D351" s="1"/>
      <c r="E351" s="1"/>
      <c r="F351" s="1135"/>
      <c r="G351" s="1"/>
      <c r="H351" s="1"/>
      <c r="I351" s="1133"/>
      <c r="J351" s="1133"/>
      <c r="K351" s="1133"/>
      <c r="L351" s="1133"/>
      <c r="M351" s="1133"/>
      <c r="N351" s="1133"/>
      <c r="O351" s="1133"/>
      <c r="P351" s="1133"/>
      <c r="Q351" s="1133"/>
      <c r="R351" s="1133"/>
      <c r="S351" s="1133"/>
      <c r="T351" s="1133"/>
      <c r="U351" s="1133"/>
      <c r="V351" s="1133"/>
      <c r="W351" s="1133"/>
      <c r="X351" s="1133"/>
      <c r="Y351" s="1133"/>
      <c r="Z351" s="1133"/>
      <c r="AA351" s="1133"/>
      <c r="AB351" s="1133"/>
      <c r="AC351" s="1"/>
      <c r="AD351" s="1"/>
      <c r="AE351" s="1"/>
      <c r="AF351" s="1"/>
      <c r="AG351" s="1"/>
      <c r="AH351" s="1"/>
      <c r="AI351" s="1"/>
    </row>
    <row r="352" spans="1:35" ht="15.75" customHeight="1" x14ac:dyDescent="0.2">
      <c r="A352" s="1"/>
      <c r="B352" s="1"/>
      <c r="C352" s="1"/>
      <c r="D352" s="1"/>
      <c r="E352" s="1"/>
      <c r="F352" s="1135"/>
      <c r="G352" s="1"/>
      <c r="H352" s="1"/>
      <c r="I352" s="1133"/>
      <c r="J352" s="1133"/>
      <c r="K352" s="1133"/>
      <c r="L352" s="1133"/>
      <c r="M352" s="1133"/>
      <c r="N352" s="1133"/>
      <c r="O352" s="1133"/>
      <c r="P352" s="1133"/>
      <c r="Q352" s="1133"/>
      <c r="R352" s="1133"/>
      <c r="S352" s="1133"/>
      <c r="T352" s="1133"/>
      <c r="U352" s="1133"/>
      <c r="V352" s="1133"/>
      <c r="W352" s="1133"/>
      <c r="X352" s="1133"/>
      <c r="Y352" s="1133"/>
      <c r="Z352" s="1133"/>
      <c r="AA352" s="1133"/>
      <c r="AB352" s="1133"/>
      <c r="AC352" s="1"/>
      <c r="AD352" s="1"/>
      <c r="AE352" s="1"/>
      <c r="AF352" s="1"/>
      <c r="AG352" s="1"/>
      <c r="AH352" s="1"/>
      <c r="AI352" s="1"/>
    </row>
    <row r="353" spans="1:35" ht="15.75" customHeight="1" x14ac:dyDescent="0.2">
      <c r="A353" s="1"/>
      <c r="B353" s="1"/>
      <c r="C353" s="1"/>
      <c r="D353" s="1"/>
      <c r="E353" s="1"/>
      <c r="F353" s="1135"/>
      <c r="G353" s="1"/>
      <c r="H353" s="1"/>
      <c r="I353" s="1133"/>
      <c r="J353" s="1133"/>
      <c r="K353" s="1133"/>
      <c r="L353" s="1133"/>
      <c r="M353" s="1133"/>
      <c r="N353" s="1133"/>
      <c r="O353" s="1133"/>
      <c r="P353" s="1133"/>
      <c r="Q353" s="1133"/>
      <c r="R353" s="1133"/>
      <c r="S353" s="1133"/>
      <c r="T353" s="1133"/>
      <c r="U353" s="1133"/>
      <c r="V353" s="1133"/>
      <c r="W353" s="1133"/>
      <c r="X353" s="1133"/>
      <c r="Y353" s="1133"/>
      <c r="Z353" s="1133"/>
      <c r="AA353" s="1133"/>
      <c r="AB353" s="1133"/>
      <c r="AC353" s="1"/>
      <c r="AD353" s="1"/>
      <c r="AE353" s="1"/>
      <c r="AF353" s="1"/>
      <c r="AG353" s="1"/>
      <c r="AH353" s="1"/>
      <c r="AI353" s="1"/>
    </row>
    <row r="354" spans="1:35" ht="15.75" customHeight="1" x14ac:dyDescent="0.2">
      <c r="A354" s="1"/>
      <c r="B354" s="1"/>
      <c r="C354" s="1"/>
      <c r="D354" s="1"/>
      <c r="E354" s="1"/>
      <c r="F354" s="1135"/>
      <c r="G354" s="1"/>
      <c r="H354" s="1"/>
      <c r="I354" s="1133"/>
      <c r="J354" s="1133"/>
      <c r="K354" s="1133"/>
      <c r="L354" s="1133"/>
      <c r="M354" s="1133"/>
      <c r="N354" s="1133"/>
      <c r="O354" s="1133"/>
      <c r="P354" s="1133"/>
      <c r="Q354" s="1133"/>
      <c r="R354" s="1133"/>
      <c r="S354" s="1133"/>
      <c r="T354" s="1133"/>
      <c r="U354" s="1133"/>
      <c r="V354" s="1133"/>
      <c r="W354" s="1133"/>
      <c r="X354" s="1133"/>
      <c r="Y354" s="1133"/>
      <c r="Z354" s="1133"/>
      <c r="AA354" s="1133"/>
      <c r="AB354" s="1133"/>
      <c r="AC354" s="1"/>
      <c r="AD354" s="1"/>
      <c r="AE354" s="1"/>
      <c r="AF354" s="1"/>
      <c r="AG354" s="1"/>
      <c r="AH354" s="1"/>
      <c r="AI354" s="1"/>
    </row>
    <row r="355" spans="1:35" ht="15.75" customHeight="1" x14ac:dyDescent="0.2">
      <c r="A355" s="1"/>
      <c r="B355" s="1"/>
      <c r="C355" s="1"/>
      <c r="D355" s="1"/>
      <c r="E355" s="1"/>
      <c r="F355" s="1135"/>
      <c r="G355" s="1"/>
      <c r="H355" s="1"/>
      <c r="I355" s="1133"/>
      <c r="J355" s="1133"/>
      <c r="K355" s="1133"/>
      <c r="L355" s="1133"/>
      <c r="M355" s="1133"/>
      <c r="N355" s="1133"/>
      <c r="O355" s="1133"/>
      <c r="P355" s="1133"/>
      <c r="Q355" s="1133"/>
      <c r="R355" s="1133"/>
      <c r="S355" s="1133"/>
      <c r="T355" s="1133"/>
      <c r="U355" s="1133"/>
      <c r="V355" s="1133"/>
      <c r="W355" s="1133"/>
      <c r="X355" s="1133"/>
      <c r="Y355" s="1133"/>
      <c r="Z355" s="1133"/>
      <c r="AA355" s="1133"/>
      <c r="AB355" s="1133"/>
      <c r="AC355" s="1"/>
      <c r="AD355" s="1"/>
      <c r="AE355" s="1"/>
      <c r="AF355" s="1"/>
      <c r="AG355" s="1"/>
      <c r="AH355" s="1"/>
      <c r="AI355" s="1"/>
    </row>
    <row r="356" spans="1:35" ht="15.75" customHeight="1" x14ac:dyDescent="0.2">
      <c r="A356" s="1"/>
      <c r="B356" s="1"/>
      <c r="C356" s="1"/>
      <c r="D356" s="1"/>
      <c r="E356" s="1"/>
      <c r="F356" s="1135"/>
      <c r="G356" s="1"/>
      <c r="H356" s="1"/>
      <c r="I356" s="1133"/>
      <c r="J356" s="1133"/>
      <c r="K356" s="1133"/>
      <c r="L356" s="1133"/>
      <c r="M356" s="1133"/>
      <c r="N356" s="1133"/>
      <c r="O356" s="1133"/>
      <c r="P356" s="1133"/>
      <c r="Q356" s="1133"/>
      <c r="R356" s="1133"/>
      <c r="S356" s="1133"/>
      <c r="T356" s="1133"/>
      <c r="U356" s="1133"/>
      <c r="V356" s="1133"/>
      <c r="W356" s="1133"/>
      <c r="X356" s="1133"/>
      <c r="Y356" s="1133"/>
      <c r="Z356" s="1133"/>
      <c r="AA356" s="1133"/>
      <c r="AB356" s="1133"/>
      <c r="AC356" s="1"/>
      <c r="AD356" s="1"/>
      <c r="AE356" s="1"/>
      <c r="AF356" s="1"/>
      <c r="AG356" s="1"/>
      <c r="AH356" s="1"/>
      <c r="AI356" s="1"/>
    </row>
    <row r="357" spans="1:35" ht="15.75" customHeight="1" x14ac:dyDescent="0.2">
      <c r="A357" s="1"/>
      <c r="B357" s="1"/>
      <c r="C357" s="1"/>
      <c r="D357" s="1"/>
      <c r="E357" s="1"/>
      <c r="F357" s="1135"/>
      <c r="G357" s="1"/>
      <c r="H357" s="1"/>
      <c r="I357" s="1133"/>
      <c r="J357" s="1133"/>
      <c r="K357" s="1133"/>
      <c r="L357" s="1133"/>
      <c r="M357" s="1133"/>
      <c r="N357" s="1133"/>
      <c r="O357" s="1133"/>
      <c r="P357" s="1133"/>
      <c r="Q357" s="1133"/>
      <c r="R357" s="1133"/>
      <c r="S357" s="1133"/>
      <c r="T357" s="1133"/>
      <c r="U357" s="1133"/>
      <c r="V357" s="1133"/>
      <c r="W357" s="1133"/>
      <c r="X357" s="1133"/>
      <c r="Y357" s="1133"/>
      <c r="Z357" s="1133"/>
      <c r="AA357" s="1133"/>
      <c r="AB357" s="1133"/>
      <c r="AC357" s="1"/>
      <c r="AD357" s="1"/>
      <c r="AE357" s="1"/>
      <c r="AF357" s="1"/>
      <c r="AG357" s="1"/>
      <c r="AH357" s="1"/>
      <c r="AI357" s="1"/>
    </row>
    <row r="358" spans="1:35" ht="15.75" customHeight="1" x14ac:dyDescent="0.2">
      <c r="A358" s="1"/>
      <c r="B358" s="1"/>
      <c r="C358" s="1"/>
      <c r="D358" s="1"/>
      <c r="E358" s="1"/>
      <c r="F358" s="1135"/>
      <c r="G358" s="1"/>
      <c r="H358" s="1"/>
      <c r="I358" s="1133"/>
      <c r="J358" s="1133"/>
      <c r="K358" s="1133"/>
      <c r="L358" s="1133"/>
      <c r="M358" s="1133"/>
      <c r="N358" s="1133"/>
      <c r="O358" s="1133"/>
      <c r="P358" s="1133"/>
      <c r="Q358" s="1133"/>
      <c r="R358" s="1133"/>
      <c r="S358" s="1133"/>
      <c r="T358" s="1133"/>
      <c r="U358" s="1133"/>
      <c r="V358" s="1133"/>
      <c r="W358" s="1133"/>
      <c r="X358" s="1133"/>
      <c r="Y358" s="1133"/>
      <c r="Z358" s="1133"/>
      <c r="AA358" s="1133"/>
      <c r="AB358" s="1133"/>
      <c r="AC358" s="1"/>
      <c r="AD358" s="1"/>
      <c r="AE358" s="1"/>
      <c r="AF358" s="1"/>
      <c r="AG358" s="1"/>
      <c r="AH358" s="1"/>
      <c r="AI358" s="1"/>
    </row>
    <row r="359" spans="1:35" ht="15.75" customHeight="1" x14ac:dyDescent="0.2">
      <c r="A359" s="1"/>
      <c r="B359" s="1"/>
      <c r="C359" s="1"/>
      <c r="D359" s="1"/>
      <c r="E359" s="1"/>
      <c r="F359" s="1135"/>
      <c r="G359" s="1"/>
      <c r="H359" s="1"/>
      <c r="I359" s="1133"/>
      <c r="J359" s="1133"/>
      <c r="K359" s="1133"/>
      <c r="L359" s="1133"/>
      <c r="M359" s="1133"/>
      <c r="N359" s="1133"/>
      <c r="O359" s="1133"/>
      <c r="P359" s="1133"/>
      <c r="Q359" s="1133"/>
      <c r="R359" s="1133"/>
      <c r="S359" s="1133"/>
      <c r="T359" s="1133"/>
      <c r="U359" s="1133"/>
      <c r="V359" s="1133"/>
      <c r="W359" s="1133"/>
      <c r="X359" s="1133"/>
      <c r="Y359" s="1133"/>
      <c r="Z359" s="1133"/>
      <c r="AA359" s="1133"/>
      <c r="AB359" s="1133"/>
      <c r="AC359" s="1"/>
      <c r="AD359" s="1"/>
      <c r="AE359" s="1"/>
      <c r="AF359" s="1"/>
      <c r="AG359" s="1"/>
      <c r="AH359" s="1"/>
      <c r="AI359" s="1"/>
    </row>
    <row r="360" spans="1:35" ht="15.75" customHeight="1" x14ac:dyDescent="0.2">
      <c r="A360" s="1"/>
      <c r="B360" s="1"/>
      <c r="C360" s="1"/>
      <c r="D360" s="1"/>
      <c r="E360" s="1"/>
      <c r="F360" s="1135"/>
      <c r="G360" s="1"/>
      <c r="H360" s="1"/>
      <c r="I360" s="1133"/>
      <c r="J360" s="1133"/>
      <c r="K360" s="1133"/>
      <c r="L360" s="1133"/>
      <c r="M360" s="1133"/>
      <c r="N360" s="1133"/>
      <c r="O360" s="1133"/>
      <c r="P360" s="1133"/>
      <c r="Q360" s="1133"/>
      <c r="R360" s="1133"/>
      <c r="S360" s="1133"/>
      <c r="T360" s="1133"/>
      <c r="U360" s="1133"/>
      <c r="V360" s="1133"/>
      <c r="W360" s="1133"/>
      <c r="X360" s="1133"/>
      <c r="Y360" s="1133"/>
      <c r="Z360" s="1133"/>
      <c r="AA360" s="1133"/>
      <c r="AB360" s="1133"/>
      <c r="AC360" s="1"/>
      <c r="AD360" s="1"/>
      <c r="AE360" s="1"/>
      <c r="AF360" s="1"/>
      <c r="AG360" s="1"/>
      <c r="AH360" s="1"/>
      <c r="AI360" s="1"/>
    </row>
    <row r="361" spans="1:35" ht="15.75" customHeight="1" x14ac:dyDescent="0.2">
      <c r="A361" s="1"/>
      <c r="B361" s="1"/>
      <c r="C361" s="1"/>
      <c r="D361" s="1"/>
      <c r="E361" s="1"/>
      <c r="F361" s="1135"/>
      <c r="G361" s="1"/>
      <c r="H361" s="1"/>
      <c r="I361" s="1133"/>
      <c r="J361" s="1133"/>
      <c r="K361" s="1133"/>
      <c r="L361" s="1133"/>
      <c r="M361" s="1133"/>
      <c r="N361" s="1133"/>
      <c r="O361" s="1133"/>
      <c r="P361" s="1133"/>
      <c r="Q361" s="1133"/>
      <c r="R361" s="1133"/>
      <c r="S361" s="1133"/>
      <c r="T361" s="1133"/>
      <c r="U361" s="1133"/>
      <c r="V361" s="1133"/>
      <c r="W361" s="1133"/>
      <c r="X361" s="1133"/>
      <c r="Y361" s="1133"/>
      <c r="Z361" s="1133"/>
      <c r="AA361" s="1133"/>
      <c r="AB361" s="1133"/>
      <c r="AC361" s="1"/>
      <c r="AD361" s="1"/>
      <c r="AE361" s="1"/>
      <c r="AF361" s="1"/>
      <c r="AG361" s="1"/>
      <c r="AH361" s="1"/>
      <c r="AI361" s="1"/>
    </row>
    <row r="362" spans="1:35" ht="15.75" customHeight="1" x14ac:dyDescent="0.2">
      <c r="A362" s="1"/>
      <c r="B362" s="1"/>
      <c r="C362" s="1"/>
      <c r="D362" s="1"/>
      <c r="E362" s="1"/>
      <c r="F362" s="1135"/>
      <c r="G362" s="1"/>
      <c r="H362" s="1"/>
      <c r="I362" s="1133"/>
      <c r="J362" s="1133"/>
      <c r="K362" s="1133"/>
      <c r="L362" s="1133"/>
      <c r="M362" s="1133"/>
      <c r="N362" s="1133"/>
      <c r="O362" s="1133"/>
      <c r="P362" s="1133"/>
      <c r="Q362" s="1133"/>
      <c r="R362" s="1133"/>
      <c r="S362" s="1133"/>
      <c r="T362" s="1133"/>
      <c r="U362" s="1133"/>
      <c r="V362" s="1133"/>
      <c r="W362" s="1133"/>
      <c r="X362" s="1133"/>
      <c r="Y362" s="1133"/>
      <c r="Z362" s="1133"/>
      <c r="AA362" s="1133"/>
      <c r="AB362" s="1133"/>
      <c r="AC362" s="1"/>
      <c r="AD362" s="1"/>
      <c r="AE362" s="1"/>
      <c r="AF362" s="1"/>
      <c r="AG362" s="1"/>
      <c r="AH362" s="1"/>
      <c r="AI362" s="1"/>
    </row>
    <row r="363" spans="1:35" ht="15.75" customHeight="1" x14ac:dyDescent="0.2">
      <c r="A363" s="1"/>
      <c r="B363" s="1"/>
      <c r="C363" s="1"/>
      <c r="D363" s="1"/>
      <c r="E363" s="1"/>
      <c r="F363" s="1135"/>
      <c r="G363" s="1"/>
      <c r="H363" s="1"/>
      <c r="I363" s="1133"/>
      <c r="J363" s="1133"/>
      <c r="K363" s="1133"/>
      <c r="L363" s="1133"/>
      <c r="M363" s="1133"/>
      <c r="N363" s="1133"/>
      <c r="O363" s="1133"/>
      <c r="P363" s="1133"/>
      <c r="Q363" s="1133"/>
      <c r="R363" s="1133"/>
      <c r="S363" s="1133"/>
      <c r="T363" s="1133"/>
      <c r="U363" s="1133"/>
      <c r="V363" s="1133"/>
      <c r="W363" s="1133"/>
      <c r="X363" s="1133"/>
      <c r="Y363" s="1133"/>
      <c r="Z363" s="1133"/>
      <c r="AA363" s="1133"/>
      <c r="AB363" s="1133"/>
      <c r="AC363" s="1"/>
      <c r="AD363" s="1"/>
      <c r="AE363" s="1"/>
      <c r="AF363" s="1"/>
      <c r="AG363" s="1"/>
      <c r="AH363" s="1"/>
      <c r="AI363" s="1"/>
    </row>
    <row r="364" spans="1:35" ht="15.75" customHeight="1" x14ac:dyDescent="0.2">
      <c r="A364" s="1"/>
      <c r="B364" s="1"/>
      <c r="C364" s="1"/>
      <c r="D364" s="1"/>
      <c r="E364" s="1"/>
      <c r="F364" s="1135"/>
      <c r="G364" s="1"/>
      <c r="H364" s="1"/>
      <c r="I364" s="1133"/>
      <c r="J364" s="1133"/>
      <c r="K364" s="1133"/>
      <c r="L364" s="1133"/>
      <c r="M364" s="1133"/>
      <c r="N364" s="1133"/>
      <c r="O364" s="1133"/>
      <c r="P364" s="1133"/>
      <c r="Q364" s="1133"/>
      <c r="R364" s="1133"/>
      <c r="S364" s="1133"/>
      <c r="T364" s="1133"/>
      <c r="U364" s="1133"/>
      <c r="V364" s="1133"/>
      <c r="W364" s="1133"/>
      <c r="X364" s="1133"/>
      <c r="Y364" s="1133"/>
      <c r="Z364" s="1133"/>
      <c r="AA364" s="1133"/>
      <c r="AB364" s="1133"/>
      <c r="AC364" s="1"/>
      <c r="AD364" s="1"/>
      <c r="AE364" s="1"/>
      <c r="AF364" s="1"/>
      <c r="AG364" s="1"/>
      <c r="AH364" s="1"/>
      <c r="AI364" s="1"/>
    </row>
    <row r="365" spans="1:35" ht="15.75" customHeight="1" x14ac:dyDescent="0.2">
      <c r="A365" s="1"/>
      <c r="B365" s="1"/>
      <c r="C365" s="1"/>
      <c r="D365" s="1"/>
      <c r="E365" s="1"/>
      <c r="F365" s="1135"/>
      <c r="G365" s="1"/>
      <c r="H365" s="1"/>
      <c r="I365" s="1133"/>
      <c r="J365" s="1133"/>
      <c r="K365" s="1133"/>
      <c r="L365" s="1133"/>
      <c r="M365" s="1133"/>
      <c r="N365" s="1133"/>
      <c r="O365" s="1133"/>
      <c r="P365" s="1133"/>
      <c r="Q365" s="1133"/>
      <c r="R365" s="1133"/>
      <c r="S365" s="1133"/>
      <c r="T365" s="1133"/>
      <c r="U365" s="1133"/>
      <c r="V365" s="1133"/>
      <c r="W365" s="1133"/>
      <c r="X365" s="1133"/>
      <c r="Y365" s="1133"/>
      <c r="Z365" s="1133"/>
      <c r="AA365" s="1133"/>
      <c r="AB365" s="1133"/>
      <c r="AC365" s="1"/>
      <c r="AD365" s="1"/>
      <c r="AE365" s="1"/>
      <c r="AF365" s="1"/>
      <c r="AG365" s="1"/>
      <c r="AH365" s="1"/>
      <c r="AI365" s="1"/>
    </row>
    <row r="366" spans="1:35" ht="15.75" customHeight="1" x14ac:dyDescent="0.2">
      <c r="A366" s="1"/>
      <c r="B366" s="1"/>
      <c r="C366" s="1"/>
      <c r="D366" s="1"/>
      <c r="E366" s="1"/>
      <c r="F366" s="1135"/>
      <c r="G366" s="1"/>
      <c r="H366" s="1"/>
      <c r="I366" s="1133"/>
      <c r="J366" s="1133"/>
      <c r="K366" s="1133"/>
      <c r="L366" s="1133"/>
      <c r="M366" s="1133"/>
      <c r="N366" s="1133"/>
      <c r="O366" s="1133"/>
      <c r="P366" s="1133"/>
      <c r="Q366" s="1133"/>
      <c r="R366" s="1133"/>
      <c r="S366" s="1133"/>
      <c r="T366" s="1133"/>
      <c r="U366" s="1133"/>
      <c r="V366" s="1133"/>
      <c r="W366" s="1133"/>
      <c r="X366" s="1133"/>
      <c r="Y366" s="1133"/>
      <c r="Z366" s="1133"/>
      <c r="AA366" s="1133"/>
      <c r="AB366" s="1133"/>
      <c r="AC366" s="1"/>
      <c r="AD366" s="1"/>
      <c r="AE366" s="1"/>
      <c r="AF366" s="1"/>
      <c r="AG366" s="1"/>
      <c r="AH366" s="1"/>
      <c r="AI366" s="1"/>
    </row>
    <row r="367" spans="1:35" ht="15.75" customHeight="1" x14ac:dyDescent="0.2">
      <c r="A367" s="1"/>
      <c r="B367" s="1"/>
      <c r="C367" s="1"/>
      <c r="D367" s="1"/>
      <c r="E367" s="1"/>
      <c r="F367" s="1135"/>
      <c r="G367" s="1"/>
      <c r="H367" s="1"/>
      <c r="I367" s="1133"/>
      <c r="J367" s="1133"/>
      <c r="K367" s="1133"/>
      <c r="L367" s="1133"/>
      <c r="M367" s="1133"/>
      <c r="N367" s="1133"/>
      <c r="O367" s="1133"/>
      <c r="P367" s="1133"/>
      <c r="Q367" s="1133"/>
      <c r="R367" s="1133"/>
      <c r="S367" s="1133"/>
      <c r="T367" s="1133"/>
      <c r="U367" s="1133"/>
      <c r="V367" s="1133"/>
      <c r="W367" s="1133"/>
      <c r="X367" s="1133"/>
      <c r="Y367" s="1133"/>
      <c r="Z367" s="1133"/>
      <c r="AA367" s="1133"/>
      <c r="AB367" s="1133"/>
      <c r="AC367" s="1"/>
      <c r="AD367" s="1"/>
      <c r="AE367" s="1"/>
      <c r="AF367" s="1"/>
      <c r="AG367" s="1"/>
      <c r="AH367" s="1"/>
      <c r="AI367" s="1"/>
    </row>
    <row r="368" spans="1:35" ht="15.75" customHeight="1" x14ac:dyDescent="0.2">
      <c r="A368" s="1"/>
      <c r="B368" s="1"/>
      <c r="C368" s="1"/>
      <c r="D368" s="1"/>
      <c r="E368" s="1"/>
      <c r="F368" s="1135"/>
      <c r="G368" s="1"/>
      <c r="H368" s="1"/>
      <c r="I368" s="1133"/>
      <c r="J368" s="1133"/>
      <c r="K368" s="1133"/>
      <c r="L368" s="1133"/>
      <c r="M368" s="1133"/>
      <c r="N368" s="1133"/>
      <c r="O368" s="1133"/>
      <c r="P368" s="1133"/>
      <c r="Q368" s="1133"/>
      <c r="R368" s="1133"/>
      <c r="S368" s="1133"/>
      <c r="T368" s="1133"/>
      <c r="U368" s="1133"/>
      <c r="V368" s="1133"/>
      <c r="W368" s="1133"/>
      <c r="X368" s="1133"/>
      <c r="Y368" s="1133"/>
      <c r="Z368" s="1133"/>
      <c r="AA368" s="1133"/>
      <c r="AB368" s="1133"/>
      <c r="AC368" s="1"/>
      <c r="AD368" s="1"/>
      <c r="AE368" s="1"/>
      <c r="AF368" s="1"/>
      <c r="AG368" s="1"/>
      <c r="AH368" s="1"/>
      <c r="AI368" s="1"/>
    </row>
    <row r="369" spans="1:35" ht="15.75" customHeight="1" x14ac:dyDescent="0.2">
      <c r="A369" s="1"/>
      <c r="B369" s="1"/>
      <c r="C369" s="1"/>
      <c r="D369" s="1"/>
      <c r="E369" s="1"/>
      <c r="F369" s="1135"/>
      <c r="G369" s="1"/>
      <c r="H369" s="1"/>
      <c r="I369" s="1133"/>
      <c r="J369" s="1133"/>
      <c r="K369" s="1133"/>
      <c r="L369" s="1133"/>
      <c r="M369" s="1133"/>
      <c r="N369" s="1133"/>
      <c r="O369" s="1133"/>
      <c r="P369" s="1133"/>
      <c r="Q369" s="1133"/>
      <c r="R369" s="1133"/>
      <c r="S369" s="1133"/>
      <c r="T369" s="1133"/>
      <c r="U369" s="1133"/>
      <c r="V369" s="1133"/>
      <c r="W369" s="1133"/>
      <c r="X369" s="1133"/>
      <c r="Y369" s="1133"/>
      <c r="Z369" s="1133"/>
      <c r="AA369" s="1133"/>
      <c r="AB369" s="1133"/>
      <c r="AC369" s="1"/>
      <c r="AD369" s="1"/>
      <c r="AE369" s="1"/>
      <c r="AF369" s="1"/>
      <c r="AG369" s="1"/>
      <c r="AH369" s="1"/>
      <c r="AI369" s="1"/>
    </row>
    <row r="370" spans="1:35" ht="15.75" customHeight="1" x14ac:dyDescent="0.2">
      <c r="A370" s="1"/>
      <c r="B370" s="1"/>
      <c r="C370" s="1"/>
      <c r="D370" s="1"/>
      <c r="E370" s="1"/>
      <c r="F370" s="1135"/>
      <c r="G370" s="1"/>
      <c r="H370" s="1"/>
      <c r="I370" s="1133"/>
      <c r="J370" s="1133"/>
      <c r="K370" s="1133"/>
      <c r="L370" s="1133"/>
      <c r="M370" s="1133"/>
      <c r="N370" s="1133"/>
      <c r="O370" s="1133"/>
      <c r="P370" s="1133"/>
      <c r="Q370" s="1133"/>
      <c r="R370" s="1133"/>
      <c r="S370" s="1133"/>
      <c r="T370" s="1133"/>
      <c r="U370" s="1133"/>
      <c r="V370" s="1133"/>
      <c r="W370" s="1133"/>
      <c r="X370" s="1133"/>
      <c r="Y370" s="1133"/>
      <c r="Z370" s="1133"/>
      <c r="AA370" s="1133"/>
      <c r="AB370" s="1133"/>
      <c r="AC370" s="1"/>
      <c r="AD370" s="1"/>
      <c r="AE370" s="1"/>
      <c r="AF370" s="1"/>
      <c r="AG370" s="1"/>
      <c r="AH370" s="1"/>
      <c r="AI370" s="1"/>
    </row>
    <row r="371" spans="1:35" ht="15.75" customHeight="1" x14ac:dyDescent="0.2">
      <c r="A371" s="1"/>
      <c r="B371" s="1"/>
      <c r="C371" s="1"/>
      <c r="D371" s="1"/>
      <c r="E371" s="1"/>
      <c r="F371" s="1135"/>
      <c r="G371" s="1"/>
      <c r="H371" s="1"/>
      <c r="I371" s="1133"/>
      <c r="J371" s="1133"/>
      <c r="K371" s="1133"/>
      <c r="L371" s="1133"/>
      <c r="M371" s="1133"/>
      <c r="N371" s="1133"/>
      <c r="O371" s="1133"/>
      <c r="P371" s="1133"/>
      <c r="Q371" s="1133"/>
      <c r="R371" s="1133"/>
      <c r="S371" s="1133"/>
      <c r="T371" s="1133"/>
      <c r="U371" s="1133"/>
      <c r="V371" s="1133"/>
      <c r="W371" s="1133"/>
      <c r="X371" s="1133"/>
      <c r="Y371" s="1133"/>
      <c r="Z371" s="1133"/>
      <c r="AA371" s="1133"/>
      <c r="AB371" s="1133"/>
      <c r="AC371" s="1"/>
      <c r="AD371" s="1"/>
      <c r="AE371" s="1"/>
      <c r="AF371" s="1"/>
      <c r="AG371" s="1"/>
      <c r="AH371" s="1"/>
      <c r="AI371" s="1"/>
    </row>
    <row r="372" spans="1:35" ht="15.75" customHeight="1" x14ac:dyDescent="0.2">
      <c r="A372" s="1"/>
      <c r="B372" s="1"/>
      <c r="C372" s="1"/>
      <c r="D372" s="1"/>
      <c r="E372" s="1"/>
      <c r="F372" s="1135"/>
      <c r="G372" s="1"/>
      <c r="H372" s="1"/>
      <c r="I372" s="1133"/>
      <c r="J372" s="1133"/>
      <c r="K372" s="1133"/>
      <c r="L372" s="1133"/>
      <c r="M372" s="1133"/>
      <c r="N372" s="1133"/>
      <c r="O372" s="1133"/>
      <c r="P372" s="1133"/>
      <c r="Q372" s="1133"/>
      <c r="R372" s="1133"/>
      <c r="S372" s="1133"/>
      <c r="T372" s="1133"/>
      <c r="U372" s="1133"/>
      <c r="V372" s="1133"/>
      <c r="W372" s="1133"/>
      <c r="X372" s="1133"/>
      <c r="Y372" s="1133"/>
      <c r="Z372" s="1133"/>
      <c r="AA372" s="1133"/>
      <c r="AB372" s="1133"/>
      <c r="AC372" s="1"/>
      <c r="AD372" s="1"/>
      <c r="AE372" s="1"/>
      <c r="AF372" s="1"/>
      <c r="AG372" s="1"/>
      <c r="AH372" s="1"/>
      <c r="AI372" s="1"/>
    </row>
    <row r="373" spans="1:35" ht="15.75" customHeight="1" x14ac:dyDescent="0.2">
      <c r="A373" s="1"/>
      <c r="B373" s="1"/>
      <c r="C373" s="1"/>
      <c r="D373" s="1"/>
      <c r="E373" s="1"/>
      <c r="F373" s="1135"/>
      <c r="G373" s="1"/>
      <c r="H373" s="1"/>
      <c r="I373" s="1133"/>
      <c r="J373" s="1133"/>
      <c r="K373" s="1133"/>
      <c r="L373" s="1133"/>
      <c r="M373" s="1133"/>
      <c r="N373" s="1133"/>
      <c r="O373" s="1133"/>
      <c r="P373" s="1133"/>
      <c r="Q373" s="1133"/>
      <c r="R373" s="1133"/>
      <c r="S373" s="1133"/>
      <c r="T373" s="1133"/>
      <c r="U373" s="1133"/>
      <c r="V373" s="1133"/>
      <c r="W373" s="1133"/>
      <c r="X373" s="1133"/>
      <c r="Y373" s="1133"/>
      <c r="Z373" s="1133"/>
      <c r="AA373" s="1133"/>
      <c r="AB373" s="1133"/>
      <c r="AC373" s="1"/>
      <c r="AD373" s="1"/>
      <c r="AE373" s="1"/>
      <c r="AF373" s="1"/>
      <c r="AG373" s="1"/>
      <c r="AH373" s="1"/>
      <c r="AI373" s="1"/>
    </row>
    <row r="374" spans="1:35" ht="15.75" customHeight="1" x14ac:dyDescent="0.2">
      <c r="A374" s="1"/>
      <c r="B374" s="1"/>
      <c r="C374" s="1"/>
      <c r="D374" s="1"/>
      <c r="E374" s="1"/>
      <c r="F374" s="1135"/>
      <c r="G374" s="1"/>
      <c r="H374" s="1"/>
      <c r="I374" s="1133"/>
      <c r="J374" s="1133"/>
      <c r="K374" s="1133"/>
      <c r="L374" s="1133"/>
      <c r="M374" s="1133"/>
      <c r="N374" s="1133"/>
      <c r="O374" s="1133"/>
      <c r="P374" s="1133"/>
      <c r="Q374" s="1133"/>
      <c r="R374" s="1133"/>
      <c r="S374" s="1133"/>
      <c r="T374" s="1133"/>
      <c r="U374" s="1133"/>
      <c r="V374" s="1133"/>
      <c r="W374" s="1133"/>
      <c r="X374" s="1133"/>
      <c r="Y374" s="1133"/>
      <c r="Z374" s="1133"/>
      <c r="AA374" s="1133"/>
      <c r="AB374" s="1133"/>
      <c r="AC374" s="1"/>
      <c r="AD374" s="1"/>
      <c r="AE374" s="1"/>
      <c r="AF374" s="1"/>
      <c r="AG374" s="1"/>
      <c r="AH374" s="1"/>
      <c r="AI374" s="1"/>
    </row>
    <row r="375" spans="1:35" ht="15.75" customHeight="1" x14ac:dyDescent="0.2">
      <c r="A375" s="1"/>
      <c r="B375" s="1"/>
      <c r="C375" s="1"/>
      <c r="D375" s="1"/>
      <c r="E375" s="1"/>
      <c r="F375" s="1135"/>
      <c r="G375" s="1"/>
      <c r="H375" s="1"/>
      <c r="I375" s="1133"/>
      <c r="J375" s="1133"/>
      <c r="K375" s="1133"/>
      <c r="L375" s="1133"/>
      <c r="M375" s="1133"/>
      <c r="N375" s="1133"/>
      <c r="O375" s="1133"/>
      <c r="P375" s="1133"/>
      <c r="Q375" s="1133"/>
      <c r="R375" s="1133"/>
      <c r="S375" s="1133"/>
      <c r="T375" s="1133"/>
      <c r="U375" s="1133"/>
      <c r="V375" s="1133"/>
      <c r="W375" s="1133"/>
      <c r="X375" s="1133"/>
      <c r="Y375" s="1133"/>
      <c r="Z375" s="1133"/>
      <c r="AA375" s="1133"/>
      <c r="AB375" s="1133"/>
      <c r="AC375" s="1"/>
      <c r="AD375" s="1"/>
      <c r="AE375" s="1"/>
      <c r="AF375" s="1"/>
      <c r="AG375" s="1"/>
      <c r="AH375" s="1"/>
      <c r="AI375" s="1"/>
    </row>
    <row r="376" spans="1:35" ht="15.75" customHeight="1" x14ac:dyDescent="0.2">
      <c r="A376" s="1"/>
      <c r="B376" s="1"/>
      <c r="C376" s="1"/>
      <c r="D376" s="1"/>
      <c r="E376" s="1"/>
      <c r="F376" s="1135"/>
      <c r="G376" s="1"/>
      <c r="H376" s="1"/>
      <c r="I376" s="1133"/>
      <c r="J376" s="1133"/>
      <c r="K376" s="1133"/>
      <c r="L376" s="1133"/>
      <c r="M376" s="1133"/>
      <c r="N376" s="1133"/>
      <c r="O376" s="1133"/>
      <c r="P376" s="1133"/>
      <c r="Q376" s="1133"/>
      <c r="R376" s="1133"/>
      <c r="S376" s="1133"/>
      <c r="T376" s="1133"/>
      <c r="U376" s="1133"/>
      <c r="V376" s="1133"/>
      <c r="W376" s="1133"/>
      <c r="X376" s="1133"/>
      <c r="Y376" s="1133"/>
      <c r="Z376" s="1133"/>
      <c r="AA376" s="1133"/>
      <c r="AB376" s="1133"/>
      <c r="AC376" s="1"/>
      <c r="AD376" s="1"/>
      <c r="AE376" s="1"/>
      <c r="AF376" s="1"/>
      <c r="AG376" s="1"/>
      <c r="AH376" s="1"/>
      <c r="AI376" s="1"/>
    </row>
    <row r="377" spans="1:35" ht="15.75" customHeight="1" x14ac:dyDescent="0.2">
      <c r="A377" s="1"/>
      <c r="B377" s="1"/>
      <c r="C377" s="1"/>
      <c r="D377" s="1"/>
      <c r="E377" s="1"/>
      <c r="F377" s="1135"/>
      <c r="G377" s="1"/>
      <c r="H377" s="1"/>
      <c r="I377" s="1133"/>
      <c r="J377" s="1133"/>
      <c r="K377" s="1133"/>
      <c r="L377" s="1133"/>
      <c r="M377" s="1133"/>
      <c r="N377" s="1133"/>
      <c r="O377" s="1133"/>
      <c r="P377" s="1133"/>
      <c r="Q377" s="1133"/>
      <c r="R377" s="1133"/>
      <c r="S377" s="1133"/>
      <c r="T377" s="1133"/>
      <c r="U377" s="1133"/>
      <c r="V377" s="1133"/>
      <c r="W377" s="1133"/>
      <c r="X377" s="1133"/>
      <c r="Y377" s="1133"/>
      <c r="Z377" s="1133"/>
      <c r="AA377" s="1133"/>
      <c r="AB377" s="1133"/>
      <c r="AC377" s="1"/>
      <c r="AD377" s="1"/>
      <c r="AE377" s="1"/>
      <c r="AF377" s="1"/>
      <c r="AG377" s="1"/>
      <c r="AH377" s="1"/>
      <c r="AI377" s="1"/>
    </row>
    <row r="378" spans="1:35" ht="15.75" customHeight="1" x14ac:dyDescent="0.2">
      <c r="A378" s="1"/>
      <c r="B378" s="1"/>
      <c r="C378" s="1"/>
      <c r="D378" s="1"/>
      <c r="E378" s="1"/>
      <c r="F378" s="1135"/>
      <c r="G378" s="1"/>
      <c r="H378" s="1"/>
      <c r="I378" s="1133"/>
      <c r="J378" s="1133"/>
      <c r="K378" s="1133"/>
      <c r="L378" s="1133"/>
      <c r="M378" s="1133"/>
      <c r="N378" s="1133"/>
      <c r="O378" s="1133"/>
      <c r="P378" s="1133"/>
      <c r="Q378" s="1133"/>
      <c r="R378" s="1133"/>
      <c r="S378" s="1133"/>
      <c r="T378" s="1133"/>
      <c r="U378" s="1133"/>
      <c r="V378" s="1133"/>
      <c r="W378" s="1133"/>
      <c r="X378" s="1133"/>
      <c r="Y378" s="1133"/>
      <c r="Z378" s="1133"/>
      <c r="AA378" s="1133"/>
      <c r="AB378" s="1133"/>
      <c r="AC378" s="1"/>
      <c r="AD378" s="1"/>
      <c r="AE378" s="1"/>
      <c r="AF378" s="1"/>
      <c r="AG378" s="1"/>
      <c r="AH378" s="1"/>
      <c r="AI378" s="1"/>
    </row>
    <row r="379" spans="1:35" ht="15.75" customHeight="1" x14ac:dyDescent="0.2">
      <c r="A379" s="1"/>
      <c r="B379" s="1"/>
      <c r="C379" s="1"/>
      <c r="D379" s="1"/>
      <c r="E379" s="1"/>
      <c r="F379" s="1135"/>
      <c r="G379" s="1"/>
      <c r="H379" s="1"/>
      <c r="I379" s="1133"/>
      <c r="J379" s="1133"/>
      <c r="K379" s="1133"/>
      <c r="L379" s="1133"/>
      <c r="M379" s="1133"/>
      <c r="N379" s="1133"/>
      <c r="O379" s="1133"/>
      <c r="P379" s="1133"/>
      <c r="Q379" s="1133"/>
      <c r="R379" s="1133"/>
      <c r="S379" s="1133"/>
      <c r="T379" s="1133"/>
      <c r="U379" s="1133"/>
      <c r="V379" s="1133"/>
      <c r="W379" s="1133"/>
      <c r="X379" s="1133"/>
      <c r="Y379" s="1133"/>
      <c r="Z379" s="1133"/>
      <c r="AA379" s="1133"/>
      <c r="AB379" s="1133"/>
      <c r="AC379" s="1"/>
      <c r="AD379" s="1"/>
      <c r="AE379" s="1"/>
      <c r="AF379" s="1"/>
      <c r="AG379" s="1"/>
      <c r="AH379" s="1"/>
      <c r="AI379" s="1"/>
    </row>
    <row r="380" spans="1:35" ht="15.75" customHeight="1" x14ac:dyDescent="0.2">
      <c r="A380" s="1"/>
      <c r="B380" s="1"/>
      <c r="C380" s="1"/>
      <c r="D380" s="1"/>
      <c r="E380" s="1"/>
      <c r="F380" s="1135"/>
      <c r="G380" s="1"/>
      <c r="H380" s="1"/>
      <c r="I380" s="1133"/>
      <c r="J380" s="1133"/>
      <c r="K380" s="1133"/>
      <c r="L380" s="1133"/>
      <c r="M380" s="1133"/>
      <c r="N380" s="1133"/>
      <c r="O380" s="1133"/>
      <c r="P380" s="1133"/>
      <c r="Q380" s="1133"/>
      <c r="R380" s="1133"/>
      <c r="S380" s="1133"/>
      <c r="T380" s="1133"/>
      <c r="U380" s="1133"/>
      <c r="V380" s="1133"/>
      <c r="W380" s="1133"/>
      <c r="X380" s="1133"/>
      <c r="Y380" s="1133"/>
      <c r="Z380" s="1133"/>
      <c r="AA380" s="1133"/>
      <c r="AB380" s="1133"/>
      <c r="AC380" s="1"/>
      <c r="AD380" s="1"/>
      <c r="AE380" s="1"/>
      <c r="AF380" s="1"/>
      <c r="AG380" s="1"/>
      <c r="AH380" s="1"/>
      <c r="AI380" s="1"/>
    </row>
    <row r="381" spans="1:35" ht="15.75" customHeight="1" x14ac:dyDescent="0.2">
      <c r="A381" s="1"/>
      <c r="B381" s="1"/>
      <c r="C381" s="1"/>
      <c r="D381" s="1"/>
      <c r="E381" s="1"/>
      <c r="F381" s="1135"/>
      <c r="G381" s="1"/>
      <c r="H381" s="1"/>
      <c r="I381" s="1133"/>
      <c r="J381" s="1133"/>
      <c r="K381" s="1133"/>
      <c r="L381" s="1133"/>
      <c r="M381" s="1133"/>
      <c r="N381" s="1133"/>
      <c r="O381" s="1133"/>
      <c r="P381" s="1133"/>
      <c r="Q381" s="1133"/>
      <c r="R381" s="1133"/>
      <c r="S381" s="1133"/>
      <c r="T381" s="1133"/>
      <c r="U381" s="1133"/>
      <c r="V381" s="1133"/>
      <c r="W381" s="1133"/>
      <c r="X381" s="1133"/>
      <c r="Y381" s="1133"/>
      <c r="Z381" s="1133"/>
      <c r="AA381" s="1133"/>
      <c r="AB381" s="1133"/>
      <c r="AC381" s="1"/>
      <c r="AD381" s="1"/>
      <c r="AE381" s="1"/>
      <c r="AF381" s="1"/>
      <c r="AG381" s="1"/>
      <c r="AH381" s="1"/>
      <c r="AI381" s="1"/>
    </row>
    <row r="382" spans="1:35" ht="15.75" customHeight="1" x14ac:dyDescent="0.2">
      <c r="A382" s="1"/>
      <c r="B382" s="1"/>
      <c r="C382" s="1"/>
      <c r="D382" s="1"/>
      <c r="E382" s="1"/>
      <c r="F382" s="1135"/>
      <c r="G382" s="1"/>
      <c r="H382" s="1"/>
      <c r="I382" s="1133"/>
      <c r="J382" s="1133"/>
      <c r="K382" s="1133"/>
      <c r="L382" s="1133"/>
      <c r="M382" s="1133"/>
      <c r="N382" s="1133"/>
      <c r="O382" s="1133"/>
      <c r="P382" s="1133"/>
      <c r="Q382" s="1133"/>
      <c r="R382" s="1133"/>
      <c r="S382" s="1133"/>
      <c r="T382" s="1133"/>
      <c r="U382" s="1133"/>
      <c r="V382" s="1133"/>
      <c r="W382" s="1133"/>
      <c r="X382" s="1133"/>
      <c r="Y382" s="1133"/>
      <c r="Z382" s="1133"/>
      <c r="AA382" s="1133"/>
      <c r="AB382" s="1133"/>
      <c r="AC382" s="1"/>
      <c r="AD382" s="1"/>
      <c r="AE382" s="1"/>
      <c r="AF382" s="1"/>
      <c r="AG382" s="1"/>
      <c r="AH382" s="1"/>
      <c r="AI382" s="1"/>
    </row>
    <row r="383" spans="1:35" ht="15.75" customHeight="1" x14ac:dyDescent="0.2">
      <c r="A383" s="1"/>
      <c r="B383" s="1"/>
      <c r="C383" s="1"/>
      <c r="D383" s="1"/>
      <c r="E383" s="1"/>
      <c r="F383" s="1135"/>
      <c r="G383" s="1"/>
      <c r="H383" s="1"/>
      <c r="I383" s="1133"/>
      <c r="J383" s="1133"/>
      <c r="K383" s="1133"/>
      <c r="L383" s="1133"/>
      <c r="M383" s="1133"/>
      <c r="N383" s="1133"/>
      <c r="O383" s="1133"/>
      <c r="P383" s="1133"/>
      <c r="Q383" s="1133"/>
      <c r="R383" s="1133"/>
      <c r="S383" s="1133"/>
      <c r="T383" s="1133"/>
      <c r="U383" s="1133"/>
      <c r="V383" s="1133"/>
      <c r="W383" s="1133"/>
      <c r="X383" s="1133"/>
      <c r="Y383" s="1133"/>
      <c r="Z383" s="1133"/>
      <c r="AA383" s="1133"/>
      <c r="AB383" s="1133"/>
      <c r="AC383" s="1"/>
      <c r="AD383" s="1"/>
      <c r="AE383" s="1"/>
      <c r="AF383" s="1"/>
      <c r="AG383" s="1"/>
      <c r="AH383" s="1"/>
      <c r="AI383" s="1"/>
    </row>
    <row r="384" spans="1:35" ht="15.75" customHeight="1" x14ac:dyDescent="0.2">
      <c r="A384" s="1"/>
      <c r="B384" s="1"/>
      <c r="C384" s="1"/>
      <c r="D384" s="1"/>
      <c r="E384" s="1"/>
      <c r="F384" s="1135"/>
      <c r="G384" s="1"/>
      <c r="H384" s="1"/>
      <c r="I384" s="1133"/>
      <c r="J384" s="1133"/>
      <c r="K384" s="1133"/>
      <c r="L384" s="1133"/>
      <c r="M384" s="1133"/>
      <c r="N384" s="1133"/>
      <c r="O384" s="1133"/>
      <c r="P384" s="1133"/>
      <c r="Q384" s="1133"/>
      <c r="R384" s="1133"/>
      <c r="S384" s="1133"/>
      <c r="T384" s="1133"/>
      <c r="U384" s="1133"/>
      <c r="V384" s="1133"/>
      <c r="W384" s="1133"/>
      <c r="X384" s="1133"/>
      <c r="Y384" s="1133"/>
      <c r="Z384" s="1133"/>
      <c r="AA384" s="1133"/>
      <c r="AB384" s="1133"/>
      <c r="AC384" s="1"/>
      <c r="AD384" s="1"/>
      <c r="AE384" s="1"/>
      <c r="AF384" s="1"/>
      <c r="AG384" s="1"/>
      <c r="AH384" s="1"/>
      <c r="AI384" s="1"/>
    </row>
    <row r="385" spans="1:35" ht="15.75" customHeight="1" x14ac:dyDescent="0.2">
      <c r="A385" s="1"/>
      <c r="B385" s="1"/>
      <c r="C385" s="1"/>
      <c r="D385" s="1"/>
      <c r="E385" s="1"/>
      <c r="F385" s="1135"/>
      <c r="G385" s="1"/>
      <c r="H385" s="1"/>
      <c r="I385" s="1133"/>
      <c r="J385" s="1133"/>
      <c r="K385" s="1133"/>
      <c r="L385" s="1133"/>
      <c r="M385" s="1133"/>
      <c r="N385" s="1133"/>
      <c r="O385" s="1133"/>
      <c r="P385" s="1133"/>
      <c r="Q385" s="1133"/>
      <c r="R385" s="1133"/>
      <c r="S385" s="1133"/>
      <c r="T385" s="1133"/>
      <c r="U385" s="1133"/>
      <c r="V385" s="1133"/>
      <c r="W385" s="1133"/>
      <c r="X385" s="1133"/>
      <c r="Y385" s="1133"/>
      <c r="Z385" s="1133"/>
      <c r="AA385" s="1133"/>
      <c r="AB385" s="1133"/>
      <c r="AC385" s="1"/>
      <c r="AD385" s="1"/>
      <c r="AE385" s="1"/>
      <c r="AF385" s="1"/>
      <c r="AG385" s="1"/>
      <c r="AH385" s="1"/>
      <c r="AI385" s="1"/>
    </row>
    <row r="386" spans="1:35" ht="15.75" customHeight="1" x14ac:dyDescent="0.2">
      <c r="A386" s="1"/>
      <c r="B386" s="1"/>
      <c r="C386" s="1"/>
      <c r="D386" s="1"/>
      <c r="E386" s="1"/>
      <c r="F386" s="1135"/>
      <c r="G386" s="1"/>
      <c r="H386" s="1"/>
      <c r="I386" s="1133"/>
      <c r="J386" s="1133"/>
      <c r="K386" s="1133"/>
      <c r="L386" s="1133"/>
      <c r="M386" s="1133"/>
      <c r="N386" s="1133"/>
      <c r="O386" s="1133"/>
      <c r="P386" s="1133"/>
      <c r="Q386" s="1133"/>
      <c r="R386" s="1133"/>
      <c r="S386" s="1133"/>
      <c r="T386" s="1133"/>
      <c r="U386" s="1133"/>
      <c r="V386" s="1133"/>
      <c r="W386" s="1133"/>
      <c r="X386" s="1133"/>
      <c r="Y386" s="1133"/>
      <c r="Z386" s="1133"/>
      <c r="AA386" s="1133"/>
      <c r="AB386" s="1133"/>
      <c r="AC386" s="1"/>
      <c r="AD386" s="1"/>
      <c r="AE386" s="1"/>
      <c r="AF386" s="1"/>
      <c r="AG386" s="1"/>
      <c r="AH386" s="1"/>
      <c r="AI386" s="1"/>
    </row>
    <row r="387" spans="1:35" ht="15.75" customHeight="1" x14ac:dyDescent="0.2">
      <c r="A387" s="1"/>
      <c r="B387" s="1"/>
      <c r="C387" s="1"/>
      <c r="D387" s="1"/>
      <c r="E387" s="1"/>
      <c r="F387" s="1135"/>
      <c r="G387" s="1"/>
      <c r="H387" s="1"/>
      <c r="I387" s="1133"/>
      <c r="J387" s="1133"/>
      <c r="K387" s="1133"/>
      <c r="L387" s="1133"/>
      <c r="M387" s="1133"/>
      <c r="N387" s="1133"/>
      <c r="O387" s="1133"/>
      <c r="P387" s="1133"/>
      <c r="Q387" s="1133"/>
      <c r="R387" s="1133"/>
      <c r="S387" s="1133"/>
      <c r="T387" s="1133"/>
      <c r="U387" s="1133"/>
      <c r="V387" s="1133"/>
      <c r="W387" s="1133"/>
      <c r="X387" s="1133"/>
      <c r="Y387" s="1133"/>
      <c r="Z387" s="1133"/>
      <c r="AA387" s="1133"/>
      <c r="AB387" s="1133"/>
      <c r="AC387" s="1"/>
      <c r="AD387" s="1"/>
      <c r="AE387" s="1"/>
      <c r="AF387" s="1"/>
      <c r="AG387" s="1"/>
      <c r="AH387" s="1"/>
      <c r="AI387" s="1"/>
    </row>
    <row r="388" spans="1:35" ht="15.75" customHeight="1" x14ac:dyDescent="0.2">
      <c r="A388" s="1"/>
      <c r="B388" s="1"/>
      <c r="C388" s="1"/>
      <c r="D388" s="1"/>
      <c r="E388" s="1"/>
      <c r="F388" s="1135"/>
      <c r="G388" s="1"/>
      <c r="H388" s="1"/>
      <c r="I388" s="1133"/>
      <c r="J388" s="1133"/>
      <c r="K388" s="1133"/>
      <c r="L388" s="1133"/>
      <c r="M388" s="1133"/>
      <c r="N388" s="1133"/>
      <c r="O388" s="1133"/>
      <c r="P388" s="1133"/>
      <c r="Q388" s="1133"/>
      <c r="R388" s="1133"/>
      <c r="S388" s="1133"/>
      <c r="T388" s="1133"/>
      <c r="U388" s="1133"/>
      <c r="V388" s="1133"/>
      <c r="W388" s="1133"/>
      <c r="X388" s="1133"/>
      <c r="Y388" s="1133"/>
      <c r="Z388" s="1133"/>
      <c r="AA388" s="1133"/>
      <c r="AB388" s="1133"/>
      <c r="AC388" s="1"/>
      <c r="AD388" s="1"/>
      <c r="AE388" s="1"/>
      <c r="AF388" s="1"/>
      <c r="AG388" s="1"/>
      <c r="AH388" s="1"/>
      <c r="AI388" s="1"/>
    </row>
    <row r="389" spans="1:35" ht="15.75" customHeight="1" x14ac:dyDescent="0.2">
      <c r="A389" s="1"/>
      <c r="B389" s="1"/>
      <c r="C389" s="1"/>
      <c r="D389" s="1"/>
      <c r="E389" s="1"/>
      <c r="F389" s="1135"/>
      <c r="G389" s="1"/>
      <c r="H389" s="1"/>
      <c r="I389" s="1133"/>
      <c r="J389" s="1133"/>
      <c r="K389" s="1133"/>
      <c r="L389" s="1133"/>
      <c r="M389" s="1133"/>
      <c r="N389" s="1133"/>
      <c r="O389" s="1133"/>
      <c r="P389" s="1133"/>
      <c r="Q389" s="1133"/>
      <c r="R389" s="1133"/>
      <c r="S389" s="1133"/>
      <c r="T389" s="1133"/>
      <c r="U389" s="1133"/>
      <c r="V389" s="1133"/>
      <c r="W389" s="1133"/>
      <c r="X389" s="1133"/>
      <c r="Y389" s="1133"/>
      <c r="Z389" s="1133"/>
      <c r="AA389" s="1133"/>
      <c r="AB389" s="1133"/>
      <c r="AC389" s="1"/>
      <c r="AD389" s="1"/>
      <c r="AE389" s="1"/>
      <c r="AF389" s="1"/>
      <c r="AG389" s="1"/>
      <c r="AH389" s="1"/>
      <c r="AI389" s="1"/>
    </row>
    <row r="390" spans="1:35" ht="15.75" customHeight="1" x14ac:dyDescent="0.2">
      <c r="A390" s="1"/>
      <c r="B390" s="1"/>
      <c r="C390" s="1"/>
      <c r="D390" s="1"/>
      <c r="E390" s="1"/>
      <c r="F390" s="1135"/>
      <c r="G390" s="1"/>
      <c r="H390" s="1"/>
      <c r="I390" s="1133"/>
      <c r="J390" s="1133"/>
      <c r="K390" s="1133"/>
      <c r="L390" s="1133"/>
      <c r="M390" s="1133"/>
      <c r="N390" s="1133"/>
      <c r="O390" s="1133"/>
      <c r="P390" s="1133"/>
      <c r="Q390" s="1133"/>
      <c r="R390" s="1133"/>
      <c r="S390" s="1133"/>
      <c r="T390" s="1133"/>
      <c r="U390" s="1133"/>
      <c r="V390" s="1133"/>
      <c r="W390" s="1133"/>
      <c r="X390" s="1133"/>
      <c r="Y390" s="1133"/>
      <c r="Z390" s="1133"/>
      <c r="AA390" s="1133"/>
      <c r="AB390" s="1133"/>
      <c r="AC390" s="1"/>
      <c r="AD390" s="1"/>
      <c r="AE390" s="1"/>
      <c r="AF390" s="1"/>
      <c r="AG390" s="1"/>
      <c r="AH390" s="1"/>
      <c r="AI390" s="1"/>
    </row>
    <row r="391" spans="1:35" ht="15.75" customHeight="1" x14ac:dyDescent="0.2">
      <c r="A391" s="1"/>
      <c r="B391" s="1"/>
      <c r="C391" s="1"/>
      <c r="D391" s="1"/>
      <c r="E391" s="1"/>
      <c r="F391" s="1135"/>
      <c r="G391" s="1"/>
      <c r="H391" s="1"/>
      <c r="I391" s="1133"/>
      <c r="J391" s="1133"/>
      <c r="K391" s="1133"/>
      <c r="L391" s="1133"/>
      <c r="M391" s="1133"/>
      <c r="N391" s="1133"/>
      <c r="O391" s="1133"/>
      <c r="P391" s="1133"/>
      <c r="Q391" s="1133"/>
      <c r="R391" s="1133"/>
      <c r="S391" s="1133"/>
      <c r="T391" s="1133"/>
      <c r="U391" s="1133"/>
      <c r="V391" s="1133"/>
      <c r="W391" s="1133"/>
      <c r="X391" s="1133"/>
      <c r="Y391" s="1133"/>
      <c r="Z391" s="1133"/>
      <c r="AA391" s="1133"/>
      <c r="AB391" s="1133"/>
      <c r="AC391" s="1"/>
      <c r="AD391" s="1"/>
      <c r="AE391" s="1"/>
      <c r="AF391" s="1"/>
      <c r="AG391" s="1"/>
      <c r="AH391" s="1"/>
      <c r="AI391" s="1"/>
    </row>
    <row r="392" spans="1:35" ht="15.75" customHeight="1" x14ac:dyDescent="0.2">
      <c r="A392" s="1"/>
      <c r="B392" s="1"/>
      <c r="C392" s="1"/>
      <c r="D392" s="1"/>
      <c r="E392" s="1"/>
      <c r="F392" s="1135"/>
      <c r="G392" s="1"/>
      <c r="H392" s="1"/>
      <c r="I392" s="1133"/>
      <c r="J392" s="1133"/>
      <c r="K392" s="1133"/>
      <c r="L392" s="1133"/>
      <c r="M392" s="1133"/>
      <c r="N392" s="1133"/>
      <c r="O392" s="1133"/>
      <c r="P392" s="1133"/>
      <c r="Q392" s="1133"/>
      <c r="R392" s="1133"/>
      <c r="S392" s="1133"/>
      <c r="T392" s="1133"/>
      <c r="U392" s="1133"/>
      <c r="V392" s="1133"/>
      <c r="W392" s="1133"/>
      <c r="X392" s="1133"/>
      <c r="Y392" s="1133"/>
      <c r="Z392" s="1133"/>
      <c r="AA392" s="1133"/>
      <c r="AB392" s="1133"/>
      <c r="AC392" s="1"/>
      <c r="AD392" s="1"/>
      <c r="AE392" s="1"/>
      <c r="AF392" s="1"/>
      <c r="AG392" s="1"/>
      <c r="AH392" s="1"/>
      <c r="AI392" s="1"/>
    </row>
    <row r="393" spans="1:35" ht="15.75" customHeight="1" x14ac:dyDescent="0.2">
      <c r="A393" s="1"/>
      <c r="B393" s="1"/>
      <c r="C393" s="1"/>
      <c r="D393" s="1"/>
      <c r="E393" s="1"/>
      <c r="F393" s="1135"/>
      <c r="G393" s="1"/>
      <c r="H393" s="1"/>
      <c r="I393" s="1133"/>
      <c r="J393" s="1133"/>
      <c r="K393" s="1133"/>
      <c r="L393" s="1133"/>
      <c r="M393" s="1133"/>
      <c r="N393" s="1133"/>
      <c r="O393" s="1133"/>
      <c r="P393" s="1133"/>
      <c r="Q393" s="1133"/>
      <c r="R393" s="1133"/>
      <c r="S393" s="1133"/>
      <c r="T393" s="1133"/>
      <c r="U393" s="1133"/>
      <c r="V393" s="1133"/>
      <c r="W393" s="1133"/>
      <c r="X393" s="1133"/>
      <c r="Y393" s="1133"/>
      <c r="Z393" s="1133"/>
      <c r="AA393" s="1133"/>
      <c r="AB393" s="1133"/>
      <c r="AC393" s="1"/>
      <c r="AD393" s="1"/>
      <c r="AE393" s="1"/>
      <c r="AF393" s="1"/>
      <c r="AG393" s="1"/>
      <c r="AH393" s="1"/>
      <c r="AI393" s="1"/>
    </row>
    <row r="394" spans="1:35" ht="15.75" customHeight="1" x14ac:dyDescent="0.2">
      <c r="A394" s="1"/>
      <c r="B394" s="1"/>
      <c r="C394" s="1"/>
      <c r="D394" s="1"/>
      <c r="E394" s="1"/>
      <c r="F394" s="1135"/>
      <c r="G394" s="1"/>
      <c r="H394" s="1"/>
      <c r="I394" s="1133"/>
      <c r="J394" s="1133"/>
      <c r="K394" s="1133"/>
      <c r="L394" s="1133"/>
      <c r="M394" s="1133"/>
      <c r="N394" s="1133"/>
      <c r="O394" s="1133"/>
      <c r="P394" s="1133"/>
      <c r="Q394" s="1133"/>
      <c r="R394" s="1133"/>
      <c r="S394" s="1133"/>
      <c r="T394" s="1133"/>
      <c r="U394" s="1133"/>
      <c r="V394" s="1133"/>
      <c r="W394" s="1133"/>
      <c r="X394" s="1133"/>
      <c r="Y394" s="1133"/>
      <c r="Z394" s="1133"/>
      <c r="AA394" s="1133"/>
      <c r="AB394" s="1133"/>
      <c r="AC394" s="1"/>
      <c r="AD394" s="1"/>
      <c r="AE394" s="1"/>
      <c r="AF394" s="1"/>
      <c r="AG394" s="1"/>
      <c r="AH394" s="1"/>
      <c r="AI394" s="1"/>
    </row>
    <row r="395" spans="1:35" ht="15.75" customHeight="1" x14ac:dyDescent="0.2">
      <c r="A395" s="1"/>
      <c r="B395" s="1"/>
      <c r="C395" s="1"/>
      <c r="D395" s="1"/>
      <c r="E395" s="1"/>
      <c r="F395" s="1135"/>
      <c r="G395" s="1"/>
      <c r="H395" s="1"/>
      <c r="I395" s="1133"/>
      <c r="J395" s="1133"/>
      <c r="K395" s="1133"/>
      <c r="L395" s="1133"/>
      <c r="M395" s="1133"/>
      <c r="N395" s="1133"/>
      <c r="O395" s="1133"/>
      <c r="P395" s="1133"/>
      <c r="Q395" s="1133"/>
      <c r="R395" s="1133"/>
      <c r="S395" s="1133"/>
      <c r="T395" s="1133"/>
      <c r="U395" s="1133"/>
      <c r="V395" s="1133"/>
      <c r="W395" s="1133"/>
      <c r="X395" s="1133"/>
      <c r="Y395" s="1133"/>
      <c r="Z395" s="1133"/>
      <c r="AA395" s="1133"/>
      <c r="AB395" s="1133"/>
      <c r="AC395" s="1"/>
      <c r="AD395" s="1"/>
      <c r="AE395" s="1"/>
      <c r="AF395" s="1"/>
      <c r="AG395" s="1"/>
      <c r="AH395" s="1"/>
      <c r="AI395" s="1"/>
    </row>
    <row r="396" spans="1:35" ht="15.75" customHeight="1" x14ac:dyDescent="0.2">
      <c r="A396" s="1"/>
      <c r="B396" s="1"/>
      <c r="C396" s="1"/>
      <c r="D396" s="1"/>
      <c r="E396" s="1"/>
      <c r="F396" s="1135"/>
      <c r="G396" s="1"/>
      <c r="H396" s="1"/>
      <c r="I396" s="1133"/>
      <c r="J396" s="1133"/>
      <c r="K396" s="1133"/>
      <c r="L396" s="1133"/>
      <c r="M396" s="1133"/>
      <c r="N396" s="1133"/>
      <c r="O396" s="1133"/>
      <c r="P396" s="1133"/>
      <c r="Q396" s="1133"/>
      <c r="R396" s="1133"/>
      <c r="S396" s="1133"/>
      <c r="T396" s="1133"/>
      <c r="U396" s="1133"/>
      <c r="V396" s="1133"/>
      <c r="W396" s="1133"/>
      <c r="X396" s="1133"/>
      <c r="Y396" s="1133"/>
      <c r="Z396" s="1133"/>
      <c r="AA396" s="1133"/>
      <c r="AB396" s="1133"/>
      <c r="AC396" s="1"/>
      <c r="AD396" s="1"/>
      <c r="AE396" s="1"/>
      <c r="AF396" s="1"/>
      <c r="AG396" s="1"/>
      <c r="AH396" s="1"/>
      <c r="AI396" s="1"/>
    </row>
    <row r="397" spans="1:35" ht="15.75" customHeight="1" x14ac:dyDescent="0.2">
      <c r="A397" s="1"/>
      <c r="B397" s="1"/>
      <c r="C397" s="1"/>
      <c r="D397" s="1"/>
      <c r="E397" s="1"/>
      <c r="F397" s="1135"/>
      <c r="G397" s="1"/>
      <c r="H397" s="1"/>
      <c r="I397" s="1133"/>
      <c r="J397" s="1133"/>
      <c r="K397" s="1133"/>
      <c r="L397" s="1133"/>
      <c r="M397" s="1133"/>
      <c r="N397" s="1133"/>
      <c r="O397" s="1133"/>
      <c r="P397" s="1133"/>
      <c r="Q397" s="1133"/>
      <c r="R397" s="1133"/>
      <c r="S397" s="1133"/>
      <c r="T397" s="1133"/>
      <c r="U397" s="1133"/>
      <c r="V397" s="1133"/>
      <c r="W397" s="1133"/>
      <c r="X397" s="1133"/>
      <c r="Y397" s="1133"/>
      <c r="Z397" s="1133"/>
      <c r="AA397" s="1133"/>
      <c r="AB397" s="1133"/>
      <c r="AC397" s="1"/>
      <c r="AD397" s="1"/>
      <c r="AE397" s="1"/>
      <c r="AF397" s="1"/>
      <c r="AG397" s="1"/>
      <c r="AH397" s="1"/>
      <c r="AI397" s="1"/>
    </row>
    <row r="398" spans="1:35" ht="15.75" customHeight="1" x14ac:dyDescent="0.2">
      <c r="A398" s="1"/>
      <c r="B398" s="1"/>
      <c r="C398" s="1"/>
      <c r="D398" s="1"/>
      <c r="E398" s="1"/>
      <c r="F398" s="1135"/>
      <c r="G398" s="1"/>
      <c r="H398" s="1"/>
      <c r="I398" s="1133"/>
      <c r="J398" s="1133"/>
      <c r="K398" s="1133"/>
      <c r="L398" s="1133"/>
      <c r="M398" s="1133"/>
      <c r="N398" s="1133"/>
      <c r="O398" s="1133"/>
      <c r="P398" s="1133"/>
      <c r="Q398" s="1133"/>
      <c r="R398" s="1133"/>
      <c r="S398" s="1133"/>
      <c r="T398" s="1133"/>
      <c r="U398" s="1133"/>
      <c r="V398" s="1133"/>
      <c r="W398" s="1133"/>
      <c r="X398" s="1133"/>
      <c r="Y398" s="1133"/>
      <c r="Z398" s="1133"/>
      <c r="AA398" s="1133"/>
      <c r="AB398" s="1133"/>
      <c r="AC398" s="1"/>
      <c r="AD398" s="1"/>
      <c r="AE398" s="1"/>
      <c r="AF398" s="1"/>
      <c r="AG398" s="1"/>
      <c r="AH398" s="1"/>
      <c r="AI398" s="1"/>
    </row>
    <row r="399" spans="1:35" ht="15.75" customHeight="1" x14ac:dyDescent="0.2">
      <c r="A399" s="1"/>
      <c r="B399" s="1"/>
      <c r="C399" s="1"/>
      <c r="D399" s="1"/>
      <c r="E399" s="1"/>
      <c r="F399" s="1135"/>
      <c r="G399" s="1"/>
      <c r="H399" s="1"/>
      <c r="I399" s="1133"/>
      <c r="J399" s="1133"/>
      <c r="K399" s="1133"/>
      <c r="L399" s="1133"/>
      <c r="M399" s="1133"/>
      <c r="N399" s="1133"/>
      <c r="O399" s="1133"/>
      <c r="P399" s="1133"/>
      <c r="Q399" s="1133"/>
      <c r="R399" s="1133"/>
      <c r="S399" s="1133"/>
      <c r="T399" s="1133"/>
      <c r="U399" s="1133"/>
      <c r="V399" s="1133"/>
      <c r="W399" s="1133"/>
      <c r="X399" s="1133"/>
      <c r="Y399" s="1133"/>
      <c r="Z399" s="1133"/>
      <c r="AA399" s="1133"/>
      <c r="AB399" s="1133"/>
      <c r="AC399" s="1"/>
      <c r="AD399" s="1"/>
      <c r="AE399" s="1"/>
      <c r="AF399" s="1"/>
      <c r="AG399" s="1"/>
      <c r="AH399" s="1"/>
      <c r="AI399" s="1"/>
    </row>
    <row r="400" spans="1:35" ht="15.75" customHeight="1" x14ac:dyDescent="0.2">
      <c r="A400" s="1"/>
      <c r="B400" s="1"/>
      <c r="C400" s="1"/>
      <c r="D400" s="1"/>
      <c r="E400" s="1"/>
      <c r="F400" s="1135"/>
      <c r="G400" s="1"/>
      <c r="H400" s="1"/>
      <c r="I400" s="1133"/>
      <c r="J400" s="1133"/>
      <c r="K400" s="1133"/>
      <c r="L400" s="1133"/>
      <c r="M400" s="1133"/>
      <c r="N400" s="1133"/>
      <c r="O400" s="1133"/>
      <c r="P400" s="1133"/>
      <c r="Q400" s="1133"/>
      <c r="R400" s="1133"/>
      <c r="S400" s="1133"/>
      <c r="T400" s="1133"/>
      <c r="U400" s="1133"/>
      <c r="V400" s="1133"/>
      <c r="W400" s="1133"/>
      <c r="X400" s="1133"/>
      <c r="Y400" s="1133"/>
      <c r="Z400" s="1133"/>
      <c r="AA400" s="1133"/>
      <c r="AB400" s="1133"/>
      <c r="AC400" s="1"/>
      <c r="AD400" s="1"/>
      <c r="AE400" s="1"/>
      <c r="AF400" s="1"/>
      <c r="AG400" s="1"/>
      <c r="AH400" s="1"/>
      <c r="AI400" s="1"/>
    </row>
    <row r="401" spans="1:35" ht="15.75" customHeight="1" x14ac:dyDescent="0.2">
      <c r="A401" s="1"/>
      <c r="B401" s="1"/>
      <c r="C401" s="1"/>
      <c r="D401" s="1"/>
      <c r="E401" s="1"/>
      <c r="F401" s="1135"/>
      <c r="G401" s="1"/>
      <c r="H401" s="1"/>
      <c r="I401" s="1133"/>
      <c r="J401" s="1133"/>
      <c r="K401" s="1133"/>
      <c r="L401" s="1133"/>
      <c r="M401" s="1133"/>
      <c r="N401" s="1133"/>
      <c r="O401" s="1133"/>
      <c r="P401" s="1133"/>
      <c r="Q401" s="1133"/>
      <c r="R401" s="1133"/>
      <c r="S401" s="1133"/>
      <c r="T401" s="1133"/>
      <c r="U401" s="1133"/>
      <c r="V401" s="1133"/>
      <c r="W401" s="1133"/>
      <c r="X401" s="1133"/>
      <c r="Y401" s="1133"/>
      <c r="Z401" s="1133"/>
      <c r="AA401" s="1133"/>
      <c r="AB401" s="1133"/>
      <c r="AC401" s="1"/>
      <c r="AD401" s="1"/>
      <c r="AE401" s="1"/>
      <c r="AF401" s="1"/>
      <c r="AG401" s="1"/>
      <c r="AH401" s="1"/>
      <c r="AI401" s="1"/>
    </row>
    <row r="402" spans="1:35" ht="15.75" customHeight="1" x14ac:dyDescent="0.2">
      <c r="A402" s="1"/>
      <c r="B402" s="1"/>
      <c r="C402" s="1"/>
      <c r="D402" s="1"/>
      <c r="E402" s="1"/>
      <c r="F402" s="1135"/>
      <c r="G402" s="1"/>
      <c r="H402" s="1"/>
      <c r="I402" s="1133"/>
      <c r="J402" s="1133"/>
      <c r="K402" s="1133"/>
      <c r="L402" s="1133"/>
      <c r="M402" s="1133"/>
      <c r="N402" s="1133"/>
      <c r="O402" s="1133"/>
      <c r="P402" s="1133"/>
      <c r="Q402" s="1133"/>
      <c r="R402" s="1133"/>
      <c r="S402" s="1133"/>
      <c r="T402" s="1133"/>
      <c r="U402" s="1133"/>
      <c r="V402" s="1133"/>
      <c r="W402" s="1133"/>
      <c r="X402" s="1133"/>
      <c r="Y402" s="1133"/>
      <c r="Z402" s="1133"/>
      <c r="AA402" s="1133"/>
      <c r="AB402" s="1133"/>
      <c r="AC402" s="1"/>
      <c r="AD402" s="1"/>
      <c r="AE402" s="1"/>
      <c r="AF402" s="1"/>
      <c r="AG402" s="1"/>
      <c r="AH402" s="1"/>
      <c r="AI402" s="1"/>
    </row>
    <row r="403" spans="1:35" ht="15.75" customHeight="1" x14ac:dyDescent="0.2">
      <c r="A403" s="1"/>
      <c r="B403" s="1"/>
      <c r="C403" s="1"/>
      <c r="D403" s="1"/>
      <c r="E403" s="1"/>
      <c r="F403" s="1135"/>
      <c r="G403" s="1"/>
      <c r="H403" s="1"/>
      <c r="I403" s="1133"/>
      <c r="J403" s="1133"/>
      <c r="K403" s="1133"/>
      <c r="L403" s="1133"/>
      <c r="M403" s="1133"/>
      <c r="N403" s="1133"/>
      <c r="O403" s="1133"/>
      <c r="P403" s="1133"/>
      <c r="Q403" s="1133"/>
      <c r="R403" s="1133"/>
      <c r="S403" s="1133"/>
      <c r="T403" s="1133"/>
      <c r="U403" s="1133"/>
      <c r="V403" s="1133"/>
      <c r="W403" s="1133"/>
      <c r="X403" s="1133"/>
      <c r="Y403" s="1133"/>
      <c r="Z403" s="1133"/>
      <c r="AA403" s="1133"/>
      <c r="AB403" s="1133"/>
      <c r="AC403" s="1"/>
      <c r="AD403" s="1"/>
      <c r="AE403" s="1"/>
      <c r="AF403" s="1"/>
      <c r="AG403" s="1"/>
      <c r="AH403" s="1"/>
      <c r="AI403" s="1"/>
    </row>
    <row r="404" spans="1:35" ht="15.75" customHeight="1" x14ac:dyDescent="0.2">
      <c r="A404" s="1"/>
      <c r="B404" s="1"/>
      <c r="C404" s="1"/>
      <c r="D404" s="1"/>
      <c r="E404" s="1"/>
      <c r="F404" s="1135"/>
      <c r="G404" s="1"/>
      <c r="H404" s="1"/>
      <c r="I404" s="1133"/>
      <c r="J404" s="1133"/>
      <c r="K404" s="1133"/>
      <c r="L404" s="1133"/>
      <c r="M404" s="1133"/>
      <c r="N404" s="1133"/>
      <c r="O404" s="1133"/>
      <c r="P404" s="1133"/>
      <c r="Q404" s="1133"/>
      <c r="R404" s="1133"/>
      <c r="S404" s="1133"/>
      <c r="T404" s="1133"/>
      <c r="U404" s="1133"/>
      <c r="V404" s="1133"/>
      <c r="W404" s="1133"/>
      <c r="X404" s="1133"/>
      <c r="Y404" s="1133"/>
      <c r="Z404" s="1133"/>
      <c r="AA404" s="1133"/>
      <c r="AB404" s="1133"/>
      <c r="AC404" s="1"/>
      <c r="AD404" s="1"/>
      <c r="AE404" s="1"/>
      <c r="AF404" s="1"/>
      <c r="AG404" s="1"/>
      <c r="AH404" s="1"/>
      <c r="AI404" s="1"/>
    </row>
    <row r="405" spans="1:35" ht="15.75" customHeight="1" x14ac:dyDescent="0.2">
      <c r="A405" s="1"/>
      <c r="B405" s="1"/>
      <c r="C405" s="1"/>
      <c r="D405" s="1"/>
      <c r="E405" s="1"/>
      <c r="F405" s="1135"/>
      <c r="G405" s="1"/>
      <c r="H405" s="1"/>
      <c r="I405" s="1133"/>
      <c r="J405" s="1133"/>
      <c r="K405" s="1133"/>
      <c r="L405" s="1133"/>
      <c r="M405" s="1133"/>
      <c r="N405" s="1133"/>
      <c r="O405" s="1133"/>
      <c r="P405" s="1133"/>
      <c r="Q405" s="1133"/>
      <c r="R405" s="1133"/>
      <c r="S405" s="1133"/>
      <c r="T405" s="1133"/>
      <c r="U405" s="1133"/>
      <c r="V405" s="1133"/>
      <c r="W405" s="1133"/>
      <c r="X405" s="1133"/>
      <c r="Y405" s="1133"/>
      <c r="Z405" s="1133"/>
      <c r="AA405" s="1133"/>
      <c r="AB405" s="1133"/>
      <c r="AC405" s="1"/>
      <c r="AD405" s="1"/>
      <c r="AE405" s="1"/>
      <c r="AF405" s="1"/>
      <c r="AG405" s="1"/>
      <c r="AH405" s="1"/>
      <c r="AI405" s="1"/>
    </row>
    <row r="406" spans="1:35" ht="15.75" customHeight="1" x14ac:dyDescent="0.2">
      <c r="A406" s="1"/>
      <c r="B406" s="1"/>
      <c r="C406" s="1"/>
      <c r="D406" s="1"/>
      <c r="E406" s="1"/>
      <c r="F406" s="1135"/>
      <c r="G406" s="1"/>
      <c r="H406" s="1"/>
      <c r="I406" s="1133"/>
      <c r="J406" s="1133"/>
      <c r="K406" s="1133"/>
      <c r="L406" s="1133"/>
      <c r="M406" s="1133"/>
      <c r="N406" s="1133"/>
      <c r="O406" s="1133"/>
      <c r="P406" s="1133"/>
      <c r="Q406" s="1133"/>
      <c r="R406" s="1133"/>
      <c r="S406" s="1133"/>
      <c r="T406" s="1133"/>
      <c r="U406" s="1133"/>
      <c r="V406" s="1133"/>
      <c r="W406" s="1133"/>
      <c r="X406" s="1133"/>
      <c r="Y406" s="1133"/>
      <c r="Z406" s="1133"/>
      <c r="AA406" s="1133"/>
      <c r="AB406" s="1133"/>
      <c r="AC406" s="1"/>
      <c r="AD406" s="1"/>
      <c r="AE406" s="1"/>
      <c r="AF406" s="1"/>
      <c r="AG406" s="1"/>
      <c r="AH406" s="1"/>
      <c r="AI406" s="1"/>
    </row>
    <row r="407" spans="1:35" ht="15.75" customHeight="1" x14ac:dyDescent="0.2">
      <c r="A407" s="1"/>
      <c r="B407" s="1"/>
      <c r="C407" s="1"/>
      <c r="D407" s="1"/>
      <c r="E407" s="1"/>
      <c r="F407" s="1135"/>
      <c r="G407" s="1"/>
      <c r="H407" s="1"/>
      <c r="I407" s="1133"/>
      <c r="J407" s="1133"/>
      <c r="K407" s="1133"/>
      <c r="L407" s="1133"/>
      <c r="M407" s="1133"/>
      <c r="N407" s="1133"/>
      <c r="O407" s="1133"/>
      <c r="P407" s="1133"/>
      <c r="Q407" s="1133"/>
      <c r="R407" s="1133"/>
      <c r="S407" s="1133"/>
      <c r="T407" s="1133"/>
      <c r="U407" s="1133"/>
      <c r="V407" s="1133"/>
      <c r="W407" s="1133"/>
      <c r="X407" s="1133"/>
      <c r="Y407" s="1133"/>
      <c r="Z407" s="1133"/>
      <c r="AA407" s="1133"/>
      <c r="AB407" s="1133"/>
      <c r="AC407" s="1"/>
      <c r="AD407" s="1"/>
      <c r="AE407" s="1"/>
      <c r="AF407" s="1"/>
      <c r="AG407" s="1"/>
      <c r="AH407" s="1"/>
      <c r="AI407" s="1"/>
    </row>
    <row r="408" spans="1:35" ht="15.75" customHeight="1" x14ac:dyDescent="0.2">
      <c r="A408" s="1"/>
      <c r="B408" s="1"/>
      <c r="C408" s="1"/>
      <c r="D408" s="1"/>
      <c r="E408" s="1"/>
      <c r="F408" s="1135"/>
      <c r="G408" s="1"/>
      <c r="H408" s="1"/>
      <c r="I408" s="1133"/>
      <c r="J408" s="1133"/>
      <c r="K408" s="1133"/>
      <c r="L408" s="1133"/>
      <c r="M408" s="1133"/>
      <c r="N408" s="1133"/>
      <c r="O408" s="1133"/>
      <c r="P408" s="1133"/>
      <c r="Q408" s="1133"/>
      <c r="R408" s="1133"/>
      <c r="S408" s="1133"/>
      <c r="T408" s="1133"/>
      <c r="U408" s="1133"/>
      <c r="V408" s="1133"/>
      <c r="W408" s="1133"/>
      <c r="X408" s="1133"/>
      <c r="Y408" s="1133"/>
      <c r="Z408" s="1133"/>
      <c r="AA408" s="1133"/>
      <c r="AB408" s="1133"/>
      <c r="AC408" s="1"/>
      <c r="AD408" s="1"/>
      <c r="AE408" s="1"/>
      <c r="AF408" s="1"/>
      <c r="AG408" s="1"/>
      <c r="AH408" s="1"/>
      <c r="AI408" s="1"/>
    </row>
    <row r="409" spans="1:35" ht="15.75" customHeight="1" x14ac:dyDescent="0.2">
      <c r="A409" s="1"/>
      <c r="B409" s="1"/>
      <c r="C409" s="1"/>
      <c r="D409" s="1"/>
      <c r="E409" s="1"/>
      <c r="F409" s="1135"/>
      <c r="G409" s="1"/>
      <c r="H409" s="1"/>
      <c r="I409" s="1133"/>
      <c r="J409" s="1133"/>
      <c r="K409" s="1133"/>
      <c r="L409" s="1133"/>
      <c r="M409" s="1133"/>
      <c r="N409" s="1133"/>
      <c r="O409" s="1133"/>
      <c r="P409" s="1133"/>
      <c r="Q409" s="1133"/>
      <c r="R409" s="1133"/>
      <c r="S409" s="1133"/>
      <c r="T409" s="1133"/>
      <c r="U409" s="1133"/>
      <c r="V409" s="1133"/>
      <c r="W409" s="1133"/>
      <c r="X409" s="1133"/>
      <c r="Y409" s="1133"/>
      <c r="Z409" s="1133"/>
      <c r="AA409" s="1133"/>
      <c r="AB409" s="1133"/>
      <c r="AC409" s="1"/>
      <c r="AD409" s="1"/>
      <c r="AE409" s="1"/>
      <c r="AF409" s="1"/>
      <c r="AG409" s="1"/>
      <c r="AH409" s="1"/>
      <c r="AI409" s="1"/>
    </row>
    <row r="410" spans="1:35" ht="15.75" customHeight="1" x14ac:dyDescent="0.2">
      <c r="A410" s="1"/>
      <c r="B410" s="1"/>
      <c r="C410" s="1"/>
      <c r="D410" s="1"/>
      <c r="E410" s="1"/>
      <c r="F410" s="1135"/>
      <c r="G410" s="1"/>
      <c r="H410" s="1"/>
      <c r="I410" s="1133"/>
      <c r="J410" s="1133"/>
      <c r="K410" s="1133"/>
      <c r="L410" s="1133"/>
      <c r="M410" s="1133"/>
      <c r="N410" s="1133"/>
      <c r="O410" s="1133"/>
      <c r="P410" s="1133"/>
      <c r="Q410" s="1133"/>
      <c r="R410" s="1133"/>
      <c r="S410" s="1133"/>
      <c r="T410" s="1133"/>
      <c r="U410" s="1133"/>
      <c r="V410" s="1133"/>
      <c r="W410" s="1133"/>
      <c r="X410" s="1133"/>
      <c r="Y410" s="1133"/>
      <c r="Z410" s="1133"/>
      <c r="AA410" s="1133"/>
      <c r="AB410" s="1133"/>
      <c r="AC410" s="1"/>
      <c r="AD410" s="1"/>
      <c r="AE410" s="1"/>
      <c r="AF410" s="1"/>
      <c r="AG410" s="1"/>
      <c r="AH410" s="1"/>
      <c r="AI410" s="1"/>
    </row>
    <row r="411" spans="1:35" ht="15.75" customHeight="1" x14ac:dyDescent="0.2">
      <c r="A411" s="1"/>
      <c r="B411" s="1"/>
      <c r="C411" s="1"/>
      <c r="D411" s="1"/>
      <c r="E411" s="1"/>
      <c r="F411" s="1135"/>
      <c r="G411" s="1"/>
      <c r="H411" s="1"/>
      <c r="I411" s="1133"/>
      <c r="J411" s="1133"/>
      <c r="K411" s="1133"/>
      <c r="L411" s="1133"/>
      <c r="M411" s="1133"/>
      <c r="N411" s="1133"/>
      <c r="O411" s="1133"/>
      <c r="P411" s="1133"/>
      <c r="Q411" s="1133"/>
      <c r="R411" s="1133"/>
      <c r="S411" s="1133"/>
      <c r="T411" s="1133"/>
      <c r="U411" s="1133"/>
      <c r="V411" s="1133"/>
      <c r="W411" s="1133"/>
      <c r="X411" s="1133"/>
      <c r="Y411" s="1133"/>
      <c r="Z411" s="1133"/>
      <c r="AA411" s="1133"/>
      <c r="AB411" s="1133"/>
      <c r="AC411" s="1"/>
      <c r="AD411" s="1"/>
      <c r="AE411" s="1"/>
      <c r="AF411" s="1"/>
      <c r="AG411" s="1"/>
      <c r="AH411" s="1"/>
      <c r="AI411" s="1"/>
    </row>
    <row r="412" spans="1:35" ht="15.75" customHeight="1" x14ac:dyDescent="0.2">
      <c r="A412" s="1"/>
      <c r="B412" s="1"/>
      <c r="C412" s="1"/>
      <c r="D412" s="1"/>
      <c r="E412" s="1"/>
      <c r="F412" s="1135"/>
      <c r="G412" s="1"/>
      <c r="H412" s="1"/>
      <c r="I412" s="1133"/>
      <c r="J412" s="1133"/>
      <c r="K412" s="1133"/>
      <c r="L412" s="1133"/>
      <c r="M412" s="1133"/>
      <c r="N412" s="1133"/>
      <c r="O412" s="1133"/>
      <c r="P412" s="1133"/>
      <c r="Q412" s="1133"/>
      <c r="R412" s="1133"/>
      <c r="S412" s="1133"/>
      <c r="T412" s="1133"/>
      <c r="U412" s="1133"/>
      <c r="V412" s="1133"/>
      <c r="W412" s="1133"/>
      <c r="X412" s="1133"/>
      <c r="Y412" s="1133"/>
      <c r="Z412" s="1133"/>
      <c r="AA412" s="1133"/>
      <c r="AB412" s="1133"/>
      <c r="AC412" s="1"/>
      <c r="AD412" s="1"/>
      <c r="AE412" s="1"/>
      <c r="AF412" s="1"/>
      <c r="AG412" s="1"/>
      <c r="AH412" s="1"/>
      <c r="AI412" s="1"/>
    </row>
    <row r="413" spans="1:35" ht="15.75" customHeight="1" x14ac:dyDescent="0.2">
      <c r="A413" s="1"/>
      <c r="B413" s="1"/>
      <c r="C413" s="1"/>
      <c r="D413" s="1"/>
      <c r="E413" s="1"/>
      <c r="F413" s="1135"/>
      <c r="G413" s="1"/>
      <c r="H413" s="1"/>
      <c r="I413" s="1133"/>
      <c r="J413" s="1133"/>
      <c r="K413" s="1133"/>
      <c r="L413" s="1133"/>
      <c r="M413" s="1133"/>
      <c r="N413" s="1133"/>
      <c r="O413" s="1133"/>
      <c r="P413" s="1133"/>
      <c r="Q413" s="1133"/>
      <c r="R413" s="1133"/>
      <c r="S413" s="1133"/>
      <c r="T413" s="1133"/>
      <c r="U413" s="1133"/>
      <c r="V413" s="1133"/>
      <c r="W413" s="1133"/>
      <c r="X413" s="1133"/>
      <c r="Y413" s="1133"/>
      <c r="Z413" s="1133"/>
      <c r="AA413" s="1133"/>
      <c r="AB413" s="1133"/>
      <c r="AC413" s="1"/>
      <c r="AD413" s="1"/>
      <c r="AE413" s="1"/>
      <c r="AF413" s="1"/>
      <c r="AG413" s="1"/>
      <c r="AH413" s="1"/>
      <c r="AI413" s="1"/>
    </row>
    <row r="414" spans="1:35" ht="15.75" customHeight="1" x14ac:dyDescent="0.2">
      <c r="A414" s="1"/>
      <c r="B414" s="1"/>
      <c r="C414" s="1"/>
      <c r="D414" s="1"/>
      <c r="E414" s="1"/>
      <c r="F414" s="1135"/>
      <c r="G414" s="1"/>
      <c r="H414" s="1"/>
      <c r="I414" s="1133"/>
      <c r="J414" s="1133"/>
      <c r="K414" s="1133"/>
      <c r="L414" s="1133"/>
      <c r="M414" s="1133"/>
      <c r="N414" s="1133"/>
      <c r="O414" s="1133"/>
      <c r="P414" s="1133"/>
      <c r="Q414" s="1133"/>
      <c r="R414" s="1133"/>
      <c r="S414" s="1133"/>
      <c r="T414" s="1133"/>
      <c r="U414" s="1133"/>
      <c r="V414" s="1133"/>
      <c r="W414" s="1133"/>
      <c r="X414" s="1133"/>
      <c r="Y414" s="1133"/>
      <c r="Z414" s="1133"/>
      <c r="AA414" s="1133"/>
      <c r="AB414" s="1133"/>
      <c r="AC414" s="1"/>
      <c r="AD414" s="1"/>
      <c r="AE414" s="1"/>
      <c r="AF414" s="1"/>
      <c r="AG414" s="1"/>
      <c r="AH414" s="1"/>
      <c r="AI414" s="1"/>
    </row>
    <row r="415" spans="1:35" ht="15.75" customHeight="1" x14ac:dyDescent="0.2">
      <c r="A415" s="1"/>
      <c r="B415" s="1"/>
      <c r="C415" s="1"/>
      <c r="D415" s="1"/>
      <c r="E415" s="1"/>
      <c r="F415" s="1135"/>
      <c r="G415" s="1"/>
      <c r="H415" s="1"/>
      <c r="I415" s="1133"/>
      <c r="J415" s="1133"/>
      <c r="K415" s="1133"/>
      <c r="L415" s="1133"/>
      <c r="M415" s="1133"/>
      <c r="N415" s="1133"/>
      <c r="O415" s="1133"/>
      <c r="P415" s="1133"/>
      <c r="Q415" s="1133"/>
      <c r="R415" s="1133"/>
      <c r="S415" s="1133"/>
      <c r="T415" s="1133"/>
      <c r="U415" s="1133"/>
      <c r="V415" s="1133"/>
      <c r="W415" s="1133"/>
      <c r="X415" s="1133"/>
      <c r="Y415" s="1133"/>
      <c r="Z415" s="1133"/>
      <c r="AA415" s="1133"/>
      <c r="AB415" s="1133"/>
      <c r="AC415" s="1"/>
      <c r="AD415" s="1"/>
      <c r="AE415" s="1"/>
      <c r="AF415" s="1"/>
      <c r="AG415" s="1"/>
      <c r="AH415" s="1"/>
      <c r="AI415" s="1"/>
    </row>
    <row r="416" spans="1:35" ht="15.75" customHeight="1" x14ac:dyDescent="0.2">
      <c r="A416" s="1"/>
      <c r="B416" s="1"/>
      <c r="C416" s="1"/>
      <c r="D416" s="1"/>
      <c r="E416" s="1"/>
      <c r="F416" s="1135"/>
      <c r="G416" s="1"/>
      <c r="H416" s="1"/>
      <c r="I416" s="1133"/>
      <c r="J416" s="1133"/>
      <c r="K416" s="1133"/>
      <c r="L416" s="1133"/>
      <c r="M416" s="1133"/>
      <c r="N416" s="1133"/>
      <c r="O416" s="1133"/>
      <c r="P416" s="1133"/>
      <c r="Q416" s="1133"/>
      <c r="R416" s="1133"/>
      <c r="S416" s="1133"/>
      <c r="T416" s="1133"/>
      <c r="U416" s="1133"/>
      <c r="V416" s="1133"/>
      <c r="W416" s="1133"/>
      <c r="X416" s="1133"/>
      <c r="Y416" s="1133"/>
      <c r="Z416" s="1133"/>
      <c r="AA416" s="1133"/>
      <c r="AB416" s="1133"/>
      <c r="AC416" s="1"/>
      <c r="AD416" s="1"/>
      <c r="AE416" s="1"/>
      <c r="AF416" s="1"/>
      <c r="AG416" s="1"/>
      <c r="AH416" s="1"/>
      <c r="AI416" s="1"/>
    </row>
    <row r="417" spans="1:35" ht="15.75" customHeight="1" x14ac:dyDescent="0.2">
      <c r="A417" s="1"/>
      <c r="B417" s="1"/>
      <c r="C417" s="1"/>
      <c r="D417" s="1"/>
      <c r="E417" s="1"/>
      <c r="F417" s="1135"/>
      <c r="G417" s="1"/>
      <c r="H417" s="1"/>
      <c r="I417" s="1133"/>
      <c r="J417" s="1133"/>
      <c r="K417" s="1133"/>
      <c r="L417" s="1133"/>
      <c r="M417" s="1133"/>
      <c r="N417" s="1133"/>
      <c r="O417" s="1133"/>
      <c r="P417" s="1133"/>
      <c r="Q417" s="1133"/>
      <c r="R417" s="1133"/>
      <c r="S417" s="1133"/>
      <c r="T417" s="1133"/>
      <c r="U417" s="1133"/>
      <c r="V417" s="1133"/>
      <c r="W417" s="1133"/>
      <c r="X417" s="1133"/>
      <c r="Y417" s="1133"/>
      <c r="Z417" s="1133"/>
      <c r="AA417" s="1133"/>
      <c r="AB417" s="1133"/>
      <c r="AC417" s="1"/>
      <c r="AD417" s="1"/>
      <c r="AE417" s="1"/>
      <c r="AF417" s="1"/>
      <c r="AG417" s="1"/>
      <c r="AH417" s="1"/>
      <c r="AI417" s="1"/>
    </row>
    <row r="418" spans="1:35" ht="15.75" customHeight="1" x14ac:dyDescent="0.2">
      <c r="A418" s="1"/>
      <c r="B418" s="1"/>
      <c r="C418" s="1"/>
      <c r="D418" s="1"/>
      <c r="E418" s="1"/>
      <c r="F418" s="1135"/>
      <c r="G418" s="1"/>
      <c r="H418" s="1"/>
      <c r="I418" s="1133"/>
      <c r="J418" s="1133"/>
      <c r="K418" s="1133"/>
      <c r="L418" s="1133"/>
      <c r="M418" s="1133"/>
      <c r="N418" s="1133"/>
      <c r="O418" s="1133"/>
      <c r="P418" s="1133"/>
      <c r="Q418" s="1133"/>
      <c r="R418" s="1133"/>
      <c r="S418" s="1133"/>
      <c r="T418" s="1133"/>
      <c r="U418" s="1133"/>
      <c r="V418" s="1133"/>
      <c r="W418" s="1133"/>
      <c r="X418" s="1133"/>
      <c r="Y418" s="1133"/>
      <c r="Z418" s="1133"/>
      <c r="AA418" s="1133"/>
      <c r="AB418" s="1133"/>
      <c r="AC418" s="1"/>
      <c r="AD418" s="1"/>
      <c r="AE418" s="1"/>
      <c r="AF418" s="1"/>
      <c r="AG418" s="1"/>
      <c r="AH418" s="1"/>
      <c r="AI418" s="1"/>
    </row>
    <row r="419" spans="1:35" ht="15.75" customHeight="1" x14ac:dyDescent="0.2">
      <c r="A419" s="1"/>
      <c r="B419" s="1"/>
      <c r="C419" s="1"/>
      <c r="D419" s="1"/>
      <c r="E419" s="1"/>
      <c r="F419" s="1135"/>
      <c r="G419" s="1"/>
      <c r="H419" s="1"/>
      <c r="I419" s="1133"/>
      <c r="J419" s="1133"/>
      <c r="K419" s="1133"/>
      <c r="L419" s="1133"/>
      <c r="M419" s="1133"/>
      <c r="N419" s="1133"/>
      <c r="O419" s="1133"/>
      <c r="P419" s="1133"/>
      <c r="Q419" s="1133"/>
      <c r="R419" s="1133"/>
      <c r="S419" s="1133"/>
      <c r="T419" s="1133"/>
      <c r="U419" s="1133"/>
      <c r="V419" s="1133"/>
      <c r="W419" s="1133"/>
      <c r="X419" s="1133"/>
      <c r="Y419" s="1133"/>
      <c r="Z419" s="1133"/>
      <c r="AA419" s="1133"/>
      <c r="AB419" s="1133"/>
      <c r="AC419" s="1"/>
      <c r="AD419" s="1"/>
      <c r="AE419" s="1"/>
      <c r="AF419" s="1"/>
      <c r="AG419" s="1"/>
      <c r="AH419" s="1"/>
      <c r="AI419" s="1"/>
    </row>
    <row r="420" spans="1:35" ht="15.75" customHeight="1" x14ac:dyDescent="0.2">
      <c r="A420" s="1"/>
      <c r="B420" s="1"/>
      <c r="C420" s="1"/>
      <c r="D420" s="1"/>
      <c r="E420" s="1"/>
      <c r="F420" s="1135"/>
      <c r="G420" s="1"/>
      <c r="H420" s="1"/>
      <c r="I420" s="1133"/>
      <c r="J420" s="1133"/>
      <c r="K420" s="1133"/>
      <c r="L420" s="1133"/>
      <c r="M420" s="1133"/>
      <c r="N420" s="1133"/>
      <c r="O420" s="1133"/>
      <c r="P420" s="1133"/>
      <c r="Q420" s="1133"/>
      <c r="R420" s="1133"/>
      <c r="S420" s="1133"/>
      <c r="T420" s="1133"/>
      <c r="U420" s="1133"/>
      <c r="V420" s="1133"/>
      <c r="W420" s="1133"/>
      <c r="X420" s="1133"/>
      <c r="Y420" s="1133"/>
      <c r="Z420" s="1133"/>
      <c r="AA420" s="1133"/>
      <c r="AB420" s="1133"/>
      <c r="AC420" s="1"/>
      <c r="AD420" s="1"/>
      <c r="AE420" s="1"/>
      <c r="AF420" s="1"/>
      <c r="AG420" s="1"/>
      <c r="AH420" s="1"/>
      <c r="AI420" s="1"/>
    </row>
    <row r="421" spans="1:35" ht="15.75" customHeight="1" x14ac:dyDescent="0.2">
      <c r="A421" s="1"/>
      <c r="B421" s="1"/>
      <c r="C421" s="1"/>
      <c r="D421" s="1"/>
      <c r="E421" s="1"/>
      <c r="F421" s="1135"/>
      <c r="G421" s="1"/>
      <c r="H421" s="1"/>
      <c r="I421" s="1133"/>
      <c r="J421" s="1133"/>
      <c r="K421" s="1133"/>
      <c r="L421" s="1133"/>
      <c r="M421" s="1133"/>
      <c r="N421" s="1133"/>
      <c r="O421" s="1133"/>
      <c r="P421" s="1133"/>
      <c r="Q421" s="1133"/>
      <c r="R421" s="1133"/>
      <c r="S421" s="1133"/>
      <c r="T421" s="1133"/>
      <c r="U421" s="1133"/>
      <c r="V421" s="1133"/>
      <c r="W421" s="1133"/>
      <c r="X421" s="1133"/>
      <c r="Y421" s="1133"/>
      <c r="Z421" s="1133"/>
      <c r="AA421" s="1133"/>
      <c r="AB421" s="1133"/>
      <c r="AC421" s="1"/>
      <c r="AD421" s="1"/>
      <c r="AE421" s="1"/>
      <c r="AF421" s="1"/>
      <c r="AG421" s="1"/>
      <c r="AH421" s="1"/>
      <c r="AI421" s="1"/>
    </row>
    <row r="422" spans="1:35" ht="15.75" customHeight="1" x14ac:dyDescent="0.2">
      <c r="A422" s="1"/>
      <c r="B422" s="1"/>
      <c r="C422" s="1"/>
      <c r="D422" s="1"/>
      <c r="E422" s="1"/>
      <c r="F422" s="1135"/>
      <c r="G422" s="1"/>
      <c r="H422" s="1"/>
      <c r="I422" s="1133"/>
      <c r="J422" s="1133"/>
      <c r="K422" s="1133"/>
      <c r="L422" s="1133"/>
      <c r="M422" s="1133"/>
      <c r="N422" s="1133"/>
      <c r="O422" s="1133"/>
      <c r="P422" s="1133"/>
      <c r="Q422" s="1133"/>
      <c r="R422" s="1133"/>
      <c r="S422" s="1133"/>
      <c r="T422" s="1133"/>
      <c r="U422" s="1133"/>
      <c r="V422" s="1133"/>
      <c r="W422" s="1133"/>
      <c r="X422" s="1133"/>
      <c r="Y422" s="1133"/>
      <c r="Z422" s="1133"/>
      <c r="AA422" s="1133"/>
      <c r="AB422" s="1133"/>
      <c r="AC422" s="1"/>
      <c r="AD422" s="1"/>
      <c r="AE422" s="1"/>
      <c r="AF422" s="1"/>
      <c r="AG422" s="1"/>
      <c r="AH422" s="1"/>
      <c r="AI422" s="1"/>
    </row>
    <row r="423" spans="1:35" ht="15.75" customHeight="1" x14ac:dyDescent="0.2">
      <c r="A423" s="1"/>
      <c r="B423" s="1"/>
      <c r="C423" s="1"/>
      <c r="D423" s="1"/>
      <c r="E423" s="1"/>
      <c r="F423" s="1135"/>
      <c r="G423" s="1"/>
      <c r="H423" s="1"/>
      <c r="I423" s="1133"/>
      <c r="J423" s="1133"/>
      <c r="K423" s="1133"/>
      <c r="L423" s="1133"/>
      <c r="M423" s="1133"/>
      <c r="N423" s="1133"/>
      <c r="O423" s="1133"/>
      <c r="P423" s="1133"/>
      <c r="Q423" s="1133"/>
      <c r="R423" s="1133"/>
      <c r="S423" s="1133"/>
      <c r="T423" s="1133"/>
      <c r="U423" s="1133"/>
      <c r="V423" s="1133"/>
      <c r="W423" s="1133"/>
      <c r="X423" s="1133"/>
      <c r="Y423" s="1133"/>
      <c r="Z423" s="1133"/>
      <c r="AA423" s="1133"/>
      <c r="AB423" s="1133"/>
      <c r="AC423" s="1"/>
      <c r="AD423" s="1"/>
      <c r="AE423" s="1"/>
      <c r="AF423" s="1"/>
      <c r="AG423" s="1"/>
      <c r="AH423" s="1"/>
      <c r="AI423" s="1"/>
    </row>
    <row r="424" spans="1:35" ht="15.75" customHeight="1" x14ac:dyDescent="0.2">
      <c r="A424" s="1"/>
      <c r="B424" s="1"/>
      <c r="C424" s="1"/>
      <c r="D424" s="1"/>
      <c r="E424" s="1"/>
      <c r="F424" s="1135"/>
      <c r="G424" s="1"/>
      <c r="H424" s="1"/>
      <c r="I424" s="1133"/>
      <c r="J424" s="1133"/>
      <c r="K424" s="1133"/>
      <c r="L424" s="1133"/>
      <c r="M424" s="1133"/>
      <c r="N424" s="1133"/>
      <c r="O424" s="1133"/>
      <c r="P424" s="1133"/>
      <c r="Q424" s="1133"/>
      <c r="R424" s="1133"/>
      <c r="S424" s="1133"/>
      <c r="T424" s="1133"/>
      <c r="U424" s="1133"/>
      <c r="V424" s="1133"/>
      <c r="W424" s="1133"/>
      <c r="X424" s="1133"/>
      <c r="Y424" s="1133"/>
      <c r="Z424" s="1133"/>
      <c r="AA424" s="1133"/>
      <c r="AB424" s="1133"/>
      <c r="AC424" s="1"/>
      <c r="AD424" s="1"/>
      <c r="AE424" s="1"/>
      <c r="AF424" s="1"/>
      <c r="AG424" s="1"/>
      <c r="AH424" s="1"/>
      <c r="AI424" s="1"/>
    </row>
    <row r="425" spans="1:35" ht="15.75" customHeight="1" x14ac:dyDescent="0.2">
      <c r="A425" s="1"/>
      <c r="B425" s="1"/>
      <c r="C425" s="1"/>
      <c r="D425" s="1"/>
      <c r="E425" s="1"/>
      <c r="F425" s="1135"/>
      <c r="G425" s="1"/>
      <c r="H425" s="1"/>
      <c r="I425" s="1133"/>
      <c r="J425" s="1133"/>
      <c r="K425" s="1133"/>
      <c r="L425" s="1133"/>
      <c r="M425" s="1133"/>
      <c r="N425" s="1133"/>
      <c r="O425" s="1133"/>
      <c r="P425" s="1133"/>
      <c r="Q425" s="1133"/>
      <c r="R425" s="1133"/>
      <c r="S425" s="1133"/>
      <c r="T425" s="1133"/>
      <c r="U425" s="1133"/>
      <c r="V425" s="1133"/>
      <c r="W425" s="1133"/>
      <c r="X425" s="1133"/>
      <c r="Y425" s="1133"/>
      <c r="Z425" s="1133"/>
      <c r="AA425" s="1133"/>
      <c r="AB425" s="1133"/>
      <c r="AC425" s="1"/>
      <c r="AD425" s="1"/>
      <c r="AE425" s="1"/>
      <c r="AF425" s="1"/>
      <c r="AG425" s="1"/>
      <c r="AH425" s="1"/>
      <c r="AI425" s="1"/>
    </row>
    <row r="426" spans="1:35" ht="15.75" customHeight="1" x14ac:dyDescent="0.2">
      <c r="A426" s="1"/>
      <c r="B426" s="1"/>
      <c r="C426" s="1"/>
      <c r="D426" s="1"/>
      <c r="E426" s="1"/>
      <c r="F426" s="1135"/>
      <c r="G426" s="1"/>
      <c r="H426" s="1"/>
      <c r="I426" s="1133"/>
      <c r="J426" s="1133"/>
      <c r="K426" s="1133"/>
      <c r="L426" s="1133"/>
      <c r="M426" s="1133"/>
      <c r="N426" s="1133"/>
      <c r="O426" s="1133"/>
      <c r="P426" s="1133"/>
      <c r="Q426" s="1133"/>
      <c r="R426" s="1133"/>
      <c r="S426" s="1133"/>
      <c r="T426" s="1133"/>
      <c r="U426" s="1133"/>
      <c r="V426" s="1133"/>
      <c r="W426" s="1133"/>
      <c r="X426" s="1133"/>
      <c r="Y426" s="1133"/>
      <c r="Z426" s="1133"/>
      <c r="AA426" s="1133"/>
      <c r="AB426" s="1133"/>
      <c r="AC426" s="1"/>
      <c r="AD426" s="1"/>
      <c r="AE426" s="1"/>
      <c r="AF426" s="1"/>
      <c r="AG426" s="1"/>
      <c r="AH426" s="1"/>
      <c r="AI426" s="1"/>
    </row>
    <row r="427" spans="1:35" ht="15.75" customHeight="1" x14ac:dyDescent="0.2">
      <c r="A427" s="1"/>
      <c r="B427" s="1"/>
      <c r="C427" s="1"/>
      <c r="D427" s="1"/>
      <c r="E427" s="1"/>
      <c r="F427" s="1135"/>
      <c r="G427" s="1"/>
      <c r="H427" s="1"/>
      <c r="I427" s="1133"/>
      <c r="J427" s="1133"/>
      <c r="K427" s="1133"/>
      <c r="L427" s="1133"/>
      <c r="M427" s="1133"/>
      <c r="N427" s="1133"/>
      <c r="O427" s="1133"/>
      <c r="P427" s="1133"/>
      <c r="Q427" s="1133"/>
      <c r="R427" s="1133"/>
      <c r="S427" s="1133"/>
      <c r="T427" s="1133"/>
      <c r="U427" s="1133"/>
      <c r="V427" s="1133"/>
      <c r="W427" s="1133"/>
      <c r="X427" s="1133"/>
      <c r="Y427" s="1133"/>
      <c r="Z427" s="1133"/>
      <c r="AA427" s="1133"/>
      <c r="AB427" s="1133"/>
      <c r="AC427" s="1"/>
      <c r="AD427" s="1"/>
      <c r="AE427" s="1"/>
      <c r="AF427" s="1"/>
      <c r="AG427" s="1"/>
      <c r="AH427" s="1"/>
      <c r="AI427" s="1"/>
    </row>
    <row r="428" spans="1:35" ht="15.75" customHeight="1" x14ac:dyDescent="0.2">
      <c r="A428" s="1"/>
      <c r="B428" s="1"/>
      <c r="C428" s="1"/>
      <c r="D428" s="1"/>
      <c r="E428" s="1"/>
      <c r="F428" s="1135"/>
      <c r="G428" s="1"/>
      <c r="H428" s="1"/>
      <c r="I428" s="1133"/>
      <c r="J428" s="1133"/>
      <c r="K428" s="1133"/>
      <c r="L428" s="1133"/>
      <c r="M428" s="1133"/>
      <c r="N428" s="1133"/>
      <c r="O428" s="1133"/>
      <c r="P428" s="1133"/>
      <c r="Q428" s="1133"/>
      <c r="R428" s="1133"/>
      <c r="S428" s="1133"/>
      <c r="T428" s="1133"/>
      <c r="U428" s="1133"/>
      <c r="V428" s="1133"/>
      <c r="W428" s="1133"/>
      <c r="X428" s="1133"/>
      <c r="Y428" s="1133"/>
      <c r="Z428" s="1133"/>
      <c r="AA428" s="1133"/>
      <c r="AB428" s="1133"/>
      <c r="AC428" s="1"/>
      <c r="AD428" s="1"/>
      <c r="AE428" s="1"/>
      <c r="AF428" s="1"/>
      <c r="AG428" s="1"/>
      <c r="AH428" s="1"/>
      <c r="AI428" s="1"/>
    </row>
    <row r="429" spans="1:35" ht="15.75" customHeight="1" x14ac:dyDescent="0.2">
      <c r="A429" s="1"/>
      <c r="B429" s="1"/>
      <c r="C429" s="1"/>
      <c r="D429" s="1"/>
      <c r="E429" s="1"/>
      <c r="F429" s="1135"/>
      <c r="G429" s="1"/>
      <c r="H429" s="1"/>
      <c r="I429" s="1133"/>
      <c r="J429" s="1133"/>
      <c r="K429" s="1133"/>
      <c r="L429" s="1133"/>
      <c r="M429" s="1133"/>
      <c r="N429" s="1133"/>
      <c r="O429" s="1133"/>
      <c r="P429" s="1133"/>
      <c r="Q429" s="1133"/>
      <c r="R429" s="1133"/>
      <c r="S429" s="1133"/>
      <c r="T429" s="1133"/>
      <c r="U429" s="1133"/>
      <c r="V429" s="1133"/>
      <c r="W429" s="1133"/>
      <c r="X429" s="1133"/>
      <c r="Y429" s="1133"/>
      <c r="Z429" s="1133"/>
      <c r="AA429" s="1133"/>
      <c r="AB429" s="1133"/>
      <c r="AC429" s="1"/>
      <c r="AD429" s="1"/>
      <c r="AE429" s="1"/>
      <c r="AF429" s="1"/>
      <c r="AG429" s="1"/>
      <c r="AH429" s="1"/>
      <c r="AI429" s="1"/>
    </row>
    <row r="430" spans="1:35" ht="15.75" customHeight="1" x14ac:dyDescent="0.2">
      <c r="A430" s="1"/>
      <c r="B430" s="1"/>
      <c r="C430" s="1"/>
      <c r="D430" s="1"/>
      <c r="E430" s="1"/>
      <c r="F430" s="1135"/>
      <c r="G430" s="1"/>
      <c r="H430" s="1"/>
      <c r="I430" s="1133"/>
      <c r="J430" s="1133"/>
      <c r="K430" s="1133"/>
      <c r="L430" s="1133"/>
      <c r="M430" s="1133"/>
      <c r="N430" s="1133"/>
      <c r="O430" s="1133"/>
      <c r="P430" s="1133"/>
      <c r="Q430" s="1133"/>
      <c r="R430" s="1133"/>
      <c r="S430" s="1133"/>
      <c r="T430" s="1133"/>
      <c r="U430" s="1133"/>
      <c r="V430" s="1133"/>
      <c r="W430" s="1133"/>
      <c r="X430" s="1133"/>
      <c r="Y430" s="1133"/>
      <c r="Z430" s="1133"/>
      <c r="AA430" s="1133"/>
      <c r="AB430" s="1133"/>
      <c r="AC430" s="1"/>
      <c r="AD430" s="1"/>
      <c r="AE430" s="1"/>
      <c r="AF430" s="1"/>
      <c r="AG430" s="1"/>
      <c r="AH430" s="1"/>
      <c r="AI430" s="1"/>
    </row>
    <row r="431" spans="1:35" ht="15.75" customHeight="1" x14ac:dyDescent="0.2">
      <c r="A431" s="1"/>
      <c r="B431" s="1"/>
      <c r="C431" s="1"/>
      <c r="D431" s="1"/>
      <c r="E431" s="1"/>
      <c r="F431" s="1135"/>
      <c r="G431" s="1"/>
      <c r="H431" s="1"/>
      <c r="I431" s="1133"/>
      <c r="J431" s="1133"/>
      <c r="K431" s="1133"/>
      <c r="L431" s="1133"/>
      <c r="M431" s="1133"/>
      <c r="N431" s="1133"/>
      <c r="O431" s="1133"/>
      <c r="P431" s="1133"/>
      <c r="Q431" s="1133"/>
      <c r="R431" s="1133"/>
      <c r="S431" s="1133"/>
      <c r="T431" s="1133"/>
      <c r="U431" s="1133"/>
      <c r="V431" s="1133"/>
      <c r="W431" s="1133"/>
      <c r="X431" s="1133"/>
      <c r="Y431" s="1133"/>
      <c r="Z431" s="1133"/>
      <c r="AA431" s="1133"/>
      <c r="AB431" s="1133"/>
      <c r="AC431" s="1"/>
      <c r="AD431" s="1"/>
      <c r="AE431" s="1"/>
      <c r="AF431" s="1"/>
      <c r="AG431" s="1"/>
      <c r="AH431" s="1"/>
      <c r="AI431" s="1"/>
    </row>
    <row r="432" spans="1:35" ht="15.75" customHeight="1" x14ac:dyDescent="0.2">
      <c r="A432" s="1"/>
      <c r="B432" s="1"/>
      <c r="C432" s="1"/>
      <c r="D432" s="1"/>
      <c r="E432" s="1"/>
      <c r="F432" s="1135"/>
      <c r="G432" s="1"/>
      <c r="H432" s="1"/>
      <c r="I432" s="1133"/>
      <c r="J432" s="1133"/>
      <c r="K432" s="1133"/>
      <c r="L432" s="1133"/>
      <c r="M432" s="1133"/>
      <c r="N432" s="1133"/>
      <c r="O432" s="1133"/>
      <c r="P432" s="1133"/>
      <c r="Q432" s="1133"/>
      <c r="R432" s="1133"/>
      <c r="S432" s="1133"/>
      <c r="T432" s="1133"/>
      <c r="U432" s="1133"/>
      <c r="V432" s="1133"/>
      <c r="W432" s="1133"/>
      <c r="X432" s="1133"/>
      <c r="Y432" s="1133"/>
      <c r="Z432" s="1133"/>
      <c r="AA432" s="1133"/>
      <c r="AB432" s="1133"/>
      <c r="AC432" s="1"/>
      <c r="AD432" s="1"/>
      <c r="AE432" s="1"/>
      <c r="AF432" s="1"/>
      <c r="AG432" s="1"/>
      <c r="AH432" s="1"/>
      <c r="AI432" s="1"/>
    </row>
    <row r="433" spans="1:35" ht="15.75" customHeight="1" x14ac:dyDescent="0.2">
      <c r="A433" s="1"/>
      <c r="B433" s="1"/>
      <c r="C433" s="1"/>
      <c r="D433" s="1"/>
      <c r="E433" s="1"/>
      <c r="F433" s="1135"/>
      <c r="G433" s="1"/>
      <c r="H433" s="1"/>
      <c r="I433" s="1133"/>
      <c r="J433" s="1133"/>
      <c r="K433" s="1133"/>
      <c r="L433" s="1133"/>
      <c r="M433" s="1133"/>
      <c r="N433" s="1133"/>
      <c r="O433" s="1133"/>
      <c r="P433" s="1133"/>
      <c r="Q433" s="1133"/>
      <c r="R433" s="1133"/>
      <c r="S433" s="1133"/>
      <c r="T433" s="1133"/>
      <c r="U433" s="1133"/>
      <c r="V433" s="1133"/>
      <c r="W433" s="1133"/>
      <c r="X433" s="1133"/>
      <c r="Y433" s="1133"/>
      <c r="Z433" s="1133"/>
      <c r="AA433" s="1133"/>
      <c r="AB433" s="1133"/>
      <c r="AC433" s="1"/>
      <c r="AD433" s="1"/>
      <c r="AE433" s="1"/>
      <c r="AF433" s="1"/>
      <c r="AG433" s="1"/>
      <c r="AH433" s="1"/>
      <c r="AI433" s="1"/>
    </row>
    <row r="434" spans="1:35" ht="15.75" customHeight="1" x14ac:dyDescent="0.2">
      <c r="A434" s="1"/>
      <c r="B434" s="1"/>
      <c r="C434" s="1"/>
      <c r="D434" s="1"/>
      <c r="E434" s="1"/>
      <c r="F434" s="1135"/>
      <c r="G434" s="1"/>
      <c r="H434" s="1"/>
      <c r="I434" s="1133"/>
      <c r="J434" s="1133"/>
      <c r="K434" s="1133"/>
      <c r="L434" s="1133"/>
      <c r="M434" s="1133"/>
      <c r="N434" s="1133"/>
      <c r="O434" s="1133"/>
      <c r="P434" s="1133"/>
      <c r="Q434" s="1133"/>
      <c r="R434" s="1133"/>
      <c r="S434" s="1133"/>
      <c r="T434" s="1133"/>
      <c r="U434" s="1133"/>
      <c r="V434" s="1133"/>
      <c r="W434" s="1133"/>
      <c r="X434" s="1133"/>
      <c r="Y434" s="1133"/>
      <c r="Z434" s="1133"/>
      <c r="AA434" s="1133"/>
      <c r="AB434" s="1133"/>
      <c r="AC434" s="1"/>
      <c r="AD434" s="1"/>
      <c r="AE434" s="1"/>
      <c r="AF434" s="1"/>
      <c r="AG434" s="1"/>
      <c r="AH434" s="1"/>
      <c r="AI434" s="1"/>
    </row>
    <row r="435" spans="1:35" ht="15.75" customHeight="1" x14ac:dyDescent="0.2">
      <c r="A435" s="1"/>
      <c r="B435" s="1"/>
      <c r="C435" s="1"/>
      <c r="D435" s="1"/>
      <c r="E435" s="1"/>
      <c r="F435" s="1135"/>
      <c r="G435" s="1"/>
      <c r="H435" s="1"/>
      <c r="I435" s="1133"/>
      <c r="J435" s="1133"/>
      <c r="K435" s="1133"/>
      <c r="L435" s="1133"/>
      <c r="M435" s="1133"/>
      <c r="N435" s="1133"/>
      <c r="O435" s="1133"/>
      <c r="P435" s="1133"/>
      <c r="Q435" s="1133"/>
      <c r="R435" s="1133"/>
      <c r="S435" s="1133"/>
      <c r="T435" s="1133"/>
      <c r="U435" s="1133"/>
      <c r="V435" s="1133"/>
      <c r="W435" s="1133"/>
      <c r="X435" s="1133"/>
      <c r="Y435" s="1133"/>
      <c r="Z435" s="1133"/>
      <c r="AA435" s="1133"/>
      <c r="AB435" s="1133"/>
      <c r="AC435" s="1"/>
      <c r="AD435" s="1"/>
      <c r="AE435" s="1"/>
      <c r="AF435" s="1"/>
      <c r="AG435" s="1"/>
      <c r="AH435" s="1"/>
      <c r="AI435" s="1"/>
    </row>
    <row r="436" spans="1:35" ht="15.75" customHeight="1" x14ac:dyDescent="0.2">
      <c r="A436" s="1"/>
      <c r="B436" s="1"/>
      <c r="C436" s="1"/>
      <c r="D436" s="1"/>
      <c r="E436" s="1"/>
      <c r="F436" s="1135"/>
      <c r="G436" s="1"/>
      <c r="H436" s="1"/>
      <c r="I436" s="1133"/>
      <c r="J436" s="1133"/>
      <c r="K436" s="1133"/>
      <c r="L436" s="1133"/>
      <c r="M436" s="1133"/>
      <c r="N436" s="1133"/>
      <c r="O436" s="1133"/>
      <c r="P436" s="1133"/>
      <c r="Q436" s="1133"/>
      <c r="R436" s="1133"/>
      <c r="S436" s="1133"/>
      <c r="T436" s="1133"/>
      <c r="U436" s="1133"/>
      <c r="V436" s="1133"/>
      <c r="W436" s="1133"/>
      <c r="X436" s="1133"/>
      <c r="Y436" s="1133"/>
      <c r="Z436" s="1133"/>
      <c r="AA436" s="1133"/>
      <c r="AB436" s="1133"/>
      <c r="AC436" s="1"/>
      <c r="AD436" s="1"/>
      <c r="AE436" s="1"/>
      <c r="AF436" s="1"/>
      <c r="AG436" s="1"/>
      <c r="AH436" s="1"/>
      <c r="AI436" s="1"/>
    </row>
    <row r="437" spans="1:35" ht="15.75" customHeight="1" x14ac:dyDescent="0.2">
      <c r="A437" s="1"/>
      <c r="B437" s="1"/>
      <c r="C437" s="1"/>
      <c r="D437" s="1"/>
      <c r="E437" s="1"/>
      <c r="F437" s="1135"/>
      <c r="G437" s="1"/>
      <c r="H437" s="1"/>
      <c r="I437" s="1133"/>
      <c r="J437" s="1133"/>
      <c r="K437" s="1133"/>
      <c r="L437" s="1133"/>
      <c r="M437" s="1133"/>
      <c r="N437" s="1133"/>
      <c r="O437" s="1133"/>
      <c r="P437" s="1133"/>
      <c r="Q437" s="1133"/>
      <c r="R437" s="1133"/>
      <c r="S437" s="1133"/>
      <c r="T437" s="1133"/>
      <c r="U437" s="1133"/>
      <c r="V437" s="1133"/>
      <c r="W437" s="1133"/>
      <c r="X437" s="1133"/>
      <c r="Y437" s="1133"/>
      <c r="Z437" s="1133"/>
      <c r="AA437" s="1133"/>
      <c r="AB437" s="1133"/>
      <c r="AC437" s="1"/>
      <c r="AD437" s="1"/>
      <c r="AE437" s="1"/>
      <c r="AF437" s="1"/>
      <c r="AG437" s="1"/>
      <c r="AH437" s="1"/>
      <c r="AI437" s="1"/>
    </row>
    <row r="438" spans="1:35" ht="15.75" customHeight="1" x14ac:dyDescent="0.2">
      <c r="A438" s="1"/>
      <c r="B438" s="1"/>
      <c r="C438" s="1"/>
      <c r="D438" s="1"/>
      <c r="E438" s="1"/>
      <c r="F438" s="1135"/>
      <c r="G438" s="1"/>
      <c r="H438" s="1"/>
      <c r="I438" s="1133"/>
      <c r="J438" s="1133"/>
      <c r="K438" s="1133"/>
      <c r="L438" s="1133"/>
      <c r="M438" s="1133"/>
      <c r="N438" s="1133"/>
      <c r="O438" s="1133"/>
      <c r="P438" s="1133"/>
      <c r="Q438" s="1133"/>
      <c r="R438" s="1133"/>
      <c r="S438" s="1133"/>
      <c r="T438" s="1133"/>
      <c r="U438" s="1133"/>
      <c r="V438" s="1133"/>
      <c r="W438" s="1133"/>
      <c r="X438" s="1133"/>
      <c r="Y438" s="1133"/>
      <c r="Z438" s="1133"/>
      <c r="AA438" s="1133"/>
      <c r="AB438" s="1133"/>
      <c r="AC438" s="1"/>
      <c r="AD438" s="1"/>
      <c r="AE438" s="1"/>
      <c r="AF438" s="1"/>
      <c r="AG438" s="1"/>
      <c r="AH438" s="1"/>
      <c r="AI438" s="1"/>
    </row>
    <row r="439" spans="1:35" ht="15.75" customHeight="1" x14ac:dyDescent="0.2">
      <c r="A439" s="1"/>
      <c r="B439" s="1"/>
      <c r="C439" s="1"/>
      <c r="D439" s="1"/>
      <c r="E439" s="1"/>
      <c r="F439" s="1135"/>
      <c r="G439" s="1"/>
      <c r="H439" s="1"/>
      <c r="I439" s="1133"/>
      <c r="J439" s="1133"/>
      <c r="K439" s="1133"/>
      <c r="L439" s="1133"/>
      <c r="M439" s="1133"/>
      <c r="N439" s="1133"/>
      <c r="O439" s="1133"/>
      <c r="P439" s="1133"/>
      <c r="Q439" s="1133"/>
      <c r="R439" s="1133"/>
      <c r="S439" s="1133"/>
      <c r="T439" s="1133"/>
      <c r="U439" s="1133"/>
      <c r="V439" s="1133"/>
      <c r="W439" s="1133"/>
      <c r="X439" s="1133"/>
      <c r="Y439" s="1133"/>
      <c r="Z439" s="1133"/>
      <c r="AA439" s="1133"/>
      <c r="AB439" s="1133"/>
      <c r="AC439" s="1"/>
      <c r="AD439" s="1"/>
      <c r="AE439" s="1"/>
      <c r="AF439" s="1"/>
      <c r="AG439" s="1"/>
      <c r="AH439" s="1"/>
      <c r="AI439" s="1"/>
    </row>
    <row r="440" spans="1:35" ht="15.75" customHeight="1" x14ac:dyDescent="0.2">
      <c r="A440" s="1"/>
      <c r="B440" s="1"/>
      <c r="C440" s="1"/>
      <c r="D440" s="1"/>
      <c r="E440" s="1"/>
      <c r="F440" s="1135"/>
      <c r="G440" s="1"/>
      <c r="H440" s="1"/>
      <c r="I440" s="1133"/>
      <c r="J440" s="1133"/>
      <c r="K440" s="1133"/>
      <c r="L440" s="1133"/>
      <c r="M440" s="1133"/>
      <c r="N440" s="1133"/>
      <c r="O440" s="1133"/>
      <c r="P440" s="1133"/>
      <c r="Q440" s="1133"/>
      <c r="R440" s="1133"/>
      <c r="S440" s="1133"/>
      <c r="T440" s="1133"/>
      <c r="U440" s="1133"/>
      <c r="V440" s="1133"/>
      <c r="W440" s="1133"/>
      <c r="X440" s="1133"/>
      <c r="Y440" s="1133"/>
      <c r="Z440" s="1133"/>
      <c r="AA440" s="1133"/>
      <c r="AB440" s="1133"/>
      <c r="AC440" s="1"/>
      <c r="AD440" s="1"/>
      <c r="AE440" s="1"/>
      <c r="AF440" s="1"/>
      <c r="AG440" s="1"/>
      <c r="AH440" s="1"/>
      <c r="AI440" s="1"/>
    </row>
    <row r="441" spans="1:35" ht="15.75" customHeight="1" x14ac:dyDescent="0.2">
      <c r="A441" s="1"/>
      <c r="B441" s="1"/>
      <c r="C441" s="1"/>
      <c r="D441" s="1"/>
      <c r="E441" s="1"/>
      <c r="F441" s="1135"/>
      <c r="G441" s="1"/>
      <c r="H441" s="1"/>
      <c r="I441" s="1133"/>
      <c r="J441" s="1133"/>
      <c r="K441" s="1133"/>
      <c r="L441" s="1133"/>
      <c r="M441" s="1133"/>
      <c r="N441" s="1133"/>
      <c r="O441" s="1133"/>
      <c r="P441" s="1133"/>
      <c r="Q441" s="1133"/>
      <c r="R441" s="1133"/>
      <c r="S441" s="1133"/>
      <c r="T441" s="1133"/>
      <c r="U441" s="1133"/>
      <c r="V441" s="1133"/>
      <c r="W441" s="1133"/>
      <c r="X441" s="1133"/>
      <c r="Y441" s="1133"/>
      <c r="Z441" s="1133"/>
      <c r="AA441" s="1133"/>
      <c r="AB441" s="1133"/>
      <c r="AC441" s="1"/>
      <c r="AD441" s="1"/>
      <c r="AE441" s="1"/>
      <c r="AF441" s="1"/>
      <c r="AG441" s="1"/>
      <c r="AH441" s="1"/>
      <c r="AI441" s="1"/>
    </row>
    <row r="442" spans="1:35" ht="15.75" customHeight="1" x14ac:dyDescent="0.2">
      <c r="A442" s="1"/>
      <c r="B442" s="1"/>
      <c r="C442" s="1"/>
      <c r="D442" s="1"/>
      <c r="E442" s="1"/>
      <c r="F442" s="1135"/>
      <c r="G442" s="1"/>
      <c r="H442" s="1"/>
      <c r="I442" s="1133"/>
      <c r="J442" s="1133"/>
      <c r="K442" s="1133"/>
      <c r="L442" s="1133"/>
      <c r="M442" s="1133"/>
      <c r="N442" s="1133"/>
      <c r="O442" s="1133"/>
      <c r="P442" s="1133"/>
      <c r="Q442" s="1133"/>
      <c r="R442" s="1133"/>
      <c r="S442" s="1133"/>
      <c r="T442" s="1133"/>
      <c r="U442" s="1133"/>
      <c r="V442" s="1133"/>
      <c r="W442" s="1133"/>
      <c r="X442" s="1133"/>
      <c r="Y442" s="1133"/>
      <c r="Z442" s="1133"/>
      <c r="AA442" s="1133"/>
      <c r="AB442" s="1133"/>
      <c r="AC442" s="1"/>
      <c r="AD442" s="1"/>
      <c r="AE442" s="1"/>
      <c r="AF442" s="1"/>
      <c r="AG442" s="1"/>
      <c r="AH442" s="1"/>
      <c r="AI442" s="1"/>
    </row>
    <row r="443" spans="1:35" ht="15.75" customHeight="1" x14ac:dyDescent="0.2">
      <c r="A443" s="1"/>
      <c r="B443" s="1"/>
      <c r="C443" s="1"/>
      <c r="D443" s="1"/>
      <c r="E443" s="1"/>
      <c r="F443" s="1135"/>
      <c r="G443" s="1"/>
      <c r="H443" s="1"/>
      <c r="I443" s="1133"/>
      <c r="J443" s="1133"/>
      <c r="K443" s="1133"/>
      <c r="L443" s="1133"/>
      <c r="M443" s="1133"/>
      <c r="N443" s="1133"/>
      <c r="O443" s="1133"/>
      <c r="P443" s="1133"/>
      <c r="Q443" s="1133"/>
      <c r="R443" s="1133"/>
      <c r="S443" s="1133"/>
      <c r="T443" s="1133"/>
      <c r="U443" s="1133"/>
      <c r="V443" s="1133"/>
      <c r="W443" s="1133"/>
      <c r="X443" s="1133"/>
      <c r="Y443" s="1133"/>
      <c r="Z443" s="1133"/>
      <c r="AA443" s="1133"/>
      <c r="AB443" s="1133"/>
      <c r="AC443" s="1"/>
      <c r="AD443" s="1"/>
      <c r="AE443" s="1"/>
      <c r="AF443" s="1"/>
      <c r="AG443" s="1"/>
      <c r="AH443" s="1"/>
      <c r="AI443" s="1"/>
    </row>
    <row r="444" spans="1:35" ht="15.75" customHeight="1" x14ac:dyDescent="0.2">
      <c r="A444" s="1"/>
      <c r="B444" s="1"/>
      <c r="C444" s="1"/>
      <c r="D444" s="1"/>
      <c r="E444" s="1"/>
      <c r="F444" s="1135"/>
      <c r="G444" s="1"/>
      <c r="H444" s="1"/>
      <c r="I444" s="1133"/>
      <c r="J444" s="1133"/>
      <c r="K444" s="1133"/>
      <c r="L444" s="1133"/>
      <c r="M444" s="1133"/>
      <c r="N444" s="1133"/>
      <c r="O444" s="1133"/>
      <c r="P444" s="1133"/>
      <c r="Q444" s="1133"/>
      <c r="R444" s="1133"/>
      <c r="S444" s="1133"/>
      <c r="T444" s="1133"/>
      <c r="U444" s="1133"/>
      <c r="V444" s="1133"/>
      <c r="W444" s="1133"/>
      <c r="X444" s="1133"/>
      <c r="Y444" s="1133"/>
      <c r="Z444" s="1133"/>
      <c r="AA444" s="1133"/>
      <c r="AB444" s="1133"/>
      <c r="AC444" s="1"/>
      <c r="AD444" s="1"/>
      <c r="AE444" s="1"/>
      <c r="AF444" s="1"/>
      <c r="AG444" s="1"/>
      <c r="AH444" s="1"/>
      <c r="AI444" s="1"/>
    </row>
    <row r="445" spans="1:35" ht="15.75" customHeight="1" x14ac:dyDescent="0.2">
      <c r="A445" s="1"/>
      <c r="B445" s="1"/>
      <c r="C445" s="1"/>
      <c r="D445" s="1"/>
      <c r="E445" s="1"/>
      <c r="F445" s="1135"/>
      <c r="G445" s="1"/>
      <c r="H445" s="1"/>
      <c r="I445" s="1133"/>
      <c r="J445" s="1133"/>
      <c r="K445" s="1133"/>
      <c r="L445" s="1133"/>
      <c r="M445" s="1133"/>
      <c r="N445" s="1133"/>
      <c r="O445" s="1133"/>
      <c r="P445" s="1133"/>
      <c r="Q445" s="1133"/>
      <c r="R445" s="1133"/>
      <c r="S445" s="1133"/>
      <c r="T445" s="1133"/>
      <c r="U445" s="1133"/>
      <c r="V445" s="1133"/>
      <c r="W445" s="1133"/>
      <c r="X445" s="1133"/>
      <c r="Y445" s="1133"/>
      <c r="Z445" s="1133"/>
      <c r="AA445" s="1133"/>
      <c r="AB445" s="1133"/>
      <c r="AC445" s="1"/>
      <c r="AD445" s="1"/>
      <c r="AE445" s="1"/>
      <c r="AF445" s="1"/>
      <c r="AG445" s="1"/>
      <c r="AH445" s="1"/>
      <c r="AI445" s="1"/>
    </row>
    <row r="446" spans="1:35" ht="15.75" customHeight="1" x14ac:dyDescent="0.2">
      <c r="A446" s="1"/>
      <c r="B446" s="1"/>
      <c r="C446" s="1"/>
      <c r="D446" s="1"/>
      <c r="E446" s="1"/>
      <c r="F446" s="1135"/>
      <c r="G446" s="1"/>
      <c r="H446" s="1"/>
      <c r="I446" s="1133"/>
      <c r="J446" s="1133"/>
      <c r="K446" s="1133"/>
      <c r="L446" s="1133"/>
      <c r="M446" s="1133"/>
      <c r="N446" s="1133"/>
      <c r="O446" s="1133"/>
      <c r="P446" s="1133"/>
      <c r="Q446" s="1133"/>
      <c r="R446" s="1133"/>
      <c r="S446" s="1133"/>
      <c r="T446" s="1133"/>
      <c r="U446" s="1133"/>
      <c r="V446" s="1133"/>
      <c r="W446" s="1133"/>
      <c r="X446" s="1133"/>
      <c r="Y446" s="1133"/>
      <c r="Z446" s="1133"/>
      <c r="AA446" s="1133"/>
      <c r="AB446" s="1133"/>
      <c r="AC446" s="1"/>
      <c r="AD446" s="1"/>
      <c r="AE446" s="1"/>
      <c r="AF446" s="1"/>
      <c r="AG446" s="1"/>
      <c r="AH446" s="1"/>
      <c r="AI446" s="1"/>
    </row>
    <row r="447" spans="1:35" ht="15.75" customHeight="1" x14ac:dyDescent="0.2">
      <c r="A447" s="1"/>
      <c r="B447" s="1"/>
      <c r="C447" s="1"/>
      <c r="D447" s="1"/>
      <c r="E447" s="1"/>
      <c r="F447" s="1135"/>
      <c r="G447" s="1"/>
      <c r="H447" s="1"/>
      <c r="I447" s="1133"/>
      <c r="J447" s="1133"/>
      <c r="K447" s="1133"/>
      <c r="L447" s="1133"/>
      <c r="M447" s="1133"/>
      <c r="N447" s="1133"/>
      <c r="O447" s="1133"/>
      <c r="P447" s="1133"/>
      <c r="Q447" s="1133"/>
      <c r="R447" s="1133"/>
      <c r="S447" s="1133"/>
      <c r="T447" s="1133"/>
      <c r="U447" s="1133"/>
      <c r="V447" s="1133"/>
      <c r="W447" s="1133"/>
      <c r="X447" s="1133"/>
      <c r="Y447" s="1133"/>
      <c r="Z447" s="1133"/>
      <c r="AA447" s="1133"/>
      <c r="AB447" s="1133"/>
      <c r="AC447" s="1"/>
      <c r="AD447" s="1"/>
      <c r="AE447" s="1"/>
      <c r="AF447" s="1"/>
      <c r="AG447" s="1"/>
      <c r="AH447" s="1"/>
      <c r="AI447" s="1"/>
    </row>
    <row r="448" spans="1:35" ht="15.75" customHeight="1" x14ac:dyDescent="0.2">
      <c r="A448" s="1"/>
      <c r="B448" s="1"/>
      <c r="C448" s="1"/>
      <c r="D448" s="1"/>
      <c r="E448" s="1"/>
      <c r="F448" s="1135"/>
      <c r="G448" s="1"/>
      <c r="H448" s="1"/>
      <c r="I448" s="1133"/>
      <c r="J448" s="1133"/>
      <c r="K448" s="1133"/>
      <c r="L448" s="1133"/>
      <c r="M448" s="1133"/>
      <c r="N448" s="1133"/>
      <c r="O448" s="1133"/>
      <c r="P448" s="1133"/>
      <c r="Q448" s="1133"/>
      <c r="R448" s="1133"/>
      <c r="S448" s="1133"/>
      <c r="T448" s="1133"/>
      <c r="U448" s="1133"/>
      <c r="V448" s="1133"/>
      <c r="W448" s="1133"/>
      <c r="X448" s="1133"/>
      <c r="Y448" s="1133"/>
      <c r="Z448" s="1133"/>
      <c r="AA448" s="1133"/>
      <c r="AB448" s="1133"/>
      <c r="AC448" s="1"/>
      <c r="AD448" s="1"/>
      <c r="AE448" s="1"/>
      <c r="AF448" s="1"/>
      <c r="AG448" s="1"/>
      <c r="AH448" s="1"/>
      <c r="AI448" s="1"/>
    </row>
    <row r="449" spans="1:35" ht="15.75" customHeight="1" x14ac:dyDescent="0.2">
      <c r="A449" s="1"/>
      <c r="B449" s="1"/>
      <c r="C449" s="1"/>
      <c r="D449" s="1"/>
      <c r="E449" s="1"/>
      <c r="F449" s="1135"/>
      <c r="G449" s="1"/>
      <c r="H449" s="1"/>
      <c r="I449" s="1133"/>
      <c r="J449" s="1133"/>
      <c r="K449" s="1133"/>
      <c r="L449" s="1133"/>
      <c r="M449" s="1133"/>
      <c r="N449" s="1133"/>
      <c r="O449" s="1133"/>
      <c r="P449" s="1133"/>
      <c r="Q449" s="1133"/>
      <c r="R449" s="1133"/>
      <c r="S449" s="1133"/>
      <c r="T449" s="1133"/>
      <c r="U449" s="1133"/>
      <c r="V449" s="1133"/>
      <c r="W449" s="1133"/>
      <c r="X449" s="1133"/>
      <c r="Y449" s="1133"/>
      <c r="Z449" s="1133"/>
      <c r="AA449" s="1133"/>
      <c r="AB449" s="1133"/>
      <c r="AC449" s="1"/>
      <c r="AD449" s="1"/>
      <c r="AE449" s="1"/>
      <c r="AF449" s="1"/>
      <c r="AG449" s="1"/>
      <c r="AH449" s="1"/>
      <c r="AI449" s="1"/>
    </row>
    <row r="450" spans="1:35" ht="15.75" customHeight="1" x14ac:dyDescent="0.2">
      <c r="A450" s="1"/>
      <c r="B450" s="1"/>
      <c r="C450" s="1"/>
      <c r="D450" s="1"/>
      <c r="E450" s="1"/>
      <c r="F450" s="1135"/>
      <c r="G450" s="1"/>
      <c r="H450" s="1"/>
      <c r="I450" s="1133"/>
      <c r="J450" s="1133"/>
      <c r="K450" s="1133"/>
      <c r="L450" s="1133"/>
      <c r="M450" s="1133"/>
      <c r="N450" s="1133"/>
      <c r="O450" s="1133"/>
      <c r="P450" s="1133"/>
      <c r="Q450" s="1133"/>
      <c r="R450" s="1133"/>
      <c r="S450" s="1133"/>
      <c r="T450" s="1133"/>
      <c r="U450" s="1133"/>
      <c r="V450" s="1133"/>
      <c r="W450" s="1133"/>
      <c r="X450" s="1133"/>
      <c r="Y450" s="1133"/>
      <c r="Z450" s="1133"/>
      <c r="AA450" s="1133"/>
      <c r="AB450" s="1133"/>
      <c r="AC450" s="1"/>
      <c r="AD450" s="1"/>
      <c r="AE450" s="1"/>
      <c r="AF450" s="1"/>
      <c r="AG450" s="1"/>
      <c r="AH450" s="1"/>
      <c r="AI450" s="1"/>
    </row>
    <row r="451" spans="1:35" ht="15.75" customHeight="1" x14ac:dyDescent="0.2">
      <c r="A451" s="1"/>
      <c r="B451" s="1"/>
      <c r="C451" s="1"/>
      <c r="D451" s="1"/>
      <c r="E451" s="1"/>
      <c r="F451" s="1135"/>
      <c r="G451" s="1"/>
      <c r="H451" s="1"/>
      <c r="I451" s="1133"/>
      <c r="J451" s="1133"/>
      <c r="K451" s="1133"/>
      <c r="L451" s="1133"/>
      <c r="M451" s="1133"/>
      <c r="N451" s="1133"/>
      <c r="O451" s="1133"/>
      <c r="P451" s="1133"/>
      <c r="Q451" s="1133"/>
      <c r="R451" s="1133"/>
      <c r="S451" s="1133"/>
      <c r="T451" s="1133"/>
      <c r="U451" s="1133"/>
      <c r="V451" s="1133"/>
      <c r="W451" s="1133"/>
      <c r="X451" s="1133"/>
      <c r="Y451" s="1133"/>
      <c r="Z451" s="1133"/>
      <c r="AA451" s="1133"/>
      <c r="AB451" s="1133"/>
      <c r="AC451" s="1"/>
      <c r="AD451" s="1"/>
      <c r="AE451" s="1"/>
      <c r="AF451" s="1"/>
      <c r="AG451" s="1"/>
      <c r="AH451" s="1"/>
      <c r="AI451" s="1"/>
    </row>
    <row r="452" spans="1:35" ht="15.75" customHeight="1" x14ac:dyDescent="0.2">
      <c r="A452" s="1"/>
      <c r="B452" s="1"/>
      <c r="C452" s="1"/>
      <c r="D452" s="1"/>
      <c r="E452" s="1"/>
      <c r="F452" s="1135"/>
      <c r="G452" s="1"/>
      <c r="H452" s="1"/>
      <c r="I452" s="1133"/>
      <c r="J452" s="1133"/>
      <c r="K452" s="1133"/>
      <c r="L452" s="1133"/>
      <c r="M452" s="1133"/>
      <c r="N452" s="1133"/>
      <c r="O452" s="1133"/>
      <c r="P452" s="1133"/>
      <c r="Q452" s="1133"/>
      <c r="R452" s="1133"/>
      <c r="S452" s="1133"/>
      <c r="T452" s="1133"/>
      <c r="U452" s="1133"/>
      <c r="V452" s="1133"/>
      <c r="W452" s="1133"/>
      <c r="X452" s="1133"/>
      <c r="Y452" s="1133"/>
      <c r="Z452" s="1133"/>
      <c r="AA452" s="1133"/>
      <c r="AB452" s="1133"/>
      <c r="AC452" s="1"/>
      <c r="AD452" s="1"/>
      <c r="AE452" s="1"/>
      <c r="AF452" s="1"/>
      <c r="AG452" s="1"/>
      <c r="AH452" s="1"/>
      <c r="AI452" s="1"/>
    </row>
    <row r="453" spans="1:35" ht="15.75" customHeight="1" x14ac:dyDescent="0.2">
      <c r="A453" s="1"/>
      <c r="B453" s="1"/>
      <c r="C453" s="1"/>
      <c r="D453" s="1"/>
      <c r="E453" s="1"/>
      <c r="F453" s="1135"/>
      <c r="G453" s="1"/>
      <c r="H453" s="1"/>
      <c r="I453" s="1133"/>
      <c r="J453" s="1133"/>
      <c r="K453" s="1133"/>
      <c r="L453" s="1133"/>
      <c r="M453" s="1133"/>
      <c r="N453" s="1133"/>
      <c r="O453" s="1133"/>
      <c r="P453" s="1133"/>
      <c r="Q453" s="1133"/>
      <c r="R453" s="1133"/>
      <c r="S453" s="1133"/>
      <c r="T453" s="1133"/>
      <c r="U453" s="1133"/>
      <c r="V453" s="1133"/>
      <c r="W453" s="1133"/>
      <c r="X453" s="1133"/>
      <c r="Y453" s="1133"/>
      <c r="Z453" s="1133"/>
      <c r="AA453" s="1133"/>
      <c r="AB453" s="1133"/>
      <c r="AC453" s="1"/>
      <c r="AD453" s="1"/>
      <c r="AE453" s="1"/>
      <c r="AF453" s="1"/>
      <c r="AG453" s="1"/>
      <c r="AH453" s="1"/>
      <c r="AI453" s="1"/>
    </row>
    <row r="454" spans="1:35" ht="15.75" customHeight="1" x14ac:dyDescent="0.2">
      <c r="A454" s="1"/>
      <c r="B454" s="1"/>
      <c r="C454" s="1"/>
      <c r="D454" s="1"/>
      <c r="E454" s="1"/>
      <c r="F454" s="1135"/>
      <c r="G454" s="1"/>
      <c r="H454" s="1"/>
      <c r="I454" s="1133"/>
      <c r="J454" s="1133"/>
      <c r="K454" s="1133"/>
      <c r="L454" s="1133"/>
      <c r="M454" s="1133"/>
      <c r="N454" s="1133"/>
      <c r="O454" s="1133"/>
      <c r="P454" s="1133"/>
      <c r="Q454" s="1133"/>
      <c r="R454" s="1133"/>
      <c r="S454" s="1133"/>
      <c r="T454" s="1133"/>
      <c r="U454" s="1133"/>
      <c r="V454" s="1133"/>
      <c r="W454" s="1133"/>
      <c r="X454" s="1133"/>
      <c r="Y454" s="1133"/>
      <c r="Z454" s="1133"/>
      <c r="AA454" s="1133"/>
      <c r="AB454" s="1133"/>
      <c r="AC454" s="1"/>
      <c r="AD454" s="1"/>
      <c r="AE454" s="1"/>
      <c r="AF454" s="1"/>
      <c r="AG454" s="1"/>
      <c r="AH454" s="1"/>
      <c r="AI454" s="1"/>
    </row>
    <row r="455" spans="1:35" ht="15.75" customHeight="1" x14ac:dyDescent="0.2">
      <c r="A455" s="1"/>
      <c r="B455" s="1"/>
      <c r="C455" s="1"/>
      <c r="D455" s="1"/>
      <c r="E455" s="1"/>
      <c r="F455" s="1135"/>
      <c r="G455" s="1"/>
      <c r="H455" s="1"/>
      <c r="I455" s="1133"/>
      <c r="J455" s="1133"/>
      <c r="K455" s="1133"/>
      <c r="L455" s="1133"/>
      <c r="M455" s="1133"/>
      <c r="N455" s="1133"/>
      <c r="O455" s="1133"/>
      <c r="P455" s="1133"/>
      <c r="Q455" s="1133"/>
      <c r="R455" s="1133"/>
      <c r="S455" s="1133"/>
      <c r="T455" s="1133"/>
      <c r="U455" s="1133"/>
      <c r="V455" s="1133"/>
      <c r="W455" s="1133"/>
      <c r="X455" s="1133"/>
      <c r="Y455" s="1133"/>
      <c r="Z455" s="1133"/>
      <c r="AA455" s="1133"/>
      <c r="AB455" s="1133"/>
      <c r="AC455" s="1"/>
      <c r="AD455" s="1"/>
      <c r="AE455" s="1"/>
      <c r="AF455" s="1"/>
      <c r="AG455" s="1"/>
      <c r="AH455" s="1"/>
      <c r="AI455" s="1"/>
    </row>
    <row r="456" spans="1:35" ht="15.75" customHeight="1" x14ac:dyDescent="0.2">
      <c r="A456" s="1"/>
      <c r="B456" s="1"/>
      <c r="C456" s="1"/>
      <c r="D456" s="1"/>
      <c r="E456" s="1"/>
      <c r="F456" s="1135"/>
      <c r="G456" s="1"/>
      <c r="H456" s="1"/>
      <c r="I456" s="1133"/>
      <c r="J456" s="1133"/>
      <c r="K456" s="1133"/>
      <c r="L456" s="1133"/>
      <c r="M456" s="1133"/>
      <c r="N456" s="1133"/>
      <c r="O456" s="1133"/>
      <c r="P456" s="1133"/>
      <c r="Q456" s="1133"/>
      <c r="R456" s="1133"/>
      <c r="S456" s="1133"/>
      <c r="T456" s="1133"/>
      <c r="U456" s="1133"/>
      <c r="V456" s="1133"/>
      <c r="W456" s="1133"/>
      <c r="X456" s="1133"/>
      <c r="Y456" s="1133"/>
      <c r="Z456" s="1133"/>
      <c r="AA456" s="1133"/>
      <c r="AB456" s="1133"/>
      <c r="AC456" s="1"/>
      <c r="AD456" s="1"/>
      <c r="AE456" s="1"/>
      <c r="AF456" s="1"/>
      <c r="AG456" s="1"/>
      <c r="AH456" s="1"/>
      <c r="AI456" s="1"/>
    </row>
    <row r="457" spans="1:35" ht="15.75" customHeight="1" x14ac:dyDescent="0.2">
      <c r="A457" s="1"/>
      <c r="B457" s="1"/>
      <c r="C457" s="1"/>
      <c r="D457" s="1"/>
      <c r="E457" s="1"/>
      <c r="F457" s="1135"/>
      <c r="G457" s="1"/>
      <c r="H457" s="1"/>
      <c r="I457" s="1133"/>
      <c r="J457" s="1133"/>
      <c r="K457" s="1133"/>
      <c r="L457" s="1133"/>
      <c r="M457" s="1133"/>
      <c r="N457" s="1133"/>
      <c r="O457" s="1133"/>
      <c r="P457" s="1133"/>
      <c r="Q457" s="1133"/>
      <c r="R457" s="1133"/>
      <c r="S457" s="1133"/>
      <c r="T457" s="1133"/>
      <c r="U457" s="1133"/>
      <c r="V457" s="1133"/>
      <c r="W457" s="1133"/>
      <c r="X457" s="1133"/>
      <c r="Y457" s="1133"/>
      <c r="Z457" s="1133"/>
      <c r="AA457" s="1133"/>
      <c r="AB457" s="1133"/>
      <c r="AC457" s="1"/>
      <c r="AD457" s="1"/>
      <c r="AE457" s="1"/>
      <c r="AF457" s="1"/>
      <c r="AG457" s="1"/>
      <c r="AH457" s="1"/>
      <c r="AI457" s="1"/>
    </row>
    <row r="458" spans="1:35" ht="15.75" customHeight="1" x14ac:dyDescent="0.2">
      <c r="A458" s="1"/>
      <c r="B458" s="1"/>
      <c r="C458" s="1"/>
      <c r="D458" s="1"/>
      <c r="E458" s="1"/>
      <c r="F458" s="1135"/>
      <c r="G458" s="1"/>
      <c r="H458" s="1"/>
      <c r="I458" s="1133"/>
      <c r="J458" s="1133"/>
      <c r="K458" s="1133"/>
      <c r="L458" s="1133"/>
      <c r="M458" s="1133"/>
      <c r="N458" s="1133"/>
      <c r="O458" s="1133"/>
      <c r="P458" s="1133"/>
      <c r="Q458" s="1133"/>
      <c r="R458" s="1133"/>
      <c r="S458" s="1133"/>
      <c r="T458" s="1133"/>
      <c r="U458" s="1133"/>
      <c r="V458" s="1133"/>
      <c r="W458" s="1133"/>
      <c r="X458" s="1133"/>
      <c r="Y458" s="1133"/>
      <c r="Z458" s="1133"/>
      <c r="AA458" s="1133"/>
      <c r="AB458" s="1133"/>
      <c r="AC458" s="1"/>
      <c r="AD458" s="1"/>
      <c r="AE458" s="1"/>
      <c r="AF458" s="1"/>
      <c r="AG458" s="1"/>
      <c r="AH458" s="1"/>
      <c r="AI458" s="1"/>
    </row>
    <row r="459" spans="1:35" ht="15.75" customHeight="1" x14ac:dyDescent="0.2">
      <c r="A459" s="1"/>
      <c r="B459" s="1"/>
      <c r="C459" s="1"/>
      <c r="D459" s="1"/>
      <c r="E459" s="1"/>
      <c r="F459" s="1135"/>
      <c r="G459" s="1"/>
      <c r="H459" s="1"/>
      <c r="I459" s="1133"/>
      <c r="J459" s="1133"/>
      <c r="K459" s="1133"/>
      <c r="L459" s="1133"/>
      <c r="M459" s="1133"/>
      <c r="N459" s="1133"/>
      <c r="O459" s="1133"/>
      <c r="P459" s="1133"/>
      <c r="Q459" s="1133"/>
      <c r="R459" s="1133"/>
      <c r="S459" s="1133"/>
      <c r="T459" s="1133"/>
      <c r="U459" s="1133"/>
      <c r="V459" s="1133"/>
      <c r="W459" s="1133"/>
      <c r="X459" s="1133"/>
      <c r="Y459" s="1133"/>
      <c r="Z459" s="1133"/>
      <c r="AA459" s="1133"/>
      <c r="AB459" s="1133"/>
      <c r="AC459" s="1"/>
      <c r="AD459" s="1"/>
      <c r="AE459" s="1"/>
      <c r="AF459" s="1"/>
      <c r="AG459" s="1"/>
      <c r="AH459" s="1"/>
      <c r="AI459" s="1"/>
    </row>
    <row r="460" spans="1:35" ht="15.75" customHeight="1" x14ac:dyDescent="0.2">
      <c r="A460" s="1"/>
      <c r="B460" s="1"/>
      <c r="C460" s="1"/>
      <c r="D460" s="1"/>
      <c r="E460" s="1"/>
      <c r="F460" s="1135"/>
      <c r="G460" s="1"/>
      <c r="H460" s="1"/>
      <c r="I460" s="1133"/>
      <c r="J460" s="1133"/>
      <c r="K460" s="1133"/>
      <c r="L460" s="1133"/>
      <c r="M460" s="1133"/>
      <c r="N460" s="1133"/>
      <c r="O460" s="1133"/>
      <c r="P460" s="1133"/>
      <c r="Q460" s="1133"/>
      <c r="R460" s="1133"/>
      <c r="S460" s="1133"/>
      <c r="T460" s="1133"/>
      <c r="U460" s="1133"/>
      <c r="V460" s="1133"/>
      <c r="W460" s="1133"/>
      <c r="X460" s="1133"/>
      <c r="Y460" s="1133"/>
      <c r="Z460" s="1133"/>
      <c r="AA460" s="1133"/>
      <c r="AB460" s="1133"/>
      <c r="AC460" s="1"/>
      <c r="AD460" s="1"/>
      <c r="AE460" s="1"/>
      <c r="AF460" s="1"/>
      <c r="AG460" s="1"/>
      <c r="AH460" s="1"/>
      <c r="AI460" s="1"/>
    </row>
    <row r="461" spans="1:35" ht="15.75" customHeight="1" x14ac:dyDescent="0.2">
      <c r="A461" s="1"/>
      <c r="B461" s="1"/>
      <c r="C461" s="1"/>
      <c r="D461" s="1"/>
      <c r="E461" s="1"/>
      <c r="F461" s="1135"/>
      <c r="G461" s="1"/>
      <c r="H461" s="1"/>
      <c r="I461" s="1133"/>
      <c r="J461" s="1133"/>
      <c r="K461" s="1133"/>
      <c r="L461" s="1133"/>
      <c r="M461" s="1133"/>
      <c r="N461" s="1133"/>
      <c r="O461" s="1133"/>
      <c r="P461" s="1133"/>
      <c r="Q461" s="1133"/>
      <c r="R461" s="1133"/>
      <c r="S461" s="1133"/>
      <c r="T461" s="1133"/>
      <c r="U461" s="1133"/>
      <c r="V461" s="1133"/>
      <c r="W461" s="1133"/>
      <c r="X461" s="1133"/>
      <c r="Y461" s="1133"/>
      <c r="Z461" s="1133"/>
      <c r="AA461" s="1133"/>
      <c r="AB461" s="1133"/>
      <c r="AC461" s="1"/>
      <c r="AD461" s="1"/>
      <c r="AE461" s="1"/>
      <c r="AF461" s="1"/>
      <c r="AG461" s="1"/>
      <c r="AH461" s="1"/>
      <c r="AI461" s="1"/>
    </row>
    <row r="462" spans="1:35" ht="15.75" customHeight="1" x14ac:dyDescent="0.2">
      <c r="A462" s="1"/>
      <c r="B462" s="1"/>
      <c r="C462" s="1"/>
      <c r="D462" s="1"/>
      <c r="E462" s="1"/>
      <c r="F462" s="1135"/>
      <c r="G462" s="1"/>
      <c r="H462" s="1"/>
      <c r="I462" s="1133"/>
      <c r="J462" s="1133"/>
      <c r="K462" s="1133"/>
      <c r="L462" s="1133"/>
      <c r="M462" s="1133"/>
      <c r="N462" s="1133"/>
      <c r="O462" s="1133"/>
      <c r="P462" s="1133"/>
      <c r="Q462" s="1133"/>
      <c r="R462" s="1133"/>
      <c r="S462" s="1133"/>
      <c r="T462" s="1133"/>
      <c r="U462" s="1133"/>
      <c r="V462" s="1133"/>
      <c r="W462" s="1133"/>
      <c r="X462" s="1133"/>
      <c r="Y462" s="1133"/>
      <c r="Z462" s="1133"/>
      <c r="AA462" s="1133"/>
      <c r="AB462" s="1133"/>
      <c r="AC462" s="1"/>
      <c r="AD462" s="1"/>
      <c r="AE462" s="1"/>
      <c r="AF462" s="1"/>
      <c r="AG462" s="1"/>
      <c r="AH462" s="1"/>
      <c r="AI462" s="1"/>
    </row>
    <row r="463" spans="1:35" ht="15.75" customHeight="1" x14ac:dyDescent="0.2">
      <c r="A463" s="1"/>
      <c r="B463" s="1"/>
      <c r="C463" s="1"/>
      <c r="D463" s="1"/>
      <c r="E463" s="1"/>
      <c r="F463" s="1135"/>
      <c r="G463" s="1"/>
      <c r="H463" s="1"/>
      <c r="I463" s="1133"/>
      <c r="J463" s="1133"/>
      <c r="K463" s="1133"/>
      <c r="L463" s="1133"/>
      <c r="M463" s="1133"/>
      <c r="N463" s="1133"/>
      <c r="O463" s="1133"/>
      <c r="P463" s="1133"/>
      <c r="Q463" s="1133"/>
      <c r="R463" s="1133"/>
      <c r="S463" s="1133"/>
      <c r="T463" s="1133"/>
      <c r="U463" s="1133"/>
      <c r="V463" s="1133"/>
      <c r="W463" s="1133"/>
      <c r="X463" s="1133"/>
      <c r="Y463" s="1133"/>
      <c r="Z463" s="1133"/>
      <c r="AA463" s="1133"/>
      <c r="AB463" s="1133"/>
      <c r="AC463" s="1"/>
      <c r="AD463" s="1"/>
      <c r="AE463" s="1"/>
      <c r="AF463" s="1"/>
      <c r="AG463" s="1"/>
      <c r="AH463" s="1"/>
      <c r="AI463" s="1"/>
    </row>
    <row r="464" spans="1:35" ht="15.75" customHeight="1" x14ac:dyDescent="0.2">
      <c r="A464" s="1"/>
      <c r="B464" s="1"/>
      <c r="C464" s="1"/>
      <c r="D464" s="1"/>
      <c r="E464" s="1"/>
      <c r="F464" s="1135"/>
      <c r="G464" s="1"/>
      <c r="H464" s="1"/>
      <c r="I464" s="1133"/>
      <c r="J464" s="1133"/>
      <c r="K464" s="1133"/>
      <c r="L464" s="1133"/>
      <c r="M464" s="1133"/>
      <c r="N464" s="1133"/>
      <c r="O464" s="1133"/>
      <c r="P464" s="1133"/>
      <c r="Q464" s="1133"/>
      <c r="R464" s="1133"/>
      <c r="S464" s="1133"/>
      <c r="T464" s="1133"/>
      <c r="U464" s="1133"/>
      <c r="V464" s="1133"/>
      <c r="W464" s="1133"/>
      <c r="X464" s="1133"/>
      <c r="Y464" s="1133"/>
      <c r="Z464" s="1133"/>
      <c r="AA464" s="1133"/>
      <c r="AB464" s="1133"/>
      <c r="AC464" s="1"/>
      <c r="AD464" s="1"/>
      <c r="AE464" s="1"/>
      <c r="AF464" s="1"/>
      <c r="AG464" s="1"/>
      <c r="AH464" s="1"/>
      <c r="AI464" s="1"/>
    </row>
    <row r="465" spans="1:35" ht="15.75" customHeight="1" x14ac:dyDescent="0.2">
      <c r="A465" s="1"/>
      <c r="B465" s="1"/>
      <c r="C465" s="1"/>
      <c r="D465" s="1"/>
      <c r="E465" s="1"/>
      <c r="F465" s="1135"/>
      <c r="G465" s="1"/>
      <c r="H465" s="1"/>
      <c r="I465" s="1133"/>
      <c r="J465" s="1133"/>
      <c r="K465" s="1133"/>
      <c r="L465" s="1133"/>
      <c r="M465" s="1133"/>
      <c r="N465" s="1133"/>
      <c r="O465" s="1133"/>
      <c r="P465" s="1133"/>
      <c r="Q465" s="1133"/>
      <c r="R465" s="1133"/>
      <c r="S465" s="1133"/>
      <c r="T465" s="1133"/>
      <c r="U465" s="1133"/>
      <c r="V465" s="1133"/>
      <c r="W465" s="1133"/>
      <c r="X465" s="1133"/>
      <c r="Y465" s="1133"/>
      <c r="Z465" s="1133"/>
      <c r="AA465" s="1133"/>
      <c r="AB465" s="1133"/>
      <c r="AC465" s="1"/>
      <c r="AD465" s="1"/>
      <c r="AE465" s="1"/>
      <c r="AF465" s="1"/>
      <c r="AG465" s="1"/>
      <c r="AH465" s="1"/>
      <c r="AI465" s="1"/>
    </row>
    <row r="466" spans="1:35" ht="15.75" customHeight="1" x14ac:dyDescent="0.2">
      <c r="A466" s="1"/>
      <c r="B466" s="1"/>
      <c r="C466" s="1"/>
      <c r="D466" s="1"/>
      <c r="E466" s="1"/>
      <c r="F466" s="1135"/>
      <c r="G466" s="1"/>
      <c r="H466" s="1"/>
      <c r="I466" s="1133"/>
      <c r="J466" s="1133"/>
      <c r="K466" s="1133"/>
      <c r="L466" s="1133"/>
      <c r="M466" s="1133"/>
      <c r="N466" s="1133"/>
      <c r="O466" s="1133"/>
      <c r="P466" s="1133"/>
      <c r="Q466" s="1133"/>
      <c r="R466" s="1133"/>
      <c r="S466" s="1133"/>
      <c r="T466" s="1133"/>
      <c r="U466" s="1133"/>
      <c r="V466" s="1133"/>
      <c r="W466" s="1133"/>
      <c r="X466" s="1133"/>
      <c r="Y466" s="1133"/>
      <c r="Z466" s="1133"/>
      <c r="AA466" s="1133"/>
      <c r="AB466" s="1133"/>
      <c r="AC466" s="1"/>
      <c r="AD466" s="1"/>
      <c r="AE466" s="1"/>
      <c r="AF466" s="1"/>
      <c r="AG466" s="1"/>
      <c r="AH466" s="1"/>
      <c r="AI466" s="1"/>
    </row>
    <row r="467" spans="1:35" ht="15.75" customHeight="1" x14ac:dyDescent="0.2">
      <c r="A467" s="1"/>
      <c r="B467" s="1"/>
      <c r="C467" s="1"/>
      <c r="D467" s="1"/>
      <c r="E467" s="1"/>
      <c r="F467" s="1135"/>
      <c r="G467" s="1"/>
      <c r="H467" s="1"/>
      <c r="I467" s="1133"/>
      <c r="J467" s="1133"/>
      <c r="K467" s="1133"/>
      <c r="L467" s="1133"/>
      <c r="M467" s="1133"/>
      <c r="N467" s="1133"/>
      <c r="O467" s="1133"/>
      <c r="P467" s="1133"/>
      <c r="Q467" s="1133"/>
      <c r="R467" s="1133"/>
      <c r="S467" s="1133"/>
      <c r="T467" s="1133"/>
      <c r="U467" s="1133"/>
      <c r="V467" s="1133"/>
      <c r="W467" s="1133"/>
      <c r="X467" s="1133"/>
      <c r="Y467" s="1133"/>
      <c r="Z467" s="1133"/>
      <c r="AA467" s="1133"/>
      <c r="AB467" s="1133"/>
      <c r="AC467" s="1"/>
      <c r="AD467" s="1"/>
      <c r="AE467" s="1"/>
      <c r="AF467" s="1"/>
      <c r="AG467" s="1"/>
      <c r="AH467" s="1"/>
      <c r="AI467" s="1"/>
    </row>
    <row r="468" spans="1:35" ht="15.75" customHeight="1" x14ac:dyDescent="0.2">
      <c r="A468" s="1"/>
      <c r="B468" s="1"/>
      <c r="C468" s="1"/>
      <c r="D468" s="1"/>
      <c r="E468" s="1"/>
      <c r="F468" s="1135"/>
      <c r="G468" s="1"/>
      <c r="H468" s="1"/>
      <c r="I468" s="1133"/>
      <c r="J468" s="1133"/>
      <c r="K468" s="1133"/>
      <c r="L468" s="1133"/>
      <c r="M468" s="1133"/>
      <c r="N468" s="1133"/>
      <c r="O468" s="1133"/>
      <c r="P468" s="1133"/>
      <c r="Q468" s="1133"/>
      <c r="R468" s="1133"/>
      <c r="S468" s="1133"/>
      <c r="T468" s="1133"/>
      <c r="U468" s="1133"/>
      <c r="V468" s="1133"/>
      <c r="W468" s="1133"/>
      <c r="X468" s="1133"/>
      <c r="Y468" s="1133"/>
      <c r="Z468" s="1133"/>
      <c r="AA468" s="1133"/>
      <c r="AB468" s="1133"/>
      <c r="AC468" s="1"/>
      <c r="AD468" s="1"/>
      <c r="AE468" s="1"/>
      <c r="AF468" s="1"/>
      <c r="AG468" s="1"/>
      <c r="AH468" s="1"/>
      <c r="AI468" s="1"/>
    </row>
    <row r="469" spans="1:35" ht="15.75" customHeight="1" x14ac:dyDescent="0.2">
      <c r="A469" s="1"/>
      <c r="B469" s="1"/>
      <c r="C469" s="1"/>
      <c r="D469" s="1"/>
      <c r="E469" s="1"/>
      <c r="F469" s="1135"/>
      <c r="G469" s="1"/>
      <c r="H469" s="1"/>
      <c r="I469" s="1133"/>
      <c r="J469" s="1133"/>
      <c r="K469" s="1133"/>
      <c r="L469" s="1133"/>
      <c r="M469" s="1133"/>
      <c r="N469" s="1133"/>
      <c r="O469" s="1133"/>
      <c r="P469" s="1133"/>
      <c r="Q469" s="1133"/>
      <c r="R469" s="1133"/>
      <c r="S469" s="1133"/>
      <c r="T469" s="1133"/>
      <c r="U469" s="1133"/>
      <c r="V469" s="1133"/>
      <c r="W469" s="1133"/>
      <c r="X469" s="1133"/>
      <c r="Y469" s="1133"/>
      <c r="Z469" s="1133"/>
      <c r="AA469" s="1133"/>
      <c r="AB469" s="1133"/>
      <c r="AC469" s="1"/>
      <c r="AD469" s="1"/>
      <c r="AE469" s="1"/>
      <c r="AF469" s="1"/>
      <c r="AG469" s="1"/>
      <c r="AH469" s="1"/>
      <c r="AI469" s="1"/>
    </row>
    <row r="470" spans="1:35" ht="15.75" customHeight="1" x14ac:dyDescent="0.2">
      <c r="A470" s="1"/>
      <c r="B470" s="1"/>
      <c r="C470" s="1"/>
      <c r="D470" s="1"/>
      <c r="E470" s="1"/>
      <c r="F470" s="1135"/>
      <c r="G470" s="1"/>
      <c r="H470" s="1"/>
      <c r="I470" s="1133"/>
      <c r="J470" s="1133"/>
      <c r="K470" s="1133"/>
      <c r="L470" s="1133"/>
      <c r="M470" s="1133"/>
      <c r="N470" s="1133"/>
      <c r="O470" s="1133"/>
      <c r="P470" s="1133"/>
      <c r="Q470" s="1133"/>
      <c r="R470" s="1133"/>
      <c r="S470" s="1133"/>
      <c r="T470" s="1133"/>
      <c r="U470" s="1133"/>
      <c r="V470" s="1133"/>
      <c r="W470" s="1133"/>
      <c r="X470" s="1133"/>
      <c r="Y470" s="1133"/>
      <c r="Z470" s="1133"/>
      <c r="AA470" s="1133"/>
      <c r="AB470" s="1133"/>
      <c r="AC470" s="1"/>
      <c r="AD470" s="1"/>
      <c r="AE470" s="1"/>
      <c r="AF470" s="1"/>
      <c r="AG470" s="1"/>
      <c r="AH470" s="1"/>
      <c r="AI470" s="1"/>
    </row>
    <row r="471" spans="1:35" ht="15.75" customHeight="1" x14ac:dyDescent="0.2">
      <c r="A471" s="1"/>
      <c r="B471" s="1"/>
      <c r="C471" s="1"/>
      <c r="D471" s="1"/>
      <c r="E471" s="1"/>
      <c r="F471" s="1135"/>
      <c r="G471" s="1"/>
      <c r="H471" s="1"/>
      <c r="I471" s="1133"/>
      <c r="J471" s="1133"/>
      <c r="K471" s="1133"/>
      <c r="L471" s="1133"/>
      <c r="M471" s="1133"/>
      <c r="N471" s="1133"/>
      <c r="O471" s="1133"/>
      <c r="P471" s="1133"/>
      <c r="Q471" s="1133"/>
      <c r="R471" s="1133"/>
      <c r="S471" s="1133"/>
      <c r="T471" s="1133"/>
      <c r="U471" s="1133"/>
      <c r="V471" s="1133"/>
      <c r="W471" s="1133"/>
      <c r="X471" s="1133"/>
      <c r="Y471" s="1133"/>
      <c r="Z471" s="1133"/>
      <c r="AA471" s="1133"/>
      <c r="AB471" s="1133"/>
      <c r="AC471" s="1"/>
      <c r="AD471" s="1"/>
      <c r="AE471" s="1"/>
      <c r="AF471" s="1"/>
      <c r="AG471" s="1"/>
      <c r="AH471" s="1"/>
      <c r="AI471" s="1"/>
    </row>
    <row r="472" spans="1:35" ht="15.75" customHeight="1" x14ac:dyDescent="0.2">
      <c r="A472" s="1"/>
      <c r="B472" s="1"/>
      <c r="C472" s="1"/>
      <c r="D472" s="1"/>
      <c r="E472" s="1"/>
      <c r="F472" s="1135"/>
      <c r="G472" s="1"/>
      <c r="H472" s="1"/>
      <c r="I472" s="1133"/>
      <c r="J472" s="1133"/>
      <c r="K472" s="1133"/>
      <c r="L472" s="1133"/>
      <c r="M472" s="1133"/>
      <c r="N472" s="1133"/>
      <c r="O472" s="1133"/>
      <c r="P472" s="1133"/>
      <c r="Q472" s="1133"/>
      <c r="R472" s="1133"/>
      <c r="S472" s="1133"/>
      <c r="T472" s="1133"/>
      <c r="U472" s="1133"/>
      <c r="V472" s="1133"/>
      <c r="W472" s="1133"/>
      <c r="X472" s="1133"/>
      <c r="Y472" s="1133"/>
      <c r="Z472" s="1133"/>
      <c r="AA472" s="1133"/>
      <c r="AB472" s="1133"/>
      <c r="AC472" s="1"/>
      <c r="AD472" s="1"/>
      <c r="AE472" s="1"/>
      <c r="AF472" s="1"/>
      <c r="AG472" s="1"/>
      <c r="AH472" s="1"/>
      <c r="AI472" s="1"/>
    </row>
    <row r="473" spans="1:35" ht="15.75" customHeight="1" x14ac:dyDescent="0.2">
      <c r="A473" s="1"/>
      <c r="B473" s="1"/>
      <c r="C473" s="1"/>
      <c r="D473" s="1"/>
      <c r="E473" s="1"/>
      <c r="F473" s="1135"/>
      <c r="G473" s="1"/>
      <c r="H473" s="1"/>
      <c r="I473" s="1133"/>
      <c r="J473" s="1133"/>
      <c r="K473" s="1133"/>
      <c r="L473" s="1133"/>
      <c r="M473" s="1133"/>
      <c r="N473" s="1133"/>
      <c r="O473" s="1133"/>
      <c r="P473" s="1133"/>
      <c r="Q473" s="1133"/>
      <c r="R473" s="1133"/>
      <c r="S473" s="1133"/>
      <c r="T473" s="1133"/>
      <c r="U473" s="1133"/>
      <c r="V473" s="1133"/>
      <c r="W473" s="1133"/>
      <c r="X473" s="1133"/>
      <c r="Y473" s="1133"/>
      <c r="Z473" s="1133"/>
      <c r="AA473" s="1133"/>
      <c r="AB473" s="1133"/>
      <c r="AC473" s="1"/>
      <c r="AD473" s="1"/>
      <c r="AE473" s="1"/>
      <c r="AF473" s="1"/>
      <c r="AG473" s="1"/>
      <c r="AH473" s="1"/>
      <c r="AI473" s="1"/>
    </row>
    <row r="474" spans="1:35" ht="15.75" customHeight="1" x14ac:dyDescent="0.2">
      <c r="A474" s="1"/>
      <c r="B474" s="1"/>
      <c r="C474" s="1"/>
      <c r="D474" s="1"/>
      <c r="E474" s="1"/>
      <c r="F474" s="1135"/>
      <c r="G474" s="1"/>
      <c r="H474" s="1"/>
      <c r="I474" s="1133"/>
      <c r="J474" s="1133"/>
      <c r="K474" s="1133"/>
      <c r="L474" s="1133"/>
      <c r="M474" s="1133"/>
      <c r="N474" s="1133"/>
      <c r="O474" s="1133"/>
      <c r="P474" s="1133"/>
      <c r="Q474" s="1133"/>
      <c r="R474" s="1133"/>
      <c r="S474" s="1133"/>
      <c r="T474" s="1133"/>
      <c r="U474" s="1133"/>
      <c r="V474" s="1133"/>
      <c r="W474" s="1133"/>
      <c r="X474" s="1133"/>
      <c r="Y474" s="1133"/>
      <c r="Z474" s="1133"/>
      <c r="AA474" s="1133"/>
      <c r="AB474" s="1133"/>
      <c r="AC474" s="1"/>
      <c r="AD474" s="1"/>
      <c r="AE474" s="1"/>
      <c r="AF474" s="1"/>
      <c r="AG474" s="1"/>
      <c r="AH474" s="1"/>
      <c r="AI474" s="1"/>
    </row>
    <row r="475" spans="1:35" ht="15.75" customHeight="1" x14ac:dyDescent="0.2">
      <c r="A475" s="1"/>
      <c r="B475" s="1"/>
      <c r="C475" s="1"/>
      <c r="D475" s="1"/>
      <c r="E475" s="1"/>
      <c r="F475" s="1135"/>
      <c r="G475" s="1"/>
      <c r="H475" s="1"/>
      <c r="I475" s="1133"/>
      <c r="J475" s="1133"/>
      <c r="K475" s="1133"/>
      <c r="L475" s="1133"/>
      <c r="M475" s="1133"/>
      <c r="N475" s="1133"/>
      <c r="O475" s="1133"/>
      <c r="P475" s="1133"/>
      <c r="Q475" s="1133"/>
      <c r="R475" s="1133"/>
      <c r="S475" s="1133"/>
      <c r="T475" s="1133"/>
      <c r="U475" s="1133"/>
      <c r="V475" s="1133"/>
      <c r="W475" s="1133"/>
      <c r="X475" s="1133"/>
      <c r="Y475" s="1133"/>
      <c r="Z475" s="1133"/>
      <c r="AA475" s="1133"/>
      <c r="AB475" s="1133"/>
      <c r="AC475" s="1"/>
      <c r="AD475" s="1"/>
      <c r="AE475" s="1"/>
      <c r="AF475" s="1"/>
      <c r="AG475" s="1"/>
      <c r="AH475" s="1"/>
      <c r="AI475" s="1"/>
    </row>
    <row r="476" spans="1:35" ht="15.75" customHeight="1" x14ac:dyDescent="0.2">
      <c r="A476" s="1"/>
      <c r="B476" s="1"/>
      <c r="C476" s="1"/>
      <c r="D476" s="1"/>
      <c r="E476" s="1"/>
      <c r="F476" s="1135"/>
      <c r="G476" s="1"/>
      <c r="H476" s="1"/>
      <c r="I476" s="1133"/>
      <c r="J476" s="1133"/>
      <c r="K476" s="1133"/>
      <c r="L476" s="1133"/>
      <c r="M476" s="1133"/>
      <c r="N476" s="1133"/>
      <c r="O476" s="1133"/>
      <c r="P476" s="1133"/>
      <c r="Q476" s="1133"/>
      <c r="R476" s="1133"/>
      <c r="S476" s="1133"/>
      <c r="T476" s="1133"/>
      <c r="U476" s="1133"/>
      <c r="V476" s="1133"/>
      <c r="W476" s="1133"/>
      <c r="X476" s="1133"/>
      <c r="Y476" s="1133"/>
      <c r="Z476" s="1133"/>
      <c r="AA476" s="1133"/>
      <c r="AB476" s="1133"/>
      <c r="AC476" s="1"/>
      <c r="AD476" s="1"/>
      <c r="AE476" s="1"/>
      <c r="AF476" s="1"/>
      <c r="AG476" s="1"/>
      <c r="AH476" s="1"/>
      <c r="AI476" s="1"/>
    </row>
    <row r="477" spans="1:35" ht="15.75" customHeight="1" x14ac:dyDescent="0.2">
      <c r="A477" s="1"/>
      <c r="B477" s="1"/>
      <c r="C477" s="1"/>
      <c r="D477" s="1"/>
      <c r="E477" s="1"/>
      <c r="F477" s="1135"/>
      <c r="G477" s="1"/>
      <c r="H477" s="1"/>
      <c r="I477" s="1133"/>
      <c r="J477" s="1133"/>
      <c r="K477" s="1133"/>
      <c r="L477" s="1133"/>
      <c r="M477" s="1133"/>
      <c r="N477" s="1133"/>
      <c r="O477" s="1133"/>
      <c r="P477" s="1133"/>
      <c r="Q477" s="1133"/>
      <c r="R477" s="1133"/>
      <c r="S477" s="1133"/>
      <c r="T477" s="1133"/>
      <c r="U477" s="1133"/>
      <c r="V477" s="1133"/>
      <c r="W477" s="1133"/>
      <c r="X477" s="1133"/>
      <c r="Y477" s="1133"/>
      <c r="Z477" s="1133"/>
      <c r="AA477" s="1133"/>
      <c r="AB477" s="1133"/>
      <c r="AC477" s="1"/>
      <c r="AD477" s="1"/>
      <c r="AE477" s="1"/>
      <c r="AF477" s="1"/>
      <c r="AG477" s="1"/>
      <c r="AH477" s="1"/>
      <c r="AI477" s="1"/>
    </row>
    <row r="478" spans="1:35" ht="15.75" customHeight="1" x14ac:dyDescent="0.2">
      <c r="A478" s="1"/>
      <c r="B478" s="1"/>
      <c r="C478" s="1"/>
      <c r="D478" s="1"/>
      <c r="E478" s="1"/>
      <c r="F478" s="1135"/>
      <c r="G478" s="1"/>
      <c r="H478" s="1"/>
      <c r="I478" s="1133"/>
      <c r="J478" s="1133"/>
      <c r="K478" s="1133"/>
      <c r="L478" s="1133"/>
      <c r="M478" s="1133"/>
      <c r="N478" s="1133"/>
      <c r="O478" s="1133"/>
      <c r="P478" s="1133"/>
      <c r="Q478" s="1133"/>
      <c r="R478" s="1133"/>
      <c r="S478" s="1133"/>
      <c r="T478" s="1133"/>
      <c r="U478" s="1133"/>
      <c r="V478" s="1133"/>
      <c r="W478" s="1133"/>
      <c r="X478" s="1133"/>
      <c r="Y478" s="1133"/>
      <c r="Z478" s="1133"/>
      <c r="AA478" s="1133"/>
      <c r="AB478" s="1133"/>
      <c r="AC478" s="1"/>
      <c r="AD478" s="1"/>
      <c r="AE478" s="1"/>
      <c r="AF478" s="1"/>
      <c r="AG478" s="1"/>
      <c r="AH478" s="1"/>
      <c r="AI478" s="1"/>
    </row>
    <row r="479" spans="1:35" ht="15.75" customHeight="1" x14ac:dyDescent="0.2">
      <c r="A479" s="1"/>
      <c r="B479" s="1"/>
      <c r="C479" s="1"/>
      <c r="D479" s="1"/>
      <c r="E479" s="1"/>
      <c r="F479" s="1135"/>
      <c r="G479" s="1"/>
      <c r="H479" s="1"/>
      <c r="I479" s="1133"/>
      <c r="J479" s="1133"/>
      <c r="K479" s="1133"/>
      <c r="L479" s="1133"/>
      <c r="M479" s="1133"/>
      <c r="N479" s="1133"/>
      <c r="O479" s="1133"/>
      <c r="P479" s="1133"/>
      <c r="Q479" s="1133"/>
      <c r="R479" s="1133"/>
      <c r="S479" s="1133"/>
      <c r="T479" s="1133"/>
      <c r="U479" s="1133"/>
      <c r="V479" s="1133"/>
      <c r="W479" s="1133"/>
      <c r="X479" s="1133"/>
      <c r="Y479" s="1133"/>
      <c r="Z479" s="1133"/>
      <c r="AA479" s="1133"/>
      <c r="AB479" s="1133"/>
      <c r="AC479" s="1"/>
      <c r="AD479" s="1"/>
      <c r="AE479" s="1"/>
      <c r="AF479" s="1"/>
      <c r="AG479" s="1"/>
      <c r="AH479" s="1"/>
      <c r="AI479" s="1"/>
    </row>
    <row r="480" spans="1:35" ht="15.75" customHeight="1" x14ac:dyDescent="0.2">
      <c r="A480" s="1"/>
      <c r="B480" s="1"/>
      <c r="C480" s="1"/>
      <c r="D480" s="1"/>
      <c r="E480" s="1"/>
      <c r="F480" s="1135"/>
      <c r="G480" s="1"/>
      <c r="H480" s="1"/>
      <c r="I480" s="1133"/>
      <c r="J480" s="1133"/>
      <c r="K480" s="1133"/>
      <c r="L480" s="1133"/>
      <c r="M480" s="1133"/>
      <c r="N480" s="1133"/>
      <c r="O480" s="1133"/>
      <c r="P480" s="1133"/>
      <c r="Q480" s="1133"/>
      <c r="R480" s="1133"/>
      <c r="S480" s="1133"/>
      <c r="T480" s="1133"/>
      <c r="U480" s="1133"/>
      <c r="V480" s="1133"/>
      <c r="W480" s="1133"/>
      <c r="X480" s="1133"/>
      <c r="Y480" s="1133"/>
      <c r="Z480" s="1133"/>
      <c r="AA480" s="1133"/>
      <c r="AB480" s="1133"/>
      <c r="AC480" s="1"/>
      <c r="AD480" s="1"/>
      <c r="AE480" s="1"/>
      <c r="AF480" s="1"/>
      <c r="AG480" s="1"/>
      <c r="AH480" s="1"/>
      <c r="AI480" s="1"/>
    </row>
    <row r="481" spans="1:35" ht="15.75" customHeight="1" x14ac:dyDescent="0.2">
      <c r="A481" s="1"/>
      <c r="B481" s="1"/>
      <c r="C481" s="1"/>
      <c r="D481" s="1"/>
      <c r="E481" s="1"/>
      <c r="F481" s="1135"/>
      <c r="G481" s="1"/>
      <c r="H481" s="1"/>
      <c r="I481" s="1133"/>
      <c r="J481" s="1133"/>
      <c r="K481" s="1133"/>
      <c r="L481" s="1133"/>
      <c r="M481" s="1133"/>
      <c r="N481" s="1133"/>
      <c r="O481" s="1133"/>
      <c r="P481" s="1133"/>
      <c r="Q481" s="1133"/>
      <c r="R481" s="1133"/>
      <c r="S481" s="1133"/>
      <c r="T481" s="1133"/>
      <c r="U481" s="1133"/>
      <c r="V481" s="1133"/>
      <c r="W481" s="1133"/>
      <c r="X481" s="1133"/>
      <c r="Y481" s="1133"/>
      <c r="Z481" s="1133"/>
      <c r="AA481" s="1133"/>
      <c r="AB481" s="1133"/>
      <c r="AC481" s="1"/>
      <c r="AD481" s="1"/>
      <c r="AE481" s="1"/>
      <c r="AF481" s="1"/>
      <c r="AG481" s="1"/>
      <c r="AH481" s="1"/>
      <c r="AI481" s="1"/>
    </row>
    <row r="482" spans="1:35" ht="15.75" customHeight="1" x14ac:dyDescent="0.2">
      <c r="A482" s="1"/>
      <c r="B482" s="1"/>
      <c r="C482" s="1"/>
      <c r="D482" s="1"/>
      <c r="E482" s="1"/>
      <c r="F482" s="1135"/>
      <c r="G482" s="1"/>
      <c r="H482" s="1"/>
      <c r="I482" s="1133"/>
      <c r="J482" s="1133"/>
      <c r="K482" s="1133"/>
      <c r="L482" s="1133"/>
      <c r="M482" s="1133"/>
      <c r="N482" s="1133"/>
      <c r="O482" s="1133"/>
      <c r="P482" s="1133"/>
      <c r="Q482" s="1133"/>
      <c r="R482" s="1133"/>
      <c r="S482" s="1133"/>
      <c r="T482" s="1133"/>
      <c r="U482" s="1133"/>
      <c r="V482" s="1133"/>
      <c r="W482" s="1133"/>
      <c r="X482" s="1133"/>
      <c r="Y482" s="1133"/>
      <c r="Z482" s="1133"/>
      <c r="AA482" s="1133"/>
      <c r="AB482" s="1133"/>
      <c r="AC482" s="1"/>
      <c r="AD482" s="1"/>
      <c r="AE482" s="1"/>
      <c r="AF482" s="1"/>
      <c r="AG482" s="1"/>
      <c r="AH482" s="1"/>
      <c r="AI482" s="1"/>
    </row>
    <row r="483" spans="1:35" ht="15.75" customHeight="1" x14ac:dyDescent="0.2">
      <c r="A483" s="1"/>
      <c r="B483" s="1"/>
      <c r="C483" s="1"/>
      <c r="D483" s="1"/>
      <c r="E483" s="1"/>
      <c r="F483" s="1135"/>
      <c r="G483" s="1"/>
      <c r="H483" s="1"/>
      <c r="I483" s="1133"/>
      <c r="J483" s="1133"/>
      <c r="K483" s="1133"/>
      <c r="L483" s="1133"/>
      <c r="M483" s="1133"/>
      <c r="N483" s="1133"/>
      <c r="O483" s="1133"/>
      <c r="P483" s="1133"/>
      <c r="Q483" s="1133"/>
      <c r="R483" s="1133"/>
      <c r="S483" s="1133"/>
      <c r="T483" s="1133"/>
      <c r="U483" s="1133"/>
      <c r="V483" s="1133"/>
      <c r="W483" s="1133"/>
      <c r="X483" s="1133"/>
      <c r="Y483" s="1133"/>
      <c r="Z483" s="1133"/>
      <c r="AA483" s="1133"/>
      <c r="AB483" s="1133"/>
      <c r="AC483" s="1"/>
      <c r="AD483" s="1"/>
      <c r="AE483" s="1"/>
      <c r="AF483" s="1"/>
      <c r="AG483" s="1"/>
      <c r="AH483" s="1"/>
      <c r="AI483" s="1"/>
    </row>
    <row r="484" spans="1:35" ht="15.75" customHeight="1" x14ac:dyDescent="0.2">
      <c r="A484" s="1"/>
      <c r="B484" s="1"/>
      <c r="C484" s="1"/>
      <c r="D484" s="1"/>
      <c r="E484" s="1"/>
      <c r="F484" s="1135"/>
      <c r="G484" s="1"/>
      <c r="H484" s="1"/>
      <c r="I484" s="1133"/>
      <c r="J484" s="1133"/>
      <c r="K484" s="1133"/>
      <c r="L484" s="1133"/>
      <c r="M484" s="1133"/>
      <c r="N484" s="1133"/>
      <c r="O484" s="1133"/>
      <c r="P484" s="1133"/>
      <c r="Q484" s="1133"/>
      <c r="R484" s="1133"/>
      <c r="S484" s="1133"/>
      <c r="T484" s="1133"/>
      <c r="U484" s="1133"/>
      <c r="V484" s="1133"/>
      <c r="W484" s="1133"/>
      <c r="X484" s="1133"/>
      <c r="Y484" s="1133"/>
      <c r="Z484" s="1133"/>
      <c r="AA484" s="1133"/>
      <c r="AB484" s="1133"/>
      <c r="AC484" s="1"/>
      <c r="AD484" s="1"/>
      <c r="AE484" s="1"/>
      <c r="AF484" s="1"/>
      <c r="AG484" s="1"/>
      <c r="AH484" s="1"/>
      <c r="AI484" s="1"/>
    </row>
    <row r="485" spans="1:35" ht="15.75" customHeight="1" x14ac:dyDescent="0.2">
      <c r="A485" s="1"/>
      <c r="B485" s="1"/>
      <c r="C485" s="1"/>
      <c r="D485" s="1"/>
      <c r="E485" s="1"/>
      <c r="F485" s="1135"/>
      <c r="G485" s="1"/>
      <c r="H485" s="1"/>
      <c r="I485" s="1133"/>
      <c r="J485" s="1133"/>
      <c r="K485" s="1133"/>
      <c r="L485" s="1133"/>
      <c r="M485" s="1133"/>
      <c r="N485" s="1133"/>
      <c r="O485" s="1133"/>
      <c r="P485" s="1133"/>
      <c r="Q485" s="1133"/>
      <c r="R485" s="1133"/>
      <c r="S485" s="1133"/>
      <c r="T485" s="1133"/>
      <c r="U485" s="1133"/>
      <c r="V485" s="1133"/>
      <c r="W485" s="1133"/>
      <c r="X485" s="1133"/>
      <c r="Y485" s="1133"/>
      <c r="Z485" s="1133"/>
      <c r="AA485" s="1133"/>
      <c r="AB485" s="1133"/>
      <c r="AC485" s="1"/>
      <c r="AD485" s="1"/>
      <c r="AE485" s="1"/>
      <c r="AF485" s="1"/>
      <c r="AG485" s="1"/>
      <c r="AH485" s="1"/>
      <c r="AI485" s="1"/>
    </row>
    <row r="486" spans="1:35" ht="15.75" customHeight="1" x14ac:dyDescent="0.2">
      <c r="A486" s="1"/>
      <c r="B486" s="1"/>
      <c r="C486" s="1"/>
      <c r="D486" s="1"/>
      <c r="E486" s="1"/>
      <c r="F486" s="1135"/>
      <c r="G486" s="1"/>
      <c r="H486" s="1"/>
      <c r="I486" s="1133"/>
      <c r="J486" s="1133"/>
      <c r="K486" s="1133"/>
      <c r="L486" s="1133"/>
      <c r="M486" s="1133"/>
      <c r="N486" s="1133"/>
      <c r="O486" s="1133"/>
      <c r="P486" s="1133"/>
      <c r="Q486" s="1133"/>
      <c r="R486" s="1133"/>
      <c r="S486" s="1133"/>
      <c r="T486" s="1133"/>
      <c r="U486" s="1133"/>
      <c r="V486" s="1133"/>
      <c r="W486" s="1133"/>
      <c r="X486" s="1133"/>
      <c r="Y486" s="1133"/>
      <c r="Z486" s="1133"/>
      <c r="AA486" s="1133"/>
      <c r="AB486" s="1133"/>
      <c r="AC486" s="1"/>
      <c r="AD486" s="1"/>
      <c r="AE486" s="1"/>
      <c r="AF486" s="1"/>
      <c r="AG486" s="1"/>
      <c r="AH486" s="1"/>
      <c r="AI486" s="1"/>
    </row>
    <row r="487" spans="1:35" ht="15.75" customHeight="1" x14ac:dyDescent="0.2">
      <c r="A487" s="1"/>
      <c r="B487" s="1"/>
      <c r="C487" s="1"/>
      <c r="D487" s="1"/>
      <c r="E487" s="1"/>
      <c r="F487" s="1135"/>
      <c r="G487" s="1"/>
      <c r="H487" s="1"/>
      <c r="I487" s="1133"/>
      <c r="J487" s="1133"/>
      <c r="K487" s="1133"/>
      <c r="L487" s="1133"/>
      <c r="M487" s="1133"/>
      <c r="N487" s="1133"/>
      <c r="O487" s="1133"/>
      <c r="P487" s="1133"/>
      <c r="Q487" s="1133"/>
      <c r="R487" s="1133"/>
      <c r="S487" s="1133"/>
      <c r="T487" s="1133"/>
      <c r="U487" s="1133"/>
      <c r="V487" s="1133"/>
      <c r="W487" s="1133"/>
      <c r="X487" s="1133"/>
      <c r="Y487" s="1133"/>
      <c r="Z487" s="1133"/>
      <c r="AA487" s="1133"/>
      <c r="AB487" s="1133"/>
      <c r="AC487" s="1"/>
      <c r="AD487" s="1"/>
      <c r="AE487" s="1"/>
      <c r="AF487" s="1"/>
      <c r="AG487" s="1"/>
      <c r="AH487" s="1"/>
      <c r="AI487" s="1"/>
    </row>
    <row r="488" spans="1:35" ht="15.75" customHeight="1" x14ac:dyDescent="0.2">
      <c r="A488" s="1"/>
      <c r="B488" s="1"/>
      <c r="C488" s="1"/>
      <c r="D488" s="1"/>
      <c r="E488" s="1"/>
      <c r="F488" s="1135"/>
      <c r="G488" s="1"/>
      <c r="H488" s="1"/>
      <c r="I488" s="1133"/>
      <c r="J488" s="1133"/>
      <c r="K488" s="1133"/>
      <c r="L488" s="1133"/>
      <c r="M488" s="1133"/>
      <c r="N488" s="1133"/>
      <c r="O488" s="1133"/>
      <c r="P488" s="1133"/>
      <c r="Q488" s="1133"/>
      <c r="R488" s="1133"/>
      <c r="S488" s="1133"/>
      <c r="T488" s="1133"/>
      <c r="U488" s="1133"/>
      <c r="V488" s="1133"/>
      <c r="W488" s="1133"/>
      <c r="X488" s="1133"/>
      <c r="Y488" s="1133"/>
      <c r="Z488" s="1133"/>
      <c r="AA488" s="1133"/>
      <c r="AB488" s="1133"/>
      <c r="AC488" s="1"/>
      <c r="AD488" s="1"/>
      <c r="AE488" s="1"/>
      <c r="AF488" s="1"/>
      <c r="AG488" s="1"/>
      <c r="AH488" s="1"/>
      <c r="AI488" s="1"/>
    </row>
    <row r="489" spans="1:35" ht="15.75" customHeight="1" x14ac:dyDescent="0.2">
      <c r="A489" s="1"/>
      <c r="B489" s="1"/>
      <c r="C489" s="1"/>
      <c r="D489" s="1"/>
      <c r="E489" s="1"/>
      <c r="F489" s="1135"/>
      <c r="G489" s="1"/>
      <c r="H489" s="1"/>
      <c r="I489" s="1133"/>
      <c r="J489" s="1133"/>
      <c r="K489" s="1133"/>
      <c r="L489" s="1133"/>
      <c r="M489" s="1133"/>
      <c r="N489" s="1133"/>
      <c r="O489" s="1133"/>
      <c r="P489" s="1133"/>
      <c r="Q489" s="1133"/>
      <c r="R489" s="1133"/>
      <c r="S489" s="1133"/>
      <c r="T489" s="1133"/>
      <c r="U489" s="1133"/>
      <c r="V489" s="1133"/>
      <c r="W489" s="1133"/>
      <c r="X489" s="1133"/>
      <c r="Y489" s="1133"/>
      <c r="Z489" s="1133"/>
      <c r="AA489" s="1133"/>
      <c r="AB489" s="1133"/>
      <c r="AC489" s="1"/>
      <c r="AD489" s="1"/>
      <c r="AE489" s="1"/>
      <c r="AF489" s="1"/>
      <c r="AG489" s="1"/>
      <c r="AH489" s="1"/>
      <c r="AI489" s="1"/>
    </row>
    <row r="490" spans="1:35" ht="15.75" customHeight="1" x14ac:dyDescent="0.2">
      <c r="A490" s="1"/>
      <c r="B490" s="1"/>
      <c r="C490" s="1"/>
      <c r="D490" s="1"/>
      <c r="E490" s="1"/>
      <c r="F490" s="1135"/>
      <c r="G490" s="1"/>
      <c r="H490" s="1"/>
      <c r="I490" s="1133"/>
      <c r="J490" s="1133"/>
      <c r="K490" s="1133"/>
      <c r="L490" s="1133"/>
      <c r="M490" s="1133"/>
      <c r="N490" s="1133"/>
      <c r="O490" s="1133"/>
      <c r="P490" s="1133"/>
      <c r="Q490" s="1133"/>
      <c r="R490" s="1133"/>
      <c r="S490" s="1133"/>
      <c r="T490" s="1133"/>
      <c r="U490" s="1133"/>
      <c r="V490" s="1133"/>
      <c r="W490" s="1133"/>
      <c r="X490" s="1133"/>
      <c r="Y490" s="1133"/>
      <c r="Z490" s="1133"/>
      <c r="AA490" s="1133"/>
      <c r="AB490" s="1133"/>
      <c r="AC490" s="1"/>
      <c r="AD490" s="1"/>
      <c r="AE490" s="1"/>
      <c r="AF490" s="1"/>
      <c r="AG490" s="1"/>
      <c r="AH490" s="1"/>
      <c r="AI490" s="1"/>
    </row>
    <row r="491" spans="1:35" ht="15.75" customHeight="1" x14ac:dyDescent="0.2">
      <c r="A491" s="1"/>
      <c r="B491" s="1"/>
      <c r="C491" s="1"/>
      <c r="D491" s="1"/>
      <c r="E491" s="1"/>
      <c r="F491" s="1135"/>
      <c r="G491" s="1"/>
      <c r="H491" s="1"/>
      <c r="I491" s="1133"/>
      <c r="J491" s="1133"/>
      <c r="K491" s="1133"/>
      <c r="L491" s="1133"/>
      <c r="M491" s="1133"/>
      <c r="N491" s="1133"/>
      <c r="O491" s="1133"/>
      <c r="P491" s="1133"/>
      <c r="Q491" s="1133"/>
      <c r="R491" s="1133"/>
      <c r="S491" s="1133"/>
      <c r="T491" s="1133"/>
      <c r="U491" s="1133"/>
      <c r="V491" s="1133"/>
      <c r="W491" s="1133"/>
      <c r="X491" s="1133"/>
      <c r="Y491" s="1133"/>
      <c r="Z491" s="1133"/>
      <c r="AA491" s="1133"/>
      <c r="AB491" s="1133"/>
      <c r="AC491" s="1"/>
      <c r="AD491" s="1"/>
      <c r="AE491" s="1"/>
      <c r="AF491" s="1"/>
      <c r="AG491" s="1"/>
      <c r="AH491" s="1"/>
      <c r="AI491" s="1"/>
    </row>
    <row r="492" spans="1:35" ht="15.75" customHeight="1" x14ac:dyDescent="0.2">
      <c r="A492" s="1"/>
      <c r="B492" s="1"/>
      <c r="C492" s="1"/>
      <c r="D492" s="1"/>
      <c r="E492" s="1"/>
      <c r="F492" s="1135"/>
      <c r="G492" s="1"/>
      <c r="H492" s="1"/>
      <c r="I492" s="1133"/>
      <c r="J492" s="1133"/>
      <c r="K492" s="1133"/>
      <c r="L492" s="1133"/>
      <c r="M492" s="1133"/>
      <c r="N492" s="1133"/>
      <c r="O492" s="1133"/>
      <c r="P492" s="1133"/>
      <c r="Q492" s="1133"/>
      <c r="R492" s="1133"/>
      <c r="S492" s="1133"/>
      <c r="T492" s="1133"/>
      <c r="U492" s="1133"/>
      <c r="V492" s="1133"/>
      <c r="W492" s="1133"/>
      <c r="X492" s="1133"/>
      <c r="Y492" s="1133"/>
      <c r="Z492" s="1133"/>
      <c r="AA492" s="1133"/>
      <c r="AB492" s="1133"/>
      <c r="AC492" s="1"/>
      <c r="AD492" s="1"/>
      <c r="AE492" s="1"/>
      <c r="AF492" s="1"/>
      <c r="AG492" s="1"/>
      <c r="AH492" s="1"/>
      <c r="AI492" s="1"/>
    </row>
    <row r="493" spans="1:35" ht="15.75" customHeight="1" x14ac:dyDescent="0.2">
      <c r="A493" s="1"/>
      <c r="B493" s="1"/>
      <c r="C493" s="1"/>
      <c r="D493" s="1"/>
      <c r="E493" s="1"/>
      <c r="F493" s="1135"/>
      <c r="G493" s="1"/>
      <c r="H493" s="1"/>
      <c r="I493" s="1133"/>
      <c r="J493" s="1133"/>
      <c r="K493" s="1133"/>
      <c r="L493" s="1133"/>
      <c r="M493" s="1133"/>
      <c r="N493" s="1133"/>
      <c r="O493" s="1133"/>
      <c r="P493" s="1133"/>
      <c r="Q493" s="1133"/>
      <c r="R493" s="1133"/>
      <c r="S493" s="1133"/>
      <c r="T493" s="1133"/>
      <c r="U493" s="1133"/>
      <c r="V493" s="1133"/>
      <c r="W493" s="1133"/>
      <c r="X493" s="1133"/>
      <c r="Y493" s="1133"/>
      <c r="Z493" s="1133"/>
      <c r="AA493" s="1133"/>
      <c r="AB493" s="1133"/>
      <c r="AC493" s="1"/>
      <c r="AD493" s="1"/>
      <c r="AE493" s="1"/>
      <c r="AF493" s="1"/>
      <c r="AG493" s="1"/>
      <c r="AH493" s="1"/>
      <c r="AI493" s="1"/>
    </row>
    <row r="494" spans="1:35" ht="15.75" customHeight="1" x14ac:dyDescent="0.2">
      <c r="A494" s="1"/>
      <c r="B494" s="1"/>
      <c r="C494" s="1"/>
      <c r="D494" s="1"/>
      <c r="E494" s="1"/>
      <c r="F494" s="1135"/>
      <c r="G494" s="1"/>
      <c r="H494" s="1"/>
      <c r="I494" s="1133"/>
      <c r="J494" s="1133"/>
      <c r="K494" s="1133"/>
      <c r="L494" s="1133"/>
      <c r="M494" s="1133"/>
      <c r="N494" s="1133"/>
      <c r="O494" s="1133"/>
      <c r="P494" s="1133"/>
      <c r="Q494" s="1133"/>
      <c r="R494" s="1133"/>
      <c r="S494" s="1133"/>
      <c r="T494" s="1133"/>
      <c r="U494" s="1133"/>
      <c r="V494" s="1133"/>
      <c r="W494" s="1133"/>
      <c r="X494" s="1133"/>
      <c r="Y494" s="1133"/>
      <c r="Z494" s="1133"/>
      <c r="AA494" s="1133"/>
      <c r="AB494" s="1133"/>
      <c r="AC494" s="1"/>
      <c r="AD494" s="1"/>
      <c r="AE494" s="1"/>
      <c r="AF494" s="1"/>
      <c r="AG494" s="1"/>
      <c r="AH494" s="1"/>
      <c r="AI494" s="1"/>
    </row>
    <row r="495" spans="1:35" ht="15.75" customHeight="1" x14ac:dyDescent="0.2">
      <c r="A495" s="1"/>
      <c r="B495" s="1"/>
      <c r="C495" s="1"/>
      <c r="D495" s="1"/>
      <c r="E495" s="1"/>
      <c r="F495" s="1135"/>
      <c r="G495" s="1"/>
      <c r="H495" s="1"/>
      <c r="I495" s="1133"/>
      <c r="J495" s="1133"/>
      <c r="K495" s="1133"/>
      <c r="L495" s="1133"/>
      <c r="M495" s="1133"/>
      <c r="N495" s="1133"/>
      <c r="O495" s="1133"/>
      <c r="P495" s="1133"/>
      <c r="Q495" s="1133"/>
      <c r="R495" s="1133"/>
      <c r="S495" s="1133"/>
      <c r="T495" s="1133"/>
      <c r="U495" s="1133"/>
      <c r="V495" s="1133"/>
      <c r="W495" s="1133"/>
      <c r="X495" s="1133"/>
      <c r="Y495" s="1133"/>
      <c r="Z495" s="1133"/>
      <c r="AA495" s="1133"/>
      <c r="AB495" s="1133"/>
      <c r="AC495" s="1"/>
      <c r="AD495" s="1"/>
      <c r="AE495" s="1"/>
      <c r="AF495" s="1"/>
      <c r="AG495" s="1"/>
      <c r="AH495" s="1"/>
      <c r="AI495" s="1"/>
    </row>
    <row r="496" spans="1:35" ht="15.75" customHeight="1" x14ac:dyDescent="0.2">
      <c r="A496" s="1"/>
      <c r="B496" s="1"/>
      <c r="C496" s="1"/>
      <c r="D496" s="1"/>
      <c r="E496" s="1"/>
      <c r="F496" s="1135"/>
      <c r="G496" s="1"/>
      <c r="H496" s="1"/>
      <c r="I496" s="1133"/>
      <c r="J496" s="1133"/>
      <c r="K496" s="1133"/>
      <c r="L496" s="1133"/>
      <c r="M496" s="1133"/>
      <c r="N496" s="1133"/>
      <c r="O496" s="1133"/>
      <c r="P496" s="1133"/>
      <c r="Q496" s="1133"/>
      <c r="R496" s="1133"/>
      <c r="S496" s="1133"/>
      <c r="T496" s="1133"/>
      <c r="U496" s="1133"/>
      <c r="V496" s="1133"/>
      <c r="W496" s="1133"/>
      <c r="X496" s="1133"/>
      <c r="Y496" s="1133"/>
      <c r="Z496" s="1133"/>
      <c r="AA496" s="1133"/>
      <c r="AB496" s="1133"/>
      <c r="AC496" s="1"/>
      <c r="AD496" s="1"/>
      <c r="AE496" s="1"/>
      <c r="AF496" s="1"/>
      <c r="AG496" s="1"/>
      <c r="AH496" s="1"/>
      <c r="AI496" s="1"/>
    </row>
    <row r="497" spans="1:35" ht="15.75" customHeight="1" x14ac:dyDescent="0.2">
      <c r="A497" s="1"/>
      <c r="B497" s="1"/>
      <c r="C497" s="1"/>
      <c r="D497" s="1"/>
      <c r="E497" s="1"/>
      <c r="F497" s="1135"/>
      <c r="G497" s="1"/>
      <c r="H497" s="1"/>
      <c r="I497" s="1133"/>
      <c r="J497" s="1133"/>
      <c r="K497" s="1133"/>
      <c r="L497" s="1133"/>
      <c r="M497" s="1133"/>
      <c r="N497" s="1133"/>
      <c r="O497" s="1133"/>
      <c r="P497" s="1133"/>
      <c r="Q497" s="1133"/>
      <c r="R497" s="1133"/>
      <c r="S497" s="1133"/>
      <c r="T497" s="1133"/>
      <c r="U497" s="1133"/>
      <c r="V497" s="1133"/>
      <c r="W497" s="1133"/>
      <c r="X497" s="1133"/>
      <c r="Y497" s="1133"/>
      <c r="Z497" s="1133"/>
      <c r="AA497" s="1133"/>
      <c r="AB497" s="1133"/>
      <c r="AC497" s="1"/>
      <c r="AD497" s="1"/>
      <c r="AE497" s="1"/>
      <c r="AF497" s="1"/>
      <c r="AG497" s="1"/>
      <c r="AH497" s="1"/>
      <c r="AI497" s="1"/>
    </row>
    <row r="498" spans="1:35" ht="15.75" customHeight="1" x14ac:dyDescent="0.2">
      <c r="A498" s="1"/>
      <c r="B498" s="1"/>
      <c r="C498" s="1"/>
      <c r="D498" s="1"/>
      <c r="E498" s="1"/>
      <c r="F498" s="1135"/>
      <c r="G498" s="1"/>
      <c r="H498" s="1"/>
      <c r="I498" s="1133"/>
      <c r="J498" s="1133"/>
      <c r="K498" s="1133"/>
      <c r="L498" s="1133"/>
      <c r="M498" s="1133"/>
      <c r="N498" s="1133"/>
      <c r="O498" s="1133"/>
      <c r="P498" s="1133"/>
      <c r="Q498" s="1133"/>
      <c r="R498" s="1133"/>
      <c r="S498" s="1133"/>
      <c r="T498" s="1133"/>
      <c r="U498" s="1133"/>
      <c r="V498" s="1133"/>
      <c r="W498" s="1133"/>
      <c r="X498" s="1133"/>
      <c r="Y498" s="1133"/>
      <c r="Z498" s="1133"/>
      <c r="AA498" s="1133"/>
      <c r="AB498" s="1133"/>
      <c r="AC498" s="1"/>
      <c r="AD498" s="1"/>
      <c r="AE498" s="1"/>
      <c r="AF498" s="1"/>
      <c r="AG498" s="1"/>
      <c r="AH498" s="1"/>
      <c r="AI498" s="1"/>
    </row>
    <row r="499" spans="1:35" ht="15.75" customHeight="1" x14ac:dyDescent="0.2">
      <c r="A499" s="1"/>
      <c r="B499" s="1"/>
      <c r="C499" s="1"/>
      <c r="D499" s="1"/>
      <c r="E499" s="1"/>
      <c r="F499" s="1135"/>
      <c r="G499" s="1"/>
      <c r="H499" s="1"/>
      <c r="I499" s="1133"/>
      <c r="J499" s="1133"/>
      <c r="K499" s="1133"/>
      <c r="L499" s="1133"/>
      <c r="M499" s="1133"/>
      <c r="N499" s="1133"/>
      <c r="O499" s="1133"/>
      <c r="P499" s="1133"/>
      <c r="Q499" s="1133"/>
      <c r="R499" s="1133"/>
      <c r="S499" s="1133"/>
      <c r="T499" s="1133"/>
      <c r="U499" s="1133"/>
      <c r="V499" s="1133"/>
      <c r="W499" s="1133"/>
      <c r="X499" s="1133"/>
      <c r="Y499" s="1133"/>
      <c r="Z499" s="1133"/>
      <c r="AA499" s="1133"/>
      <c r="AB499" s="1133"/>
      <c r="AC499" s="1"/>
      <c r="AD499" s="1"/>
      <c r="AE499" s="1"/>
      <c r="AF499" s="1"/>
      <c r="AG499" s="1"/>
      <c r="AH499" s="1"/>
      <c r="AI499" s="1"/>
    </row>
    <row r="500" spans="1:35" ht="15.75" customHeight="1" x14ac:dyDescent="0.2">
      <c r="A500" s="1"/>
      <c r="B500" s="1"/>
      <c r="C500" s="1"/>
      <c r="D500" s="1"/>
      <c r="E500" s="1"/>
      <c r="F500" s="1135"/>
      <c r="G500" s="1"/>
      <c r="H500" s="1"/>
      <c r="I500" s="1133"/>
      <c r="J500" s="1133"/>
      <c r="K500" s="1133"/>
      <c r="L500" s="1133"/>
      <c r="M500" s="1133"/>
      <c r="N500" s="1133"/>
      <c r="O500" s="1133"/>
      <c r="P500" s="1133"/>
      <c r="Q500" s="1133"/>
      <c r="R500" s="1133"/>
      <c r="S500" s="1133"/>
      <c r="T500" s="1133"/>
      <c r="U500" s="1133"/>
      <c r="V500" s="1133"/>
      <c r="W500" s="1133"/>
      <c r="X500" s="1133"/>
      <c r="Y500" s="1133"/>
      <c r="Z500" s="1133"/>
      <c r="AA500" s="1133"/>
      <c r="AB500" s="1133"/>
      <c r="AC500" s="1"/>
      <c r="AD500" s="1"/>
      <c r="AE500" s="1"/>
      <c r="AF500" s="1"/>
      <c r="AG500" s="1"/>
      <c r="AH500" s="1"/>
      <c r="AI500" s="1"/>
    </row>
    <row r="501" spans="1:35" ht="15.75" customHeight="1" x14ac:dyDescent="0.2">
      <c r="A501" s="1"/>
      <c r="B501" s="1"/>
      <c r="C501" s="1"/>
      <c r="D501" s="1"/>
      <c r="E501" s="1"/>
      <c r="F501" s="1135"/>
      <c r="G501" s="1"/>
      <c r="H501" s="1"/>
      <c r="I501" s="1133"/>
      <c r="J501" s="1133"/>
      <c r="K501" s="1133"/>
      <c r="L501" s="1133"/>
      <c r="M501" s="1133"/>
      <c r="N501" s="1133"/>
      <c r="O501" s="1133"/>
      <c r="P501" s="1133"/>
      <c r="Q501" s="1133"/>
      <c r="R501" s="1133"/>
      <c r="S501" s="1133"/>
      <c r="T501" s="1133"/>
      <c r="U501" s="1133"/>
      <c r="V501" s="1133"/>
      <c r="W501" s="1133"/>
      <c r="X501" s="1133"/>
      <c r="Y501" s="1133"/>
      <c r="Z501" s="1133"/>
      <c r="AA501" s="1133"/>
      <c r="AB501" s="1133"/>
      <c r="AC501" s="1"/>
      <c r="AD501" s="1"/>
      <c r="AE501" s="1"/>
      <c r="AF501" s="1"/>
      <c r="AG501" s="1"/>
      <c r="AH501" s="1"/>
      <c r="AI501" s="1"/>
    </row>
    <row r="502" spans="1:35" ht="15.75" customHeight="1" x14ac:dyDescent="0.2">
      <c r="A502" s="1"/>
      <c r="B502" s="1"/>
      <c r="C502" s="1"/>
      <c r="D502" s="1"/>
      <c r="E502" s="1"/>
      <c r="F502" s="1135"/>
      <c r="G502" s="1"/>
      <c r="H502" s="1"/>
      <c r="I502" s="1133"/>
      <c r="J502" s="1133"/>
      <c r="K502" s="1133"/>
      <c r="L502" s="1133"/>
      <c r="M502" s="1133"/>
      <c r="N502" s="1133"/>
      <c r="O502" s="1133"/>
      <c r="P502" s="1133"/>
      <c r="Q502" s="1133"/>
      <c r="R502" s="1133"/>
      <c r="S502" s="1133"/>
      <c r="T502" s="1133"/>
      <c r="U502" s="1133"/>
      <c r="V502" s="1133"/>
      <c r="W502" s="1133"/>
      <c r="X502" s="1133"/>
      <c r="Y502" s="1133"/>
      <c r="Z502" s="1133"/>
      <c r="AA502" s="1133"/>
      <c r="AB502" s="1133"/>
      <c r="AC502" s="1"/>
      <c r="AD502" s="1"/>
      <c r="AE502" s="1"/>
      <c r="AF502" s="1"/>
      <c r="AG502" s="1"/>
      <c r="AH502" s="1"/>
      <c r="AI502" s="1"/>
    </row>
    <row r="503" spans="1:35" ht="15.75" customHeight="1" x14ac:dyDescent="0.2">
      <c r="A503" s="1"/>
      <c r="B503" s="1"/>
      <c r="C503" s="1"/>
      <c r="D503" s="1"/>
      <c r="E503" s="1"/>
      <c r="F503" s="1135"/>
      <c r="G503" s="1"/>
      <c r="H503" s="1"/>
      <c r="I503" s="1133"/>
      <c r="J503" s="1133"/>
      <c r="K503" s="1133"/>
      <c r="L503" s="1133"/>
      <c r="M503" s="1133"/>
      <c r="N503" s="1133"/>
      <c r="O503" s="1133"/>
      <c r="P503" s="1133"/>
      <c r="Q503" s="1133"/>
      <c r="R503" s="1133"/>
      <c r="S503" s="1133"/>
      <c r="T503" s="1133"/>
      <c r="U503" s="1133"/>
      <c r="V503" s="1133"/>
      <c r="W503" s="1133"/>
      <c r="X503" s="1133"/>
      <c r="Y503" s="1133"/>
      <c r="Z503" s="1133"/>
      <c r="AA503" s="1133"/>
      <c r="AB503" s="1133"/>
      <c r="AC503" s="1"/>
      <c r="AD503" s="1"/>
      <c r="AE503" s="1"/>
      <c r="AF503" s="1"/>
      <c r="AG503" s="1"/>
      <c r="AH503" s="1"/>
      <c r="AI503" s="1"/>
    </row>
    <row r="504" spans="1:35" ht="15.75" customHeight="1" x14ac:dyDescent="0.2">
      <c r="A504" s="1"/>
      <c r="B504" s="1"/>
      <c r="C504" s="1"/>
      <c r="D504" s="1"/>
      <c r="E504" s="1"/>
      <c r="F504" s="1135"/>
      <c r="G504" s="1"/>
      <c r="H504" s="1"/>
      <c r="I504" s="1133"/>
      <c r="J504" s="1133"/>
      <c r="K504" s="1133"/>
      <c r="L504" s="1133"/>
      <c r="M504" s="1133"/>
      <c r="N504" s="1133"/>
      <c r="O504" s="1133"/>
      <c r="P504" s="1133"/>
      <c r="Q504" s="1133"/>
      <c r="R504" s="1133"/>
      <c r="S504" s="1133"/>
      <c r="T504" s="1133"/>
      <c r="U504" s="1133"/>
      <c r="V504" s="1133"/>
      <c r="W504" s="1133"/>
      <c r="X504" s="1133"/>
      <c r="Y504" s="1133"/>
      <c r="Z504" s="1133"/>
      <c r="AA504" s="1133"/>
      <c r="AB504" s="1133"/>
      <c r="AC504" s="1"/>
      <c r="AD504" s="1"/>
      <c r="AE504" s="1"/>
      <c r="AF504" s="1"/>
      <c r="AG504" s="1"/>
      <c r="AH504" s="1"/>
      <c r="AI504" s="1"/>
    </row>
    <row r="505" spans="1:35" ht="15.75" customHeight="1" x14ac:dyDescent="0.2">
      <c r="A505" s="1"/>
      <c r="B505" s="1"/>
      <c r="C505" s="1"/>
      <c r="D505" s="1"/>
      <c r="E505" s="1"/>
      <c r="F505" s="1135"/>
      <c r="G505" s="1"/>
      <c r="H505" s="1"/>
      <c r="I505" s="1133"/>
      <c r="J505" s="1133"/>
      <c r="K505" s="1133"/>
      <c r="L505" s="1133"/>
      <c r="M505" s="1133"/>
      <c r="N505" s="1133"/>
      <c r="O505" s="1133"/>
      <c r="P505" s="1133"/>
      <c r="Q505" s="1133"/>
      <c r="R505" s="1133"/>
      <c r="S505" s="1133"/>
      <c r="T505" s="1133"/>
      <c r="U505" s="1133"/>
      <c r="V505" s="1133"/>
      <c r="W505" s="1133"/>
      <c r="X505" s="1133"/>
      <c r="Y505" s="1133"/>
      <c r="Z505" s="1133"/>
      <c r="AA505" s="1133"/>
      <c r="AB505" s="1133"/>
      <c r="AC505" s="1"/>
      <c r="AD505" s="1"/>
      <c r="AE505" s="1"/>
      <c r="AF505" s="1"/>
      <c r="AG505" s="1"/>
      <c r="AH505" s="1"/>
      <c r="AI505" s="1"/>
    </row>
    <row r="506" spans="1:35" ht="15.75" customHeight="1" x14ac:dyDescent="0.2">
      <c r="A506" s="1"/>
      <c r="B506" s="1"/>
      <c r="C506" s="1"/>
      <c r="D506" s="1"/>
      <c r="E506" s="1"/>
      <c r="F506" s="1135"/>
      <c r="G506" s="1"/>
      <c r="H506" s="1"/>
      <c r="I506" s="1133"/>
      <c r="J506" s="1133"/>
      <c r="K506" s="1133"/>
      <c r="L506" s="1133"/>
      <c r="M506" s="1133"/>
      <c r="N506" s="1133"/>
      <c r="O506" s="1133"/>
      <c r="P506" s="1133"/>
      <c r="Q506" s="1133"/>
      <c r="R506" s="1133"/>
      <c r="S506" s="1133"/>
      <c r="T506" s="1133"/>
      <c r="U506" s="1133"/>
      <c r="V506" s="1133"/>
      <c r="W506" s="1133"/>
      <c r="X506" s="1133"/>
      <c r="Y506" s="1133"/>
      <c r="Z506" s="1133"/>
      <c r="AA506" s="1133"/>
      <c r="AB506" s="1133"/>
      <c r="AC506" s="1"/>
      <c r="AD506" s="1"/>
      <c r="AE506" s="1"/>
      <c r="AF506" s="1"/>
      <c r="AG506" s="1"/>
      <c r="AH506" s="1"/>
      <c r="AI506" s="1"/>
    </row>
    <row r="507" spans="1:35" ht="15.75" customHeight="1" x14ac:dyDescent="0.2">
      <c r="A507" s="1"/>
      <c r="B507" s="1"/>
      <c r="C507" s="1"/>
      <c r="D507" s="1"/>
      <c r="E507" s="1"/>
      <c r="F507" s="1135"/>
      <c r="G507" s="1"/>
      <c r="H507" s="1"/>
      <c r="I507" s="1133"/>
      <c r="J507" s="1133"/>
      <c r="K507" s="1133"/>
      <c r="L507" s="1133"/>
      <c r="M507" s="1133"/>
      <c r="N507" s="1133"/>
      <c r="O507" s="1133"/>
      <c r="P507" s="1133"/>
      <c r="Q507" s="1133"/>
      <c r="R507" s="1133"/>
      <c r="S507" s="1133"/>
      <c r="T507" s="1133"/>
      <c r="U507" s="1133"/>
      <c r="V507" s="1133"/>
      <c r="W507" s="1133"/>
      <c r="X507" s="1133"/>
      <c r="Y507" s="1133"/>
      <c r="Z507" s="1133"/>
      <c r="AA507" s="1133"/>
      <c r="AB507" s="1133"/>
      <c r="AC507" s="1"/>
      <c r="AD507" s="1"/>
      <c r="AE507" s="1"/>
      <c r="AF507" s="1"/>
      <c r="AG507" s="1"/>
      <c r="AH507" s="1"/>
      <c r="AI507" s="1"/>
    </row>
    <row r="508" spans="1:35" ht="15.75" customHeight="1" x14ac:dyDescent="0.2">
      <c r="A508" s="1"/>
      <c r="B508" s="1"/>
      <c r="C508" s="1"/>
      <c r="D508" s="1"/>
      <c r="E508" s="1"/>
      <c r="F508" s="1135"/>
      <c r="G508" s="1"/>
      <c r="H508" s="1"/>
      <c r="I508" s="1133"/>
      <c r="J508" s="1133"/>
      <c r="K508" s="1133"/>
      <c r="L508" s="1133"/>
      <c r="M508" s="1133"/>
      <c r="N508" s="1133"/>
      <c r="O508" s="1133"/>
      <c r="P508" s="1133"/>
      <c r="Q508" s="1133"/>
      <c r="R508" s="1133"/>
      <c r="S508" s="1133"/>
      <c r="T508" s="1133"/>
      <c r="U508" s="1133"/>
      <c r="V508" s="1133"/>
      <c r="W508" s="1133"/>
      <c r="X508" s="1133"/>
      <c r="Y508" s="1133"/>
      <c r="Z508" s="1133"/>
      <c r="AA508" s="1133"/>
      <c r="AB508" s="1133"/>
      <c r="AC508" s="1"/>
      <c r="AD508" s="1"/>
      <c r="AE508" s="1"/>
      <c r="AF508" s="1"/>
      <c r="AG508" s="1"/>
      <c r="AH508" s="1"/>
      <c r="AI508" s="1"/>
    </row>
    <row r="509" spans="1:35" ht="15.75" customHeight="1" x14ac:dyDescent="0.2">
      <c r="A509" s="1"/>
      <c r="B509" s="1"/>
      <c r="C509" s="1"/>
      <c r="D509" s="1"/>
      <c r="E509" s="1"/>
      <c r="F509" s="1135"/>
      <c r="G509" s="1"/>
      <c r="H509" s="1"/>
      <c r="I509" s="1133"/>
      <c r="J509" s="1133"/>
      <c r="K509" s="1133"/>
      <c r="L509" s="1133"/>
      <c r="M509" s="1133"/>
      <c r="N509" s="1133"/>
      <c r="O509" s="1133"/>
      <c r="P509" s="1133"/>
      <c r="Q509" s="1133"/>
      <c r="R509" s="1133"/>
      <c r="S509" s="1133"/>
      <c r="T509" s="1133"/>
      <c r="U509" s="1133"/>
      <c r="V509" s="1133"/>
      <c r="W509" s="1133"/>
      <c r="X509" s="1133"/>
      <c r="Y509" s="1133"/>
      <c r="Z509" s="1133"/>
      <c r="AA509" s="1133"/>
      <c r="AB509" s="1133"/>
      <c r="AC509" s="1"/>
      <c r="AD509" s="1"/>
      <c r="AE509" s="1"/>
      <c r="AF509" s="1"/>
      <c r="AG509" s="1"/>
      <c r="AH509" s="1"/>
      <c r="AI509" s="1"/>
    </row>
    <row r="510" spans="1:35" ht="15.75" customHeight="1" x14ac:dyDescent="0.2">
      <c r="A510" s="1"/>
      <c r="B510" s="1"/>
      <c r="C510" s="1"/>
      <c r="D510" s="1"/>
      <c r="E510" s="1"/>
      <c r="F510" s="1135"/>
      <c r="G510" s="1"/>
      <c r="H510" s="1"/>
      <c r="I510" s="1133"/>
      <c r="J510" s="1133"/>
      <c r="K510" s="1133"/>
      <c r="L510" s="1133"/>
      <c r="M510" s="1133"/>
      <c r="N510" s="1133"/>
      <c r="O510" s="1133"/>
      <c r="P510" s="1133"/>
      <c r="Q510" s="1133"/>
      <c r="R510" s="1133"/>
      <c r="S510" s="1133"/>
      <c r="T510" s="1133"/>
      <c r="U510" s="1133"/>
      <c r="V510" s="1133"/>
      <c r="W510" s="1133"/>
      <c r="X510" s="1133"/>
      <c r="Y510" s="1133"/>
      <c r="Z510" s="1133"/>
      <c r="AA510" s="1133"/>
      <c r="AB510" s="1133"/>
      <c r="AC510" s="1"/>
      <c r="AD510" s="1"/>
      <c r="AE510" s="1"/>
      <c r="AF510" s="1"/>
      <c r="AG510" s="1"/>
      <c r="AH510" s="1"/>
      <c r="AI510" s="1"/>
    </row>
    <row r="511" spans="1:35" ht="15.75" customHeight="1" x14ac:dyDescent="0.2">
      <c r="A511" s="1"/>
      <c r="B511" s="1"/>
      <c r="C511" s="1"/>
      <c r="D511" s="1"/>
      <c r="E511" s="1"/>
      <c r="F511" s="1135"/>
      <c r="G511" s="1"/>
      <c r="H511" s="1"/>
      <c r="I511" s="1133"/>
      <c r="J511" s="1133"/>
      <c r="K511" s="1133"/>
      <c r="L511" s="1133"/>
      <c r="M511" s="1133"/>
      <c r="N511" s="1133"/>
      <c r="O511" s="1133"/>
      <c r="P511" s="1133"/>
      <c r="Q511" s="1133"/>
      <c r="R511" s="1133"/>
      <c r="S511" s="1133"/>
      <c r="T511" s="1133"/>
      <c r="U511" s="1133"/>
      <c r="V511" s="1133"/>
      <c r="W511" s="1133"/>
      <c r="X511" s="1133"/>
      <c r="Y511" s="1133"/>
      <c r="Z511" s="1133"/>
      <c r="AA511" s="1133"/>
      <c r="AB511" s="1133"/>
      <c r="AC511" s="1"/>
      <c r="AD511" s="1"/>
      <c r="AE511" s="1"/>
      <c r="AF511" s="1"/>
      <c r="AG511" s="1"/>
      <c r="AH511" s="1"/>
      <c r="AI511" s="1"/>
    </row>
    <row r="512" spans="1:35" ht="15.75" customHeight="1" x14ac:dyDescent="0.2">
      <c r="A512" s="1"/>
      <c r="B512" s="1"/>
      <c r="C512" s="1"/>
      <c r="D512" s="1"/>
      <c r="E512" s="1"/>
      <c r="F512" s="1135"/>
      <c r="G512" s="1"/>
      <c r="H512" s="1"/>
      <c r="I512" s="1133"/>
      <c r="J512" s="1133"/>
      <c r="K512" s="1133"/>
      <c r="L512" s="1133"/>
      <c r="M512" s="1133"/>
      <c r="N512" s="1133"/>
      <c r="O512" s="1133"/>
      <c r="P512" s="1133"/>
      <c r="Q512" s="1133"/>
      <c r="R512" s="1133"/>
      <c r="S512" s="1133"/>
      <c r="T512" s="1133"/>
      <c r="U512" s="1133"/>
      <c r="V512" s="1133"/>
      <c r="W512" s="1133"/>
      <c r="X512" s="1133"/>
      <c r="Y512" s="1133"/>
      <c r="Z512" s="1133"/>
      <c r="AA512" s="1133"/>
      <c r="AB512" s="1133"/>
      <c r="AC512" s="1"/>
      <c r="AD512" s="1"/>
      <c r="AE512" s="1"/>
      <c r="AF512" s="1"/>
      <c r="AG512" s="1"/>
      <c r="AH512" s="1"/>
      <c r="AI512" s="1"/>
    </row>
    <row r="513" spans="1:35" ht="15.75" customHeight="1" x14ac:dyDescent="0.2">
      <c r="A513" s="1"/>
      <c r="B513" s="1"/>
      <c r="C513" s="1"/>
      <c r="D513" s="1"/>
      <c r="E513" s="1"/>
      <c r="F513" s="1135"/>
      <c r="G513" s="1"/>
      <c r="H513" s="1"/>
      <c r="I513" s="1133"/>
      <c r="J513" s="1133"/>
      <c r="K513" s="1133"/>
      <c r="L513" s="1133"/>
      <c r="M513" s="1133"/>
      <c r="N513" s="1133"/>
      <c r="O513" s="1133"/>
      <c r="P513" s="1133"/>
      <c r="Q513" s="1133"/>
      <c r="R513" s="1133"/>
      <c r="S513" s="1133"/>
      <c r="T513" s="1133"/>
      <c r="U513" s="1133"/>
      <c r="V513" s="1133"/>
      <c r="W513" s="1133"/>
      <c r="X513" s="1133"/>
      <c r="Y513" s="1133"/>
      <c r="Z513" s="1133"/>
      <c r="AA513" s="1133"/>
      <c r="AB513" s="1133"/>
      <c r="AC513" s="1"/>
      <c r="AD513" s="1"/>
      <c r="AE513" s="1"/>
      <c r="AF513" s="1"/>
      <c r="AG513" s="1"/>
      <c r="AH513" s="1"/>
      <c r="AI513" s="1"/>
    </row>
    <row r="514" spans="1:35" ht="15.75" customHeight="1" x14ac:dyDescent="0.2">
      <c r="A514" s="1"/>
      <c r="B514" s="1"/>
      <c r="C514" s="1"/>
      <c r="D514" s="1"/>
      <c r="E514" s="1"/>
      <c r="F514" s="1135"/>
      <c r="G514" s="1"/>
      <c r="H514" s="1"/>
      <c r="I514" s="1133"/>
      <c r="J514" s="1133"/>
      <c r="K514" s="1133"/>
      <c r="L514" s="1133"/>
      <c r="M514" s="1133"/>
      <c r="N514" s="1133"/>
      <c r="O514" s="1133"/>
      <c r="P514" s="1133"/>
      <c r="Q514" s="1133"/>
      <c r="R514" s="1133"/>
      <c r="S514" s="1133"/>
      <c r="T514" s="1133"/>
      <c r="U514" s="1133"/>
      <c r="V514" s="1133"/>
      <c r="W514" s="1133"/>
      <c r="X514" s="1133"/>
      <c r="Y514" s="1133"/>
      <c r="Z514" s="1133"/>
      <c r="AA514" s="1133"/>
      <c r="AB514" s="1133"/>
      <c r="AC514" s="1"/>
      <c r="AD514" s="1"/>
      <c r="AE514" s="1"/>
      <c r="AF514" s="1"/>
      <c r="AG514" s="1"/>
      <c r="AH514" s="1"/>
      <c r="AI514" s="1"/>
    </row>
    <row r="515" spans="1:35" ht="15.75" customHeight="1" x14ac:dyDescent="0.2">
      <c r="A515" s="1"/>
      <c r="B515" s="1"/>
      <c r="C515" s="1"/>
      <c r="D515" s="1"/>
      <c r="E515" s="1"/>
      <c r="F515" s="1135"/>
      <c r="G515" s="1"/>
      <c r="H515" s="1"/>
      <c r="I515" s="1133"/>
      <c r="J515" s="1133"/>
      <c r="K515" s="1133"/>
      <c r="L515" s="1133"/>
      <c r="M515" s="1133"/>
      <c r="N515" s="1133"/>
      <c r="O515" s="1133"/>
      <c r="P515" s="1133"/>
      <c r="Q515" s="1133"/>
      <c r="R515" s="1133"/>
      <c r="S515" s="1133"/>
      <c r="T515" s="1133"/>
      <c r="U515" s="1133"/>
      <c r="V515" s="1133"/>
      <c r="W515" s="1133"/>
      <c r="X515" s="1133"/>
      <c r="Y515" s="1133"/>
      <c r="Z515" s="1133"/>
      <c r="AA515" s="1133"/>
      <c r="AB515" s="1133"/>
      <c r="AC515" s="1"/>
      <c r="AD515" s="1"/>
      <c r="AE515" s="1"/>
      <c r="AF515" s="1"/>
      <c r="AG515" s="1"/>
      <c r="AH515" s="1"/>
      <c r="AI515" s="1"/>
    </row>
    <row r="516" spans="1:35" ht="15.75" customHeight="1" x14ac:dyDescent="0.2">
      <c r="A516" s="1"/>
      <c r="B516" s="1"/>
      <c r="C516" s="1"/>
      <c r="D516" s="1"/>
      <c r="E516" s="1"/>
      <c r="F516" s="1135"/>
      <c r="G516" s="1"/>
      <c r="H516" s="1"/>
      <c r="I516" s="1133"/>
      <c r="J516" s="1133"/>
      <c r="K516" s="1133"/>
      <c r="L516" s="1133"/>
      <c r="M516" s="1133"/>
      <c r="N516" s="1133"/>
      <c r="O516" s="1133"/>
      <c r="P516" s="1133"/>
      <c r="Q516" s="1133"/>
      <c r="R516" s="1133"/>
      <c r="S516" s="1133"/>
      <c r="T516" s="1133"/>
      <c r="U516" s="1133"/>
      <c r="V516" s="1133"/>
      <c r="W516" s="1133"/>
      <c r="X516" s="1133"/>
      <c r="Y516" s="1133"/>
      <c r="Z516" s="1133"/>
      <c r="AA516" s="1133"/>
      <c r="AB516" s="1133"/>
      <c r="AC516" s="1"/>
      <c r="AD516" s="1"/>
      <c r="AE516" s="1"/>
      <c r="AF516" s="1"/>
      <c r="AG516" s="1"/>
      <c r="AH516" s="1"/>
      <c r="AI516" s="1"/>
    </row>
    <row r="517" spans="1:35" ht="15.75" customHeight="1" x14ac:dyDescent="0.2">
      <c r="A517" s="1"/>
      <c r="B517" s="1"/>
      <c r="C517" s="1"/>
      <c r="D517" s="1"/>
      <c r="E517" s="1"/>
      <c r="F517" s="1135"/>
      <c r="G517" s="1"/>
      <c r="H517" s="1"/>
      <c r="I517" s="1133"/>
      <c r="J517" s="1133"/>
      <c r="K517" s="1133"/>
      <c r="L517" s="1133"/>
      <c r="M517" s="1133"/>
      <c r="N517" s="1133"/>
      <c r="O517" s="1133"/>
      <c r="P517" s="1133"/>
      <c r="Q517" s="1133"/>
      <c r="R517" s="1133"/>
      <c r="S517" s="1133"/>
      <c r="T517" s="1133"/>
      <c r="U517" s="1133"/>
      <c r="V517" s="1133"/>
      <c r="W517" s="1133"/>
      <c r="X517" s="1133"/>
      <c r="Y517" s="1133"/>
      <c r="Z517" s="1133"/>
      <c r="AA517" s="1133"/>
      <c r="AB517" s="1133"/>
      <c r="AC517" s="1"/>
      <c r="AD517" s="1"/>
      <c r="AE517" s="1"/>
      <c r="AF517" s="1"/>
      <c r="AG517" s="1"/>
      <c r="AH517" s="1"/>
      <c r="AI517" s="1"/>
    </row>
    <row r="518" spans="1:35" ht="15.75" customHeight="1" x14ac:dyDescent="0.2">
      <c r="A518" s="1"/>
      <c r="B518" s="1"/>
      <c r="C518" s="1"/>
      <c r="D518" s="1"/>
      <c r="E518" s="1"/>
      <c r="F518" s="1135"/>
      <c r="G518" s="1"/>
      <c r="H518" s="1"/>
      <c r="I518" s="1133"/>
      <c r="J518" s="1133"/>
      <c r="K518" s="1133"/>
      <c r="L518" s="1133"/>
      <c r="M518" s="1133"/>
      <c r="N518" s="1133"/>
      <c r="O518" s="1133"/>
      <c r="P518" s="1133"/>
      <c r="Q518" s="1133"/>
      <c r="R518" s="1133"/>
      <c r="S518" s="1133"/>
      <c r="T518" s="1133"/>
      <c r="U518" s="1133"/>
      <c r="V518" s="1133"/>
      <c r="W518" s="1133"/>
      <c r="X518" s="1133"/>
      <c r="Y518" s="1133"/>
      <c r="Z518" s="1133"/>
      <c r="AA518" s="1133"/>
      <c r="AB518" s="1133"/>
      <c r="AC518" s="1"/>
      <c r="AD518" s="1"/>
      <c r="AE518" s="1"/>
      <c r="AF518" s="1"/>
      <c r="AG518" s="1"/>
      <c r="AH518" s="1"/>
      <c r="AI518" s="1"/>
    </row>
    <row r="519" spans="1:35" ht="15.75" customHeight="1" x14ac:dyDescent="0.2">
      <c r="A519" s="1"/>
      <c r="B519" s="1"/>
      <c r="C519" s="1"/>
      <c r="D519" s="1"/>
      <c r="E519" s="1"/>
      <c r="F519" s="1135"/>
      <c r="G519" s="1"/>
      <c r="H519" s="1"/>
      <c r="I519" s="1133"/>
      <c r="J519" s="1133"/>
      <c r="K519" s="1133"/>
      <c r="L519" s="1133"/>
      <c r="M519" s="1133"/>
      <c r="N519" s="1133"/>
      <c r="O519" s="1133"/>
      <c r="P519" s="1133"/>
      <c r="Q519" s="1133"/>
      <c r="R519" s="1133"/>
      <c r="S519" s="1133"/>
      <c r="T519" s="1133"/>
      <c r="U519" s="1133"/>
      <c r="V519" s="1133"/>
      <c r="W519" s="1133"/>
      <c r="X519" s="1133"/>
      <c r="Y519" s="1133"/>
      <c r="Z519" s="1133"/>
      <c r="AA519" s="1133"/>
      <c r="AB519" s="1133"/>
      <c r="AC519" s="1"/>
      <c r="AD519" s="1"/>
      <c r="AE519" s="1"/>
      <c r="AF519" s="1"/>
      <c r="AG519" s="1"/>
      <c r="AH519" s="1"/>
      <c r="AI519" s="1"/>
    </row>
    <row r="520" spans="1:35" ht="15.75" customHeight="1" x14ac:dyDescent="0.2">
      <c r="A520" s="1"/>
      <c r="B520" s="1"/>
      <c r="C520" s="1"/>
      <c r="D520" s="1"/>
      <c r="E520" s="1"/>
      <c r="F520" s="1135"/>
      <c r="G520" s="1"/>
      <c r="H520" s="1"/>
      <c r="I520" s="1133"/>
      <c r="J520" s="1133"/>
      <c r="K520" s="1133"/>
      <c r="L520" s="1133"/>
      <c r="M520" s="1133"/>
      <c r="N520" s="1133"/>
      <c r="O520" s="1133"/>
      <c r="P520" s="1133"/>
      <c r="Q520" s="1133"/>
      <c r="R520" s="1133"/>
      <c r="S520" s="1133"/>
      <c r="T520" s="1133"/>
      <c r="U520" s="1133"/>
      <c r="V520" s="1133"/>
      <c r="W520" s="1133"/>
      <c r="X520" s="1133"/>
      <c r="Y520" s="1133"/>
      <c r="Z520" s="1133"/>
      <c r="AA520" s="1133"/>
      <c r="AB520" s="1133"/>
      <c r="AC520" s="1"/>
      <c r="AD520" s="1"/>
      <c r="AE520" s="1"/>
      <c r="AF520" s="1"/>
      <c r="AG520" s="1"/>
      <c r="AH520" s="1"/>
      <c r="AI520" s="1"/>
    </row>
    <row r="521" spans="1:35" ht="15.75" customHeight="1" x14ac:dyDescent="0.2">
      <c r="A521" s="1"/>
      <c r="B521" s="1"/>
      <c r="C521" s="1"/>
      <c r="D521" s="1"/>
      <c r="E521" s="1"/>
      <c r="F521" s="1135"/>
      <c r="G521" s="1"/>
      <c r="H521" s="1"/>
      <c r="I521" s="1133"/>
      <c r="J521" s="1133"/>
      <c r="K521" s="1133"/>
      <c r="L521" s="1133"/>
      <c r="M521" s="1133"/>
      <c r="N521" s="1133"/>
      <c r="O521" s="1133"/>
      <c r="P521" s="1133"/>
      <c r="Q521" s="1133"/>
      <c r="R521" s="1133"/>
      <c r="S521" s="1133"/>
      <c r="T521" s="1133"/>
      <c r="U521" s="1133"/>
      <c r="V521" s="1133"/>
      <c r="W521" s="1133"/>
      <c r="X521" s="1133"/>
      <c r="Y521" s="1133"/>
      <c r="Z521" s="1133"/>
      <c r="AA521" s="1133"/>
      <c r="AB521" s="1133"/>
      <c r="AC521" s="1"/>
      <c r="AD521" s="1"/>
      <c r="AE521" s="1"/>
      <c r="AF521" s="1"/>
      <c r="AG521" s="1"/>
      <c r="AH521" s="1"/>
      <c r="AI521" s="1"/>
    </row>
    <row r="522" spans="1:35" ht="15.75" customHeight="1" x14ac:dyDescent="0.2">
      <c r="A522" s="1"/>
      <c r="B522" s="1"/>
      <c r="C522" s="1"/>
      <c r="D522" s="1"/>
      <c r="E522" s="1"/>
      <c r="F522" s="1135"/>
      <c r="G522" s="1"/>
      <c r="H522" s="1"/>
      <c r="I522" s="1133"/>
      <c r="J522" s="1133"/>
      <c r="K522" s="1133"/>
      <c r="L522" s="1133"/>
      <c r="M522" s="1133"/>
      <c r="N522" s="1133"/>
      <c r="O522" s="1133"/>
      <c r="P522" s="1133"/>
      <c r="Q522" s="1133"/>
      <c r="R522" s="1133"/>
      <c r="S522" s="1133"/>
      <c r="T522" s="1133"/>
      <c r="U522" s="1133"/>
      <c r="V522" s="1133"/>
      <c r="W522" s="1133"/>
      <c r="X522" s="1133"/>
      <c r="Y522" s="1133"/>
      <c r="Z522" s="1133"/>
      <c r="AA522" s="1133"/>
      <c r="AB522" s="1133"/>
      <c r="AC522" s="1"/>
      <c r="AD522" s="1"/>
      <c r="AE522" s="1"/>
      <c r="AF522" s="1"/>
      <c r="AG522" s="1"/>
      <c r="AH522" s="1"/>
      <c r="AI522" s="1"/>
    </row>
    <row r="523" spans="1:35" ht="15.75" customHeight="1" x14ac:dyDescent="0.2">
      <c r="A523" s="1"/>
      <c r="B523" s="1"/>
      <c r="C523" s="1"/>
      <c r="D523" s="1"/>
      <c r="E523" s="1"/>
      <c r="F523" s="1135"/>
      <c r="G523" s="1"/>
      <c r="H523" s="1"/>
      <c r="I523" s="1133"/>
      <c r="J523" s="1133"/>
      <c r="K523" s="1133"/>
      <c r="L523" s="1133"/>
      <c r="M523" s="1133"/>
      <c r="N523" s="1133"/>
      <c r="O523" s="1133"/>
      <c r="P523" s="1133"/>
      <c r="Q523" s="1133"/>
      <c r="R523" s="1133"/>
      <c r="S523" s="1133"/>
      <c r="T523" s="1133"/>
      <c r="U523" s="1133"/>
      <c r="V523" s="1133"/>
      <c r="W523" s="1133"/>
      <c r="X523" s="1133"/>
      <c r="Y523" s="1133"/>
      <c r="Z523" s="1133"/>
      <c r="AA523" s="1133"/>
      <c r="AB523" s="1133"/>
      <c r="AC523" s="1"/>
      <c r="AD523" s="1"/>
      <c r="AE523" s="1"/>
      <c r="AF523" s="1"/>
      <c r="AG523" s="1"/>
      <c r="AH523" s="1"/>
      <c r="AI523" s="1"/>
    </row>
    <row r="524" spans="1:35" ht="15.75" customHeight="1" x14ac:dyDescent="0.2">
      <c r="A524" s="1"/>
      <c r="B524" s="1"/>
      <c r="C524" s="1"/>
      <c r="D524" s="1"/>
      <c r="E524" s="1"/>
      <c r="F524" s="1135"/>
      <c r="G524" s="1"/>
      <c r="H524" s="1"/>
      <c r="I524" s="1133"/>
      <c r="J524" s="1133"/>
      <c r="K524" s="1133"/>
      <c r="L524" s="1133"/>
      <c r="M524" s="1133"/>
      <c r="N524" s="1133"/>
      <c r="O524" s="1133"/>
      <c r="P524" s="1133"/>
      <c r="Q524" s="1133"/>
      <c r="R524" s="1133"/>
      <c r="S524" s="1133"/>
      <c r="T524" s="1133"/>
      <c r="U524" s="1133"/>
      <c r="V524" s="1133"/>
      <c r="W524" s="1133"/>
      <c r="X524" s="1133"/>
      <c r="Y524" s="1133"/>
      <c r="Z524" s="1133"/>
      <c r="AA524" s="1133"/>
      <c r="AB524" s="1133"/>
      <c r="AC524" s="1"/>
      <c r="AD524" s="1"/>
      <c r="AE524" s="1"/>
      <c r="AF524" s="1"/>
      <c r="AG524" s="1"/>
      <c r="AH524" s="1"/>
      <c r="AI524" s="1"/>
    </row>
    <row r="525" spans="1:35" ht="15.75" customHeight="1" x14ac:dyDescent="0.2">
      <c r="A525" s="1"/>
      <c r="B525" s="1"/>
      <c r="C525" s="1"/>
      <c r="D525" s="1"/>
      <c r="E525" s="1"/>
      <c r="F525" s="1135"/>
      <c r="G525" s="1"/>
      <c r="H525" s="1"/>
      <c r="I525" s="1133"/>
      <c r="J525" s="1133"/>
      <c r="K525" s="1133"/>
      <c r="L525" s="1133"/>
      <c r="M525" s="1133"/>
      <c r="N525" s="1133"/>
      <c r="O525" s="1133"/>
      <c r="P525" s="1133"/>
      <c r="Q525" s="1133"/>
      <c r="R525" s="1133"/>
      <c r="S525" s="1133"/>
      <c r="T525" s="1133"/>
      <c r="U525" s="1133"/>
      <c r="V525" s="1133"/>
      <c r="W525" s="1133"/>
      <c r="X525" s="1133"/>
      <c r="Y525" s="1133"/>
      <c r="Z525" s="1133"/>
      <c r="AA525" s="1133"/>
      <c r="AB525" s="1133"/>
      <c r="AC525" s="1"/>
      <c r="AD525" s="1"/>
      <c r="AE525" s="1"/>
      <c r="AF525" s="1"/>
      <c r="AG525" s="1"/>
      <c r="AH525" s="1"/>
      <c r="AI525" s="1"/>
    </row>
    <row r="526" spans="1:35" ht="15.75" customHeight="1" x14ac:dyDescent="0.2">
      <c r="A526" s="1"/>
      <c r="B526" s="1"/>
      <c r="C526" s="1"/>
      <c r="D526" s="1"/>
      <c r="E526" s="1"/>
      <c r="F526" s="1135"/>
      <c r="G526" s="1"/>
      <c r="H526" s="1"/>
      <c r="I526" s="1133"/>
      <c r="J526" s="1133"/>
      <c r="K526" s="1133"/>
      <c r="L526" s="1133"/>
      <c r="M526" s="1133"/>
      <c r="N526" s="1133"/>
      <c r="O526" s="1133"/>
      <c r="P526" s="1133"/>
      <c r="Q526" s="1133"/>
      <c r="R526" s="1133"/>
      <c r="S526" s="1133"/>
      <c r="T526" s="1133"/>
      <c r="U526" s="1133"/>
      <c r="V526" s="1133"/>
      <c r="W526" s="1133"/>
      <c r="X526" s="1133"/>
      <c r="Y526" s="1133"/>
      <c r="Z526" s="1133"/>
      <c r="AA526" s="1133"/>
      <c r="AB526" s="1133"/>
      <c r="AC526" s="1"/>
      <c r="AD526" s="1"/>
      <c r="AE526" s="1"/>
      <c r="AF526" s="1"/>
      <c r="AG526" s="1"/>
      <c r="AH526" s="1"/>
      <c r="AI526" s="1"/>
    </row>
    <row r="527" spans="1:35" ht="15.75" customHeight="1" x14ac:dyDescent="0.2">
      <c r="A527" s="1"/>
      <c r="B527" s="1"/>
      <c r="C527" s="1"/>
      <c r="D527" s="1"/>
      <c r="E527" s="1"/>
      <c r="F527" s="1135"/>
      <c r="G527" s="1"/>
      <c r="H527" s="1"/>
      <c r="I527" s="1133"/>
      <c r="J527" s="1133"/>
      <c r="K527" s="1133"/>
      <c r="L527" s="1133"/>
      <c r="M527" s="1133"/>
      <c r="N527" s="1133"/>
      <c r="O527" s="1133"/>
      <c r="P527" s="1133"/>
      <c r="Q527" s="1133"/>
      <c r="R527" s="1133"/>
      <c r="S527" s="1133"/>
      <c r="T527" s="1133"/>
      <c r="U527" s="1133"/>
      <c r="V527" s="1133"/>
      <c r="W527" s="1133"/>
      <c r="X527" s="1133"/>
      <c r="Y527" s="1133"/>
      <c r="Z527" s="1133"/>
      <c r="AA527" s="1133"/>
      <c r="AB527" s="1133"/>
      <c r="AC527" s="1"/>
      <c r="AD527" s="1"/>
      <c r="AE527" s="1"/>
      <c r="AF527" s="1"/>
      <c r="AG527" s="1"/>
      <c r="AH527" s="1"/>
      <c r="AI527" s="1"/>
    </row>
    <row r="528" spans="1:35" ht="15.75" customHeight="1" x14ac:dyDescent="0.2">
      <c r="A528" s="1"/>
      <c r="B528" s="1"/>
      <c r="C528" s="1"/>
      <c r="D528" s="1"/>
      <c r="E528" s="1"/>
      <c r="F528" s="1135"/>
      <c r="G528" s="1"/>
      <c r="H528" s="1"/>
      <c r="I528" s="1133"/>
      <c r="J528" s="1133"/>
      <c r="K528" s="1133"/>
      <c r="L528" s="1133"/>
      <c r="M528" s="1133"/>
      <c r="N528" s="1133"/>
      <c r="O528" s="1133"/>
      <c r="P528" s="1133"/>
      <c r="Q528" s="1133"/>
      <c r="R528" s="1133"/>
      <c r="S528" s="1133"/>
      <c r="T528" s="1133"/>
      <c r="U528" s="1133"/>
      <c r="V528" s="1133"/>
      <c r="W528" s="1133"/>
      <c r="X528" s="1133"/>
      <c r="Y528" s="1133"/>
      <c r="Z528" s="1133"/>
      <c r="AA528" s="1133"/>
      <c r="AB528" s="1133"/>
      <c r="AC528" s="1"/>
      <c r="AD528" s="1"/>
      <c r="AE528" s="1"/>
      <c r="AF528" s="1"/>
      <c r="AG528" s="1"/>
      <c r="AH528" s="1"/>
      <c r="AI528" s="1"/>
    </row>
    <row r="529" spans="1:35" ht="15.75" customHeight="1" x14ac:dyDescent="0.2">
      <c r="A529" s="1"/>
      <c r="B529" s="1"/>
      <c r="C529" s="1"/>
      <c r="D529" s="1"/>
      <c r="E529" s="1"/>
      <c r="F529" s="1135"/>
      <c r="G529" s="1"/>
      <c r="H529" s="1"/>
      <c r="I529" s="1133"/>
      <c r="J529" s="1133"/>
      <c r="K529" s="1133"/>
      <c r="L529" s="1133"/>
      <c r="M529" s="1133"/>
      <c r="N529" s="1133"/>
      <c r="O529" s="1133"/>
      <c r="P529" s="1133"/>
      <c r="Q529" s="1133"/>
      <c r="R529" s="1133"/>
      <c r="S529" s="1133"/>
      <c r="T529" s="1133"/>
      <c r="U529" s="1133"/>
      <c r="V529" s="1133"/>
      <c r="W529" s="1133"/>
      <c r="X529" s="1133"/>
      <c r="Y529" s="1133"/>
      <c r="Z529" s="1133"/>
      <c r="AA529" s="1133"/>
      <c r="AB529" s="1133"/>
      <c r="AC529" s="1"/>
      <c r="AD529" s="1"/>
      <c r="AE529" s="1"/>
      <c r="AF529" s="1"/>
      <c r="AG529" s="1"/>
      <c r="AH529" s="1"/>
      <c r="AI529" s="1"/>
    </row>
    <row r="530" spans="1:35" ht="15.75" customHeight="1" x14ac:dyDescent="0.2">
      <c r="A530" s="1"/>
      <c r="B530" s="1"/>
      <c r="C530" s="1"/>
      <c r="D530" s="1"/>
      <c r="E530" s="1"/>
      <c r="F530" s="1135"/>
      <c r="G530" s="1"/>
      <c r="H530" s="1"/>
      <c r="I530" s="1133"/>
      <c r="J530" s="1133"/>
      <c r="K530" s="1133"/>
      <c r="L530" s="1133"/>
      <c r="M530" s="1133"/>
      <c r="N530" s="1133"/>
      <c r="O530" s="1133"/>
      <c r="P530" s="1133"/>
      <c r="Q530" s="1133"/>
      <c r="R530" s="1133"/>
      <c r="S530" s="1133"/>
      <c r="T530" s="1133"/>
      <c r="U530" s="1133"/>
      <c r="V530" s="1133"/>
      <c r="W530" s="1133"/>
      <c r="X530" s="1133"/>
      <c r="Y530" s="1133"/>
      <c r="Z530" s="1133"/>
      <c r="AA530" s="1133"/>
      <c r="AB530" s="1133"/>
      <c r="AC530" s="1"/>
      <c r="AD530" s="1"/>
      <c r="AE530" s="1"/>
      <c r="AF530" s="1"/>
      <c r="AG530" s="1"/>
      <c r="AH530" s="1"/>
      <c r="AI530" s="1"/>
    </row>
    <row r="531" spans="1:35" ht="15.75" customHeight="1" x14ac:dyDescent="0.2">
      <c r="A531" s="1"/>
      <c r="B531" s="1"/>
      <c r="C531" s="1"/>
      <c r="D531" s="1"/>
      <c r="E531" s="1"/>
      <c r="F531" s="1135"/>
      <c r="G531" s="1"/>
      <c r="H531" s="1"/>
      <c r="I531" s="1133"/>
      <c r="J531" s="1133"/>
      <c r="K531" s="1133"/>
      <c r="L531" s="1133"/>
      <c r="M531" s="1133"/>
      <c r="N531" s="1133"/>
      <c r="O531" s="1133"/>
      <c r="P531" s="1133"/>
      <c r="Q531" s="1133"/>
      <c r="R531" s="1133"/>
      <c r="S531" s="1133"/>
      <c r="T531" s="1133"/>
      <c r="U531" s="1133"/>
      <c r="V531" s="1133"/>
      <c r="W531" s="1133"/>
      <c r="X531" s="1133"/>
      <c r="Y531" s="1133"/>
      <c r="Z531" s="1133"/>
      <c r="AA531" s="1133"/>
      <c r="AB531" s="1133"/>
      <c r="AC531" s="1"/>
      <c r="AD531" s="1"/>
      <c r="AE531" s="1"/>
      <c r="AF531" s="1"/>
      <c r="AG531" s="1"/>
      <c r="AH531" s="1"/>
      <c r="AI531" s="1"/>
    </row>
    <row r="532" spans="1:35" ht="15.75" customHeight="1" x14ac:dyDescent="0.2">
      <c r="A532" s="1"/>
      <c r="B532" s="1"/>
      <c r="C532" s="1"/>
      <c r="D532" s="1"/>
      <c r="E532" s="1"/>
      <c r="F532" s="1135"/>
      <c r="G532" s="1"/>
      <c r="H532" s="1"/>
      <c r="I532" s="1133"/>
      <c r="J532" s="1133"/>
      <c r="K532" s="1133"/>
      <c r="L532" s="1133"/>
      <c r="M532" s="1133"/>
      <c r="N532" s="1133"/>
      <c r="O532" s="1133"/>
      <c r="P532" s="1133"/>
      <c r="Q532" s="1133"/>
      <c r="R532" s="1133"/>
      <c r="S532" s="1133"/>
      <c r="T532" s="1133"/>
      <c r="U532" s="1133"/>
      <c r="V532" s="1133"/>
      <c r="W532" s="1133"/>
      <c r="X532" s="1133"/>
      <c r="Y532" s="1133"/>
      <c r="Z532" s="1133"/>
      <c r="AA532" s="1133"/>
      <c r="AB532" s="1133"/>
      <c r="AC532" s="1"/>
      <c r="AD532" s="1"/>
      <c r="AE532" s="1"/>
      <c r="AF532" s="1"/>
      <c r="AG532" s="1"/>
      <c r="AH532" s="1"/>
      <c r="AI532" s="1"/>
    </row>
    <row r="533" spans="1:35" ht="15.75" customHeight="1" x14ac:dyDescent="0.2">
      <c r="A533" s="1"/>
      <c r="B533" s="1"/>
      <c r="C533" s="1"/>
      <c r="D533" s="1"/>
      <c r="E533" s="1"/>
      <c r="F533" s="1135"/>
      <c r="G533" s="1"/>
      <c r="H533" s="1"/>
      <c r="I533" s="1133"/>
      <c r="J533" s="1133"/>
      <c r="K533" s="1133"/>
      <c r="L533" s="1133"/>
      <c r="M533" s="1133"/>
      <c r="N533" s="1133"/>
      <c r="O533" s="1133"/>
      <c r="P533" s="1133"/>
      <c r="Q533" s="1133"/>
      <c r="R533" s="1133"/>
      <c r="S533" s="1133"/>
      <c r="T533" s="1133"/>
      <c r="U533" s="1133"/>
      <c r="V533" s="1133"/>
      <c r="W533" s="1133"/>
      <c r="X533" s="1133"/>
      <c r="Y533" s="1133"/>
      <c r="Z533" s="1133"/>
      <c r="AA533" s="1133"/>
      <c r="AB533" s="1133"/>
      <c r="AC533" s="1"/>
      <c r="AD533" s="1"/>
      <c r="AE533" s="1"/>
      <c r="AF533" s="1"/>
      <c r="AG533" s="1"/>
      <c r="AH533" s="1"/>
      <c r="AI533" s="1"/>
    </row>
    <row r="534" spans="1:35" ht="15.75" customHeight="1" x14ac:dyDescent="0.2">
      <c r="A534" s="1"/>
      <c r="B534" s="1"/>
      <c r="C534" s="1"/>
      <c r="D534" s="1"/>
      <c r="E534" s="1"/>
      <c r="F534" s="1135"/>
      <c r="G534" s="1"/>
      <c r="H534" s="1"/>
      <c r="I534" s="1133"/>
      <c r="J534" s="1133"/>
      <c r="K534" s="1133"/>
      <c r="L534" s="1133"/>
      <c r="M534" s="1133"/>
      <c r="N534" s="1133"/>
      <c r="O534" s="1133"/>
      <c r="P534" s="1133"/>
      <c r="Q534" s="1133"/>
      <c r="R534" s="1133"/>
      <c r="S534" s="1133"/>
      <c r="T534" s="1133"/>
      <c r="U534" s="1133"/>
      <c r="V534" s="1133"/>
      <c r="W534" s="1133"/>
      <c r="X534" s="1133"/>
      <c r="Y534" s="1133"/>
      <c r="Z534" s="1133"/>
      <c r="AA534" s="1133"/>
      <c r="AB534" s="1133"/>
      <c r="AC534" s="1"/>
      <c r="AD534" s="1"/>
      <c r="AE534" s="1"/>
      <c r="AF534" s="1"/>
      <c r="AG534" s="1"/>
      <c r="AH534" s="1"/>
      <c r="AI534" s="1"/>
    </row>
    <row r="535" spans="1:35" ht="15.75" customHeight="1" x14ac:dyDescent="0.2">
      <c r="A535" s="1"/>
      <c r="B535" s="1"/>
      <c r="C535" s="1"/>
      <c r="D535" s="1"/>
      <c r="E535" s="1"/>
      <c r="F535" s="1135"/>
      <c r="G535" s="1"/>
      <c r="H535" s="1"/>
      <c r="I535" s="1133"/>
      <c r="J535" s="1133"/>
      <c r="K535" s="1133"/>
      <c r="L535" s="1133"/>
      <c r="M535" s="1133"/>
      <c r="N535" s="1133"/>
      <c r="O535" s="1133"/>
      <c r="P535" s="1133"/>
      <c r="Q535" s="1133"/>
      <c r="R535" s="1133"/>
      <c r="S535" s="1133"/>
      <c r="T535" s="1133"/>
      <c r="U535" s="1133"/>
      <c r="V535" s="1133"/>
      <c r="W535" s="1133"/>
      <c r="X535" s="1133"/>
      <c r="Y535" s="1133"/>
      <c r="Z535" s="1133"/>
      <c r="AA535" s="1133"/>
      <c r="AB535" s="1133"/>
      <c r="AC535" s="1"/>
      <c r="AD535" s="1"/>
      <c r="AE535" s="1"/>
      <c r="AF535" s="1"/>
      <c r="AG535" s="1"/>
      <c r="AH535" s="1"/>
      <c r="AI535" s="1"/>
    </row>
    <row r="536" spans="1:35" ht="15.75" customHeight="1" x14ac:dyDescent="0.2">
      <c r="A536" s="1"/>
      <c r="B536" s="1"/>
      <c r="C536" s="1"/>
      <c r="D536" s="1"/>
      <c r="E536" s="1"/>
      <c r="F536" s="1135"/>
      <c r="G536" s="1"/>
      <c r="H536" s="1"/>
      <c r="I536" s="1133"/>
      <c r="J536" s="1133"/>
      <c r="K536" s="1133"/>
      <c r="L536" s="1133"/>
      <c r="M536" s="1133"/>
      <c r="N536" s="1133"/>
      <c r="O536" s="1133"/>
      <c r="P536" s="1133"/>
      <c r="Q536" s="1133"/>
      <c r="R536" s="1133"/>
      <c r="S536" s="1133"/>
      <c r="T536" s="1133"/>
      <c r="U536" s="1133"/>
      <c r="V536" s="1133"/>
      <c r="W536" s="1133"/>
      <c r="X536" s="1133"/>
      <c r="Y536" s="1133"/>
      <c r="Z536" s="1133"/>
      <c r="AA536" s="1133"/>
      <c r="AB536" s="1133"/>
      <c r="AC536" s="1"/>
      <c r="AD536" s="1"/>
      <c r="AE536" s="1"/>
      <c r="AF536" s="1"/>
      <c r="AG536" s="1"/>
      <c r="AH536" s="1"/>
      <c r="AI536" s="1"/>
    </row>
    <row r="537" spans="1:35" ht="15.75" customHeight="1" x14ac:dyDescent="0.2">
      <c r="A537" s="1"/>
      <c r="B537" s="1"/>
      <c r="C537" s="1"/>
      <c r="D537" s="1"/>
      <c r="E537" s="1"/>
      <c r="F537" s="1135"/>
      <c r="G537" s="1"/>
      <c r="H537" s="1"/>
      <c r="I537" s="1133"/>
      <c r="J537" s="1133"/>
      <c r="K537" s="1133"/>
      <c r="L537" s="1133"/>
      <c r="M537" s="1133"/>
      <c r="N537" s="1133"/>
      <c r="O537" s="1133"/>
      <c r="P537" s="1133"/>
      <c r="Q537" s="1133"/>
      <c r="R537" s="1133"/>
      <c r="S537" s="1133"/>
      <c r="T537" s="1133"/>
      <c r="U537" s="1133"/>
      <c r="V537" s="1133"/>
      <c r="W537" s="1133"/>
      <c r="X537" s="1133"/>
      <c r="Y537" s="1133"/>
      <c r="Z537" s="1133"/>
      <c r="AA537" s="1133"/>
      <c r="AB537" s="1133"/>
      <c r="AC537" s="1"/>
      <c r="AD537" s="1"/>
      <c r="AE537" s="1"/>
      <c r="AF537" s="1"/>
      <c r="AG537" s="1"/>
      <c r="AH537" s="1"/>
      <c r="AI537" s="1"/>
    </row>
    <row r="538" spans="1:35" ht="15.75" customHeight="1" x14ac:dyDescent="0.2">
      <c r="A538" s="1"/>
      <c r="B538" s="1"/>
      <c r="C538" s="1"/>
      <c r="D538" s="1"/>
      <c r="E538" s="1"/>
      <c r="F538" s="1135"/>
      <c r="G538" s="1"/>
      <c r="H538" s="1"/>
      <c r="I538" s="1133"/>
      <c r="J538" s="1133"/>
      <c r="K538" s="1133"/>
      <c r="L538" s="1133"/>
      <c r="M538" s="1133"/>
      <c r="N538" s="1133"/>
      <c r="O538" s="1133"/>
      <c r="P538" s="1133"/>
      <c r="Q538" s="1133"/>
      <c r="R538" s="1133"/>
      <c r="S538" s="1133"/>
      <c r="T538" s="1133"/>
      <c r="U538" s="1133"/>
      <c r="V538" s="1133"/>
      <c r="W538" s="1133"/>
      <c r="X538" s="1133"/>
      <c r="Y538" s="1133"/>
      <c r="Z538" s="1133"/>
      <c r="AA538" s="1133"/>
      <c r="AB538" s="1133"/>
      <c r="AC538" s="1"/>
      <c r="AD538" s="1"/>
      <c r="AE538" s="1"/>
      <c r="AF538" s="1"/>
      <c r="AG538" s="1"/>
      <c r="AH538" s="1"/>
      <c r="AI538" s="1"/>
    </row>
    <row r="539" spans="1:35" ht="15.75" customHeight="1" x14ac:dyDescent="0.2">
      <c r="A539" s="1"/>
      <c r="B539" s="1"/>
      <c r="C539" s="1"/>
      <c r="D539" s="1"/>
      <c r="E539" s="1"/>
      <c r="F539" s="1135"/>
      <c r="G539" s="1"/>
      <c r="H539" s="1"/>
      <c r="I539" s="1133"/>
      <c r="J539" s="1133"/>
      <c r="K539" s="1133"/>
      <c r="L539" s="1133"/>
      <c r="M539" s="1133"/>
      <c r="N539" s="1133"/>
      <c r="O539" s="1133"/>
      <c r="P539" s="1133"/>
      <c r="Q539" s="1133"/>
      <c r="R539" s="1133"/>
      <c r="S539" s="1133"/>
      <c r="T539" s="1133"/>
      <c r="U539" s="1133"/>
      <c r="V539" s="1133"/>
      <c r="W539" s="1133"/>
      <c r="X539" s="1133"/>
      <c r="Y539" s="1133"/>
      <c r="Z539" s="1133"/>
      <c r="AA539" s="1133"/>
      <c r="AB539" s="1133"/>
      <c r="AC539" s="1"/>
      <c r="AD539" s="1"/>
      <c r="AE539" s="1"/>
      <c r="AF539" s="1"/>
      <c r="AG539" s="1"/>
      <c r="AH539" s="1"/>
      <c r="AI539" s="1"/>
    </row>
    <row r="540" spans="1:35" ht="15.75" customHeight="1" x14ac:dyDescent="0.2">
      <c r="A540" s="1"/>
      <c r="B540" s="1"/>
      <c r="C540" s="1"/>
      <c r="D540" s="1"/>
      <c r="E540" s="1"/>
      <c r="F540" s="1135"/>
      <c r="G540" s="1"/>
      <c r="H540" s="1"/>
      <c r="I540" s="1133"/>
      <c r="J540" s="1133"/>
      <c r="K540" s="1133"/>
      <c r="L540" s="1133"/>
      <c r="M540" s="1133"/>
      <c r="N540" s="1133"/>
      <c r="O540" s="1133"/>
      <c r="P540" s="1133"/>
      <c r="Q540" s="1133"/>
      <c r="R540" s="1133"/>
      <c r="S540" s="1133"/>
      <c r="T540" s="1133"/>
      <c r="U540" s="1133"/>
      <c r="V540" s="1133"/>
      <c r="W540" s="1133"/>
      <c r="X540" s="1133"/>
      <c r="Y540" s="1133"/>
      <c r="Z540" s="1133"/>
      <c r="AA540" s="1133"/>
      <c r="AB540" s="1133"/>
      <c r="AC540" s="1"/>
      <c r="AD540" s="1"/>
      <c r="AE540" s="1"/>
      <c r="AF540" s="1"/>
      <c r="AG540" s="1"/>
      <c r="AH540" s="1"/>
      <c r="AI540" s="1"/>
    </row>
    <row r="541" spans="1:35" ht="15.75" customHeight="1" x14ac:dyDescent="0.2">
      <c r="A541" s="1"/>
      <c r="B541" s="1"/>
      <c r="C541" s="1"/>
      <c r="D541" s="1"/>
      <c r="E541" s="1"/>
      <c r="F541" s="1135"/>
      <c r="G541" s="1"/>
      <c r="H541" s="1"/>
      <c r="I541" s="1133"/>
      <c r="J541" s="1133"/>
      <c r="K541" s="1133"/>
      <c r="L541" s="1133"/>
      <c r="M541" s="1133"/>
      <c r="N541" s="1133"/>
      <c r="O541" s="1133"/>
      <c r="P541" s="1133"/>
      <c r="Q541" s="1133"/>
      <c r="R541" s="1133"/>
      <c r="S541" s="1133"/>
      <c r="T541" s="1133"/>
      <c r="U541" s="1133"/>
      <c r="V541" s="1133"/>
      <c r="W541" s="1133"/>
      <c r="X541" s="1133"/>
      <c r="Y541" s="1133"/>
      <c r="Z541" s="1133"/>
      <c r="AA541" s="1133"/>
      <c r="AB541" s="1133"/>
      <c r="AC541" s="1"/>
      <c r="AD541" s="1"/>
      <c r="AE541" s="1"/>
      <c r="AF541" s="1"/>
      <c r="AG541" s="1"/>
      <c r="AH541" s="1"/>
      <c r="AI541" s="1"/>
    </row>
    <row r="542" spans="1:35" ht="15.75" customHeight="1" x14ac:dyDescent="0.2">
      <c r="A542" s="1"/>
      <c r="B542" s="1"/>
      <c r="C542" s="1"/>
      <c r="D542" s="1"/>
      <c r="E542" s="1"/>
      <c r="F542" s="1135"/>
      <c r="G542" s="1"/>
      <c r="H542" s="1"/>
      <c r="I542" s="1133"/>
      <c r="J542" s="1133"/>
      <c r="K542" s="1133"/>
      <c r="L542" s="1133"/>
      <c r="M542" s="1133"/>
      <c r="N542" s="1133"/>
      <c r="O542" s="1133"/>
      <c r="P542" s="1133"/>
      <c r="Q542" s="1133"/>
      <c r="R542" s="1133"/>
      <c r="S542" s="1133"/>
      <c r="T542" s="1133"/>
      <c r="U542" s="1133"/>
      <c r="V542" s="1133"/>
      <c r="W542" s="1133"/>
      <c r="X542" s="1133"/>
      <c r="Y542" s="1133"/>
      <c r="Z542" s="1133"/>
      <c r="AA542" s="1133"/>
      <c r="AB542" s="1133"/>
      <c r="AC542" s="1"/>
      <c r="AD542" s="1"/>
      <c r="AE542" s="1"/>
      <c r="AF542" s="1"/>
      <c r="AG542" s="1"/>
      <c r="AH542" s="1"/>
      <c r="AI542" s="1"/>
    </row>
    <row r="543" spans="1:35" ht="15.75" customHeight="1" x14ac:dyDescent="0.2">
      <c r="A543" s="1"/>
      <c r="B543" s="1"/>
      <c r="C543" s="1"/>
      <c r="D543" s="1"/>
      <c r="E543" s="1"/>
      <c r="F543" s="1135"/>
      <c r="G543" s="1"/>
      <c r="H543" s="1"/>
      <c r="I543" s="1133"/>
      <c r="J543" s="1133"/>
      <c r="K543" s="1133"/>
      <c r="L543" s="1133"/>
      <c r="M543" s="1133"/>
      <c r="N543" s="1133"/>
      <c r="O543" s="1133"/>
      <c r="P543" s="1133"/>
      <c r="Q543" s="1133"/>
      <c r="R543" s="1133"/>
      <c r="S543" s="1133"/>
      <c r="T543" s="1133"/>
      <c r="U543" s="1133"/>
      <c r="V543" s="1133"/>
      <c r="W543" s="1133"/>
      <c r="X543" s="1133"/>
      <c r="Y543" s="1133"/>
      <c r="Z543" s="1133"/>
      <c r="AA543" s="1133"/>
      <c r="AB543" s="1133"/>
      <c r="AC543" s="1"/>
      <c r="AD543" s="1"/>
      <c r="AE543" s="1"/>
      <c r="AF543" s="1"/>
      <c r="AG543" s="1"/>
      <c r="AH543" s="1"/>
      <c r="AI543" s="1"/>
    </row>
    <row r="544" spans="1:35" ht="15.75" customHeight="1" x14ac:dyDescent="0.2">
      <c r="A544" s="1"/>
      <c r="B544" s="1"/>
      <c r="C544" s="1"/>
      <c r="D544" s="1"/>
      <c r="E544" s="1"/>
      <c r="F544" s="1135"/>
      <c r="G544" s="1"/>
      <c r="H544" s="1"/>
      <c r="I544" s="1133"/>
      <c r="J544" s="1133"/>
      <c r="K544" s="1133"/>
      <c r="L544" s="1133"/>
      <c r="M544" s="1133"/>
      <c r="N544" s="1133"/>
      <c r="O544" s="1133"/>
      <c r="P544" s="1133"/>
      <c r="Q544" s="1133"/>
      <c r="R544" s="1133"/>
      <c r="S544" s="1133"/>
      <c r="T544" s="1133"/>
      <c r="U544" s="1133"/>
      <c r="V544" s="1133"/>
      <c r="W544" s="1133"/>
      <c r="X544" s="1133"/>
      <c r="Y544" s="1133"/>
      <c r="Z544" s="1133"/>
      <c r="AA544" s="1133"/>
      <c r="AB544" s="1133"/>
      <c r="AC544" s="1"/>
      <c r="AD544" s="1"/>
      <c r="AE544" s="1"/>
      <c r="AF544" s="1"/>
      <c r="AG544" s="1"/>
      <c r="AH544" s="1"/>
      <c r="AI544" s="1"/>
    </row>
    <row r="545" spans="1:35" ht="15.75" customHeight="1" x14ac:dyDescent="0.2">
      <c r="A545" s="1"/>
      <c r="B545" s="1"/>
      <c r="C545" s="1"/>
      <c r="D545" s="1"/>
      <c r="E545" s="1"/>
      <c r="F545" s="1135"/>
      <c r="G545" s="1"/>
      <c r="H545" s="1"/>
      <c r="I545" s="1133"/>
      <c r="J545" s="1133"/>
      <c r="K545" s="1133"/>
      <c r="L545" s="1133"/>
      <c r="M545" s="1133"/>
      <c r="N545" s="1133"/>
      <c r="O545" s="1133"/>
      <c r="P545" s="1133"/>
      <c r="Q545" s="1133"/>
      <c r="R545" s="1133"/>
      <c r="S545" s="1133"/>
      <c r="T545" s="1133"/>
      <c r="U545" s="1133"/>
      <c r="V545" s="1133"/>
      <c r="W545" s="1133"/>
      <c r="X545" s="1133"/>
      <c r="Y545" s="1133"/>
      <c r="Z545" s="1133"/>
      <c r="AA545" s="1133"/>
      <c r="AB545" s="1133"/>
      <c r="AC545" s="1"/>
      <c r="AD545" s="1"/>
      <c r="AE545" s="1"/>
      <c r="AF545" s="1"/>
      <c r="AG545" s="1"/>
      <c r="AH545" s="1"/>
      <c r="AI545" s="1"/>
    </row>
    <row r="546" spans="1:35" ht="15.75" customHeight="1" x14ac:dyDescent="0.2">
      <c r="A546" s="1"/>
      <c r="B546" s="1"/>
      <c r="C546" s="1"/>
      <c r="D546" s="1"/>
      <c r="E546" s="1"/>
      <c r="F546" s="1135"/>
      <c r="G546" s="1"/>
      <c r="H546" s="1"/>
      <c r="I546" s="1133"/>
      <c r="J546" s="1133"/>
      <c r="K546" s="1133"/>
      <c r="L546" s="1133"/>
      <c r="M546" s="1133"/>
      <c r="N546" s="1133"/>
      <c r="O546" s="1133"/>
      <c r="P546" s="1133"/>
      <c r="Q546" s="1133"/>
      <c r="R546" s="1133"/>
      <c r="S546" s="1133"/>
      <c r="T546" s="1133"/>
      <c r="U546" s="1133"/>
      <c r="V546" s="1133"/>
      <c r="W546" s="1133"/>
      <c r="X546" s="1133"/>
      <c r="Y546" s="1133"/>
      <c r="Z546" s="1133"/>
      <c r="AA546" s="1133"/>
      <c r="AB546" s="1133"/>
      <c r="AC546" s="1"/>
      <c r="AD546" s="1"/>
      <c r="AE546" s="1"/>
      <c r="AF546" s="1"/>
      <c r="AG546" s="1"/>
      <c r="AH546" s="1"/>
      <c r="AI546" s="1"/>
    </row>
    <row r="547" spans="1:35" ht="15.75" customHeight="1" x14ac:dyDescent="0.2">
      <c r="A547" s="1"/>
      <c r="B547" s="1"/>
      <c r="C547" s="1"/>
      <c r="D547" s="1"/>
      <c r="E547" s="1"/>
      <c r="F547" s="1135"/>
      <c r="G547" s="1"/>
      <c r="H547" s="1"/>
      <c r="I547" s="1133"/>
      <c r="J547" s="1133"/>
      <c r="K547" s="1133"/>
      <c r="L547" s="1133"/>
      <c r="M547" s="1133"/>
      <c r="N547" s="1133"/>
      <c r="O547" s="1133"/>
      <c r="P547" s="1133"/>
      <c r="Q547" s="1133"/>
      <c r="R547" s="1133"/>
      <c r="S547" s="1133"/>
      <c r="T547" s="1133"/>
      <c r="U547" s="1133"/>
      <c r="V547" s="1133"/>
      <c r="W547" s="1133"/>
      <c r="X547" s="1133"/>
      <c r="Y547" s="1133"/>
      <c r="Z547" s="1133"/>
      <c r="AA547" s="1133"/>
      <c r="AB547" s="1133"/>
      <c r="AC547" s="1"/>
      <c r="AD547" s="1"/>
      <c r="AE547" s="1"/>
      <c r="AF547" s="1"/>
      <c r="AG547" s="1"/>
      <c r="AH547" s="1"/>
      <c r="AI547" s="1"/>
    </row>
    <row r="548" spans="1:35" ht="15.75" customHeight="1" x14ac:dyDescent="0.2">
      <c r="A548" s="1"/>
      <c r="B548" s="1"/>
      <c r="C548" s="1"/>
      <c r="D548" s="1"/>
      <c r="E548" s="1"/>
      <c r="F548" s="1135"/>
      <c r="G548" s="1"/>
      <c r="H548" s="1"/>
      <c r="I548" s="1133"/>
      <c r="J548" s="1133"/>
      <c r="K548" s="1133"/>
      <c r="L548" s="1133"/>
      <c r="M548" s="1133"/>
      <c r="N548" s="1133"/>
      <c r="O548" s="1133"/>
      <c r="P548" s="1133"/>
      <c r="Q548" s="1133"/>
      <c r="R548" s="1133"/>
      <c r="S548" s="1133"/>
      <c r="T548" s="1133"/>
      <c r="U548" s="1133"/>
      <c r="V548" s="1133"/>
      <c r="W548" s="1133"/>
      <c r="X548" s="1133"/>
      <c r="Y548" s="1133"/>
      <c r="Z548" s="1133"/>
      <c r="AA548" s="1133"/>
      <c r="AB548" s="1133"/>
      <c r="AC548" s="1"/>
      <c r="AD548" s="1"/>
      <c r="AE548" s="1"/>
      <c r="AF548" s="1"/>
      <c r="AG548" s="1"/>
      <c r="AH548" s="1"/>
      <c r="AI548" s="1"/>
    </row>
    <row r="549" spans="1:35" ht="15.75" customHeight="1" x14ac:dyDescent="0.2">
      <c r="A549" s="1"/>
      <c r="B549" s="1"/>
      <c r="C549" s="1"/>
      <c r="D549" s="1"/>
      <c r="E549" s="1"/>
      <c r="F549" s="1135"/>
      <c r="G549" s="1"/>
      <c r="H549" s="1"/>
      <c r="I549" s="1133"/>
      <c r="J549" s="1133"/>
      <c r="K549" s="1133"/>
      <c r="L549" s="1133"/>
      <c r="M549" s="1133"/>
      <c r="N549" s="1133"/>
      <c r="O549" s="1133"/>
      <c r="P549" s="1133"/>
      <c r="Q549" s="1133"/>
      <c r="R549" s="1133"/>
      <c r="S549" s="1133"/>
      <c r="T549" s="1133"/>
      <c r="U549" s="1133"/>
      <c r="V549" s="1133"/>
      <c r="W549" s="1133"/>
      <c r="X549" s="1133"/>
      <c r="Y549" s="1133"/>
      <c r="Z549" s="1133"/>
      <c r="AA549" s="1133"/>
      <c r="AB549" s="1133"/>
      <c r="AC549" s="1"/>
      <c r="AD549" s="1"/>
      <c r="AE549" s="1"/>
      <c r="AF549" s="1"/>
      <c r="AG549" s="1"/>
      <c r="AH549" s="1"/>
      <c r="AI549" s="1"/>
    </row>
    <row r="550" spans="1:35" ht="15.75" customHeight="1" x14ac:dyDescent="0.2">
      <c r="A550" s="1"/>
      <c r="B550" s="1"/>
      <c r="C550" s="1"/>
      <c r="D550" s="1"/>
      <c r="E550" s="1"/>
      <c r="F550" s="1135"/>
      <c r="G550" s="1"/>
      <c r="H550" s="1"/>
      <c r="I550" s="1133"/>
      <c r="J550" s="1133"/>
      <c r="K550" s="1133"/>
      <c r="L550" s="1133"/>
      <c r="M550" s="1133"/>
      <c r="N550" s="1133"/>
      <c r="O550" s="1133"/>
      <c r="P550" s="1133"/>
      <c r="Q550" s="1133"/>
      <c r="R550" s="1133"/>
      <c r="S550" s="1133"/>
      <c r="T550" s="1133"/>
      <c r="U550" s="1133"/>
      <c r="V550" s="1133"/>
      <c r="W550" s="1133"/>
      <c r="X550" s="1133"/>
      <c r="Y550" s="1133"/>
      <c r="Z550" s="1133"/>
      <c r="AA550" s="1133"/>
      <c r="AB550" s="1133"/>
      <c r="AC550" s="1"/>
      <c r="AD550" s="1"/>
      <c r="AE550" s="1"/>
      <c r="AF550" s="1"/>
      <c r="AG550" s="1"/>
      <c r="AH550" s="1"/>
      <c r="AI550" s="1"/>
    </row>
    <row r="551" spans="1:35" ht="15.75" customHeight="1" x14ac:dyDescent="0.2">
      <c r="A551" s="1"/>
      <c r="B551" s="1"/>
      <c r="C551" s="1"/>
      <c r="D551" s="1"/>
      <c r="E551" s="1"/>
      <c r="F551" s="1135"/>
      <c r="G551" s="1"/>
      <c r="H551" s="1"/>
      <c r="I551" s="1133"/>
      <c r="J551" s="1133"/>
      <c r="K551" s="1133"/>
      <c r="L551" s="1133"/>
      <c r="M551" s="1133"/>
      <c r="N551" s="1133"/>
      <c r="O551" s="1133"/>
      <c r="P551" s="1133"/>
      <c r="Q551" s="1133"/>
      <c r="R551" s="1133"/>
      <c r="S551" s="1133"/>
      <c r="T551" s="1133"/>
      <c r="U551" s="1133"/>
      <c r="V551" s="1133"/>
      <c r="W551" s="1133"/>
      <c r="X551" s="1133"/>
      <c r="Y551" s="1133"/>
      <c r="Z551" s="1133"/>
      <c r="AA551" s="1133"/>
      <c r="AB551" s="1133"/>
      <c r="AC551" s="1"/>
      <c r="AD551" s="1"/>
      <c r="AE551" s="1"/>
      <c r="AF551" s="1"/>
      <c r="AG551" s="1"/>
      <c r="AH551" s="1"/>
      <c r="AI551" s="1"/>
    </row>
    <row r="552" spans="1:35" ht="15.75" customHeight="1" x14ac:dyDescent="0.2">
      <c r="A552" s="1"/>
      <c r="B552" s="1"/>
      <c r="C552" s="1"/>
      <c r="D552" s="1"/>
      <c r="E552" s="1"/>
      <c r="F552" s="1135"/>
      <c r="G552" s="1"/>
      <c r="H552" s="1"/>
      <c r="I552" s="1133"/>
      <c r="J552" s="1133"/>
      <c r="K552" s="1133"/>
      <c r="L552" s="1133"/>
      <c r="M552" s="1133"/>
      <c r="N552" s="1133"/>
      <c r="O552" s="1133"/>
      <c r="P552" s="1133"/>
      <c r="Q552" s="1133"/>
      <c r="R552" s="1133"/>
      <c r="S552" s="1133"/>
      <c r="T552" s="1133"/>
      <c r="U552" s="1133"/>
      <c r="V552" s="1133"/>
      <c r="W552" s="1133"/>
      <c r="X552" s="1133"/>
      <c r="Y552" s="1133"/>
      <c r="Z552" s="1133"/>
      <c r="AA552" s="1133"/>
      <c r="AB552" s="1133"/>
      <c r="AC552" s="1"/>
      <c r="AD552" s="1"/>
      <c r="AE552" s="1"/>
      <c r="AF552" s="1"/>
      <c r="AG552" s="1"/>
      <c r="AH552" s="1"/>
      <c r="AI552" s="1"/>
    </row>
    <row r="553" spans="1:35" ht="15.75" customHeight="1" x14ac:dyDescent="0.2">
      <c r="A553" s="1"/>
      <c r="B553" s="1"/>
      <c r="C553" s="1"/>
      <c r="D553" s="1"/>
      <c r="E553" s="1"/>
      <c r="F553" s="1135"/>
      <c r="G553" s="1"/>
      <c r="H553" s="1"/>
      <c r="I553" s="1133"/>
      <c r="J553" s="1133"/>
      <c r="K553" s="1133"/>
      <c r="L553" s="1133"/>
      <c r="M553" s="1133"/>
      <c r="N553" s="1133"/>
      <c r="O553" s="1133"/>
      <c r="P553" s="1133"/>
      <c r="Q553" s="1133"/>
      <c r="R553" s="1133"/>
      <c r="S553" s="1133"/>
      <c r="T553" s="1133"/>
      <c r="U553" s="1133"/>
      <c r="V553" s="1133"/>
      <c r="W553" s="1133"/>
      <c r="X553" s="1133"/>
      <c r="Y553" s="1133"/>
      <c r="Z553" s="1133"/>
      <c r="AA553" s="1133"/>
      <c r="AB553" s="1133"/>
      <c r="AC553" s="1"/>
      <c r="AD553" s="1"/>
      <c r="AE553" s="1"/>
      <c r="AF553" s="1"/>
      <c r="AG553" s="1"/>
      <c r="AH553" s="1"/>
      <c r="AI553" s="1"/>
    </row>
    <row r="554" spans="1:35" ht="15.75" customHeight="1" x14ac:dyDescent="0.2">
      <c r="A554" s="1"/>
      <c r="B554" s="1"/>
      <c r="C554" s="1"/>
      <c r="D554" s="1"/>
      <c r="E554" s="1"/>
      <c r="F554" s="1135"/>
      <c r="G554" s="1"/>
      <c r="H554" s="1"/>
      <c r="I554" s="1133"/>
      <c r="J554" s="1133"/>
      <c r="K554" s="1133"/>
      <c r="L554" s="1133"/>
      <c r="M554" s="1133"/>
      <c r="N554" s="1133"/>
      <c r="O554" s="1133"/>
      <c r="P554" s="1133"/>
      <c r="Q554" s="1133"/>
      <c r="R554" s="1133"/>
      <c r="S554" s="1133"/>
      <c r="T554" s="1133"/>
      <c r="U554" s="1133"/>
      <c r="V554" s="1133"/>
      <c r="W554" s="1133"/>
      <c r="X554" s="1133"/>
      <c r="Y554" s="1133"/>
      <c r="Z554" s="1133"/>
      <c r="AA554" s="1133"/>
      <c r="AB554" s="1133"/>
      <c r="AC554" s="1"/>
      <c r="AD554" s="1"/>
      <c r="AE554" s="1"/>
      <c r="AF554" s="1"/>
      <c r="AG554" s="1"/>
      <c r="AH554" s="1"/>
      <c r="AI554" s="1"/>
    </row>
    <row r="555" spans="1:35" ht="15.75" customHeight="1" x14ac:dyDescent="0.2">
      <c r="A555" s="1"/>
      <c r="B555" s="1"/>
      <c r="C555" s="1"/>
      <c r="D555" s="1"/>
      <c r="E555" s="1"/>
      <c r="F555" s="1135"/>
      <c r="G555" s="1"/>
      <c r="H555" s="1"/>
      <c r="I555" s="1133"/>
      <c r="J555" s="1133"/>
      <c r="K555" s="1133"/>
      <c r="L555" s="1133"/>
      <c r="M555" s="1133"/>
      <c r="N555" s="1133"/>
      <c r="O555" s="1133"/>
      <c r="P555" s="1133"/>
      <c r="Q555" s="1133"/>
      <c r="R555" s="1133"/>
      <c r="S555" s="1133"/>
      <c r="T555" s="1133"/>
      <c r="U555" s="1133"/>
      <c r="V555" s="1133"/>
      <c r="W555" s="1133"/>
      <c r="X555" s="1133"/>
      <c r="Y555" s="1133"/>
      <c r="Z555" s="1133"/>
      <c r="AA555" s="1133"/>
      <c r="AB555" s="1133"/>
      <c r="AC555" s="1"/>
      <c r="AD555" s="1"/>
      <c r="AE555" s="1"/>
      <c r="AF555" s="1"/>
      <c r="AG555" s="1"/>
      <c r="AH555" s="1"/>
      <c r="AI555" s="1"/>
    </row>
    <row r="556" spans="1:35" ht="15.75" customHeight="1" x14ac:dyDescent="0.2">
      <c r="A556" s="1"/>
      <c r="B556" s="1"/>
      <c r="C556" s="1"/>
      <c r="D556" s="1"/>
      <c r="E556" s="1"/>
      <c r="F556" s="1135"/>
      <c r="G556" s="1"/>
      <c r="H556" s="1"/>
      <c r="I556" s="1133"/>
      <c r="J556" s="1133"/>
      <c r="K556" s="1133"/>
      <c r="L556" s="1133"/>
      <c r="M556" s="1133"/>
      <c r="N556" s="1133"/>
      <c r="O556" s="1133"/>
      <c r="P556" s="1133"/>
      <c r="Q556" s="1133"/>
      <c r="R556" s="1133"/>
      <c r="S556" s="1133"/>
      <c r="T556" s="1133"/>
      <c r="U556" s="1133"/>
      <c r="V556" s="1133"/>
      <c r="W556" s="1133"/>
      <c r="X556" s="1133"/>
      <c r="Y556" s="1133"/>
      <c r="Z556" s="1133"/>
      <c r="AA556" s="1133"/>
      <c r="AB556" s="1133"/>
      <c r="AC556" s="1"/>
      <c r="AD556" s="1"/>
      <c r="AE556" s="1"/>
      <c r="AF556" s="1"/>
      <c r="AG556" s="1"/>
      <c r="AH556" s="1"/>
      <c r="AI556" s="1"/>
    </row>
    <row r="557" spans="1:35" ht="15.75" customHeight="1" x14ac:dyDescent="0.2">
      <c r="A557" s="1"/>
      <c r="B557" s="1"/>
      <c r="C557" s="1"/>
      <c r="D557" s="1"/>
      <c r="E557" s="1"/>
      <c r="F557" s="1135"/>
      <c r="G557" s="1"/>
      <c r="H557" s="1"/>
      <c r="I557" s="1133"/>
      <c r="J557" s="1133"/>
      <c r="K557" s="1133"/>
      <c r="L557" s="1133"/>
      <c r="M557" s="1133"/>
      <c r="N557" s="1133"/>
      <c r="O557" s="1133"/>
      <c r="P557" s="1133"/>
      <c r="Q557" s="1133"/>
      <c r="R557" s="1133"/>
      <c r="S557" s="1133"/>
      <c r="T557" s="1133"/>
      <c r="U557" s="1133"/>
      <c r="V557" s="1133"/>
      <c r="W557" s="1133"/>
      <c r="X557" s="1133"/>
      <c r="Y557" s="1133"/>
      <c r="Z557" s="1133"/>
      <c r="AA557" s="1133"/>
      <c r="AB557" s="1133"/>
      <c r="AC557" s="1"/>
      <c r="AD557" s="1"/>
      <c r="AE557" s="1"/>
      <c r="AF557" s="1"/>
      <c r="AG557" s="1"/>
      <c r="AH557" s="1"/>
      <c r="AI557" s="1"/>
    </row>
    <row r="558" spans="1:35" ht="15.75" customHeight="1" x14ac:dyDescent="0.2">
      <c r="A558" s="1"/>
      <c r="B558" s="1"/>
      <c r="C558" s="1"/>
      <c r="D558" s="1"/>
      <c r="E558" s="1"/>
      <c r="F558" s="1135"/>
      <c r="G558" s="1"/>
      <c r="H558" s="1"/>
      <c r="I558" s="1133"/>
      <c r="J558" s="1133"/>
      <c r="K558" s="1133"/>
      <c r="L558" s="1133"/>
      <c r="M558" s="1133"/>
      <c r="N558" s="1133"/>
      <c r="O558" s="1133"/>
      <c r="P558" s="1133"/>
      <c r="Q558" s="1133"/>
      <c r="R558" s="1133"/>
      <c r="S558" s="1133"/>
      <c r="T558" s="1133"/>
      <c r="U558" s="1133"/>
      <c r="V558" s="1133"/>
      <c r="W558" s="1133"/>
      <c r="X558" s="1133"/>
      <c r="Y558" s="1133"/>
      <c r="Z558" s="1133"/>
      <c r="AA558" s="1133"/>
      <c r="AB558" s="1133"/>
      <c r="AC558" s="1"/>
      <c r="AD558" s="1"/>
      <c r="AE558" s="1"/>
      <c r="AF558" s="1"/>
      <c r="AG558" s="1"/>
      <c r="AH558" s="1"/>
      <c r="AI558" s="1"/>
    </row>
    <row r="559" spans="1:35" ht="15.75" customHeight="1" x14ac:dyDescent="0.2">
      <c r="A559" s="1"/>
      <c r="B559" s="1"/>
      <c r="C559" s="1"/>
      <c r="D559" s="1"/>
      <c r="E559" s="1"/>
      <c r="F559" s="1135"/>
      <c r="G559" s="1"/>
      <c r="H559" s="1"/>
      <c r="I559" s="1133"/>
      <c r="J559" s="1133"/>
      <c r="K559" s="1133"/>
      <c r="L559" s="1133"/>
      <c r="M559" s="1133"/>
      <c r="N559" s="1133"/>
      <c r="O559" s="1133"/>
      <c r="P559" s="1133"/>
      <c r="Q559" s="1133"/>
      <c r="R559" s="1133"/>
      <c r="S559" s="1133"/>
      <c r="T559" s="1133"/>
      <c r="U559" s="1133"/>
      <c r="V559" s="1133"/>
      <c r="W559" s="1133"/>
      <c r="X559" s="1133"/>
      <c r="Y559" s="1133"/>
      <c r="Z559" s="1133"/>
      <c r="AA559" s="1133"/>
      <c r="AB559" s="1133"/>
      <c r="AC559" s="1"/>
      <c r="AD559" s="1"/>
      <c r="AE559" s="1"/>
      <c r="AF559" s="1"/>
      <c r="AG559" s="1"/>
      <c r="AH559" s="1"/>
      <c r="AI559" s="1"/>
    </row>
    <row r="560" spans="1:35" ht="15.75" customHeight="1" x14ac:dyDescent="0.2">
      <c r="A560" s="1"/>
      <c r="B560" s="1"/>
      <c r="C560" s="1"/>
      <c r="D560" s="1"/>
      <c r="E560" s="1"/>
      <c r="F560" s="1135"/>
      <c r="G560" s="1"/>
      <c r="H560" s="1"/>
      <c r="I560" s="1133"/>
      <c r="J560" s="1133"/>
      <c r="K560" s="1133"/>
      <c r="L560" s="1133"/>
      <c r="M560" s="1133"/>
      <c r="N560" s="1133"/>
      <c r="O560" s="1133"/>
      <c r="P560" s="1133"/>
      <c r="Q560" s="1133"/>
      <c r="R560" s="1133"/>
      <c r="S560" s="1133"/>
      <c r="T560" s="1133"/>
      <c r="U560" s="1133"/>
      <c r="V560" s="1133"/>
      <c r="W560" s="1133"/>
      <c r="X560" s="1133"/>
      <c r="Y560" s="1133"/>
      <c r="Z560" s="1133"/>
      <c r="AA560" s="1133"/>
      <c r="AB560" s="1133"/>
      <c r="AC560" s="1"/>
      <c r="AD560" s="1"/>
      <c r="AE560" s="1"/>
      <c r="AF560" s="1"/>
      <c r="AG560" s="1"/>
      <c r="AH560" s="1"/>
      <c r="AI560" s="1"/>
    </row>
    <row r="561" spans="1:35" ht="15.75" customHeight="1" x14ac:dyDescent="0.2">
      <c r="A561" s="1"/>
      <c r="B561" s="1"/>
      <c r="C561" s="1"/>
      <c r="D561" s="1"/>
      <c r="E561" s="1"/>
      <c r="F561" s="1135"/>
      <c r="G561" s="1"/>
      <c r="H561" s="1"/>
      <c r="I561" s="1133"/>
      <c r="J561" s="1133"/>
      <c r="K561" s="1133"/>
      <c r="L561" s="1133"/>
      <c r="M561" s="1133"/>
      <c r="N561" s="1133"/>
      <c r="O561" s="1133"/>
      <c r="P561" s="1133"/>
      <c r="Q561" s="1133"/>
      <c r="R561" s="1133"/>
      <c r="S561" s="1133"/>
      <c r="T561" s="1133"/>
      <c r="U561" s="1133"/>
      <c r="V561" s="1133"/>
      <c r="W561" s="1133"/>
      <c r="X561" s="1133"/>
      <c r="Y561" s="1133"/>
      <c r="Z561" s="1133"/>
      <c r="AA561" s="1133"/>
      <c r="AB561" s="1133"/>
      <c r="AC561" s="1"/>
      <c r="AD561" s="1"/>
      <c r="AE561" s="1"/>
      <c r="AF561" s="1"/>
      <c r="AG561" s="1"/>
      <c r="AH561" s="1"/>
      <c r="AI561" s="1"/>
    </row>
    <row r="562" spans="1:35" ht="15.75" customHeight="1" x14ac:dyDescent="0.2">
      <c r="A562" s="1"/>
      <c r="B562" s="1"/>
      <c r="C562" s="1"/>
      <c r="D562" s="1"/>
      <c r="E562" s="1"/>
      <c r="F562" s="1135"/>
      <c r="G562" s="1"/>
      <c r="H562" s="1"/>
      <c r="I562" s="1133"/>
      <c r="J562" s="1133"/>
      <c r="K562" s="1133"/>
      <c r="L562" s="1133"/>
      <c r="M562" s="1133"/>
      <c r="N562" s="1133"/>
      <c r="O562" s="1133"/>
      <c r="P562" s="1133"/>
      <c r="Q562" s="1133"/>
      <c r="R562" s="1133"/>
      <c r="S562" s="1133"/>
      <c r="T562" s="1133"/>
      <c r="U562" s="1133"/>
      <c r="V562" s="1133"/>
      <c r="W562" s="1133"/>
      <c r="X562" s="1133"/>
      <c r="Y562" s="1133"/>
      <c r="Z562" s="1133"/>
      <c r="AA562" s="1133"/>
      <c r="AB562" s="1133"/>
      <c r="AC562" s="1"/>
      <c r="AD562" s="1"/>
      <c r="AE562" s="1"/>
      <c r="AF562" s="1"/>
      <c r="AG562" s="1"/>
      <c r="AH562" s="1"/>
      <c r="AI562" s="1"/>
    </row>
    <row r="563" spans="1:35" ht="15.75" customHeight="1" x14ac:dyDescent="0.2">
      <c r="A563" s="1"/>
      <c r="B563" s="1"/>
      <c r="C563" s="1"/>
      <c r="D563" s="1"/>
      <c r="E563" s="1"/>
      <c r="F563" s="1135"/>
      <c r="G563" s="1"/>
      <c r="H563" s="1"/>
      <c r="I563" s="1133"/>
      <c r="J563" s="1133"/>
      <c r="K563" s="1133"/>
      <c r="L563" s="1133"/>
      <c r="M563" s="1133"/>
      <c r="N563" s="1133"/>
      <c r="O563" s="1133"/>
      <c r="P563" s="1133"/>
      <c r="Q563" s="1133"/>
      <c r="R563" s="1133"/>
      <c r="S563" s="1133"/>
      <c r="T563" s="1133"/>
      <c r="U563" s="1133"/>
      <c r="V563" s="1133"/>
      <c r="W563" s="1133"/>
      <c r="X563" s="1133"/>
      <c r="Y563" s="1133"/>
      <c r="Z563" s="1133"/>
      <c r="AA563" s="1133"/>
      <c r="AB563" s="1133"/>
      <c r="AC563" s="1"/>
      <c r="AD563" s="1"/>
      <c r="AE563" s="1"/>
      <c r="AF563" s="1"/>
      <c r="AG563" s="1"/>
      <c r="AH563" s="1"/>
      <c r="AI563" s="1"/>
    </row>
    <row r="564" spans="1:35" ht="15.75" customHeight="1" x14ac:dyDescent="0.2">
      <c r="A564" s="1"/>
      <c r="B564" s="1"/>
      <c r="C564" s="1"/>
      <c r="D564" s="1"/>
      <c r="E564" s="1"/>
      <c r="F564" s="1135"/>
      <c r="G564" s="1"/>
      <c r="H564" s="1"/>
      <c r="I564" s="1133"/>
      <c r="J564" s="1133"/>
      <c r="K564" s="1133"/>
      <c r="L564" s="1133"/>
      <c r="M564" s="1133"/>
      <c r="N564" s="1133"/>
      <c r="O564" s="1133"/>
      <c r="P564" s="1133"/>
      <c r="Q564" s="1133"/>
      <c r="R564" s="1133"/>
      <c r="S564" s="1133"/>
      <c r="T564" s="1133"/>
      <c r="U564" s="1133"/>
      <c r="V564" s="1133"/>
      <c r="W564" s="1133"/>
      <c r="X564" s="1133"/>
      <c r="Y564" s="1133"/>
      <c r="Z564" s="1133"/>
      <c r="AA564" s="1133"/>
      <c r="AB564" s="1133"/>
      <c r="AC564" s="1"/>
      <c r="AD564" s="1"/>
      <c r="AE564" s="1"/>
      <c r="AF564" s="1"/>
      <c r="AG564" s="1"/>
      <c r="AH564" s="1"/>
      <c r="AI564" s="1"/>
    </row>
    <row r="565" spans="1:35" ht="15.75" customHeight="1" x14ac:dyDescent="0.2">
      <c r="A565" s="1"/>
      <c r="B565" s="1"/>
      <c r="C565" s="1"/>
      <c r="D565" s="1"/>
      <c r="E565" s="1"/>
      <c r="F565" s="1135"/>
      <c r="G565" s="1"/>
      <c r="H565" s="1"/>
      <c r="I565" s="1133"/>
      <c r="J565" s="1133"/>
      <c r="K565" s="1133"/>
      <c r="L565" s="1133"/>
      <c r="M565" s="1133"/>
      <c r="N565" s="1133"/>
      <c r="O565" s="1133"/>
      <c r="P565" s="1133"/>
      <c r="Q565" s="1133"/>
      <c r="R565" s="1133"/>
      <c r="S565" s="1133"/>
      <c r="T565" s="1133"/>
      <c r="U565" s="1133"/>
      <c r="V565" s="1133"/>
      <c r="W565" s="1133"/>
      <c r="X565" s="1133"/>
      <c r="Y565" s="1133"/>
      <c r="Z565" s="1133"/>
      <c r="AA565" s="1133"/>
      <c r="AB565" s="1133"/>
      <c r="AC565" s="1"/>
      <c r="AD565" s="1"/>
      <c r="AE565" s="1"/>
      <c r="AF565" s="1"/>
      <c r="AG565" s="1"/>
      <c r="AH565" s="1"/>
      <c r="AI565" s="1"/>
    </row>
    <row r="566" spans="1:35" ht="15.75" customHeight="1" x14ac:dyDescent="0.2">
      <c r="A566" s="1"/>
      <c r="B566" s="1"/>
      <c r="C566" s="1"/>
      <c r="D566" s="1"/>
      <c r="E566" s="1"/>
      <c r="F566" s="1135"/>
      <c r="G566" s="1"/>
      <c r="H566" s="1"/>
      <c r="I566" s="1133"/>
      <c r="J566" s="1133"/>
      <c r="K566" s="1133"/>
      <c r="L566" s="1133"/>
      <c r="M566" s="1133"/>
      <c r="N566" s="1133"/>
      <c r="O566" s="1133"/>
      <c r="P566" s="1133"/>
      <c r="Q566" s="1133"/>
      <c r="R566" s="1133"/>
      <c r="S566" s="1133"/>
      <c r="T566" s="1133"/>
      <c r="U566" s="1133"/>
      <c r="V566" s="1133"/>
      <c r="W566" s="1133"/>
      <c r="X566" s="1133"/>
      <c r="Y566" s="1133"/>
      <c r="Z566" s="1133"/>
      <c r="AA566" s="1133"/>
      <c r="AB566" s="1133"/>
      <c r="AC566" s="1"/>
      <c r="AD566" s="1"/>
      <c r="AE566" s="1"/>
      <c r="AF566" s="1"/>
      <c r="AG566" s="1"/>
      <c r="AH566" s="1"/>
      <c r="AI566" s="1"/>
    </row>
    <row r="567" spans="1:35" ht="15.75" customHeight="1" x14ac:dyDescent="0.2">
      <c r="A567" s="1"/>
      <c r="B567" s="1"/>
      <c r="C567" s="1"/>
      <c r="D567" s="1"/>
      <c r="E567" s="1"/>
      <c r="F567" s="1135"/>
      <c r="G567" s="1"/>
      <c r="H567" s="1"/>
      <c r="I567" s="1133"/>
      <c r="J567" s="1133"/>
      <c r="K567" s="1133"/>
      <c r="L567" s="1133"/>
      <c r="M567" s="1133"/>
      <c r="N567" s="1133"/>
      <c r="O567" s="1133"/>
      <c r="P567" s="1133"/>
      <c r="Q567" s="1133"/>
      <c r="R567" s="1133"/>
      <c r="S567" s="1133"/>
      <c r="T567" s="1133"/>
      <c r="U567" s="1133"/>
      <c r="V567" s="1133"/>
      <c r="W567" s="1133"/>
      <c r="X567" s="1133"/>
      <c r="Y567" s="1133"/>
      <c r="Z567" s="1133"/>
      <c r="AA567" s="1133"/>
      <c r="AB567" s="1133"/>
      <c r="AC567" s="1"/>
      <c r="AD567" s="1"/>
      <c r="AE567" s="1"/>
      <c r="AF567" s="1"/>
      <c r="AG567" s="1"/>
      <c r="AH567" s="1"/>
      <c r="AI567" s="1"/>
    </row>
    <row r="568" spans="1:35" ht="15.75" customHeight="1" x14ac:dyDescent="0.2">
      <c r="A568" s="1"/>
      <c r="B568" s="1"/>
      <c r="C568" s="1"/>
      <c r="D568" s="1"/>
      <c r="E568" s="1"/>
      <c r="F568" s="1135"/>
      <c r="G568" s="1"/>
      <c r="H568" s="1"/>
      <c r="I568" s="1133"/>
      <c r="J568" s="1133"/>
      <c r="K568" s="1133"/>
      <c r="L568" s="1133"/>
      <c r="M568" s="1133"/>
      <c r="N568" s="1133"/>
      <c r="O568" s="1133"/>
      <c r="P568" s="1133"/>
      <c r="Q568" s="1133"/>
      <c r="R568" s="1133"/>
      <c r="S568" s="1133"/>
      <c r="T568" s="1133"/>
      <c r="U568" s="1133"/>
      <c r="V568" s="1133"/>
      <c r="W568" s="1133"/>
      <c r="X568" s="1133"/>
      <c r="Y568" s="1133"/>
      <c r="Z568" s="1133"/>
      <c r="AA568" s="1133"/>
      <c r="AB568" s="1133"/>
      <c r="AC568" s="1"/>
      <c r="AD568" s="1"/>
      <c r="AE568" s="1"/>
      <c r="AF568" s="1"/>
      <c r="AG568" s="1"/>
      <c r="AH568" s="1"/>
      <c r="AI568" s="1"/>
    </row>
    <row r="569" spans="1:35" ht="15.75" customHeight="1" x14ac:dyDescent="0.2">
      <c r="A569" s="1"/>
      <c r="B569" s="1"/>
      <c r="C569" s="1"/>
      <c r="D569" s="1"/>
      <c r="E569" s="1"/>
      <c r="F569" s="1135"/>
      <c r="G569" s="1"/>
      <c r="H569" s="1"/>
      <c r="I569" s="1133"/>
      <c r="J569" s="1133"/>
      <c r="K569" s="1133"/>
      <c r="L569" s="1133"/>
      <c r="M569" s="1133"/>
      <c r="N569" s="1133"/>
      <c r="O569" s="1133"/>
      <c r="P569" s="1133"/>
      <c r="Q569" s="1133"/>
      <c r="R569" s="1133"/>
      <c r="S569" s="1133"/>
      <c r="T569" s="1133"/>
      <c r="U569" s="1133"/>
      <c r="V569" s="1133"/>
      <c r="W569" s="1133"/>
      <c r="X569" s="1133"/>
      <c r="Y569" s="1133"/>
      <c r="Z569" s="1133"/>
      <c r="AA569" s="1133"/>
      <c r="AB569" s="1133"/>
      <c r="AC569" s="1"/>
      <c r="AD569" s="1"/>
      <c r="AE569" s="1"/>
      <c r="AF569" s="1"/>
      <c r="AG569" s="1"/>
      <c r="AH569" s="1"/>
      <c r="AI569" s="1"/>
    </row>
    <row r="570" spans="1:35" ht="15.75" customHeight="1" x14ac:dyDescent="0.2">
      <c r="A570" s="1"/>
      <c r="B570" s="1"/>
      <c r="C570" s="1"/>
      <c r="D570" s="1"/>
      <c r="E570" s="1"/>
      <c r="F570" s="1135"/>
      <c r="G570" s="1"/>
      <c r="H570" s="1"/>
      <c r="I570" s="1133"/>
      <c r="J570" s="1133"/>
      <c r="K570" s="1133"/>
      <c r="L570" s="1133"/>
      <c r="M570" s="1133"/>
      <c r="N570" s="1133"/>
      <c r="O570" s="1133"/>
      <c r="P570" s="1133"/>
      <c r="Q570" s="1133"/>
      <c r="R570" s="1133"/>
      <c r="S570" s="1133"/>
      <c r="T570" s="1133"/>
      <c r="U570" s="1133"/>
      <c r="V570" s="1133"/>
      <c r="W570" s="1133"/>
      <c r="X570" s="1133"/>
      <c r="Y570" s="1133"/>
      <c r="Z570" s="1133"/>
      <c r="AA570" s="1133"/>
      <c r="AB570" s="1133"/>
      <c r="AC570" s="1"/>
      <c r="AD570" s="1"/>
      <c r="AE570" s="1"/>
      <c r="AF570" s="1"/>
      <c r="AG570" s="1"/>
      <c r="AH570" s="1"/>
      <c r="AI570" s="1"/>
    </row>
    <row r="571" spans="1:35" ht="15.75" customHeight="1" x14ac:dyDescent="0.2">
      <c r="A571" s="1"/>
      <c r="B571" s="1"/>
      <c r="C571" s="1"/>
      <c r="D571" s="1"/>
      <c r="E571" s="1"/>
      <c r="F571" s="1135"/>
      <c r="G571" s="1"/>
      <c r="H571" s="1"/>
      <c r="I571" s="1133"/>
      <c r="J571" s="1133"/>
      <c r="K571" s="1133"/>
      <c r="L571" s="1133"/>
      <c r="M571" s="1133"/>
      <c r="N571" s="1133"/>
      <c r="O571" s="1133"/>
      <c r="P571" s="1133"/>
      <c r="Q571" s="1133"/>
      <c r="R571" s="1133"/>
      <c r="S571" s="1133"/>
      <c r="T571" s="1133"/>
      <c r="U571" s="1133"/>
      <c r="V571" s="1133"/>
      <c r="W571" s="1133"/>
      <c r="X571" s="1133"/>
      <c r="Y571" s="1133"/>
      <c r="Z571" s="1133"/>
      <c r="AA571" s="1133"/>
      <c r="AB571" s="1133"/>
      <c r="AC571" s="1"/>
      <c r="AD571" s="1"/>
      <c r="AE571" s="1"/>
      <c r="AF571" s="1"/>
      <c r="AG571" s="1"/>
      <c r="AH571" s="1"/>
      <c r="AI571" s="1"/>
    </row>
    <row r="572" spans="1:35" ht="15.75" customHeight="1" x14ac:dyDescent="0.2">
      <c r="A572" s="1"/>
      <c r="B572" s="1"/>
      <c r="C572" s="1"/>
      <c r="D572" s="1"/>
      <c r="E572" s="1"/>
      <c r="F572" s="1135"/>
      <c r="G572" s="1"/>
      <c r="H572" s="1"/>
      <c r="I572" s="1133"/>
      <c r="J572" s="1133"/>
      <c r="K572" s="1133"/>
      <c r="L572" s="1133"/>
      <c r="M572" s="1133"/>
      <c r="N572" s="1133"/>
      <c r="O572" s="1133"/>
      <c r="P572" s="1133"/>
      <c r="Q572" s="1133"/>
      <c r="R572" s="1133"/>
      <c r="S572" s="1133"/>
      <c r="T572" s="1133"/>
      <c r="U572" s="1133"/>
      <c r="V572" s="1133"/>
      <c r="W572" s="1133"/>
      <c r="X572" s="1133"/>
      <c r="Y572" s="1133"/>
      <c r="Z572" s="1133"/>
      <c r="AA572" s="1133"/>
      <c r="AB572" s="1133"/>
      <c r="AC572" s="1"/>
      <c r="AD572" s="1"/>
      <c r="AE572" s="1"/>
      <c r="AF572" s="1"/>
      <c r="AG572" s="1"/>
      <c r="AH572" s="1"/>
      <c r="AI572" s="1"/>
    </row>
    <row r="573" spans="1:35" ht="15.75" customHeight="1" x14ac:dyDescent="0.2">
      <c r="A573" s="1"/>
      <c r="B573" s="1"/>
      <c r="C573" s="1"/>
      <c r="D573" s="1"/>
      <c r="E573" s="1"/>
      <c r="F573" s="1135"/>
      <c r="G573" s="1"/>
      <c r="H573" s="1"/>
      <c r="I573" s="1133"/>
      <c r="J573" s="1133"/>
      <c r="K573" s="1133"/>
      <c r="L573" s="1133"/>
      <c r="M573" s="1133"/>
      <c r="N573" s="1133"/>
      <c r="O573" s="1133"/>
      <c r="P573" s="1133"/>
      <c r="Q573" s="1133"/>
      <c r="R573" s="1133"/>
      <c r="S573" s="1133"/>
      <c r="T573" s="1133"/>
      <c r="U573" s="1133"/>
      <c r="V573" s="1133"/>
      <c r="W573" s="1133"/>
      <c r="X573" s="1133"/>
      <c r="Y573" s="1133"/>
      <c r="Z573" s="1133"/>
      <c r="AA573" s="1133"/>
      <c r="AB573" s="1133"/>
      <c r="AC573" s="1"/>
      <c r="AD573" s="1"/>
      <c r="AE573" s="1"/>
      <c r="AF573" s="1"/>
      <c r="AG573" s="1"/>
      <c r="AH573" s="1"/>
      <c r="AI573" s="1"/>
    </row>
    <row r="574" spans="1:35" ht="15.75" customHeight="1" x14ac:dyDescent="0.2">
      <c r="A574" s="1"/>
      <c r="B574" s="1"/>
      <c r="C574" s="1"/>
      <c r="D574" s="1"/>
      <c r="E574" s="1"/>
      <c r="F574" s="1135"/>
      <c r="G574" s="1"/>
      <c r="H574" s="1"/>
      <c r="I574" s="1133"/>
      <c r="J574" s="1133"/>
      <c r="K574" s="1133"/>
      <c r="L574" s="1133"/>
      <c r="M574" s="1133"/>
      <c r="N574" s="1133"/>
      <c r="O574" s="1133"/>
      <c r="P574" s="1133"/>
      <c r="Q574" s="1133"/>
      <c r="R574" s="1133"/>
      <c r="S574" s="1133"/>
      <c r="T574" s="1133"/>
      <c r="U574" s="1133"/>
      <c r="V574" s="1133"/>
      <c r="W574" s="1133"/>
      <c r="X574" s="1133"/>
      <c r="Y574" s="1133"/>
      <c r="Z574" s="1133"/>
      <c r="AA574" s="1133"/>
      <c r="AB574" s="1133"/>
      <c r="AC574" s="1"/>
      <c r="AD574" s="1"/>
      <c r="AE574" s="1"/>
      <c r="AF574" s="1"/>
      <c r="AG574" s="1"/>
      <c r="AH574" s="1"/>
      <c r="AI574" s="1"/>
    </row>
    <row r="575" spans="1:35" ht="15.75" customHeight="1" x14ac:dyDescent="0.2">
      <c r="A575" s="1"/>
      <c r="B575" s="1"/>
      <c r="C575" s="1"/>
      <c r="D575" s="1"/>
      <c r="E575" s="1"/>
      <c r="F575" s="1135"/>
      <c r="G575" s="1"/>
      <c r="H575" s="1"/>
      <c r="I575" s="1133"/>
      <c r="J575" s="1133"/>
      <c r="K575" s="1133"/>
      <c r="L575" s="1133"/>
      <c r="M575" s="1133"/>
      <c r="N575" s="1133"/>
      <c r="O575" s="1133"/>
      <c r="P575" s="1133"/>
      <c r="Q575" s="1133"/>
      <c r="R575" s="1133"/>
      <c r="S575" s="1133"/>
      <c r="T575" s="1133"/>
      <c r="U575" s="1133"/>
      <c r="V575" s="1133"/>
      <c r="W575" s="1133"/>
      <c r="X575" s="1133"/>
      <c r="Y575" s="1133"/>
      <c r="Z575" s="1133"/>
      <c r="AA575" s="1133"/>
      <c r="AB575" s="1133"/>
      <c r="AC575" s="1"/>
      <c r="AD575" s="1"/>
      <c r="AE575" s="1"/>
      <c r="AF575" s="1"/>
      <c r="AG575" s="1"/>
      <c r="AH575" s="1"/>
      <c r="AI575" s="1"/>
    </row>
    <row r="576" spans="1:35" ht="15.75" customHeight="1" x14ac:dyDescent="0.2">
      <c r="A576" s="1"/>
      <c r="B576" s="1"/>
      <c r="C576" s="1"/>
      <c r="D576" s="1"/>
      <c r="E576" s="1"/>
      <c r="F576" s="1135"/>
      <c r="G576" s="1"/>
      <c r="H576" s="1"/>
      <c r="I576" s="1133"/>
      <c r="J576" s="1133"/>
      <c r="K576" s="1133"/>
      <c r="L576" s="1133"/>
      <c r="M576" s="1133"/>
      <c r="N576" s="1133"/>
      <c r="O576" s="1133"/>
      <c r="P576" s="1133"/>
      <c r="Q576" s="1133"/>
      <c r="R576" s="1133"/>
      <c r="S576" s="1133"/>
      <c r="T576" s="1133"/>
      <c r="U576" s="1133"/>
      <c r="V576" s="1133"/>
      <c r="W576" s="1133"/>
      <c r="X576" s="1133"/>
      <c r="Y576" s="1133"/>
      <c r="Z576" s="1133"/>
      <c r="AA576" s="1133"/>
      <c r="AB576" s="1133"/>
      <c r="AC576" s="1"/>
      <c r="AD576" s="1"/>
      <c r="AE576" s="1"/>
      <c r="AF576" s="1"/>
      <c r="AG576" s="1"/>
      <c r="AH576" s="1"/>
      <c r="AI576" s="1"/>
    </row>
    <row r="577" spans="1:35" ht="15.75" customHeight="1" x14ac:dyDescent="0.2">
      <c r="A577" s="1"/>
      <c r="B577" s="1"/>
      <c r="C577" s="1"/>
      <c r="D577" s="1"/>
      <c r="E577" s="1"/>
      <c r="F577" s="1135"/>
      <c r="G577" s="1"/>
      <c r="H577" s="1"/>
      <c r="I577" s="1133"/>
      <c r="J577" s="1133"/>
      <c r="K577" s="1133"/>
      <c r="L577" s="1133"/>
      <c r="M577" s="1133"/>
      <c r="N577" s="1133"/>
      <c r="O577" s="1133"/>
      <c r="P577" s="1133"/>
      <c r="Q577" s="1133"/>
      <c r="R577" s="1133"/>
      <c r="S577" s="1133"/>
      <c r="T577" s="1133"/>
      <c r="U577" s="1133"/>
      <c r="V577" s="1133"/>
      <c r="W577" s="1133"/>
      <c r="X577" s="1133"/>
      <c r="Y577" s="1133"/>
      <c r="Z577" s="1133"/>
      <c r="AA577" s="1133"/>
      <c r="AB577" s="1133"/>
      <c r="AC577" s="1"/>
      <c r="AD577" s="1"/>
      <c r="AE577" s="1"/>
      <c r="AF577" s="1"/>
      <c r="AG577" s="1"/>
      <c r="AH577" s="1"/>
      <c r="AI577" s="1"/>
    </row>
    <row r="578" spans="1:35" ht="15.75" customHeight="1" x14ac:dyDescent="0.2">
      <c r="A578" s="1"/>
      <c r="B578" s="1"/>
      <c r="C578" s="1"/>
      <c r="D578" s="1"/>
      <c r="E578" s="1"/>
      <c r="F578" s="1135"/>
      <c r="G578" s="1"/>
      <c r="H578" s="1"/>
      <c r="I578" s="1133"/>
      <c r="J578" s="1133"/>
      <c r="K578" s="1133"/>
      <c r="L578" s="1133"/>
      <c r="M578" s="1133"/>
      <c r="N578" s="1133"/>
      <c r="O578" s="1133"/>
      <c r="P578" s="1133"/>
      <c r="Q578" s="1133"/>
      <c r="R578" s="1133"/>
      <c r="S578" s="1133"/>
      <c r="T578" s="1133"/>
      <c r="U578" s="1133"/>
      <c r="V578" s="1133"/>
      <c r="W578" s="1133"/>
      <c r="X578" s="1133"/>
      <c r="Y578" s="1133"/>
      <c r="Z578" s="1133"/>
      <c r="AA578" s="1133"/>
      <c r="AB578" s="1133"/>
      <c r="AC578" s="1"/>
      <c r="AD578" s="1"/>
      <c r="AE578" s="1"/>
      <c r="AF578" s="1"/>
      <c r="AG578" s="1"/>
      <c r="AH578" s="1"/>
      <c r="AI578" s="1"/>
    </row>
    <row r="579" spans="1:35" ht="15.75" customHeight="1" x14ac:dyDescent="0.2">
      <c r="A579" s="1"/>
      <c r="B579" s="1"/>
      <c r="C579" s="1"/>
      <c r="D579" s="1"/>
      <c r="E579" s="1"/>
      <c r="F579" s="1135"/>
      <c r="G579" s="1"/>
      <c r="H579" s="1"/>
      <c r="I579" s="1133"/>
      <c r="J579" s="1133"/>
      <c r="K579" s="1133"/>
      <c r="L579" s="1133"/>
      <c r="M579" s="1133"/>
      <c r="N579" s="1133"/>
      <c r="O579" s="1133"/>
      <c r="P579" s="1133"/>
      <c r="Q579" s="1133"/>
      <c r="R579" s="1133"/>
      <c r="S579" s="1133"/>
      <c r="T579" s="1133"/>
      <c r="U579" s="1133"/>
      <c r="V579" s="1133"/>
      <c r="W579" s="1133"/>
      <c r="X579" s="1133"/>
      <c r="Y579" s="1133"/>
      <c r="Z579" s="1133"/>
      <c r="AA579" s="1133"/>
      <c r="AB579" s="1133"/>
      <c r="AC579" s="1"/>
      <c r="AD579" s="1"/>
      <c r="AE579" s="1"/>
      <c r="AF579" s="1"/>
      <c r="AG579" s="1"/>
      <c r="AH579" s="1"/>
      <c r="AI579" s="1"/>
    </row>
    <row r="580" spans="1:35" ht="15.75" customHeight="1" x14ac:dyDescent="0.2">
      <c r="A580" s="1"/>
      <c r="B580" s="1"/>
      <c r="C580" s="1"/>
      <c r="D580" s="1"/>
      <c r="E580" s="1"/>
      <c r="F580" s="1135"/>
      <c r="G580" s="1"/>
      <c r="H580" s="1"/>
      <c r="I580" s="1133"/>
      <c r="J580" s="1133"/>
      <c r="K580" s="1133"/>
      <c r="L580" s="1133"/>
      <c r="M580" s="1133"/>
      <c r="N580" s="1133"/>
      <c r="O580" s="1133"/>
      <c r="P580" s="1133"/>
      <c r="Q580" s="1133"/>
      <c r="R580" s="1133"/>
      <c r="S580" s="1133"/>
      <c r="T580" s="1133"/>
      <c r="U580" s="1133"/>
      <c r="V580" s="1133"/>
      <c r="W580" s="1133"/>
      <c r="X580" s="1133"/>
      <c r="Y580" s="1133"/>
      <c r="Z580" s="1133"/>
      <c r="AA580" s="1133"/>
      <c r="AB580" s="1133"/>
      <c r="AC580" s="1"/>
      <c r="AD580" s="1"/>
      <c r="AE580" s="1"/>
      <c r="AF580" s="1"/>
      <c r="AG580" s="1"/>
      <c r="AH580" s="1"/>
      <c r="AI580" s="1"/>
    </row>
    <row r="581" spans="1:35" ht="15.75" customHeight="1" x14ac:dyDescent="0.2">
      <c r="A581" s="1"/>
      <c r="B581" s="1"/>
      <c r="C581" s="1"/>
      <c r="D581" s="1"/>
      <c r="E581" s="1"/>
      <c r="F581" s="1135"/>
      <c r="G581" s="1"/>
      <c r="H581" s="1"/>
      <c r="I581" s="1133"/>
      <c r="J581" s="1133"/>
      <c r="K581" s="1133"/>
      <c r="L581" s="1133"/>
      <c r="M581" s="1133"/>
      <c r="N581" s="1133"/>
      <c r="O581" s="1133"/>
      <c r="P581" s="1133"/>
      <c r="Q581" s="1133"/>
      <c r="R581" s="1133"/>
      <c r="S581" s="1133"/>
      <c r="T581" s="1133"/>
      <c r="U581" s="1133"/>
      <c r="V581" s="1133"/>
      <c r="W581" s="1133"/>
      <c r="X581" s="1133"/>
      <c r="Y581" s="1133"/>
      <c r="Z581" s="1133"/>
      <c r="AA581" s="1133"/>
      <c r="AB581" s="1133"/>
      <c r="AC581" s="1"/>
      <c r="AD581" s="1"/>
      <c r="AE581" s="1"/>
      <c r="AF581" s="1"/>
      <c r="AG581" s="1"/>
      <c r="AH581" s="1"/>
      <c r="AI581" s="1"/>
    </row>
    <row r="582" spans="1:35" ht="15.75" customHeight="1" x14ac:dyDescent="0.2">
      <c r="A582" s="1"/>
      <c r="B582" s="1"/>
      <c r="C582" s="1"/>
      <c r="D582" s="1"/>
      <c r="E582" s="1"/>
      <c r="F582" s="1135"/>
      <c r="G582" s="1"/>
      <c r="H582" s="1"/>
      <c r="I582" s="1133"/>
      <c r="J582" s="1133"/>
      <c r="K582" s="1133"/>
      <c r="L582" s="1133"/>
      <c r="M582" s="1133"/>
      <c r="N582" s="1133"/>
      <c r="O582" s="1133"/>
      <c r="P582" s="1133"/>
      <c r="Q582" s="1133"/>
      <c r="R582" s="1133"/>
      <c r="S582" s="1133"/>
      <c r="T582" s="1133"/>
      <c r="U582" s="1133"/>
      <c r="V582" s="1133"/>
      <c r="W582" s="1133"/>
      <c r="X582" s="1133"/>
      <c r="Y582" s="1133"/>
      <c r="Z582" s="1133"/>
      <c r="AA582" s="1133"/>
      <c r="AB582" s="1133"/>
      <c r="AC582" s="1"/>
      <c r="AD582" s="1"/>
      <c r="AE582" s="1"/>
      <c r="AF582" s="1"/>
      <c r="AG582" s="1"/>
      <c r="AH582" s="1"/>
      <c r="AI582" s="1"/>
    </row>
    <row r="583" spans="1:35" ht="15.75" customHeight="1" x14ac:dyDescent="0.2">
      <c r="A583" s="1"/>
      <c r="B583" s="1"/>
      <c r="C583" s="1"/>
      <c r="D583" s="1"/>
      <c r="E583" s="1"/>
      <c r="F583" s="1135"/>
      <c r="G583" s="1"/>
      <c r="H583" s="1"/>
      <c r="I583" s="1133"/>
      <c r="J583" s="1133"/>
      <c r="K583" s="1133"/>
      <c r="L583" s="1133"/>
      <c r="M583" s="1133"/>
      <c r="N583" s="1133"/>
      <c r="O583" s="1133"/>
      <c r="P583" s="1133"/>
      <c r="Q583" s="1133"/>
      <c r="R583" s="1133"/>
      <c r="S583" s="1133"/>
      <c r="T583" s="1133"/>
      <c r="U583" s="1133"/>
      <c r="V583" s="1133"/>
      <c r="W583" s="1133"/>
      <c r="X583" s="1133"/>
      <c r="Y583" s="1133"/>
      <c r="Z583" s="1133"/>
      <c r="AA583" s="1133"/>
      <c r="AB583" s="1133"/>
      <c r="AC583" s="1"/>
      <c r="AD583" s="1"/>
      <c r="AE583" s="1"/>
      <c r="AF583" s="1"/>
      <c r="AG583" s="1"/>
      <c r="AH583" s="1"/>
      <c r="AI583" s="1"/>
    </row>
    <row r="584" spans="1:35" ht="15.75" customHeight="1" x14ac:dyDescent="0.2">
      <c r="A584" s="1"/>
      <c r="B584" s="1"/>
      <c r="C584" s="1"/>
      <c r="D584" s="1"/>
      <c r="E584" s="1"/>
      <c r="F584" s="1135"/>
      <c r="G584" s="1"/>
      <c r="H584" s="1"/>
      <c r="I584" s="1133"/>
      <c r="J584" s="1133"/>
      <c r="K584" s="1133"/>
      <c r="L584" s="1133"/>
      <c r="M584" s="1133"/>
      <c r="N584" s="1133"/>
      <c r="O584" s="1133"/>
      <c r="P584" s="1133"/>
      <c r="Q584" s="1133"/>
      <c r="R584" s="1133"/>
      <c r="S584" s="1133"/>
      <c r="T584" s="1133"/>
      <c r="U584" s="1133"/>
      <c r="V584" s="1133"/>
      <c r="W584" s="1133"/>
      <c r="X584" s="1133"/>
      <c r="Y584" s="1133"/>
      <c r="Z584" s="1133"/>
      <c r="AA584" s="1133"/>
      <c r="AB584" s="1133"/>
      <c r="AC584" s="1"/>
      <c r="AD584" s="1"/>
      <c r="AE584" s="1"/>
      <c r="AF584" s="1"/>
      <c r="AG584" s="1"/>
      <c r="AH584" s="1"/>
      <c r="AI584" s="1"/>
    </row>
    <row r="585" spans="1:35" ht="15.75" customHeight="1" x14ac:dyDescent="0.2">
      <c r="A585" s="1"/>
      <c r="B585" s="1"/>
      <c r="C585" s="1"/>
      <c r="D585" s="1"/>
      <c r="E585" s="1"/>
      <c r="F585" s="1135"/>
      <c r="G585" s="1"/>
      <c r="H585" s="1"/>
      <c r="I585" s="1133"/>
      <c r="J585" s="1133"/>
      <c r="K585" s="1133"/>
      <c r="L585" s="1133"/>
      <c r="M585" s="1133"/>
      <c r="N585" s="1133"/>
      <c r="O585" s="1133"/>
      <c r="P585" s="1133"/>
      <c r="Q585" s="1133"/>
      <c r="R585" s="1133"/>
      <c r="S585" s="1133"/>
      <c r="T585" s="1133"/>
      <c r="U585" s="1133"/>
      <c r="V585" s="1133"/>
      <c r="W585" s="1133"/>
      <c r="X585" s="1133"/>
      <c r="Y585" s="1133"/>
      <c r="Z585" s="1133"/>
      <c r="AA585" s="1133"/>
      <c r="AB585" s="1133"/>
      <c r="AC585" s="1"/>
      <c r="AD585" s="1"/>
      <c r="AE585" s="1"/>
      <c r="AF585" s="1"/>
      <c r="AG585" s="1"/>
      <c r="AH585" s="1"/>
      <c r="AI585" s="1"/>
    </row>
    <row r="586" spans="1:35" ht="15.75" customHeight="1" x14ac:dyDescent="0.2">
      <c r="A586" s="1"/>
      <c r="B586" s="1"/>
      <c r="C586" s="1"/>
      <c r="D586" s="1"/>
      <c r="E586" s="1"/>
      <c r="F586" s="1135"/>
      <c r="G586" s="1"/>
      <c r="H586" s="1"/>
      <c r="I586" s="1133"/>
      <c r="J586" s="1133"/>
      <c r="K586" s="1133"/>
      <c r="L586" s="1133"/>
      <c r="M586" s="1133"/>
      <c r="N586" s="1133"/>
      <c r="O586" s="1133"/>
      <c r="P586" s="1133"/>
      <c r="Q586" s="1133"/>
      <c r="R586" s="1133"/>
      <c r="S586" s="1133"/>
      <c r="T586" s="1133"/>
      <c r="U586" s="1133"/>
      <c r="V586" s="1133"/>
      <c r="W586" s="1133"/>
      <c r="X586" s="1133"/>
      <c r="Y586" s="1133"/>
      <c r="Z586" s="1133"/>
      <c r="AA586" s="1133"/>
      <c r="AB586" s="1133"/>
      <c r="AC586" s="1"/>
      <c r="AD586" s="1"/>
      <c r="AE586" s="1"/>
      <c r="AF586" s="1"/>
      <c r="AG586" s="1"/>
      <c r="AH586" s="1"/>
      <c r="AI586" s="1"/>
    </row>
    <row r="587" spans="1:35" ht="15.75" customHeight="1" x14ac:dyDescent="0.2">
      <c r="A587" s="1"/>
      <c r="B587" s="1"/>
      <c r="C587" s="1"/>
      <c r="D587" s="1"/>
      <c r="E587" s="1"/>
      <c r="F587" s="1135"/>
      <c r="G587" s="1"/>
      <c r="H587" s="1"/>
      <c r="I587" s="1133"/>
      <c r="J587" s="1133"/>
      <c r="K587" s="1133"/>
      <c r="L587" s="1133"/>
      <c r="M587" s="1133"/>
      <c r="N587" s="1133"/>
      <c r="O587" s="1133"/>
      <c r="P587" s="1133"/>
      <c r="Q587" s="1133"/>
      <c r="R587" s="1133"/>
      <c r="S587" s="1133"/>
      <c r="T587" s="1133"/>
      <c r="U587" s="1133"/>
      <c r="V587" s="1133"/>
      <c r="W587" s="1133"/>
      <c r="X587" s="1133"/>
      <c r="Y587" s="1133"/>
      <c r="Z587" s="1133"/>
      <c r="AA587" s="1133"/>
      <c r="AB587" s="1133"/>
      <c r="AC587" s="1"/>
      <c r="AD587" s="1"/>
      <c r="AE587" s="1"/>
      <c r="AF587" s="1"/>
      <c r="AG587" s="1"/>
      <c r="AH587" s="1"/>
      <c r="AI587" s="1"/>
    </row>
    <row r="588" spans="1:35" ht="15.75" customHeight="1" x14ac:dyDescent="0.2">
      <c r="A588" s="1"/>
      <c r="B588" s="1"/>
      <c r="C588" s="1"/>
      <c r="D588" s="1"/>
      <c r="E588" s="1"/>
      <c r="F588" s="1135"/>
      <c r="G588" s="1"/>
      <c r="H588" s="1"/>
      <c r="I588" s="1133"/>
      <c r="J588" s="1133"/>
      <c r="K588" s="1133"/>
      <c r="L588" s="1133"/>
      <c r="M588" s="1133"/>
      <c r="N588" s="1133"/>
      <c r="O588" s="1133"/>
      <c r="P588" s="1133"/>
      <c r="Q588" s="1133"/>
      <c r="R588" s="1133"/>
      <c r="S588" s="1133"/>
      <c r="T588" s="1133"/>
      <c r="U588" s="1133"/>
      <c r="V588" s="1133"/>
      <c r="W588" s="1133"/>
      <c r="X588" s="1133"/>
      <c r="Y588" s="1133"/>
      <c r="Z588" s="1133"/>
      <c r="AA588" s="1133"/>
      <c r="AB588" s="1133"/>
      <c r="AC588" s="1"/>
      <c r="AD588" s="1"/>
      <c r="AE588" s="1"/>
      <c r="AF588" s="1"/>
      <c r="AG588" s="1"/>
      <c r="AH588" s="1"/>
      <c r="AI588" s="1"/>
    </row>
    <row r="589" spans="1:35" ht="15.75" customHeight="1" x14ac:dyDescent="0.2">
      <c r="A589" s="1"/>
      <c r="B589" s="1"/>
      <c r="C589" s="1"/>
      <c r="D589" s="1"/>
      <c r="E589" s="1"/>
      <c r="F589" s="1135"/>
      <c r="G589" s="1"/>
      <c r="H589" s="1"/>
      <c r="I589" s="1133"/>
      <c r="J589" s="1133"/>
      <c r="K589" s="1133"/>
      <c r="L589" s="1133"/>
      <c r="M589" s="1133"/>
      <c r="N589" s="1133"/>
      <c r="O589" s="1133"/>
      <c r="P589" s="1133"/>
      <c r="Q589" s="1133"/>
      <c r="R589" s="1133"/>
      <c r="S589" s="1133"/>
      <c r="T589" s="1133"/>
      <c r="U589" s="1133"/>
      <c r="V589" s="1133"/>
      <c r="W589" s="1133"/>
      <c r="X589" s="1133"/>
      <c r="Y589" s="1133"/>
      <c r="Z589" s="1133"/>
      <c r="AA589" s="1133"/>
      <c r="AB589" s="1133"/>
      <c r="AC589" s="1"/>
      <c r="AD589" s="1"/>
      <c r="AE589" s="1"/>
      <c r="AF589" s="1"/>
      <c r="AG589" s="1"/>
      <c r="AH589" s="1"/>
      <c r="AI589" s="1"/>
    </row>
    <row r="590" spans="1:35" ht="15.75" customHeight="1" x14ac:dyDescent="0.2">
      <c r="A590" s="1"/>
      <c r="B590" s="1"/>
      <c r="C590" s="1"/>
      <c r="D590" s="1"/>
      <c r="E590" s="1"/>
      <c r="F590" s="1135"/>
      <c r="G590" s="1"/>
      <c r="H590" s="1"/>
      <c r="I590" s="1133"/>
      <c r="J590" s="1133"/>
      <c r="K590" s="1133"/>
      <c r="L590" s="1133"/>
      <c r="M590" s="1133"/>
      <c r="N590" s="1133"/>
      <c r="O590" s="1133"/>
      <c r="P590" s="1133"/>
      <c r="Q590" s="1133"/>
      <c r="R590" s="1133"/>
      <c r="S590" s="1133"/>
      <c r="T590" s="1133"/>
      <c r="U590" s="1133"/>
      <c r="V590" s="1133"/>
      <c r="W590" s="1133"/>
      <c r="X590" s="1133"/>
      <c r="Y590" s="1133"/>
      <c r="Z590" s="1133"/>
      <c r="AA590" s="1133"/>
      <c r="AB590" s="1133"/>
      <c r="AC590" s="1"/>
      <c r="AD590" s="1"/>
      <c r="AE590" s="1"/>
      <c r="AF590" s="1"/>
      <c r="AG590" s="1"/>
      <c r="AH590" s="1"/>
      <c r="AI590" s="1"/>
    </row>
    <row r="591" spans="1:35" ht="15.75" customHeight="1" x14ac:dyDescent="0.2">
      <c r="A591" s="1"/>
      <c r="B591" s="1"/>
      <c r="C591" s="1"/>
      <c r="D591" s="1"/>
      <c r="E591" s="1"/>
      <c r="F591" s="1135"/>
      <c r="G591" s="1"/>
      <c r="H591" s="1"/>
      <c r="I591" s="1133"/>
      <c r="J591" s="1133"/>
      <c r="K591" s="1133"/>
      <c r="L591" s="1133"/>
      <c r="M591" s="1133"/>
      <c r="N591" s="1133"/>
      <c r="O591" s="1133"/>
      <c r="P591" s="1133"/>
      <c r="Q591" s="1133"/>
      <c r="R591" s="1133"/>
      <c r="S591" s="1133"/>
      <c r="T591" s="1133"/>
      <c r="U591" s="1133"/>
      <c r="V591" s="1133"/>
      <c r="W591" s="1133"/>
      <c r="X591" s="1133"/>
      <c r="Y591" s="1133"/>
      <c r="Z591" s="1133"/>
      <c r="AA591" s="1133"/>
      <c r="AB591" s="1133"/>
      <c r="AC591" s="1"/>
      <c r="AD591" s="1"/>
      <c r="AE591" s="1"/>
      <c r="AF591" s="1"/>
      <c r="AG591" s="1"/>
      <c r="AH591" s="1"/>
      <c r="AI591" s="1"/>
    </row>
    <row r="592" spans="1:35" ht="15.75" customHeight="1" x14ac:dyDescent="0.2">
      <c r="A592" s="1"/>
      <c r="B592" s="1"/>
      <c r="C592" s="1"/>
      <c r="D592" s="1"/>
      <c r="E592" s="1"/>
      <c r="F592" s="1135"/>
      <c r="G592" s="1"/>
      <c r="H592" s="1"/>
      <c r="I592" s="1133"/>
      <c r="J592" s="1133"/>
      <c r="K592" s="1133"/>
      <c r="L592" s="1133"/>
      <c r="M592" s="1133"/>
      <c r="N592" s="1133"/>
      <c r="O592" s="1133"/>
      <c r="P592" s="1133"/>
      <c r="Q592" s="1133"/>
      <c r="R592" s="1133"/>
      <c r="S592" s="1133"/>
      <c r="T592" s="1133"/>
      <c r="U592" s="1133"/>
      <c r="V592" s="1133"/>
      <c r="W592" s="1133"/>
      <c r="X592" s="1133"/>
      <c r="Y592" s="1133"/>
      <c r="Z592" s="1133"/>
      <c r="AA592" s="1133"/>
      <c r="AB592" s="1133"/>
      <c r="AC592" s="1"/>
      <c r="AD592" s="1"/>
      <c r="AE592" s="1"/>
      <c r="AF592" s="1"/>
      <c r="AG592" s="1"/>
      <c r="AH592" s="1"/>
      <c r="AI592" s="1"/>
    </row>
    <row r="593" spans="1:35" ht="15.75" customHeight="1" x14ac:dyDescent="0.2">
      <c r="A593" s="1"/>
      <c r="B593" s="1"/>
      <c r="C593" s="1"/>
      <c r="D593" s="1"/>
      <c r="E593" s="1"/>
      <c r="F593" s="1135"/>
      <c r="G593" s="1"/>
      <c r="H593" s="1"/>
      <c r="I593" s="1133"/>
      <c r="J593" s="1133"/>
      <c r="K593" s="1133"/>
      <c r="L593" s="1133"/>
      <c r="M593" s="1133"/>
      <c r="N593" s="1133"/>
      <c r="O593" s="1133"/>
      <c r="P593" s="1133"/>
      <c r="Q593" s="1133"/>
      <c r="R593" s="1133"/>
      <c r="S593" s="1133"/>
      <c r="T593" s="1133"/>
      <c r="U593" s="1133"/>
      <c r="V593" s="1133"/>
      <c r="W593" s="1133"/>
      <c r="X593" s="1133"/>
      <c r="Y593" s="1133"/>
      <c r="Z593" s="1133"/>
      <c r="AA593" s="1133"/>
      <c r="AB593" s="1133"/>
      <c r="AC593" s="1"/>
      <c r="AD593" s="1"/>
      <c r="AE593" s="1"/>
      <c r="AF593" s="1"/>
      <c r="AG593" s="1"/>
      <c r="AH593" s="1"/>
      <c r="AI593" s="1"/>
    </row>
    <row r="594" spans="1:35" ht="15.75" customHeight="1" x14ac:dyDescent="0.2">
      <c r="A594" s="1"/>
      <c r="B594" s="1"/>
      <c r="C594" s="1"/>
      <c r="D594" s="1"/>
      <c r="E594" s="1"/>
      <c r="F594" s="1135"/>
      <c r="G594" s="1"/>
      <c r="H594" s="1"/>
      <c r="I594" s="1133"/>
      <c r="J594" s="1133"/>
      <c r="K594" s="1133"/>
      <c r="L594" s="1133"/>
      <c r="M594" s="1133"/>
      <c r="N594" s="1133"/>
      <c r="O594" s="1133"/>
      <c r="P594" s="1133"/>
      <c r="Q594" s="1133"/>
      <c r="R594" s="1133"/>
      <c r="S594" s="1133"/>
      <c r="T594" s="1133"/>
      <c r="U594" s="1133"/>
      <c r="V594" s="1133"/>
      <c r="W594" s="1133"/>
      <c r="X594" s="1133"/>
      <c r="Y594" s="1133"/>
      <c r="Z594" s="1133"/>
      <c r="AA594" s="1133"/>
      <c r="AB594" s="1133"/>
      <c r="AC594" s="1"/>
      <c r="AD594" s="1"/>
      <c r="AE594" s="1"/>
      <c r="AF594" s="1"/>
      <c r="AG594" s="1"/>
      <c r="AH594" s="1"/>
      <c r="AI594" s="1"/>
    </row>
    <row r="595" spans="1:35" ht="15.75" customHeight="1" x14ac:dyDescent="0.2">
      <c r="A595" s="1"/>
      <c r="B595" s="1"/>
      <c r="C595" s="1"/>
      <c r="D595" s="1"/>
      <c r="E595" s="1"/>
      <c r="F595" s="1135"/>
      <c r="G595" s="1"/>
      <c r="H595" s="1"/>
      <c r="I595" s="1133"/>
      <c r="J595" s="1133"/>
      <c r="K595" s="1133"/>
      <c r="L595" s="1133"/>
      <c r="M595" s="1133"/>
      <c r="N595" s="1133"/>
      <c r="O595" s="1133"/>
      <c r="P595" s="1133"/>
      <c r="Q595" s="1133"/>
      <c r="R595" s="1133"/>
      <c r="S595" s="1133"/>
      <c r="T595" s="1133"/>
      <c r="U595" s="1133"/>
      <c r="V595" s="1133"/>
      <c r="W595" s="1133"/>
      <c r="X595" s="1133"/>
      <c r="Y595" s="1133"/>
      <c r="Z595" s="1133"/>
      <c r="AA595" s="1133"/>
      <c r="AB595" s="1133"/>
      <c r="AC595" s="1"/>
      <c r="AD595" s="1"/>
      <c r="AE595" s="1"/>
      <c r="AF595" s="1"/>
      <c r="AG595" s="1"/>
      <c r="AH595" s="1"/>
      <c r="AI595" s="1"/>
    </row>
    <row r="596" spans="1:35" ht="15.75" customHeight="1" x14ac:dyDescent="0.2">
      <c r="A596" s="1"/>
      <c r="B596" s="1"/>
      <c r="C596" s="1"/>
      <c r="D596" s="1"/>
      <c r="E596" s="1"/>
      <c r="F596" s="1135"/>
      <c r="G596" s="1"/>
      <c r="H596" s="1"/>
      <c r="I596" s="1133"/>
      <c r="J596" s="1133"/>
      <c r="K596" s="1133"/>
      <c r="L596" s="1133"/>
      <c r="M596" s="1133"/>
      <c r="N596" s="1133"/>
      <c r="O596" s="1133"/>
      <c r="P596" s="1133"/>
      <c r="Q596" s="1133"/>
      <c r="R596" s="1133"/>
      <c r="S596" s="1133"/>
      <c r="T596" s="1133"/>
      <c r="U596" s="1133"/>
      <c r="V596" s="1133"/>
      <c r="W596" s="1133"/>
      <c r="X596" s="1133"/>
      <c r="Y596" s="1133"/>
      <c r="Z596" s="1133"/>
      <c r="AA596" s="1133"/>
      <c r="AB596" s="1133"/>
      <c r="AC596" s="1"/>
      <c r="AD596" s="1"/>
      <c r="AE596" s="1"/>
      <c r="AF596" s="1"/>
      <c r="AG596" s="1"/>
      <c r="AH596" s="1"/>
      <c r="AI596" s="1"/>
    </row>
    <row r="597" spans="1:35" ht="15.75" customHeight="1" x14ac:dyDescent="0.2">
      <c r="A597" s="1"/>
      <c r="B597" s="1"/>
      <c r="C597" s="1"/>
      <c r="D597" s="1"/>
      <c r="E597" s="1"/>
      <c r="F597" s="1135"/>
      <c r="G597" s="1"/>
      <c r="H597" s="1"/>
      <c r="I597" s="1133"/>
      <c r="J597" s="1133"/>
      <c r="K597" s="1133"/>
      <c r="L597" s="1133"/>
      <c r="M597" s="1133"/>
      <c r="N597" s="1133"/>
      <c r="O597" s="1133"/>
      <c r="P597" s="1133"/>
      <c r="Q597" s="1133"/>
      <c r="R597" s="1133"/>
      <c r="S597" s="1133"/>
      <c r="T597" s="1133"/>
      <c r="U597" s="1133"/>
      <c r="V597" s="1133"/>
      <c r="W597" s="1133"/>
      <c r="X597" s="1133"/>
      <c r="Y597" s="1133"/>
      <c r="Z597" s="1133"/>
      <c r="AA597" s="1133"/>
      <c r="AB597" s="1133"/>
      <c r="AC597" s="1"/>
      <c r="AD597" s="1"/>
      <c r="AE597" s="1"/>
      <c r="AF597" s="1"/>
      <c r="AG597" s="1"/>
      <c r="AH597" s="1"/>
      <c r="AI597" s="1"/>
    </row>
    <row r="598" spans="1:35" ht="15.75" customHeight="1" x14ac:dyDescent="0.2">
      <c r="A598" s="1"/>
      <c r="B598" s="1"/>
      <c r="C598" s="1"/>
      <c r="D598" s="1"/>
      <c r="E598" s="1"/>
      <c r="F598" s="1135"/>
      <c r="G598" s="1"/>
      <c r="H598" s="1"/>
      <c r="I598" s="1133"/>
      <c r="J598" s="1133"/>
      <c r="K598" s="1133"/>
      <c r="L598" s="1133"/>
      <c r="M598" s="1133"/>
      <c r="N598" s="1133"/>
      <c r="O598" s="1133"/>
      <c r="P598" s="1133"/>
      <c r="Q598" s="1133"/>
      <c r="R598" s="1133"/>
      <c r="S598" s="1133"/>
      <c r="T598" s="1133"/>
      <c r="U598" s="1133"/>
      <c r="V598" s="1133"/>
      <c r="W598" s="1133"/>
      <c r="X598" s="1133"/>
      <c r="Y598" s="1133"/>
      <c r="Z598" s="1133"/>
      <c r="AA598" s="1133"/>
      <c r="AB598" s="1133"/>
      <c r="AC598" s="1"/>
      <c r="AD598" s="1"/>
      <c r="AE598" s="1"/>
      <c r="AF598" s="1"/>
      <c r="AG598" s="1"/>
      <c r="AH598" s="1"/>
      <c r="AI598" s="1"/>
    </row>
    <row r="599" spans="1:35" ht="15.75" customHeight="1" x14ac:dyDescent="0.2">
      <c r="A599" s="1"/>
      <c r="B599" s="1"/>
      <c r="C599" s="1"/>
      <c r="D599" s="1"/>
      <c r="E599" s="1"/>
      <c r="F599" s="1135"/>
      <c r="G599" s="1"/>
      <c r="H599" s="1"/>
      <c r="I599" s="1133"/>
      <c r="J599" s="1133"/>
      <c r="K599" s="1133"/>
      <c r="L599" s="1133"/>
      <c r="M599" s="1133"/>
      <c r="N599" s="1133"/>
      <c r="O599" s="1133"/>
      <c r="P599" s="1133"/>
      <c r="Q599" s="1133"/>
      <c r="R599" s="1133"/>
      <c r="S599" s="1133"/>
      <c r="T599" s="1133"/>
      <c r="U599" s="1133"/>
      <c r="V599" s="1133"/>
      <c r="W599" s="1133"/>
      <c r="X599" s="1133"/>
      <c r="Y599" s="1133"/>
      <c r="Z599" s="1133"/>
      <c r="AA599" s="1133"/>
      <c r="AB599" s="1133"/>
      <c r="AC599" s="1"/>
      <c r="AD599" s="1"/>
      <c r="AE599" s="1"/>
      <c r="AF599" s="1"/>
      <c r="AG599" s="1"/>
      <c r="AH599" s="1"/>
      <c r="AI599" s="1"/>
    </row>
    <row r="600" spans="1:35" ht="15.75" customHeight="1" x14ac:dyDescent="0.2">
      <c r="A600" s="1"/>
      <c r="B600" s="1"/>
      <c r="C600" s="1"/>
      <c r="D600" s="1"/>
      <c r="E600" s="1"/>
      <c r="F600" s="1135"/>
      <c r="G600" s="1"/>
      <c r="H600" s="1"/>
      <c r="I600" s="1133"/>
      <c r="J600" s="1133"/>
      <c r="K600" s="1133"/>
      <c r="L600" s="1133"/>
      <c r="M600" s="1133"/>
      <c r="N600" s="1133"/>
      <c r="O600" s="1133"/>
      <c r="P600" s="1133"/>
      <c r="Q600" s="1133"/>
      <c r="R600" s="1133"/>
      <c r="S600" s="1133"/>
      <c r="T600" s="1133"/>
      <c r="U600" s="1133"/>
      <c r="V600" s="1133"/>
      <c r="W600" s="1133"/>
      <c r="X600" s="1133"/>
      <c r="Y600" s="1133"/>
      <c r="Z600" s="1133"/>
      <c r="AA600" s="1133"/>
      <c r="AB600" s="1133"/>
      <c r="AC600" s="1"/>
      <c r="AD600" s="1"/>
      <c r="AE600" s="1"/>
      <c r="AF600" s="1"/>
      <c r="AG600" s="1"/>
      <c r="AH600" s="1"/>
      <c r="AI600" s="1"/>
    </row>
    <row r="601" spans="1:35" ht="15.75" customHeight="1" x14ac:dyDescent="0.2">
      <c r="A601" s="1"/>
      <c r="B601" s="1"/>
      <c r="C601" s="1"/>
      <c r="D601" s="1"/>
      <c r="E601" s="1"/>
      <c r="F601" s="1135"/>
      <c r="G601" s="1"/>
      <c r="H601" s="1"/>
      <c r="I601" s="1133"/>
      <c r="J601" s="1133"/>
      <c r="K601" s="1133"/>
      <c r="L601" s="1133"/>
      <c r="M601" s="1133"/>
      <c r="N601" s="1133"/>
      <c r="O601" s="1133"/>
      <c r="P601" s="1133"/>
      <c r="Q601" s="1133"/>
      <c r="R601" s="1133"/>
      <c r="S601" s="1133"/>
      <c r="T601" s="1133"/>
      <c r="U601" s="1133"/>
      <c r="V601" s="1133"/>
      <c r="W601" s="1133"/>
      <c r="X601" s="1133"/>
      <c r="Y601" s="1133"/>
      <c r="Z601" s="1133"/>
      <c r="AA601" s="1133"/>
      <c r="AB601" s="1133"/>
      <c r="AC601" s="1"/>
      <c r="AD601" s="1"/>
      <c r="AE601" s="1"/>
      <c r="AF601" s="1"/>
      <c r="AG601" s="1"/>
      <c r="AH601" s="1"/>
      <c r="AI601" s="1"/>
    </row>
    <row r="602" spans="1:35" ht="15.75" customHeight="1" x14ac:dyDescent="0.2">
      <c r="A602" s="1"/>
      <c r="B602" s="1"/>
      <c r="C602" s="1"/>
      <c r="D602" s="1"/>
      <c r="E602" s="1"/>
      <c r="F602" s="1135"/>
      <c r="G602" s="1"/>
      <c r="H602" s="1"/>
      <c r="I602" s="1133"/>
      <c r="J602" s="1133"/>
      <c r="K602" s="1133"/>
      <c r="L602" s="1133"/>
      <c r="M602" s="1133"/>
      <c r="N602" s="1133"/>
      <c r="O602" s="1133"/>
      <c r="P602" s="1133"/>
      <c r="Q602" s="1133"/>
      <c r="R602" s="1133"/>
      <c r="S602" s="1133"/>
      <c r="T602" s="1133"/>
      <c r="U602" s="1133"/>
      <c r="V602" s="1133"/>
      <c r="W602" s="1133"/>
      <c r="X602" s="1133"/>
      <c r="Y602" s="1133"/>
      <c r="Z602" s="1133"/>
      <c r="AA602" s="1133"/>
      <c r="AB602" s="1133"/>
      <c r="AC602" s="1"/>
      <c r="AD602" s="1"/>
      <c r="AE602" s="1"/>
      <c r="AF602" s="1"/>
      <c r="AG602" s="1"/>
      <c r="AH602" s="1"/>
      <c r="AI602" s="1"/>
    </row>
    <row r="603" spans="1:35" ht="15.75" customHeight="1" x14ac:dyDescent="0.2">
      <c r="A603" s="1"/>
      <c r="B603" s="1"/>
      <c r="C603" s="1"/>
      <c r="D603" s="1"/>
      <c r="E603" s="1"/>
      <c r="F603" s="1135"/>
      <c r="G603" s="1"/>
      <c r="H603" s="1"/>
      <c r="I603" s="1133"/>
      <c r="J603" s="1133"/>
      <c r="K603" s="1133"/>
      <c r="L603" s="1133"/>
      <c r="M603" s="1133"/>
      <c r="N603" s="1133"/>
      <c r="O603" s="1133"/>
      <c r="P603" s="1133"/>
      <c r="Q603" s="1133"/>
      <c r="R603" s="1133"/>
      <c r="S603" s="1133"/>
      <c r="T603" s="1133"/>
      <c r="U603" s="1133"/>
      <c r="V603" s="1133"/>
      <c r="W603" s="1133"/>
      <c r="X603" s="1133"/>
      <c r="Y603" s="1133"/>
      <c r="Z603" s="1133"/>
      <c r="AA603" s="1133"/>
      <c r="AB603" s="1133"/>
      <c r="AC603" s="1"/>
      <c r="AD603" s="1"/>
      <c r="AE603" s="1"/>
      <c r="AF603" s="1"/>
      <c r="AG603" s="1"/>
      <c r="AH603" s="1"/>
      <c r="AI603" s="1"/>
    </row>
    <row r="604" spans="1:35" ht="15.75" customHeight="1" x14ac:dyDescent="0.2">
      <c r="A604" s="1"/>
      <c r="B604" s="1"/>
      <c r="C604" s="1"/>
      <c r="D604" s="1"/>
      <c r="E604" s="1"/>
      <c r="F604" s="1135"/>
      <c r="G604" s="1"/>
      <c r="H604" s="1"/>
      <c r="I604" s="1133"/>
      <c r="J604" s="1133"/>
      <c r="K604" s="1133"/>
      <c r="L604" s="1133"/>
      <c r="M604" s="1133"/>
      <c r="N604" s="1133"/>
      <c r="O604" s="1133"/>
      <c r="P604" s="1133"/>
      <c r="Q604" s="1133"/>
      <c r="R604" s="1133"/>
      <c r="S604" s="1133"/>
      <c r="T604" s="1133"/>
      <c r="U604" s="1133"/>
      <c r="V604" s="1133"/>
      <c r="W604" s="1133"/>
      <c r="X604" s="1133"/>
      <c r="Y604" s="1133"/>
      <c r="Z604" s="1133"/>
      <c r="AA604" s="1133"/>
      <c r="AB604" s="1133"/>
      <c r="AC604" s="1"/>
      <c r="AD604" s="1"/>
      <c r="AE604" s="1"/>
      <c r="AF604" s="1"/>
      <c r="AG604" s="1"/>
      <c r="AH604" s="1"/>
      <c r="AI604" s="1"/>
    </row>
    <row r="605" spans="1:35" ht="15.75" customHeight="1" x14ac:dyDescent="0.2">
      <c r="A605" s="1"/>
      <c r="B605" s="1"/>
      <c r="C605" s="1"/>
      <c r="D605" s="1"/>
      <c r="E605" s="1"/>
      <c r="F605" s="1135"/>
      <c r="G605" s="1"/>
      <c r="H605" s="1"/>
      <c r="I605" s="1133"/>
      <c r="J605" s="1133"/>
      <c r="K605" s="1133"/>
      <c r="L605" s="1133"/>
      <c r="M605" s="1133"/>
      <c r="N605" s="1133"/>
      <c r="O605" s="1133"/>
      <c r="P605" s="1133"/>
      <c r="Q605" s="1133"/>
      <c r="R605" s="1133"/>
      <c r="S605" s="1133"/>
      <c r="T605" s="1133"/>
      <c r="U605" s="1133"/>
      <c r="V605" s="1133"/>
      <c r="W605" s="1133"/>
      <c r="X605" s="1133"/>
      <c r="Y605" s="1133"/>
      <c r="Z605" s="1133"/>
      <c r="AA605" s="1133"/>
      <c r="AB605" s="1133"/>
      <c r="AC605" s="1"/>
      <c r="AD605" s="1"/>
      <c r="AE605" s="1"/>
      <c r="AF605" s="1"/>
      <c r="AG605" s="1"/>
      <c r="AH605" s="1"/>
      <c r="AI605" s="1"/>
    </row>
    <row r="606" spans="1:35" ht="15.75" customHeight="1" x14ac:dyDescent="0.2">
      <c r="A606" s="1"/>
      <c r="B606" s="1"/>
      <c r="C606" s="1"/>
      <c r="D606" s="1"/>
      <c r="E606" s="1"/>
      <c r="F606" s="1135"/>
      <c r="G606" s="1"/>
      <c r="H606" s="1"/>
      <c r="I606" s="1133"/>
      <c r="J606" s="1133"/>
      <c r="K606" s="1133"/>
      <c r="L606" s="1133"/>
      <c r="M606" s="1133"/>
      <c r="N606" s="1133"/>
      <c r="O606" s="1133"/>
      <c r="P606" s="1133"/>
      <c r="Q606" s="1133"/>
      <c r="R606" s="1133"/>
      <c r="S606" s="1133"/>
      <c r="T606" s="1133"/>
      <c r="U606" s="1133"/>
      <c r="V606" s="1133"/>
      <c r="W606" s="1133"/>
      <c r="X606" s="1133"/>
      <c r="Y606" s="1133"/>
      <c r="Z606" s="1133"/>
      <c r="AA606" s="1133"/>
      <c r="AB606" s="1133"/>
      <c r="AC606" s="1"/>
      <c r="AD606" s="1"/>
      <c r="AE606" s="1"/>
      <c r="AF606" s="1"/>
      <c r="AG606" s="1"/>
      <c r="AH606" s="1"/>
      <c r="AI606" s="1"/>
    </row>
    <row r="607" spans="1:35" ht="15.75" customHeight="1" x14ac:dyDescent="0.2">
      <c r="A607" s="1"/>
      <c r="B607" s="1"/>
      <c r="C607" s="1"/>
      <c r="D607" s="1"/>
      <c r="E607" s="1"/>
      <c r="F607" s="1135"/>
      <c r="G607" s="1"/>
      <c r="H607" s="1"/>
      <c r="I607" s="1133"/>
      <c r="J607" s="1133"/>
      <c r="K607" s="1133"/>
      <c r="L607" s="1133"/>
      <c r="M607" s="1133"/>
      <c r="N607" s="1133"/>
      <c r="O607" s="1133"/>
      <c r="P607" s="1133"/>
      <c r="Q607" s="1133"/>
      <c r="R607" s="1133"/>
      <c r="S607" s="1133"/>
      <c r="T607" s="1133"/>
      <c r="U607" s="1133"/>
      <c r="V607" s="1133"/>
      <c r="W607" s="1133"/>
      <c r="X607" s="1133"/>
      <c r="Y607" s="1133"/>
      <c r="Z607" s="1133"/>
      <c r="AA607" s="1133"/>
      <c r="AB607" s="1133"/>
      <c r="AC607" s="1"/>
      <c r="AD607" s="1"/>
      <c r="AE607" s="1"/>
      <c r="AF607" s="1"/>
      <c r="AG607" s="1"/>
      <c r="AH607" s="1"/>
      <c r="AI607" s="1"/>
    </row>
    <row r="608" spans="1:35" ht="15.75" customHeight="1" x14ac:dyDescent="0.2">
      <c r="A608" s="1"/>
      <c r="B608" s="1"/>
      <c r="C608" s="1"/>
      <c r="D608" s="1"/>
      <c r="E608" s="1"/>
      <c r="F608" s="1135"/>
      <c r="G608" s="1"/>
      <c r="H608" s="1"/>
      <c r="I608" s="1133"/>
      <c r="J608" s="1133"/>
      <c r="K608" s="1133"/>
      <c r="L608" s="1133"/>
      <c r="M608" s="1133"/>
      <c r="N608" s="1133"/>
      <c r="O608" s="1133"/>
      <c r="P608" s="1133"/>
      <c r="Q608" s="1133"/>
      <c r="R608" s="1133"/>
      <c r="S608" s="1133"/>
      <c r="T608" s="1133"/>
      <c r="U608" s="1133"/>
      <c r="V608" s="1133"/>
      <c r="W608" s="1133"/>
      <c r="X608" s="1133"/>
      <c r="Y608" s="1133"/>
      <c r="Z608" s="1133"/>
      <c r="AA608" s="1133"/>
      <c r="AB608" s="1133"/>
      <c r="AC608" s="1"/>
      <c r="AD608" s="1"/>
      <c r="AE608" s="1"/>
      <c r="AF608" s="1"/>
      <c r="AG608" s="1"/>
      <c r="AH608" s="1"/>
      <c r="AI608" s="1"/>
    </row>
    <row r="609" spans="1:35" ht="15.75" customHeight="1" x14ac:dyDescent="0.2">
      <c r="A609" s="1"/>
      <c r="B609" s="1"/>
      <c r="C609" s="1"/>
      <c r="D609" s="1"/>
      <c r="E609" s="1"/>
      <c r="F609" s="1135"/>
      <c r="G609" s="1"/>
      <c r="H609" s="1"/>
      <c r="I609" s="1133"/>
      <c r="J609" s="1133"/>
      <c r="K609" s="1133"/>
      <c r="L609" s="1133"/>
      <c r="M609" s="1133"/>
      <c r="N609" s="1133"/>
      <c r="O609" s="1133"/>
      <c r="P609" s="1133"/>
      <c r="Q609" s="1133"/>
      <c r="R609" s="1133"/>
      <c r="S609" s="1133"/>
      <c r="T609" s="1133"/>
      <c r="U609" s="1133"/>
      <c r="V609" s="1133"/>
      <c r="W609" s="1133"/>
      <c r="X609" s="1133"/>
      <c r="Y609" s="1133"/>
      <c r="Z609" s="1133"/>
      <c r="AA609" s="1133"/>
      <c r="AB609" s="1133"/>
      <c r="AC609" s="1"/>
      <c r="AD609" s="1"/>
      <c r="AE609" s="1"/>
      <c r="AF609" s="1"/>
      <c r="AG609" s="1"/>
      <c r="AH609" s="1"/>
      <c r="AI609" s="1"/>
    </row>
    <row r="610" spans="1:35" ht="15.75" customHeight="1" x14ac:dyDescent="0.2">
      <c r="A610" s="1"/>
      <c r="B610" s="1"/>
      <c r="C610" s="1"/>
      <c r="D610" s="1"/>
      <c r="E610" s="1"/>
      <c r="F610" s="1135"/>
      <c r="G610" s="1"/>
      <c r="H610" s="1"/>
      <c r="I610" s="1133"/>
      <c r="J610" s="1133"/>
      <c r="K610" s="1133"/>
      <c r="L610" s="1133"/>
      <c r="M610" s="1133"/>
      <c r="N610" s="1133"/>
      <c r="O610" s="1133"/>
      <c r="P610" s="1133"/>
      <c r="Q610" s="1133"/>
      <c r="R610" s="1133"/>
      <c r="S610" s="1133"/>
      <c r="T610" s="1133"/>
      <c r="U610" s="1133"/>
      <c r="V610" s="1133"/>
      <c r="W610" s="1133"/>
      <c r="X610" s="1133"/>
      <c r="Y610" s="1133"/>
      <c r="Z610" s="1133"/>
      <c r="AA610" s="1133"/>
      <c r="AB610" s="1133"/>
      <c r="AC610" s="1"/>
      <c r="AD610" s="1"/>
      <c r="AE610" s="1"/>
      <c r="AF610" s="1"/>
      <c r="AG610" s="1"/>
      <c r="AH610" s="1"/>
      <c r="AI610" s="1"/>
    </row>
    <row r="611" spans="1:35" ht="15.75" customHeight="1" x14ac:dyDescent="0.2">
      <c r="A611" s="1"/>
      <c r="B611" s="1"/>
      <c r="C611" s="1"/>
      <c r="D611" s="1"/>
      <c r="E611" s="1"/>
      <c r="F611" s="1135"/>
      <c r="G611" s="1"/>
      <c r="H611" s="1"/>
      <c r="I611" s="1133"/>
      <c r="J611" s="1133"/>
      <c r="K611" s="1133"/>
      <c r="L611" s="1133"/>
      <c r="M611" s="1133"/>
      <c r="N611" s="1133"/>
      <c r="O611" s="1133"/>
      <c r="P611" s="1133"/>
      <c r="Q611" s="1133"/>
      <c r="R611" s="1133"/>
      <c r="S611" s="1133"/>
      <c r="T611" s="1133"/>
      <c r="U611" s="1133"/>
      <c r="V611" s="1133"/>
      <c r="W611" s="1133"/>
      <c r="X611" s="1133"/>
      <c r="Y611" s="1133"/>
      <c r="Z611" s="1133"/>
      <c r="AA611" s="1133"/>
      <c r="AB611" s="1133"/>
      <c r="AC611" s="1"/>
      <c r="AD611" s="1"/>
      <c r="AE611" s="1"/>
      <c r="AF611" s="1"/>
      <c r="AG611" s="1"/>
      <c r="AH611" s="1"/>
      <c r="AI611" s="1"/>
    </row>
    <row r="612" spans="1:35" ht="15.75" customHeight="1" x14ac:dyDescent="0.2">
      <c r="A612" s="1"/>
      <c r="B612" s="1"/>
      <c r="C612" s="1"/>
      <c r="D612" s="1"/>
      <c r="E612" s="1"/>
      <c r="F612" s="1135"/>
      <c r="G612" s="1"/>
      <c r="H612" s="1"/>
      <c r="I612" s="1133"/>
      <c r="J612" s="1133"/>
      <c r="K612" s="1133"/>
      <c r="L612" s="1133"/>
      <c r="M612" s="1133"/>
      <c r="N612" s="1133"/>
      <c r="O612" s="1133"/>
      <c r="P612" s="1133"/>
      <c r="Q612" s="1133"/>
      <c r="R612" s="1133"/>
      <c r="S612" s="1133"/>
      <c r="T612" s="1133"/>
      <c r="U612" s="1133"/>
      <c r="V612" s="1133"/>
      <c r="W612" s="1133"/>
      <c r="X612" s="1133"/>
      <c r="Y612" s="1133"/>
      <c r="Z612" s="1133"/>
      <c r="AA612" s="1133"/>
      <c r="AB612" s="1133"/>
      <c r="AC612" s="1"/>
      <c r="AD612" s="1"/>
      <c r="AE612" s="1"/>
      <c r="AF612" s="1"/>
      <c r="AG612" s="1"/>
      <c r="AH612" s="1"/>
      <c r="AI612" s="1"/>
    </row>
    <row r="613" spans="1:35" ht="15.75" customHeight="1" x14ac:dyDescent="0.2">
      <c r="A613" s="1"/>
      <c r="B613" s="1"/>
      <c r="C613" s="1"/>
      <c r="D613" s="1"/>
      <c r="E613" s="1"/>
      <c r="F613" s="1135"/>
      <c r="G613" s="1"/>
      <c r="H613" s="1"/>
      <c r="I613" s="1133"/>
      <c r="J613" s="1133"/>
      <c r="K613" s="1133"/>
      <c r="L613" s="1133"/>
      <c r="M613" s="1133"/>
      <c r="N613" s="1133"/>
      <c r="O613" s="1133"/>
      <c r="P613" s="1133"/>
      <c r="Q613" s="1133"/>
      <c r="R613" s="1133"/>
      <c r="S613" s="1133"/>
      <c r="T613" s="1133"/>
      <c r="U613" s="1133"/>
      <c r="V613" s="1133"/>
      <c r="W613" s="1133"/>
      <c r="X613" s="1133"/>
      <c r="Y613" s="1133"/>
      <c r="Z613" s="1133"/>
      <c r="AA613" s="1133"/>
      <c r="AB613" s="1133"/>
      <c r="AC613" s="1"/>
      <c r="AD613" s="1"/>
      <c r="AE613" s="1"/>
      <c r="AF613" s="1"/>
      <c r="AG613" s="1"/>
      <c r="AH613" s="1"/>
      <c r="AI613" s="1"/>
    </row>
    <row r="614" spans="1:35" ht="15.75" customHeight="1" x14ac:dyDescent="0.2">
      <c r="A614" s="1"/>
      <c r="B614" s="1"/>
      <c r="C614" s="1"/>
      <c r="D614" s="1"/>
      <c r="E614" s="1"/>
      <c r="F614" s="1135"/>
      <c r="G614" s="1"/>
      <c r="H614" s="1"/>
      <c r="I614" s="1133"/>
      <c r="J614" s="1133"/>
      <c r="K614" s="1133"/>
      <c r="L614" s="1133"/>
      <c r="M614" s="1133"/>
      <c r="N614" s="1133"/>
      <c r="O614" s="1133"/>
      <c r="P614" s="1133"/>
      <c r="Q614" s="1133"/>
      <c r="R614" s="1133"/>
      <c r="S614" s="1133"/>
      <c r="T614" s="1133"/>
      <c r="U614" s="1133"/>
      <c r="V614" s="1133"/>
      <c r="W614" s="1133"/>
      <c r="X614" s="1133"/>
      <c r="Y614" s="1133"/>
      <c r="Z614" s="1133"/>
      <c r="AA614" s="1133"/>
      <c r="AB614" s="1133"/>
      <c r="AC614" s="1"/>
      <c r="AD614" s="1"/>
      <c r="AE614" s="1"/>
      <c r="AF614" s="1"/>
      <c r="AG614" s="1"/>
      <c r="AH614" s="1"/>
      <c r="AI614" s="1"/>
    </row>
    <row r="615" spans="1:35" ht="15.75" customHeight="1" x14ac:dyDescent="0.2">
      <c r="A615" s="1"/>
      <c r="B615" s="1"/>
      <c r="C615" s="1"/>
      <c r="D615" s="1"/>
      <c r="E615" s="1"/>
      <c r="F615" s="1135"/>
      <c r="G615" s="1"/>
      <c r="H615" s="1"/>
      <c r="I615" s="1133"/>
      <c r="J615" s="1133"/>
      <c r="K615" s="1133"/>
      <c r="L615" s="1133"/>
      <c r="M615" s="1133"/>
      <c r="N615" s="1133"/>
      <c r="O615" s="1133"/>
      <c r="P615" s="1133"/>
      <c r="Q615" s="1133"/>
      <c r="R615" s="1133"/>
      <c r="S615" s="1133"/>
      <c r="T615" s="1133"/>
      <c r="U615" s="1133"/>
      <c r="V615" s="1133"/>
      <c r="W615" s="1133"/>
      <c r="X615" s="1133"/>
      <c r="Y615" s="1133"/>
      <c r="Z615" s="1133"/>
      <c r="AA615" s="1133"/>
      <c r="AB615" s="1133"/>
      <c r="AC615" s="1"/>
      <c r="AD615" s="1"/>
      <c r="AE615" s="1"/>
      <c r="AF615" s="1"/>
      <c r="AG615" s="1"/>
      <c r="AH615" s="1"/>
      <c r="AI615" s="1"/>
    </row>
    <row r="616" spans="1:35" ht="15.75" customHeight="1" x14ac:dyDescent="0.2">
      <c r="A616" s="1"/>
      <c r="B616" s="1"/>
      <c r="C616" s="1"/>
      <c r="D616" s="1"/>
      <c r="E616" s="1"/>
      <c r="F616" s="1135"/>
      <c r="G616" s="1"/>
      <c r="H616" s="1"/>
      <c r="I616" s="1133"/>
      <c r="J616" s="1133"/>
      <c r="K616" s="1133"/>
      <c r="L616" s="1133"/>
      <c r="M616" s="1133"/>
      <c r="N616" s="1133"/>
      <c r="O616" s="1133"/>
      <c r="P616" s="1133"/>
      <c r="Q616" s="1133"/>
      <c r="R616" s="1133"/>
      <c r="S616" s="1133"/>
      <c r="T616" s="1133"/>
      <c r="U616" s="1133"/>
      <c r="V616" s="1133"/>
      <c r="W616" s="1133"/>
      <c r="X616" s="1133"/>
      <c r="Y616" s="1133"/>
      <c r="Z616" s="1133"/>
      <c r="AA616" s="1133"/>
      <c r="AB616" s="1133"/>
      <c r="AC616" s="1"/>
      <c r="AD616" s="1"/>
      <c r="AE616" s="1"/>
      <c r="AF616" s="1"/>
      <c r="AG616" s="1"/>
      <c r="AH616" s="1"/>
      <c r="AI616" s="1"/>
    </row>
    <row r="617" spans="1:35" ht="15.75" customHeight="1" x14ac:dyDescent="0.2">
      <c r="A617" s="1"/>
      <c r="B617" s="1"/>
      <c r="C617" s="1"/>
      <c r="D617" s="1"/>
      <c r="E617" s="1"/>
      <c r="F617" s="1135"/>
      <c r="G617" s="1"/>
      <c r="H617" s="1"/>
      <c r="I617" s="1133"/>
      <c r="J617" s="1133"/>
      <c r="K617" s="1133"/>
      <c r="L617" s="1133"/>
      <c r="M617" s="1133"/>
      <c r="N617" s="1133"/>
      <c r="O617" s="1133"/>
      <c r="P617" s="1133"/>
      <c r="Q617" s="1133"/>
      <c r="R617" s="1133"/>
      <c r="S617" s="1133"/>
      <c r="T617" s="1133"/>
      <c r="U617" s="1133"/>
      <c r="V617" s="1133"/>
      <c r="W617" s="1133"/>
      <c r="X617" s="1133"/>
      <c r="Y617" s="1133"/>
      <c r="Z617" s="1133"/>
      <c r="AA617" s="1133"/>
      <c r="AB617" s="1133"/>
      <c r="AC617" s="1"/>
      <c r="AD617" s="1"/>
      <c r="AE617" s="1"/>
      <c r="AF617" s="1"/>
      <c r="AG617" s="1"/>
      <c r="AH617" s="1"/>
      <c r="AI617" s="1"/>
    </row>
    <row r="618" spans="1:35" ht="15.75" customHeight="1" x14ac:dyDescent="0.2">
      <c r="A618" s="1"/>
      <c r="B618" s="1"/>
      <c r="C618" s="1"/>
      <c r="D618" s="1"/>
      <c r="E618" s="1"/>
      <c r="F618" s="1135"/>
      <c r="G618" s="1"/>
      <c r="H618" s="1"/>
      <c r="I618" s="1133"/>
      <c r="J618" s="1133"/>
      <c r="K618" s="1133"/>
      <c r="L618" s="1133"/>
      <c r="M618" s="1133"/>
      <c r="N618" s="1133"/>
      <c r="O618" s="1133"/>
      <c r="P618" s="1133"/>
      <c r="Q618" s="1133"/>
      <c r="R618" s="1133"/>
      <c r="S618" s="1133"/>
      <c r="T618" s="1133"/>
      <c r="U618" s="1133"/>
      <c r="V618" s="1133"/>
      <c r="W618" s="1133"/>
      <c r="X618" s="1133"/>
      <c r="Y618" s="1133"/>
      <c r="Z618" s="1133"/>
      <c r="AA618" s="1133"/>
      <c r="AB618" s="1133"/>
      <c r="AC618" s="1"/>
      <c r="AD618" s="1"/>
      <c r="AE618" s="1"/>
      <c r="AF618" s="1"/>
      <c r="AG618" s="1"/>
      <c r="AH618" s="1"/>
      <c r="AI618" s="1"/>
    </row>
    <row r="619" spans="1:35" ht="15.75" customHeight="1" x14ac:dyDescent="0.2">
      <c r="A619" s="1"/>
      <c r="B619" s="1"/>
      <c r="C619" s="1"/>
      <c r="D619" s="1"/>
      <c r="E619" s="1"/>
      <c r="F619" s="1135"/>
      <c r="G619" s="1"/>
      <c r="H619" s="1"/>
      <c r="I619" s="1133"/>
      <c r="J619" s="1133"/>
      <c r="K619" s="1133"/>
      <c r="L619" s="1133"/>
      <c r="M619" s="1133"/>
      <c r="N619" s="1133"/>
      <c r="O619" s="1133"/>
      <c r="P619" s="1133"/>
      <c r="Q619" s="1133"/>
      <c r="R619" s="1133"/>
      <c r="S619" s="1133"/>
      <c r="T619" s="1133"/>
      <c r="U619" s="1133"/>
      <c r="V619" s="1133"/>
      <c r="W619" s="1133"/>
      <c r="X619" s="1133"/>
      <c r="Y619" s="1133"/>
      <c r="Z619" s="1133"/>
      <c r="AA619" s="1133"/>
      <c r="AB619" s="1133"/>
      <c r="AC619" s="1"/>
      <c r="AD619" s="1"/>
      <c r="AE619" s="1"/>
      <c r="AF619" s="1"/>
      <c r="AG619" s="1"/>
      <c r="AH619" s="1"/>
      <c r="AI619" s="1"/>
    </row>
    <row r="620" spans="1:35" ht="15.75" customHeight="1" x14ac:dyDescent="0.2">
      <c r="A620" s="1"/>
      <c r="B620" s="1"/>
      <c r="C620" s="1"/>
      <c r="D620" s="1"/>
      <c r="E620" s="1"/>
      <c r="F620" s="1135"/>
      <c r="G620" s="1"/>
      <c r="H620" s="1"/>
      <c r="I620" s="1133"/>
      <c r="J620" s="1133"/>
      <c r="K620" s="1133"/>
      <c r="L620" s="1133"/>
      <c r="M620" s="1133"/>
      <c r="N620" s="1133"/>
      <c r="O620" s="1133"/>
      <c r="P620" s="1133"/>
      <c r="Q620" s="1133"/>
      <c r="R620" s="1133"/>
      <c r="S620" s="1133"/>
      <c r="T620" s="1133"/>
      <c r="U620" s="1133"/>
      <c r="V620" s="1133"/>
      <c r="W620" s="1133"/>
      <c r="X620" s="1133"/>
      <c r="Y620" s="1133"/>
      <c r="Z620" s="1133"/>
      <c r="AA620" s="1133"/>
      <c r="AB620" s="1133"/>
      <c r="AC620" s="1"/>
      <c r="AD620" s="1"/>
      <c r="AE620" s="1"/>
      <c r="AF620" s="1"/>
      <c r="AG620" s="1"/>
      <c r="AH620" s="1"/>
      <c r="AI620" s="1"/>
    </row>
    <row r="621" spans="1:35" ht="15.75" customHeight="1" x14ac:dyDescent="0.2">
      <c r="A621" s="1"/>
      <c r="B621" s="1"/>
      <c r="C621" s="1"/>
      <c r="D621" s="1"/>
      <c r="E621" s="1"/>
      <c r="F621" s="1135"/>
      <c r="G621" s="1"/>
      <c r="H621" s="1"/>
      <c r="I621" s="1133"/>
      <c r="J621" s="1133"/>
      <c r="K621" s="1133"/>
      <c r="L621" s="1133"/>
      <c r="M621" s="1133"/>
      <c r="N621" s="1133"/>
      <c r="O621" s="1133"/>
      <c r="P621" s="1133"/>
      <c r="Q621" s="1133"/>
      <c r="R621" s="1133"/>
      <c r="S621" s="1133"/>
      <c r="T621" s="1133"/>
      <c r="U621" s="1133"/>
      <c r="V621" s="1133"/>
      <c r="W621" s="1133"/>
      <c r="X621" s="1133"/>
      <c r="Y621" s="1133"/>
      <c r="Z621" s="1133"/>
      <c r="AA621" s="1133"/>
      <c r="AB621" s="1133"/>
      <c r="AC621" s="1"/>
      <c r="AD621" s="1"/>
      <c r="AE621" s="1"/>
      <c r="AF621" s="1"/>
      <c r="AG621" s="1"/>
      <c r="AH621" s="1"/>
      <c r="AI621" s="1"/>
    </row>
    <row r="622" spans="1:35" ht="15.75" customHeight="1" x14ac:dyDescent="0.2">
      <c r="A622" s="1"/>
      <c r="B622" s="1"/>
      <c r="C622" s="1"/>
      <c r="D622" s="1"/>
      <c r="E622" s="1"/>
      <c r="F622" s="1135"/>
      <c r="G622" s="1"/>
      <c r="H622" s="1"/>
      <c r="I622" s="1133"/>
      <c r="J622" s="1133"/>
      <c r="K622" s="1133"/>
      <c r="L622" s="1133"/>
      <c r="M622" s="1133"/>
      <c r="N622" s="1133"/>
      <c r="O622" s="1133"/>
      <c r="P622" s="1133"/>
      <c r="Q622" s="1133"/>
      <c r="R622" s="1133"/>
      <c r="S622" s="1133"/>
      <c r="T622" s="1133"/>
      <c r="U622" s="1133"/>
      <c r="V622" s="1133"/>
      <c r="W622" s="1133"/>
      <c r="X622" s="1133"/>
      <c r="Y622" s="1133"/>
      <c r="Z622" s="1133"/>
      <c r="AA622" s="1133"/>
      <c r="AB622" s="1133"/>
      <c r="AC622" s="1"/>
      <c r="AD622" s="1"/>
      <c r="AE622" s="1"/>
      <c r="AF622" s="1"/>
      <c r="AG622" s="1"/>
      <c r="AH622" s="1"/>
      <c r="AI622" s="1"/>
    </row>
    <row r="623" spans="1:35" ht="15.75" customHeight="1" x14ac:dyDescent="0.2">
      <c r="A623" s="1"/>
      <c r="B623" s="1"/>
      <c r="C623" s="1"/>
      <c r="D623" s="1"/>
      <c r="E623" s="1"/>
      <c r="F623" s="1135"/>
      <c r="G623" s="1"/>
      <c r="H623" s="1"/>
      <c r="I623" s="1133"/>
      <c r="J623" s="1133"/>
      <c r="K623" s="1133"/>
      <c r="L623" s="1133"/>
      <c r="M623" s="1133"/>
      <c r="N623" s="1133"/>
      <c r="O623" s="1133"/>
      <c r="P623" s="1133"/>
      <c r="Q623" s="1133"/>
      <c r="R623" s="1133"/>
      <c r="S623" s="1133"/>
      <c r="T623" s="1133"/>
      <c r="U623" s="1133"/>
      <c r="V623" s="1133"/>
      <c r="W623" s="1133"/>
      <c r="X623" s="1133"/>
      <c r="Y623" s="1133"/>
      <c r="Z623" s="1133"/>
      <c r="AA623" s="1133"/>
      <c r="AB623" s="1133"/>
      <c r="AC623" s="1"/>
      <c r="AD623" s="1"/>
      <c r="AE623" s="1"/>
      <c r="AF623" s="1"/>
      <c r="AG623" s="1"/>
      <c r="AH623" s="1"/>
      <c r="AI623" s="1"/>
    </row>
    <row r="624" spans="1:35" ht="15.75" customHeight="1" x14ac:dyDescent="0.2">
      <c r="A624" s="1"/>
      <c r="B624" s="1"/>
      <c r="C624" s="1"/>
      <c r="D624" s="1"/>
      <c r="E624" s="1"/>
      <c r="F624" s="1135"/>
      <c r="G624" s="1"/>
      <c r="H624" s="1"/>
      <c r="I624" s="1133"/>
      <c r="J624" s="1133"/>
      <c r="K624" s="1133"/>
      <c r="L624" s="1133"/>
      <c r="M624" s="1133"/>
      <c r="N624" s="1133"/>
      <c r="O624" s="1133"/>
      <c r="P624" s="1133"/>
      <c r="Q624" s="1133"/>
      <c r="R624" s="1133"/>
      <c r="S624" s="1133"/>
      <c r="T624" s="1133"/>
      <c r="U624" s="1133"/>
      <c r="V624" s="1133"/>
      <c r="W624" s="1133"/>
      <c r="X624" s="1133"/>
      <c r="Y624" s="1133"/>
      <c r="Z624" s="1133"/>
      <c r="AA624" s="1133"/>
      <c r="AB624" s="1133"/>
      <c r="AC624" s="1"/>
      <c r="AD624" s="1"/>
      <c r="AE624" s="1"/>
      <c r="AF624" s="1"/>
      <c r="AG624" s="1"/>
      <c r="AH624" s="1"/>
      <c r="AI624" s="1"/>
    </row>
    <row r="625" spans="1:35" ht="15.75" customHeight="1" x14ac:dyDescent="0.2">
      <c r="A625" s="1"/>
      <c r="B625" s="1"/>
      <c r="C625" s="1"/>
      <c r="D625" s="1"/>
      <c r="E625" s="1"/>
      <c r="F625" s="1135"/>
      <c r="G625" s="1"/>
      <c r="H625" s="1"/>
      <c r="I625" s="1133"/>
      <c r="J625" s="1133"/>
      <c r="K625" s="1133"/>
      <c r="L625" s="1133"/>
      <c r="M625" s="1133"/>
      <c r="N625" s="1133"/>
      <c r="O625" s="1133"/>
      <c r="P625" s="1133"/>
      <c r="Q625" s="1133"/>
      <c r="R625" s="1133"/>
      <c r="S625" s="1133"/>
      <c r="T625" s="1133"/>
      <c r="U625" s="1133"/>
      <c r="V625" s="1133"/>
      <c r="W625" s="1133"/>
      <c r="X625" s="1133"/>
      <c r="Y625" s="1133"/>
      <c r="Z625" s="1133"/>
      <c r="AA625" s="1133"/>
      <c r="AB625" s="1133"/>
      <c r="AC625" s="1"/>
      <c r="AD625" s="1"/>
      <c r="AE625" s="1"/>
      <c r="AF625" s="1"/>
      <c r="AG625" s="1"/>
      <c r="AH625" s="1"/>
      <c r="AI625" s="1"/>
    </row>
    <row r="626" spans="1:35" ht="15.75" customHeight="1" x14ac:dyDescent="0.2">
      <c r="A626" s="1"/>
      <c r="B626" s="1"/>
      <c r="C626" s="1"/>
      <c r="D626" s="1"/>
      <c r="E626" s="1"/>
      <c r="F626" s="1135"/>
      <c r="G626" s="1"/>
      <c r="H626" s="1"/>
      <c r="I626" s="1133"/>
      <c r="J626" s="1133"/>
      <c r="K626" s="1133"/>
      <c r="L626" s="1133"/>
      <c r="M626" s="1133"/>
      <c r="N626" s="1133"/>
      <c r="O626" s="1133"/>
      <c r="P626" s="1133"/>
      <c r="Q626" s="1133"/>
      <c r="R626" s="1133"/>
      <c r="S626" s="1133"/>
      <c r="T626" s="1133"/>
      <c r="U626" s="1133"/>
      <c r="V626" s="1133"/>
      <c r="W626" s="1133"/>
      <c r="X626" s="1133"/>
      <c r="Y626" s="1133"/>
      <c r="Z626" s="1133"/>
      <c r="AA626" s="1133"/>
      <c r="AB626" s="1133"/>
      <c r="AC626" s="1"/>
      <c r="AD626" s="1"/>
      <c r="AE626" s="1"/>
      <c r="AF626" s="1"/>
      <c r="AG626" s="1"/>
      <c r="AH626" s="1"/>
      <c r="AI626" s="1"/>
    </row>
    <row r="627" spans="1:35" ht="15.75" customHeight="1" x14ac:dyDescent="0.2">
      <c r="A627" s="1"/>
      <c r="B627" s="1"/>
      <c r="C627" s="1"/>
      <c r="D627" s="1"/>
      <c r="E627" s="1"/>
      <c r="F627" s="1135"/>
      <c r="G627" s="1"/>
      <c r="H627" s="1"/>
      <c r="I627" s="1133"/>
      <c r="J627" s="1133"/>
      <c r="K627" s="1133"/>
      <c r="L627" s="1133"/>
      <c r="M627" s="1133"/>
      <c r="N627" s="1133"/>
      <c r="O627" s="1133"/>
      <c r="P627" s="1133"/>
      <c r="Q627" s="1133"/>
      <c r="R627" s="1133"/>
      <c r="S627" s="1133"/>
      <c r="T627" s="1133"/>
      <c r="U627" s="1133"/>
      <c r="V627" s="1133"/>
      <c r="W627" s="1133"/>
      <c r="X627" s="1133"/>
      <c r="Y627" s="1133"/>
      <c r="Z627" s="1133"/>
      <c r="AA627" s="1133"/>
      <c r="AB627" s="1133"/>
      <c r="AC627" s="1"/>
      <c r="AD627" s="1"/>
      <c r="AE627" s="1"/>
      <c r="AF627" s="1"/>
      <c r="AG627" s="1"/>
      <c r="AH627" s="1"/>
      <c r="AI627" s="1"/>
    </row>
    <row r="628" spans="1:35" ht="15.75" customHeight="1" x14ac:dyDescent="0.2">
      <c r="A628" s="1"/>
      <c r="B628" s="1"/>
      <c r="C628" s="1"/>
      <c r="D628" s="1"/>
      <c r="E628" s="1"/>
      <c r="F628" s="1135"/>
      <c r="G628" s="1"/>
      <c r="H628" s="1"/>
      <c r="I628" s="1133"/>
      <c r="J628" s="1133"/>
      <c r="K628" s="1133"/>
      <c r="L628" s="1133"/>
      <c r="M628" s="1133"/>
      <c r="N628" s="1133"/>
      <c r="O628" s="1133"/>
      <c r="P628" s="1133"/>
      <c r="Q628" s="1133"/>
      <c r="R628" s="1133"/>
      <c r="S628" s="1133"/>
      <c r="T628" s="1133"/>
      <c r="U628" s="1133"/>
      <c r="V628" s="1133"/>
      <c r="W628" s="1133"/>
      <c r="X628" s="1133"/>
      <c r="Y628" s="1133"/>
      <c r="Z628" s="1133"/>
      <c r="AA628" s="1133"/>
      <c r="AB628" s="1133"/>
      <c r="AC628" s="1"/>
      <c r="AD628" s="1"/>
      <c r="AE628" s="1"/>
      <c r="AF628" s="1"/>
      <c r="AG628" s="1"/>
      <c r="AH628" s="1"/>
      <c r="AI628" s="1"/>
    </row>
    <row r="629" spans="1:35" ht="15.75" customHeight="1" x14ac:dyDescent="0.2">
      <c r="A629" s="1"/>
      <c r="B629" s="1"/>
      <c r="C629" s="1"/>
      <c r="D629" s="1"/>
      <c r="E629" s="1"/>
      <c r="F629" s="1135"/>
      <c r="G629" s="1"/>
      <c r="H629" s="1"/>
      <c r="I629" s="1133"/>
      <c r="J629" s="1133"/>
      <c r="K629" s="1133"/>
      <c r="L629" s="1133"/>
      <c r="M629" s="1133"/>
      <c r="N629" s="1133"/>
      <c r="O629" s="1133"/>
      <c r="P629" s="1133"/>
      <c r="Q629" s="1133"/>
      <c r="R629" s="1133"/>
      <c r="S629" s="1133"/>
      <c r="T629" s="1133"/>
      <c r="U629" s="1133"/>
      <c r="V629" s="1133"/>
      <c r="W629" s="1133"/>
      <c r="X629" s="1133"/>
      <c r="Y629" s="1133"/>
      <c r="Z629" s="1133"/>
      <c r="AA629" s="1133"/>
      <c r="AB629" s="1133"/>
      <c r="AC629" s="1"/>
      <c r="AD629" s="1"/>
      <c r="AE629" s="1"/>
      <c r="AF629" s="1"/>
      <c r="AG629" s="1"/>
      <c r="AH629" s="1"/>
      <c r="AI629" s="1"/>
    </row>
    <row r="630" spans="1:35" ht="15.75" customHeight="1" x14ac:dyDescent="0.2">
      <c r="A630" s="1"/>
      <c r="B630" s="1"/>
      <c r="C630" s="1"/>
      <c r="D630" s="1"/>
      <c r="E630" s="1"/>
      <c r="F630" s="1135"/>
      <c r="G630" s="1"/>
      <c r="H630" s="1"/>
      <c r="I630" s="1133"/>
      <c r="J630" s="1133"/>
      <c r="K630" s="1133"/>
      <c r="L630" s="1133"/>
      <c r="M630" s="1133"/>
      <c r="N630" s="1133"/>
      <c r="O630" s="1133"/>
      <c r="P630" s="1133"/>
      <c r="Q630" s="1133"/>
      <c r="R630" s="1133"/>
      <c r="S630" s="1133"/>
      <c r="T630" s="1133"/>
      <c r="U630" s="1133"/>
      <c r="V630" s="1133"/>
      <c r="W630" s="1133"/>
      <c r="X630" s="1133"/>
      <c r="Y630" s="1133"/>
      <c r="Z630" s="1133"/>
      <c r="AA630" s="1133"/>
      <c r="AB630" s="1133"/>
      <c r="AC630" s="1"/>
      <c r="AD630" s="1"/>
      <c r="AE630" s="1"/>
      <c r="AF630" s="1"/>
      <c r="AG630" s="1"/>
      <c r="AH630" s="1"/>
      <c r="AI630" s="1"/>
    </row>
    <row r="631" spans="1:35" ht="15.75" customHeight="1" x14ac:dyDescent="0.2">
      <c r="A631" s="1"/>
      <c r="B631" s="1"/>
      <c r="C631" s="1"/>
      <c r="D631" s="1"/>
      <c r="E631" s="1"/>
      <c r="F631" s="1135"/>
      <c r="G631" s="1"/>
      <c r="H631" s="1"/>
      <c r="I631" s="1133"/>
      <c r="J631" s="1133"/>
      <c r="K631" s="1133"/>
      <c r="L631" s="1133"/>
      <c r="M631" s="1133"/>
      <c r="N631" s="1133"/>
      <c r="O631" s="1133"/>
      <c r="P631" s="1133"/>
      <c r="Q631" s="1133"/>
      <c r="R631" s="1133"/>
      <c r="S631" s="1133"/>
      <c r="T631" s="1133"/>
      <c r="U631" s="1133"/>
      <c r="V631" s="1133"/>
      <c r="W631" s="1133"/>
      <c r="X631" s="1133"/>
      <c r="Y631" s="1133"/>
      <c r="Z631" s="1133"/>
      <c r="AA631" s="1133"/>
      <c r="AB631" s="1133"/>
      <c r="AC631" s="1"/>
      <c r="AD631" s="1"/>
      <c r="AE631" s="1"/>
      <c r="AF631" s="1"/>
      <c r="AG631" s="1"/>
      <c r="AH631" s="1"/>
      <c r="AI631" s="1"/>
    </row>
    <row r="632" spans="1:35" ht="15.75" customHeight="1" x14ac:dyDescent="0.2">
      <c r="A632" s="1"/>
      <c r="B632" s="1"/>
      <c r="C632" s="1"/>
      <c r="D632" s="1"/>
      <c r="E632" s="1"/>
      <c r="F632" s="1135"/>
      <c r="G632" s="1"/>
      <c r="H632" s="1"/>
      <c r="I632" s="1133"/>
      <c r="J632" s="1133"/>
      <c r="K632" s="1133"/>
      <c r="L632" s="1133"/>
      <c r="M632" s="1133"/>
      <c r="N632" s="1133"/>
      <c r="O632" s="1133"/>
      <c r="P632" s="1133"/>
      <c r="Q632" s="1133"/>
      <c r="R632" s="1133"/>
      <c r="S632" s="1133"/>
      <c r="T632" s="1133"/>
      <c r="U632" s="1133"/>
      <c r="V632" s="1133"/>
      <c r="W632" s="1133"/>
      <c r="X632" s="1133"/>
      <c r="Y632" s="1133"/>
      <c r="Z632" s="1133"/>
      <c r="AA632" s="1133"/>
      <c r="AB632" s="1133"/>
      <c r="AC632" s="1"/>
      <c r="AD632" s="1"/>
      <c r="AE632" s="1"/>
      <c r="AF632" s="1"/>
      <c r="AG632" s="1"/>
      <c r="AH632" s="1"/>
      <c r="AI632" s="1"/>
    </row>
    <row r="633" spans="1:35" ht="15.75" customHeight="1" x14ac:dyDescent="0.2">
      <c r="A633" s="1"/>
      <c r="B633" s="1"/>
      <c r="C633" s="1"/>
      <c r="D633" s="1"/>
      <c r="E633" s="1"/>
      <c r="F633" s="1135"/>
      <c r="G633" s="1"/>
      <c r="H633" s="1"/>
      <c r="I633" s="1133"/>
      <c r="J633" s="1133"/>
      <c r="K633" s="1133"/>
      <c r="L633" s="1133"/>
      <c r="M633" s="1133"/>
      <c r="N633" s="1133"/>
      <c r="O633" s="1133"/>
      <c r="P633" s="1133"/>
      <c r="Q633" s="1133"/>
      <c r="R633" s="1133"/>
      <c r="S633" s="1133"/>
      <c r="T633" s="1133"/>
      <c r="U633" s="1133"/>
      <c r="V633" s="1133"/>
      <c r="W633" s="1133"/>
      <c r="X633" s="1133"/>
      <c r="Y633" s="1133"/>
      <c r="Z633" s="1133"/>
      <c r="AA633" s="1133"/>
      <c r="AB633" s="1133"/>
      <c r="AC633" s="1"/>
      <c r="AD633" s="1"/>
      <c r="AE633" s="1"/>
      <c r="AF633" s="1"/>
      <c r="AG633" s="1"/>
      <c r="AH633" s="1"/>
      <c r="AI633" s="1"/>
    </row>
    <row r="634" spans="1:35" ht="15.75" customHeight="1" x14ac:dyDescent="0.2">
      <c r="A634" s="1"/>
      <c r="B634" s="1"/>
      <c r="C634" s="1"/>
      <c r="D634" s="1"/>
      <c r="E634" s="1"/>
      <c r="F634" s="1135"/>
      <c r="G634" s="1"/>
      <c r="H634" s="1"/>
      <c r="I634" s="1133"/>
      <c r="J634" s="1133"/>
      <c r="K634" s="1133"/>
      <c r="L634" s="1133"/>
      <c r="M634" s="1133"/>
      <c r="N634" s="1133"/>
      <c r="O634" s="1133"/>
      <c r="P634" s="1133"/>
      <c r="Q634" s="1133"/>
      <c r="R634" s="1133"/>
      <c r="S634" s="1133"/>
      <c r="T634" s="1133"/>
      <c r="U634" s="1133"/>
      <c r="V634" s="1133"/>
      <c r="W634" s="1133"/>
      <c r="X634" s="1133"/>
      <c r="Y634" s="1133"/>
      <c r="Z634" s="1133"/>
      <c r="AA634" s="1133"/>
      <c r="AB634" s="1133"/>
      <c r="AC634" s="1"/>
      <c r="AD634" s="1"/>
      <c r="AE634" s="1"/>
      <c r="AF634" s="1"/>
      <c r="AG634" s="1"/>
      <c r="AH634" s="1"/>
      <c r="AI634" s="1"/>
    </row>
    <row r="635" spans="1:35" ht="15.75" customHeight="1" x14ac:dyDescent="0.2">
      <c r="A635" s="1"/>
      <c r="B635" s="1"/>
      <c r="C635" s="1"/>
      <c r="D635" s="1"/>
      <c r="E635" s="1"/>
      <c r="F635" s="1135"/>
      <c r="G635" s="1"/>
      <c r="H635" s="1"/>
      <c r="I635" s="1133"/>
      <c r="J635" s="1133"/>
      <c r="K635" s="1133"/>
      <c r="L635" s="1133"/>
      <c r="M635" s="1133"/>
      <c r="N635" s="1133"/>
      <c r="O635" s="1133"/>
      <c r="P635" s="1133"/>
      <c r="Q635" s="1133"/>
      <c r="R635" s="1133"/>
      <c r="S635" s="1133"/>
      <c r="T635" s="1133"/>
      <c r="U635" s="1133"/>
      <c r="V635" s="1133"/>
      <c r="W635" s="1133"/>
      <c r="X635" s="1133"/>
      <c r="Y635" s="1133"/>
      <c r="Z635" s="1133"/>
      <c r="AA635" s="1133"/>
      <c r="AB635" s="1133"/>
      <c r="AC635" s="1"/>
      <c r="AD635" s="1"/>
      <c r="AE635" s="1"/>
      <c r="AF635" s="1"/>
      <c r="AG635" s="1"/>
      <c r="AH635" s="1"/>
      <c r="AI635" s="1"/>
    </row>
    <row r="636" spans="1:35" ht="15.75" customHeight="1" x14ac:dyDescent="0.2">
      <c r="A636" s="1"/>
      <c r="B636" s="1"/>
      <c r="C636" s="1"/>
      <c r="D636" s="1"/>
      <c r="E636" s="1"/>
      <c r="F636" s="1135"/>
      <c r="G636" s="1"/>
      <c r="H636" s="1"/>
      <c r="I636" s="1133"/>
      <c r="J636" s="1133"/>
      <c r="K636" s="1133"/>
      <c r="L636" s="1133"/>
      <c r="M636" s="1133"/>
      <c r="N636" s="1133"/>
      <c r="O636" s="1133"/>
      <c r="P636" s="1133"/>
      <c r="Q636" s="1133"/>
      <c r="R636" s="1133"/>
      <c r="S636" s="1133"/>
      <c r="T636" s="1133"/>
      <c r="U636" s="1133"/>
      <c r="V636" s="1133"/>
      <c r="W636" s="1133"/>
      <c r="X636" s="1133"/>
      <c r="Y636" s="1133"/>
      <c r="Z636" s="1133"/>
      <c r="AA636" s="1133"/>
      <c r="AB636" s="1133"/>
      <c r="AC636" s="1"/>
      <c r="AD636" s="1"/>
      <c r="AE636" s="1"/>
      <c r="AF636" s="1"/>
      <c r="AG636" s="1"/>
      <c r="AH636" s="1"/>
      <c r="AI636" s="1"/>
    </row>
    <row r="637" spans="1:35" ht="15.75" customHeight="1" x14ac:dyDescent="0.2">
      <c r="A637" s="1"/>
      <c r="B637" s="1"/>
      <c r="C637" s="1"/>
      <c r="D637" s="1"/>
      <c r="E637" s="1"/>
      <c r="F637" s="1135"/>
      <c r="G637" s="1"/>
      <c r="H637" s="1"/>
      <c r="I637" s="1133"/>
      <c r="J637" s="1133"/>
      <c r="K637" s="1133"/>
      <c r="L637" s="1133"/>
      <c r="M637" s="1133"/>
      <c r="N637" s="1133"/>
      <c r="O637" s="1133"/>
      <c r="P637" s="1133"/>
      <c r="Q637" s="1133"/>
      <c r="R637" s="1133"/>
      <c r="S637" s="1133"/>
      <c r="T637" s="1133"/>
      <c r="U637" s="1133"/>
      <c r="V637" s="1133"/>
      <c r="W637" s="1133"/>
      <c r="X637" s="1133"/>
      <c r="Y637" s="1133"/>
      <c r="Z637" s="1133"/>
      <c r="AA637" s="1133"/>
      <c r="AB637" s="1133"/>
      <c r="AC637" s="1"/>
      <c r="AD637" s="1"/>
      <c r="AE637" s="1"/>
      <c r="AF637" s="1"/>
      <c r="AG637" s="1"/>
      <c r="AH637" s="1"/>
      <c r="AI637" s="1"/>
    </row>
    <row r="638" spans="1:35" ht="15.75" customHeight="1" x14ac:dyDescent="0.2">
      <c r="A638" s="1"/>
      <c r="B638" s="1"/>
      <c r="C638" s="1"/>
      <c r="D638" s="1"/>
      <c r="E638" s="1"/>
      <c r="F638" s="1135"/>
      <c r="G638" s="1"/>
      <c r="H638" s="1"/>
      <c r="I638" s="1133"/>
      <c r="J638" s="1133"/>
      <c r="K638" s="1133"/>
      <c r="L638" s="1133"/>
      <c r="M638" s="1133"/>
      <c r="N638" s="1133"/>
      <c r="O638" s="1133"/>
      <c r="P638" s="1133"/>
      <c r="Q638" s="1133"/>
      <c r="R638" s="1133"/>
      <c r="S638" s="1133"/>
      <c r="T638" s="1133"/>
      <c r="U638" s="1133"/>
      <c r="V638" s="1133"/>
      <c r="W638" s="1133"/>
      <c r="X638" s="1133"/>
      <c r="Y638" s="1133"/>
      <c r="Z638" s="1133"/>
      <c r="AA638" s="1133"/>
      <c r="AB638" s="1133"/>
      <c r="AC638" s="1"/>
      <c r="AD638" s="1"/>
      <c r="AE638" s="1"/>
      <c r="AF638" s="1"/>
      <c r="AG638" s="1"/>
      <c r="AH638" s="1"/>
      <c r="AI638" s="1"/>
    </row>
    <row r="639" spans="1:35" ht="15.75" customHeight="1" x14ac:dyDescent="0.2">
      <c r="A639" s="1"/>
      <c r="B639" s="1"/>
      <c r="C639" s="1"/>
      <c r="D639" s="1"/>
      <c r="E639" s="1"/>
      <c r="F639" s="1135"/>
      <c r="G639" s="1"/>
      <c r="H639" s="1"/>
      <c r="I639" s="1133"/>
      <c r="J639" s="1133"/>
      <c r="K639" s="1133"/>
      <c r="L639" s="1133"/>
      <c r="M639" s="1133"/>
      <c r="N639" s="1133"/>
      <c r="O639" s="1133"/>
      <c r="P639" s="1133"/>
      <c r="Q639" s="1133"/>
      <c r="R639" s="1133"/>
      <c r="S639" s="1133"/>
      <c r="T639" s="1133"/>
      <c r="U639" s="1133"/>
      <c r="V639" s="1133"/>
      <c r="W639" s="1133"/>
      <c r="X639" s="1133"/>
      <c r="Y639" s="1133"/>
      <c r="Z639" s="1133"/>
      <c r="AA639" s="1133"/>
      <c r="AB639" s="1133"/>
      <c r="AC639" s="1"/>
      <c r="AD639" s="1"/>
      <c r="AE639" s="1"/>
      <c r="AF639" s="1"/>
      <c r="AG639" s="1"/>
      <c r="AH639" s="1"/>
      <c r="AI639" s="1"/>
    </row>
    <row r="640" spans="1:35" ht="15.75" customHeight="1" x14ac:dyDescent="0.2">
      <c r="A640" s="1"/>
      <c r="B640" s="1"/>
      <c r="C640" s="1"/>
      <c r="D640" s="1"/>
      <c r="E640" s="1"/>
      <c r="F640" s="1135"/>
      <c r="G640" s="1"/>
      <c r="H640" s="1"/>
      <c r="I640" s="1133"/>
      <c r="J640" s="1133"/>
      <c r="K640" s="1133"/>
      <c r="L640" s="1133"/>
      <c r="M640" s="1133"/>
      <c r="N640" s="1133"/>
      <c r="O640" s="1133"/>
      <c r="P640" s="1133"/>
      <c r="Q640" s="1133"/>
      <c r="R640" s="1133"/>
      <c r="S640" s="1133"/>
      <c r="T640" s="1133"/>
      <c r="U640" s="1133"/>
      <c r="V640" s="1133"/>
      <c r="W640" s="1133"/>
      <c r="X640" s="1133"/>
      <c r="Y640" s="1133"/>
      <c r="Z640" s="1133"/>
      <c r="AA640" s="1133"/>
      <c r="AB640" s="1133"/>
      <c r="AC640" s="1"/>
      <c r="AD640" s="1"/>
      <c r="AE640" s="1"/>
      <c r="AF640" s="1"/>
      <c r="AG640" s="1"/>
      <c r="AH640" s="1"/>
      <c r="AI640" s="1"/>
    </row>
    <row r="641" spans="1:35" ht="15.75" customHeight="1" x14ac:dyDescent="0.2">
      <c r="A641" s="1"/>
      <c r="B641" s="1"/>
      <c r="C641" s="1"/>
      <c r="D641" s="1"/>
      <c r="E641" s="1"/>
      <c r="F641" s="1135"/>
      <c r="G641" s="1"/>
      <c r="H641" s="1"/>
      <c r="I641" s="1133"/>
      <c r="J641" s="1133"/>
      <c r="K641" s="1133"/>
      <c r="L641" s="1133"/>
      <c r="M641" s="1133"/>
      <c r="N641" s="1133"/>
      <c r="O641" s="1133"/>
      <c r="P641" s="1133"/>
      <c r="Q641" s="1133"/>
      <c r="R641" s="1133"/>
      <c r="S641" s="1133"/>
      <c r="T641" s="1133"/>
      <c r="U641" s="1133"/>
      <c r="V641" s="1133"/>
      <c r="W641" s="1133"/>
      <c r="X641" s="1133"/>
      <c r="Y641" s="1133"/>
      <c r="Z641" s="1133"/>
      <c r="AA641" s="1133"/>
      <c r="AB641" s="1133"/>
      <c r="AC641" s="1"/>
      <c r="AD641" s="1"/>
      <c r="AE641" s="1"/>
      <c r="AF641" s="1"/>
      <c r="AG641" s="1"/>
      <c r="AH641" s="1"/>
      <c r="AI641" s="1"/>
    </row>
    <row r="642" spans="1:35" ht="15.75" customHeight="1" x14ac:dyDescent="0.2">
      <c r="A642" s="1"/>
      <c r="B642" s="1"/>
      <c r="C642" s="1"/>
      <c r="D642" s="1"/>
      <c r="E642" s="1"/>
      <c r="F642" s="1135"/>
      <c r="G642" s="1"/>
      <c r="H642" s="1"/>
      <c r="I642" s="1133"/>
      <c r="J642" s="1133"/>
      <c r="K642" s="1133"/>
      <c r="L642" s="1133"/>
      <c r="M642" s="1133"/>
      <c r="N642" s="1133"/>
      <c r="O642" s="1133"/>
      <c r="P642" s="1133"/>
      <c r="Q642" s="1133"/>
      <c r="R642" s="1133"/>
      <c r="S642" s="1133"/>
      <c r="T642" s="1133"/>
      <c r="U642" s="1133"/>
      <c r="V642" s="1133"/>
      <c r="W642" s="1133"/>
      <c r="X642" s="1133"/>
      <c r="Y642" s="1133"/>
      <c r="Z642" s="1133"/>
      <c r="AA642" s="1133"/>
      <c r="AB642" s="1133"/>
      <c r="AC642" s="1"/>
      <c r="AD642" s="1"/>
      <c r="AE642" s="1"/>
      <c r="AF642" s="1"/>
      <c r="AG642" s="1"/>
      <c r="AH642" s="1"/>
      <c r="AI642" s="1"/>
    </row>
    <row r="643" spans="1:35" ht="15.75" customHeight="1" x14ac:dyDescent="0.2">
      <c r="A643" s="1"/>
      <c r="B643" s="1"/>
      <c r="C643" s="1"/>
      <c r="D643" s="1"/>
      <c r="E643" s="1"/>
      <c r="F643" s="1135"/>
      <c r="G643" s="1"/>
      <c r="H643" s="1"/>
      <c r="I643" s="1133"/>
      <c r="J643" s="1133"/>
      <c r="K643" s="1133"/>
      <c r="L643" s="1133"/>
      <c r="M643" s="1133"/>
      <c r="N643" s="1133"/>
      <c r="O643" s="1133"/>
      <c r="P643" s="1133"/>
      <c r="Q643" s="1133"/>
      <c r="R643" s="1133"/>
      <c r="S643" s="1133"/>
      <c r="T643" s="1133"/>
      <c r="U643" s="1133"/>
      <c r="V643" s="1133"/>
      <c r="W643" s="1133"/>
      <c r="X643" s="1133"/>
      <c r="Y643" s="1133"/>
      <c r="Z643" s="1133"/>
      <c r="AA643" s="1133"/>
      <c r="AB643" s="1133"/>
      <c r="AC643" s="1"/>
      <c r="AD643" s="1"/>
      <c r="AE643" s="1"/>
      <c r="AF643" s="1"/>
      <c r="AG643" s="1"/>
      <c r="AH643" s="1"/>
      <c r="AI643" s="1"/>
    </row>
    <row r="644" spans="1:35" ht="15.75" customHeight="1" x14ac:dyDescent="0.2">
      <c r="A644" s="1"/>
      <c r="B644" s="1"/>
      <c r="C644" s="1"/>
      <c r="D644" s="1"/>
      <c r="E644" s="1"/>
      <c r="F644" s="1135"/>
      <c r="G644" s="1"/>
      <c r="H644" s="1"/>
      <c r="I644" s="1133"/>
      <c r="J644" s="1133"/>
      <c r="K644" s="1133"/>
      <c r="L644" s="1133"/>
      <c r="M644" s="1133"/>
      <c r="N644" s="1133"/>
      <c r="O644" s="1133"/>
      <c r="P644" s="1133"/>
      <c r="Q644" s="1133"/>
      <c r="R644" s="1133"/>
      <c r="S644" s="1133"/>
      <c r="T644" s="1133"/>
      <c r="U644" s="1133"/>
      <c r="V644" s="1133"/>
      <c r="W644" s="1133"/>
      <c r="X644" s="1133"/>
      <c r="Y644" s="1133"/>
      <c r="Z644" s="1133"/>
      <c r="AA644" s="1133"/>
      <c r="AB644" s="1133"/>
      <c r="AC644" s="1"/>
      <c r="AD644" s="1"/>
      <c r="AE644" s="1"/>
      <c r="AF644" s="1"/>
      <c r="AG644" s="1"/>
      <c r="AH644" s="1"/>
      <c r="AI644" s="1"/>
    </row>
    <row r="645" spans="1:35" ht="15.75" customHeight="1" x14ac:dyDescent="0.2">
      <c r="A645" s="1"/>
      <c r="B645" s="1"/>
      <c r="C645" s="1"/>
      <c r="D645" s="1"/>
      <c r="E645" s="1"/>
      <c r="F645" s="1135"/>
      <c r="G645" s="1"/>
      <c r="H645" s="1"/>
      <c r="I645" s="1133"/>
      <c r="J645" s="1133"/>
      <c r="K645" s="1133"/>
      <c r="L645" s="1133"/>
      <c r="M645" s="1133"/>
      <c r="N645" s="1133"/>
      <c r="O645" s="1133"/>
      <c r="P645" s="1133"/>
      <c r="Q645" s="1133"/>
      <c r="R645" s="1133"/>
      <c r="S645" s="1133"/>
      <c r="T645" s="1133"/>
      <c r="U645" s="1133"/>
      <c r="V645" s="1133"/>
      <c r="W645" s="1133"/>
      <c r="X645" s="1133"/>
      <c r="Y645" s="1133"/>
      <c r="Z645" s="1133"/>
      <c r="AA645" s="1133"/>
      <c r="AB645" s="1133"/>
      <c r="AC645" s="1"/>
      <c r="AD645" s="1"/>
      <c r="AE645" s="1"/>
      <c r="AF645" s="1"/>
      <c r="AG645" s="1"/>
      <c r="AH645" s="1"/>
      <c r="AI645" s="1"/>
    </row>
    <row r="646" spans="1:35" ht="15.75" customHeight="1" x14ac:dyDescent="0.2">
      <c r="A646" s="1"/>
      <c r="B646" s="1"/>
      <c r="C646" s="1"/>
      <c r="D646" s="1"/>
      <c r="E646" s="1"/>
      <c r="F646" s="1135"/>
      <c r="G646" s="1"/>
      <c r="H646" s="1"/>
      <c r="I646" s="1133"/>
      <c r="J646" s="1133"/>
      <c r="K646" s="1133"/>
      <c r="L646" s="1133"/>
      <c r="M646" s="1133"/>
      <c r="N646" s="1133"/>
      <c r="O646" s="1133"/>
      <c r="P646" s="1133"/>
      <c r="Q646" s="1133"/>
      <c r="R646" s="1133"/>
      <c r="S646" s="1133"/>
      <c r="T646" s="1133"/>
      <c r="U646" s="1133"/>
      <c r="V646" s="1133"/>
      <c r="W646" s="1133"/>
      <c r="X646" s="1133"/>
      <c r="Y646" s="1133"/>
      <c r="Z646" s="1133"/>
      <c r="AA646" s="1133"/>
      <c r="AB646" s="1133"/>
      <c r="AC646" s="1"/>
      <c r="AD646" s="1"/>
      <c r="AE646" s="1"/>
      <c r="AF646" s="1"/>
      <c r="AG646" s="1"/>
      <c r="AH646" s="1"/>
      <c r="AI646" s="1"/>
    </row>
    <row r="647" spans="1:35" ht="15.75" customHeight="1" x14ac:dyDescent="0.2">
      <c r="A647" s="1"/>
      <c r="B647" s="1"/>
      <c r="C647" s="1"/>
      <c r="D647" s="1"/>
      <c r="E647" s="1"/>
      <c r="F647" s="1135"/>
      <c r="G647" s="1"/>
      <c r="H647" s="1"/>
      <c r="I647" s="1133"/>
      <c r="J647" s="1133"/>
      <c r="K647" s="1133"/>
      <c r="L647" s="1133"/>
      <c r="M647" s="1133"/>
      <c r="N647" s="1133"/>
      <c r="O647" s="1133"/>
      <c r="P647" s="1133"/>
      <c r="Q647" s="1133"/>
      <c r="R647" s="1133"/>
      <c r="S647" s="1133"/>
      <c r="T647" s="1133"/>
      <c r="U647" s="1133"/>
      <c r="V647" s="1133"/>
      <c r="W647" s="1133"/>
      <c r="X647" s="1133"/>
      <c r="Y647" s="1133"/>
      <c r="Z647" s="1133"/>
      <c r="AA647" s="1133"/>
      <c r="AB647" s="1133"/>
      <c r="AC647" s="1"/>
      <c r="AD647" s="1"/>
      <c r="AE647" s="1"/>
      <c r="AF647" s="1"/>
      <c r="AG647" s="1"/>
      <c r="AH647" s="1"/>
      <c r="AI647" s="1"/>
    </row>
    <row r="648" spans="1:35" ht="15.75" customHeight="1" x14ac:dyDescent="0.2">
      <c r="A648" s="1"/>
      <c r="B648" s="1"/>
      <c r="C648" s="1"/>
      <c r="D648" s="1"/>
      <c r="E648" s="1"/>
      <c r="F648" s="1135"/>
      <c r="G648" s="1"/>
      <c r="H648" s="1"/>
      <c r="I648" s="1133"/>
      <c r="J648" s="1133"/>
      <c r="K648" s="1133"/>
      <c r="L648" s="1133"/>
      <c r="M648" s="1133"/>
      <c r="N648" s="1133"/>
      <c r="O648" s="1133"/>
      <c r="P648" s="1133"/>
      <c r="Q648" s="1133"/>
      <c r="R648" s="1133"/>
      <c r="S648" s="1133"/>
      <c r="T648" s="1133"/>
      <c r="U648" s="1133"/>
      <c r="V648" s="1133"/>
      <c r="W648" s="1133"/>
      <c r="X648" s="1133"/>
      <c r="Y648" s="1133"/>
      <c r="Z648" s="1133"/>
      <c r="AA648" s="1133"/>
      <c r="AB648" s="1133"/>
      <c r="AC648" s="1"/>
      <c r="AD648" s="1"/>
      <c r="AE648" s="1"/>
      <c r="AF648" s="1"/>
      <c r="AG648" s="1"/>
      <c r="AH648" s="1"/>
      <c r="AI648" s="1"/>
    </row>
    <row r="649" spans="1:35" ht="15.75" customHeight="1" x14ac:dyDescent="0.2">
      <c r="A649" s="1"/>
      <c r="B649" s="1"/>
      <c r="C649" s="1"/>
      <c r="D649" s="1"/>
      <c r="E649" s="1"/>
      <c r="F649" s="1135"/>
      <c r="G649" s="1"/>
      <c r="H649" s="1"/>
      <c r="I649" s="1133"/>
      <c r="J649" s="1133"/>
      <c r="K649" s="1133"/>
      <c r="L649" s="1133"/>
      <c r="M649" s="1133"/>
      <c r="N649" s="1133"/>
      <c r="O649" s="1133"/>
      <c r="P649" s="1133"/>
      <c r="Q649" s="1133"/>
      <c r="R649" s="1133"/>
      <c r="S649" s="1133"/>
      <c r="T649" s="1133"/>
      <c r="U649" s="1133"/>
      <c r="V649" s="1133"/>
      <c r="W649" s="1133"/>
      <c r="X649" s="1133"/>
      <c r="Y649" s="1133"/>
      <c r="Z649" s="1133"/>
      <c r="AA649" s="1133"/>
      <c r="AB649" s="1133"/>
      <c r="AC649" s="1"/>
      <c r="AD649" s="1"/>
      <c r="AE649" s="1"/>
      <c r="AF649" s="1"/>
      <c r="AG649" s="1"/>
      <c r="AH649" s="1"/>
      <c r="AI649" s="1"/>
    </row>
    <row r="650" spans="1:35" ht="15.75" customHeight="1" x14ac:dyDescent="0.2">
      <c r="A650" s="1"/>
      <c r="B650" s="1"/>
      <c r="C650" s="1"/>
      <c r="D650" s="1"/>
      <c r="E650" s="1"/>
      <c r="F650" s="1135"/>
      <c r="G650" s="1"/>
      <c r="H650" s="1"/>
      <c r="I650" s="1133"/>
      <c r="J650" s="1133"/>
      <c r="K650" s="1133"/>
      <c r="L650" s="1133"/>
      <c r="M650" s="1133"/>
      <c r="N650" s="1133"/>
      <c r="O650" s="1133"/>
      <c r="P650" s="1133"/>
      <c r="Q650" s="1133"/>
      <c r="R650" s="1133"/>
      <c r="S650" s="1133"/>
      <c r="T650" s="1133"/>
      <c r="U650" s="1133"/>
      <c r="V650" s="1133"/>
      <c r="W650" s="1133"/>
      <c r="X650" s="1133"/>
      <c r="Y650" s="1133"/>
      <c r="Z650" s="1133"/>
      <c r="AA650" s="1133"/>
      <c r="AB650" s="1133"/>
      <c r="AC650" s="1"/>
      <c r="AD650" s="1"/>
      <c r="AE650" s="1"/>
      <c r="AF650" s="1"/>
      <c r="AG650" s="1"/>
      <c r="AH650" s="1"/>
      <c r="AI650" s="1"/>
    </row>
    <row r="651" spans="1:35" ht="15.75" customHeight="1" x14ac:dyDescent="0.2">
      <c r="A651" s="1"/>
      <c r="B651" s="1"/>
      <c r="C651" s="1"/>
      <c r="D651" s="1"/>
      <c r="E651" s="1"/>
      <c r="F651" s="1135"/>
      <c r="G651" s="1"/>
      <c r="H651" s="1"/>
      <c r="I651" s="1133"/>
      <c r="J651" s="1133"/>
      <c r="K651" s="1133"/>
      <c r="L651" s="1133"/>
      <c r="M651" s="1133"/>
      <c r="N651" s="1133"/>
      <c r="O651" s="1133"/>
      <c r="P651" s="1133"/>
      <c r="Q651" s="1133"/>
      <c r="R651" s="1133"/>
      <c r="S651" s="1133"/>
      <c r="T651" s="1133"/>
      <c r="U651" s="1133"/>
      <c r="V651" s="1133"/>
      <c r="W651" s="1133"/>
      <c r="X651" s="1133"/>
      <c r="Y651" s="1133"/>
      <c r="Z651" s="1133"/>
      <c r="AA651" s="1133"/>
      <c r="AB651" s="1133"/>
      <c r="AC651" s="1"/>
      <c r="AD651" s="1"/>
      <c r="AE651" s="1"/>
      <c r="AF651" s="1"/>
      <c r="AG651" s="1"/>
      <c r="AH651" s="1"/>
      <c r="AI651" s="1"/>
    </row>
    <row r="652" spans="1:35" ht="15.75" customHeight="1" x14ac:dyDescent="0.2">
      <c r="A652" s="1"/>
      <c r="B652" s="1"/>
      <c r="C652" s="1"/>
      <c r="D652" s="1"/>
      <c r="E652" s="1"/>
      <c r="F652" s="1135"/>
      <c r="G652" s="1"/>
      <c r="H652" s="1"/>
      <c r="I652" s="1133"/>
      <c r="J652" s="1133"/>
      <c r="K652" s="1133"/>
      <c r="L652" s="1133"/>
      <c r="M652" s="1133"/>
      <c r="N652" s="1133"/>
      <c r="O652" s="1133"/>
      <c r="P652" s="1133"/>
      <c r="Q652" s="1133"/>
      <c r="R652" s="1133"/>
      <c r="S652" s="1133"/>
      <c r="T652" s="1133"/>
      <c r="U652" s="1133"/>
      <c r="V652" s="1133"/>
      <c r="W652" s="1133"/>
      <c r="X652" s="1133"/>
      <c r="Y652" s="1133"/>
      <c r="Z652" s="1133"/>
      <c r="AA652" s="1133"/>
      <c r="AB652" s="1133"/>
      <c r="AC652" s="1"/>
      <c r="AD652" s="1"/>
      <c r="AE652" s="1"/>
      <c r="AF652" s="1"/>
      <c r="AG652" s="1"/>
      <c r="AH652" s="1"/>
      <c r="AI652" s="1"/>
    </row>
    <row r="653" spans="1:35" ht="15.75" customHeight="1" x14ac:dyDescent="0.2">
      <c r="A653" s="1"/>
      <c r="B653" s="1"/>
      <c r="C653" s="1"/>
      <c r="D653" s="1"/>
      <c r="E653" s="1"/>
      <c r="F653" s="1135"/>
      <c r="G653" s="1"/>
      <c r="H653" s="1"/>
      <c r="I653" s="1133"/>
      <c r="J653" s="1133"/>
      <c r="K653" s="1133"/>
      <c r="L653" s="1133"/>
      <c r="M653" s="1133"/>
      <c r="N653" s="1133"/>
      <c r="O653" s="1133"/>
      <c r="P653" s="1133"/>
      <c r="Q653" s="1133"/>
      <c r="R653" s="1133"/>
      <c r="S653" s="1133"/>
      <c r="T653" s="1133"/>
      <c r="U653" s="1133"/>
      <c r="V653" s="1133"/>
      <c r="W653" s="1133"/>
      <c r="X653" s="1133"/>
      <c r="Y653" s="1133"/>
      <c r="Z653" s="1133"/>
      <c r="AA653" s="1133"/>
      <c r="AB653" s="1133"/>
      <c r="AC653" s="1"/>
      <c r="AD653" s="1"/>
      <c r="AE653" s="1"/>
      <c r="AF653" s="1"/>
      <c r="AG653" s="1"/>
      <c r="AH653" s="1"/>
      <c r="AI653" s="1"/>
    </row>
    <row r="654" spans="1:35" ht="15.75" customHeight="1" x14ac:dyDescent="0.2">
      <c r="A654" s="1"/>
      <c r="B654" s="1"/>
      <c r="C654" s="1"/>
      <c r="D654" s="1"/>
      <c r="E654" s="1"/>
      <c r="F654" s="1135"/>
      <c r="G654" s="1"/>
      <c r="H654" s="1"/>
      <c r="I654" s="1133"/>
      <c r="J654" s="1133"/>
      <c r="K654" s="1133"/>
      <c r="L654" s="1133"/>
      <c r="M654" s="1133"/>
      <c r="N654" s="1133"/>
      <c r="O654" s="1133"/>
      <c r="P654" s="1133"/>
      <c r="Q654" s="1133"/>
      <c r="R654" s="1133"/>
      <c r="S654" s="1133"/>
      <c r="T654" s="1133"/>
      <c r="U654" s="1133"/>
      <c r="V654" s="1133"/>
      <c r="W654" s="1133"/>
      <c r="X654" s="1133"/>
      <c r="Y654" s="1133"/>
      <c r="Z654" s="1133"/>
      <c r="AA654" s="1133"/>
      <c r="AB654" s="1133"/>
      <c r="AC654" s="1"/>
      <c r="AD654" s="1"/>
      <c r="AE654" s="1"/>
      <c r="AF654" s="1"/>
      <c r="AG654" s="1"/>
      <c r="AH654" s="1"/>
      <c r="AI654" s="1"/>
    </row>
    <row r="655" spans="1:35" ht="15.75" customHeight="1" x14ac:dyDescent="0.2">
      <c r="A655" s="1"/>
      <c r="B655" s="1"/>
      <c r="C655" s="1"/>
      <c r="D655" s="1"/>
      <c r="E655" s="1"/>
      <c r="F655" s="1135"/>
      <c r="G655" s="1"/>
      <c r="H655" s="1"/>
      <c r="I655" s="1133"/>
      <c r="J655" s="1133"/>
      <c r="K655" s="1133"/>
      <c r="L655" s="1133"/>
      <c r="M655" s="1133"/>
      <c r="N655" s="1133"/>
      <c r="O655" s="1133"/>
      <c r="P655" s="1133"/>
      <c r="Q655" s="1133"/>
      <c r="R655" s="1133"/>
      <c r="S655" s="1133"/>
      <c r="T655" s="1133"/>
      <c r="U655" s="1133"/>
      <c r="V655" s="1133"/>
      <c r="W655" s="1133"/>
      <c r="X655" s="1133"/>
      <c r="Y655" s="1133"/>
      <c r="Z655" s="1133"/>
      <c r="AA655" s="1133"/>
      <c r="AB655" s="1133"/>
      <c r="AC655" s="1"/>
      <c r="AD655" s="1"/>
      <c r="AE655" s="1"/>
      <c r="AF655" s="1"/>
      <c r="AG655" s="1"/>
      <c r="AH655" s="1"/>
      <c r="AI655" s="1"/>
    </row>
    <row r="656" spans="1:35" ht="15.75" customHeight="1" x14ac:dyDescent="0.2">
      <c r="A656" s="1"/>
      <c r="B656" s="1"/>
      <c r="C656" s="1"/>
      <c r="D656" s="1"/>
      <c r="E656" s="1"/>
      <c r="F656" s="1135"/>
      <c r="G656" s="1"/>
      <c r="H656" s="1"/>
      <c r="I656" s="1133"/>
      <c r="J656" s="1133"/>
      <c r="K656" s="1133"/>
      <c r="L656" s="1133"/>
      <c r="M656" s="1133"/>
      <c r="N656" s="1133"/>
      <c r="O656" s="1133"/>
      <c r="P656" s="1133"/>
      <c r="Q656" s="1133"/>
      <c r="R656" s="1133"/>
      <c r="S656" s="1133"/>
      <c r="T656" s="1133"/>
      <c r="U656" s="1133"/>
      <c r="V656" s="1133"/>
      <c r="W656" s="1133"/>
      <c r="X656" s="1133"/>
      <c r="Y656" s="1133"/>
      <c r="Z656" s="1133"/>
      <c r="AA656" s="1133"/>
      <c r="AB656" s="1133"/>
      <c r="AC656" s="1"/>
      <c r="AD656" s="1"/>
      <c r="AE656" s="1"/>
      <c r="AF656" s="1"/>
      <c r="AG656" s="1"/>
      <c r="AH656" s="1"/>
      <c r="AI656" s="1"/>
    </row>
    <row r="657" spans="1:35" ht="15.75" customHeight="1" x14ac:dyDescent="0.2">
      <c r="A657" s="1"/>
      <c r="B657" s="1"/>
      <c r="C657" s="1"/>
      <c r="D657" s="1"/>
      <c r="E657" s="1"/>
      <c r="F657" s="1135"/>
      <c r="G657" s="1"/>
      <c r="H657" s="1"/>
      <c r="I657" s="1133"/>
      <c r="J657" s="1133"/>
      <c r="K657" s="1133"/>
      <c r="L657" s="1133"/>
      <c r="M657" s="1133"/>
      <c r="N657" s="1133"/>
      <c r="O657" s="1133"/>
      <c r="P657" s="1133"/>
      <c r="Q657" s="1133"/>
      <c r="R657" s="1133"/>
      <c r="S657" s="1133"/>
      <c r="T657" s="1133"/>
      <c r="U657" s="1133"/>
      <c r="V657" s="1133"/>
      <c r="W657" s="1133"/>
      <c r="X657" s="1133"/>
      <c r="Y657" s="1133"/>
      <c r="Z657" s="1133"/>
      <c r="AA657" s="1133"/>
      <c r="AB657" s="1133"/>
      <c r="AC657" s="1"/>
      <c r="AD657" s="1"/>
      <c r="AE657" s="1"/>
      <c r="AF657" s="1"/>
      <c r="AG657" s="1"/>
      <c r="AH657" s="1"/>
      <c r="AI657" s="1"/>
    </row>
    <row r="658" spans="1:35" ht="15.75" customHeight="1" x14ac:dyDescent="0.2">
      <c r="A658" s="1"/>
      <c r="B658" s="1"/>
      <c r="C658" s="1"/>
      <c r="D658" s="1"/>
      <c r="E658" s="1"/>
      <c r="F658" s="1135"/>
      <c r="G658" s="1"/>
      <c r="H658" s="1"/>
      <c r="I658" s="1133"/>
      <c r="J658" s="1133"/>
      <c r="K658" s="1133"/>
      <c r="L658" s="1133"/>
      <c r="M658" s="1133"/>
      <c r="N658" s="1133"/>
      <c r="O658" s="1133"/>
      <c r="P658" s="1133"/>
      <c r="Q658" s="1133"/>
      <c r="R658" s="1133"/>
      <c r="S658" s="1133"/>
      <c r="T658" s="1133"/>
      <c r="U658" s="1133"/>
      <c r="V658" s="1133"/>
      <c r="W658" s="1133"/>
      <c r="X658" s="1133"/>
      <c r="Y658" s="1133"/>
      <c r="Z658" s="1133"/>
      <c r="AA658" s="1133"/>
      <c r="AB658" s="1133"/>
      <c r="AC658" s="1"/>
      <c r="AD658" s="1"/>
      <c r="AE658" s="1"/>
      <c r="AF658" s="1"/>
      <c r="AG658" s="1"/>
      <c r="AH658" s="1"/>
      <c r="AI658" s="1"/>
    </row>
    <row r="659" spans="1:35" ht="15.75" customHeight="1" x14ac:dyDescent="0.2">
      <c r="A659" s="1"/>
      <c r="B659" s="1"/>
      <c r="C659" s="1"/>
      <c r="D659" s="1"/>
      <c r="E659" s="1"/>
      <c r="F659" s="1135"/>
      <c r="G659" s="1"/>
      <c r="H659" s="1"/>
      <c r="I659" s="1133"/>
      <c r="J659" s="1133"/>
      <c r="K659" s="1133"/>
      <c r="L659" s="1133"/>
      <c r="M659" s="1133"/>
      <c r="N659" s="1133"/>
      <c r="O659" s="1133"/>
      <c r="P659" s="1133"/>
      <c r="Q659" s="1133"/>
      <c r="R659" s="1133"/>
      <c r="S659" s="1133"/>
      <c r="T659" s="1133"/>
      <c r="U659" s="1133"/>
      <c r="V659" s="1133"/>
      <c r="W659" s="1133"/>
      <c r="X659" s="1133"/>
      <c r="Y659" s="1133"/>
      <c r="Z659" s="1133"/>
      <c r="AA659" s="1133"/>
      <c r="AB659" s="1133"/>
      <c r="AC659" s="1"/>
      <c r="AD659" s="1"/>
      <c r="AE659" s="1"/>
      <c r="AF659" s="1"/>
      <c r="AG659" s="1"/>
      <c r="AH659" s="1"/>
      <c r="AI659" s="1"/>
    </row>
    <row r="660" spans="1:35" ht="15.75" customHeight="1" x14ac:dyDescent="0.2">
      <c r="A660" s="1"/>
      <c r="B660" s="1"/>
      <c r="C660" s="1"/>
      <c r="D660" s="1"/>
      <c r="E660" s="1"/>
      <c r="F660" s="1135"/>
      <c r="G660" s="1"/>
      <c r="H660" s="1"/>
      <c r="I660" s="1133"/>
      <c r="J660" s="1133"/>
      <c r="K660" s="1133"/>
      <c r="L660" s="1133"/>
      <c r="M660" s="1133"/>
      <c r="N660" s="1133"/>
      <c r="O660" s="1133"/>
      <c r="P660" s="1133"/>
      <c r="Q660" s="1133"/>
      <c r="R660" s="1133"/>
      <c r="S660" s="1133"/>
      <c r="T660" s="1133"/>
      <c r="U660" s="1133"/>
      <c r="V660" s="1133"/>
      <c r="W660" s="1133"/>
      <c r="X660" s="1133"/>
      <c r="Y660" s="1133"/>
      <c r="Z660" s="1133"/>
      <c r="AA660" s="1133"/>
      <c r="AB660" s="1133"/>
      <c r="AC660" s="1"/>
      <c r="AD660" s="1"/>
      <c r="AE660" s="1"/>
      <c r="AF660" s="1"/>
      <c r="AG660" s="1"/>
      <c r="AH660" s="1"/>
      <c r="AI660" s="1"/>
    </row>
    <row r="661" spans="1:35" ht="15.75" customHeight="1" x14ac:dyDescent="0.2">
      <c r="A661" s="1"/>
      <c r="B661" s="1"/>
      <c r="C661" s="1"/>
      <c r="D661" s="1"/>
      <c r="E661" s="1"/>
      <c r="F661" s="1135"/>
      <c r="G661" s="1"/>
      <c r="H661" s="1"/>
      <c r="I661" s="1133"/>
      <c r="J661" s="1133"/>
      <c r="K661" s="1133"/>
      <c r="L661" s="1133"/>
      <c r="M661" s="1133"/>
      <c r="N661" s="1133"/>
      <c r="O661" s="1133"/>
      <c r="P661" s="1133"/>
      <c r="Q661" s="1133"/>
      <c r="R661" s="1133"/>
      <c r="S661" s="1133"/>
      <c r="T661" s="1133"/>
      <c r="U661" s="1133"/>
      <c r="V661" s="1133"/>
      <c r="W661" s="1133"/>
      <c r="X661" s="1133"/>
      <c r="Y661" s="1133"/>
      <c r="Z661" s="1133"/>
      <c r="AA661" s="1133"/>
      <c r="AB661" s="1133"/>
      <c r="AC661" s="1"/>
      <c r="AD661" s="1"/>
      <c r="AE661" s="1"/>
      <c r="AF661" s="1"/>
      <c r="AG661" s="1"/>
      <c r="AH661" s="1"/>
      <c r="AI661" s="1"/>
    </row>
    <row r="662" spans="1:35" ht="15.75" customHeight="1" x14ac:dyDescent="0.2">
      <c r="A662" s="1"/>
      <c r="B662" s="1"/>
      <c r="C662" s="1"/>
      <c r="D662" s="1"/>
      <c r="E662" s="1"/>
      <c r="F662" s="1135"/>
      <c r="G662" s="1"/>
      <c r="H662" s="1"/>
      <c r="I662" s="1133"/>
      <c r="J662" s="1133"/>
      <c r="K662" s="1133"/>
      <c r="L662" s="1133"/>
      <c r="M662" s="1133"/>
      <c r="N662" s="1133"/>
      <c r="O662" s="1133"/>
      <c r="P662" s="1133"/>
      <c r="Q662" s="1133"/>
      <c r="R662" s="1133"/>
      <c r="S662" s="1133"/>
      <c r="T662" s="1133"/>
      <c r="U662" s="1133"/>
      <c r="V662" s="1133"/>
      <c r="W662" s="1133"/>
      <c r="X662" s="1133"/>
      <c r="Y662" s="1133"/>
      <c r="Z662" s="1133"/>
      <c r="AA662" s="1133"/>
      <c r="AB662" s="1133"/>
      <c r="AC662" s="1"/>
      <c r="AD662" s="1"/>
      <c r="AE662" s="1"/>
      <c r="AF662" s="1"/>
      <c r="AG662" s="1"/>
      <c r="AH662" s="1"/>
      <c r="AI662" s="1"/>
    </row>
    <row r="663" spans="1:35" ht="15.75" customHeight="1" x14ac:dyDescent="0.2">
      <c r="A663" s="1"/>
      <c r="B663" s="1"/>
      <c r="C663" s="1"/>
      <c r="D663" s="1"/>
      <c r="E663" s="1"/>
      <c r="F663" s="1135"/>
      <c r="G663" s="1"/>
      <c r="H663" s="1"/>
      <c r="I663" s="1133"/>
      <c r="J663" s="1133"/>
      <c r="K663" s="1133"/>
      <c r="L663" s="1133"/>
      <c r="M663" s="1133"/>
      <c r="N663" s="1133"/>
      <c r="O663" s="1133"/>
      <c r="P663" s="1133"/>
      <c r="Q663" s="1133"/>
      <c r="R663" s="1133"/>
      <c r="S663" s="1133"/>
      <c r="T663" s="1133"/>
      <c r="U663" s="1133"/>
      <c r="V663" s="1133"/>
      <c r="W663" s="1133"/>
      <c r="X663" s="1133"/>
      <c r="Y663" s="1133"/>
      <c r="Z663" s="1133"/>
      <c r="AA663" s="1133"/>
      <c r="AB663" s="1133"/>
      <c r="AC663" s="1"/>
      <c r="AD663" s="1"/>
      <c r="AE663" s="1"/>
      <c r="AF663" s="1"/>
      <c r="AG663" s="1"/>
      <c r="AH663" s="1"/>
      <c r="AI663" s="1"/>
    </row>
    <row r="664" spans="1:35" ht="15.75" customHeight="1" x14ac:dyDescent="0.2">
      <c r="A664" s="1"/>
      <c r="B664" s="1"/>
      <c r="C664" s="1"/>
      <c r="D664" s="1"/>
      <c r="E664" s="1"/>
      <c r="F664" s="1135"/>
      <c r="G664" s="1"/>
      <c r="H664" s="1"/>
      <c r="I664" s="1133"/>
      <c r="J664" s="1133"/>
      <c r="K664" s="1133"/>
      <c r="L664" s="1133"/>
      <c r="M664" s="1133"/>
      <c r="N664" s="1133"/>
      <c r="O664" s="1133"/>
      <c r="P664" s="1133"/>
      <c r="Q664" s="1133"/>
      <c r="R664" s="1133"/>
      <c r="S664" s="1133"/>
      <c r="T664" s="1133"/>
      <c r="U664" s="1133"/>
      <c r="V664" s="1133"/>
      <c r="W664" s="1133"/>
      <c r="X664" s="1133"/>
      <c r="Y664" s="1133"/>
      <c r="Z664" s="1133"/>
      <c r="AA664" s="1133"/>
      <c r="AB664" s="1133"/>
      <c r="AC664" s="1"/>
      <c r="AD664" s="1"/>
      <c r="AE664" s="1"/>
      <c r="AF664" s="1"/>
      <c r="AG664" s="1"/>
      <c r="AH664" s="1"/>
      <c r="AI664" s="1"/>
    </row>
    <row r="665" spans="1:35" ht="15.75" customHeight="1" x14ac:dyDescent="0.2">
      <c r="A665" s="1"/>
      <c r="B665" s="1"/>
      <c r="C665" s="1"/>
      <c r="D665" s="1"/>
      <c r="E665" s="1"/>
      <c r="F665" s="1135"/>
      <c r="G665" s="1"/>
      <c r="H665" s="1"/>
      <c r="I665" s="1133"/>
      <c r="J665" s="1133"/>
      <c r="K665" s="1133"/>
      <c r="L665" s="1133"/>
      <c r="M665" s="1133"/>
      <c r="N665" s="1133"/>
      <c r="O665" s="1133"/>
      <c r="P665" s="1133"/>
      <c r="Q665" s="1133"/>
      <c r="R665" s="1133"/>
      <c r="S665" s="1133"/>
      <c r="T665" s="1133"/>
      <c r="U665" s="1133"/>
      <c r="V665" s="1133"/>
      <c r="W665" s="1133"/>
      <c r="X665" s="1133"/>
      <c r="Y665" s="1133"/>
      <c r="Z665" s="1133"/>
      <c r="AA665" s="1133"/>
      <c r="AB665" s="1133"/>
      <c r="AC665" s="1"/>
      <c r="AD665" s="1"/>
      <c r="AE665" s="1"/>
      <c r="AF665" s="1"/>
      <c r="AG665" s="1"/>
      <c r="AH665" s="1"/>
      <c r="AI665" s="1"/>
    </row>
    <row r="666" spans="1:35" ht="15.75" customHeight="1" x14ac:dyDescent="0.2">
      <c r="A666" s="1"/>
      <c r="B666" s="1"/>
      <c r="C666" s="1"/>
      <c r="D666" s="1"/>
      <c r="E666" s="1"/>
      <c r="F666" s="1135"/>
      <c r="G666" s="1"/>
      <c r="H666" s="1"/>
      <c r="I666" s="1133"/>
      <c r="J666" s="1133"/>
      <c r="K666" s="1133"/>
      <c r="L666" s="1133"/>
      <c r="M666" s="1133"/>
      <c r="N666" s="1133"/>
      <c r="O666" s="1133"/>
      <c r="P666" s="1133"/>
      <c r="Q666" s="1133"/>
      <c r="R666" s="1133"/>
      <c r="S666" s="1133"/>
      <c r="T666" s="1133"/>
      <c r="U666" s="1133"/>
      <c r="V666" s="1133"/>
      <c r="W666" s="1133"/>
      <c r="X666" s="1133"/>
      <c r="Y666" s="1133"/>
      <c r="Z666" s="1133"/>
      <c r="AA666" s="1133"/>
      <c r="AB666" s="1133"/>
      <c r="AC666" s="1"/>
      <c r="AD666" s="1"/>
      <c r="AE666" s="1"/>
      <c r="AF666" s="1"/>
      <c r="AG666" s="1"/>
      <c r="AH666" s="1"/>
      <c r="AI666" s="1"/>
    </row>
    <row r="667" spans="1:35" ht="15.75" customHeight="1" x14ac:dyDescent="0.2">
      <c r="A667" s="1"/>
      <c r="B667" s="1"/>
      <c r="C667" s="1"/>
      <c r="D667" s="1"/>
      <c r="E667" s="1"/>
      <c r="F667" s="1135"/>
      <c r="G667" s="1"/>
      <c r="H667" s="1"/>
      <c r="I667" s="1133"/>
      <c r="J667" s="1133"/>
      <c r="K667" s="1133"/>
      <c r="L667" s="1133"/>
      <c r="M667" s="1133"/>
      <c r="N667" s="1133"/>
      <c r="O667" s="1133"/>
      <c r="P667" s="1133"/>
      <c r="Q667" s="1133"/>
      <c r="R667" s="1133"/>
      <c r="S667" s="1133"/>
      <c r="T667" s="1133"/>
      <c r="U667" s="1133"/>
      <c r="V667" s="1133"/>
      <c r="W667" s="1133"/>
      <c r="X667" s="1133"/>
      <c r="Y667" s="1133"/>
      <c r="Z667" s="1133"/>
      <c r="AA667" s="1133"/>
      <c r="AB667" s="1133"/>
      <c r="AC667" s="1"/>
      <c r="AD667" s="1"/>
      <c r="AE667" s="1"/>
      <c r="AF667" s="1"/>
      <c r="AG667" s="1"/>
      <c r="AH667" s="1"/>
      <c r="AI667" s="1"/>
    </row>
    <row r="668" spans="1:35" ht="15.75" customHeight="1" x14ac:dyDescent="0.2">
      <c r="A668" s="1"/>
      <c r="B668" s="1"/>
      <c r="C668" s="1"/>
      <c r="D668" s="1"/>
      <c r="E668" s="1"/>
      <c r="F668" s="1135"/>
      <c r="G668" s="1"/>
      <c r="H668" s="1"/>
      <c r="I668" s="1133"/>
      <c r="J668" s="1133"/>
      <c r="K668" s="1133"/>
      <c r="L668" s="1133"/>
      <c r="M668" s="1133"/>
      <c r="N668" s="1133"/>
      <c r="O668" s="1133"/>
      <c r="P668" s="1133"/>
      <c r="Q668" s="1133"/>
      <c r="R668" s="1133"/>
      <c r="S668" s="1133"/>
      <c r="T668" s="1133"/>
      <c r="U668" s="1133"/>
      <c r="V668" s="1133"/>
      <c r="W668" s="1133"/>
      <c r="X668" s="1133"/>
      <c r="Y668" s="1133"/>
      <c r="Z668" s="1133"/>
      <c r="AA668" s="1133"/>
      <c r="AB668" s="1133"/>
      <c r="AC668" s="1"/>
      <c r="AD668" s="1"/>
      <c r="AE668" s="1"/>
      <c r="AF668" s="1"/>
      <c r="AG668" s="1"/>
      <c r="AH668" s="1"/>
      <c r="AI668" s="1"/>
    </row>
    <row r="669" spans="1:35" ht="15.75" customHeight="1" x14ac:dyDescent="0.2">
      <c r="A669" s="1"/>
      <c r="B669" s="1"/>
      <c r="C669" s="1"/>
      <c r="D669" s="1"/>
      <c r="E669" s="1"/>
      <c r="F669" s="1135"/>
      <c r="G669" s="1"/>
      <c r="H669" s="1"/>
      <c r="I669" s="1133"/>
      <c r="J669" s="1133"/>
      <c r="K669" s="1133"/>
      <c r="L669" s="1133"/>
      <c r="M669" s="1133"/>
      <c r="N669" s="1133"/>
      <c r="O669" s="1133"/>
      <c r="P669" s="1133"/>
      <c r="Q669" s="1133"/>
      <c r="R669" s="1133"/>
      <c r="S669" s="1133"/>
      <c r="T669" s="1133"/>
      <c r="U669" s="1133"/>
      <c r="V669" s="1133"/>
      <c r="W669" s="1133"/>
      <c r="X669" s="1133"/>
      <c r="Y669" s="1133"/>
      <c r="Z669" s="1133"/>
      <c r="AA669" s="1133"/>
      <c r="AB669" s="1133"/>
      <c r="AC669" s="1"/>
      <c r="AD669" s="1"/>
      <c r="AE669" s="1"/>
      <c r="AF669" s="1"/>
      <c r="AG669" s="1"/>
      <c r="AH669" s="1"/>
      <c r="AI669" s="1"/>
    </row>
    <row r="670" spans="1:35" ht="15.75" customHeight="1" x14ac:dyDescent="0.2">
      <c r="A670" s="1"/>
      <c r="B670" s="1"/>
      <c r="C670" s="1"/>
      <c r="D670" s="1"/>
      <c r="E670" s="1"/>
      <c r="F670" s="1135"/>
      <c r="G670" s="1"/>
      <c r="H670" s="1"/>
      <c r="I670" s="1133"/>
      <c r="J670" s="1133"/>
      <c r="K670" s="1133"/>
      <c r="L670" s="1133"/>
      <c r="M670" s="1133"/>
      <c r="N670" s="1133"/>
      <c r="O670" s="1133"/>
      <c r="P670" s="1133"/>
      <c r="Q670" s="1133"/>
      <c r="R670" s="1133"/>
      <c r="S670" s="1133"/>
      <c r="T670" s="1133"/>
      <c r="U670" s="1133"/>
      <c r="V670" s="1133"/>
      <c r="W670" s="1133"/>
      <c r="X670" s="1133"/>
      <c r="Y670" s="1133"/>
      <c r="Z670" s="1133"/>
      <c r="AA670" s="1133"/>
      <c r="AB670" s="1133"/>
      <c r="AC670" s="1"/>
      <c r="AD670" s="1"/>
      <c r="AE670" s="1"/>
      <c r="AF670" s="1"/>
      <c r="AG670" s="1"/>
      <c r="AH670" s="1"/>
      <c r="AI670" s="1"/>
    </row>
    <row r="671" spans="1:35" ht="15.75" customHeight="1" x14ac:dyDescent="0.2">
      <c r="A671" s="1"/>
      <c r="B671" s="1"/>
      <c r="C671" s="1"/>
      <c r="D671" s="1"/>
      <c r="E671" s="1"/>
      <c r="F671" s="1135"/>
      <c r="G671" s="1"/>
      <c r="H671" s="1"/>
      <c r="I671" s="1133"/>
      <c r="J671" s="1133"/>
      <c r="K671" s="1133"/>
      <c r="L671" s="1133"/>
      <c r="M671" s="1133"/>
      <c r="N671" s="1133"/>
      <c r="O671" s="1133"/>
      <c r="P671" s="1133"/>
      <c r="Q671" s="1133"/>
      <c r="R671" s="1133"/>
      <c r="S671" s="1133"/>
      <c r="T671" s="1133"/>
      <c r="U671" s="1133"/>
      <c r="V671" s="1133"/>
      <c r="W671" s="1133"/>
      <c r="X671" s="1133"/>
      <c r="Y671" s="1133"/>
      <c r="Z671" s="1133"/>
      <c r="AA671" s="1133"/>
      <c r="AB671" s="1133"/>
      <c r="AC671" s="1"/>
      <c r="AD671" s="1"/>
      <c r="AE671" s="1"/>
      <c r="AF671" s="1"/>
      <c r="AG671" s="1"/>
      <c r="AH671" s="1"/>
      <c r="AI671" s="1"/>
    </row>
    <row r="672" spans="1:35" ht="15.75" customHeight="1" x14ac:dyDescent="0.2">
      <c r="A672" s="1"/>
      <c r="B672" s="1"/>
      <c r="C672" s="1"/>
      <c r="D672" s="1"/>
      <c r="E672" s="1"/>
      <c r="F672" s="1135"/>
      <c r="G672" s="1"/>
      <c r="H672" s="1"/>
      <c r="I672" s="1133"/>
      <c r="J672" s="1133"/>
      <c r="K672" s="1133"/>
      <c r="L672" s="1133"/>
      <c r="M672" s="1133"/>
      <c r="N672" s="1133"/>
      <c r="O672" s="1133"/>
      <c r="P672" s="1133"/>
      <c r="Q672" s="1133"/>
      <c r="R672" s="1133"/>
      <c r="S672" s="1133"/>
      <c r="T672" s="1133"/>
      <c r="U672" s="1133"/>
      <c r="V672" s="1133"/>
      <c r="W672" s="1133"/>
      <c r="X672" s="1133"/>
      <c r="Y672" s="1133"/>
      <c r="Z672" s="1133"/>
      <c r="AA672" s="1133"/>
      <c r="AB672" s="1133"/>
      <c r="AC672" s="1"/>
      <c r="AD672" s="1"/>
      <c r="AE672" s="1"/>
      <c r="AF672" s="1"/>
      <c r="AG672" s="1"/>
      <c r="AH672" s="1"/>
      <c r="AI672" s="1"/>
    </row>
    <row r="673" spans="1:35" ht="15.75" customHeight="1" x14ac:dyDescent="0.2">
      <c r="A673" s="1"/>
      <c r="B673" s="1"/>
      <c r="C673" s="1"/>
      <c r="D673" s="1"/>
      <c r="E673" s="1"/>
      <c r="F673" s="1135"/>
      <c r="G673" s="1"/>
      <c r="H673" s="1"/>
      <c r="I673" s="1133"/>
      <c r="J673" s="1133"/>
      <c r="K673" s="1133"/>
      <c r="L673" s="1133"/>
      <c r="M673" s="1133"/>
      <c r="N673" s="1133"/>
      <c r="O673" s="1133"/>
      <c r="P673" s="1133"/>
      <c r="Q673" s="1133"/>
      <c r="R673" s="1133"/>
      <c r="S673" s="1133"/>
      <c r="T673" s="1133"/>
      <c r="U673" s="1133"/>
      <c r="V673" s="1133"/>
      <c r="W673" s="1133"/>
      <c r="X673" s="1133"/>
      <c r="Y673" s="1133"/>
      <c r="Z673" s="1133"/>
      <c r="AA673" s="1133"/>
      <c r="AB673" s="1133"/>
      <c r="AC673" s="1"/>
      <c r="AD673" s="1"/>
      <c r="AE673" s="1"/>
      <c r="AF673" s="1"/>
      <c r="AG673" s="1"/>
      <c r="AH673" s="1"/>
      <c r="AI673" s="1"/>
    </row>
    <row r="674" spans="1:35" ht="15.75" customHeight="1" x14ac:dyDescent="0.2">
      <c r="A674" s="1"/>
      <c r="B674" s="1"/>
      <c r="C674" s="1"/>
      <c r="D674" s="1"/>
      <c r="E674" s="1"/>
      <c r="F674" s="1135"/>
      <c r="G674" s="1"/>
      <c r="H674" s="1"/>
      <c r="I674" s="1133"/>
      <c r="J674" s="1133"/>
      <c r="K674" s="1133"/>
      <c r="L674" s="1133"/>
      <c r="M674" s="1133"/>
      <c r="N674" s="1133"/>
      <c r="O674" s="1133"/>
      <c r="P674" s="1133"/>
      <c r="Q674" s="1133"/>
      <c r="R674" s="1133"/>
      <c r="S674" s="1133"/>
      <c r="T674" s="1133"/>
      <c r="U674" s="1133"/>
      <c r="V674" s="1133"/>
      <c r="W674" s="1133"/>
      <c r="X674" s="1133"/>
      <c r="Y674" s="1133"/>
      <c r="Z674" s="1133"/>
      <c r="AA674" s="1133"/>
      <c r="AB674" s="1133"/>
      <c r="AC674" s="1"/>
      <c r="AD674" s="1"/>
      <c r="AE674" s="1"/>
      <c r="AF674" s="1"/>
      <c r="AG674" s="1"/>
      <c r="AH674" s="1"/>
      <c r="AI674" s="1"/>
    </row>
    <row r="675" spans="1:35" ht="15.75" customHeight="1" x14ac:dyDescent="0.2">
      <c r="A675" s="1"/>
      <c r="B675" s="1"/>
      <c r="C675" s="1"/>
      <c r="D675" s="1"/>
      <c r="E675" s="1"/>
      <c r="F675" s="1135"/>
      <c r="G675" s="1"/>
      <c r="H675" s="1"/>
      <c r="I675" s="1133"/>
      <c r="J675" s="1133"/>
      <c r="K675" s="1133"/>
      <c r="L675" s="1133"/>
      <c r="M675" s="1133"/>
      <c r="N675" s="1133"/>
      <c r="O675" s="1133"/>
      <c r="P675" s="1133"/>
      <c r="Q675" s="1133"/>
      <c r="R675" s="1133"/>
      <c r="S675" s="1133"/>
      <c r="T675" s="1133"/>
      <c r="U675" s="1133"/>
      <c r="V675" s="1133"/>
      <c r="W675" s="1133"/>
      <c r="X675" s="1133"/>
      <c r="Y675" s="1133"/>
      <c r="Z675" s="1133"/>
      <c r="AA675" s="1133"/>
      <c r="AB675" s="1133"/>
      <c r="AC675" s="1"/>
      <c r="AD675" s="1"/>
      <c r="AE675" s="1"/>
      <c r="AF675" s="1"/>
      <c r="AG675" s="1"/>
      <c r="AH675" s="1"/>
      <c r="AI675" s="1"/>
    </row>
    <row r="676" spans="1:35" ht="15.75" customHeight="1" x14ac:dyDescent="0.2">
      <c r="A676" s="1"/>
      <c r="B676" s="1"/>
      <c r="C676" s="1"/>
      <c r="D676" s="1"/>
      <c r="E676" s="1"/>
      <c r="F676" s="1135"/>
      <c r="G676" s="1"/>
      <c r="H676" s="1"/>
      <c r="I676" s="1133"/>
      <c r="J676" s="1133"/>
      <c r="K676" s="1133"/>
      <c r="L676" s="1133"/>
      <c r="M676" s="1133"/>
      <c r="N676" s="1133"/>
      <c r="O676" s="1133"/>
      <c r="P676" s="1133"/>
      <c r="Q676" s="1133"/>
      <c r="R676" s="1133"/>
      <c r="S676" s="1133"/>
      <c r="T676" s="1133"/>
      <c r="U676" s="1133"/>
      <c r="V676" s="1133"/>
      <c r="W676" s="1133"/>
      <c r="X676" s="1133"/>
      <c r="Y676" s="1133"/>
      <c r="Z676" s="1133"/>
      <c r="AA676" s="1133"/>
      <c r="AB676" s="1133"/>
      <c r="AC676" s="1"/>
      <c r="AD676" s="1"/>
      <c r="AE676" s="1"/>
      <c r="AF676" s="1"/>
      <c r="AG676" s="1"/>
      <c r="AH676" s="1"/>
      <c r="AI676" s="1"/>
    </row>
    <row r="677" spans="1:35" ht="15.75" customHeight="1" x14ac:dyDescent="0.2">
      <c r="A677" s="1"/>
      <c r="B677" s="1"/>
      <c r="C677" s="1"/>
      <c r="D677" s="1"/>
      <c r="E677" s="1"/>
      <c r="F677" s="1135"/>
      <c r="G677" s="1"/>
      <c r="H677" s="1"/>
      <c r="I677" s="1133"/>
      <c r="J677" s="1133"/>
      <c r="K677" s="1133"/>
      <c r="L677" s="1133"/>
      <c r="M677" s="1133"/>
      <c r="N677" s="1133"/>
      <c r="O677" s="1133"/>
      <c r="P677" s="1133"/>
      <c r="Q677" s="1133"/>
      <c r="R677" s="1133"/>
      <c r="S677" s="1133"/>
      <c r="T677" s="1133"/>
      <c r="U677" s="1133"/>
      <c r="V677" s="1133"/>
      <c r="W677" s="1133"/>
      <c r="X677" s="1133"/>
      <c r="Y677" s="1133"/>
      <c r="Z677" s="1133"/>
      <c r="AA677" s="1133"/>
      <c r="AB677" s="1133"/>
      <c r="AC677" s="1"/>
      <c r="AD677" s="1"/>
      <c r="AE677" s="1"/>
      <c r="AF677" s="1"/>
      <c r="AG677" s="1"/>
      <c r="AH677" s="1"/>
      <c r="AI677" s="1"/>
    </row>
    <row r="678" spans="1:35" ht="15.75" customHeight="1" x14ac:dyDescent="0.2">
      <c r="A678" s="1"/>
      <c r="B678" s="1"/>
      <c r="C678" s="1"/>
      <c r="D678" s="1"/>
      <c r="E678" s="1"/>
      <c r="F678" s="1135"/>
      <c r="G678" s="1"/>
      <c r="H678" s="1"/>
      <c r="I678" s="1133"/>
      <c r="J678" s="1133"/>
      <c r="K678" s="1133"/>
      <c r="L678" s="1133"/>
      <c r="M678" s="1133"/>
      <c r="N678" s="1133"/>
      <c r="O678" s="1133"/>
      <c r="P678" s="1133"/>
      <c r="Q678" s="1133"/>
      <c r="R678" s="1133"/>
      <c r="S678" s="1133"/>
      <c r="T678" s="1133"/>
      <c r="U678" s="1133"/>
      <c r="V678" s="1133"/>
      <c r="W678" s="1133"/>
      <c r="X678" s="1133"/>
      <c r="Y678" s="1133"/>
      <c r="Z678" s="1133"/>
      <c r="AA678" s="1133"/>
      <c r="AB678" s="1133"/>
      <c r="AC678" s="1"/>
      <c r="AD678" s="1"/>
      <c r="AE678" s="1"/>
      <c r="AF678" s="1"/>
      <c r="AG678" s="1"/>
      <c r="AH678" s="1"/>
      <c r="AI678" s="1"/>
    </row>
    <row r="679" spans="1:35" ht="15.75" customHeight="1" x14ac:dyDescent="0.2">
      <c r="A679" s="1"/>
      <c r="B679" s="1"/>
      <c r="C679" s="1"/>
      <c r="D679" s="1"/>
      <c r="E679" s="1"/>
      <c r="F679" s="1135"/>
      <c r="G679" s="1"/>
      <c r="H679" s="1"/>
      <c r="I679" s="1133"/>
      <c r="J679" s="1133"/>
      <c r="K679" s="1133"/>
      <c r="L679" s="1133"/>
      <c r="M679" s="1133"/>
      <c r="N679" s="1133"/>
      <c r="O679" s="1133"/>
      <c r="P679" s="1133"/>
      <c r="Q679" s="1133"/>
      <c r="R679" s="1133"/>
      <c r="S679" s="1133"/>
      <c r="T679" s="1133"/>
      <c r="U679" s="1133"/>
      <c r="V679" s="1133"/>
      <c r="W679" s="1133"/>
      <c r="X679" s="1133"/>
      <c r="Y679" s="1133"/>
      <c r="Z679" s="1133"/>
      <c r="AA679" s="1133"/>
      <c r="AB679" s="1133"/>
      <c r="AC679" s="1"/>
      <c r="AD679" s="1"/>
      <c r="AE679" s="1"/>
      <c r="AF679" s="1"/>
      <c r="AG679" s="1"/>
      <c r="AH679" s="1"/>
      <c r="AI679" s="1"/>
    </row>
    <row r="680" spans="1:35" ht="15.75" customHeight="1" x14ac:dyDescent="0.2">
      <c r="A680" s="1"/>
      <c r="B680" s="1"/>
      <c r="C680" s="1"/>
      <c r="D680" s="1"/>
      <c r="E680" s="1"/>
      <c r="F680" s="1135"/>
      <c r="G680" s="1"/>
      <c r="H680" s="1"/>
      <c r="I680" s="1133"/>
      <c r="J680" s="1133"/>
      <c r="K680" s="1133"/>
      <c r="L680" s="1133"/>
      <c r="M680" s="1133"/>
      <c r="N680" s="1133"/>
      <c r="O680" s="1133"/>
      <c r="P680" s="1133"/>
      <c r="Q680" s="1133"/>
      <c r="R680" s="1133"/>
      <c r="S680" s="1133"/>
      <c r="T680" s="1133"/>
      <c r="U680" s="1133"/>
      <c r="V680" s="1133"/>
      <c r="W680" s="1133"/>
      <c r="X680" s="1133"/>
      <c r="Y680" s="1133"/>
      <c r="Z680" s="1133"/>
      <c r="AA680" s="1133"/>
      <c r="AB680" s="1133"/>
      <c r="AC680" s="1"/>
      <c r="AD680" s="1"/>
      <c r="AE680" s="1"/>
      <c r="AF680" s="1"/>
      <c r="AG680" s="1"/>
      <c r="AH680" s="1"/>
      <c r="AI680" s="1"/>
    </row>
    <row r="681" spans="1:35" ht="15.75" customHeight="1" x14ac:dyDescent="0.2">
      <c r="A681" s="1"/>
      <c r="B681" s="1"/>
      <c r="C681" s="1"/>
      <c r="D681" s="1"/>
      <c r="E681" s="1"/>
      <c r="F681" s="1135"/>
      <c r="G681" s="1"/>
      <c r="H681" s="1"/>
      <c r="I681" s="1133"/>
      <c r="J681" s="1133"/>
      <c r="K681" s="1133"/>
      <c r="L681" s="1133"/>
      <c r="M681" s="1133"/>
      <c r="N681" s="1133"/>
      <c r="O681" s="1133"/>
      <c r="P681" s="1133"/>
      <c r="Q681" s="1133"/>
      <c r="R681" s="1133"/>
      <c r="S681" s="1133"/>
      <c r="T681" s="1133"/>
      <c r="U681" s="1133"/>
      <c r="V681" s="1133"/>
      <c r="W681" s="1133"/>
      <c r="X681" s="1133"/>
      <c r="Y681" s="1133"/>
      <c r="Z681" s="1133"/>
      <c r="AA681" s="1133"/>
      <c r="AB681" s="1133"/>
      <c r="AC681" s="1"/>
      <c r="AD681" s="1"/>
      <c r="AE681" s="1"/>
      <c r="AF681" s="1"/>
      <c r="AG681" s="1"/>
      <c r="AH681" s="1"/>
      <c r="AI681" s="1"/>
    </row>
    <row r="682" spans="1:35" ht="15.75" customHeight="1" x14ac:dyDescent="0.2">
      <c r="A682" s="1"/>
      <c r="B682" s="1"/>
      <c r="C682" s="1"/>
      <c r="D682" s="1"/>
      <c r="E682" s="1"/>
      <c r="F682" s="1135"/>
      <c r="G682" s="1"/>
      <c r="H682" s="1"/>
      <c r="I682" s="1133"/>
      <c r="J682" s="1133"/>
      <c r="K682" s="1133"/>
      <c r="L682" s="1133"/>
      <c r="M682" s="1133"/>
      <c r="N682" s="1133"/>
      <c r="O682" s="1133"/>
      <c r="P682" s="1133"/>
      <c r="Q682" s="1133"/>
      <c r="R682" s="1133"/>
      <c r="S682" s="1133"/>
      <c r="T682" s="1133"/>
      <c r="U682" s="1133"/>
      <c r="V682" s="1133"/>
      <c r="W682" s="1133"/>
      <c r="X682" s="1133"/>
      <c r="Y682" s="1133"/>
      <c r="Z682" s="1133"/>
      <c r="AA682" s="1133"/>
      <c r="AB682" s="1133"/>
      <c r="AC682" s="1"/>
      <c r="AD682" s="1"/>
      <c r="AE682" s="1"/>
      <c r="AF682" s="1"/>
      <c r="AG682" s="1"/>
      <c r="AH682" s="1"/>
      <c r="AI682" s="1"/>
    </row>
    <row r="683" spans="1:35" ht="15.75" customHeight="1" x14ac:dyDescent="0.2">
      <c r="A683" s="1"/>
      <c r="B683" s="1"/>
      <c r="C683" s="1"/>
      <c r="D683" s="1"/>
      <c r="E683" s="1"/>
      <c r="F683" s="1135"/>
      <c r="G683" s="1"/>
      <c r="H683" s="1"/>
      <c r="I683" s="1133"/>
      <c r="J683" s="1133"/>
      <c r="K683" s="1133"/>
      <c r="L683" s="1133"/>
      <c r="M683" s="1133"/>
      <c r="N683" s="1133"/>
      <c r="O683" s="1133"/>
      <c r="P683" s="1133"/>
      <c r="Q683" s="1133"/>
      <c r="R683" s="1133"/>
      <c r="S683" s="1133"/>
      <c r="T683" s="1133"/>
      <c r="U683" s="1133"/>
      <c r="V683" s="1133"/>
      <c r="W683" s="1133"/>
      <c r="X683" s="1133"/>
      <c r="Y683" s="1133"/>
      <c r="Z683" s="1133"/>
      <c r="AA683" s="1133"/>
      <c r="AB683" s="1133"/>
      <c r="AC683" s="1"/>
      <c r="AD683" s="1"/>
      <c r="AE683" s="1"/>
      <c r="AF683" s="1"/>
      <c r="AG683" s="1"/>
      <c r="AH683" s="1"/>
      <c r="AI683" s="1"/>
    </row>
    <row r="684" spans="1:35" ht="15.75" customHeight="1" x14ac:dyDescent="0.2">
      <c r="A684" s="1"/>
      <c r="B684" s="1"/>
      <c r="C684" s="1"/>
      <c r="D684" s="1"/>
      <c r="E684" s="1"/>
      <c r="F684" s="1135"/>
      <c r="G684" s="1"/>
      <c r="H684" s="1"/>
      <c r="I684" s="1133"/>
      <c r="J684" s="1133"/>
      <c r="K684" s="1133"/>
      <c r="L684" s="1133"/>
      <c r="M684" s="1133"/>
      <c r="N684" s="1133"/>
      <c r="O684" s="1133"/>
      <c r="P684" s="1133"/>
      <c r="Q684" s="1133"/>
      <c r="R684" s="1133"/>
      <c r="S684" s="1133"/>
      <c r="T684" s="1133"/>
      <c r="U684" s="1133"/>
      <c r="V684" s="1133"/>
      <c r="W684" s="1133"/>
      <c r="X684" s="1133"/>
      <c r="Y684" s="1133"/>
      <c r="Z684" s="1133"/>
      <c r="AA684" s="1133"/>
      <c r="AB684" s="1133"/>
      <c r="AC684" s="1"/>
      <c r="AD684" s="1"/>
      <c r="AE684" s="1"/>
      <c r="AF684" s="1"/>
      <c r="AG684" s="1"/>
      <c r="AH684" s="1"/>
      <c r="AI684" s="1"/>
    </row>
    <row r="685" spans="1:35" ht="15.75" customHeight="1" x14ac:dyDescent="0.2">
      <c r="A685" s="1"/>
      <c r="B685" s="1"/>
      <c r="C685" s="1"/>
      <c r="D685" s="1"/>
      <c r="E685" s="1"/>
      <c r="F685" s="1135"/>
      <c r="G685" s="1"/>
      <c r="H685" s="1"/>
      <c r="I685" s="1133"/>
      <c r="J685" s="1133"/>
      <c r="K685" s="1133"/>
      <c r="L685" s="1133"/>
      <c r="M685" s="1133"/>
      <c r="N685" s="1133"/>
      <c r="O685" s="1133"/>
      <c r="P685" s="1133"/>
      <c r="Q685" s="1133"/>
      <c r="R685" s="1133"/>
      <c r="S685" s="1133"/>
      <c r="T685" s="1133"/>
      <c r="U685" s="1133"/>
      <c r="V685" s="1133"/>
      <c r="W685" s="1133"/>
      <c r="X685" s="1133"/>
      <c r="Y685" s="1133"/>
      <c r="Z685" s="1133"/>
      <c r="AA685" s="1133"/>
      <c r="AB685" s="1133"/>
      <c r="AC685" s="1"/>
      <c r="AD685" s="1"/>
      <c r="AE685" s="1"/>
      <c r="AF685" s="1"/>
      <c r="AG685" s="1"/>
      <c r="AH685" s="1"/>
      <c r="AI685" s="1"/>
    </row>
    <row r="686" spans="1:35" ht="15.75" customHeight="1" x14ac:dyDescent="0.2">
      <c r="A686" s="1"/>
      <c r="B686" s="1"/>
      <c r="C686" s="1"/>
      <c r="D686" s="1"/>
      <c r="E686" s="1"/>
      <c r="F686" s="1135"/>
      <c r="G686" s="1"/>
      <c r="H686" s="1"/>
      <c r="I686" s="1133"/>
      <c r="J686" s="1133"/>
      <c r="K686" s="1133"/>
      <c r="L686" s="1133"/>
      <c r="M686" s="1133"/>
      <c r="N686" s="1133"/>
      <c r="O686" s="1133"/>
      <c r="P686" s="1133"/>
      <c r="Q686" s="1133"/>
      <c r="R686" s="1133"/>
      <c r="S686" s="1133"/>
      <c r="T686" s="1133"/>
      <c r="U686" s="1133"/>
      <c r="V686" s="1133"/>
      <c r="W686" s="1133"/>
      <c r="X686" s="1133"/>
      <c r="Y686" s="1133"/>
      <c r="Z686" s="1133"/>
      <c r="AA686" s="1133"/>
      <c r="AB686" s="1133"/>
      <c r="AC686" s="1"/>
      <c r="AD686" s="1"/>
      <c r="AE686" s="1"/>
      <c r="AF686" s="1"/>
      <c r="AG686" s="1"/>
      <c r="AH686" s="1"/>
      <c r="AI686" s="1"/>
    </row>
    <row r="687" spans="1:35" ht="15.75" customHeight="1" x14ac:dyDescent="0.2">
      <c r="A687" s="1"/>
      <c r="B687" s="1"/>
      <c r="C687" s="1"/>
      <c r="D687" s="1"/>
      <c r="E687" s="1"/>
      <c r="F687" s="1135"/>
      <c r="G687" s="1"/>
      <c r="H687" s="1"/>
      <c r="I687" s="1133"/>
      <c r="J687" s="1133"/>
      <c r="K687" s="1133"/>
      <c r="L687" s="1133"/>
      <c r="M687" s="1133"/>
      <c r="N687" s="1133"/>
      <c r="O687" s="1133"/>
      <c r="P687" s="1133"/>
      <c r="Q687" s="1133"/>
      <c r="R687" s="1133"/>
      <c r="S687" s="1133"/>
      <c r="T687" s="1133"/>
      <c r="U687" s="1133"/>
      <c r="V687" s="1133"/>
      <c r="W687" s="1133"/>
      <c r="X687" s="1133"/>
      <c r="Y687" s="1133"/>
      <c r="Z687" s="1133"/>
      <c r="AA687" s="1133"/>
      <c r="AB687" s="1133"/>
      <c r="AC687" s="1"/>
      <c r="AD687" s="1"/>
      <c r="AE687" s="1"/>
      <c r="AF687" s="1"/>
      <c r="AG687" s="1"/>
      <c r="AH687" s="1"/>
      <c r="AI687" s="1"/>
    </row>
    <row r="688" spans="1:35" ht="15.75" customHeight="1" x14ac:dyDescent="0.2">
      <c r="A688" s="1"/>
      <c r="B688" s="1"/>
      <c r="C688" s="1"/>
      <c r="D688" s="1"/>
      <c r="E688" s="1"/>
      <c r="F688" s="1135"/>
      <c r="G688" s="1"/>
      <c r="H688" s="1"/>
      <c r="I688" s="1133"/>
      <c r="J688" s="1133"/>
      <c r="K688" s="1133"/>
      <c r="L688" s="1133"/>
      <c r="M688" s="1133"/>
      <c r="N688" s="1133"/>
      <c r="O688" s="1133"/>
      <c r="P688" s="1133"/>
      <c r="Q688" s="1133"/>
      <c r="R688" s="1133"/>
      <c r="S688" s="1133"/>
      <c r="T688" s="1133"/>
      <c r="U688" s="1133"/>
      <c r="V688" s="1133"/>
      <c r="W688" s="1133"/>
      <c r="X688" s="1133"/>
      <c r="Y688" s="1133"/>
      <c r="Z688" s="1133"/>
      <c r="AA688" s="1133"/>
      <c r="AB688" s="1133"/>
      <c r="AC688" s="1"/>
      <c r="AD688" s="1"/>
      <c r="AE688" s="1"/>
      <c r="AF688" s="1"/>
      <c r="AG688" s="1"/>
      <c r="AH688" s="1"/>
      <c r="AI688" s="1"/>
    </row>
    <row r="689" spans="1:35" ht="15.75" customHeight="1" x14ac:dyDescent="0.2">
      <c r="A689" s="1"/>
      <c r="B689" s="1"/>
      <c r="C689" s="1"/>
      <c r="D689" s="1"/>
      <c r="E689" s="1"/>
      <c r="F689" s="1135"/>
      <c r="G689" s="1"/>
      <c r="H689" s="1"/>
      <c r="I689" s="1133"/>
      <c r="J689" s="1133"/>
      <c r="K689" s="1133"/>
      <c r="L689" s="1133"/>
      <c r="M689" s="1133"/>
      <c r="N689" s="1133"/>
      <c r="O689" s="1133"/>
      <c r="P689" s="1133"/>
      <c r="Q689" s="1133"/>
      <c r="R689" s="1133"/>
      <c r="S689" s="1133"/>
      <c r="T689" s="1133"/>
      <c r="U689" s="1133"/>
      <c r="V689" s="1133"/>
      <c r="W689" s="1133"/>
      <c r="X689" s="1133"/>
      <c r="Y689" s="1133"/>
      <c r="Z689" s="1133"/>
      <c r="AA689" s="1133"/>
      <c r="AB689" s="1133"/>
      <c r="AC689" s="1"/>
      <c r="AD689" s="1"/>
      <c r="AE689" s="1"/>
      <c r="AF689" s="1"/>
      <c r="AG689" s="1"/>
      <c r="AH689" s="1"/>
      <c r="AI689" s="1"/>
    </row>
    <row r="690" spans="1:35" ht="15.75" customHeight="1" x14ac:dyDescent="0.2">
      <c r="A690" s="1"/>
      <c r="B690" s="1"/>
      <c r="C690" s="1"/>
      <c r="D690" s="1"/>
      <c r="E690" s="1"/>
      <c r="F690" s="1135"/>
      <c r="G690" s="1"/>
      <c r="H690" s="1"/>
      <c r="I690" s="1133"/>
      <c r="J690" s="1133"/>
      <c r="K690" s="1133"/>
      <c r="L690" s="1133"/>
      <c r="M690" s="1133"/>
      <c r="N690" s="1133"/>
      <c r="O690" s="1133"/>
      <c r="P690" s="1133"/>
      <c r="Q690" s="1133"/>
      <c r="R690" s="1133"/>
      <c r="S690" s="1133"/>
      <c r="T690" s="1133"/>
      <c r="U690" s="1133"/>
      <c r="V690" s="1133"/>
      <c r="W690" s="1133"/>
      <c r="X690" s="1133"/>
      <c r="Y690" s="1133"/>
      <c r="Z690" s="1133"/>
      <c r="AA690" s="1133"/>
      <c r="AB690" s="1133"/>
      <c r="AC690" s="1"/>
      <c r="AD690" s="1"/>
      <c r="AE690" s="1"/>
      <c r="AF690" s="1"/>
      <c r="AG690" s="1"/>
      <c r="AH690" s="1"/>
      <c r="AI690" s="1"/>
    </row>
    <row r="691" spans="1:35" ht="15.75" customHeight="1" x14ac:dyDescent="0.2">
      <c r="A691" s="1"/>
      <c r="B691" s="1"/>
      <c r="C691" s="1"/>
      <c r="D691" s="1"/>
      <c r="E691" s="1"/>
      <c r="F691" s="1135"/>
      <c r="G691" s="1"/>
      <c r="H691" s="1"/>
      <c r="I691" s="1133"/>
      <c r="J691" s="1133"/>
      <c r="K691" s="1133"/>
      <c r="L691" s="1133"/>
      <c r="M691" s="1133"/>
      <c r="N691" s="1133"/>
      <c r="O691" s="1133"/>
      <c r="P691" s="1133"/>
      <c r="Q691" s="1133"/>
      <c r="R691" s="1133"/>
      <c r="S691" s="1133"/>
      <c r="T691" s="1133"/>
      <c r="U691" s="1133"/>
      <c r="V691" s="1133"/>
      <c r="W691" s="1133"/>
      <c r="X691" s="1133"/>
      <c r="Y691" s="1133"/>
      <c r="Z691" s="1133"/>
      <c r="AA691" s="1133"/>
      <c r="AB691" s="1133"/>
      <c r="AC691" s="1"/>
      <c r="AD691" s="1"/>
      <c r="AE691" s="1"/>
      <c r="AF691" s="1"/>
      <c r="AG691" s="1"/>
      <c r="AH691" s="1"/>
      <c r="AI691" s="1"/>
    </row>
    <row r="692" spans="1:35" ht="15.75" customHeight="1" x14ac:dyDescent="0.2">
      <c r="A692" s="1"/>
      <c r="B692" s="1"/>
      <c r="C692" s="1"/>
      <c r="D692" s="1"/>
      <c r="E692" s="1"/>
      <c r="F692" s="1135"/>
      <c r="G692" s="1"/>
      <c r="H692" s="1"/>
      <c r="I692" s="1133"/>
      <c r="J692" s="1133"/>
      <c r="K692" s="1133"/>
      <c r="L692" s="1133"/>
      <c r="M692" s="1133"/>
      <c r="N692" s="1133"/>
      <c r="O692" s="1133"/>
      <c r="P692" s="1133"/>
      <c r="Q692" s="1133"/>
      <c r="R692" s="1133"/>
      <c r="S692" s="1133"/>
      <c r="T692" s="1133"/>
      <c r="U692" s="1133"/>
      <c r="V692" s="1133"/>
      <c r="W692" s="1133"/>
      <c r="X692" s="1133"/>
      <c r="Y692" s="1133"/>
      <c r="Z692" s="1133"/>
      <c r="AA692" s="1133"/>
      <c r="AB692" s="1133"/>
      <c r="AC692" s="1"/>
      <c r="AD692" s="1"/>
      <c r="AE692" s="1"/>
      <c r="AF692" s="1"/>
      <c r="AG692" s="1"/>
      <c r="AH692" s="1"/>
      <c r="AI692" s="1"/>
    </row>
    <row r="693" spans="1:35" ht="15.75" customHeight="1" x14ac:dyDescent="0.2">
      <c r="A693" s="1"/>
      <c r="B693" s="1"/>
      <c r="C693" s="1"/>
      <c r="D693" s="1"/>
      <c r="E693" s="1"/>
      <c r="F693" s="1135"/>
      <c r="G693" s="1"/>
      <c r="H693" s="1"/>
      <c r="I693" s="1133"/>
      <c r="J693" s="1133"/>
      <c r="K693" s="1133"/>
      <c r="L693" s="1133"/>
      <c r="M693" s="1133"/>
      <c r="N693" s="1133"/>
      <c r="O693" s="1133"/>
      <c r="P693" s="1133"/>
      <c r="Q693" s="1133"/>
      <c r="R693" s="1133"/>
      <c r="S693" s="1133"/>
      <c r="T693" s="1133"/>
      <c r="U693" s="1133"/>
      <c r="V693" s="1133"/>
      <c r="W693" s="1133"/>
      <c r="X693" s="1133"/>
      <c r="Y693" s="1133"/>
      <c r="Z693" s="1133"/>
      <c r="AA693" s="1133"/>
      <c r="AB693" s="1133"/>
      <c r="AC693" s="1"/>
      <c r="AD693" s="1"/>
      <c r="AE693" s="1"/>
      <c r="AF693" s="1"/>
      <c r="AG693" s="1"/>
      <c r="AH693" s="1"/>
      <c r="AI693" s="1"/>
    </row>
    <row r="694" spans="1:35" ht="15.75" customHeight="1" x14ac:dyDescent="0.2">
      <c r="A694" s="1"/>
      <c r="B694" s="1"/>
      <c r="C694" s="1"/>
      <c r="D694" s="1"/>
      <c r="E694" s="1"/>
      <c r="F694" s="1135"/>
      <c r="G694" s="1"/>
      <c r="H694" s="1"/>
      <c r="I694" s="1133"/>
      <c r="J694" s="1133"/>
      <c r="K694" s="1133"/>
      <c r="L694" s="1133"/>
      <c r="M694" s="1133"/>
      <c r="N694" s="1133"/>
      <c r="O694" s="1133"/>
      <c r="P694" s="1133"/>
      <c r="Q694" s="1133"/>
      <c r="R694" s="1133"/>
      <c r="S694" s="1133"/>
      <c r="T694" s="1133"/>
      <c r="U694" s="1133"/>
      <c r="V694" s="1133"/>
      <c r="W694" s="1133"/>
      <c r="X694" s="1133"/>
      <c r="Y694" s="1133"/>
      <c r="Z694" s="1133"/>
      <c r="AA694" s="1133"/>
      <c r="AB694" s="1133"/>
      <c r="AC694" s="1"/>
      <c r="AD694" s="1"/>
      <c r="AE694" s="1"/>
      <c r="AF694" s="1"/>
      <c r="AG694" s="1"/>
      <c r="AH694" s="1"/>
      <c r="AI694" s="1"/>
    </row>
    <row r="695" spans="1:35" ht="15.75" customHeight="1" x14ac:dyDescent="0.2">
      <c r="A695" s="1"/>
      <c r="B695" s="1"/>
      <c r="C695" s="1"/>
      <c r="D695" s="1"/>
      <c r="E695" s="1"/>
      <c r="F695" s="1135"/>
      <c r="G695" s="1"/>
      <c r="H695" s="1"/>
      <c r="I695" s="1133"/>
      <c r="J695" s="1133"/>
      <c r="K695" s="1133"/>
      <c r="L695" s="1133"/>
      <c r="M695" s="1133"/>
      <c r="N695" s="1133"/>
      <c r="O695" s="1133"/>
      <c r="P695" s="1133"/>
      <c r="Q695" s="1133"/>
      <c r="R695" s="1133"/>
      <c r="S695" s="1133"/>
      <c r="T695" s="1133"/>
      <c r="U695" s="1133"/>
      <c r="V695" s="1133"/>
      <c r="W695" s="1133"/>
      <c r="X695" s="1133"/>
      <c r="Y695" s="1133"/>
      <c r="Z695" s="1133"/>
      <c r="AA695" s="1133"/>
      <c r="AB695" s="1133"/>
      <c r="AC695" s="1"/>
      <c r="AD695" s="1"/>
      <c r="AE695" s="1"/>
      <c r="AF695" s="1"/>
      <c r="AG695" s="1"/>
      <c r="AH695" s="1"/>
      <c r="AI695" s="1"/>
    </row>
    <row r="696" spans="1:35" ht="15.75" customHeight="1" x14ac:dyDescent="0.2">
      <c r="A696" s="1"/>
      <c r="B696" s="1"/>
      <c r="C696" s="1"/>
      <c r="D696" s="1"/>
      <c r="E696" s="1"/>
      <c r="F696" s="1135"/>
      <c r="G696" s="1"/>
      <c r="H696" s="1"/>
      <c r="I696" s="1133"/>
      <c r="J696" s="1133"/>
      <c r="K696" s="1133"/>
      <c r="L696" s="1133"/>
      <c r="M696" s="1133"/>
      <c r="N696" s="1133"/>
      <c r="O696" s="1133"/>
      <c r="P696" s="1133"/>
      <c r="Q696" s="1133"/>
      <c r="R696" s="1133"/>
      <c r="S696" s="1133"/>
      <c r="T696" s="1133"/>
      <c r="U696" s="1133"/>
      <c r="V696" s="1133"/>
      <c r="W696" s="1133"/>
      <c r="X696" s="1133"/>
      <c r="Y696" s="1133"/>
      <c r="Z696" s="1133"/>
      <c r="AA696" s="1133"/>
      <c r="AB696" s="1133"/>
      <c r="AC696" s="1"/>
      <c r="AD696" s="1"/>
      <c r="AE696" s="1"/>
      <c r="AF696" s="1"/>
      <c r="AG696" s="1"/>
      <c r="AH696" s="1"/>
      <c r="AI696" s="1"/>
    </row>
    <row r="697" spans="1:35" ht="15.75" customHeight="1" x14ac:dyDescent="0.2">
      <c r="A697" s="1"/>
      <c r="B697" s="1"/>
      <c r="C697" s="1"/>
      <c r="D697" s="1"/>
      <c r="E697" s="1"/>
      <c r="F697" s="1135"/>
      <c r="G697" s="1"/>
      <c r="H697" s="1"/>
      <c r="I697" s="1133"/>
      <c r="J697" s="1133"/>
      <c r="K697" s="1133"/>
      <c r="L697" s="1133"/>
      <c r="M697" s="1133"/>
      <c r="N697" s="1133"/>
      <c r="O697" s="1133"/>
      <c r="P697" s="1133"/>
      <c r="Q697" s="1133"/>
      <c r="R697" s="1133"/>
      <c r="S697" s="1133"/>
      <c r="T697" s="1133"/>
      <c r="U697" s="1133"/>
      <c r="V697" s="1133"/>
      <c r="W697" s="1133"/>
      <c r="X697" s="1133"/>
      <c r="Y697" s="1133"/>
      <c r="Z697" s="1133"/>
      <c r="AA697" s="1133"/>
      <c r="AB697" s="1133"/>
      <c r="AC697" s="1"/>
      <c r="AD697" s="1"/>
      <c r="AE697" s="1"/>
      <c r="AF697" s="1"/>
      <c r="AG697" s="1"/>
      <c r="AH697" s="1"/>
      <c r="AI697" s="1"/>
    </row>
    <row r="698" spans="1:35" ht="15.75" customHeight="1" x14ac:dyDescent="0.2">
      <c r="A698" s="1"/>
      <c r="B698" s="1"/>
      <c r="C698" s="1"/>
      <c r="D698" s="1"/>
      <c r="E698" s="1"/>
      <c r="F698" s="1135"/>
      <c r="G698" s="1"/>
      <c r="H698" s="1"/>
      <c r="I698" s="1133"/>
      <c r="J698" s="1133"/>
      <c r="K698" s="1133"/>
      <c r="L698" s="1133"/>
      <c r="M698" s="1133"/>
      <c r="N698" s="1133"/>
      <c r="O698" s="1133"/>
      <c r="P698" s="1133"/>
      <c r="Q698" s="1133"/>
      <c r="R698" s="1133"/>
      <c r="S698" s="1133"/>
      <c r="T698" s="1133"/>
      <c r="U698" s="1133"/>
      <c r="V698" s="1133"/>
      <c r="W698" s="1133"/>
      <c r="X698" s="1133"/>
      <c r="Y698" s="1133"/>
      <c r="Z698" s="1133"/>
      <c r="AA698" s="1133"/>
      <c r="AB698" s="1133"/>
      <c r="AC698" s="1"/>
      <c r="AD698" s="1"/>
      <c r="AE698" s="1"/>
      <c r="AF698" s="1"/>
      <c r="AG698" s="1"/>
      <c r="AH698" s="1"/>
      <c r="AI698" s="1"/>
    </row>
    <row r="699" spans="1:35" ht="15.75" customHeight="1" x14ac:dyDescent="0.2">
      <c r="A699" s="1"/>
      <c r="B699" s="1"/>
      <c r="C699" s="1"/>
      <c r="D699" s="1"/>
      <c r="E699" s="1"/>
      <c r="F699" s="1135"/>
      <c r="G699" s="1"/>
      <c r="H699" s="1"/>
      <c r="I699" s="1133"/>
      <c r="J699" s="1133"/>
      <c r="K699" s="1133"/>
      <c r="L699" s="1133"/>
      <c r="M699" s="1133"/>
      <c r="N699" s="1133"/>
      <c r="O699" s="1133"/>
      <c r="P699" s="1133"/>
      <c r="Q699" s="1133"/>
      <c r="R699" s="1133"/>
      <c r="S699" s="1133"/>
      <c r="T699" s="1133"/>
      <c r="U699" s="1133"/>
      <c r="V699" s="1133"/>
      <c r="W699" s="1133"/>
      <c r="X699" s="1133"/>
      <c r="Y699" s="1133"/>
      <c r="Z699" s="1133"/>
      <c r="AA699" s="1133"/>
      <c r="AB699" s="1133"/>
      <c r="AC699" s="1"/>
      <c r="AD699" s="1"/>
      <c r="AE699" s="1"/>
      <c r="AF699" s="1"/>
      <c r="AG699" s="1"/>
      <c r="AH699" s="1"/>
      <c r="AI699" s="1"/>
    </row>
    <row r="700" spans="1:35" ht="15.75" customHeight="1" x14ac:dyDescent="0.2">
      <c r="A700" s="1"/>
      <c r="B700" s="1"/>
      <c r="C700" s="1"/>
      <c r="D700" s="1"/>
      <c r="E700" s="1"/>
      <c r="F700" s="1135"/>
      <c r="G700" s="1"/>
      <c r="H700" s="1"/>
      <c r="I700" s="1133"/>
      <c r="J700" s="1133"/>
      <c r="K700" s="1133"/>
      <c r="L700" s="1133"/>
      <c r="M700" s="1133"/>
      <c r="N700" s="1133"/>
      <c r="O700" s="1133"/>
      <c r="P700" s="1133"/>
      <c r="Q700" s="1133"/>
      <c r="R700" s="1133"/>
      <c r="S700" s="1133"/>
      <c r="T700" s="1133"/>
      <c r="U700" s="1133"/>
      <c r="V700" s="1133"/>
      <c r="W700" s="1133"/>
      <c r="X700" s="1133"/>
      <c r="Y700" s="1133"/>
      <c r="Z700" s="1133"/>
      <c r="AA700" s="1133"/>
      <c r="AB700" s="1133"/>
      <c r="AC700" s="1"/>
      <c r="AD700" s="1"/>
      <c r="AE700" s="1"/>
      <c r="AF700" s="1"/>
      <c r="AG700" s="1"/>
      <c r="AH700" s="1"/>
      <c r="AI700" s="1"/>
    </row>
    <row r="701" spans="1:35" ht="15.75" customHeight="1" x14ac:dyDescent="0.2">
      <c r="A701" s="1"/>
      <c r="B701" s="1"/>
      <c r="C701" s="1"/>
      <c r="D701" s="1"/>
      <c r="E701" s="1"/>
      <c r="F701" s="1135"/>
      <c r="G701" s="1"/>
      <c r="H701" s="1"/>
      <c r="I701" s="1133"/>
      <c r="J701" s="1133"/>
      <c r="K701" s="1133"/>
      <c r="L701" s="1133"/>
      <c r="M701" s="1133"/>
      <c r="N701" s="1133"/>
      <c r="O701" s="1133"/>
      <c r="P701" s="1133"/>
      <c r="Q701" s="1133"/>
      <c r="R701" s="1133"/>
      <c r="S701" s="1133"/>
      <c r="T701" s="1133"/>
      <c r="U701" s="1133"/>
      <c r="V701" s="1133"/>
      <c r="W701" s="1133"/>
      <c r="X701" s="1133"/>
      <c r="Y701" s="1133"/>
      <c r="Z701" s="1133"/>
      <c r="AA701" s="1133"/>
      <c r="AB701" s="1133"/>
      <c r="AC701" s="1"/>
      <c r="AD701" s="1"/>
      <c r="AE701" s="1"/>
      <c r="AF701" s="1"/>
      <c r="AG701" s="1"/>
      <c r="AH701" s="1"/>
      <c r="AI701" s="1"/>
    </row>
    <row r="702" spans="1:35" ht="15.75" customHeight="1" x14ac:dyDescent="0.2">
      <c r="A702" s="1"/>
      <c r="B702" s="1"/>
      <c r="C702" s="1"/>
      <c r="D702" s="1"/>
      <c r="E702" s="1"/>
      <c r="F702" s="1135"/>
      <c r="G702" s="1"/>
      <c r="H702" s="1"/>
      <c r="I702" s="1133"/>
      <c r="J702" s="1133"/>
      <c r="K702" s="1133"/>
      <c r="L702" s="1133"/>
      <c r="M702" s="1133"/>
      <c r="N702" s="1133"/>
      <c r="O702" s="1133"/>
      <c r="P702" s="1133"/>
      <c r="Q702" s="1133"/>
      <c r="R702" s="1133"/>
      <c r="S702" s="1133"/>
      <c r="T702" s="1133"/>
      <c r="U702" s="1133"/>
      <c r="V702" s="1133"/>
      <c r="W702" s="1133"/>
      <c r="X702" s="1133"/>
      <c r="Y702" s="1133"/>
      <c r="Z702" s="1133"/>
      <c r="AA702" s="1133"/>
      <c r="AB702" s="1133"/>
      <c r="AC702" s="1"/>
      <c r="AD702" s="1"/>
      <c r="AE702" s="1"/>
      <c r="AF702" s="1"/>
      <c r="AG702" s="1"/>
      <c r="AH702" s="1"/>
      <c r="AI702" s="1"/>
    </row>
    <row r="703" spans="1:35" ht="15.75" customHeight="1" x14ac:dyDescent="0.2">
      <c r="A703" s="1"/>
      <c r="B703" s="1"/>
      <c r="C703" s="1"/>
      <c r="D703" s="1"/>
      <c r="E703" s="1"/>
      <c r="F703" s="1135"/>
      <c r="G703" s="1"/>
      <c r="H703" s="1"/>
      <c r="I703" s="1133"/>
      <c r="J703" s="1133"/>
      <c r="K703" s="1133"/>
      <c r="L703" s="1133"/>
      <c r="M703" s="1133"/>
      <c r="N703" s="1133"/>
      <c r="O703" s="1133"/>
      <c r="P703" s="1133"/>
      <c r="Q703" s="1133"/>
      <c r="R703" s="1133"/>
      <c r="S703" s="1133"/>
      <c r="T703" s="1133"/>
      <c r="U703" s="1133"/>
      <c r="V703" s="1133"/>
      <c r="W703" s="1133"/>
      <c r="X703" s="1133"/>
      <c r="Y703" s="1133"/>
      <c r="Z703" s="1133"/>
      <c r="AA703" s="1133"/>
      <c r="AB703" s="1133"/>
      <c r="AC703" s="1"/>
      <c r="AD703" s="1"/>
      <c r="AE703" s="1"/>
      <c r="AF703" s="1"/>
      <c r="AG703" s="1"/>
      <c r="AH703" s="1"/>
      <c r="AI703" s="1"/>
    </row>
    <row r="704" spans="1:35" ht="15.75" customHeight="1" x14ac:dyDescent="0.2">
      <c r="A704" s="1"/>
      <c r="B704" s="1"/>
      <c r="C704" s="1"/>
      <c r="D704" s="1"/>
      <c r="E704" s="1"/>
      <c r="F704" s="1135"/>
      <c r="G704" s="1"/>
      <c r="H704" s="1"/>
      <c r="I704" s="1133"/>
      <c r="J704" s="1133"/>
      <c r="K704" s="1133"/>
      <c r="L704" s="1133"/>
      <c r="M704" s="1133"/>
      <c r="N704" s="1133"/>
      <c r="O704" s="1133"/>
      <c r="P704" s="1133"/>
      <c r="Q704" s="1133"/>
      <c r="R704" s="1133"/>
      <c r="S704" s="1133"/>
      <c r="T704" s="1133"/>
      <c r="U704" s="1133"/>
      <c r="V704" s="1133"/>
      <c r="W704" s="1133"/>
      <c r="X704" s="1133"/>
      <c r="Y704" s="1133"/>
      <c r="Z704" s="1133"/>
      <c r="AA704" s="1133"/>
      <c r="AB704" s="1133"/>
      <c r="AC704" s="1"/>
      <c r="AD704" s="1"/>
      <c r="AE704" s="1"/>
      <c r="AF704" s="1"/>
      <c r="AG704" s="1"/>
      <c r="AH704" s="1"/>
      <c r="AI704" s="1"/>
    </row>
    <row r="705" spans="1:35" ht="15.75" customHeight="1" x14ac:dyDescent="0.2">
      <c r="A705" s="1"/>
      <c r="B705" s="1"/>
      <c r="C705" s="1"/>
      <c r="D705" s="1"/>
      <c r="E705" s="1"/>
      <c r="F705" s="1135"/>
      <c r="G705" s="1"/>
      <c r="H705" s="1"/>
      <c r="I705" s="1133"/>
      <c r="J705" s="1133"/>
      <c r="K705" s="1133"/>
      <c r="L705" s="1133"/>
      <c r="M705" s="1133"/>
      <c r="N705" s="1133"/>
      <c r="O705" s="1133"/>
      <c r="P705" s="1133"/>
      <c r="Q705" s="1133"/>
      <c r="R705" s="1133"/>
      <c r="S705" s="1133"/>
      <c r="T705" s="1133"/>
      <c r="U705" s="1133"/>
      <c r="V705" s="1133"/>
      <c r="W705" s="1133"/>
      <c r="X705" s="1133"/>
      <c r="Y705" s="1133"/>
      <c r="Z705" s="1133"/>
      <c r="AA705" s="1133"/>
      <c r="AB705" s="1133"/>
      <c r="AC705" s="1"/>
      <c r="AD705" s="1"/>
      <c r="AE705" s="1"/>
      <c r="AF705" s="1"/>
      <c r="AG705" s="1"/>
      <c r="AH705" s="1"/>
      <c r="AI705" s="1"/>
    </row>
    <row r="706" spans="1:35" ht="15.75" customHeight="1" x14ac:dyDescent="0.2">
      <c r="A706" s="1"/>
      <c r="B706" s="1"/>
      <c r="C706" s="1"/>
      <c r="D706" s="1"/>
      <c r="E706" s="1"/>
      <c r="F706" s="1135"/>
      <c r="G706" s="1"/>
      <c r="H706" s="1"/>
      <c r="I706" s="1133"/>
      <c r="J706" s="1133"/>
      <c r="K706" s="1133"/>
      <c r="L706" s="1133"/>
      <c r="M706" s="1133"/>
      <c r="N706" s="1133"/>
      <c r="O706" s="1133"/>
      <c r="P706" s="1133"/>
      <c r="Q706" s="1133"/>
      <c r="R706" s="1133"/>
      <c r="S706" s="1133"/>
      <c r="T706" s="1133"/>
      <c r="U706" s="1133"/>
      <c r="V706" s="1133"/>
      <c r="W706" s="1133"/>
      <c r="X706" s="1133"/>
      <c r="Y706" s="1133"/>
      <c r="Z706" s="1133"/>
      <c r="AA706" s="1133"/>
      <c r="AB706" s="1133"/>
      <c r="AC706" s="1"/>
      <c r="AD706" s="1"/>
      <c r="AE706" s="1"/>
      <c r="AF706" s="1"/>
      <c r="AG706" s="1"/>
      <c r="AH706" s="1"/>
      <c r="AI706" s="1"/>
    </row>
    <row r="707" spans="1:35" ht="15.75" customHeight="1" x14ac:dyDescent="0.2">
      <c r="A707" s="1"/>
      <c r="B707" s="1"/>
      <c r="C707" s="1"/>
      <c r="D707" s="1"/>
      <c r="E707" s="1"/>
      <c r="F707" s="1135"/>
      <c r="G707" s="1"/>
      <c r="H707" s="1"/>
      <c r="I707" s="1133"/>
      <c r="J707" s="1133"/>
      <c r="K707" s="1133"/>
      <c r="L707" s="1133"/>
      <c r="M707" s="1133"/>
      <c r="N707" s="1133"/>
      <c r="O707" s="1133"/>
      <c r="P707" s="1133"/>
      <c r="Q707" s="1133"/>
      <c r="R707" s="1133"/>
      <c r="S707" s="1133"/>
      <c r="T707" s="1133"/>
      <c r="U707" s="1133"/>
      <c r="V707" s="1133"/>
      <c r="W707" s="1133"/>
      <c r="X707" s="1133"/>
      <c r="Y707" s="1133"/>
      <c r="Z707" s="1133"/>
      <c r="AA707" s="1133"/>
      <c r="AB707" s="1133"/>
      <c r="AC707" s="1"/>
      <c r="AD707" s="1"/>
      <c r="AE707" s="1"/>
      <c r="AF707" s="1"/>
      <c r="AG707" s="1"/>
      <c r="AH707" s="1"/>
      <c r="AI707" s="1"/>
    </row>
    <row r="708" spans="1:35" ht="15.75" customHeight="1" x14ac:dyDescent="0.2">
      <c r="A708" s="1"/>
      <c r="B708" s="1"/>
      <c r="C708" s="1"/>
      <c r="D708" s="1"/>
      <c r="E708" s="1"/>
      <c r="F708" s="1135"/>
      <c r="G708" s="1"/>
      <c r="H708" s="1"/>
      <c r="I708" s="1133"/>
      <c r="J708" s="1133"/>
      <c r="K708" s="1133"/>
      <c r="L708" s="1133"/>
      <c r="M708" s="1133"/>
      <c r="N708" s="1133"/>
      <c r="O708" s="1133"/>
      <c r="P708" s="1133"/>
      <c r="Q708" s="1133"/>
      <c r="R708" s="1133"/>
      <c r="S708" s="1133"/>
      <c r="T708" s="1133"/>
      <c r="U708" s="1133"/>
      <c r="V708" s="1133"/>
      <c r="W708" s="1133"/>
      <c r="X708" s="1133"/>
      <c r="Y708" s="1133"/>
      <c r="Z708" s="1133"/>
      <c r="AA708" s="1133"/>
      <c r="AB708" s="1133"/>
      <c r="AC708" s="1"/>
      <c r="AD708" s="1"/>
      <c r="AE708" s="1"/>
      <c r="AF708" s="1"/>
      <c r="AG708" s="1"/>
      <c r="AH708" s="1"/>
      <c r="AI708" s="1"/>
    </row>
    <row r="709" spans="1:35" ht="15.75" customHeight="1" x14ac:dyDescent="0.2">
      <c r="A709" s="1"/>
      <c r="B709" s="1"/>
      <c r="C709" s="1"/>
      <c r="D709" s="1"/>
      <c r="E709" s="1"/>
      <c r="F709" s="1135"/>
      <c r="G709" s="1"/>
      <c r="H709" s="1"/>
      <c r="I709" s="1133"/>
      <c r="J709" s="1133"/>
      <c r="K709" s="1133"/>
      <c r="L709" s="1133"/>
      <c r="M709" s="1133"/>
      <c r="N709" s="1133"/>
      <c r="O709" s="1133"/>
      <c r="P709" s="1133"/>
      <c r="Q709" s="1133"/>
      <c r="R709" s="1133"/>
      <c r="S709" s="1133"/>
      <c r="T709" s="1133"/>
      <c r="U709" s="1133"/>
      <c r="V709" s="1133"/>
      <c r="W709" s="1133"/>
      <c r="X709" s="1133"/>
      <c r="Y709" s="1133"/>
      <c r="Z709" s="1133"/>
      <c r="AA709" s="1133"/>
      <c r="AB709" s="1133"/>
      <c r="AC709" s="1"/>
      <c r="AD709" s="1"/>
      <c r="AE709" s="1"/>
      <c r="AF709" s="1"/>
      <c r="AG709" s="1"/>
      <c r="AH709" s="1"/>
      <c r="AI709" s="1"/>
    </row>
    <row r="710" spans="1:35" ht="15.75" customHeight="1" x14ac:dyDescent="0.2">
      <c r="A710" s="1"/>
      <c r="B710" s="1"/>
      <c r="C710" s="1"/>
      <c r="D710" s="1"/>
      <c r="E710" s="1"/>
      <c r="F710" s="1135"/>
      <c r="G710" s="1"/>
      <c r="H710" s="1"/>
      <c r="I710" s="1133"/>
      <c r="J710" s="1133"/>
      <c r="K710" s="1133"/>
      <c r="L710" s="1133"/>
      <c r="M710" s="1133"/>
      <c r="N710" s="1133"/>
      <c r="O710" s="1133"/>
      <c r="P710" s="1133"/>
      <c r="Q710" s="1133"/>
      <c r="R710" s="1133"/>
      <c r="S710" s="1133"/>
      <c r="T710" s="1133"/>
      <c r="U710" s="1133"/>
      <c r="V710" s="1133"/>
      <c r="W710" s="1133"/>
      <c r="X710" s="1133"/>
      <c r="Y710" s="1133"/>
      <c r="Z710" s="1133"/>
      <c r="AA710" s="1133"/>
      <c r="AB710" s="1133"/>
      <c r="AC710" s="1"/>
      <c r="AD710" s="1"/>
      <c r="AE710" s="1"/>
      <c r="AF710" s="1"/>
      <c r="AG710" s="1"/>
      <c r="AH710" s="1"/>
      <c r="AI710" s="1"/>
    </row>
    <row r="711" spans="1:35" ht="15.75" customHeight="1" x14ac:dyDescent="0.2">
      <c r="A711" s="1"/>
      <c r="B711" s="1"/>
      <c r="C711" s="1"/>
      <c r="D711" s="1"/>
      <c r="E711" s="1"/>
      <c r="F711" s="1135"/>
      <c r="G711" s="1"/>
      <c r="H711" s="1"/>
      <c r="I711" s="1133"/>
      <c r="J711" s="1133"/>
      <c r="K711" s="1133"/>
      <c r="L711" s="1133"/>
      <c r="M711" s="1133"/>
      <c r="N711" s="1133"/>
      <c r="O711" s="1133"/>
      <c r="P711" s="1133"/>
      <c r="Q711" s="1133"/>
      <c r="R711" s="1133"/>
      <c r="S711" s="1133"/>
      <c r="T711" s="1133"/>
      <c r="U711" s="1133"/>
      <c r="V711" s="1133"/>
      <c r="W711" s="1133"/>
      <c r="X711" s="1133"/>
      <c r="Y711" s="1133"/>
      <c r="Z711" s="1133"/>
      <c r="AA711" s="1133"/>
      <c r="AB711" s="1133"/>
      <c r="AC711" s="1"/>
      <c r="AD711" s="1"/>
      <c r="AE711" s="1"/>
      <c r="AF711" s="1"/>
      <c r="AG711" s="1"/>
      <c r="AH711" s="1"/>
      <c r="AI711" s="1"/>
    </row>
    <row r="712" spans="1:35" ht="15.75" customHeight="1" x14ac:dyDescent="0.2">
      <c r="A712" s="1"/>
      <c r="B712" s="1"/>
      <c r="C712" s="1"/>
      <c r="D712" s="1"/>
      <c r="E712" s="1"/>
      <c r="F712" s="1135"/>
      <c r="G712" s="1"/>
      <c r="H712" s="1"/>
      <c r="I712" s="1133"/>
      <c r="J712" s="1133"/>
      <c r="K712" s="1133"/>
      <c r="L712" s="1133"/>
      <c r="M712" s="1133"/>
      <c r="N712" s="1133"/>
      <c r="O712" s="1133"/>
      <c r="P712" s="1133"/>
      <c r="Q712" s="1133"/>
      <c r="R712" s="1133"/>
      <c r="S712" s="1133"/>
      <c r="T712" s="1133"/>
      <c r="U712" s="1133"/>
      <c r="V712" s="1133"/>
      <c r="W712" s="1133"/>
      <c r="X712" s="1133"/>
      <c r="Y712" s="1133"/>
      <c r="Z712" s="1133"/>
      <c r="AA712" s="1133"/>
      <c r="AB712" s="1133"/>
      <c r="AC712" s="1"/>
      <c r="AD712" s="1"/>
      <c r="AE712" s="1"/>
      <c r="AF712" s="1"/>
      <c r="AG712" s="1"/>
      <c r="AH712" s="1"/>
      <c r="AI712" s="1"/>
    </row>
    <row r="713" spans="1:35" ht="15.75" customHeight="1" x14ac:dyDescent="0.2">
      <c r="A713" s="1"/>
      <c r="B713" s="1"/>
      <c r="C713" s="1"/>
      <c r="D713" s="1"/>
      <c r="E713" s="1"/>
      <c r="F713" s="1135"/>
      <c r="G713" s="1"/>
      <c r="H713" s="1"/>
      <c r="I713" s="1133"/>
      <c r="J713" s="1133"/>
      <c r="K713" s="1133"/>
      <c r="L713" s="1133"/>
      <c r="M713" s="1133"/>
      <c r="N713" s="1133"/>
      <c r="O713" s="1133"/>
      <c r="P713" s="1133"/>
      <c r="Q713" s="1133"/>
      <c r="R713" s="1133"/>
      <c r="S713" s="1133"/>
      <c r="T713" s="1133"/>
      <c r="U713" s="1133"/>
      <c r="V713" s="1133"/>
      <c r="W713" s="1133"/>
      <c r="X713" s="1133"/>
      <c r="Y713" s="1133"/>
      <c r="Z713" s="1133"/>
      <c r="AA713" s="1133"/>
      <c r="AB713" s="1133"/>
      <c r="AC713" s="1"/>
      <c r="AD713" s="1"/>
      <c r="AE713" s="1"/>
      <c r="AF713" s="1"/>
      <c r="AG713" s="1"/>
      <c r="AH713" s="1"/>
      <c r="AI713" s="1"/>
    </row>
    <row r="714" spans="1:35" ht="15.75" customHeight="1" x14ac:dyDescent="0.2">
      <c r="A714" s="1"/>
      <c r="B714" s="1"/>
      <c r="C714" s="1"/>
      <c r="D714" s="1"/>
      <c r="E714" s="1"/>
      <c r="F714" s="1135"/>
      <c r="G714" s="1"/>
      <c r="H714" s="1"/>
      <c r="I714" s="1133"/>
      <c r="J714" s="1133"/>
      <c r="K714" s="1133"/>
      <c r="L714" s="1133"/>
      <c r="M714" s="1133"/>
      <c r="N714" s="1133"/>
      <c r="O714" s="1133"/>
      <c r="P714" s="1133"/>
      <c r="Q714" s="1133"/>
      <c r="R714" s="1133"/>
      <c r="S714" s="1133"/>
      <c r="T714" s="1133"/>
      <c r="U714" s="1133"/>
      <c r="V714" s="1133"/>
      <c r="W714" s="1133"/>
      <c r="X714" s="1133"/>
      <c r="Y714" s="1133"/>
      <c r="Z714" s="1133"/>
      <c r="AA714" s="1133"/>
      <c r="AB714" s="1133"/>
      <c r="AC714" s="1"/>
      <c r="AD714" s="1"/>
      <c r="AE714" s="1"/>
      <c r="AF714" s="1"/>
      <c r="AG714" s="1"/>
      <c r="AH714" s="1"/>
      <c r="AI714" s="1"/>
    </row>
    <row r="715" spans="1:35" ht="15.75" customHeight="1" x14ac:dyDescent="0.2">
      <c r="A715" s="1"/>
      <c r="B715" s="1"/>
      <c r="C715" s="1"/>
      <c r="D715" s="1"/>
      <c r="E715" s="1"/>
      <c r="F715" s="1135"/>
      <c r="G715" s="1"/>
      <c r="H715" s="1"/>
      <c r="I715" s="1133"/>
      <c r="J715" s="1133"/>
      <c r="K715" s="1133"/>
      <c r="L715" s="1133"/>
      <c r="M715" s="1133"/>
      <c r="N715" s="1133"/>
      <c r="O715" s="1133"/>
      <c r="P715" s="1133"/>
      <c r="Q715" s="1133"/>
      <c r="R715" s="1133"/>
      <c r="S715" s="1133"/>
      <c r="T715" s="1133"/>
      <c r="U715" s="1133"/>
      <c r="V715" s="1133"/>
      <c r="W715" s="1133"/>
      <c r="X715" s="1133"/>
      <c r="Y715" s="1133"/>
      <c r="Z715" s="1133"/>
      <c r="AA715" s="1133"/>
      <c r="AB715" s="1133"/>
      <c r="AC715" s="1"/>
      <c r="AD715" s="1"/>
      <c r="AE715" s="1"/>
      <c r="AF715" s="1"/>
      <c r="AG715" s="1"/>
      <c r="AH715" s="1"/>
      <c r="AI715" s="1"/>
    </row>
    <row r="716" spans="1:35" ht="15.75" customHeight="1" x14ac:dyDescent="0.2">
      <c r="A716" s="1"/>
      <c r="B716" s="1"/>
      <c r="C716" s="1"/>
      <c r="D716" s="1"/>
      <c r="E716" s="1"/>
      <c r="F716" s="1135"/>
      <c r="G716" s="1"/>
      <c r="H716" s="1"/>
      <c r="I716" s="1133"/>
      <c r="J716" s="1133"/>
      <c r="K716" s="1133"/>
      <c r="L716" s="1133"/>
      <c r="M716" s="1133"/>
      <c r="N716" s="1133"/>
      <c r="O716" s="1133"/>
      <c r="P716" s="1133"/>
      <c r="Q716" s="1133"/>
      <c r="R716" s="1133"/>
      <c r="S716" s="1133"/>
      <c r="T716" s="1133"/>
      <c r="U716" s="1133"/>
      <c r="V716" s="1133"/>
      <c r="W716" s="1133"/>
      <c r="X716" s="1133"/>
      <c r="Y716" s="1133"/>
      <c r="Z716" s="1133"/>
      <c r="AA716" s="1133"/>
      <c r="AB716" s="1133"/>
      <c r="AC716" s="1"/>
      <c r="AD716" s="1"/>
      <c r="AE716" s="1"/>
      <c r="AF716" s="1"/>
      <c r="AG716" s="1"/>
      <c r="AH716" s="1"/>
      <c r="AI716" s="1"/>
    </row>
    <row r="717" spans="1:35" ht="15.75" customHeight="1" x14ac:dyDescent="0.2">
      <c r="A717" s="1"/>
      <c r="B717" s="1"/>
      <c r="C717" s="1"/>
      <c r="D717" s="1"/>
      <c r="E717" s="1"/>
      <c r="F717" s="1135"/>
      <c r="G717" s="1"/>
      <c r="H717" s="1"/>
      <c r="I717" s="1133"/>
      <c r="J717" s="1133"/>
      <c r="K717" s="1133"/>
      <c r="L717" s="1133"/>
      <c r="M717" s="1133"/>
      <c r="N717" s="1133"/>
      <c r="O717" s="1133"/>
      <c r="P717" s="1133"/>
      <c r="Q717" s="1133"/>
      <c r="R717" s="1133"/>
      <c r="S717" s="1133"/>
      <c r="T717" s="1133"/>
      <c r="U717" s="1133"/>
      <c r="V717" s="1133"/>
      <c r="W717" s="1133"/>
      <c r="X717" s="1133"/>
      <c r="Y717" s="1133"/>
      <c r="Z717" s="1133"/>
      <c r="AA717" s="1133"/>
      <c r="AB717" s="1133"/>
      <c r="AC717" s="1"/>
      <c r="AD717" s="1"/>
      <c r="AE717" s="1"/>
      <c r="AF717" s="1"/>
      <c r="AG717" s="1"/>
      <c r="AH717" s="1"/>
      <c r="AI717" s="1"/>
    </row>
    <row r="718" spans="1:35" ht="15.75" customHeight="1" x14ac:dyDescent="0.2">
      <c r="A718" s="1"/>
      <c r="B718" s="1"/>
      <c r="C718" s="1"/>
      <c r="D718" s="1"/>
      <c r="E718" s="1"/>
      <c r="F718" s="1135"/>
      <c r="G718" s="1"/>
      <c r="H718" s="1"/>
      <c r="I718" s="1133"/>
      <c r="J718" s="1133"/>
      <c r="K718" s="1133"/>
      <c r="L718" s="1133"/>
      <c r="M718" s="1133"/>
      <c r="N718" s="1133"/>
      <c r="O718" s="1133"/>
      <c r="P718" s="1133"/>
      <c r="Q718" s="1133"/>
      <c r="R718" s="1133"/>
      <c r="S718" s="1133"/>
      <c r="T718" s="1133"/>
      <c r="U718" s="1133"/>
      <c r="V718" s="1133"/>
      <c r="W718" s="1133"/>
      <c r="X718" s="1133"/>
      <c r="Y718" s="1133"/>
      <c r="Z718" s="1133"/>
      <c r="AA718" s="1133"/>
      <c r="AB718" s="1133"/>
      <c r="AC718" s="1"/>
      <c r="AD718" s="1"/>
      <c r="AE718" s="1"/>
      <c r="AF718" s="1"/>
      <c r="AG718" s="1"/>
      <c r="AH718" s="1"/>
      <c r="AI718" s="1"/>
    </row>
    <row r="719" spans="1:35" ht="15.75" customHeight="1" x14ac:dyDescent="0.2">
      <c r="A719" s="1"/>
      <c r="B719" s="1"/>
      <c r="C719" s="1"/>
      <c r="D719" s="1"/>
      <c r="E719" s="1"/>
      <c r="F719" s="1135"/>
      <c r="G719" s="1"/>
      <c r="H719" s="1"/>
      <c r="I719" s="1133"/>
      <c r="J719" s="1133"/>
      <c r="K719" s="1133"/>
      <c r="L719" s="1133"/>
      <c r="M719" s="1133"/>
      <c r="N719" s="1133"/>
      <c r="O719" s="1133"/>
      <c r="P719" s="1133"/>
      <c r="Q719" s="1133"/>
      <c r="R719" s="1133"/>
      <c r="S719" s="1133"/>
      <c r="T719" s="1133"/>
      <c r="U719" s="1133"/>
      <c r="V719" s="1133"/>
      <c r="W719" s="1133"/>
      <c r="X719" s="1133"/>
      <c r="Y719" s="1133"/>
      <c r="Z719" s="1133"/>
      <c r="AA719" s="1133"/>
      <c r="AB719" s="1133"/>
      <c r="AC719" s="1"/>
      <c r="AD719" s="1"/>
      <c r="AE719" s="1"/>
      <c r="AF719" s="1"/>
      <c r="AG719" s="1"/>
      <c r="AH719" s="1"/>
      <c r="AI719" s="1"/>
    </row>
    <row r="720" spans="1:35" ht="15.75" customHeight="1" x14ac:dyDescent="0.2">
      <c r="A720" s="1"/>
      <c r="B720" s="1"/>
      <c r="C720" s="1"/>
      <c r="D720" s="1"/>
      <c r="E720" s="1"/>
      <c r="F720" s="1135"/>
      <c r="G720" s="1"/>
      <c r="H720" s="1"/>
      <c r="I720" s="1133"/>
      <c r="J720" s="1133"/>
      <c r="K720" s="1133"/>
      <c r="L720" s="1133"/>
      <c r="M720" s="1133"/>
      <c r="N720" s="1133"/>
      <c r="O720" s="1133"/>
      <c r="P720" s="1133"/>
      <c r="Q720" s="1133"/>
      <c r="R720" s="1133"/>
      <c r="S720" s="1133"/>
      <c r="T720" s="1133"/>
      <c r="U720" s="1133"/>
      <c r="V720" s="1133"/>
      <c r="W720" s="1133"/>
      <c r="X720" s="1133"/>
      <c r="Y720" s="1133"/>
      <c r="Z720" s="1133"/>
      <c r="AA720" s="1133"/>
      <c r="AB720" s="1133"/>
      <c r="AC720" s="1"/>
      <c r="AD720" s="1"/>
      <c r="AE720" s="1"/>
      <c r="AF720" s="1"/>
      <c r="AG720" s="1"/>
      <c r="AH720" s="1"/>
      <c r="AI720" s="1"/>
    </row>
    <row r="721" spans="1:35" ht="15.75" customHeight="1" x14ac:dyDescent="0.2">
      <c r="A721" s="1"/>
      <c r="B721" s="1"/>
      <c r="C721" s="1"/>
      <c r="D721" s="1"/>
      <c r="E721" s="1"/>
      <c r="F721" s="1135"/>
      <c r="G721" s="1"/>
      <c r="H721" s="1"/>
      <c r="I721" s="1133"/>
      <c r="J721" s="1133"/>
      <c r="K721" s="1133"/>
      <c r="L721" s="1133"/>
      <c r="M721" s="1133"/>
      <c r="N721" s="1133"/>
      <c r="O721" s="1133"/>
      <c r="P721" s="1133"/>
      <c r="Q721" s="1133"/>
      <c r="R721" s="1133"/>
      <c r="S721" s="1133"/>
      <c r="T721" s="1133"/>
      <c r="U721" s="1133"/>
      <c r="V721" s="1133"/>
      <c r="W721" s="1133"/>
      <c r="X721" s="1133"/>
      <c r="Y721" s="1133"/>
      <c r="Z721" s="1133"/>
      <c r="AA721" s="1133"/>
      <c r="AB721" s="1133"/>
      <c r="AC721" s="1"/>
      <c r="AD721" s="1"/>
      <c r="AE721" s="1"/>
      <c r="AF721" s="1"/>
      <c r="AG721" s="1"/>
      <c r="AH721" s="1"/>
      <c r="AI721" s="1"/>
    </row>
    <row r="722" spans="1:35" ht="15.75" customHeight="1" x14ac:dyDescent="0.2">
      <c r="A722" s="1"/>
      <c r="B722" s="1"/>
      <c r="C722" s="1"/>
      <c r="D722" s="1"/>
      <c r="E722" s="1"/>
      <c r="F722" s="1135"/>
      <c r="G722" s="1"/>
      <c r="H722" s="1"/>
      <c r="I722" s="1133"/>
      <c r="J722" s="1133"/>
      <c r="K722" s="1133"/>
      <c r="L722" s="1133"/>
      <c r="M722" s="1133"/>
      <c r="N722" s="1133"/>
      <c r="O722" s="1133"/>
      <c r="P722" s="1133"/>
      <c r="Q722" s="1133"/>
      <c r="R722" s="1133"/>
      <c r="S722" s="1133"/>
      <c r="T722" s="1133"/>
      <c r="U722" s="1133"/>
      <c r="V722" s="1133"/>
      <c r="W722" s="1133"/>
      <c r="X722" s="1133"/>
      <c r="Y722" s="1133"/>
      <c r="Z722" s="1133"/>
      <c r="AA722" s="1133"/>
      <c r="AB722" s="1133"/>
      <c r="AC722" s="1"/>
      <c r="AD722" s="1"/>
      <c r="AE722" s="1"/>
      <c r="AF722" s="1"/>
      <c r="AG722" s="1"/>
      <c r="AH722" s="1"/>
      <c r="AI722" s="1"/>
    </row>
    <row r="723" spans="1:35" ht="15.75" customHeight="1" x14ac:dyDescent="0.2">
      <c r="A723" s="1"/>
      <c r="B723" s="1"/>
      <c r="C723" s="1"/>
      <c r="D723" s="1"/>
      <c r="E723" s="1"/>
      <c r="F723" s="1135"/>
      <c r="G723" s="1"/>
      <c r="H723" s="1"/>
      <c r="I723" s="1133"/>
      <c r="J723" s="1133"/>
      <c r="K723" s="1133"/>
      <c r="L723" s="1133"/>
      <c r="M723" s="1133"/>
      <c r="N723" s="1133"/>
      <c r="O723" s="1133"/>
      <c r="P723" s="1133"/>
      <c r="Q723" s="1133"/>
      <c r="R723" s="1133"/>
      <c r="S723" s="1133"/>
      <c r="T723" s="1133"/>
      <c r="U723" s="1133"/>
      <c r="V723" s="1133"/>
      <c r="W723" s="1133"/>
      <c r="X723" s="1133"/>
      <c r="Y723" s="1133"/>
      <c r="Z723" s="1133"/>
      <c r="AA723" s="1133"/>
      <c r="AB723" s="1133"/>
      <c r="AC723" s="1"/>
      <c r="AD723" s="1"/>
      <c r="AE723" s="1"/>
      <c r="AF723" s="1"/>
      <c r="AG723" s="1"/>
      <c r="AH723" s="1"/>
      <c r="AI723" s="1"/>
    </row>
    <row r="724" spans="1:35" ht="15.75" customHeight="1" x14ac:dyDescent="0.2">
      <c r="A724" s="1"/>
      <c r="B724" s="1"/>
      <c r="C724" s="1"/>
      <c r="D724" s="1"/>
      <c r="E724" s="1"/>
      <c r="F724" s="1135"/>
      <c r="G724" s="1"/>
      <c r="H724" s="1"/>
      <c r="I724" s="1133"/>
      <c r="J724" s="1133"/>
      <c r="K724" s="1133"/>
      <c r="L724" s="1133"/>
      <c r="M724" s="1133"/>
      <c r="N724" s="1133"/>
      <c r="O724" s="1133"/>
      <c r="P724" s="1133"/>
      <c r="Q724" s="1133"/>
      <c r="R724" s="1133"/>
      <c r="S724" s="1133"/>
      <c r="T724" s="1133"/>
      <c r="U724" s="1133"/>
      <c r="V724" s="1133"/>
      <c r="W724" s="1133"/>
      <c r="X724" s="1133"/>
      <c r="Y724" s="1133"/>
      <c r="Z724" s="1133"/>
      <c r="AA724" s="1133"/>
      <c r="AB724" s="1133"/>
      <c r="AC724" s="1"/>
      <c r="AD724" s="1"/>
      <c r="AE724" s="1"/>
      <c r="AF724" s="1"/>
      <c r="AG724" s="1"/>
      <c r="AH724" s="1"/>
      <c r="AI724" s="1"/>
    </row>
    <row r="725" spans="1:35" ht="15.75" customHeight="1" x14ac:dyDescent="0.2">
      <c r="A725" s="1"/>
      <c r="B725" s="1"/>
      <c r="C725" s="1"/>
      <c r="D725" s="1"/>
      <c r="E725" s="1"/>
      <c r="F725" s="1135"/>
      <c r="G725" s="1"/>
      <c r="H725" s="1"/>
      <c r="I725" s="1133"/>
      <c r="J725" s="1133"/>
      <c r="K725" s="1133"/>
      <c r="L725" s="1133"/>
      <c r="M725" s="1133"/>
      <c r="N725" s="1133"/>
      <c r="O725" s="1133"/>
      <c r="P725" s="1133"/>
      <c r="Q725" s="1133"/>
      <c r="R725" s="1133"/>
      <c r="S725" s="1133"/>
      <c r="T725" s="1133"/>
      <c r="U725" s="1133"/>
      <c r="V725" s="1133"/>
      <c r="W725" s="1133"/>
      <c r="X725" s="1133"/>
      <c r="Y725" s="1133"/>
      <c r="Z725" s="1133"/>
      <c r="AA725" s="1133"/>
      <c r="AB725" s="1133"/>
      <c r="AC725" s="1"/>
      <c r="AD725" s="1"/>
      <c r="AE725" s="1"/>
      <c r="AF725" s="1"/>
      <c r="AG725" s="1"/>
      <c r="AH725" s="1"/>
      <c r="AI725" s="1"/>
    </row>
    <row r="726" spans="1:35" ht="15.75" customHeight="1" x14ac:dyDescent="0.2">
      <c r="A726" s="1"/>
      <c r="B726" s="1"/>
      <c r="C726" s="1"/>
      <c r="D726" s="1"/>
      <c r="E726" s="1"/>
      <c r="F726" s="1135"/>
      <c r="G726" s="1"/>
      <c r="H726" s="1"/>
      <c r="I726" s="1133"/>
      <c r="J726" s="1133"/>
      <c r="K726" s="1133"/>
      <c r="L726" s="1133"/>
      <c r="M726" s="1133"/>
      <c r="N726" s="1133"/>
      <c r="O726" s="1133"/>
      <c r="P726" s="1133"/>
      <c r="Q726" s="1133"/>
      <c r="R726" s="1133"/>
      <c r="S726" s="1133"/>
      <c r="T726" s="1133"/>
      <c r="U726" s="1133"/>
      <c r="V726" s="1133"/>
      <c r="W726" s="1133"/>
      <c r="X726" s="1133"/>
      <c r="Y726" s="1133"/>
      <c r="Z726" s="1133"/>
      <c r="AA726" s="1133"/>
      <c r="AB726" s="1133"/>
      <c r="AC726" s="1"/>
      <c r="AD726" s="1"/>
      <c r="AE726" s="1"/>
      <c r="AF726" s="1"/>
      <c r="AG726" s="1"/>
      <c r="AH726" s="1"/>
      <c r="AI726" s="1"/>
    </row>
    <row r="727" spans="1:35" ht="15.75" customHeight="1" x14ac:dyDescent="0.2">
      <c r="A727" s="1"/>
      <c r="B727" s="1"/>
      <c r="C727" s="1"/>
      <c r="D727" s="1"/>
      <c r="E727" s="1"/>
      <c r="F727" s="1135"/>
      <c r="G727" s="1"/>
      <c r="H727" s="1"/>
      <c r="I727" s="1133"/>
      <c r="J727" s="1133"/>
      <c r="K727" s="1133"/>
      <c r="L727" s="1133"/>
      <c r="M727" s="1133"/>
      <c r="N727" s="1133"/>
      <c r="O727" s="1133"/>
      <c r="P727" s="1133"/>
      <c r="Q727" s="1133"/>
      <c r="R727" s="1133"/>
      <c r="S727" s="1133"/>
      <c r="T727" s="1133"/>
      <c r="U727" s="1133"/>
      <c r="V727" s="1133"/>
      <c r="W727" s="1133"/>
      <c r="X727" s="1133"/>
      <c r="Y727" s="1133"/>
      <c r="Z727" s="1133"/>
      <c r="AA727" s="1133"/>
      <c r="AB727" s="1133"/>
      <c r="AC727" s="1"/>
      <c r="AD727" s="1"/>
      <c r="AE727" s="1"/>
      <c r="AF727" s="1"/>
      <c r="AG727" s="1"/>
      <c r="AH727" s="1"/>
      <c r="AI727" s="1"/>
    </row>
    <row r="728" spans="1:35" ht="15.75" customHeight="1" x14ac:dyDescent="0.2">
      <c r="A728" s="1"/>
      <c r="B728" s="1"/>
      <c r="C728" s="1"/>
      <c r="D728" s="1"/>
      <c r="E728" s="1"/>
      <c r="F728" s="1135"/>
      <c r="G728" s="1"/>
      <c r="H728" s="1"/>
      <c r="I728" s="1133"/>
      <c r="J728" s="1133"/>
      <c r="K728" s="1133"/>
      <c r="L728" s="1133"/>
      <c r="M728" s="1133"/>
      <c r="N728" s="1133"/>
      <c r="O728" s="1133"/>
      <c r="P728" s="1133"/>
      <c r="Q728" s="1133"/>
      <c r="R728" s="1133"/>
      <c r="S728" s="1133"/>
      <c r="T728" s="1133"/>
      <c r="U728" s="1133"/>
      <c r="V728" s="1133"/>
      <c r="W728" s="1133"/>
      <c r="X728" s="1133"/>
      <c r="Y728" s="1133"/>
      <c r="Z728" s="1133"/>
      <c r="AA728" s="1133"/>
      <c r="AB728" s="1133"/>
      <c r="AC728" s="1"/>
      <c r="AD728" s="1"/>
      <c r="AE728" s="1"/>
      <c r="AF728" s="1"/>
      <c r="AG728" s="1"/>
      <c r="AH728" s="1"/>
      <c r="AI728" s="1"/>
    </row>
    <row r="729" spans="1:35" ht="15.75" customHeight="1" x14ac:dyDescent="0.2">
      <c r="A729" s="1"/>
      <c r="B729" s="1"/>
      <c r="C729" s="1"/>
      <c r="D729" s="1"/>
      <c r="E729" s="1"/>
      <c r="F729" s="1135"/>
      <c r="G729" s="1"/>
      <c r="H729" s="1"/>
      <c r="I729" s="1133"/>
      <c r="J729" s="1133"/>
      <c r="K729" s="1133"/>
      <c r="L729" s="1133"/>
      <c r="M729" s="1133"/>
      <c r="N729" s="1133"/>
      <c r="O729" s="1133"/>
      <c r="P729" s="1133"/>
      <c r="Q729" s="1133"/>
      <c r="R729" s="1133"/>
      <c r="S729" s="1133"/>
      <c r="T729" s="1133"/>
      <c r="U729" s="1133"/>
      <c r="V729" s="1133"/>
      <c r="W729" s="1133"/>
      <c r="X729" s="1133"/>
      <c r="Y729" s="1133"/>
      <c r="Z729" s="1133"/>
      <c r="AA729" s="1133"/>
      <c r="AB729" s="1133"/>
      <c r="AC729" s="1"/>
      <c r="AD729" s="1"/>
      <c r="AE729" s="1"/>
      <c r="AF729" s="1"/>
      <c r="AG729" s="1"/>
      <c r="AH729" s="1"/>
      <c r="AI729" s="1"/>
    </row>
    <row r="730" spans="1:35" ht="15.75" customHeight="1" x14ac:dyDescent="0.2">
      <c r="A730" s="1"/>
      <c r="B730" s="1"/>
      <c r="C730" s="1"/>
      <c r="D730" s="1"/>
      <c r="E730" s="1"/>
      <c r="F730" s="1135"/>
      <c r="G730" s="1"/>
      <c r="H730" s="1"/>
      <c r="I730" s="1133"/>
      <c r="J730" s="1133"/>
      <c r="K730" s="1133"/>
      <c r="L730" s="1133"/>
      <c r="M730" s="1133"/>
      <c r="N730" s="1133"/>
      <c r="O730" s="1133"/>
      <c r="P730" s="1133"/>
      <c r="Q730" s="1133"/>
      <c r="R730" s="1133"/>
      <c r="S730" s="1133"/>
      <c r="T730" s="1133"/>
      <c r="U730" s="1133"/>
      <c r="V730" s="1133"/>
      <c r="W730" s="1133"/>
      <c r="X730" s="1133"/>
      <c r="Y730" s="1133"/>
      <c r="Z730" s="1133"/>
      <c r="AA730" s="1133"/>
      <c r="AB730" s="1133"/>
      <c r="AC730" s="1"/>
      <c r="AD730" s="1"/>
      <c r="AE730" s="1"/>
      <c r="AF730" s="1"/>
      <c r="AG730" s="1"/>
      <c r="AH730" s="1"/>
      <c r="AI730" s="1"/>
    </row>
    <row r="731" spans="1:35" ht="15.75" customHeight="1" x14ac:dyDescent="0.2">
      <c r="A731" s="1"/>
      <c r="B731" s="1"/>
      <c r="C731" s="1"/>
      <c r="D731" s="1"/>
      <c r="E731" s="1"/>
      <c r="F731" s="1135"/>
      <c r="G731" s="1"/>
      <c r="H731" s="1"/>
      <c r="I731" s="1133"/>
      <c r="J731" s="1133"/>
      <c r="K731" s="1133"/>
      <c r="L731" s="1133"/>
      <c r="M731" s="1133"/>
      <c r="N731" s="1133"/>
      <c r="O731" s="1133"/>
      <c r="P731" s="1133"/>
      <c r="Q731" s="1133"/>
      <c r="R731" s="1133"/>
      <c r="S731" s="1133"/>
      <c r="T731" s="1133"/>
      <c r="U731" s="1133"/>
      <c r="V731" s="1133"/>
      <c r="W731" s="1133"/>
      <c r="X731" s="1133"/>
      <c r="Y731" s="1133"/>
      <c r="Z731" s="1133"/>
      <c r="AA731" s="1133"/>
      <c r="AB731" s="1133"/>
      <c r="AC731" s="1"/>
      <c r="AD731" s="1"/>
      <c r="AE731" s="1"/>
      <c r="AF731" s="1"/>
      <c r="AG731" s="1"/>
      <c r="AH731" s="1"/>
      <c r="AI731" s="1"/>
    </row>
    <row r="732" spans="1:35" ht="15.75" customHeight="1" x14ac:dyDescent="0.2">
      <c r="A732" s="1"/>
      <c r="B732" s="1"/>
      <c r="C732" s="1"/>
      <c r="D732" s="1"/>
      <c r="E732" s="1"/>
      <c r="F732" s="1135"/>
      <c r="G732" s="1"/>
      <c r="H732" s="1"/>
      <c r="I732" s="1133"/>
      <c r="J732" s="1133"/>
      <c r="K732" s="1133"/>
      <c r="L732" s="1133"/>
      <c r="M732" s="1133"/>
      <c r="N732" s="1133"/>
      <c r="O732" s="1133"/>
      <c r="P732" s="1133"/>
      <c r="Q732" s="1133"/>
      <c r="R732" s="1133"/>
      <c r="S732" s="1133"/>
      <c r="T732" s="1133"/>
      <c r="U732" s="1133"/>
      <c r="V732" s="1133"/>
      <c r="W732" s="1133"/>
      <c r="X732" s="1133"/>
      <c r="Y732" s="1133"/>
      <c r="Z732" s="1133"/>
      <c r="AA732" s="1133"/>
      <c r="AB732" s="1133"/>
      <c r="AC732" s="1"/>
      <c r="AD732" s="1"/>
      <c r="AE732" s="1"/>
      <c r="AF732" s="1"/>
      <c r="AG732" s="1"/>
      <c r="AH732" s="1"/>
      <c r="AI732" s="1"/>
    </row>
    <row r="733" spans="1:35" ht="15.75" customHeight="1" x14ac:dyDescent="0.2">
      <c r="A733" s="1"/>
      <c r="B733" s="1"/>
      <c r="C733" s="1"/>
      <c r="D733" s="1"/>
      <c r="E733" s="1"/>
      <c r="F733" s="1135"/>
      <c r="G733" s="1"/>
      <c r="H733" s="1"/>
      <c r="I733" s="1133"/>
      <c r="J733" s="1133"/>
      <c r="K733" s="1133"/>
      <c r="L733" s="1133"/>
      <c r="M733" s="1133"/>
      <c r="N733" s="1133"/>
      <c r="O733" s="1133"/>
      <c r="P733" s="1133"/>
      <c r="Q733" s="1133"/>
      <c r="R733" s="1133"/>
      <c r="S733" s="1133"/>
      <c r="T733" s="1133"/>
      <c r="U733" s="1133"/>
      <c r="V733" s="1133"/>
      <c r="W733" s="1133"/>
      <c r="X733" s="1133"/>
      <c r="Y733" s="1133"/>
      <c r="Z733" s="1133"/>
      <c r="AA733" s="1133"/>
      <c r="AB733" s="1133"/>
      <c r="AC733" s="1"/>
      <c r="AD733" s="1"/>
      <c r="AE733" s="1"/>
      <c r="AF733" s="1"/>
      <c r="AG733" s="1"/>
      <c r="AH733" s="1"/>
      <c r="AI733" s="1"/>
    </row>
    <row r="734" spans="1:35" ht="15.75" customHeight="1" x14ac:dyDescent="0.2">
      <c r="A734" s="1"/>
      <c r="B734" s="1"/>
      <c r="C734" s="1"/>
      <c r="D734" s="1"/>
      <c r="E734" s="1"/>
      <c r="F734" s="1135"/>
      <c r="G734" s="1"/>
      <c r="H734" s="1"/>
      <c r="I734" s="1133"/>
      <c r="J734" s="1133"/>
      <c r="K734" s="1133"/>
      <c r="L734" s="1133"/>
      <c r="M734" s="1133"/>
      <c r="N734" s="1133"/>
      <c r="O734" s="1133"/>
      <c r="P734" s="1133"/>
      <c r="Q734" s="1133"/>
      <c r="R734" s="1133"/>
      <c r="S734" s="1133"/>
      <c r="T734" s="1133"/>
      <c r="U734" s="1133"/>
      <c r="V734" s="1133"/>
      <c r="W734" s="1133"/>
      <c r="X734" s="1133"/>
      <c r="Y734" s="1133"/>
      <c r="Z734" s="1133"/>
      <c r="AA734" s="1133"/>
      <c r="AB734" s="1133"/>
      <c r="AC734" s="1"/>
      <c r="AD734" s="1"/>
      <c r="AE734" s="1"/>
      <c r="AF734" s="1"/>
      <c r="AG734" s="1"/>
      <c r="AH734" s="1"/>
      <c r="AI734" s="1"/>
    </row>
    <row r="735" spans="1:35" ht="15.75" customHeight="1" x14ac:dyDescent="0.2">
      <c r="A735" s="1"/>
      <c r="B735" s="1"/>
      <c r="C735" s="1"/>
      <c r="D735" s="1"/>
      <c r="E735" s="1"/>
      <c r="F735" s="1135"/>
      <c r="G735" s="1"/>
      <c r="H735" s="1"/>
      <c r="I735" s="1133"/>
      <c r="J735" s="1133"/>
      <c r="K735" s="1133"/>
      <c r="L735" s="1133"/>
      <c r="M735" s="1133"/>
      <c r="N735" s="1133"/>
      <c r="O735" s="1133"/>
      <c r="P735" s="1133"/>
      <c r="Q735" s="1133"/>
      <c r="R735" s="1133"/>
      <c r="S735" s="1133"/>
      <c r="T735" s="1133"/>
      <c r="U735" s="1133"/>
      <c r="V735" s="1133"/>
      <c r="W735" s="1133"/>
      <c r="X735" s="1133"/>
      <c r="Y735" s="1133"/>
      <c r="Z735" s="1133"/>
      <c r="AA735" s="1133"/>
      <c r="AB735" s="1133"/>
      <c r="AC735" s="1"/>
      <c r="AD735" s="1"/>
      <c r="AE735" s="1"/>
      <c r="AF735" s="1"/>
      <c r="AG735" s="1"/>
      <c r="AH735" s="1"/>
      <c r="AI735" s="1"/>
    </row>
    <row r="736" spans="1:35" ht="15.75" customHeight="1" x14ac:dyDescent="0.2">
      <c r="A736" s="1"/>
      <c r="B736" s="1"/>
      <c r="C736" s="1"/>
      <c r="D736" s="1"/>
      <c r="E736" s="1"/>
      <c r="F736" s="1135"/>
      <c r="G736" s="1"/>
      <c r="H736" s="1"/>
      <c r="I736" s="1133"/>
      <c r="J736" s="1133"/>
      <c r="K736" s="1133"/>
      <c r="L736" s="1133"/>
      <c r="M736" s="1133"/>
      <c r="N736" s="1133"/>
      <c r="O736" s="1133"/>
      <c r="P736" s="1133"/>
      <c r="Q736" s="1133"/>
      <c r="R736" s="1133"/>
      <c r="S736" s="1133"/>
      <c r="T736" s="1133"/>
      <c r="U736" s="1133"/>
      <c r="V736" s="1133"/>
      <c r="W736" s="1133"/>
      <c r="X736" s="1133"/>
      <c r="Y736" s="1133"/>
      <c r="Z736" s="1133"/>
      <c r="AA736" s="1133"/>
      <c r="AB736" s="1133"/>
      <c r="AC736" s="1"/>
      <c r="AD736" s="1"/>
      <c r="AE736" s="1"/>
      <c r="AF736" s="1"/>
      <c r="AG736" s="1"/>
      <c r="AH736" s="1"/>
      <c r="AI736" s="1"/>
    </row>
    <row r="737" spans="1:35" ht="15.75" customHeight="1" x14ac:dyDescent="0.2">
      <c r="A737" s="1"/>
      <c r="B737" s="1"/>
      <c r="C737" s="1"/>
      <c r="D737" s="1"/>
      <c r="E737" s="1"/>
      <c r="F737" s="1135"/>
      <c r="G737" s="1"/>
      <c r="H737" s="1"/>
      <c r="I737" s="1133"/>
      <c r="J737" s="1133"/>
      <c r="K737" s="1133"/>
      <c r="L737" s="1133"/>
      <c r="M737" s="1133"/>
      <c r="N737" s="1133"/>
      <c r="O737" s="1133"/>
      <c r="P737" s="1133"/>
      <c r="Q737" s="1133"/>
      <c r="R737" s="1133"/>
      <c r="S737" s="1133"/>
      <c r="T737" s="1133"/>
      <c r="U737" s="1133"/>
      <c r="V737" s="1133"/>
      <c r="W737" s="1133"/>
      <c r="X737" s="1133"/>
      <c r="Y737" s="1133"/>
      <c r="Z737" s="1133"/>
      <c r="AA737" s="1133"/>
      <c r="AB737" s="1133"/>
      <c r="AC737" s="1"/>
      <c r="AD737" s="1"/>
      <c r="AE737" s="1"/>
      <c r="AF737" s="1"/>
      <c r="AG737" s="1"/>
      <c r="AH737" s="1"/>
      <c r="AI737" s="1"/>
    </row>
    <row r="738" spans="1:35" ht="15.75" customHeight="1" x14ac:dyDescent="0.2">
      <c r="A738" s="1"/>
      <c r="B738" s="1"/>
      <c r="C738" s="1"/>
      <c r="D738" s="1"/>
      <c r="E738" s="1"/>
      <c r="F738" s="1135"/>
      <c r="G738" s="1"/>
      <c r="H738" s="1"/>
      <c r="I738" s="1133"/>
      <c r="J738" s="1133"/>
      <c r="K738" s="1133"/>
      <c r="L738" s="1133"/>
      <c r="M738" s="1133"/>
      <c r="N738" s="1133"/>
      <c r="O738" s="1133"/>
      <c r="P738" s="1133"/>
      <c r="Q738" s="1133"/>
      <c r="R738" s="1133"/>
      <c r="S738" s="1133"/>
      <c r="T738" s="1133"/>
      <c r="U738" s="1133"/>
      <c r="V738" s="1133"/>
      <c r="W738" s="1133"/>
      <c r="X738" s="1133"/>
      <c r="Y738" s="1133"/>
      <c r="Z738" s="1133"/>
      <c r="AA738" s="1133"/>
      <c r="AB738" s="1133"/>
      <c r="AC738" s="1"/>
      <c r="AD738" s="1"/>
      <c r="AE738" s="1"/>
      <c r="AF738" s="1"/>
      <c r="AG738" s="1"/>
      <c r="AH738" s="1"/>
      <c r="AI738" s="1"/>
    </row>
    <row r="739" spans="1:35" ht="15.75" customHeight="1" x14ac:dyDescent="0.2">
      <c r="A739" s="1"/>
      <c r="B739" s="1"/>
      <c r="C739" s="1"/>
      <c r="D739" s="1"/>
      <c r="E739" s="1"/>
      <c r="F739" s="1135"/>
      <c r="G739" s="1"/>
      <c r="H739" s="1"/>
      <c r="I739" s="1133"/>
      <c r="J739" s="1133"/>
      <c r="K739" s="1133"/>
      <c r="L739" s="1133"/>
      <c r="M739" s="1133"/>
      <c r="N739" s="1133"/>
      <c r="O739" s="1133"/>
      <c r="P739" s="1133"/>
      <c r="Q739" s="1133"/>
      <c r="R739" s="1133"/>
      <c r="S739" s="1133"/>
      <c r="T739" s="1133"/>
      <c r="U739" s="1133"/>
      <c r="V739" s="1133"/>
      <c r="W739" s="1133"/>
      <c r="X739" s="1133"/>
      <c r="Y739" s="1133"/>
      <c r="Z739" s="1133"/>
      <c r="AA739" s="1133"/>
      <c r="AB739" s="1133"/>
      <c r="AC739" s="1"/>
      <c r="AD739" s="1"/>
      <c r="AE739" s="1"/>
      <c r="AF739" s="1"/>
      <c r="AG739" s="1"/>
      <c r="AH739" s="1"/>
      <c r="AI739" s="1"/>
    </row>
    <row r="740" spans="1:35" ht="15.75" customHeight="1" x14ac:dyDescent="0.2">
      <c r="A740" s="1"/>
      <c r="B740" s="1"/>
      <c r="C740" s="1"/>
      <c r="D740" s="1"/>
      <c r="E740" s="1"/>
      <c r="F740" s="1135"/>
      <c r="G740" s="1"/>
      <c r="H740" s="1"/>
      <c r="I740" s="1133"/>
      <c r="J740" s="1133"/>
      <c r="K740" s="1133"/>
      <c r="L740" s="1133"/>
      <c r="M740" s="1133"/>
      <c r="N740" s="1133"/>
      <c r="O740" s="1133"/>
      <c r="P740" s="1133"/>
      <c r="Q740" s="1133"/>
      <c r="R740" s="1133"/>
      <c r="S740" s="1133"/>
      <c r="T740" s="1133"/>
      <c r="U740" s="1133"/>
      <c r="V740" s="1133"/>
      <c r="W740" s="1133"/>
      <c r="X740" s="1133"/>
      <c r="Y740" s="1133"/>
      <c r="Z740" s="1133"/>
      <c r="AA740" s="1133"/>
      <c r="AB740" s="1133"/>
      <c r="AC740" s="1"/>
      <c r="AD740" s="1"/>
      <c r="AE740" s="1"/>
      <c r="AF740" s="1"/>
      <c r="AG740" s="1"/>
      <c r="AH740" s="1"/>
      <c r="AI740" s="1"/>
    </row>
    <row r="741" spans="1:35" ht="15.75" customHeight="1" x14ac:dyDescent="0.2">
      <c r="A741" s="1"/>
      <c r="B741" s="1"/>
      <c r="C741" s="1"/>
      <c r="D741" s="1"/>
      <c r="E741" s="1"/>
      <c r="F741" s="1135"/>
      <c r="G741" s="1"/>
      <c r="H741" s="1"/>
      <c r="I741" s="1133"/>
      <c r="J741" s="1133"/>
      <c r="K741" s="1133"/>
      <c r="L741" s="1133"/>
      <c r="M741" s="1133"/>
      <c r="N741" s="1133"/>
      <c r="O741" s="1133"/>
      <c r="P741" s="1133"/>
      <c r="Q741" s="1133"/>
      <c r="R741" s="1133"/>
      <c r="S741" s="1133"/>
      <c r="T741" s="1133"/>
      <c r="U741" s="1133"/>
      <c r="V741" s="1133"/>
      <c r="W741" s="1133"/>
      <c r="X741" s="1133"/>
      <c r="Y741" s="1133"/>
      <c r="Z741" s="1133"/>
      <c r="AA741" s="1133"/>
      <c r="AB741" s="1133"/>
      <c r="AC741" s="1"/>
      <c r="AD741" s="1"/>
      <c r="AE741" s="1"/>
      <c r="AF741" s="1"/>
      <c r="AG741" s="1"/>
      <c r="AH741" s="1"/>
      <c r="AI741" s="1"/>
    </row>
    <row r="742" spans="1:35" ht="15.75" customHeight="1" x14ac:dyDescent="0.2">
      <c r="A742" s="1"/>
      <c r="B742" s="1"/>
      <c r="C742" s="1"/>
      <c r="D742" s="1"/>
      <c r="E742" s="1"/>
      <c r="F742" s="1135"/>
      <c r="G742" s="1"/>
      <c r="H742" s="1"/>
      <c r="I742" s="1133"/>
      <c r="J742" s="1133"/>
      <c r="K742" s="1133"/>
      <c r="L742" s="1133"/>
      <c r="M742" s="1133"/>
      <c r="N742" s="1133"/>
      <c r="O742" s="1133"/>
      <c r="P742" s="1133"/>
      <c r="Q742" s="1133"/>
      <c r="R742" s="1133"/>
      <c r="S742" s="1133"/>
      <c r="T742" s="1133"/>
      <c r="U742" s="1133"/>
      <c r="V742" s="1133"/>
      <c r="W742" s="1133"/>
      <c r="X742" s="1133"/>
      <c r="Y742" s="1133"/>
      <c r="Z742" s="1133"/>
      <c r="AA742" s="1133"/>
      <c r="AB742" s="1133"/>
      <c r="AC742" s="1"/>
      <c r="AD742" s="1"/>
      <c r="AE742" s="1"/>
      <c r="AF742" s="1"/>
      <c r="AG742" s="1"/>
      <c r="AH742" s="1"/>
      <c r="AI742" s="1"/>
    </row>
    <row r="743" spans="1:35" ht="15.75" customHeight="1" x14ac:dyDescent="0.2">
      <c r="A743" s="1"/>
      <c r="B743" s="1"/>
      <c r="C743" s="1"/>
      <c r="D743" s="1"/>
      <c r="E743" s="1"/>
      <c r="F743" s="1135"/>
      <c r="G743" s="1"/>
      <c r="H743" s="1"/>
      <c r="I743" s="1133"/>
      <c r="J743" s="1133"/>
      <c r="K743" s="1133"/>
      <c r="L743" s="1133"/>
      <c r="M743" s="1133"/>
      <c r="N743" s="1133"/>
      <c r="O743" s="1133"/>
      <c r="P743" s="1133"/>
      <c r="Q743" s="1133"/>
      <c r="R743" s="1133"/>
      <c r="S743" s="1133"/>
      <c r="T743" s="1133"/>
      <c r="U743" s="1133"/>
      <c r="V743" s="1133"/>
      <c r="W743" s="1133"/>
      <c r="X743" s="1133"/>
      <c r="Y743" s="1133"/>
      <c r="Z743" s="1133"/>
      <c r="AA743" s="1133"/>
      <c r="AB743" s="1133"/>
      <c r="AC743" s="1"/>
      <c r="AD743" s="1"/>
      <c r="AE743" s="1"/>
      <c r="AF743" s="1"/>
      <c r="AG743" s="1"/>
      <c r="AH743" s="1"/>
      <c r="AI743" s="1"/>
    </row>
    <row r="744" spans="1:35" ht="15.75" customHeight="1" x14ac:dyDescent="0.2">
      <c r="A744" s="1"/>
      <c r="B744" s="1"/>
      <c r="C744" s="1"/>
      <c r="D744" s="1"/>
      <c r="E744" s="1"/>
      <c r="F744" s="1135"/>
      <c r="G744" s="1"/>
      <c r="H744" s="1"/>
      <c r="I744" s="1133"/>
      <c r="J744" s="1133"/>
      <c r="K744" s="1133"/>
      <c r="L744" s="1133"/>
      <c r="M744" s="1133"/>
      <c r="N744" s="1133"/>
      <c r="O744" s="1133"/>
      <c r="P744" s="1133"/>
      <c r="Q744" s="1133"/>
      <c r="R744" s="1133"/>
      <c r="S744" s="1133"/>
      <c r="T744" s="1133"/>
      <c r="U744" s="1133"/>
      <c r="V744" s="1133"/>
      <c r="W744" s="1133"/>
      <c r="X744" s="1133"/>
      <c r="Y744" s="1133"/>
      <c r="Z744" s="1133"/>
      <c r="AA744" s="1133"/>
      <c r="AB744" s="1133"/>
      <c r="AC744" s="1"/>
      <c r="AD744" s="1"/>
      <c r="AE744" s="1"/>
      <c r="AF744" s="1"/>
      <c r="AG744" s="1"/>
      <c r="AH744" s="1"/>
      <c r="AI744" s="1"/>
    </row>
    <row r="745" spans="1:35" ht="15.75" customHeight="1" x14ac:dyDescent="0.2">
      <c r="A745" s="1"/>
      <c r="B745" s="1"/>
      <c r="C745" s="1"/>
      <c r="D745" s="1"/>
      <c r="E745" s="1"/>
      <c r="F745" s="1135"/>
      <c r="G745" s="1"/>
      <c r="H745" s="1"/>
      <c r="I745" s="1133"/>
      <c r="J745" s="1133"/>
      <c r="K745" s="1133"/>
      <c r="L745" s="1133"/>
      <c r="M745" s="1133"/>
      <c r="N745" s="1133"/>
      <c r="O745" s="1133"/>
      <c r="P745" s="1133"/>
      <c r="Q745" s="1133"/>
      <c r="R745" s="1133"/>
      <c r="S745" s="1133"/>
      <c r="T745" s="1133"/>
      <c r="U745" s="1133"/>
      <c r="V745" s="1133"/>
      <c r="W745" s="1133"/>
      <c r="X745" s="1133"/>
      <c r="Y745" s="1133"/>
      <c r="Z745" s="1133"/>
      <c r="AA745" s="1133"/>
      <c r="AB745" s="1133"/>
      <c r="AC745" s="1"/>
      <c r="AD745" s="1"/>
      <c r="AE745" s="1"/>
      <c r="AF745" s="1"/>
      <c r="AG745" s="1"/>
      <c r="AH745" s="1"/>
      <c r="AI745" s="1"/>
    </row>
    <row r="746" spans="1:35" ht="15.75" customHeight="1" x14ac:dyDescent="0.2">
      <c r="A746" s="1"/>
      <c r="B746" s="1"/>
      <c r="C746" s="1"/>
      <c r="D746" s="1"/>
      <c r="E746" s="1"/>
      <c r="F746" s="1135"/>
      <c r="G746" s="1"/>
      <c r="H746" s="1"/>
      <c r="I746" s="1133"/>
      <c r="J746" s="1133"/>
      <c r="K746" s="1133"/>
      <c r="L746" s="1133"/>
      <c r="M746" s="1133"/>
      <c r="N746" s="1133"/>
      <c r="O746" s="1133"/>
      <c r="P746" s="1133"/>
      <c r="Q746" s="1133"/>
      <c r="R746" s="1133"/>
      <c r="S746" s="1133"/>
      <c r="T746" s="1133"/>
      <c r="U746" s="1133"/>
      <c r="V746" s="1133"/>
      <c r="W746" s="1133"/>
      <c r="X746" s="1133"/>
      <c r="Y746" s="1133"/>
      <c r="Z746" s="1133"/>
      <c r="AA746" s="1133"/>
      <c r="AB746" s="1133"/>
      <c r="AC746" s="1"/>
      <c r="AD746" s="1"/>
      <c r="AE746" s="1"/>
      <c r="AF746" s="1"/>
      <c r="AG746" s="1"/>
      <c r="AH746" s="1"/>
      <c r="AI746" s="1"/>
    </row>
    <row r="747" spans="1:35" ht="15.75" customHeight="1" x14ac:dyDescent="0.2">
      <c r="A747" s="1"/>
      <c r="B747" s="1"/>
      <c r="C747" s="1"/>
      <c r="D747" s="1"/>
      <c r="E747" s="1"/>
      <c r="F747" s="1135"/>
      <c r="G747" s="1"/>
      <c r="H747" s="1"/>
      <c r="I747" s="1133"/>
      <c r="J747" s="1133"/>
      <c r="K747" s="1133"/>
      <c r="L747" s="1133"/>
      <c r="M747" s="1133"/>
      <c r="N747" s="1133"/>
      <c r="O747" s="1133"/>
      <c r="P747" s="1133"/>
      <c r="Q747" s="1133"/>
      <c r="R747" s="1133"/>
      <c r="S747" s="1133"/>
      <c r="T747" s="1133"/>
      <c r="U747" s="1133"/>
      <c r="V747" s="1133"/>
      <c r="W747" s="1133"/>
      <c r="X747" s="1133"/>
      <c r="Y747" s="1133"/>
      <c r="Z747" s="1133"/>
      <c r="AA747" s="1133"/>
      <c r="AB747" s="1133"/>
      <c r="AC747" s="1"/>
      <c r="AD747" s="1"/>
      <c r="AE747" s="1"/>
      <c r="AF747" s="1"/>
      <c r="AG747" s="1"/>
      <c r="AH747" s="1"/>
      <c r="AI747" s="1"/>
    </row>
    <row r="748" spans="1:35" ht="15.75" customHeight="1" x14ac:dyDescent="0.2">
      <c r="A748" s="1"/>
      <c r="B748" s="1"/>
      <c r="C748" s="1"/>
      <c r="D748" s="1"/>
      <c r="E748" s="1"/>
      <c r="F748" s="1135"/>
      <c r="G748" s="1"/>
      <c r="H748" s="1"/>
      <c r="I748" s="1133"/>
      <c r="J748" s="1133"/>
      <c r="K748" s="1133"/>
      <c r="L748" s="1133"/>
      <c r="M748" s="1133"/>
      <c r="N748" s="1133"/>
      <c r="O748" s="1133"/>
      <c r="P748" s="1133"/>
      <c r="Q748" s="1133"/>
      <c r="R748" s="1133"/>
      <c r="S748" s="1133"/>
      <c r="T748" s="1133"/>
      <c r="U748" s="1133"/>
      <c r="V748" s="1133"/>
      <c r="W748" s="1133"/>
      <c r="X748" s="1133"/>
      <c r="Y748" s="1133"/>
      <c r="Z748" s="1133"/>
      <c r="AA748" s="1133"/>
      <c r="AB748" s="1133"/>
      <c r="AC748" s="1"/>
      <c r="AD748" s="1"/>
      <c r="AE748" s="1"/>
      <c r="AF748" s="1"/>
      <c r="AG748" s="1"/>
      <c r="AH748" s="1"/>
      <c r="AI748" s="1"/>
    </row>
    <row r="749" spans="1:35" ht="15.75" customHeight="1" x14ac:dyDescent="0.2">
      <c r="A749" s="1"/>
      <c r="B749" s="1"/>
      <c r="C749" s="1"/>
      <c r="D749" s="1"/>
      <c r="E749" s="1"/>
      <c r="F749" s="1135"/>
      <c r="G749" s="1"/>
      <c r="H749" s="1"/>
      <c r="I749" s="1133"/>
      <c r="J749" s="1133"/>
      <c r="K749" s="1133"/>
      <c r="L749" s="1133"/>
      <c r="M749" s="1133"/>
      <c r="N749" s="1133"/>
      <c r="O749" s="1133"/>
      <c r="P749" s="1133"/>
      <c r="Q749" s="1133"/>
      <c r="R749" s="1133"/>
      <c r="S749" s="1133"/>
      <c r="T749" s="1133"/>
      <c r="U749" s="1133"/>
      <c r="V749" s="1133"/>
      <c r="W749" s="1133"/>
      <c r="X749" s="1133"/>
      <c r="Y749" s="1133"/>
      <c r="Z749" s="1133"/>
      <c r="AA749" s="1133"/>
      <c r="AB749" s="1133"/>
      <c r="AC749" s="1"/>
      <c r="AD749" s="1"/>
      <c r="AE749" s="1"/>
      <c r="AF749" s="1"/>
      <c r="AG749" s="1"/>
      <c r="AH749" s="1"/>
      <c r="AI749" s="1"/>
    </row>
    <row r="750" spans="1:35" ht="15.75" customHeight="1" x14ac:dyDescent="0.2">
      <c r="A750" s="1"/>
      <c r="B750" s="1"/>
      <c r="C750" s="1"/>
      <c r="D750" s="1"/>
      <c r="E750" s="1"/>
      <c r="F750" s="1135"/>
      <c r="G750" s="1"/>
      <c r="H750" s="1"/>
      <c r="I750" s="1133"/>
      <c r="J750" s="1133"/>
      <c r="K750" s="1133"/>
      <c r="L750" s="1133"/>
      <c r="M750" s="1133"/>
      <c r="N750" s="1133"/>
      <c r="O750" s="1133"/>
      <c r="P750" s="1133"/>
      <c r="Q750" s="1133"/>
      <c r="R750" s="1133"/>
      <c r="S750" s="1133"/>
      <c r="T750" s="1133"/>
      <c r="U750" s="1133"/>
      <c r="V750" s="1133"/>
      <c r="W750" s="1133"/>
      <c r="X750" s="1133"/>
      <c r="Y750" s="1133"/>
      <c r="Z750" s="1133"/>
      <c r="AA750" s="1133"/>
      <c r="AB750" s="1133"/>
      <c r="AC750" s="1"/>
      <c r="AD750" s="1"/>
      <c r="AE750" s="1"/>
      <c r="AF750" s="1"/>
      <c r="AG750" s="1"/>
      <c r="AH750" s="1"/>
      <c r="AI750" s="1"/>
    </row>
    <row r="751" spans="1:35" ht="15.75" customHeight="1" x14ac:dyDescent="0.2">
      <c r="A751" s="1"/>
      <c r="B751" s="1"/>
      <c r="C751" s="1"/>
      <c r="D751" s="1"/>
      <c r="E751" s="1"/>
      <c r="F751" s="1135"/>
      <c r="G751" s="1"/>
      <c r="H751" s="1"/>
      <c r="I751" s="1133"/>
      <c r="J751" s="1133"/>
      <c r="K751" s="1133"/>
      <c r="L751" s="1133"/>
      <c r="M751" s="1133"/>
      <c r="N751" s="1133"/>
      <c r="O751" s="1133"/>
      <c r="P751" s="1133"/>
      <c r="Q751" s="1133"/>
      <c r="R751" s="1133"/>
      <c r="S751" s="1133"/>
      <c r="T751" s="1133"/>
      <c r="U751" s="1133"/>
      <c r="V751" s="1133"/>
      <c r="W751" s="1133"/>
      <c r="X751" s="1133"/>
      <c r="Y751" s="1133"/>
      <c r="Z751" s="1133"/>
      <c r="AA751" s="1133"/>
      <c r="AB751" s="1133"/>
      <c r="AC751" s="1"/>
      <c r="AD751" s="1"/>
      <c r="AE751" s="1"/>
      <c r="AF751" s="1"/>
      <c r="AG751" s="1"/>
      <c r="AH751" s="1"/>
      <c r="AI751" s="1"/>
    </row>
    <row r="752" spans="1:35" ht="15.75" customHeight="1" x14ac:dyDescent="0.2">
      <c r="A752" s="1"/>
      <c r="B752" s="1"/>
      <c r="C752" s="1"/>
      <c r="D752" s="1"/>
      <c r="E752" s="1"/>
      <c r="F752" s="1135"/>
      <c r="G752" s="1"/>
      <c r="H752" s="1"/>
      <c r="I752" s="1133"/>
      <c r="J752" s="1133"/>
      <c r="K752" s="1133"/>
      <c r="L752" s="1133"/>
      <c r="M752" s="1133"/>
      <c r="N752" s="1133"/>
      <c r="O752" s="1133"/>
      <c r="P752" s="1133"/>
      <c r="Q752" s="1133"/>
      <c r="R752" s="1133"/>
      <c r="S752" s="1133"/>
      <c r="T752" s="1133"/>
      <c r="U752" s="1133"/>
      <c r="V752" s="1133"/>
      <c r="W752" s="1133"/>
      <c r="X752" s="1133"/>
      <c r="Y752" s="1133"/>
      <c r="Z752" s="1133"/>
      <c r="AA752" s="1133"/>
      <c r="AB752" s="1133"/>
      <c r="AC752" s="1"/>
      <c r="AD752" s="1"/>
      <c r="AE752" s="1"/>
      <c r="AF752" s="1"/>
      <c r="AG752" s="1"/>
      <c r="AH752" s="1"/>
      <c r="AI752" s="1"/>
    </row>
    <row r="753" spans="1:35" ht="15.75" customHeight="1" x14ac:dyDescent="0.2">
      <c r="A753" s="1"/>
      <c r="B753" s="1"/>
      <c r="C753" s="1"/>
      <c r="D753" s="1"/>
      <c r="E753" s="1"/>
      <c r="F753" s="1135"/>
      <c r="G753" s="1"/>
      <c r="H753" s="1"/>
      <c r="I753" s="1133"/>
      <c r="J753" s="1133"/>
      <c r="K753" s="1133"/>
      <c r="L753" s="1133"/>
      <c r="M753" s="1133"/>
      <c r="N753" s="1133"/>
      <c r="O753" s="1133"/>
      <c r="P753" s="1133"/>
      <c r="Q753" s="1133"/>
      <c r="R753" s="1133"/>
      <c r="S753" s="1133"/>
      <c r="T753" s="1133"/>
      <c r="U753" s="1133"/>
      <c r="V753" s="1133"/>
      <c r="W753" s="1133"/>
      <c r="X753" s="1133"/>
      <c r="Y753" s="1133"/>
      <c r="Z753" s="1133"/>
      <c r="AA753" s="1133"/>
      <c r="AB753" s="1133"/>
      <c r="AC753" s="1"/>
      <c r="AD753" s="1"/>
      <c r="AE753" s="1"/>
      <c r="AF753" s="1"/>
      <c r="AG753" s="1"/>
      <c r="AH753" s="1"/>
      <c r="AI753" s="1"/>
    </row>
    <row r="754" spans="1:35" ht="15.75" customHeight="1" x14ac:dyDescent="0.2">
      <c r="A754" s="1"/>
      <c r="B754" s="1"/>
      <c r="C754" s="1"/>
      <c r="D754" s="1"/>
      <c r="E754" s="1"/>
      <c r="F754" s="1135"/>
      <c r="G754" s="1"/>
      <c r="H754" s="1"/>
      <c r="I754" s="1133"/>
      <c r="J754" s="1133"/>
      <c r="K754" s="1133"/>
      <c r="L754" s="1133"/>
      <c r="M754" s="1133"/>
      <c r="N754" s="1133"/>
      <c r="O754" s="1133"/>
      <c r="P754" s="1133"/>
      <c r="Q754" s="1133"/>
      <c r="R754" s="1133"/>
      <c r="S754" s="1133"/>
      <c r="T754" s="1133"/>
      <c r="U754" s="1133"/>
      <c r="V754" s="1133"/>
      <c r="W754" s="1133"/>
      <c r="X754" s="1133"/>
      <c r="Y754" s="1133"/>
      <c r="Z754" s="1133"/>
      <c r="AA754" s="1133"/>
      <c r="AB754" s="1133"/>
      <c r="AC754" s="1"/>
      <c r="AD754" s="1"/>
      <c r="AE754" s="1"/>
      <c r="AF754" s="1"/>
      <c r="AG754" s="1"/>
      <c r="AH754" s="1"/>
      <c r="AI754" s="1"/>
    </row>
    <row r="755" spans="1:35" ht="15.75" customHeight="1" x14ac:dyDescent="0.2">
      <c r="A755" s="1"/>
      <c r="B755" s="1"/>
      <c r="C755" s="1"/>
      <c r="D755" s="1"/>
      <c r="E755" s="1"/>
      <c r="F755" s="1135"/>
      <c r="G755" s="1"/>
      <c r="H755" s="1"/>
      <c r="I755" s="1133"/>
      <c r="J755" s="1133"/>
      <c r="K755" s="1133"/>
      <c r="L755" s="1133"/>
      <c r="M755" s="1133"/>
      <c r="N755" s="1133"/>
      <c r="O755" s="1133"/>
      <c r="P755" s="1133"/>
      <c r="Q755" s="1133"/>
      <c r="R755" s="1133"/>
      <c r="S755" s="1133"/>
      <c r="T755" s="1133"/>
      <c r="U755" s="1133"/>
      <c r="V755" s="1133"/>
      <c r="W755" s="1133"/>
      <c r="X755" s="1133"/>
      <c r="Y755" s="1133"/>
      <c r="Z755" s="1133"/>
      <c r="AA755" s="1133"/>
      <c r="AB755" s="1133"/>
      <c r="AC755" s="1"/>
      <c r="AD755" s="1"/>
      <c r="AE755" s="1"/>
      <c r="AF755" s="1"/>
      <c r="AG755" s="1"/>
      <c r="AH755" s="1"/>
      <c r="AI755" s="1"/>
    </row>
    <row r="756" spans="1:35" ht="15.75" customHeight="1" x14ac:dyDescent="0.2">
      <c r="A756" s="1"/>
      <c r="B756" s="1"/>
      <c r="C756" s="1"/>
      <c r="D756" s="1"/>
      <c r="E756" s="1"/>
      <c r="F756" s="1135"/>
      <c r="G756" s="1"/>
      <c r="H756" s="1"/>
      <c r="I756" s="1133"/>
      <c r="J756" s="1133"/>
      <c r="K756" s="1133"/>
      <c r="L756" s="1133"/>
      <c r="M756" s="1133"/>
      <c r="N756" s="1133"/>
      <c r="O756" s="1133"/>
      <c r="P756" s="1133"/>
      <c r="Q756" s="1133"/>
      <c r="R756" s="1133"/>
      <c r="S756" s="1133"/>
      <c r="T756" s="1133"/>
      <c r="U756" s="1133"/>
      <c r="V756" s="1133"/>
      <c r="W756" s="1133"/>
      <c r="X756" s="1133"/>
      <c r="Y756" s="1133"/>
      <c r="Z756" s="1133"/>
      <c r="AA756" s="1133"/>
      <c r="AB756" s="1133"/>
      <c r="AC756" s="1"/>
      <c r="AD756" s="1"/>
      <c r="AE756" s="1"/>
      <c r="AF756" s="1"/>
      <c r="AG756" s="1"/>
      <c r="AH756" s="1"/>
      <c r="AI756" s="1"/>
    </row>
    <row r="757" spans="1:35" ht="15.75" customHeight="1" x14ac:dyDescent="0.2">
      <c r="A757" s="1"/>
      <c r="B757" s="1"/>
      <c r="C757" s="1"/>
      <c r="D757" s="1"/>
      <c r="E757" s="1"/>
      <c r="F757" s="1135"/>
      <c r="G757" s="1"/>
      <c r="H757" s="1"/>
      <c r="I757" s="1133"/>
      <c r="J757" s="1133"/>
      <c r="K757" s="1133"/>
      <c r="L757" s="1133"/>
      <c r="M757" s="1133"/>
      <c r="N757" s="1133"/>
      <c r="O757" s="1133"/>
      <c r="P757" s="1133"/>
      <c r="Q757" s="1133"/>
      <c r="R757" s="1133"/>
      <c r="S757" s="1133"/>
      <c r="T757" s="1133"/>
      <c r="U757" s="1133"/>
      <c r="V757" s="1133"/>
      <c r="W757" s="1133"/>
      <c r="X757" s="1133"/>
      <c r="Y757" s="1133"/>
      <c r="Z757" s="1133"/>
      <c r="AA757" s="1133"/>
      <c r="AB757" s="1133"/>
      <c r="AC757" s="1"/>
      <c r="AD757" s="1"/>
      <c r="AE757" s="1"/>
      <c r="AF757" s="1"/>
      <c r="AG757" s="1"/>
      <c r="AH757" s="1"/>
      <c r="AI757" s="1"/>
    </row>
    <row r="758" spans="1:35" ht="15.75" customHeight="1" x14ac:dyDescent="0.2">
      <c r="A758" s="1"/>
      <c r="B758" s="1"/>
      <c r="C758" s="1"/>
      <c r="D758" s="1"/>
      <c r="E758" s="1"/>
      <c r="F758" s="1135"/>
      <c r="G758" s="1"/>
      <c r="H758" s="1"/>
      <c r="I758" s="1133"/>
      <c r="J758" s="1133"/>
      <c r="K758" s="1133"/>
      <c r="L758" s="1133"/>
      <c r="M758" s="1133"/>
      <c r="N758" s="1133"/>
      <c r="O758" s="1133"/>
      <c r="P758" s="1133"/>
      <c r="Q758" s="1133"/>
      <c r="R758" s="1133"/>
      <c r="S758" s="1133"/>
      <c r="T758" s="1133"/>
      <c r="U758" s="1133"/>
      <c r="V758" s="1133"/>
      <c r="W758" s="1133"/>
      <c r="X758" s="1133"/>
      <c r="Y758" s="1133"/>
      <c r="Z758" s="1133"/>
      <c r="AA758" s="1133"/>
      <c r="AB758" s="1133"/>
      <c r="AC758" s="1"/>
      <c r="AD758" s="1"/>
      <c r="AE758" s="1"/>
      <c r="AF758" s="1"/>
      <c r="AG758" s="1"/>
      <c r="AH758" s="1"/>
      <c r="AI758" s="1"/>
    </row>
    <row r="759" spans="1:35" ht="15.75" customHeight="1" x14ac:dyDescent="0.2">
      <c r="A759" s="1"/>
      <c r="B759" s="1"/>
      <c r="C759" s="1"/>
      <c r="D759" s="1"/>
      <c r="E759" s="1"/>
      <c r="F759" s="1135"/>
      <c r="G759" s="1"/>
      <c r="H759" s="1"/>
      <c r="I759" s="1133"/>
      <c r="J759" s="1133"/>
      <c r="K759" s="1133"/>
      <c r="L759" s="1133"/>
      <c r="M759" s="1133"/>
      <c r="N759" s="1133"/>
      <c r="O759" s="1133"/>
      <c r="P759" s="1133"/>
      <c r="Q759" s="1133"/>
      <c r="R759" s="1133"/>
      <c r="S759" s="1133"/>
      <c r="T759" s="1133"/>
      <c r="U759" s="1133"/>
      <c r="V759" s="1133"/>
      <c r="W759" s="1133"/>
      <c r="X759" s="1133"/>
      <c r="Y759" s="1133"/>
      <c r="Z759" s="1133"/>
      <c r="AA759" s="1133"/>
      <c r="AB759" s="1133"/>
      <c r="AC759" s="1"/>
      <c r="AD759" s="1"/>
      <c r="AE759" s="1"/>
      <c r="AF759" s="1"/>
      <c r="AG759" s="1"/>
      <c r="AH759" s="1"/>
      <c r="AI759" s="1"/>
    </row>
    <row r="760" spans="1:35" ht="15.75" customHeight="1" x14ac:dyDescent="0.2">
      <c r="A760" s="1"/>
      <c r="B760" s="1"/>
      <c r="C760" s="1"/>
      <c r="D760" s="1"/>
      <c r="E760" s="1"/>
      <c r="F760" s="1135"/>
      <c r="G760" s="1"/>
      <c r="H760" s="1"/>
      <c r="I760" s="1133"/>
      <c r="J760" s="1133"/>
      <c r="K760" s="1133"/>
      <c r="L760" s="1133"/>
      <c r="M760" s="1133"/>
      <c r="N760" s="1133"/>
      <c r="O760" s="1133"/>
      <c r="P760" s="1133"/>
      <c r="Q760" s="1133"/>
      <c r="R760" s="1133"/>
      <c r="S760" s="1133"/>
      <c r="T760" s="1133"/>
      <c r="U760" s="1133"/>
      <c r="V760" s="1133"/>
      <c r="W760" s="1133"/>
      <c r="X760" s="1133"/>
      <c r="Y760" s="1133"/>
      <c r="Z760" s="1133"/>
      <c r="AA760" s="1133"/>
      <c r="AB760" s="1133"/>
      <c r="AC760" s="1"/>
      <c r="AD760" s="1"/>
      <c r="AE760" s="1"/>
      <c r="AF760" s="1"/>
      <c r="AG760" s="1"/>
      <c r="AH760" s="1"/>
      <c r="AI760" s="1"/>
    </row>
    <row r="761" spans="1:35" ht="15.75" customHeight="1" x14ac:dyDescent="0.2">
      <c r="A761" s="1"/>
      <c r="B761" s="1"/>
      <c r="C761" s="1"/>
      <c r="D761" s="1"/>
      <c r="E761" s="1"/>
      <c r="F761" s="1135"/>
      <c r="G761" s="1"/>
      <c r="H761" s="1"/>
      <c r="I761" s="1133"/>
      <c r="J761" s="1133"/>
      <c r="K761" s="1133"/>
      <c r="L761" s="1133"/>
      <c r="M761" s="1133"/>
      <c r="N761" s="1133"/>
      <c r="O761" s="1133"/>
      <c r="P761" s="1133"/>
      <c r="Q761" s="1133"/>
      <c r="R761" s="1133"/>
      <c r="S761" s="1133"/>
      <c r="T761" s="1133"/>
      <c r="U761" s="1133"/>
      <c r="V761" s="1133"/>
      <c r="W761" s="1133"/>
      <c r="X761" s="1133"/>
      <c r="Y761" s="1133"/>
      <c r="Z761" s="1133"/>
      <c r="AA761" s="1133"/>
      <c r="AB761" s="1133"/>
      <c r="AC761" s="1"/>
      <c r="AD761" s="1"/>
      <c r="AE761" s="1"/>
      <c r="AF761" s="1"/>
      <c r="AG761" s="1"/>
      <c r="AH761" s="1"/>
      <c r="AI761" s="1"/>
    </row>
    <row r="762" spans="1:35" ht="15.75" customHeight="1" x14ac:dyDescent="0.2">
      <c r="A762" s="1"/>
      <c r="B762" s="1"/>
      <c r="C762" s="1"/>
      <c r="D762" s="1"/>
      <c r="E762" s="1"/>
      <c r="F762" s="1135"/>
      <c r="G762" s="1"/>
      <c r="H762" s="1"/>
      <c r="I762" s="1133"/>
      <c r="J762" s="1133"/>
      <c r="K762" s="1133"/>
      <c r="L762" s="1133"/>
      <c r="M762" s="1133"/>
      <c r="N762" s="1133"/>
      <c r="O762" s="1133"/>
      <c r="P762" s="1133"/>
      <c r="Q762" s="1133"/>
      <c r="R762" s="1133"/>
      <c r="S762" s="1133"/>
      <c r="T762" s="1133"/>
      <c r="U762" s="1133"/>
      <c r="V762" s="1133"/>
      <c r="W762" s="1133"/>
      <c r="X762" s="1133"/>
      <c r="Y762" s="1133"/>
      <c r="Z762" s="1133"/>
      <c r="AA762" s="1133"/>
      <c r="AB762" s="1133"/>
      <c r="AC762" s="1"/>
      <c r="AD762" s="1"/>
      <c r="AE762" s="1"/>
      <c r="AF762" s="1"/>
      <c r="AG762" s="1"/>
      <c r="AH762" s="1"/>
      <c r="AI762" s="1"/>
    </row>
    <row r="763" spans="1:35" ht="15.75" customHeight="1" x14ac:dyDescent="0.2">
      <c r="A763" s="1"/>
      <c r="B763" s="1"/>
      <c r="C763" s="1"/>
      <c r="D763" s="1"/>
      <c r="E763" s="1"/>
      <c r="F763" s="1135"/>
      <c r="G763" s="1"/>
      <c r="H763" s="1"/>
      <c r="I763" s="1133"/>
      <c r="J763" s="1133"/>
      <c r="K763" s="1133"/>
      <c r="L763" s="1133"/>
      <c r="M763" s="1133"/>
      <c r="N763" s="1133"/>
      <c r="O763" s="1133"/>
      <c r="P763" s="1133"/>
      <c r="Q763" s="1133"/>
      <c r="R763" s="1133"/>
      <c r="S763" s="1133"/>
      <c r="T763" s="1133"/>
      <c r="U763" s="1133"/>
      <c r="V763" s="1133"/>
      <c r="W763" s="1133"/>
      <c r="X763" s="1133"/>
      <c r="Y763" s="1133"/>
      <c r="Z763" s="1133"/>
      <c r="AA763" s="1133"/>
      <c r="AB763" s="1133"/>
      <c r="AC763" s="1"/>
      <c r="AD763" s="1"/>
      <c r="AE763" s="1"/>
      <c r="AF763" s="1"/>
      <c r="AG763" s="1"/>
      <c r="AH763" s="1"/>
      <c r="AI763" s="1"/>
    </row>
    <row r="764" spans="1:35" ht="15.75" customHeight="1" x14ac:dyDescent="0.2">
      <c r="A764" s="1"/>
      <c r="B764" s="1"/>
      <c r="C764" s="1"/>
      <c r="D764" s="1"/>
      <c r="E764" s="1"/>
      <c r="F764" s="1135"/>
      <c r="G764" s="1"/>
      <c r="H764" s="1"/>
      <c r="I764" s="1133"/>
      <c r="J764" s="1133"/>
      <c r="K764" s="1133"/>
      <c r="L764" s="1133"/>
      <c r="M764" s="1133"/>
      <c r="N764" s="1133"/>
      <c r="O764" s="1133"/>
      <c r="P764" s="1133"/>
      <c r="Q764" s="1133"/>
      <c r="R764" s="1133"/>
      <c r="S764" s="1133"/>
      <c r="T764" s="1133"/>
      <c r="U764" s="1133"/>
      <c r="V764" s="1133"/>
      <c r="W764" s="1133"/>
      <c r="X764" s="1133"/>
      <c r="Y764" s="1133"/>
      <c r="Z764" s="1133"/>
      <c r="AA764" s="1133"/>
      <c r="AB764" s="1133"/>
      <c r="AC764" s="1"/>
      <c r="AD764" s="1"/>
      <c r="AE764" s="1"/>
      <c r="AF764" s="1"/>
      <c r="AG764" s="1"/>
      <c r="AH764" s="1"/>
      <c r="AI764" s="1"/>
    </row>
    <row r="765" spans="1:35" ht="15.75" customHeight="1" x14ac:dyDescent="0.2">
      <c r="A765" s="1"/>
      <c r="B765" s="1"/>
      <c r="C765" s="1"/>
      <c r="D765" s="1"/>
      <c r="E765" s="1"/>
      <c r="F765" s="1135"/>
      <c r="G765" s="1"/>
      <c r="H765" s="1"/>
      <c r="I765" s="1133"/>
      <c r="J765" s="1133"/>
      <c r="K765" s="1133"/>
      <c r="L765" s="1133"/>
      <c r="M765" s="1133"/>
      <c r="N765" s="1133"/>
      <c r="O765" s="1133"/>
      <c r="P765" s="1133"/>
      <c r="Q765" s="1133"/>
      <c r="R765" s="1133"/>
      <c r="S765" s="1133"/>
      <c r="T765" s="1133"/>
      <c r="U765" s="1133"/>
      <c r="V765" s="1133"/>
      <c r="W765" s="1133"/>
      <c r="X765" s="1133"/>
      <c r="Y765" s="1133"/>
      <c r="Z765" s="1133"/>
      <c r="AA765" s="1133"/>
      <c r="AB765" s="1133"/>
      <c r="AC765" s="1"/>
      <c r="AD765" s="1"/>
      <c r="AE765" s="1"/>
      <c r="AF765" s="1"/>
      <c r="AG765" s="1"/>
      <c r="AH765" s="1"/>
      <c r="AI765" s="1"/>
    </row>
    <row r="766" spans="1:35" ht="15.75" customHeight="1" x14ac:dyDescent="0.2">
      <c r="A766" s="1"/>
      <c r="B766" s="1"/>
      <c r="C766" s="1"/>
      <c r="D766" s="1"/>
      <c r="E766" s="1"/>
      <c r="F766" s="1135"/>
      <c r="G766" s="1"/>
      <c r="H766" s="1"/>
      <c r="I766" s="1133"/>
      <c r="J766" s="1133"/>
      <c r="K766" s="1133"/>
      <c r="L766" s="1133"/>
      <c r="M766" s="1133"/>
      <c r="N766" s="1133"/>
      <c r="O766" s="1133"/>
      <c r="P766" s="1133"/>
      <c r="Q766" s="1133"/>
      <c r="R766" s="1133"/>
      <c r="S766" s="1133"/>
      <c r="T766" s="1133"/>
      <c r="U766" s="1133"/>
      <c r="V766" s="1133"/>
      <c r="W766" s="1133"/>
      <c r="X766" s="1133"/>
      <c r="Y766" s="1133"/>
      <c r="Z766" s="1133"/>
      <c r="AA766" s="1133"/>
      <c r="AB766" s="1133"/>
      <c r="AC766" s="1"/>
      <c r="AD766" s="1"/>
      <c r="AE766" s="1"/>
      <c r="AF766" s="1"/>
      <c r="AG766" s="1"/>
      <c r="AH766" s="1"/>
      <c r="AI766" s="1"/>
    </row>
    <row r="767" spans="1:35" ht="15.75" customHeight="1" x14ac:dyDescent="0.2">
      <c r="A767" s="1"/>
      <c r="B767" s="1"/>
      <c r="C767" s="1"/>
      <c r="D767" s="1"/>
      <c r="E767" s="1"/>
      <c r="F767" s="1135"/>
      <c r="G767" s="1"/>
      <c r="H767" s="1"/>
      <c r="I767" s="1133"/>
      <c r="J767" s="1133"/>
      <c r="K767" s="1133"/>
      <c r="L767" s="1133"/>
      <c r="M767" s="1133"/>
      <c r="N767" s="1133"/>
      <c r="O767" s="1133"/>
      <c r="P767" s="1133"/>
      <c r="Q767" s="1133"/>
      <c r="R767" s="1133"/>
      <c r="S767" s="1133"/>
      <c r="T767" s="1133"/>
      <c r="U767" s="1133"/>
      <c r="V767" s="1133"/>
      <c r="W767" s="1133"/>
      <c r="X767" s="1133"/>
      <c r="Y767" s="1133"/>
      <c r="Z767" s="1133"/>
      <c r="AA767" s="1133"/>
      <c r="AB767" s="1133"/>
      <c r="AC767" s="1"/>
      <c r="AD767" s="1"/>
      <c r="AE767" s="1"/>
      <c r="AF767" s="1"/>
      <c r="AG767" s="1"/>
      <c r="AH767" s="1"/>
      <c r="AI767" s="1"/>
    </row>
    <row r="768" spans="1:35" ht="15.75" customHeight="1" x14ac:dyDescent="0.2">
      <c r="A768" s="1"/>
      <c r="B768" s="1"/>
      <c r="C768" s="1"/>
      <c r="D768" s="1"/>
      <c r="E768" s="1"/>
      <c r="F768" s="1135"/>
      <c r="G768" s="1"/>
      <c r="H768" s="1"/>
      <c r="I768" s="1133"/>
      <c r="J768" s="1133"/>
      <c r="K768" s="1133"/>
      <c r="L768" s="1133"/>
      <c r="M768" s="1133"/>
      <c r="N768" s="1133"/>
      <c r="O768" s="1133"/>
      <c r="P768" s="1133"/>
      <c r="Q768" s="1133"/>
      <c r="R768" s="1133"/>
      <c r="S768" s="1133"/>
      <c r="T768" s="1133"/>
      <c r="U768" s="1133"/>
      <c r="V768" s="1133"/>
      <c r="W768" s="1133"/>
      <c r="X768" s="1133"/>
      <c r="Y768" s="1133"/>
      <c r="Z768" s="1133"/>
      <c r="AA768" s="1133"/>
      <c r="AB768" s="1133"/>
      <c r="AC768" s="1"/>
      <c r="AD768" s="1"/>
      <c r="AE768" s="1"/>
      <c r="AF768" s="1"/>
      <c r="AG768" s="1"/>
      <c r="AH768" s="1"/>
      <c r="AI768" s="1"/>
    </row>
    <row r="769" spans="1:35" ht="15.75" customHeight="1" x14ac:dyDescent="0.2">
      <c r="A769" s="1"/>
      <c r="B769" s="1"/>
      <c r="C769" s="1"/>
      <c r="D769" s="1"/>
      <c r="E769" s="1"/>
      <c r="F769" s="1135"/>
      <c r="G769" s="1"/>
      <c r="H769" s="1"/>
      <c r="I769" s="1133"/>
      <c r="J769" s="1133"/>
      <c r="K769" s="1133"/>
      <c r="L769" s="1133"/>
      <c r="M769" s="1133"/>
      <c r="N769" s="1133"/>
      <c r="O769" s="1133"/>
      <c r="P769" s="1133"/>
      <c r="Q769" s="1133"/>
      <c r="R769" s="1133"/>
      <c r="S769" s="1133"/>
      <c r="T769" s="1133"/>
      <c r="U769" s="1133"/>
      <c r="V769" s="1133"/>
      <c r="W769" s="1133"/>
      <c r="X769" s="1133"/>
      <c r="Y769" s="1133"/>
      <c r="Z769" s="1133"/>
      <c r="AA769" s="1133"/>
      <c r="AB769" s="1133"/>
      <c r="AC769" s="1"/>
      <c r="AD769" s="1"/>
      <c r="AE769" s="1"/>
      <c r="AF769" s="1"/>
      <c r="AG769" s="1"/>
      <c r="AH769" s="1"/>
      <c r="AI769" s="1"/>
    </row>
    <row r="770" spans="1:35" ht="15.75" customHeight="1" x14ac:dyDescent="0.2">
      <c r="A770" s="1"/>
      <c r="B770" s="1"/>
      <c r="C770" s="1"/>
      <c r="D770" s="1"/>
      <c r="E770" s="1"/>
      <c r="F770" s="1135"/>
      <c r="G770" s="1"/>
      <c r="H770" s="1"/>
      <c r="I770" s="1133"/>
      <c r="J770" s="1133"/>
      <c r="K770" s="1133"/>
      <c r="L770" s="1133"/>
      <c r="M770" s="1133"/>
      <c r="N770" s="1133"/>
      <c r="O770" s="1133"/>
      <c r="P770" s="1133"/>
      <c r="Q770" s="1133"/>
      <c r="R770" s="1133"/>
      <c r="S770" s="1133"/>
      <c r="T770" s="1133"/>
      <c r="U770" s="1133"/>
      <c r="V770" s="1133"/>
      <c r="W770" s="1133"/>
      <c r="X770" s="1133"/>
      <c r="Y770" s="1133"/>
      <c r="Z770" s="1133"/>
      <c r="AA770" s="1133"/>
      <c r="AB770" s="1133"/>
      <c r="AC770" s="1"/>
      <c r="AD770" s="1"/>
      <c r="AE770" s="1"/>
      <c r="AF770" s="1"/>
      <c r="AG770" s="1"/>
      <c r="AH770" s="1"/>
      <c r="AI770" s="1"/>
    </row>
    <row r="771" spans="1:35" ht="15.75" customHeight="1" x14ac:dyDescent="0.2">
      <c r="A771" s="1"/>
      <c r="B771" s="1"/>
      <c r="C771" s="1"/>
      <c r="D771" s="1"/>
      <c r="E771" s="1"/>
      <c r="F771" s="1135"/>
      <c r="G771" s="1"/>
      <c r="H771" s="1"/>
      <c r="I771" s="1133"/>
      <c r="J771" s="1133"/>
      <c r="K771" s="1133"/>
      <c r="L771" s="1133"/>
      <c r="M771" s="1133"/>
      <c r="N771" s="1133"/>
      <c r="O771" s="1133"/>
      <c r="P771" s="1133"/>
      <c r="Q771" s="1133"/>
      <c r="R771" s="1133"/>
      <c r="S771" s="1133"/>
      <c r="T771" s="1133"/>
      <c r="U771" s="1133"/>
      <c r="V771" s="1133"/>
      <c r="W771" s="1133"/>
      <c r="X771" s="1133"/>
      <c r="Y771" s="1133"/>
      <c r="Z771" s="1133"/>
      <c r="AA771" s="1133"/>
      <c r="AB771" s="1133"/>
      <c r="AC771" s="1"/>
      <c r="AD771" s="1"/>
      <c r="AE771" s="1"/>
      <c r="AF771" s="1"/>
      <c r="AG771" s="1"/>
      <c r="AH771" s="1"/>
      <c r="AI771" s="1"/>
    </row>
    <row r="772" spans="1:35" ht="15.75" customHeight="1" x14ac:dyDescent="0.2">
      <c r="A772" s="1"/>
      <c r="B772" s="1"/>
      <c r="C772" s="1"/>
      <c r="D772" s="1"/>
      <c r="E772" s="1"/>
      <c r="F772" s="1135"/>
      <c r="G772" s="1"/>
      <c r="H772" s="1"/>
      <c r="I772" s="1133"/>
      <c r="J772" s="1133"/>
      <c r="K772" s="1133"/>
      <c r="L772" s="1133"/>
      <c r="M772" s="1133"/>
      <c r="N772" s="1133"/>
      <c r="O772" s="1133"/>
      <c r="P772" s="1133"/>
      <c r="Q772" s="1133"/>
      <c r="R772" s="1133"/>
      <c r="S772" s="1133"/>
      <c r="T772" s="1133"/>
      <c r="U772" s="1133"/>
      <c r="V772" s="1133"/>
      <c r="W772" s="1133"/>
      <c r="X772" s="1133"/>
      <c r="Y772" s="1133"/>
      <c r="Z772" s="1133"/>
      <c r="AA772" s="1133"/>
      <c r="AB772" s="1133"/>
      <c r="AC772" s="1"/>
      <c r="AD772" s="1"/>
      <c r="AE772" s="1"/>
      <c r="AF772" s="1"/>
      <c r="AG772" s="1"/>
      <c r="AH772" s="1"/>
      <c r="AI772" s="1"/>
    </row>
    <row r="773" spans="1:35" ht="15.75" customHeight="1" x14ac:dyDescent="0.2">
      <c r="A773" s="1"/>
      <c r="B773" s="1"/>
      <c r="C773" s="1"/>
      <c r="D773" s="1"/>
      <c r="E773" s="1"/>
      <c r="F773" s="1135"/>
      <c r="G773" s="1"/>
      <c r="H773" s="1"/>
      <c r="I773" s="1133"/>
      <c r="J773" s="1133"/>
      <c r="K773" s="1133"/>
      <c r="L773" s="1133"/>
      <c r="M773" s="1133"/>
      <c r="N773" s="1133"/>
      <c r="O773" s="1133"/>
      <c r="P773" s="1133"/>
      <c r="Q773" s="1133"/>
      <c r="R773" s="1133"/>
      <c r="S773" s="1133"/>
      <c r="T773" s="1133"/>
      <c r="U773" s="1133"/>
      <c r="V773" s="1133"/>
      <c r="W773" s="1133"/>
      <c r="X773" s="1133"/>
      <c r="Y773" s="1133"/>
      <c r="Z773" s="1133"/>
      <c r="AA773" s="1133"/>
      <c r="AB773" s="1133"/>
      <c r="AC773" s="1"/>
      <c r="AD773" s="1"/>
      <c r="AE773" s="1"/>
      <c r="AF773" s="1"/>
      <c r="AG773" s="1"/>
      <c r="AH773" s="1"/>
      <c r="AI773" s="1"/>
    </row>
    <row r="774" spans="1:35" ht="15.75" customHeight="1" x14ac:dyDescent="0.2">
      <c r="A774" s="1"/>
      <c r="B774" s="1"/>
      <c r="C774" s="1"/>
      <c r="D774" s="1"/>
      <c r="E774" s="1"/>
      <c r="F774" s="1135"/>
      <c r="G774" s="1"/>
      <c r="H774" s="1"/>
      <c r="I774" s="1133"/>
      <c r="J774" s="1133"/>
      <c r="K774" s="1133"/>
      <c r="L774" s="1133"/>
      <c r="M774" s="1133"/>
      <c r="N774" s="1133"/>
      <c r="O774" s="1133"/>
      <c r="P774" s="1133"/>
      <c r="Q774" s="1133"/>
      <c r="R774" s="1133"/>
      <c r="S774" s="1133"/>
      <c r="T774" s="1133"/>
      <c r="U774" s="1133"/>
      <c r="V774" s="1133"/>
      <c r="W774" s="1133"/>
      <c r="X774" s="1133"/>
      <c r="Y774" s="1133"/>
      <c r="Z774" s="1133"/>
      <c r="AA774" s="1133"/>
      <c r="AB774" s="1133"/>
      <c r="AC774" s="1"/>
      <c r="AD774" s="1"/>
      <c r="AE774" s="1"/>
      <c r="AF774" s="1"/>
      <c r="AG774" s="1"/>
      <c r="AH774" s="1"/>
      <c r="AI774" s="1"/>
    </row>
    <row r="775" spans="1:35" ht="15.75" customHeight="1" x14ac:dyDescent="0.2">
      <c r="A775" s="1"/>
      <c r="B775" s="1"/>
      <c r="C775" s="1"/>
      <c r="D775" s="1"/>
      <c r="E775" s="1"/>
      <c r="F775" s="1135"/>
      <c r="G775" s="1"/>
      <c r="H775" s="1"/>
      <c r="I775" s="1133"/>
      <c r="J775" s="1133"/>
      <c r="K775" s="1133"/>
      <c r="L775" s="1133"/>
      <c r="M775" s="1133"/>
      <c r="N775" s="1133"/>
      <c r="O775" s="1133"/>
      <c r="P775" s="1133"/>
      <c r="Q775" s="1133"/>
      <c r="R775" s="1133"/>
      <c r="S775" s="1133"/>
      <c r="T775" s="1133"/>
      <c r="U775" s="1133"/>
      <c r="V775" s="1133"/>
      <c r="W775" s="1133"/>
      <c r="X775" s="1133"/>
      <c r="Y775" s="1133"/>
      <c r="Z775" s="1133"/>
      <c r="AA775" s="1133"/>
      <c r="AB775" s="1133"/>
      <c r="AC775" s="1"/>
      <c r="AD775" s="1"/>
      <c r="AE775" s="1"/>
      <c r="AF775" s="1"/>
      <c r="AG775" s="1"/>
      <c r="AH775" s="1"/>
      <c r="AI775" s="1"/>
    </row>
    <row r="776" spans="1:35" ht="15.75" customHeight="1" x14ac:dyDescent="0.2">
      <c r="A776" s="1"/>
      <c r="B776" s="1"/>
      <c r="C776" s="1"/>
      <c r="D776" s="1"/>
      <c r="E776" s="1"/>
      <c r="F776" s="1135"/>
      <c r="G776" s="1"/>
      <c r="H776" s="1"/>
      <c r="I776" s="1133"/>
      <c r="J776" s="1133"/>
      <c r="K776" s="1133"/>
      <c r="L776" s="1133"/>
      <c r="M776" s="1133"/>
      <c r="N776" s="1133"/>
      <c r="O776" s="1133"/>
      <c r="P776" s="1133"/>
      <c r="Q776" s="1133"/>
      <c r="R776" s="1133"/>
      <c r="S776" s="1133"/>
      <c r="T776" s="1133"/>
      <c r="U776" s="1133"/>
      <c r="V776" s="1133"/>
      <c r="W776" s="1133"/>
      <c r="X776" s="1133"/>
      <c r="Y776" s="1133"/>
      <c r="Z776" s="1133"/>
      <c r="AA776" s="1133"/>
      <c r="AB776" s="1133"/>
      <c r="AC776" s="1"/>
      <c r="AD776" s="1"/>
      <c r="AE776" s="1"/>
      <c r="AF776" s="1"/>
      <c r="AG776" s="1"/>
      <c r="AH776" s="1"/>
      <c r="AI776" s="1"/>
    </row>
    <row r="777" spans="1:35" ht="15.75" customHeight="1" x14ac:dyDescent="0.2">
      <c r="A777" s="1"/>
      <c r="B777" s="1"/>
      <c r="C777" s="1"/>
      <c r="D777" s="1"/>
      <c r="E777" s="1"/>
      <c r="F777" s="1135"/>
      <c r="G777" s="1"/>
      <c r="H777" s="1"/>
      <c r="I777" s="1133"/>
      <c r="J777" s="1133"/>
      <c r="K777" s="1133"/>
      <c r="L777" s="1133"/>
      <c r="M777" s="1133"/>
      <c r="N777" s="1133"/>
      <c r="O777" s="1133"/>
      <c r="P777" s="1133"/>
      <c r="Q777" s="1133"/>
      <c r="R777" s="1133"/>
      <c r="S777" s="1133"/>
      <c r="T777" s="1133"/>
      <c r="U777" s="1133"/>
      <c r="V777" s="1133"/>
      <c r="W777" s="1133"/>
      <c r="X777" s="1133"/>
      <c r="Y777" s="1133"/>
      <c r="Z777" s="1133"/>
      <c r="AA777" s="1133"/>
      <c r="AB777" s="1133"/>
      <c r="AC777" s="1"/>
      <c r="AD777" s="1"/>
      <c r="AE777" s="1"/>
      <c r="AF777" s="1"/>
      <c r="AG777" s="1"/>
      <c r="AH777" s="1"/>
      <c r="AI777" s="1"/>
    </row>
    <row r="778" spans="1:35" ht="15.75" customHeight="1" x14ac:dyDescent="0.2">
      <c r="A778" s="1"/>
      <c r="B778" s="1"/>
      <c r="C778" s="1"/>
      <c r="D778" s="1"/>
      <c r="E778" s="1"/>
      <c r="F778" s="1135"/>
      <c r="G778" s="1"/>
      <c r="H778" s="1"/>
      <c r="I778" s="1133"/>
      <c r="J778" s="1133"/>
      <c r="K778" s="1133"/>
      <c r="L778" s="1133"/>
      <c r="M778" s="1133"/>
      <c r="N778" s="1133"/>
      <c r="O778" s="1133"/>
      <c r="P778" s="1133"/>
      <c r="Q778" s="1133"/>
      <c r="R778" s="1133"/>
      <c r="S778" s="1133"/>
      <c r="T778" s="1133"/>
      <c r="U778" s="1133"/>
      <c r="V778" s="1133"/>
      <c r="W778" s="1133"/>
      <c r="X778" s="1133"/>
      <c r="Y778" s="1133"/>
      <c r="Z778" s="1133"/>
      <c r="AA778" s="1133"/>
      <c r="AB778" s="1133"/>
      <c r="AC778" s="1"/>
      <c r="AD778" s="1"/>
      <c r="AE778" s="1"/>
      <c r="AF778" s="1"/>
      <c r="AG778" s="1"/>
      <c r="AH778" s="1"/>
      <c r="AI778" s="1"/>
    </row>
    <row r="779" spans="1:35" ht="15.75" customHeight="1" x14ac:dyDescent="0.2">
      <c r="A779" s="1"/>
      <c r="B779" s="1"/>
      <c r="C779" s="1"/>
      <c r="D779" s="1"/>
      <c r="E779" s="1"/>
      <c r="F779" s="1135"/>
      <c r="G779" s="1"/>
      <c r="H779" s="1"/>
      <c r="I779" s="1133"/>
      <c r="J779" s="1133"/>
      <c r="K779" s="1133"/>
      <c r="L779" s="1133"/>
      <c r="M779" s="1133"/>
      <c r="N779" s="1133"/>
      <c r="O779" s="1133"/>
      <c r="P779" s="1133"/>
      <c r="Q779" s="1133"/>
      <c r="R779" s="1133"/>
      <c r="S779" s="1133"/>
      <c r="T779" s="1133"/>
      <c r="U779" s="1133"/>
      <c r="V779" s="1133"/>
      <c r="W779" s="1133"/>
      <c r="X779" s="1133"/>
      <c r="Y779" s="1133"/>
      <c r="Z779" s="1133"/>
      <c r="AA779" s="1133"/>
      <c r="AB779" s="1133"/>
      <c r="AC779" s="1"/>
      <c r="AD779" s="1"/>
      <c r="AE779" s="1"/>
      <c r="AF779" s="1"/>
      <c r="AG779" s="1"/>
      <c r="AH779" s="1"/>
      <c r="AI779" s="1"/>
    </row>
    <row r="780" spans="1:35" ht="15.75" customHeight="1" x14ac:dyDescent="0.2">
      <c r="A780" s="1"/>
      <c r="B780" s="1"/>
      <c r="C780" s="1"/>
      <c r="D780" s="1"/>
      <c r="E780" s="1"/>
      <c r="F780" s="1135"/>
      <c r="G780" s="1"/>
      <c r="H780" s="1"/>
      <c r="I780" s="1133"/>
      <c r="J780" s="1133"/>
      <c r="K780" s="1133"/>
      <c r="L780" s="1133"/>
      <c r="M780" s="1133"/>
      <c r="N780" s="1133"/>
      <c r="O780" s="1133"/>
      <c r="P780" s="1133"/>
      <c r="Q780" s="1133"/>
      <c r="R780" s="1133"/>
      <c r="S780" s="1133"/>
      <c r="T780" s="1133"/>
      <c r="U780" s="1133"/>
      <c r="V780" s="1133"/>
      <c r="W780" s="1133"/>
      <c r="X780" s="1133"/>
      <c r="Y780" s="1133"/>
      <c r="Z780" s="1133"/>
      <c r="AA780" s="1133"/>
      <c r="AB780" s="1133"/>
      <c r="AC780" s="1"/>
      <c r="AD780" s="1"/>
      <c r="AE780" s="1"/>
      <c r="AF780" s="1"/>
      <c r="AG780" s="1"/>
      <c r="AH780" s="1"/>
      <c r="AI780" s="1"/>
    </row>
    <row r="781" spans="1:35" ht="15.75" customHeight="1" x14ac:dyDescent="0.2">
      <c r="A781" s="1"/>
      <c r="B781" s="1"/>
      <c r="C781" s="1"/>
      <c r="D781" s="1"/>
      <c r="E781" s="1"/>
      <c r="F781" s="1135"/>
      <c r="G781" s="1"/>
      <c r="H781" s="1"/>
      <c r="I781" s="1133"/>
      <c r="J781" s="1133"/>
      <c r="K781" s="1133"/>
      <c r="L781" s="1133"/>
      <c r="M781" s="1133"/>
      <c r="N781" s="1133"/>
      <c r="O781" s="1133"/>
      <c r="P781" s="1133"/>
      <c r="Q781" s="1133"/>
      <c r="R781" s="1133"/>
      <c r="S781" s="1133"/>
      <c r="T781" s="1133"/>
      <c r="U781" s="1133"/>
      <c r="V781" s="1133"/>
      <c r="W781" s="1133"/>
      <c r="X781" s="1133"/>
      <c r="Y781" s="1133"/>
      <c r="Z781" s="1133"/>
      <c r="AA781" s="1133"/>
      <c r="AB781" s="1133"/>
      <c r="AC781" s="1"/>
      <c r="AD781" s="1"/>
      <c r="AE781" s="1"/>
      <c r="AF781" s="1"/>
      <c r="AG781" s="1"/>
      <c r="AH781" s="1"/>
      <c r="AI781" s="1"/>
    </row>
    <row r="782" spans="1:35" ht="15.75" customHeight="1" x14ac:dyDescent="0.2">
      <c r="A782" s="1"/>
      <c r="B782" s="1"/>
      <c r="C782" s="1"/>
      <c r="D782" s="1"/>
      <c r="E782" s="1"/>
      <c r="F782" s="1135"/>
      <c r="G782" s="1"/>
      <c r="H782" s="1"/>
      <c r="I782" s="1133"/>
      <c r="J782" s="1133"/>
      <c r="K782" s="1133"/>
      <c r="L782" s="1133"/>
      <c r="M782" s="1133"/>
      <c r="N782" s="1133"/>
      <c r="O782" s="1133"/>
      <c r="P782" s="1133"/>
      <c r="Q782" s="1133"/>
      <c r="R782" s="1133"/>
      <c r="S782" s="1133"/>
      <c r="T782" s="1133"/>
      <c r="U782" s="1133"/>
      <c r="V782" s="1133"/>
      <c r="W782" s="1133"/>
      <c r="X782" s="1133"/>
      <c r="Y782" s="1133"/>
      <c r="Z782" s="1133"/>
      <c r="AA782" s="1133"/>
      <c r="AB782" s="1133"/>
      <c r="AC782" s="1"/>
      <c r="AD782" s="1"/>
      <c r="AE782" s="1"/>
      <c r="AF782" s="1"/>
      <c r="AG782" s="1"/>
      <c r="AH782" s="1"/>
      <c r="AI782" s="1"/>
    </row>
    <row r="783" spans="1:35" ht="15.75" customHeight="1" x14ac:dyDescent="0.2">
      <c r="A783" s="1"/>
      <c r="B783" s="1"/>
      <c r="C783" s="1"/>
      <c r="D783" s="1"/>
      <c r="E783" s="1"/>
      <c r="F783" s="1135"/>
      <c r="G783" s="1"/>
      <c r="H783" s="1"/>
      <c r="I783" s="1133"/>
      <c r="J783" s="1133"/>
      <c r="K783" s="1133"/>
      <c r="L783" s="1133"/>
      <c r="M783" s="1133"/>
      <c r="N783" s="1133"/>
      <c r="O783" s="1133"/>
      <c r="P783" s="1133"/>
      <c r="Q783" s="1133"/>
      <c r="R783" s="1133"/>
      <c r="S783" s="1133"/>
      <c r="T783" s="1133"/>
      <c r="U783" s="1133"/>
      <c r="V783" s="1133"/>
      <c r="W783" s="1133"/>
      <c r="X783" s="1133"/>
      <c r="Y783" s="1133"/>
      <c r="Z783" s="1133"/>
      <c r="AA783" s="1133"/>
      <c r="AB783" s="1133"/>
      <c r="AC783" s="1"/>
      <c r="AD783" s="1"/>
      <c r="AE783" s="1"/>
      <c r="AF783" s="1"/>
      <c r="AG783" s="1"/>
      <c r="AH783" s="1"/>
      <c r="AI783" s="1"/>
    </row>
    <row r="784" spans="1:35" ht="15.75" customHeight="1" x14ac:dyDescent="0.2">
      <c r="A784" s="1"/>
      <c r="B784" s="1"/>
      <c r="C784" s="1"/>
      <c r="D784" s="1"/>
      <c r="E784" s="1"/>
      <c r="F784" s="1135"/>
      <c r="G784" s="1"/>
      <c r="H784" s="1"/>
      <c r="I784" s="1133"/>
      <c r="J784" s="1133"/>
      <c r="K784" s="1133"/>
      <c r="L784" s="1133"/>
      <c r="M784" s="1133"/>
      <c r="N784" s="1133"/>
      <c r="O784" s="1133"/>
      <c r="P784" s="1133"/>
      <c r="Q784" s="1133"/>
      <c r="R784" s="1133"/>
      <c r="S784" s="1133"/>
      <c r="T784" s="1133"/>
      <c r="U784" s="1133"/>
      <c r="V784" s="1133"/>
      <c r="W784" s="1133"/>
      <c r="X784" s="1133"/>
      <c r="Y784" s="1133"/>
      <c r="Z784" s="1133"/>
      <c r="AA784" s="1133"/>
      <c r="AB784" s="1133"/>
      <c r="AC784" s="1"/>
      <c r="AD784" s="1"/>
      <c r="AE784" s="1"/>
      <c r="AF784" s="1"/>
      <c r="AG784" s="1"/>
      <c r="AH784" s="1"/>
      <c r="AI784" s="1"/>
    </row>
    <row r="785" spans="1:35" ht="15.75" customHeight="1" x14ac:dyDescent="0.2">
      <c r="A785" s="1"/>
      <c r="B785" s="1"/>
      <c r="C785" s="1"/>
      <c r="D785" s="1"/>
      <c r="E785" s="1"/>
      <c r="F785" s="1135"/>
      <c r="G785" s="1"/>
      <c r="H785" s="1"/>
      <c r="I785" s="1133"/>
      <c r="J785" s="1133"/>
      <c r="K785" s="1133"/>
      <c r="L785" s="1133"/>
      <c r="M785" s="1133"/>
      <c r="N785" s="1133"/>
      <c r="O785" s="1133"/>
      <c r="P785" s="1133"/>
      <c r="Q785" s="1133"/>
      <c r="R785" s="1133"/>
      <c r="S785" s="1133"/>
      <c r="T785" s="1133"/>
      <c r="U785" s="1133"/>
      <c r="V785" s="1133"/>
      <c r="W785" s="1133"/>
      <c r="X785" s="1133"/>
      <c r="Y785" s="1133"/>
      <c r="Z785" s="1133"/>
      <c r="AA785" s="1133"/>
      <c r="AB785" s="1133"/>
      <c r="AC785" s="1"/>
      <c r="AD785" s="1"/>
      <c r="AE785" s="1"/>
      <c r="AF785" s="1"/>
      <c r="AG785" s="1"/>
      <c r="AH785" s="1"/>
      <c r="AI785" s="1"/>
    </row>
    <row r="786" spans="1:35" ht="15.75" customHeight="1" x14ac:dyDescent="0.2">
      <c r="A786" s="1"/>
      <c r="B786" s="1"/>
      <c r="C786" s="1"/>
      <c r="D786" s="1"/>
      <c r="E786" s="1"/>
      <c r="F786" s="1135"/>
      <c r="G786" s="1"/>
      <c r="H786" s="1"/>
      <c r="I786" s="1133"/>
      <c r="J786" s="1133"/>
      <c r="K786" s="1133"/>
      <c r="L786" s="1133"/>
      <c r="M786" s="1133"/>
      <c r="N786" s="1133"/>
      <c r="O786" s="1133"/>
      <c r="P786" s="1133"/>
      <c r="Q786" s="1133"/>
      <c r="R786" s="1133"/>
      <c r="S786" s="1133"/>
      <c r="T786" s="1133"/>
      <c r="U786" s="1133"/>
      <c r="V786" s="1133"/>
      <c r="W786" s="1133"/>
      <c r="X786" s="1133"/>
      <c r="Y786" s="1133"/>
      <c r="Z786" s="1133"/>
      <c r="AA786" s="1133"/>
      <c r="AB786" s="1133"/>
      <c r="AC786" s="1"/>
      <c r="AD786" s="1"/>
      <c r="AE786" s="1"/>
      <c r="AF786" s="1"/>
      <c r="AG786" s="1"/>
      <c r="AH786" s="1"/>
      <c r="AI786" s="1"/>
    </row>
    <row r="787" spans="1:35" ht="15.75" customHeight="1" x14ac:dyDescent="0.2">
      <c r="A787" s="1"/>
      <c r="B787" s="1"/>
      <c r="C787" s="1"/>
      <c r="D787" s="1"/>
      <c r="E787" s="1"/>
      <c r="F787" s="1135"/>
      <c r="G787" s="1"/>
      <c r="H787" s="1"/>
      <c r="I787" s="1133"/>
      <c r="J787" s="1133"/>
      <c r="K787" s="1133"/>
      <c r="L787" s="1133"/>
      <c r="M787" s="1133"/>
      <c r="N787" s="1133"/>
      <c r="O787" s="1133"/>
      <c r="P787" s="1133"/>
      <c r="Q787" s="1133"/>
      <c r="R787" s="1133"/>
      <c r="S787" s="1133"/>
      <c r="T787" s="1133"/>
      <c r="U787" s="1133"/>
      <c r="V787" s="1133"/>
      <c r="W787" s="1133"/>
      <c r="X787" s="1133"/>
      <c r="Y787" s="1133"/>
      <c r="Z787" s="1133"/>
      <c r="AA787" s="1133"/>
      <c r="AB787" s="1133"/>
      <c r="AC787" s="1"/>
      <c r="AD787" s="1"/>
      <c r="AE787" s="1"/>
      <c r="AF787" s="1"/>
      <c r="AG787" s="1"/>
      <c r="AH787" s="1"/>
      <c r="AI787" s="1"/>
    </row>
    <row r="788" spans="1:35" ht="15.75" customHeight="1" x14ac:dyDescent="0.2">
      <c r="A788" s="1"/>
      <c r="B788" s="1"/>
      <c r="C788" s="1"/>
      <c r="D788" s="1"/>
      <c r="E788" s="1"/>
      <c r="F788" s="1135"/>
      <c r="G788" s="1"/>
      <c r="H788" s="1"/>
      <c r="I788" s="1133"/>
      <c r="J788" s="1133"/>
      <c r="K788" s="1133"/>
      <c r="L788" s="1133"/>
      <c r="M788" s="1133"/>
      <c r="N788" s="1133"/>
      <c r="O788" s="1133"/>
      <c r="P788" s="1133"/>
      <c r="Q788" s="1133"/>
      <c r="R788" s="1133"/>
      <c r="S788" s="1133"/>
      <c r="T788" s="1133"/>
      <c r="U788" s="1133"/>
      <c r="V788" s="1133"/>
      <c r="W788" s="1133"/>
      <c r="X788" s="1133"/>
      <c r="Y788" s="1133"/>
      <c r="Z788" s="1133"/>
      <c r="AA788" s="1133"/>
      <c r="AB788" s="1133"/>
      <c r="AC788" s="1"/>
      <c r="AD788" s="1"/>
      <c r="AE788" s="1"/>
      <c r="AF788" s="1"/>
      <c r="AG788" s="1"/>
      <c r="AH788" s="1"/>
      <c r="AI788" s="1"/>
    </row>
    <row r="789" spans="1:35" ht="15.75" customHeight="1" x14ac:dyDescent="0.2">
      <c r="A789" s="1"/>
      <c r="B789" s="1"/>
      <c r="C789" s="1"/>
      <c r="D789" s="1"/>
      <c r="E789" s="1"/>
      <c r="F789" s="1135"/>
      <c r="G789" s="1"/>
      <c r="H789" s="1"/>
      <c r="I789" s="1133"/>
      <c r="J789" s="1133"/>
      <c r="K789" s="1133"/>
      <c r="L789" s="1133"/>
      <c r="M789" s="1133"/>
      <c r="N789" s="1133"/>
      <c r="O789" s="1133"/>
      <c r="P789" s="1133"/>
      <c r="Q789" s="1133"/>
      <c r="R789" s="1133"/>
      <c r="S789" s="1133"/>
      <c r="T789" s="1133"/>
      <c r="U789" s="1133"/>
      <c r="V789" s="1133"/>
      <c r="W789" s="1133"/>
      <c r="X789" s="1133"/>
      <c r="Y789" s="1133"/>
      <c r="Z789" s="1133"/>
      <c r="AA789" s="1133"/>
      <c r="AB789" s="1133"/>
      <c r="AC789" s="1"/>
      <c r="AD789" s="1"/>
      <c r="AE789" s="1"/>
      <c r="AF789" s="1"/>
      <c r="AG789" s="1"/>
      <c r="AH789" s="1"/>
      <c r="AI789" s="1"/>
    </row>
    <row r="790" spans="1:35" ht="15.75" customHeight="1" x14ac:dyDescent="0.2">
      <c r="A790" s="1"/>
      <c r="B790" s="1"/>
      <c r="C790" s="1"/>
      <c r="D790" s="1"/>
      <c r="E790" s="1"/>
      <c r="F790" s="1135"/>
      <c r="G790" s="1"/>
      <c r="H790" s="1"/>
      <c r="I790" s="1133"/>
      <c r="J790" s="1133"/>
      <c r="K790" s="1133"/>
      <c r="L790" s="1133"/>
      <c r="M790" s="1133"/>
      <c r="N790" s="1133"/>
      <c r="O790" s="1133"/>
      <c r="P790" s="1133"/>
      <c r="Q790" s="1133"/>
      <c r="R790" s="1133"/>
      <c r="S790" s="1133"/>
      <c r="T790" s="1133"/>
      <c r="U790" s="1133"/>
      <c r="V790" s="1133"/>
      <c r="W790" s="1133"/>
      <c r="X790" s="1133"/>
      <c r="Y790" s="1133"/>
      <c r="Z790" s="1133"/>
      <c r="AA790" s="1133"/>
      <c r="AB790" s="1133"/>
      <c r="AC790" s="1"/>
      <c r="AD790" s="1"/>
      <c r="AE790" s="1"/>
      <c r="AF790" s="1"/>
      <c r="AG790" s="1"/>
      <c r="AH790" s="1"/>
      <c r="AI790" s="1"/>
    </row>
    <row r="791" spans="1:35" ht="15.75" customHeight="1" x14ac:dyDescent="0.2">
      <c r="A791" s="1"/>
      <c r="B791" s="1"/>
      <c r="C791" s="1"/>
      <c r="D791" s="1"/>
      <c r="E791" s="1"/>
      <c r="F791" s="1135"/>
      <c r="G791" s="1"/>
      <c r="H791" s="1"/>
      <c r="I791" s="1133"/>
      <c r="J791" s="1133"/>
      <c r="K791" s="1133"/>
      <c r="L791" s="1133"/>
      <c r="M791" s="1133"/>
      <c r="N791" s="1133"/>
      <c r="O791" s="1133"/>
      <c r="P791" s="1133"/>
      <c r="Q791" s="1133"/>
      <c r="R791" s="1133"/>
      <c r="S791" s="1133"/>
      <c r="T791" s="1133"/>
      <c r="U791" s="1133"/>
      <c r="V791" s="1133"/>
      <c r="W791" s="1133"/>
      <c r="X791" s="1133"/>
      <c r="Y791" s="1133"/>
      <c r="Z791" s="1133"/>
      <c r="AA791" s="1133"/>
      <c r="AB791" s="1133"/>
      <c r="AC791" s="1"/>
      <c r="AD791" s="1"/>
      <c r="AE791" s="1"/>
      <c r="AF791" s="1"/>
      <c r="AG791" s="1"/>
      <c r="AH791" s="1"/>
      <c r="AI791" s="1"/>
    </row>
    <row r="792" spans="1:35" ht="15.75" customHeight="1" x14ac:dyDescent="0.2">
      <c r="A792" s="1"/>
      <c r="B792" s="1"/>
      <c r="C792" s="1"/>
      <c r="D792" s="1"/>
      <c r="E792" s="1"/>
      <c r="F792" s="1135"/>
      <c r="G792" s="1"/>
      <c r="H792" s="1"/>
      <c r="I792" s="1133"/>
      <c r="J792" s="1133"/>
      <c r="K792" s="1133"/>
      <c r="L792" s="1133"/>
      <c r="M792" s="1133"/>
      <c r="N792" s="1133"/>
      <c r="O792" s="1133"/>
      <c r="P792" s="1133"/>
      <c r="Q792" s="1133"/>
      <c r="R792" s="1133"/>
      <c r="S792" s="1133"/>
      <c r="T792" s="1133"/>
      <c r="U792" s="1133"/>
      <c r="V792" s="1133"/>
      <c r="W792" s="1133"/>
      <c r="X792" s="1133"/>
      <c r="Y792" s="1133"/>
      <c r="Z792" s="1133"/>
      <c r="AA792" s="1133"/>
      <c r="AB792" s="1133"/>
      <c r="AC792" s="1"/>
      <c r="AD792" s="1"/>
      <c r="AE792" s="1"/>
      <c r="AF792" s="1"/>
      <c r="AG792" s="1"/>
      <c r="AH792" s="1"/>
      <c r="AI792" s="1"/>
    </row>
    <row r="793" spans="1:35" ht="15.75" customHeight="1" x14ac:dyDescent="0.2">
      <c r="A793" s="1"/>
      <c r="B793" s="1"/>
      <c r="C793" s="1"/>
      <c r="D793" s="1"/>
      <c r="E793" s="1"/>
      <c r="F793" s="1135"/>
      <c r="G793" s="1"/>
      <c r="H793" s="1"/>
      <c r="I793" s="1133"/>
      <c r="J793" s="1133"/>
      <c r="K793" s="1133"/>
      <c r="L793" s="1133"/>
      <c r="M793" s="1133"/>
      <c r="N793" s="1133"/>
      <c r="O793" s="1133"/>
      <c r="P793" s="1133"/>
      <c r="Q793" s="1133"/>
      <c r="R793" s="1133"/>
      <c r="S793" s="1133"/>
      <c r="T793" s="1133"/>
      <c r="U793" s="1133"/>
      <c r="V793" s="1133"/>
      <c r="W793" s="1133"/>
      <c r="X793" s="1133"/>
      <c r="Y793" s="1133"/>
      <c r="Z793" s="1133"/>
      <c r="AA793" s="1133"/>
      <c r="AB793" s="1133"/>
      <c r="AC793" s="1"/>
      <c r="AD793" s="1"/>
      <c r="AE793" s="1"/>
      <c r="AF793" s="1"/>
      <c r="AG793" s="1"/>
      <c r="AH793" s="1"/>
      <c r="AI793" s="1"/>
    </row>
    <row r="794" spans="1:35" ht="15.75" customHeight="1" x14ac:dyDescent="0.2">
      <c r="A794" s="1"/>
      <c r="B794" s="1"/>
      <c r="C794" s="1"/>
      <c r="D794" s="1"/>
      <c r="E794" s="1"/>
      <c r="F794" s="1135"/>
      <c r="G794" s="1"/>
      <c r="H794" s="1"/>
      <c r="I794" s="1133"/>
      <c r="J794" s="1133"/>
      <c r="K794" s="1133"/>
      <c r="L794" s="1133"/>
      <c r="M794" s="1133"/>
      <c r="N794" s="1133"/>
      <c r="O794" s="1133"/>
      <c r="P794" s="1133"/>
      <c r="Q794" s="1133"/>
      <c r="R794" s="1133"/>
      <c r="S794" s="1133"/>
      <c r="T794" s="1133"/>
      <c r="U794" s="1133"/>
      <c r="V794" s="1133"/>
      <c r="W794" s="1133"/>
      <c r="X794" s="1133"/>
      <c r="Y794" s="1133"/>
      <c r="Z794" s="1133"/>
      <c r="AA794" s="1133"/>
      <c r="AB794" s="1133"/>
      <c r="AC794" s="1"/>
      <c r="AD794" s="1"/>
      <c r="AE794" s="1"/>
      <c r="AF794" s="1"/>
      <c r="AG794" s="1"/>
      <c r="AH794" s="1"/>
      <c r="AI794" s="1"/>
    </row>
    <row r="795" spans="1:35" ht="15.75" customHeight="1" x14ac:dyDescent="0.2">
      <c r="A795" s="1"/>
      <c r="B795" s="1"/>
      <c r="C795" s="1"/>
      <c r="D795" s="1"/>
      <c r="E795" s="1"/>
      <c r="F795" s="1135"/>
      <c r="G795" s="1"/>
      <c r="H795" s="1"/>
      <c r="I795" s="1133"/>
      <c r="J795" s="1133"/>
      <c r="K795" s="1133"/>
      <c r="L795" s="1133"/>
      <c r="M795" s="1133"/>
      <c r="N795" s="1133"/>
      <c r="O795" s="1133"/>
      <c r="P795" s="1133"/>
      <c r="Q795" s="1133"/>
      <c r="R795" s="1133"/>
      <c r="S795" s="1133"/>
      <c r="T795" s="1133"/>
      <c r="U795" s="1133"/>
      <c r="V795" s="1133"/>
      <c r="W795" s="1133"/>
      <c r="X795" s="1133"/>
      <c r="Y795" s="1133"/>
      <c r="Z795" s="1133"/>
      <c r="AA795" s="1133"/>
      <c r="AB795" s="1133"/>
      <c r="AC795" s="1"/>
      <c r="AD795" s="1"/>
      <c r="AE795" s="1"/>
      <c r="AF795" s="1"/>
      <c r="AG795" s="1"/>
      <c r="AH795" s="1"/>
      <c r="AI795" s="1"/>
    </row>
    <row r="796" spans="1:35" ht="15.75" customHeight="1" x14ac:dyDescent="0.2">
      <c r="A796" s="1"/>
      <c r="B796" s="1"/>
      <c r="C796" s="1"/>
      <c r="D796" s="1"/>
      <c r="E796" s="1"/>
      <c r="F796" s="1135"/>
      <c r="G796" s="1"/>
      <c r="H796" s="1"/>
      <c r="I796" s="1133"/>
      <c r="J796" s="1133"/>
      <c r="K796" s="1133"/>
      <c r="L796" s="1133"/>
      <c r="M796" s="1133"/>
      <c r="N796" s="1133"/>
      <c r="O796" s="1133"/>
      <c r="P796" s="1133"/>
      <c r="Q796" s="1133"/>
      <c r="R796" s="1133"/>
      <c r="S796" s="1133"/>
      <c r="T796" s="1133"/>
      <c r="U796" s="1133"/>
      <c r="V796" s="1133"/>
      <c r="W796" s="1133"/>
      <c r="X796" s="1133"/>
      <c r="Y796" s="1133"/>
      <c r="Z796" s="1133"/>
      <c r="AA796" s="1133"/>
      <c r="AB796" s="1133"/>
      <c r="AC796" s="1"/>
      <c r="AD796" s="1"/>
      <c r="AE796" s="1"/>
      <c r="AF796" s="1"/>
      <c r="AG796" s="1"/>
      <c r="AH796" s="1"/>
      <c r="AI796" s="1"/>
    </row>
    <row r="797" spans="1:35" ht="15.75" customHeight="1" x14ac:dyDescent="0.2">
      <c r="A797" s="1"/>
      <c r="B797" s="1"/>
      <c r="C797" s="1"/>
      <c r="D797" s="1"/>
      <c r="E797" s="1"/>
      <c r="F797" s="1135"/>
      <c r="G797" s="1"/>
      <c r="H797" s="1"/>
      <c r="I797" s="1133"/>
      <c r="J797" s="1133"/>
      <c r="K797" s="1133"/>
      <c r="L797" s="1133"/>
      <c r="M797" s="1133"/>
      <c r="N797" s="1133"/>
      <c r="O797" s="1133"/>
      <c r="P797" s="1133"/>
      <c r="Q797" s="1133"/>
      <c r="R797" s="1133"/>
      <c r="S797" s="1133"/>
      <c r="T797" s="1133"/>
      <c r="U797" s="1133"/>
      <c r="V797" s="1133"/>
      <c r="W797" s="1133"/>
      <c r="X797" s="1133"/>
      <c r="Y797" s="1133"/>
      <c r="Z797" s="1133"/>
      <c r="AA797" s="1133"/>
      <c r="AB797" s="1133"/>
      <c r="AC797" s="1"/>
      <c r="AD797" s="1"/>
      <c r="AE797" s="1"/>
      <c r="AF797" s="1"/>
      <c r="AG797" s="1"/>
      <c r="AH797" s="1"/>
      <c r="AI797" s="1"/>
    </row>
    <row r="798" spans="1:35" ht="15.75" customHeight="1" x14ac:dyDescent="0.2">
      <c r="A798" s="1"/>
      <c r="B798" s="1"/>
      <c r="C798" s="1"/>
      <c r="D798" s="1"/>
      <c r="E798" s="1"/>
      <c r="F798" s="1135"/>
      <c r="G798" s="1"/>
      <c r="H798" s="1"/>
      <c r="I798" s="1133"/>
      <c r="J798" s="1133"/>
      <c r="K798" s="1133"/>
      <c r="L798" s="1133"/>
      <c r="M798" s="1133"/>
      <c r="N798" s="1133"/>
      <c r="O798" s="1133"/>
      <c r="P798" s="1133"/>
      <c r="Q798" s="1133"/>
      <c r="R798" s="1133"/>
      <c r="S798" s="1133"/>
      <c r="T798" s="1133"/>
      <c r="U798" s="1133"/>
      <c r="V798" s="1133"/>
      <c r="W798" s="1133"/>
      <c r="X798" s="1133"/>
      <c r="Y798" s="1133"/>
      <c r="Z798" s="1133"/>
      <c r="AA798" s="1133"/>
      <c r="AB798" s="1133"/>
      <c r="AC798" s="1"/>
      <c r="AD798" s="1"/>
      <c r="AE798" s="1"/>
      <c r="AF798" s="1"/>
      <c r="AG798" s="1"/>
      <c r="AH798" s="1"/>
      <c r="AI798" s="1"/>
    </row>
    <row r="799" spans="1:35" ht="15.75" customHeight="1" x14ac:dyDescent="0.2">
      <c r="A799" s="1"/>
      <c r="B799" s="1"/>
      <c r="C799" s="1"/>
      <c r="D799" s="1"/>
      <c r="E799" s="1"/>
      <c r="F799" s="1135"/>
      <c r="G799" s="1"/>
      <c r="H799" s="1"/>
      <c r="I799" s="1133"/>
      <c r="J799" s="1133"/>
      <c r="K799" s="1133"/>
      <c r="L799" s="1133"/>
      <c r="M799" s="1133"/>
      <c r="N799" s="1133"/>
      <c r="O799" s="1133"/>
      <c r="P799" s="1133"/>
      <c r="Q799" s="1133"/>
      <c r="R799" s="1133"/>
      <c r="S799" s="1133"/>
      <c r="T799" s="1133"/>
      <c r="U799" s="1133"/>
      <c r="V799" s="1133"/>
      <c r="W799" s="1133"/>
      <c r="X799" s="1133"/>
      <c r="Y799" s="1133"/>
      <c r="Z799" s="1133"/>
      <c r="AA799" s="1133"/>
      <c r="AB799" s="1133"/>
      <c r="AC799" s="1"/>
      <c r="AD799" s="1"/>
      <c r="AE799" s="1"/>
      <c r="AF799" s="1"/>
      <c r="AG799" s="1"/>
      <c r="AH799" s="1"/>
      <c r="AI799" s="1"/>
    </row>
    <row r="800" spans="1:35" ht="15.75" customHeight="1" x14ac:dyDescent="0.2">
      <c r="A800" s="1"/>
      <c r="B800" s="1"/>
      <c r="C800" s="1"/>
      <c r="D800" s="1"/>
      <c r="E800" s="1"/>
      <c r="F800" s="1135"/>
      <c r="G800" s="1"/>
      <c r="H800" s="1"/>
      <c r="I800" s="1133"/>
      <c r="J800" s="1133"/>
      <c r="K800" s="1133"/>
      <c r="L800" s="1133"/>
      <c r="M800" s="1133"/>
      <c r="N800" s="1133"/>
      <c r="O800" s="1133"/>
      <c r="P800" s="1133"/>
      <c r="Q800" s="1133"/>
      <c r="R800" s="1133"/>
      <c r="S800" s="1133"/>
      <c r="T800" s="1133"/>
      <c r="U800" s="1133"/>
      <c r="V800" s="1133"/>
      <c r="W800" s="1133"/>
      <c r="X800" s="1133"/>
      <c r="Y800" s="1133"/>
      <c r="Z800" s="1133"/>
      <c r="AA800" s="1133"/>
      <c r="AB800" s="1133"/>
      <c r="AC800" s="1"/>
      <c r="AD800" s="1"/>
      <c r="AE800" s="1"/>
      <c r="AF800" s="1"/>
      <c r="AG800" s="1"/>
      <c r="AH800" s="1"/>
      <c r="AI800" s="1"/>
    </row>
    <row r="801" spans="1:35" ht="15.75" customHeight="1" x14ac:dyDescent="0.2">
      <c r="A801" s="1"/>
      <c r="B801" s="1"/>
      <c r="C801" s="1"/>
      <c r="D801" s="1"/>
      <c r="E801" s="1"/>
      <c r="F801" s="1135"/>
      <c r="G801" s="1"/>
      <c r="H801" s="1"/>
      <c r="I801" s="1133"/>
      <c r="J801" s="1133"/>
      <c r="K801" s="1133"/>
      <c r="L801" s="1133"/>
      <c r="M801" s="1133"/>
      <c r="N801" s="1133"/>
      <c r="O801" s="1133"/>
      <c r="P801" s="1133"/>
      <c r="Q801" s="1133"/>
      <c r="R801" s="1133"/>
      <c r="S801" s="1133"/>
      <c r="T801" s="1133"/>
      <c r="U801" s="1133"/>
      <c r="V801" s="1133"/>
      <c r="W801" s="1133"/>
      <c r="X801" s="1133"/>
      <c r="Y801" s="1133"/>
      <c r="Z801" s="1133"/>
      <c r="AA801" s="1133"/>
      <c r="AB801" s="1133"/>
      <c r="AC801" s="1"/>
      <c r="AD801" s="1"/>
      <c r="AE801" s="1"/>
      <c r="AF801" s="1"/>
      <c r="AG801" s="1"/>
      <c r="AH801" s="1"/>
      <c r="AI801" s="1"/>
    </row>
    <row r="802" spans="1:35" ht="15.75" customHeight="1" x14ac:dyDescent="0.2">
      <c r="A802" s="1"/>
      <c r="B802" s="1"/>
      <c r="C802" s="1"/>
      <c r="D802" s="1"/>
      <c r="E802" s="1"/>
      <c r="F802" s="1135"/>
      <c r="G802" s="1"/>
      <c r="H802" s="1"/>
      <c r="I802" s="1133"/>
      <c r="J802" s="1133"/>
      <c r="K802" s="1133"/>
      <c r="L802" s="1133"/>
      <c r="M802" s="1133"/>
      <c r="N802" s="1133"/>
      <c r="O802" s="1133"/>
      <c r="P802" s="1133"/>
      <c r="Q802" s="1133"/>
      <c r="R802" s="1133"/>
      <c r="S802" s="1133"/>
      <c r="T802" s="1133"/>
      <c r="U802" s="1133"/>
      <c r="V802" s="1133"/>
      <c r="W802" s="1133"/>
      <c r="X802" s="1133"/>
      <c r="Y802" s="1133"/>
      <c r="Z802" s="1133"/>
      <c r="AA802" s="1133"/>
      <c r="AB802" s="1133"/>
      <c r="AC802" s="1"/>
      <c r="AD802" s="1"/>
      <c r="AE802" s="1"/>
      <c r="AF802" s="1"/>
      <c r="AG802" s="1"/>
      <c r="AH802" s="1"/>
      <c r="AI802" s="1"/>
    </row>
    <row r="803" spans="1:35" ht="15.75" customHeight="1" x14ac:dyDescent="0.2">
      <c r="A803" s="1"/>
      <c r="B803" s="1"/>
      <c r="C803" s="1"/>
      <c r="D803" s="1"/>
      <c r="E803" s="1"/>
      <c r="F803" s="1135"/>
      <c r="G803" s="1"/>
      <c r="H803" s="1"/>
      <c r="I803" s="1133"/>
      <c r="J803" s="1133"/>
      <c r="K803" s="1133"/>
      <c r="L803" s="1133"/>
      <c r="M803" s="1133"/>
      <c r="N803" s="1133"/>
      <c r="O803" s="1133"/>
      <c r="P803" s="1133"/>
      <c r="Q803" s="1133"/>
      <c r="R803" s="1133"/>
      <c r="S803" s="1133"/>
      <c r="T803" s="1133"/>
      <c r="U803" s="1133"/>
      <c r="V803" s="1133"/>
      <c r="W803" s="1133"/>
      <c r="X803" s="1133"/>
      <c r="Y803" s="1133"/>
      <c r="Z803" s="1133"/>
      <c r="AA803" s="1133"/>
      <c r="AB803" s="1133"/>
      <c r="AC803" s="1"/>
      <c r="AD803" s="1"/>
      <c r="AE803" s="1"/>
      <c r="AF803" s="1"/>
      <c r="AG803" s="1"/>
      <c r="AH803" s="1"/>
      <c r="AI803" s="1"/>
    </row>
    <row r="804" spans="1:35" ht="15.75" customHeight="1" x14ac:dyDescent="0.2">
      <c r="A804" s="1"/>
      <c r="B804" s="1"/>
      <c r="C804" s="1"/>
      <c r="D804" s="1"/>
      <c r="E804" s="1"/>
      <c r="F804" s="1135"/>
      <c r="G804" s="1"/>
      <c r="H804" s="1"/>
      <c r="I804" s="1133"/>
      <c r="J804" s="1133"/>
      <c r="K804" s="1133"/>
      <c r="L804" s="1133"/>
      <c r="M804" s="1133"/>
      <c r="N804" s="1133"/>
      <c r="O804" s="1133"/>
      <c r="P804" s="1133"/>
      <c r="Q804" s="1133"/>
      <c r="R804" s="1133"/>
      <c r="S804" s="1133"/>
      <c r="T804" s="1133"/>
      <c r="U804" s="1133"/>
      <c r="V804" s="1133"/>
      <c r="W804" s="1133"/>
      <c r="X804" s="1133"/>
      <c r="Y804" s="1133"/>
      <c r="Z804" s="1133"/>
      <c r="AA804" s="1133"/>
      <c r="AB804" s="1133"/>
      <c r="AC804" s="1"/>
      <c r="AD804" s="1"/>
      <c r="AE804" s="1"/>
      <c r="AF804" s="1"/>
      <c r="AG804" s="1"/>
      <c r="AH804" s="1"/>
      <c r="AI804" s="1"/>
    </row>
    <row r="805" spans="1:35" ht="15.75" customHeight="1" x14ac:dyDescent="0.2">
      <c r="A805" s="1"/>
      <c r="B805" s="1"/>
      <c r="C805" s="1"/>
      <c r="D805" s="1"/>
      <c r="E805" s="1"/>
      <c r="F805" s="1135"/>
      <c r="G805" s="1"/>
      <c r="H805" s="1"/>
      <c r="I805" s="1133"/>
      <c r="J805" s="1133"/>
      <c r="K805" s="1133"/>
      <c r="L805" s="1133"/>
      <c r="M805" s="1133"/>
      <c r="N805" s="1133"/>
      <c r="O805" s="1133"/>
      <c r="P805" s="1133"/>
      <c r="Q805" s="1133"/>
      <c r="R805" s="1133"/>
      <c r="S805" s="1133"/>
      <c r="T805" s="1133"/>
      <c r="U805" s="1133"/>
      <c r="V805" s="1133"/>
      <c r="W805" s="1133"/>
      <c r="X805" s="1133"/>
      <c r="Y805" s="1133"/>
      <c r="Z805" s="1133"/>
      <c r="AA805" s="1133"/>
      <c r="AB805" s="1133"/>
      <c r="AC805" s="1"/>
      <c r="AD805" s="1"/>
      <c r="AE805" s="1"/>
      <c r="AF805" s="1"/>
      <c r="AG805" s="1"/>
      <c r="AH805" s="1"/>
      <c r="AI805" s="1"/>
    </row>
    <row r="806" spans="1:35" ht="15.75" customHeight="1" x14ac:dyDescent="0.2">
      <c r="A806" s="1"/>
      <c r="B806" s="1"/>
      <c r="C806" s="1"/>
      <c r="D806" s="1"/>
      <c r="E806" s="1"/>
      <c r="F806" s="1135"/>
      <c r="G806" s="1"/>
      <c r="H806" s="1"/>
      <c r="I806" s="1133"/>
      <c r="J806" s="1133"/>
      <c r="K806" s="1133"/>
      <c r="L806" s="1133"/>
      <c r="M806" s="1133"/>
      <c r="N806" s="1133"/>
      <c r="O806" s="1133"/>
      <c r="P806" s="1133"/>
      <c r="Q806" s="1133"/>
      <c r="R806" s="1133"/>
      <c r="S806" s="1133"/>
      <c r="T806" s="1133"/>
      <c r="U806" s="1133"/>
      <c r="V806" s="1133"/>
      <c r="W806" s="1133"/>
      <c r="X806" s="1133"/>
      <c r="Y806" s="1133"/>
      <c r="Z806" s="1133"/>
      <c r="AA806" s="1133"/>
      <c r="AB806" s="1133"/>
      <c r="AC806" s="1"/>
      <c r="AD806" s="1"/>
      <c r="AE806" s="1"/>
      <c r="AF806" s="1"/>
      <c r="AG806" s="1"/>
      <c r="AH806" s="1"/>
      <c r="AI806" s="1"/>
    </row>
    <row r="807" spans="1:35" ht="15.75" customHeight="1" x14ac:dyDescent="0.2">
      <c r="A807" s="1"/>
      <c r="B807" s="1"/>
      <c r="C807" s="1"/>
      <c r="D807" s="1"/>
      <c r="E807" s="1"/>
      <c r="F807" s="1135"/>
      <c r="G807" s="1"/>
      <c r="H807" s="1"/>
      <c r="I807" s="1133"/>
      <c r="J807" s="1133"/>
      <c r="K807" s="1133"/>
      <c r="L807" s="1133"/>
      <c r="M807" s="1133"/>
      <c r="N807" s="1133"/>
      <c r="O807" s="1133"/>
      <c r="P807" s="1133"/>
      <c r="Q807" s="1133"/>
      <c r="R807" s="1133"/>
      <c r="S807" s="1133"/>
      <c r="T807" s="1133"/>
      <c r="U807" s="1133"/>
      <c r="V807" s="1133"/>
      <c r="W807" s="1133"/>
      <c r="X807" s="1133"/>
      <c r="Y807" s="1133"/>
      <c r="Z807" s="1133"/>
      <c r="AA807" s="1133"/>
      <c r="AB807" s="1133"/>
      <c r="AC807" s="1"/>
      <c r="AD807" s="1"/>
      <c r="AE807" s="1"/>
      <c r="AF807" s="1"/>
      <c r="AG807" s="1"/>
      <c r="AH807" s="1"/>
      <c r="AI807" s="1"/>
    </row>
    <row r="808" spans="1:35" ht="15.75" customHeight="1" x14ac:dyDescent="0.2">
      <c r="A808" s="1"/>
      <c r="B808" s="1"/>
      <c r="C808" s="1"/>
      <c r="D808" s="1"/>
      <c r="E808" s="1"/>
      <c r="F808" s="1135"/>
      <c r="G808" s="1"/>
      <c r="H808" s="1"/>
      <c r="I808" s="1133"/>
      <c r="J808" s="1133"/>
      <c r="K808" s="1133"/>
      <c r="L808" s="1133"/>
      <c r="M808" s="1133"/>
      <c r="N808" s="1133"/>
      <c r="O808" s="1133"/>
      <c r="P808" s="1133"/>
      <c r="Q808" s="1133"/>
      <c r="R808" s="1133"/>
      <c r="S808" s="1133"/>
      <c r="T808" s="1133"/>
      <c r="U808" s="1133"/>
      <c r="V808" s="1133"/>
      <c r="W808" s="1133"/>
      <c r="X808" s="1133"/>
      <c r="Y808" s="1133"/>
      <c r="Z808" s="1133"/>
      <c r="AA808" s="1133"/>
      <c r="AB808" s="1133"/>
      <c r="AC808" s="1"/>
      <c r="AD808" s="1"/>
      <c r="AE808" s="1"/>
      <c r="AF808" s="1"/>
      <c r="AG808" s="1"/>
      <c r="AH808" s="1"/>
      <c r="AI808" s="1"/>
    </row>
    <row r="809" spans="1:35" ht="15.75" customHeight="1" x14ac:dyDescent="0.2">
      <c r="A809" s="1"/>
      <c r="B809" s="1"/>
      <c r="C809" s="1"/>
      <c r="D809" s="1"/>
      <c r="E809" s="1"/>
      <c r="F809" s="1135"/>
      <c r="G809" s="1"/>
      <c r="H809" s="1"/>
      <c r="I809" s="1133"/>
      <c r="J809" s="1133"/>
      <c r="K809" s="1133"/>
      <c r="L809" s="1133"/>
      <c r="M809" s="1133"/>
      <c r="N809" s="1133"/>
      <c r="O809" s="1133"/>
      <c r="P809" s="1133"/>
      <c r="Q809" s="1133"/>
      <c r="R809" s="1133"/>
      <c r="S809" s="1133"/>
      <c r="T809" s="1133"/>
      <c r="U809" s="1133"/>
      <c r="V809" s="1133"/>
      <c r="W809" s="1133"/>
      <c r="X809" s="1133"/>
      <c r="Y809" s="1133"/>
      <c r="Z809" s="1133"/>
      <c r="AA809" s="1133"/>
      <c r="AB809" s="1133"/>
      <c r="AC809" s="1"/>
      <c r="AD809" s="1"/>
      <c r="AE809" s="1"/>
      <c r="AF809" s="1"/>
      <c r="AG809" s="1"/>
      <c r="AH809" s="1"/>
      <c r="AI809" s="1"/>
    </row>
    <row r="810" spans="1:35" ht="15.75" customHeight="1" x14ac:dyDescent="0.2">
      <c r="A810" s="1"/>
      <c r="B810" s="1"/>
      <c r="C810" s="1"/>
      <c r="D810" s="1"/>
      <c r="E810" s="1"/>
      <c r="F810" s="1135"/>
      <c r="G810" s="1"/>
      <c r="H810" s="1"/>
      <c r="I810" s="1133"/>
      <c r="J810" s="1133"/>
      <c r="K810" s="1133"/>
      <c r="L810" s="1133"/>
      <c r="M810" s="1133"/>
      <c r="N810" s="1133"/>
      <c r="O810" s="1133"/>
      <c r="P810" s="1133"/>
      <c r="Q810" s="1133"/>
      <c r="R810" s="1133"/>
      <c r="S810" s="1133"/>
      <c r="T810" s="1133"/>
      <c r="U810" s="1133"/>
      <c r="V810" s="1133"/>
      <c r="W810" s="1133"/>
      <c r="X810" s="1133"/>
      <c r="Y810" s="1133"/>
      <c r="Z810" s="1133"/>
      <c r="AA810" s="1133"/>
      <c r="AB810" s="1133"/>
      <c r="AC810" s="1"/>
      <c r="AD810" s="1"/>
      <c r="AE810" s="1"/>
      <c r="AF810" s="1"/>
      <c r="AG810" s="1"/>
      <c r="AH810" s="1"/>
      <c r="AI810" s="1"/>
    </row>
    <row r="811" spans="1:35" ht="15.75" customHeight="1" x14ac:dyDescent="0.2">
      <c r="A811" s="1"/>
      <c r="B811" s="1"/>
      <c r="C811" s="1"/>
      <c r="D811" s="1"/>
      <c r="E811" s="1"/>
      <c r="F811" s="1135"/>
      <c r="G811" s="1"/>
      <c r="H811" s="1"/>
      <c r="I811" s="1133"/>
      <c r="J811" s="1133"/>
      <c r="K811" s="1133"/>
      <c r="L811" s="1133"/>
      <c r="M811" s="1133"/>
      <c r="N811" s="1133"/>
      <c r="O811" s="1133"/>
      <c r="P811" s="1133"/>
      <c r="Q811" s="1133"/>
      <c r="R811" s="1133"/>
      <c r="S811" s="1133"/>
      <c r="T811" s="1133"/>
      <c r="U811" s="1133"/>
      <c r="V811" s="1133"/>
      <c r="W811" s="1133"/>
      <c r="X811" s="1133"/>
      <c r="Y811" s="1133"/>
      <c r="Z811" s="1133"/>
      <c r="AA811" s="1133"/>
      <c r="AB811" s="1133"/>
      <c r="AC811" s="1"/>
      <c r="AD811" s="1"/>
      <c r="AE811" s="1"/>
      <c r="AF811" s="1"/>
      <c r="AG811" s="1"/>
      <c r="AH811" s="1"/>
      <c r="AI811" s="1"/>
    </row>
    <row r="812" spans="1:35" ht="15.75" customHeight="1" x14ac:dyDescent="0.2">
      <c r="A812" s="1"/>
      <c r="B812" s="1"/>
      <c r="C812" s="1"/>
      <c r="D812" s="1"/>
      <c r="E812" s="1"/>
      <c r="F812" s="1135"/>
      <c r="G812" s="1"/>
      <c r="H812" s="1"/>
      <c r="I812" s="1133"/>
      <c r="J812" s="1133"/>
      <c r="K812" s="1133"/>
      <c r="L812" s="1133"/>
      <c r="M812" s="1133"/>
      <c r="N812" s="1133"/>
      <c r="O812" s="1133"/>
      <c r="P812" s="1133"/>
      <c r="Q812" s="1133"/>
      <c r="R812" s="1133"/>
      <c r="S812" s="1133"/>
      <c r="T812" s="1133"/>
      <c r="U812" s="1133"/>
      <c r="V812" s="1133"/>
      <c r="W812" s="1133"/>
      <c r="X812" s="1133"/>
      <c r="Y812" s="1133"/>
      <c r="Z812" s="1133"/>
      <c r="AA812" s="1133"/>
      <c r="AB812" s="1133"/>
      <c r="AC812" s="1"/>
      <c r="AD812" s="1"/>
      <c r="AE812" s="1"/>
      <c r="AF812" s="1"/>
      <c r="AG812" s="1"/>
      <c r="AH812" s="1"/>
      <c r="AI812" s="1"/>
    </row>
    <row r="813" spans="1:35" ht="15.75" customHeight="1" x14ac:dyDescent="0.2">
      <c r="A813" s="1"/>
      <c r="B813" s="1"/>
      <c r="C813" s="1"/>
      <c r="D813" s="1"/>
      <c r="E813" s="1"/>
      <c r="F813" s="1135"/>
      <c r="G813" s="1"/>
      <c r="H813" s="1"/>
      <c r="I813" s="1133"/>
      <c r="J813" s="1133"/>
      <c r="K813" s="1133"/>
      <c r="L813" s="1133"/>
      <c r="M813" s="1133"/>
      <c r="N813" s="1133"/>
      <c r="O813" s="1133"/>
      <c r="P813" s="1133"/>
      <c r="Q813" s="1133"/>
      <c r="R813" s="1133"/>
      <c r="S813" s="1133"/>
      <c r="T813" s="1133"/>
      <c r="U813" s="1133"/>
      <c r="V813" s="1133"/>
      <c r="W813" s="1133"/>
      <c r="X813" s="1133"/>
      <c r="Y813" s="1133"/>
      <c r="Z813" s="1133"/>
      <c r="AA813" s="1133"/>
      <c r="AB813" s="1133"/>
      <c r="AC813" s="1"/>
      <c r="AD813" s="1"/>
      <c r="AE813" s="1"/>
      <c r="AF813" s="1"/>
      <c r="AG813" s="1"/>
      <c r="AH813" s="1"/>
      <c r="AI813" s="1"/>
    </row>
    <row r="814" spans="1:35" ht="15.75" customHeight="1" x14ac:dyDescent="0.2">
      <c r="A814" s="1"/>
      <c r="B814" s="1"/>
      <c r="C814" s="1"/>
      <c r="D814" s="1"/>
      <c r="E814" s="1"/>
      <c r="F814" s="1135"/>
      <c r="G814" s="1"/>
      <c r="H814" s="1"/>
      <c r="I814" s="1133"/>
      <c r="J814" s="1133"/>
      <c r="K814" s="1133"/>
      <c r="L814" s="1133"/>
      <c r="M814" s="1133"/>
      <c r="N814" s="1133"/>
      <c r="O814" s="1133"/>
      <c r="P814" s="1133"/>
      <c r="Q814" s="1133"/>
      <c r="R814" s="1133"/>
      <c r="S814" s="1133"/>
      <c r="T814" s="1133"/>
      <c r="U814" s="1133"/>
      <c r="V814" s="1133"/>
      <c r="W814" s="1133"/>
      <c r="X814" s="1133"/>
      <c r="Y814" s="1133"/>
      <c r="Z814" s="1133"/>
      <c r="AA814" s="1133"/>
      <c r="AB814" s="1133"/>
      <c r="AC814" s="1"/>
      <c r="AD814" s="1"/>
      <c r="AE814" s="1"/>
      <c r="AF814" s="1"/>
      <c r="AG814" s="1"/>
      <c r="AH814" s="1"/>
      <c r="AI814" s="1"/>
    </row>
    <row r="815" spans="1:35" ht="15.75" customHeight="1" x14ac:dyDescent="0.2">
      <c r="A815" s="1"/>
      <c r="B815" s="1"/>
      <c r="C815" s="1"/>
      <c r="D815" s="1"/>
      <c r="E815" s="1"/>
      <c r="F815" s="1135"/>
      <c r="G815" s="1"/>
      <c r="H815" s="1"/>
      <c r="I815" s="1133"/>
      <c r="J815" s="1133"/>
      <c r="K815" s="1133"/>
      <c r="L815" s="1133"/>
      <c r="M815" s="1133"/>
      <c r="N815" s="1133"/>
      <c r="O815" s="1133"/>
      <c r="P815" s="1133"/>
      <c r="Q815" s="1133"/>
      <c r="R815" s="1133"/>
      <c r="S815" s="1133"/>
      <c r="T815" s="1133"/>
      <c r="U815" s="1133"/>
      <c r="V815" s="1133"/>
      <c r="W815" s="1133"/>
      <c r="X815" s="1133"/>
      <c r="Y815" s="1133"/>
      <c r="Z815" s="1133"/>
      <c r="AA815" s="1133"/>
      <c r="AB815" s="1133"/>
      <c r="AC815" s="1"/>
      <c r="AD815" s="1"/>
      <c r="AE815" s="1"/>
      <c r="AF815" s="1"/>
      <c r="AG815" s="1"/>
      <c r="AH815" s="1"/>
      <c r="AI815" s="1"/>
    </row>
    <row r="816" spans="1:35" ht="15.75" customHeight="1" x14ac:dyDescent="0.2">
      <c r="A816" s="1"/>
      <c r="B816" s="1"/>
      <c r="C816" s="1"/>
      <c r="D816" s="1"/>
      <c r="E816" s="1"/>
      <c r="F816" s="1135"/>
      <c r="G816" s="1"/>
      <c r="H816" s="1"/>
      <c r="I816" s="1133"/>
      <c r="J816" s="1133"/>
      <c r="K816" s="1133"/>
      <c r="L816" s="1133"/>
      <c r="M816" s="1133"/>
      <c r="N816" s="1133"/>
      <c r="O816" s="1133"/>
      <c r="P816" s="1133"/>
      <c r="Q816" s="1133"/>
      <c r="R816" s="1133"/>
      <c r="S816" s="1133"/>
      <c r="T816" s="1133"/>
      <c r="U816" s="1133"/>
      <c r="V816" s="1133"/>
      <c r="W816" s="1133"/>
      <c r="X816" s="1133"/>
      <c r="Y816" s="1133"/>
      <c r="Z816" s="1133"/>
      <c r="AA816" s="1133"/>
      <c r="AB816" s="1133"/>
      <c r="AC816" s="1"/>
      <c r="AD816" s="1"/>
      <c r="AE816" s="1"/>
      <c r="AF816" s="1"/>
      <c r="AG816" s="1"/>
      <c r="AH816" s="1"/>
      <c r="AI816" s="1"/>
    </row>
    <row r="817" spans="1:35" ht="15.75" customHeight="1" x14ac:dyDescent="0.2">
      <c r="A817" s="1"/>
      <c r="B817" s="1"/>
      <c r="C817" s="1"/>
      <c r="D817" s="1"/>
      <c r="E817" s="1"/>
      <c r="F817" s="1135"/>
      <c r="G817" s="1"/>
      <c r="H817" s="1"/>
      <c r="I817" s="1133"/>
      <c r="J817" s="1133"/>
      <c r="K817" s="1133"/>
      <c r="L817" s="1133"/>
      <c r="M817" s="1133"/>
      <c r="N817" s="1133"/>
      <c r="O817" s="1133"/>
      <c r="P817" s="1133"/>
      <c r="Q817" s="1133"/>
      <c r="R817" s="1133"/>
      <c r="S817" s="1133"/>
      <c r="T817" s="1133"/>
      <c r="U817" s="1133"/>
      <c r="V817" s="1133"/>
      <c r="W817" s="1133"/>
      <c r="X817" s="1133"/>
      <c r="Y817" s="1133"/>
      <c r="Z817" s="1133"/>
      <c r="AA817" s="1133"/>
      <c r="AB817" s="1133"/>
      <c r="AC817" s="1"/>
      <c r="AD817" s="1"/>
      <c r="AE817" s="1"/>
      <c r="AF817" s="1"/>
      <c r="AG817" s="1"/>
      <c r="AH817" s="1"/>
      <c r="AI817" s="1"/>
    </row>
    <row r="818" spans="1:35" ht="15.75" customHeight="1" x14ac:dyDescent="0.2">
      <c r="A818" s="1"/>
      <c r="B818" s="1"/>
      <c r="C818" s="1"/>
      <c r="D818" s="1"/>
      <c r="E818" s="1"/>
      <c r="F818" s="1135"/>
      <c r="G818" s="1"/>
      <c r="H818" s="1"/>
      <c r="I818" s="1133"/>
      <c r="J818" s="1133"/>
      <c r="K818" s="1133"/>
      <c r="L818" s="1133"/>
      <c r="M818" s="1133"/>
      <c r="N818" s="1133"/>
      <c r="O818" s="1133"/>
      <c r="P818" s="1133"/>
      <c r="Q818" s="1133"/>
      <c r="R818" s="1133"/>
      <c r="S818" s="1133"/>
      <c r="T818" s="1133"/>
      <c r="U818" s="1133"/>
      <c r="V818" s="1133"/>
      <c r="W818" s="1133"/>
      <c r="X818" s="1133"/>
      <c r="Y818" s="1133"/>
      <c r="Z818" s="1133"/>
      <c r="AA818" s="1133"/>
      <c r="AB818" s="1133"/>
      <c r="AC818" s="1"/>
      <c r="AD818" s="1"/>
      <c r="AE818" s="1"/>
      <c r="AF818" s="1"/>
      <c r="AG818" s="1"/>
      <c r="AH818" s="1"/>
      <c r="AI818" s="1"/>
    </row>
    <row r="819" spans="1:35" ht="15.75" customHeight="1" x14ac:dyDescent="0.2">
      <c r="A819" s="1"/>
      <c r="B819" s="1"/>
      <c r="C819" s="1"/>
      <c r="D819" s="1"/>
      <c r="E819" s="1"/>
      <c r="F819" s="1135"/>
      <c r="G819" s="1"/>
      <c r="H819" s="1"/>
      <c r="I819" s="1133"/>
      <c r="J819" s="1133"/>
      <c r="K819" s="1133"/>
      <c r="L819" s="1133"/>
      <c r="M819" s="1133"/>
      <c r="N819" s="1133"/>
      <c r="O819" s="1133"/>
      <c r="P819" s="1133"/>
      <c r="Q819" s="1133"/>
      <c r="R819" s="1133"/>
      <c r="S819" s="1133"/>
      <c r="T819" s="1133"/>
      <c r="U819" s="1133"/>
      <c r="V819" s="1133"/>
      <c r="W819" s="1133"/>
      <c r="X819" s="1133"/>
      <c r="Y819" s="1133"/>
      <c r="Z819" s="1133"/>
      <c r="AA819" s="1133"/>
      <c r="AB819" s="1133"/>
      <c r="AC819" s="1"/>
      <c r="AD819" s="1"/>
      <c r="AE819" s="1"/>
      <c r="AF819" s="1"/>
      <c r="AG819" s="1"/>
      <c r="AH819" s="1"/>
      <c r="AI819" s="1"/>
    </row>
    <row r="820" spans="1:35" ht="15.75" customHeight="1" x14ac:dyDescent="0.2">
      <c r="A820" s="1"/>
      <c r="B820" s="1"/>
      <c r="C820" s="1"/>
      <c r="D820" s="1"/>
      <c r="E820" s="1"/>
      <c r="F820" s="1135"/>
      <c r="G820" s="1"/>
      <c r="H820" s="1"/>
      <c r="I820" s="1133"/>
      <c r="J820" s="1133"/>
      <c r="K820" s="1133"/>
      <c r="L820" s="1133"/>
      <c r="M820" s="1133"/>
      <c r="N820" s="1133"/>
      <c r="O820" s="1133"/>
      <c r="P820" s="1133"/>
      <c r="Q820" s="1133"/>
      <c r="R820" s="1133"/>
      <c r="S820" s="1133"/>
      <c r="T820" s="1133"/>
      <c r="U820" s="1133"/>
      <c r="V820" s="1133"/>
      <c r="W820" s="1133"/>
      <c r="X820" s="1133"/>
      <c r="Y820" s="1133"/>
      <c r="Z820" s="1133"/>
      <c r="AA820" s="1133"/>
      <c r="AB820" s="1133"/>
      <c r="AC820" s="1"/>
      <c r="AD820" s="1"/>
      <c r="AE820" s="1"/>
      <c r="AF820" s="1"/>
      <c r="AG820" s="1"/>
      <c r="AH820" s="1"/>
      <c r="AI820" s="1"/>
    </row>
    <row r="821" spans="1:35" ht="15.75" customHeight="1" x14ac:dyDescent="0.2">
      <c r="A821" s="1"/>
      <c r="B821" s="1"/>
      <c r="C821" s="1"/>
      <c r="D821" s="1"/>
      <c r="E821" s="1"/>
      <c r="F821" s="1135"/>
      <c r="G821" s="1"/>
      <c r="H821" s="1"/>
      <c r="I821" s="1133"/>
      <c r="J821" s="1133"/>
      <c r="K821" s="1133"/>
      <c r="L821" s="1133"/>
      <c r="M821" s="1133"/>
      <c r="N821" s="1133"/>
      <c r="O821" s="1133"/>
      <c r="P821" s="1133"/>
      <c r="Q821" s="1133"/>
      <c r="R821" s="1133"/>
      <c r="S821" s="1133"/>
      <c r="T821" s="1133"/>
      <c r="U821" s="1133"/>
      <c r="V821" s="1133"/>
      <c r="W821" s="1133"/>
      <c r="X821" s="1133"/>
      <c r="Y821" s="1133"/>
      <c r="Z821" s="1133"/>
      <c r="AA821" s="1133"/>
      <c r="AB821" s="1133"/>
      <c r="AC821" s="1"/>
      <c r="AD821" s="1"/>
      <c r="AE821" s="1"/>
      <c r="AF821" s="1"/>
      <c r="AG821" s="1"/>
      <c r="AH821" s="1"/>
      <c r="AI821" s="1"/>
    </row>
    <row r="822" spans="1:35" ht="15.75" customHeight="1" x14ac:dyDescent="0.2">
      <c r="A822" s="1"/>
      <c r="B822" s="1"/>
      <c r="C822" s="1"/>
      <c r="D822" s="1"/>
      <c r="E822" s="1"/>
      <c r="F822" s="1135"/>
      <c r="G822" s="1"/>
      <c r="H822" s="1"/>
      <c r="I822" s="1133"/>
      <c r="J822" s="1133"/>
      <c r="K822" s="1133"/>
      <c r="L822" s="1133"/>
      <c r="M822" s="1133"/>
      <c r="N822" s="1133"/>
      <c r="O822" s="1133"/>
      <c r="P822" s="1133"/>
      <c r="Q822" s="1133"/>
      <c r="R822" s="1133"/>
      <c r="S822" s="1133"/>
      <c r="T822" s="1133"/>
      <c r="U822" s="1133"/>
      <c r="V822" s="1133"/>
      <c r="W822" s="1133"/>
      <c r="X822" s="1133"/>
      <c r="Y822" s="1133"/>
      <c r="Z822" s="1133"/>
      <c r="AA822" s="1133"/>
      <c r="AB822" s="1133"/>
      <c r="AC822" s="1"/>
      <c r="AD822" s="1"/>
      <c r="AE822" s="1"/>
      <c r="AF822" s="1"/>
      <c r="AG822" s="1"/>
      <c r="AH822" s="1"/>
      <c r="AI822" s="1"/>
    </row>
    <row r="823" spans="1:35" ht="15.75" customHeight="1" x14ac:dyDescent="0.2">
      <c r="A823" s="1"/>
      <c r="B823" s="1"/>
      <c r="C823" s="1"/>
      <c r="D823" s="1"/>
      <c r="E823" s="1"/>
      <c r="F823" s="1135"/>
      <c r="G823" s="1"/>
      <c r="H823" s="1"/>
      <c r="I823" s="1133"/>
      <c r="J823" s="1133"/>
      <c r="K823" s="1133"/>
      <c r="L823" s="1133"/>
      <c r="M823" s="1133"/>
      <c r="N823" s="1133"/>
      <c r="O823" s="1133"/>
      <c r="P823" s="1133"/>
      <c r="Q823" s="1133"/>
      <c r="R823" s="1133"/>
      <c r="S823" s="1133"/>
      <c r="T823" s="1133"/>
      <c r="U823" s="1133"/>
      <c r="V823" s="1133"/>
      <c r="W823" s="1133"/>
      <c r="X823" s="1133"/>
      <c r="Y823" s="1133"/>
      <c r="Z823" s="1133"/>
      <c r="AA823" s="1133"/>
      <c r="AB823" s="1133"/>
      <c r="AC823" s="1"/>
      <c r="AD823" s="1"/>
      <c r="AE823" s="1"/>
      <c r="AF823" s="1"/>
      <c r="AG823" s="1"/>
      <c r="AH823" s="1"/>
      <c r="AI823" s="1"/>
    </row>
    <row r="824" spans="1:35" ht="15.75" customHeight="1" x14ac:dyDescent="0.2">
      <c r="A824" s="1"/>
      <c r="B824" s="1"/>
      <c r="C824" s="1"/>
      <c r="D824" s="1"/>
      <c r="E824" s="1"/>
      <c r="F824" s="1135"/>
      <c r="G824" s="1"/>
      <c r="H824" s="1"/>
      <c r="I824" s="1133"/>
      <c r="J824" s="1133"/>
      <c r="K824" s="1133"/>
      <c r="L824" s="1133"/>
      <c r="M824" s="1133"/>
      <c r="N824" s="1133"/>
      <c r="O824" s="1133"/>
      <c r="P824" s="1133"/>
      <c r="Q824" s="1133"/>
      <c r="R824" s="1133"/>
      <c r="S824" s="1133"/>
      <c r="T824" s="1133"/>
      <c r="U824" s="1133"/>
      <c r="V824" s="1133"/>
      <c r="W824" s="1133"/>
      <c r="X824" s="1133"/>
      <c r="Y824" s="1133"/>
      <c r="Z824" s="1133"/>
      <c r="AA824" s="1133"/>
      <c r="AB824" s="1133"/>
      <c r="AC824" s="1"/>
      <c r="AD824" s="1"/>
      <c r="AE824" s="1"/>
      <c r="AF824" s="1"/>
      <c r="AG824" s="1"/>
      <c r="AH824" s="1"/>
      <c r="AI824" s="1"/>
    </row>
    <row r="825" spans="1:35" ht="15.75" customHeight="1" x14ac:dyDescent="0.2">
      <c r="A825" s="1"/>
      <c r="B825" s="1"/>
      <c r="C825" s="1"/>
      <c r="D825" s="1"/>
      <c r="E825" s="1"/>
      <c r="F825" s="1135"/>
      <c r="G825" s="1"/>
      <c r="H825" s="1"/>
      <c r="I825" s="1133"/>
      <c r="J825" s="1133"/>
      <c r="K825" s="1133"/>
      <c r="L825" s="1133"/>
      <c r="M825" s="1133"/>
      <c r="N825" s="1133"/>
      <c r="O825" s="1133"/>
      <c r="P825" s="1133"/>
      <c r="Q825" s="1133"/>
      <c r="R825" s="1133"/>
      <c r="S825" s="1133"/>
      <c r="T825" s="1133"/>
      <c r="U825" s="1133"/>
      <c r="V825" s="1133"/>
      <c r="W825" s="1133"/>
      <c r="X825" s="1133"/>
      <c r="Y825" s="1133"/>
      <c r="Z825" s="1133"/>
      <c r="AA825" s="1133"/>
      <c r="AB825" s="1133"/>
      <c r="AC825" s="1"/>
      <c r="AD825" s="1"/>
      <c r="AE825" s="1"/>
      <c r="AF825" s="1"/>
      <c r="AG825" s="1"/>
      <c r="AH825" s="1"/>
      <c r="AI825" s="1"/>
    </row>
    <row r="826" spans="1:35" ht="15.75" customHeight="1" x14ac:dyDescent="0.2">
      <c r="A826" s="1"/>
      <c r="B826" s="1"/>
      <c r="C826" s="1"/>
      <c r="D826" s="1"/>
      <c r="E826" s="1"/>
      <c r="F826" s="1135"/>
      <c r="G826" s="1"/>
      <c r="H826" s="1"/>
      <c r="I826" s="1133"/>
      <c r="J826" s="1133"/>
      <c r="K826" s="1133"/>
      <c r="L826" s="1133"/>
      <c r="M826" s="1133"/>
      <c r="N826" s="1133"/>
      <c r="O826" s="1133"/>
      <c r="P826" s="1133"/>
      <c r="Q826" s="1133"/>
      <c r="R826" s="1133"/>
      <c r="S826" s="1133"/>
      <c r="T826" s="1133"/>
      <c r="U826" s="1133"/>
      <c r="V826" s="1133"/>
      <c r="W826" s="1133"/>
      <c r="X826" s="1133"/>
      <c r="Y826" s="1133"/>
      <c r="Z826" s="1133"/>
      <c r="AA826" s="1133"/>
      <c r="AB826" s="1133"/>
      <c r="AC826" s="1"/>
      <c r="AD826" s="1"/>
      <c r="AE826" s="1"/>
      <c r="AF826" s="1"/>
      <c r="AG826" s="1"/>
      <c r="AH826" s="1"/>
      <c r="AI826" s="1"/>
    </row>
    <row r="827" spans="1:35" ht="15.75" customHeight="1" x14ac:dyDescent="0.2">
      <c r="A827" s="1"/>
      <c r="B827" s="1"/>
      <c r="C827" s="1"/>
      <c r="D827" s="1"/>
      <c r="E827" s="1"/>
      <c r="F827" s="1135"/>
      <c r="G827" s="1"/>
      <c r="H827" s="1"/>
      <c r="I827" s="1133"/>
      <c r="J827" s="1133"/>
      <c r="K827" s="1133"/>
      <c r="L827" s="1133"/>
      <c r="M827" s="1133"/>
      <c r="N827" s="1133"/>
      <c r="O827" s="1133"/>
      <c r="P827" s="1133"/>
      <c r="Q827" s="1133"/>
      <c r="R827" s="1133"/>
      <c r="S827" s="1133"/>
      <c r="T827" s="1133"/>
      <c r="U827" s="1133"/>
      <c r="V827" s="1133"/>
      <c r="W827" s="1133"/>
      <c r="X827" s="1133"/>
      <c r="Y827" s="1133"/>
      <c r="Z827" s="1133"/>
      <c r="AA827" s="1133"/>
      <c r="AB827" s="1133"/>
      <c r="AC827" s="1"/>
      <c r="AD827" s="1"/>
      <c r="AE827" s="1"/>
      <c r="AF827" s="1"/>
      <c r="AG827" s="1"/>
      <c r="AH827" s="1"/>
      <c r="AI827" s="1"/>
    </row>
    <row r="828" spans="1:35" ht="15.75" customHeight="1" x14ac:dyDescent="0.2">
      <c r="A828" s="1"/>
      <c r="B828" s="1"/>
      <c r="C828" s="1"/>
      <c r="D828" s="1"/>
      <c r="E828" s="1"/>
      <c r="F828" s="1135"/>
      <c r="G828" s="1"/>
      <c r="H828" s="1"/>
      <c r="I828" s="1133"/>
      <c r="J828" s="1133"/>
      <c r="K828" s="1133"/>
      <c r="L828" s="1133"/>
      <c r="M828" s="1133"/>
      <c r="N828" s="1133"/>
      <c r="O828" s="1133"/>
      <c r="P828" s="1133"/>
      <c r="Q828" s="1133"/>
      <c r="R828" s="1133"/>
      <c r="S828" s="1133"/>
      <c r="T828" s="1133"/>
      <c r="U828" s="1133"/>
      <c r="V828" s="1133"/>
      <c r="W828" s="1133"/>
      <c r="X828" s="1133"/>
      <c r="Y828" s="1133"/>
      <c r="Z828" s="1133"/>
      <c r="AA828" s="1133"/>
      <c r="AB828" s="1133"/>
      <c r="AC828" s="1"/>
      <c r="AD828" s="1"/>
      <c r="AE828" s="1"/>
      <c r="AF828" s="1"/>
      <c r="AG828" s="1"/>
      <c r="AH828" s="1"/>
      <c r="AI828" s="1"/>
    </row>
    <row r="829" spans="1:35" ht="15.75" customHeight="1" x14ac:dyDescent="0.2">
      <c r="A829" s="1"/>
      <c r="B829" s="1"/>
      <c r="C829" s="1"/>
      <c r="D829" s="1"/>
      <c r="E829" s="1"/>
      <c r="F829" s="1135"/>
      <c r="G829" s="1"/>
      <c r="H829" s="1"/>
      <c r="I829" s="1133"/>
      <c r="J829" s="1133"/>
      <c r="K829" s="1133"/>
      <c r="L829" s="1133"/>
      <c r="M829" s="1133"/>
      <c r="N829" s="1133"/>
      <c r="O829" s="1133"/>
      <c r="P829" s="1133"/>
      <c r="Q829" s="1133"/>
      <c r="R829" s="1133"/>
      <c r="S829" s="1133"/>
      <c r="T829" s="1133"/>
      <c r="U829" s="1133"/>
      <c r="V829" s="1133"/>
      <c r="W829" s="1133"/>
      <c r="X829" s="1133"/>
      <c r="Y829" s="1133"/>
      <c r="Z829" s="1133"/>
      <c r="AA829" s="1133"/>
      <c r="AB829" s="1133"/>
      <c r="AC829" s="1"/>
      <c r="AD829" s="1"/>
      <c r="AE829" s="1"/>
      <c r="AF829" s="1"/>
      <c r="AG829" s="1"/>
      <c r="AH829" s="1"/>
      <c r="AI829" s="1"/>
    </row>
    <row r="830" spans="1:35" ht="15.75" customHeight="1" x14ac:dyDescent="0.2">
      <c r="A830" s="1"/>
      <c r="B830" s="1"/>
      <c r="C830" s="1"/>
      <c r="D830" s="1"/>
      <c r="E830" s="1"/>
      <c r="F830" s="1135"/>
      <c r="G830" s="1"/>
      <c r="H830" s="1"/>
      <c r="I830" s="1133"/>
      <c r="J830" s="1133"/>
      <c r="K830" s="1133"/>
      <c r="L830" s="1133"/>
      <c r="M830" s="1133"/>
      <c r="N830" s="1133"/>
      <c r="O830" s="1133"/>
      <c r="P830" s="1133"/>
      <c r="Q830" s="1133"/>
      <c r="R830" s="1133"/>
      <c r="S830" s="1133"/>
      <c r="T830" s="1133"/>
      <c r="U830" s="1133"/>
      <c r="V830" s="1133"/>
      <c r="W830" s="1133"/>
      <c r="X830" s="1133"/>
      <c r="Y830" s="1133"/>
      <c r="Z830" s="1133"/>
      <c r="AA830" s="1133"/>
      <c r="AB830" s="1133"/>
      <c r="AC830" s="1"/>
      <c r="AD830" s="1"/>
      <c r="AE830" s="1"/>
      <c r="AF830" s="1"/>
      <c r="AG830" s="1"/>
      <c r="AH830" s="1"/>
      <c r="AI830" s="1"/>
    </row>
    <row r="831" spans="1:35" ht="15.75" customHeight="1" x14ac:dyDescent="0.2">
      <c r="A831" s="1"/>
      <c r="B831" s="1"/>
      <c r="C831" s="1"/>
      <c r="D831" s="1"/>
      <c r="E831" s="1"/>
      <c r="F831" s="1135"/>
      <c r="G831" s="1"/>
      <c r="H831" s="1"/>
      <c r="I831" s="1133"/>
      <c r="J831" s="1133"/>
      <c r="K831" s="1133"/>
      <c r="L831" s="1133"/>
      <c r="M831" s="1133"/>
      <c r="N831" s="1133"/>
      <c r="O831" s="1133"/>
      <c r="P831" s="1133"/>
      <c r="Q831" s="1133"/>
      <c r="R831" s="1133"/>
      <c r="S831" s="1133"/>
      <c r="T831" s="1133"/>
      <c r="U831" s="1133"/>
      <c r="V831" s="1133"/>
      <c r="W831" s="1133"/>
      <c r="X831" s="1133"/>
      <c r="Y831" s="1133"/>
      <c r="Z831" s="1133"/>
      <c r="AA831" s="1133"/>
      <c r="AB831" s="1133"/>
      <c r="AC831" s="1"/>
      <c r="AD831" s="1"/>
      <c r="AE831" s="1"/>
      <c r="AF831" s="1"/>
      <c r="AG831" s="1"/>
      <c r="AH831" s="1"/>
      <c r="AI831" s="1"/>
    </row>
    <row r="832" spans="1:35" ht="15.75" customHeight="1" x14ac:dyDescent="0.2">
      <c r="A832" s="1"/>
      <c r="B832" s="1"/>
      <c r="C832" s="1"/>
      <c r="D832" s="1"/>
      <c r="E832" s="1"/>
      <c r="F832" s="1135"/>
      <c r="G832" s="1"/>
      <c r="H832" s="1"/>
      <c r="I832" s="1133"/>
      <c r="J832" s="1133"/>
      <c r="K832" s="1133"/>
      <c r="L832" s="1133"/>
      <c r="M832" s="1133"/>
      <c r="N832" s="1133"/>
      <c r="O832" s="1133"/>
      <c r="P832" s="1133"/>
      <c r="Q832" s="1133"/>
      <c r="R832" s="1133"/>
      <c r="S832" s="1133"/>
      <c r="T832" s="1133"/>
      <c r="U832" s="1133"/>
      <c r="V832" s="1133"/>
      <c r="W832" s="1133"/>
      <c r="X832" s="1133"/>
      <c r="Y832" s="1133"/>
      <c r="Z832" s="1133"/>
      <c r="AA832" s="1133"/>
      <c r="AB832" s="1133"/>
      <c r="AC832" s="1"/>
      <c r="AD832" s="1"/>
      <c r="AE832" s="1"/>
      <c r="AF832" s="1"/>
      <c r="AG832" s="1"/>
      <c r="AH832" s="1"/>
      <c r="AI832" s="1"/>
    </row>
    <row r="833" spans="1:35" ht="15.75" customHeight="1" x14ac:dyDescent="0.2">
      <c r="A833" s="1"/>
      <c r="B833" s="1"/>
      <c r="C833" s="1"/>
      <c r="D833" s="1"/>
      <c r="E833" s="1"/>
      <c r="F833" s="1135"/>
      <c r="G833" s="1"/>
      <c r="H833" s="1"/>
      <c r="I833" s="1133"/>
      <c r="J833" s="1133"/>
      <c r="K833" s="1133"/>
      <c r="L833" s="1133"/>
      <c r="M833" s="1133"/>
      <c r="N833" s="1133"/>
      <c r="O833" s="1133"/>
      <c r="P833" s="1133"/>
      <c r="Q833" s="1133"/>
      <c r="R833" s="1133"/>
      <c r="S833" s="1133"/>
      <c r="T833" s="1133"/>
      <c r="U833" s="1133"/>
      <c r="V833" s="1133"/>
      <c r="W833" s="1133"/>
      <c r="X833" s="1133"/>
      <c r="Y833" s="1133"/>
      <c r="Z833" s="1133"/>
      <c r="AA833" s="1133"/>
      <c r="AB833" s="1133"/>
      <c r="AC833" s="1"/>
      <c r="AD833" s="1"/>
      <c r="AE833" s="1"/>
      <c r="AF833" s="1"/>
      <c r="AG833" s="1"/>
      <c r="AH833" s="1"/>
      <c r="AI833" s="1"/>
    </row>
    <row r="834" spans="1:35" ht="15.75" customHeight="1" x14ac:dyDescent="0.2">
      <c r="A834" s="1"/>
      <c r="B834" s="1"/>
      <c r="C834" s="1"/>
      <c r="D834" s="1"/>
      <c r="E834" s="1"/>
      <c r="F834" s="1135"/>
      <c r="G834" s="1"/>
      <c r="H834" s="1"/>
      <c r="I834" s="1133"/>
      <c r="J834" s="1133"/>
      <c r="K834" s="1133"/>
      <c r="L834" s="1133"/>
      <c r="M834" s="1133"/>
      <c r="N834" s="1133"/>
      <c r="O834" s="1133"/>
      <c r="P834" s="1133"/>
      <c r="Q834" s="1133"/>
      <c r="R834" s="1133"/>
      <c r="S834" s="1133"/>
      <c r="T834" s="1133"/>
      <c r="U834" s="1133"/>
      <c r="V834" s="1133"/>
      <c r="W834" s="1133"/>
      <c r="X834" s="1133"/>
      <c r="Y834" s="1133"/>
      <c r="Z834" s="1133"/>
      <c r="AA834" s="1133"/>
      <c r="AB834" s="1133"/>
      <c r="AC834" s="1"/>
      <c r="AD834" s="1"/>
      <c r="AE834" s="1"/>
      <c r="AF834" s="1"/>
      <c r="AG834" s="1"/>
      <c r="AH834" s="1"/>
      <c r="AI834" s="1"/>
    </row>
    <row r="835" spans="1:35" ht="15.75" customHeight="1" x14ac:dyDescent="0.2">
      <c r="A835" s="1"/>
      <c r="B835" s="1"/>
      <c r="C835" s="1"/>
      <c r="D835" s="1"/>
      <c r="E835" s="1"/>
      <c r="F835" s="1135"/>
      <c r="G835" s="1"/>
      <c r="H835" s="1"/>
      <c r="I835" s="1133"/>
      <c r="J835" s="1133"/>
      <c r="K835" s="1133"/>
      <c r="L835" s="1133"/>
      <c r="M835" s="1133"/>
      <c r="N835" s="1133"/>
      <c r="O835" s="1133"/>
      <c r="P835" s="1133"/>
      <c r="Q835" s="1133"/>
      <c r="R835" s="1133"/>
      <c r="S835" s="1133"/>
      <c r="T835" s="1133"/>
      <c r="U835" s="1133"/>
      <c r="V835" s="1133"/>
      <c r="W835" s="1133"/>
      <c r="X835" s="1133"/>
      <c r="Y835" s="1133"/>
      <c r="Z835" s="1133"/>
      <c r="AA835" s="1133"/>
      <c r="AB835" s="1133"/>
      <c r="AC835" s="1"/>
      <c r="AD835" s="1"/>
      <c r="AE835" s="1"/>
      <c r="AF835" s="1"/>
      <c r="AG835" s="1"/>
      <c r="AH835" s="1"/>
      <c r="AI835" s="1"/>
    </row>
    <row r="836" spans="1:35" ht="15.75" customHeight="1" x14ac:dyDescent="0.2">
      <c r="A836" s="1"/>
      <c r="B836" s="1"/>
      <c r="C836" s="1"/>
      <c r="D836" s="1"/>
      <c r="E836" s="1"/>
      <c r="F836" s="1135"/>
      <c r="G836" s="1"/>
      <c r="H836" s="1"/>
      <c r="I836" s="1133"/>
      <c r="J836" s="1133"/>
      <c r="K836" s="1133"/>
      <c r="L836" s="1133"/>
      <c r="M836" s="1133"/>
      <c r="N836" s="1133"/>
      <c r="O836" s="1133"/>
      <c r="P836" s="1133"/>
      <c r="Q836" s="1133"/>
      <c r="R836" s="1133"/>
      <c r="S836" s="1133"/>
      <c r="T836" s="1133"/>
      <c r="U836" s="1133"/>
      <c r="V836" s="1133"/>
      <c r="W836" s="1133"/>
      <c r="X836" s="1133"/>
      <c r="Y836" s="1133"/>
      <c r="Z836" s="1133"/>
      <c r="AA836" s="1133"/>
      <c r="AB836" s="1133"/>
      <c r="AC836" s="1"/>
      <c r="AD836" s="1"/>
      <c r="AE836" s="1"/>
      <c r="AF836" s="1"/>
      <c r="AG836" s="1"/>
      <c r="AH836" s="1"/>
      <c r="AI836" s="1"/>
    </row>
    <row r="837" spans="1:35" ht="15.75" customHeight="1" x14ac:dyDescent="0.2">
      <c r="A837" s="1"/>
      <c r="B837" s="1"/>
      <c r="C837" s="1"/>
      <c r="D837" s="1"/>
      <c r="E837" s="1"/>
      <c r="F837" s="1135"/>
      <c r="G837" s="1"/>
      <c r="H837" s="1"/>
      <c r="I837" s="1133"/>
      <c r="J837" s="1133"/>
      <c r="K837" s="1133"/>
      <c r="L837" s="1133"/>
      <c r="M837" s="1133"/>
      <c r="N837" s="1133"/>
      <c r="O837" s="1133"/>
      <c r="P837" s="1133"/>
      <c r="Q837" s="1133"/>
      <c r="R837" s="1133"/>
      <c r="S837" s="1133"/>
      <c r="T837" s="1133"/>
      <c r="U837" s="1133"/>
      <c r="V837" s="1133"/>
      <c r="W837" s="1133"/>
      <c r="X837" s="1133"/>
      <c r="Y837" s="1133"/>
      <c r="Z837" s="1133"/>
      <c r="AA837" s="1133"/>
      <c r="AB837" s="1133"/>
      <c r="AC837" s="1"/>
      <c r="AD837" s="1"/>
      <c r="AE837" s="1"/>
      <c r="AF837" s="1"/>
      <c r="AG837" s="1"/>
      <c r="AH837" s="1"/>
      <c r="AI837" s="1"/>
    </row>
    <row r="838" spans="1:35" ht="15.75" customHeight="1" x14ac:dyDescent="0.2">
      <c r="A838" s="1"/>
      <c r="B838" s="1"/>
      <c r="C838" s="1"/>
      <c r="D838" s="1"/>
      <c r="E838" s="1"/>
      <c r="F838" s="1135"/>
      <c r="G838" s="1"/>
      <c r="H838" s="1"/>
      <c r="I838" s="1133"/>
      <c r="J838" s="1133"/>
      <c r="K838" s="1133"/>
      <c r="L838" s="1133"/>
      <c r="M838" s="1133"/>
      <c r="N838" s="1133"/>
      <c r="O838" s="1133"/>
      <c r="P838" s="1133"/>
      <c r="Q838" s="1133"/>
      <c r="R838" s="1133"/>
      <c r="S838" s="1133"/>
      <c r="T838" s="1133"/>
      <c r="U838" s="1133"/>
      <c r="V838" s="1133"/>
      <c r="W838" s="1133"/>
      <c r="X838" s="1133"/>
      <c r="Y838" s="1133"/>
      <c r="Z838" s="1133"/>
      <c r="AA838" s="1133"/>
      <c r="AB838" s="1133"/>
      <c r="AC838" s="1"/>
      <c r="AD838" s="1"/>
      <c r="AE838" s="1"/>
      <c r="AF838" s="1"/>
      <c r="AG838" s="1"/>
      <c r="AH838" s="1"/>
      <c r="AI838" s="1"/>
    </row>
    <row r="839" spans="1:35" ht="15.75" customHeight="1" x14ac:dyDescent="0.2">
      <c r="A839" s="1"/>
      <c r="B839" s="1"/>
      <c r="C839" s="1"/>
      <c r="D839" s="1"/>
      <c r="E839" s="1"/>
      <c r="F839" s="1135"/>
      <c r="G839" s="1"/>
      <c r="H839" s="1"/>
      <c r="I839" s="1133"/>
      <c r="J839" s="1133"/>
      <c r="K839" s="1133"/>
      <c r="L839" s="1133"/>
      <c r="M839" s="1133"/>
      <c r="N839" s="1133"/>
      <c r="O839" s="1133"/>
      <c r="P839" s="1133"/>
      <c r="Q839" s="1133"/>
      <c r="R839" s="1133"/>
      <c r="S839" s="1133"/>
      <c r="T839" s="1133"/>
      <c r="U839" s="1133"/>
      <c r="V839" s="1133"/>
      <c r="W839" s="1133"/>
      <c r="X839" s="1133"/>
      <c r="Y839" s="1133"/>
      <c r="Z839" s="1133"/>
      <c r="AA839" s="1133"/>
      <c r="AB839" s="1133"/>
      <c r="AC839" s="1"/>
      <c r="AD839" s="1"/>
      <c r="AE839" s="1"/>
      <c r="AF839" s="1"/>
      <c r="AG839" s="1"/>
      <c r="AH839" s="1"/>
      <c r="AI839" s="1"/>
    </row>
    <row r="840" spans="1:35" ht="15.75" customHeight="1" x14ac:dyDescent="0.2">
      <c r="A840" s="1"/>
      <c r="B840" s="1"/>
      <c r="C840" s="1"/>
      <c r="D840" s="1"/>
      <c r="E840" s="1"/>
      <c r="F840" s="1135"/>
      <c r="G840" s="1"/>
      <c r="H840" s="1"/>
      <c r="I840" s="1133"/>
      <c r="J840" s="1133"/>
      <c r="K840" s="1133"/>
      <c r="L840" s="1133"/>
      <c r="M840" s="1133"/>
      <c r="N840" s="1133"/>
      <c r="O840" s="1133"/>
      <c r="P840" s="1133"/>
      <c r="Q840" s="1133"/>
      <c r="R840" s="1133"/>
      <c r="S840" s="1133"/>
      <c r="T840" s="1133"/>
      <c r="U840" s="1133"/>
      <c r="V840" s="1133"/>
      <c r="W840" s="1133"/>
      <c r="X840" s="1133"/>
      <c r="Y840" s="1133"/>
      <c r="Z840" s="1133"/>
      <c r="AA840" s="1133"/>
      <c r="AB840" s="1133"/>
      <c r="AC840" s="1"/>
      <c r="AD840" s="1"/>
      <c r="AE840" s="1"/>
      <c r="AF840" s="1"/>
      <c r="AG840" s="1"/>
      <c r="AH840" s="1"/>
      <c r="AI840" s="1"/>
    </row>
    <row r="841" spans="1:35" ht="15.75" customHeight="1" x14ac:dyDescent="0.2">
      <c r="A841" s="1"/>
      <c r="B841" s="1"/>
      <c r="C841" s="1"/>
      <c r="D841" s="1"/>
      <c r="E841" s="1"/>
      <c r="F841" s="1135"/>
      <c r="G841" s="1"/>
      <c r="H841" s="1"/>
      <c r="I841" s="1133"/>
      <c r="J841" s="1133"/>
      <c r="K841" s="1133"/>
      <c r="L841" s="1133"/>
      <c r="M841" s="1133"/>
      <c r="N841" s="1133"/>
      <c r="O841" s="1133"/>
      <c r="P841" s="1133"/>
      <c r="Q841" s="1133"/>
      <c r="R841" s="1133"/>
      <c r="S841" s="1133"/>
      <c r="T841" s="1133"/>
      <c r="U841" s="1133"/>
      <c r="V841" s="1133"/>
      <c r="W841" s="1133"/>
      <c r="X841" s="1133"/>
      <c r="Y841" s="1133"/>
      <c r="Z841" s="1133"/>
      <c r="AA841" s="1133"/>
      <c r="AB841" s="1133"/>
      <c r="AC841" s="1"/>
      <c r="AD841" s="1"/>
      <c r="AE841" s="1"/>
      <c r="AF841" s="1"/>
      <c r="AG841" s="1"/>
      <c r="AH841" s="1"/>
      <c r="AI841" s="1"/>
    </row>
    <row r="842" spans="1:35" ht="15.75" customHeight="1" x14ac:dyDescent="0.2">
      <c r="A842" s="1"/>
      <c r="B842" s="1"/>
      <c r="C842" s="1"/>
      <c r="D842" s="1"/>
      <c r="E842" s="1"/>
      <c r="F842" s="1135"/>
      <c r="G842" s="1"/>
      <c r="H842" s="1"/>
      <c r="I842" s="1133"/>
      <c r="J842" s="1133"/>
      <c r="K842" s="1133"/>
      <c r="L842" s="1133"/>
      <c r="M842" s="1133"/>
      <c r="N842" s="1133"/>
      <c r="O842" s="1133"/>
      <c r="P842" s="1133"/>
      <c r="Q842" s="1133"/>
      <c r="R842" s="1133"/>
      <c r="S842" s="1133"/>
      <c r="T842" s="1133"/>
      <c r="U842" s="1133"/>
      <c r="V842" s="1133"/>
      <c r="W842" s="1133"/>
      <c r="X842" s="1133"/>
      <c r="Y842" s="1133"/>
      <c r="Z842" s="1133"/>
      <c r="AA842" s="1133"/>
      <c r="AB842" s="1133"/>
      <c r="AC842" s="1"/>
      <c r="AD842" s="1"/>
      <c r="AE842" s="1"/>
      <c r="AF842" s="1"/>
      <c r="AG842" s="1"/>
      <c r="AH842" s="1"/>
      <c r="AI842" s="1"/>
    </row>
    <row r="843" spans="1:35" ht="15.75" customHeight="1" x14ac:dyDescent="0.2">
      <c r="A843" s="1"/>
      <c r="B843" s="1"/>
      <c r="C843" s="1"/>
      <c r="D843" s="1"/>
      <c r="E843" s="1"/>
      <c r="F843" s="1135"/>
      <c r="G843" s="1"/>
      <c r="H843" s="1"/>
      <c r="I843" s="1133"/>
      <c r="J843" s="1133"/>
      <c r="K843" s="1133"/>
      <c r="L843" s="1133"/>
      <c r="M843" s="1133"/>
      <c r="N843" s="1133"/>
      <c r="O843" s="1133"/>
      <c r="P843" s="1133"/>
      <c r="Q843" s="1133"/>
      <c r="R843" s="1133"/>
      <c r="S843" s="1133"/>
      <c r="T843" s="1133"/>
      <c r="U843" s="1133"/>
      <c r="V843" s="1133"/>
      <c r="W843" s="1133"/>
      <c r="X843" s="1133"/>
      <c r="Y843" s="1133"/>
      <c r="Z843" s="1133"/>
      <c r="AA843" s="1133"/>
      <c r="AB843" s="1133"/>
      <c r="AC843" s="1"/>
      <c r="AD843" s="1"/>
      <c r="AE843" s="1"/>
      <c r="AF843" s="1"/>
      <c r="AG843" s="1"/>
      <c r="AH843" s="1"/>
      <c r="AI843" s="1"/>
    </row>
    <row r="844" spans="1:35" ht="15.75" customHeight="1" x14ac:dyDescent="0.2">
      <c r="A844" s="1"/>
      <c r="B844" s="1"/>
      <c r="C844" s="1"/>
      <c r="D844" s="1"/>
      <c r="E844" s="1"/>
      <c r="F844" s="1135"/>
      <c r="G844" s="1"/>
      <c r="H844" s="1"/>
      <c r="I844" s="1133"/>
      <c r="J844" s="1133"/>
      <c r="K844" s="1133"/>
      <c r="L844" s="1133"/>
      <c r="M844" s="1133"/>
      <c r="N844" s="1133"/>
      <c r="O844" s="1133"/>
      <c r="P844" s="1133"/>
      <c r="Q844" s="1133"/>
      <c r="R844" s="1133"/>
      <c r="S844" s="1133"/>
      <c r="T844" s="1133"/>
      <c r="U844" s="1133"/>
      <c r="V844" s="1133"/>
      <c r="W844" s="1133"/>
      <c r="X844" s="1133"/>
      <c r="Y844" s="1133"/>
      <c r="Z844" s="1133"/>
      <c r="AA844" s="1133"/>
      <c r="AB844" s="1133"/>
      <c r="AC844" s="1"/>
      <c r="AD844" s="1"/>
      <c r="AE844" s="1"/>
      <c r="AF844" s="1"/>
      <c r="AG844" s="1"/>
      <c r="AH844" s="1"/>
      <c r="AI844" s="1"/>
    </row>
    <row r="845" spans="1:35" ht="15.75" customHeight="1" x14ac:dyDescent="0.2">
      <c r="A845" s="1"/>
      <c r="B845" s="1"/>
      <c r="C845" s="1"/>
      <c r="D845" s="1"/>
      <c r="E845" s="1"/>
      <c r="F845" s="1135"/>
      <c r="G845" s="1"/>
      <c r="H845" s="1"/>
      <c r="I845" s="1133"/>
      <c r="J845" s="1133"/>
      <c r="K845" s="1133"/>
      <c r="L845" s="1133"/>
      <c r="M845" s="1133"/>
      <c r="N845" s="1133"/>
      <c r="O845" s="1133"/>
      <c r="P845" s="1133"/>
      <c r="Q845" s="1133"/>
      <c r="R845" s="1133"/>
      <c r="S845" s="1133"/>
      <c r="T845" s="1133"/>
      <c r="U845" s="1133"/>
      <c r="V845" s="1133"/>
      <c r="W845" s="1133"/>
      <c r="X845" s="1133"/>
      <c r="Y845" s="1133"/>
      <c r="Z845" s="1133"/>
      <c r="AA845" s="1133"/>
      <c r="AB845" s="1133"/>
      <c r="AC845" s="1"/>
      <c r="AD845" s="1"/>
      <c r="AE845" s="1"/>
      <c r="AF845" s="1"/>
      <c r="AG845" s="1"/>
      <c r="AH845" s="1"/>
      <c r="AI845" s="1"/>
    </row>
    <row r="846" spans="1:35" ht="15.75" customHeight="1" x14ac:dyDescent="0.2">
      <c r="A846" s="1"/>
      <c r="B846" s="1"/>
      <c r="C846" s="1"/>
      <c r="D846" s="1"/>
      <c r="E846" s="1"/>
      <c r="F846" s="1135"/>
      <c r="G846" s="1"/>
      <c r="H846" s="1"/>
      <c r="I846" s="1133"/>
      <c r="J846" s="1133"/>
      <c r="K846" s="1133"/>
      <c r="L846" s="1133"/>
      <c r="M846" s="1133"/>
      <c r="N846" s="1133"/>
      <c r="O846" s="1133"/>
      <c r="P846" s="1133"/>
      <c r="Q846" s="1133"/>
      <c r="R846" s="1133"/>
      <c r="S846" s="1133"/>
      <c r="T846" s="1133"/>
      <c r="U846" s="1133"/>
      <c r="V846" s="1133"/>
      <c r="W846" s="1133"/>
      <c r="X846" s="1133"/>
      <c r="Y846" s="1133"/>
      <c r="Z846" s="1133"/>
      <c r="AA846" s="1133"/>
      <c r="AB846" s="1133"/>
      <c r="AC846" s="1"/>
      <c r="AD846" s="1"/>
      <c r="AE846" s="1"/>
      <c r="AF846" s="1"/>
      <c r="AG846" s="1"/>
      <c r="AH846" s="1"/>
      <c r="AI846" s="1"/>
    </row>
    <row r="847" spans="1:35" ht="15.75" customHeight="1" x14ac:dyDescent="0.2">
      <c r="A847" s="1"/>
      <c r="B847" s="1"/>
      <c r="C847" s="1"/>
      <c r="D847" s="1"/>
      <c r="E847" s="1"/>
      <c r="F847" s="1135"/>
      <c r="G847" s="1"/>
      <c r="H847" s="1"/>
      <c r="I847" s="1133"/>
      <c r="J847" s="1133"/>
      <c r="K847" s="1133"/>
      <c r="L847" s="1133"/>
      <c r="M847" s="1133"/>
      <c r="N847" s="1133"/>
      <c r="O847" s="1133"/>
      <c r="P847" s="1133"/>
      <c r="Q847" s="1133"/>
      <c r="R847" s="1133"/>
      <c r="S847" s="1133"/>
      <c r="T847" s="1133"/>
      <c r="U847" s="1133"/>
      <c r="V847" s="1133"/>
      <c r="W847" s="1133"/>
      <c r="X847" s="1133"/>
      <c r="Y847" s="1133"/>
      <c r="Z847" s="1133"/>
      <c r="AA847" s="1133"/>
      <c r="AB847" s="1133"/>
      <c r="AC847" s="1"/>
      <c r="AD847" s="1"/>
      <c r="AE847" s="1"/>
      <c r="AF847" s="1"/>
      <c r="AG847" s="1"/>
      <c r="AH847" s="1"/>
      <c r="AI847" s="1"/>
    </row>
    <row r="848" spans="1:35" ht="15.75" customHeight="1" x14ac:dyDescent="0.2">
      <c r="A848" s="1"/>
      <c r="B848" s="1"/>
      <c r="C848" s="1"/>
      <c r="D848" s="1"/>
      <c r="E848" s="1"/>
      <c r="F848" s="1135"/>
      <c r="G848" s="1"/>
      <c r="H848" s="1"/>
      <c r="I848" s="1133"/>
      <c r="J848" s="1133"/>
      <c r="K848" s="1133"/>
      <c r="L848" s="1133"/>
      <c r="M848" s="1133"/>
      <c r="N848" s="1133"/>
      <c r="O848" s="1133"/>
      <c r="P848" s="1133"/>
      <c r="Q848" s="1133"/>
      <c r="R848" s="1133"/>
      <c r="S848" s="1133"/>
      <c r="T848" s="1133"/>
      <c r="U848" s="1133"/>
      <c r="V848" s="1133"/>
      <c r="W848" s="1133"/>
      <c r="X848" s="1133"/>
      <c r="Y848" s="1133"/>
      <c r="Z848" s="1133"/>
      <c r="AA848" s="1133"/>
      <c r="AB848" s="1133"/>
      <c r="AC848" s="1"/>
      <c r="AD848" s="1"/>
      <c r="AE848" s="1"/>
      <c r="AF848" s="1"/>
      <c r="AG848" s="1"/>
      <c r="AH848" s="1"/>
      <c r="AI848" s="1"/>
    </row>
    <row r="849" spans="1:35" ht="15.75" customHeight="1" x14ac:dyDescent="0.2">
      <c r="A849" s="1"/>
      <c r="B849" s="1"/>
      <c r="C849" s="1"/>
      <c r="D849" s="1"/>
      <c r="E849" s="1"/>
      <c r="F849" s="1135"/>
      <c r="G849" s="1"/>
      <c r="H849" s="1"/>
      <c r="I849" s="1133"/>
      <c r="J849" s="1133"/>
      <c r="K849" s="1133"/>
      <c r="L849" s="1133"/>
      <c r="M849" s="1133"/>
      <c r="N849" s="1133"/>
      <c r="O849" s="1133"/>
      <c r="P849" s="1133"/>
      <c r="Q849" s="1133"/>
      <c r="R849" s="1133"/>
      <c r="S849" s="1133"/>
      <c r="T849" s="1133"/>
      <c r="U849" s="1133"/>
      <c r="V849" s="1133"/>
      <c r="W849" s="1133"/>
      <c r="X849" s="1133"/>
      <c r="Y849" s="1133"/>
      <c r="Z849" s="1133"/>
      <c r="AA849" s="1133"/>
      <c r="AB849" s="1133"/>
      <c r="AC849" s="1"/>
      <c r="AD849" s="1"/>
      <c r="AE849" s="1"/>
      <c r="AF849" s="1"/>
      <c r="AG849" s="1"/>
      <c r="AH849" s="1"/>
      <c r="AI849" s="1"/>
    </row>
    <row r="850" spans="1:35" ht="15.75" customHeight="1" x14ac:dyDescent="0.2">
      <c r="A850" s="1"/>
      <c r="B850" s="1"/>
      <c r="C850" s="1"/>
      <c r="D850" s="1"/>
      <c r="E850" s="1"/>
      <c r="F850" s="1135"/>
      <c r="G850" s="1"/>
      <c r="H850" s="1"/>
      <c r="I850" s="1133"/>
      <c r="J850" s="1133"/>
      <c r="K850" s="1133"/>
      <c r="L850" s="1133"/>
      <c r="M850" s="1133"/>
      <c r="N850" s="1133"/>
      <c r="O850" s="1133"/>
      <c r="P850" s="1133"/>
      <c r="Q850" s="1133"/>
      <c r="R850" s="1133"/>
      <c r="S850" s="1133"/>
      <c r="T850" s="1133"/>
      <c r="U850" s="1133"/>
      <c r="V850" s="1133"/>
      <c r="W850" s="1133"/>
      <c r="X850" s="1133"/>
      <c r="Y850" s="1133"/>
      <c r="Z850" s="1133"/>
      <c r="AA850" s="1133"/>
      <c r="AB850" s="1133"/>
      <c r="AC850" s="1"/>
      <c r="AD850" s="1"/>
      <c r="AE850" s="1"/>
      <c r="AF850" s="1"/>
      <c r="AG850" s="1"/>
      <c r="AH850" s="1"/>
      <c r="AI850" s="1"/>
    </row>
    <row r="851" spans="1:35" ht="15.75" customHeight="1" x14ac:dyDescent="0.2">
      <c r="A851" s="1"/>
      <c r="B851" s="1"/>
      <c r="C851" s="1"/>
      <c r="D851" s="1"/>
      <c r="E851" s="1"/>
      <c r="F851" s="1135"/>
      <c r="G851" s="1"/>
      <c r="H851" s="1"/>
      <c r="I851" s="1133"/>
      <c r="J851" s="1133"/>
      <c r="K851" s="1133"/>
      <c r="L851" s="1133"/>
      <c r="M851" s="1133"/>
      <c r="N851" s="1133"/>
      <c r="O851" s="1133"/>
      <c r="P851" s="1133"/>
      <c r="Q851" s="1133"/>
      <c r="R851" s="1133"/>
      <c r="S851" s="1133"/>
      <c r="T851" s="1133"/>
      <c r="U851" s="1133"/>
      <c r="V851" s="1133"/>
      <c r="W851" s="1133"/>
      <c r="X851" s="1133"/>
      <c r="Y851" s="1133"/>
      <c r="Z851" s="1133"/>
      <c r="AA851" s="1133"/>
      <c r="AB851" s="1133"/>
      <c r="AC851" s="1"/>
      <c r="AD851" s="1"/>
      <c r="AE851" s="1"/>
      <c r="AF851" s="1"/>
      <c r="AG851" s="1"/>
      <c r="AH851" s="1"/>
      <c r="AI851" s="1"/>
    </row>
    <row r="852" spans="1:35" ht="15.75" customHeight="1" x14ac:dyDescent="0.2">
      <c r="A852" s="1"/>
      <c r="B852" s="1"/>
      <c r="C852" s="1"/>
      <c r="D852" s="1"/>
      <c r="E852" s="1"/>
      <c r="F852" s="1135"/>
      <c r="G852" s="1"/>
      <c r="H852" s="1"/>
      <c r="I852" s="1133"/>
      <c r="J852" s="1133"/>
      <c r="K852" s="1133"/>
      <c r="L852" s="1133"/>
      <c r="M852" s="1133"/>
      <c r="N852" s="1133"/>
      <c r="O852" s="1133"/>
      <c r="P852" s="1133"/>
      <c r="Q852" s="1133"/>
      <c r="R852" s="1133"/>
      <c r="S852" s="1133"/>
      <c r="T852" s="1133"/>
      <c r="U852" s="1133"/>
      <c r="V852" s="1133"/>
      <c r="W852" s="1133"/>
      <c r="X852" s="1133"/>
      <c r="Y852" s="1133"/>
      <c r="Z852" s="1133"/>
      <c r="AA852" s="1133"/>
      <c r="AB852" s="1133"/>
      <c r="AC852" s="1"/>
      <c r="AD852" s="1"/>
      <c r="AE852" s="1"/>
      <c r="AF852" s="1"/>
      <c r="AG852" s="1"/>
      <c r="AH852" s="1"/>
      <c r="AI852" s="1"/>
    </row>
    <row r="853" spans="1:35" ht="15.75" customHeight="1" x14ac:dyDescent="0.2">
      <c r="A853" s="1"/>
      <c r="B853" s="1"/>
      <c r="C853" s="1"/>
      <c r="D853" s="1"/>
      <c r="E853" s="1"/>
      <c r="F853" s="1135"/>
      <c r="G853" s="1"/>
      <c r="H853" s="1"/>
      <c r="I853" s="1133"/>
      <c r="J853" s="1133"/>
      <c r="K853" s="1133"/>
      <c r="L853" s="1133"/>
      <c r="M853" s="1133"/>
      <c r="N853" s="1133"/>
      <c r="O853" s="1133"/>
      <c r="P853" s="1133"/>
      <c r="Q853" s="1133"/>
      <c r="R853" s="1133"/>
      <c r="S853" s="1133"/>
      <c r="T853" s="1133"/>
      <c r="U853" s="1133"/>
      <c r="V853" s="1133"/>
      <c r="W853" s="1133"/>
      <c r="X853" s="1133"/>
      <c r="Y853" s="1133"/>
      <c r="Z853" s="1133"/>
      <c r="AA853" s="1133"/>
      <c r="AB853" s="1133"/>
      <c r="AC853" s="1"/>
      <c r="AD853" s="1"/>
      <c r="AE853" s="1"/>
      <c r="AF853" s="1"/>
      <c r="AG853" s="1"/>
      <c r="AH853" s="1"/>
      <c r="AI853" s="1"/>
    </row>
    <row r="854" spans="1:35" ht="15.75" customHeight="1" x14ac:dyDescent="0.2">
      <c r="A854" s="1"/>
      <c r="B854" s="1"/>
      <c r="C854" s="1"/>
      <c r="D854" s="1"/>
      <c r="E854" s="1"/>
      <c r="F854" s="1135"/>
      <c r="G854" s="1"/>
      <c r="H854" s="1"/>
      <c r="I854" s="1133"/>
      <c r="J854" s="1133"/>
      <c r="K854" s="1133"/>
      <c r="L854" s="1133"/>
      <c r="M854" s="1133"/>
      <c r="N854" s="1133"/>
      <c r="O854" s="1133"/>
      <c r="P854" s="1133"/>
      <c r="Q854" s="1133"/>
      <c r="R854" s="1133"/>
      <c r="S854" s="1133"/>
      <c r="T854" s="1133"/>
      <c r="U854" s="1133"/>
      <c r="V854" s="1133"/>
      <c r="W854" s="1133"/>
      <c r="X854" s="1133"/>
      <c r="Y854" s="1133"/>
      <c r="Z854" s="1133"/>
      <c r="AA854" s="1133"/>
      <c r="AB854" s="1133"/>
      <c r="AC854" s="1"/>
      <c r="AD854" s="1"/>
      <c r="AE854" s="1"/>
      <c r="AF854" s="1"/>
      <c r="AG854" s="1"/>
      <c r="AH854" s="1"/>
      <c r="AI854" s="1"/>
    </row>
    <row r="855" spans="1:35" ht="15.75" customHeight="1" x14ac:dyDescent="0.2">
      <c r="A855" s="1"/>
      <c r="B855" s="1"/>
      <c r="C855" s="1"/>
      <c r="D855" s="1"/>
      <c r="E855" s="1"/>
      <c r="F855" s="1135"/>
      <c r="G855" s="1"/>
      <c r="H855" s="1"/>
      <c r="I855" s="1133"/>
      <c r="J855" s="1133"/>
      <c r="K855" s="1133"/>
      <c r="L855" s="1133"/>
      <c r="M855" s="1133"/>
      <c r="N855" s="1133"/>
      <c r="O855" s="1133"/>
      <c r="P855" s="1133"/>
      <c r="Q855" s="1133"/>
      <c r="R855" s="1133"/>
      <c r="S855" s="1133"/>
      <c r="T855" s="1133"/>
      <c r="U855" s="1133"/>
      <c r="V855" s="1133"/>
      <c r="W855" s="1133"/>
      <c r="X855" s="1133"/>
      <c r="Y855" s="1133"/>
      <c r="Z855" s="1133"/>
      <c r="AA855" s="1133"/>
      <c r="AB855" s="1133"/>
      <c r="AC855" s="1"/>
      <c r="AD855" s="1"/>
      <c r="AE855" s="1"/>
      <c r="AF855" s="1"/>
      <c r="AG855" s="1"/>
      <c r="AH855" s="1"/>
      <c r="AI855" s="1"/>
    </row>
    <row r="856" spans="1:35" ht="15.75" customHeight="1" x14ac:dyDescent="0.2">
      <c r="A856" s="1"/>
      <c r="B856" s="1"/>
      <c r="C856" s="1"/>
      <c r="D856" s="1"/>
      <c r="E856" s="1"/>
      <c r="F856" s="1135"/>
      <c r="G856" s="1"/>
      <c r="H856" s="1"/>
      <c r="I856" s="1133"/>
      <c r="J856" s="1133"/>
      <c r="K856" s="1133"/>
      <c r="L856" s="1133"/>
      <c r="M856" s="1133"/>
      <c r="N856" s="1133"/>
      <c r="O856" s="1133"/>
      <c r="P856" s="1133"/>
      <c r="Q856" s="1133"/>
      <c r="R856" s="1133"/>
      <c r="S856" s="1133"/>
      <c r="T856" s="1133"/>
      <c r="U856" s="1133"/>
      <c r="V856" s="1133"/>
      <c r="W856" s="1133"/>
      <c r="X856" s="1133"/>
      <c r="Y856" s="1133"/>
      <c r="Z856" s="1133"/>
      <c r="AA856" s="1133"/>
      <c r="AB856" s="1133"/>
      <c r="AC856" s="1"/>
      <c r="AD856" s="1"/>
      <c r="AE856" s="1"/>
      <c r="AF856" s="1"/>
      <c r="AG856" s="1"/>
      <c r="AH856" s="1"/>
      <c r="AI856" s="1"/>
    </row>
    <row r="857" spans="1:35" ht="15.75" customHeight="1" x14ac:dyDescent="0.2">
      <c r="A857" s="1"/>
      <c r="B857" s="1"/>
      <c r="C857" s="1"/>
      <c r="D857" s="1"/>
      <c r="E857" s="1"/>
      <c r="F857" s="1135"/>
      <c r="G857" s="1"/>
      <c r="H857" s="1"/>
      <c r="I857" s="1133"/>
      <c r="J857" s="1133"/>
      <c r="K857" s="1133"/>
      <c r="L857" s="1133"/>
      <c r="M857" s="1133"/>
      <c r="N857" s="1133"/>
      <c r="O857" s="1133"/>
      <c r="P857" s="1133"/>
      <c r="Q857" s="1133"/>
      <c r="R857" s="1133"/>
      <c r="S857" s="1133"/>
      <c r="T857" s="1133"/>
      <c r="U857" s="1133"/>
      <c r="V857" s="1133"/>
      <c r="W857" s="1133"/>
      <c r="X857" s="1133"/>
      <c r="Y857" s="1133"/>
      <c r="Z857" s="1133"/>
      <c r="AA857" s="1133"/>
      <c r="AB857" s="1133"/>
      <c r="AC857" s="1"/>
      <c r="AD857" s="1"/>
      <c r="AE857" s="1"/>
      <c r="AF857" s="1"/>
      <c r="AG857" s="1"/>
      <c r="AH857" s="1"/>
      <c r="AI857" s="1"/>
    </row>
    <row r="858" spans="1:35" ht="15.75" customHeight="1" x14ac:dyDescent="0.2">
      <c r="A858" s="1"/>
      <c r="B858" s="1"/>
      <c r="C858" s="1"/>
      <c r="D858" s="1"/>
      <c r="E858" s="1"/>
      <c r="F858" s="1135"/>
      <c r="G858" s="1"/>
      <c r="H858" s="1"/>
      <c r="I858" s="1133"/>
      <c r="J858" s="1133"/>
      <c r="K858" s="1133"/>
      <c r="L858" s="1133"/>
      <c r="M858" s="1133"/>
      <c r="N858" s="1133"/>
      <c r="O858" s="1133"/>
      <c r="P858" s="1133"/>
      <c r="Q858" s="1133"/>
      <c r="R858" s="1133"/>
      <c r="S858" s="1133"/>
      <c r="T858" s="1133"/>
      <c r="U858" s="1133"/>
      <c r="V858" s="1133"/>
      <c r="W858" s="1133"/>
      <c r="X858" s="1133"/>
      <c r="Y858" s="1133"/>
      <c r="Z858" s="1133"/>
      <c r="AA858" s="1133"/>
      <c r="AB858" s="1133"/>
      <c r="AC858" s="1"/>
      <c r="AD858" s="1"/>
      <c r="AE858" s="1"/>
      <c r="AF858" s="1"/>
      <c r="AG858" s="1"/>
      <c r="AH858" s="1"/>
      <c r="AI858" s="1"/>
    </row>
    <row r="859" spans="1:35" ht="15.75" customHeight="1" x14ac:dyDescent="0.2">
      <c r="A859" s="1"/>
      <c r="B859" s="1"/>
      <c r="C859" s="1"/>
      <c r="D859" s="1"/>
      <c r="E859" s="1"/>
      <c r="F859" s="1135"/>
      <c r="G859" s="1"/>
      <c r="H859" s="1"/>
      <c r="I859" s="1133"/>
      <c r="J859" s="1133"/>
      <c r="K859" s="1133"/>
      <c r="L859" s="1133"/>
      <c r="M859" s="1133"/>
      <c r="N859" s="1133"/>
      <c r="O859" s="1133"/>
      <c r="P859" s="1133"/>
      <c r="Q859" s="1133"/>
      <c r="R859" s="1133"/>
      <c r="S859" s="1133"/>
      <c r="T859" s="1133"/>
      <c r="U859" s="1133"/>
      <c r="V859" s="1133"/>
      <c r="W859" s="1133"/>
      <c r="X859" s="1133"/>
      <c r="Y859" s="1133"/>
      <c r="Z859" s="1133"/>
      <c r="AA859" s="1133"/>
      <c r="AB859" s="1133"/>
      <c r="AC859" s="1"/>
      <c r="AD859" s="1"/>
      <c r="AE859" s="1"/>
      <c r="AF859" s="1"/>
      <c r="AG859" s="1"/>
      <c r="AH859" s="1"/>
      <c r="AI859" s="1"/>
    </row>
    <row r="860" spans="1:35" ht="15.75" customHeight="1" x14ac:dyDescent="0.2">
      <c r="A860" s="1"/>
      <c r="B860" s="1"/>
      <c r="C860" s="1"/>
      <c r="D860" s="1"/>
      <c r="E860" s="1"/>
      <c r="F860" s="1135"/>
      <c r="G860" s="1"/>
      <c r="H860" s="1"/>
      <c r="I860" s="1133"/>
      <c r="J860" s="1133"/>
      <c r="K860" s="1133"/>
      <c r="L860" s="1133"/>
      <c r="M860" s="1133"/>
      <c r="N860" s="1133"/>
      <c r="O860" s="1133"/>
      <c r="P860" s="1133"/>
      <c r="Q860" s="1133"/>
      <c r="R860" s="1133"/>
      <c r="S860" s="1133"/>
      <c r="T860" s="1133"/>
      <c r="U860" s="1133"/>
      <c r="V860" s="1133"/>
      <c r="W860" s="1133"/>
      <c r="X860" s="1133"/>
      <c r="Y860" s="1133"/>
      <c r="Z860" s="1133"/>
      <c r="AA860" s="1133"/>
      <c r="AB860" s="1133"/>
      <c r="AC860" s="1"/>
      <c r="AD860" s="1"/>
      <c r="AE860" s="1"/>
      <c r="AF860" s="1"/>
      <c r="AG860" s="1"/>
      <c r="AH860" s="1"/>
      <c r="AI860" s="1"/>
    </row>
    <row r="861" spans="1:35" ht="15.75" customHeight="1" x14ac:dyDescent="0.2">
      <c r="A861" s="1"/>
      <c r="B861" s="1"/>
      <c r="C861" s="1"/>
      <c r="D861" s="1"/>
      <c r="E861" s="1"/>
      <c r="F861" s="1135"/>
      <c r="G861" s="1"/>
      <c r="H861" s="1"/>
      <c r="I861" s="1133"/>
      <c r="J861" s="1133"/>
      <c r="K861" s="1133"/>
      <c r="L861" s="1133"/>
      <c r="M861" s="1133"/>
      <c r="N861" s="1133"/>
      <c r="O861" s="1133"/>
      <c r="P861" s="1133"/>
      <c r="Q861" s="1133"/>
      <c r="R861" s="1133"/>
      <c r="S861" s="1133"/>
      <c r="T861" s="1133"/>
      <c r="U861" s="1133"/>
      <c r="V861" s="1133"/>
      <c r="W861" s="1133"/>
      <c r="X861" s="1133"/>
      <c r="Y861" s="1133"/>
      <c r="Z861" s="1133"/>
      <c r="AA861" s="1133"/>
      <c r="AB861" s="1133"/>
      <c r="AC861" s="1"/>
      <c r="AD861" s="1"/>
      <c r="AE861" s="1"/>
      <c r="AF861" s="1"/>
      <c r="AG861" s="1"/>
      <c r="AH861" s="1"/>
      <c r="AI861" s="1"/>
    </row>
    <row r="862" spans="1:35" ht="15.75" customHeight="1" x14ac:dyDescent="0.2">
      <c r="A862" s="1"/>
      <c r="B862" s="1"/>
      <c r="C862" s="1"/>
      <c r="D862" s="1"/>
      <c r="E862" s="1"/>
      <c r="F862" s="1135"/>
      <c r="G862" s="1"/>
      <c r="H862" s="1"/>
      <c r="I862" s="1133"/>
      <c r="J862" s="1133"/>
      <c r="K862" s="1133"/>
      <c r="L862" s="1133"/>
      <c r="M862" s="1133"/>
      <c r="N862" s="1133"/>
      <c r="O862" s="1133"/>
      <c r="P862" s="1133"/>
      <c r="Q862" s="1133"/>
      <c r="R862" s="1133"/>
      <c r="S862" s="1133"/>
      <c r="T862" s="1133"/>
      <c r="U862" s="1133"/>
      <c r="V862" s="1133"/>
      <c r="W862" s="1133"/>
      <c r="X862" s="1133"/>
      <c r="Y862" s="1133"/>
      <c r="Z862" s="1133"/>
      <c r="AA862" s="1133"/>
      <c r="AB862" s="1133"/>
      <c r="AC862" s="1"/>
      <c r="AD862" s="1"/>
      <c r="AE862" s="1"/>
      <c r="AF862" s="1"/>
      <c r="AG862" s="1"/>
      <c r="AH862" s="1"/>
      <c r="AI862" s="1"/>
    </row>
    <row r="863" spans="1:35" ht="15.75" customHeight="1" x14ac:dyDescent="0.2">
      <c r="A863" s="1"/>
      <c r="B863" s="1"/>
      <c r="C863" s="1"/>
      <c r="D863" s="1"/>
      <c r="E863" s="1"/>
      <c r="F863" s="1135"/>
      <c r="G863" s="1"/>
      <c r="H863" s="1"/>
      <c r="I863" s="1133"/>
      <c r="J863" s="1133"/>
      <c r="K863" s="1133"/>
      <c r="L863" s="1133"/>
      <c r="M863" s="1133"/>
      <c r="N863" s="1133"/>
      <c r="O863" s="1133"/>
      <c r="P863" s="1133"/>
      <c r="Q863" s="1133"/>
      <c r="R863" s="1133"/>
      <c r="S863" s="1133"/>
      <c r="T863" s="1133"/>
      <c r="U863" s="1133"/>
      <c r="V863" s="1133"/>
      <c r="W863" s="1133"/>
      <c r="X863" s="1133"/>
      <c r="Y863" s="1133"/>
      <c r="Z863" s="1133"/>
      <c r="AA863" s="1133"/>
      <c r="AB863" s="1133"/>
      <c r="AC863" s="1"/>
      <c r="AD863" s="1"/>
      <c r="AE863" s="1"/>
      <c r="AF863" s="1"/>
      <c r="AG863" s="1"/>
      <c r="AH863" s="1"/>
      <c r="AI863" s="1"/>
    </row>
    <row r="864" spans="1:35" ht="15.75" customHeight="1" x14ac:dyDescent="0.2">
      <c r="A864" s="1"/>
      <c r="B864" s="1"/>
      <c r="C864" s="1"/>
      <c r="D864" s="1"/>
      <c r="E864" s="1"/>
      <c r="F864" s="1135"/>
      <c r="G864" s="1"/>
      <c r="H864" s="1"/>
      <c r="I864" s="1133"/>
      <c r="J864" s="1133"/>
      <c r="K864" s="1133"/>
      <c r="L864" s="1133"/>
      <c r="M864" s="1133"/>
      <c r="N864" s="1133"/>
      <c r="O864" s="1133"/>
      <c r="P864" s="1133"/>
      <c r="Q864" s="1133"/>
      <c r="R864" s="1133"/>
      <c r="S864" s="1133"/>
      <c r="T864" s="1133"/>
      <c r="U864" s="1133"/>
      <c r="V864" s="1133"/>
      <c r="W864" s="1133"/>
      <c r="X864" s="1133"/>
      <c r="Y864" s="1133"/>
      <c r="Z864" s="1133"/>
      <c r="AA864" s="1133"/>
      <c r="AB864" s="1133"/>
      <c r="AC864" s="1"/>
      <c r="AD864" s="1"/>
      <c r="AE864" s="1"/>
      <c r="AF864" s="1"/>
      <c r="AG864" s="1"/>
      <c r="AH864" s="1"/>
      <c r="AI864" s="1"/>
    </row>
    <row r="865" spans="1:35" ht="15.75" customHeight="1" x14ac:dyDescent="0.2">
      <c r="A865" s="1"/>
      <c r="B865" s="1"/>
      <c r="C865" s="1"/>
      <c r="D865" s="1"/>
      <c r="E865" s="1"/>
      <c r="F865" s="1135"/>
      <c r="G865" s="1"/>
      <c r="H865" s="1"/>
      <c r="I865" s="1133"/>
      <c r="J865" s="1133"/>
      <c r="K865" s="1133"/>
      <c r="L865" s="1133"/>
      <c r="M865" s="1133"/>
      <c r="N865" s="1133"/>
      <c r="O865" s="1133"/>
      <c r="P865" s="1133"/>
      <c r="Q865" s="1133"/>
      <c r="R865" s="1133"/>
      <c r="S865" s="1133"/>
      <c r="T865" s="1133"/>
      <c r="U865" s="1133"/>
      <c r="V865" s="1133"/>
      <c r="W865" s="1133"/>
      <c r="X865" s="1133"/>
      <c r="Y865" s="1133"/>
      <c r="Z865" s="1133"/>
      <c r="AA865" s="1133"/>
      <c r="AB865" s="1133"/>
      <c r="AC865" s="1"/>
      <c r="AD865" s="1"/>
      <c r="AE865" s="1"/>
      <c r="AF865" s="1"/>
      <c r="AG865" s="1"/>
      <c r="AH865" s="1"/>
      <c r="AI865" s="1"/>
    </row>
    <row r="866" spans="1:35" ht="15.75" customHeight="1" x14ac:dyDescent="0.2">
      <c r="A866" s="1"/>
      <c r="B866" s="1"/>
      <c r="C866" s="1"/>
      <c r="D866" s="1"/>
      <c r="E866" s="1"/>
      <c r="F866" s="1135"/>
      <c r="G866" s="1"/>
      <c r="H866" s="1"/>
      <c r="I866" s="1133"/>
      <c r="J866" s="1133"/>
      <c r="K866" s="1133"/>
      <c r="L866" s="1133"/>
      <c r="M866" s="1133"/>
      <c r="N866" s="1133"/>
      <c r="O866" s="1133"/>
      <c r="P866" s="1133"/>
      <c r="Q866" s="1133"/>
      <c r="R866" s="1133"/>
      <c r="S866" s="1133"/>
      <c r="T866" s="1133"/>
      <c r="U866" s="1133"/>
      <c r="V866" s="1133"/>
      <c r="W866" s="1133"/>
      <c r="X866" s="1133"/>
      <c r="Y866" s="1133"/>
      <c r="Z866" s="1133"/>
      <c r="AA866" s="1133"/>
      <c r="AB866" s="1133"/>
      <c r="AC866" s="1"/>
      <c r="AD866" s="1"/>
      <c r="AE866" s="1"/>
      <c r="AF866" s="1"/>
      <c r="AG866" s="1"/>
      <c r="AH866" s="1"/>
      <c r="AI866" s="1"/>
    </row>
    <row r="867" spans="1:35" ht="15.75" customHeight="1" x14ac:dyDescent="0.2">
      <c r="A867" s="1"/>
      <c r="B867" s="1"/>
      <c r="C867" s="1"/>
      <c r="D867" s="1"/>
      <c r="E867" s="1"/>
      <c r="F867" s="1135"/>
      <c r="G867" s="1"/>
      <c r="H867" s="1"/>
      <c r="I867" s="1133"/>
      <c r="J867" s="1133"/>
      <c r="K867" s="1133"/>
      <c r="L867" s="1133"/>
      <c r="M867" s="1133"/>
      <c r="N867" s="1133"/>
      <c r="O867" s="1133"/>
      <c r="P867" s="1133"/>
      <c r="Q867" s="1133"/>
      <c r="R867" s="1133"/>
      <c r="S867" s="1133"/>
      <c r="T867" s="1133"/>
      <c r="U867" s="1133"/>
      <c r="V867" s="1133"/>
      <c r="W867" s="1133"/>
      <c r="X867" s="1133"/>
      <c r="Y867" s="1133"/>
      <c r="Z867" s="1133"/>
      <c r="AA867" s="1133"/>
      <c r="AB867" s="1133"/>
      <c r="AC867" s="1"/>
      <c r="AD867" s="1"/>
      <c r="AE867" s="1"/>
      <c r="AF867" s="1"/>
      <c r="AG867" s="1"/>
      <c r="AH867" s="1"/>
      <c r="AI867" s="1"/>
    </row>
    <row r="868" spans="1:35" ht="15.75" customHeight="1" x14ac:dyDescent="0.2">
      <c r="A868" s="1"/>
      <c r="B868" s="1"/>
      <c r="C868" s="1"/>
      <c r="D868" s="1"/>
      <c r="E868" s="1"/>
      <c r="F868" s="1135"/>
      <c r="G868" s="1"/>
      <c r="H868" s="1"/>
      <c r="I868" s="1133"/>
      <c r="J868" s="1133"/>
      <c r="K868" s="1133"/>
      <c r="L868" s="1133"/>
      <c r="M868" s="1133"/>
      <c r="N868" s="1133"/>
      <c r="O868" s="1133"/>
      <c r="P868" s="1133"/>
      <c r="Q868" s="1133"/>
      <c r="R868" s="1133"/>
      <c r="S868" s="1133"/>
      <c r="T868" s="1133"/>
      <c r="U868" s="1133"/>
      <c r="V868" s="1133"/>
      <c r="W868" s="1133"/>
      <c r="X868" s="1133"/>
      <c r="Y868" s="1133"/>
      <c r="Z868" s="1133"/>
      <c r="AA868" s="1133"/>
      <c r="AB868" s="1133"/>
      <c r="AC868" s="1"/>
      <c r="AD868" s="1"/>
      <c r="AE868" s="1"/>
      <c r="AF868" s="1"/>
      <c r="AG868" s="1"/>
      <c r="AH868" s="1"/>
      <c r="AI868" s="1"/>
    </row>
    <row r="869" spans="1:35" ht="15.75" customHeight="1" x14ac:dyDescent="0.2">
      <c r="A869" s="1"/>
      <c r="B869" s="1"/>
      <c r="C869" s="1"/>
      <c r="D869" s="1"/>
      <c r="E869" s="1"/>
      <c r="F869" s="1135"/>
      <c r="G869" s="1"/>
      <c r="H869" s="1"/>
      <c r="I869" s="1133"/>
      <c r="J869" s="1133"/>
      <c r="K869" s="1133"/>
      <c r="L869" s="1133"/>
      <c r="M869" s="1133"/>
      <c r="N869" s="1133"/>
      <c r="O869" s="1133"/>
      <c r="P869" s="1133"/>
      <c r="Q869" s="1133"/>
      <c r="R869" s="1133"/>
      <c r="S869" s="1133"/>
      <c r="T869" s="1133"/>
      <c r="U869" s="1133"/>
      <c r="V869" s="1133"/>
      <c r="W869" s="1133"/>
      <c r="X869" s="1133"/>
      <c r="Y869" s="1133"/>
      <c r="Z869" s="1133"/>
      <c r="AA869" s="1133"/>
      <c r="AB869" s="1133"/>
      <c r="AC869" s="1"/>
      <c r="AD869" s="1"/>
      <c r="AE869" s="1"/>
      <c r="AF869" s="1"/>
      <c r="AG869" s="1"/>
      <c r="AH869" s="1"/>
      <c r="AI869" s="1"/>
    </row>
    <row r="870" spans="1:35" ht="15.75" customHeight="1" x14ac:dyDescent="0.2">
      <c r="A870" s="1"/>
      <c r="B870" s="1"/>
      <c r="C870" s="1"/>
      <c r="D870" s="1"/>
      <c r="E870" s="1"/>
      <c r="F870" s="1135"/>
      <c r="G870" s="1"/>
      <c r="H870" s="1"/>
      <c r="I870" s="1133"/>
      <c r="J870" s="1133"/>
      <c r="K870" s="1133"/>
      <c r="L870" s="1133"/>
      <c r="M870" s="1133"/>
      <c r="N870" s="1133"/>
      <c r="O870" s="1133"/>
      <c r="P870" s="1133"/>
      <c r="Q870" s="1133"/>
      <c r="R870" s="1133"/>
      <c r="S870" s="1133"/>
      <c r="T870" s="1133"/>
      <c r="U870" s="1133"/>
      <c r="V870" s="1133"/>
      <c r="W870" s="1133"/>
      <c r="X870" s="1133"/>
      <c r="Y870" s="1133"/>
      <c r="Z870" s="1133"/>
      <c r="AA870" s="1133"/>
      <c r="AB870" s="1133"/>
      <c r="AC870" s="1"/>
      <c r="AD870" s="1"/>
      <c r="AE870" s="1"/>
      <c r="AF870" s="1"/>
      <c r="AG870" s="1"/>
      <c r="AH870" s="1"/>
      <c r="AI870" s="1"/>
    </row>
    <row r="871" spans="1:35" ht="15.75" customHeight="1" x14ac:dyDescent="0.2">
      <c r="A871" s="1"/>
      <c r="B871" s="1"/>
      <c r="C871" s="1"/>
      <c r="D871" s="1"/>
      <c r="E871" s="1"/>
      <c r="F871" s="1135"/>
      <c r="G871" s="1"/>
      <c r="H871" s="1"/>
      <c r="I871" s="1133"/>
      <c r="J871" s="1133"/>
      <c r="K871" s="1133"/>
      <c r="L871" s="1133"/>
      <c r="M871" s="1133"/>
      <c r="N871" s="1133"/>
      <c r="O871" s="1133"/>
      <c r="P871" s="1133"/>
      <c r="Q871" s="1133"/>
      <c r="R871" s="1133"/>
      <c r="S871" s="1133"/>
      <c r="T871" s="1133"/>
      <c r="U871" s="1133"/>
      <c r="V871" s="1133"/>
      <c r="W871" s="1133"/>
      <c r="X871" s="1133"/>
      <c r="Y871" s="1133"/>
      <c r="Z871" s="1133"/>
      <c r="AA871" s="1133"/>
      <c r="AB871" s="1133"/>
      <c r="AC871" s="1"/>
      <c r="AD871" s="1"/>
      <c r="AE871" s="1"/>
      <c r="AF871" s="1"/>
      <c r="AG871" s="1"/>
      <c r="AH871" s="1"/>
      <c r="AI871" s="1"/>
    </row>
    <row r="872" spans="1:35" ht="15.75" customHeight="1" x14ac:dyDescent="0.2">
      <c r="A872" s="1"/>
      <c r="B872" s="1"/>
      <c r="C872" s="1"/>
      <c r="D872" s="1"/>
      <c r="E872" s="1"/>
      <c r="F872" s="1135"/>
      <c r="G872" s="1"/>
      <c r="H872" s="1"/>
      <c r="I872" s="1133"/>
      <c r="J872" s="1133"/>
      <c r="K872" s="1133"/>
      <c r="L872" s="1133"/>
      <c r="M872" s="1133"/>
      <c r="N872" s="1133"/>
      <c r="O872" s="1133"/>
      <c r="P872" s="1133"/>
      <c r="Q872" s="1133"/>
      <c r="R872" s="1133"/>
      <c r="S872" s="1133"/>
      <c r="T872" s="1133"/>
      <c r="U872" s="1133"/>
      <c r="V872" s="1133"/>
      <c r="W872" s="1133"/>
      <c r="X872" s="1133"/>
      <c r="Y872" s="1133"/>
      <c r="Z872" s="1133"/>
      <c r="AA872" s="1133"/>
      <c r="AB872" s="1133"/>
      <c r="AC872" s="1"/>
      <c r="AD872" s="1"/>
      <c r="AE872" s="1"/>
      <c r="AF872" s="1"/>
      <c r="AG872" s="1"/>
      <c r="AH872" s="1"/>
      <c r="AI872" s="1"/>
    </row>
    <row r="873" spans="1:35" ht="15.75" customHeight="1" x14ac:dyDescent="0.2">
      <c r="A873" s="1"/>
      <c r="B873" s="1"/>
      <c r="C873" s="1"/>
      <c r="D873" s="1"/>
      <c r="E873" s="1"/>
      <c r="F873" s="1135"/>
      <c r="G873" s="1"/>
      <c r="H873" s="1"/>
      <c r="I873" s="1133"/>
      <c r="J873" s="1133"/>
      <c r="K873" s="1133"/>
      <c r="L873" s="1133"/>
      <c r="M873" s="1133"/>
      <c r="N873" s="1133"/>
      <c r="O873" s="1133"/>
      <c r="P873" s="1133"/>
      <c r="Q873" s="1133"/>
      <c r="R873" s="1133"/>
      <c r="S873" s="1133"/>
      <c r="T873" s="1133"/>
      <c r="U873" s="1133"/>
      <c r="V873" s="1133"/>
      <c r="W873" s="1133"/>
      <c r="X873" s="1133"/>
      <c r="Y873" s="1133"/>
      <c r="Z873" s="1133"/>
      <c r="AA873" s="1133"/>
      <c r="AB873" s="1133"/>
      <c r="AC873" s="1"/>
      <c r="AD873" s="1"/>
      <c r="AE873" s="1"/>
      <c r="AF873" s="1"/>
      <c r="AG873" s="1"/>
      <c r="AH873" s="1"/>
      <c r="AI873" s="1"/>
    </row>
    <row r="874" spans="1:35" ht="15.75" customHeight="1" x14ac:dyDescent="0.2">
      <c r="A874" s="1"/>
      <c r="B874" s="1"/>
      <c r="C874" s="1"/>
      <c r="D874" s="1"/>
      <c r="E874" s="1"/>
      <c r="F874" s="1135"/>
      <c r="G874" s="1"/>
      <c r="H874" s="1"/>
      <c r="I874" s="1133"/>
      <c r="J874" s="1133"/>
      <c r="K874" s="1133"/>
      <c r="L874" s="1133"/>
      <c r="M874" s="1133"/>
      <c r="N874" s="1133"/>
      <c r="O874" s="1133"/>
      <c r="P874" s="1133"/>
      <c r="Q874" s="1133"/>
      <c r="R874" s="1133"/>
      <c r="S874" s="1133"/>
      <c r="T874" s="1133"/>
      <c r="U874" s="1133"/>
      <c r="V874" s="1133"/>
      <c r="W874" s="1133"/>
      <c r="X874" s="1133"/>
      <c r="Y874" s="1133"/>
      <c r="Z874" s="1133"/>
      <c r="AA874" s="1133"/>
      <c r="AB874" s="1133"/>
      <c r="AC874" s="1"/>
      <c r="AD874" s="1"/>
      <c r="AE874" s="1"/>
      <c r="AF874" s="1"/>
      <c r="AG874" s="1"/>
      <c r="AH874" s="1"/>
      <c r="AI874" s="1"/>
    </row>
    <row r="875" spans="1:35" ht="15.75" customHeight="1" x14ac:dyDescent="0.2">
      <c r="A875" s="1"/>
      <c r="B875" s="1"/>
      <c r="C875" s="1"/>
      <c r="D875" s="1"/>
      <c r="E875" s="1"/>
      <c r="F875" s="1135"/>
      <c r="G875" s="1"/>
      <c r="H875" s="1"/>
      <c r="I875" s="1133"/>
      <c r="J875" s="1133"/>
      <c r="K875" s="1133"/>
      <c r="L875" s="1133"/>
      <c r="M875" s="1133"/>
      <c r="N875" s="1133"/>
      <c r="O875" s="1133"/>
      <c r="P875" s="1133"/>
      <c r="Q875" s="1133"/>
      <c r="R875" s="1133"/>
      <c r="S875" s="1133"/>
      <c r="T875" s="1133"/>
      <c r="U875" s="1133"/>
      <c r="V875" s="1133"/>
      <c r="W875" s="1133"/>
      <c r="X875" s="1133"/>
      <c r="Y875" s="1133"/>
      <c r="Z875" s="1133"/>
      <c r="AA875" s="1133"/>
      <c r="AB875" s="1133"/>
      <c r="AC875" s="1"/>
      <c r="AD875" s="1"/>
      <c r="AE875" s="1"/>
      <c r="AF875" s="1"/>
      <c r="AG875" s="1"/>
      <c r="AH875" s="1"/>
      <c r="AI875" s="1"/>
    </row>
    <row r="876" spans="1:35" ht="15.75" customHeight="1" x14ac:dyDescent="0.2">
      <c r="A876" s="1"/>
      <c r="B876" s="1"/>
      <c r="C876" s="1"/>
      <c r="D876" s="1"/>
      <c r="E876" s="1"/>
      <c r="F876" s="1135"/>
      <c r="G876" s="1"/>
      <c r="H876" s="1"/>
      <c r="I876" s="1133"/>
      <c r="J876" s="1133"/>
      <c r="K876" s="1133"/>
      <c r="L876" s="1133"/>
      <c r="M876" s="1133"/>
      <c r="N876" s="1133"/>
      <c r="O876" s="1133"/>
      <c r="P876" s="1133"/>
      <c r="Q876" s="1133"/>
      <c r="R876" s="1133"/>
      <c r="S876" s="1133"/>
      <c r="T876" s="1133"/>
      <c r="U876" s="1133"/>
      <c r="V876" s="1133"/>
      <c r="W876" s="1133"/>
      <c r="X876" s="1133"/>
      <c r="Y876" s="1133"/>
      <c r="Z876" s="1133"/>
      <c r="AA876" s="1133"/>
      <c r="AB876" s="1133"/>
      <c r="AC876" s="1"/>
      <c r="AD876" s="1"/>
      <c r="AE876" s="1"/>
      <c r="AF876" s="1"/>
      <c r="AG876" s="1"/>
      <c r="AH876" s="1"/>
      <c r="AI876" s="1"/>
    </row>
    <row r="877" spans="1:35" ht="15.75" customHeight="1" x14ac:dyDescent="0.2">
      <c r="A877" s="1"/>
      <c r="B877" s="1"/>
      <c r="C877" s="1"/>
      <c r="D877" s="1"/>
      <c r="E877" s="1"/>
      <c r="F877" s="1135"/>
      <c r="G877" s="1"/>
      <c r="H877" s="1"/>
      <c r="I877" s="1133"/>
      <c r="J877" s="1133"/>
      <c r="K877" s="1133"/>
      <c r="L877" s="1133"/>
      <c r="M877" s="1133"/>
      <c r="N877" s="1133"/>
      <c r="O877" s="1133"/>
      <c r="P877" s="1133"/>
      <c r="Q877" s="1133"/>
      <c r="R877" s="1133"/>
      <c r="S877" s="1133"/>
      <c r="T877" s="1133"/>
      <c r="U877" s="1133"/>
      <c r="V877" s="1133"/>
      <c r="W877" s="1133"/>
      <c r="X877" s="1133"/>
      <c r="Y877" s="1133"/>
      <c r="Z877" s="1133"/>
      <c r="AA877" s="1133"/>
      <c r="AB877" s="1133"/>
      <c r="AC877" s="1"/>
      <c r="AD877" s="1"/>
      <c r="AE877" s="1"/>
      <c r="AF877" s="1"/>
      <c r="AG877" s="1"/>
      <c r="AH877" s="1"/>
      <c r="AI877" s="1"/>
    </row>
    <row r="878" spans="1:35" ht="15.75" customHeight="1" x14ac:dyDescent="0.2">
      <c r="A878" s="1"/>
      <c r="B878" s="1"/>
      <c r="C878" s="1"/>
      <c r="D878" s="1"/>
      <c r="E878" s="1"/>
      <c r="F878" s="1135"/>
      <c r="G878" s="1"/>
      <c r="H878" s="1"/>
      <c r="I878" s="1133"/>
      <c r="J878" s="1133"/>
      <c r="K878" s="1133"/>
      <c r="L878" s="1133"/>
      <c r="M878" s="1133"/>
      <c r="N878" s="1133"/>
      <c r="O878" s="1133"/>
      <c r="P878" s="1133"/>
      <c r="Q878" s="1133"/>
      <c r="R878" s="1133"/>
      <c r="S878" s="1133"/>
      <c r="T878" s="1133"/>
      <c r="U878" s="1133"/>
      <c r="V878" s="1133"/>
      <c r="W878" s="1133"/>
      <c r="X878" s="1133"/>
      <c r="Y878" s="1133"/>
      <c r="Z878" s="1133"/>
      <c r="AA878" s="1133"/>
      <c r="AB878" s="1133"/>
      <c r="AC878" s="1"/>
      <c r="AD878" s="1"/>
      <c r="AE878" s="1"/>
      <c r="AF878" s="1"/>
      <c r="AG878" s="1"/>
      <c r="AH878" s="1"/>
      <c r="AI878" s="1"/>
    </row>
    <row r="879" spans="1:35" ht="15.75" customHeight="1" x14ac:dyDescent="0.2">
      <c r="A879" s="1"/>
      <c r="B879" s="1"/>
      <c r="C879" s="1"/>
      <c r="D879" s="1"/>
      <c r="E879" s="1"/>
      <c r="F879" s="1135"/>
      <c r="G879" s="1"/>
      <c r="H879" s="1"/>
      <c r="I879" s="1133"/>
      <c r="J879" s="1133"/>
      <c r="K879" s="1133"/>
      <c r="L879" s="1133"/>
      <c r="M879" s="1133"/>
      <c r="N879" s="1133"/>
      <c r="O879" s="1133"/>
      <c r="P879" s="1133"/>
      <c r="Q879" s="1133"/>
      <c r="R879" s="1133"/>
      <c r="S879" s="1133"/>
      <c r="T879" s="1133"/>
      <c r="U879" s="1133"/>
      <c r="V879" s="1133"/>
      <c r="W879" s="1133"/>
      <c r="X879" s="1133"/>
      <c r="Y879" s="1133"/>
      <c r="Z879" s="1133"/>
      <c r="AA879" s="1133"/>
      <c r="AB879" s="1133"/>
      <c r="AC879" s="1"/>
      <c r="AD879" s="1"/>
      <c r="AE879" s="1"/>
      <c r="AF879" s="1"/>
      <c r="AG879" s="1"/>
      <c r="AH879" s="1"/>
      <c r="AI879" s="1"/>
    </row>
    <row r="880" spans="1:35" ht="15.75" customHeight="1" x14ac:dyDescent="0.2">
      <c r="A880" s="1"/>
      <c r="B880" s="1"/>
      <c r="C880" s="1"/>
      <c r="D880" s="1"/>
      <c r="E880" s="1"/>
      <c r="F880" s="1135"/>
      <c r="G880" s="1"/>
      <c r="H880" s="1"/>
      <c r="I880" s="1133"/>
      <c r="J880" s="1133"/>
      <c r="K880" s="1133"/>
      <c r="L880" s="1133"/>
      <c r="M880" s="1133"/>
      <c r="N880" s="1133"/>
      <c r="O880" s="1133"/>
      <c r="P880" s="1133"/>
      <c r="Q880" s="1133"/>
      <c r="R880" s="1133"/>
      <c r="S880" s="1133"/>
      <c r="T880" s="1133"/>
      <c r="U880" s="1133"/>
      <c r="V880" s="1133"/>
      <c r="W880" s="1133"/>
      <c r="X880" s="1133"/>
      <c r="Y880" s="1133"/>
      <c r="Z880" s="1133"/>
      <c r="AA880" s="1133"/>
      <c r="AB880" s="1133"/>
      <c r="AC880" s="1"/>
      <c r="AD880" s="1"/>
      <c r="AE880" s="1"/>
      <c r="AF880" s="1"/>
      <c r="AG880" s="1"/>
      <c r="AH880" s="1"/>
      <c r="AI880" s="1"/>
    </row>
    <row r="881" spans="1:35" ht="15.75" customHeight="1" x14ac:dyDescent="0.2">
      <c r="A881" s="1"/>
      <c r="B881" s="1"/>
      <c r="C881" s="1"/>
      <c r="D881" s="1"/>
      <c r="E881" s="1"/>
      <c r="F881" s="1135"/>
      <c r="G881" s="1"/>
      <c r="H881" s="1"/>
      <c r="I881" s="1133"/>
      <c r="J881" s="1133"/>
      <c r="K881" s="1133"/>
      <c r="L881" s="1133"/>
      <c r="M881" s="1133"/>
      <c r="N881" s="1133"/>
      <c r="O881" s="1133"/>
      <c r="P881" s="1133"/>
      <c r="Q881" s="1133"/>
      <c r="R881" s="1133"/>
      <c r="S881" s="1133"/>
      <c r="T881" s="1133"/>
      <c r="U881" s="1133"/>
      <c r="V881" s="1133"/>
      <c r="W881" s="1133"/>
      <c r="X881" s="1133"/>
      <c r="Y881" s="1133"/>
      <c r="Z881" s="1133"/>
      <c r="AA881" s="1133"/>
      <c r="AB881" s="1133"/>
      <c r="AC881" s="1"/>
      <c r="AD881" s="1"/>
      <c r="AE881" s="1"/>
      <c r="AF881" s="1"/>
      <c r="AG881" s="1"/>
      <c r="AH881" s="1"/>
      <c r="AI881" s="1"/>
    </row>
    <row r="882" spans="1:35" ht="15.75" customHeight="1" x14ac:dyDescent="0.2">
      <c r="A882" s="1"/>
      <c r="B882" s="1"/>
      <c r="C882" s="1"/>
      <c r="D882" s="1"/>
      <c r="E882" s="1"/>
      <c r="F882" s="1135"/>
      <c r="G882" s="1"/>
      <c r="H882" s="1"/>
      <c r="I882" s="1133"/>
      <c r="J882" s="1133"/>
      <c r="K882" s="1133"/>
      <c r="L882" s="1133"/>
      <c r="M882" s="1133"/>
      <c r="N882" s="1133"/>
      <c r="O882" s="1133"/>
      <c r="P882" s="1133"/>
      <c r="Q882" s="1133"/>
      <c r="R882" s="1133"/>
      <c r="S882" s="1133"/>
      <c r="T882" s="1133"/>
      <c r="U882" s="1133"/>
      <c r="V882" s="1133"/>
      <c r="W882" s="1133"/>
      <c r="X882" s="1133"/>
      <c r="Y882" s="1133"/>
      <c r="Z882" s="1133"/>
      <c r="AA882" s="1133"/>
      <c r="AB882" s="1133"/>
      <c r="AC882" s="1"/>
      <c r="AD882" s="1"/>
      <c r="AE882" s="1"/>
      <c r="AF882" s="1"/>
      <c r="AG882" s="1"/>
      <c r="AH882" s="1"/>
      <c r="AI882" s="1"/>
    </row>
    <row r="883" spans="1:35" ht="15.75" customHeight="1" x14ac:dyDescent="0.2">
      <c r="A883" s="1"/>
      <c r="B883" s="1"/>
      <c r="C883" s="1"/>
      <c r="D883" s="1"/>
      <c r="E883" s="1"/>
      <c r="F883" s="1135"/>
      <c r="G883" s="1"/>
      <c r="H883" s="1"/>
      <c r="I883" s="1133"/>
      <c r="J883" s="1133"/>
      <c r="K883" s="1133"/>
      <c r="L883" s="1133"/>
      <c r="M883" s="1133"/>
      <c r="N883" s="1133"/>
      <c r="O883" s="1133"/>
      <c r="P883" s="1133"/>
      <c r="Q883" s="1133"/>
      <c r="R883" s="1133"/>
      <c r="S883" s="1133"/>
      <c r="T883" s="1133"/>
      <c r="U883" s="1133"/>
      <c r="V883" s="1133"/>
      <c r="W883" s="1133"/>
      <c r="X883" s="1133"/>
      <c r="Y883" s="1133"/>
      <c r="Z883" s="1133"/>
      <c r="AA883" s="1133"/>
      <c r="AB883" s="1133"/>
      <c r="AC883" s="1"/>
      <c r="AD883" s="1"/>
      <c r="AE883" s="1"/>
      <c r="AF883" s="1"/>
      <c r="AG883" s="1"/>
      <c r="AH883" s="1"/>
      <c r="AI883" s="1"/>
    </row>
    <row r="884" spans="1:35" ht="15.75" customHeight="1" x14ac:dyDescent="0.2">
      <c r="A884" s="1"/>
      <c r="B884" s="1"/>
      <c r="C884" s="1"/>
      <c r="D884" s="1"/>
      <c r="E884" s="1"/>
      <c r="F884" s="1135"/>
      <c r="G884" s="1"/>
      <c r="H884" s="1"/>
      <c r="I884" s="1133"/>
      <c r="J884" s="1133"/>
      <c r="K884" s="1133"/>
      <c r="L884" s="1133"/>
      <c r="M884" s="1133"/>
      <c r="N884" s="1133"/>
      <c r="O884" s="1133"/>
      <c r="P884" s="1133"/>
      <c r="Q884" s="1133"/>
      <c r="R884" s="1133"/>
      <c r="S884" s="1133"/>
      <c r="T884" s="1133"/>
      <c r="U884" s="1133"/>
      <c r="V884" s="1133"/>
      <c r="W884" s="1133"/>
      <c r="X884" s="1133"/>
      <c r="Y884" s="1133"/>
      <c r="Z884" s="1133"/>
      <c r="AA884" s="1133"/>
      <c r="AB884" s="1133"/>
      <c r="AC884" s="1"/>
      <c r="AD884" s="1"/>
      <c r="AE884" s="1"/>
      <c r="AF884" s="1"/>
      <c r="AG884" s="1"/>
      <c r="AH884" s="1"/>
      <c r="AI884" s="1"/>
    </row>
    <row r="885" spans="1:35" ht="15.75" customHeight="1" x14ac:dyDescent="0.2">
      <c r="A885" s="1"/>
      <c r="B885" s="1"/>
      <c r="C885" s="1"/>
      <c r="D885" s="1"/>
      <c r="E885" s="1"/>
      <c r="F885" s="1135"/>
      <c r="G885" s="1"/>
      <c r="H885" s="1"/>
      <c r="I885" s="1133"/>
      <c r="J885" s="1133"/>
      <c r="K885" s="1133"/>
      <c r="L885" s="1133"/>
      <c r="M885" s="1133"/>
      <c r="N885" s="1133"/>
      <c r="O885" s="1133"/>
      <c r="P885" s="1133"/>
      <c r="Q885" s="1133"/>
      <c r="R885" s="1133"/>
      <c r="S885" s="1133"/>
      <c r="T885" s="1133"/>
      <c r="U885" s="1133"/>
      <c r="V885" s="1133"/>
      <c r="W885" s="1133"/>
      <c r="X885" s="1133"/>
      <c r="Y885" s="1133"/>
      <c r="Z885" s="1133"/>
      <c r="AA885" s="1133"/>
      <c r="AB885" s="1133"/>
      <c r="AC885" s="1"/>
      <c r="AD885" s="1"/>
      <c r="AE885" s="1"/>
      <c r="AF885" s="1"/>
      <c r="AG885" s="1"/>
      <c r="AH885" s="1"/>
      <c r="AI885" s="1"/>
    </row>
    <row r="886" spans="1:35" ht="15.75" customHeight="1" x14ac:dyDescent="0.2">
      <c r="A886" s="1"/>
      <c r="B886" s="1"/>
      <c r="C886" s="1"/>
      <c r="D886" s="1"/>
      <c r="E886" s="1"/>
      <c r="F886" s="1135"/>
      <c r="G886" s="1"/>
      <c r="H886" s="1"/>
      <c r="I886" s="1133"/>
      <c r="J886" s="1133"/>
      <c r="K886" s="1133"/>
      <c r="L886" s="1133"/>
      <c r="M886" s="1133"/>
      <c r="N886" s="1133"/>
      <c r="O886" s="1133"/>
      <c r="P886" s="1133"/>
      <c r="Q886" s="1133"/>
      <c r="R886" s="1133"/>
      <c r="S886" s="1133"/>
      <c r="T886" s="1133"/>
      <c r="U886" s="1133"/>
      <c r="V886" s="1133"/>
      <c r="W886" s="1133"/>
      <c r="X886" s="1133"/>
      <c r="Y886" s="1133"/>
      <c r="Z886" s="1133"/>
      <c r="AA886" s="1133"/>
      <c r="AB886" s="1133"/>
      <c r="AC886" s="1"/>
      <c r="AD886" s="1"/>
      <c r="AE886" s="1"/>
      <c r="AF886" s="1"/>
      <c r="AG886" s="1"/>
      <c r="AH886" s="1"/>
      <c r="AI886" s="1"/>
    </row>
    <row r="887" spans="1:35" ht="15.75" customHeight="1" x14ac:dyDescent="0.2">
      <c r="A887" s="1"/>
      <c r="B887" s="1"/>
      <c r="C887" s="1"/>
      <c r="D887" s="1"/>
      <c r="E887" s="1"/>
      <c r="F887" s="1135"/>
      <c r="G887" s="1"/>
      <c r="H887" s="1"/>
      <c r="I887" s="1133"/>
      <c r="J887" s="1133"/>
      <c r="K887" s="1133"/>
      <c r="L887" s="1133"/>
      <c r="M887" s="1133"/>
      <c r="N887" s="1133"/>
      <c r="O887" s="1133"/>
      <c r="P887" s="1133"/>
      <c r="Q887" s="1133"/>
      <c r="R887" s="1133"/>
      <c r="S887" s="1133"/>
      <c r="T887" s="1133"/>
      <c r="U887" s="1133"/>
      <c r="V887" s="1133"/>
      <c r="W887" s="1133"/>
      <c r="X887" s="1133"/>
      <c r="Y887" s="1133"/>
      <c r="Z887" s="1133"/>
      <c r="AA887" s="1133"/>
      <c r="AB887" s="1133"/>
      <c r="AC887" s="1"/>
      <c r="AD887" s="1"/>
      <c r="AE887" s="1"/>
      <c r="AF887" s="1"/>
      <c r="AG887" s="1"/>
      <c r="AH887" s="1"/>
      <c r="AI887" s="1"/>
    </row>
    <row r="888" spans="1:35" ht="15.75" customHeight="1" x14ac:dyDescent="0.2">
      <c r="A888" s="1"/>
      <c r="B888" s="1"/>
      <c r="C888" s="1"/>
      <c r="D888" s="1"/>
      <c r="E888" s="1"/>
      <c r="F888" s="1135"/>
      <c r="G888" s="1"/>
      <c r="H888" s="1"/>
      <c r="I888" s="1133"/>
      <c r="J888" s="1133"/>
      <c r="K888" s="1133"/>
      <c r="L888" s="1133"/>
      <c r="M888" s="1133"/>
      <c r="N888" s="1133"/>
      <c r="O888" s="1133"/>
      <c r="P888" s="1133"/>
      <c r="Q888" s="1133"/>
      <c r="R888" s="1133"/>
      <c r="S888" s="1133"/>
      <c r="T888" s="1133"/>
      <c r="U888" s="1133"/>
      <c r="V888" s="1133"/>
      <c r="W888" s="1133"/>
      <c r="X888" s="1133"/>
      <c r="Y888" s="1133"/>
      <c r="Z888" s="1133"/>
      <c r="AA888" s="1133"/>
      <c r="AB888" s="1133"/>
      <c r="AC888" s="1"/>
      <c r="AD888" s="1"/>
      <c r="AE888" s="1"/>
      <c r="AF888" s="1"/>
      <c r="AG888" s="1"/>
      <c r="AH888" s="1"/>
      <c r="AI888" s="1"/>
    </row>
    <row r="889" spans="1:35" ht="15.75" customHeight="1" x14ac:dyDescent="0.2">
      <c r="A889" s="1"/>
      <c r="B889" s="1"/>
      <c r="C889" s="1"/>
      <c r="D889" s="1"/>
      <c r="E889" s="1"/>
      <c r="F889" s="1135"/>
      <c r="G889" s="1"/>
      <c r="H889" s="1"/>
      <c r="I889" s="1133"/>
      <c r="J889" s="1133"/>
      <c r="K889" s="1133"/>
      <c r="L889" s="1133"/>
      <c r="M889" s="1133"/>
      <c r="N889" s="1133"/>
      <c r="O889" s="1133"/>
      <c r="P889" s="1133"/>
      <c r="Q889" s="1133"/>
      <c r="R889" s="1133"/>
      <c r="S889" s="1133"/>
      <c r="T889" s="1133"/>
      <c r="U889" s="1133"/>
      <c r="V889" s="1133"/>
      <c r="W889" s="1133"/>
      <c r="X889" s="1133"/>
      <c r="Y889" s="1133"/>
      <c r="Z889" s="1133"/>
      <c r="AA889" s="1133"/>
      <c r="AB889" s="1133"/>
      <c r="AC889" s="1"/>
      <c r="AD889" s="1"/>
      <c r="AE889" s="1"/>
      <c r="AF889" s="1"/>
      <c r="AG889" s="1"/>
      <c r="AH889" s="1"/>
      <c r="AI889" s="1"/>
    </row>
    <row r="890" spans="1:35" ht="15.75" customHeight="1" x14ac:dyDescent="0.2">
      <c r="A890" s="1"/>
      <c r="B890" s="1"/>
      <c r="C890" s="1"/>
      <c r="D890" s="1"/>
      <c r="E890" s="1"/>
      <c r="F890" s="1135"/>
      <c r="G890" s="1"/>
      <c r="H890" s="1"/>
      <c r="I890" s="1133"/>
      <c r="J890" s="1133"/>
      <c r="K890" s="1133"/>
      <c r="L890" s="1133"/>
      <c r="M890" s="1133"/>
      <c r="N890" s="1133"/>
      <c r="O890" s="1133"/>
      <c r="P890" s="1133"/>
      <c r="Q890" s="1133"/>
      <c r="R890" s="1133"/>
      <c r="S890" s="1133"/>
      <c r="T890" s="1133"/>
      <c r="U890" s="1133"/>
      <c r="V890" s="1133"/>
      <c r="W890" s="1133"/>
      <c r="X890" s="1133"/>
      <c r="Y890" s="1133"/>
      <c r="Z890" s="1133"/>
      <c r="AA890" s="1133"/>
      <c r="AB890" s="1133"/>
      <c r="AC890" s="1"/>
      <c r="AD890" s="1"/>
      <c r="AE890" s="1"/>
      <c r="AF890" s="1"/>
      <c r="AG890" s="1"/>
      <c r="AH890" s="1"/>
      <c r="AI890" s="1"/>
    </row>
    <row r="891" spans="1:35" ht="15.75" customHeight="1" x14ac:dyDescent="0.2">
      <c r="A891" s="1"/>
      <c r="B891" s="1"/>
      <c r="C891" s="1"/>
      <c r="D891" s="1"/>
      <c r="E891" s="1"/>
      <c r="F891" s="1135"/>
      <c r="G891" s="1"/>
      <c r="H891" s="1"/>
      <c r="I891" s="1133"/>
      <c r="J891" s="1133"/>
      <c r="K891" s="1133"/>
      <c r="L891" s="1133"/>
      <c r="M891" s="1133"/>
      <c r="N891" s="1133"/>
      <c r="O891" s="1133"/>
      <c r="P891" s="1133"/>
      <c r="Q891" s="1133"/>
      <c r="R891" s="1133"/>
      <c r="S891" s="1133"/>
      <c r="T891" s="1133"/>
      <c r="U891" s="1133"/>
      <c r="V891" s="1133"/>
      <c r="W891" s="1133"/>
      <c r="X891" s="1133"/>
      <c r="Y891" s="1133"/>
      <c r="Z891" s="1133"/>
      <c r="AA891" s="1133"/>
      <c r="AB891" s="1133"/>
      <c r="AC891" s="1"/>
      <c r="AD891" s="1"/>
      <c r="AE891" s="1"/>
      <c r="AF891" s="1"/>
      <c r="AG891" s="1"/>
      <c r="AH891" s="1"/>
      <c r="AI891" s="1"/>
    </row>
    <row r="892" spans="1:35" ht="15.75" customHeight="1" x14ac:dyDescent="0.2">
      <c r="A892" s="1"/>
      <c r="B892" s="1"/>
      <c r="C892" s="1"/>
      <c r="D892" s="1"/>
      <c r="E892" s="1"/>
      <c r="F892" s="1135"/>
      <c r="G892" s="1"/>
      <c r="H892" s="1"/>
      <c r="I892" s="1133"/>
      <c r="J892" s="1133"/>
      <c r="K892" s="1133"/>
      <c r="L892" s="1133"/>
      <c r="M892" s="1133"/>
      <c r="N892" s="1133"/>
      <c r="O892" s="1133"/>
      <c r="P892" s="1133"/>
      <c r="Q892" s="1133"/>
      <c r="R892" s="1133"/>
      <c r="S892" s="1133"/>
      <c r="T892" s="1133"/>
      <c r="U892" s="1133"/>
      <c r="V892" s="1133"/>
      <c r="W892" s="1133"/>
      <c r="X892" s="1133"/>
      <c r="Y892" s="1133"/>
      <c r="Z892" s="1133"/>
      <c r="AA892" s="1133"/>
      <c r="AB892" s="1133"/>
      <c r="AC892" s="1"/>
      <c r="AD892" s="1"/>
      <c r="AE892" s="1"/>
      <c r="AF892" s="1"/>
      <c r="AG892" s="1"/>
      <c r="AH892" s="1"/>
      <c r="AI892" s="1"/>
    </row>
    <row r="893" spans="1:35" ht="15.75" customHeight="1" x14ac:dyDescent="0.2">
      <c r="A893" s="1"/>
      <c r="B893" s="1"/>
      <c r="C893" s="1"/>
      <c r="D893" s="1"/>
      <c r="E893" s="1"/>
      <c r="F893" s="1135"/>
      <c r="G893" s="1"/>
      <c r="H893" s="1"/>
      <c r="I893" s="1133"/>
      <c r="J893" s="1133"/>
      <c r="K893" s="1133"/>
      <c r="L893" s="1133"/>
      <c r="M893" s="1133"/>
      <c r="N893" s="1133"/>
      <c r="O893" s="1133"/>
      <c r="P893" s="1133"/>
      <c r="Q893" s="1133"/>
      <c r="R893" s="1133"/>
      <c r="S893" s="1133"/>
      <c r="T893" s="1133"/>
      <c r="U893" s="1133"/>
      <c r="V893" s="1133"/>
      <c r="W893" s="1133"/>
      <c r="X893" s="1133"/>
      <c r="Y893" s="1133"/>
      <c r="Z893" s="1133"/>
      <c r="AA893" s="1133"/>
      <c r="AB893" s="1133"/>
      <c r="AC893" s="1"/>
      <c r="AD893" s="1"/>
      <c r="AE893" s="1"/>
      <c r="AF893" s="1"/>
      <c r="AG893" s="1"/>
      <c r="AH893" s="1"/>
      <c r="AI893" s="1"/>
    </row>
    <row r="894" spans="1:35" ht="15.75" customHeight="1" x14ac:dyDescent="0.2">
      <c r="A894" s="1"/>
      <c r="B894" s="1"/>
      <c r="C894" s="1"/>
      <c r="D894" s="1"/>
      <c r="E894" s="1"/>
      <c r="F894" s="1135"/>
      <c r="G894" s="1"/>
      <c r="H894" s="1"/>
      <c r="I894" s="1133"/>
      <c r="J894" s="1133"/>
      <c r="K894" s="1133"/>
      <c r="L894" s="1133"/>
      <c r="M894" s="1133"/>
      <c r="N894" s="1133"/>
      <c r="O894" s="1133"/>
      <c r="P894" s="1133"/>
      <c r="Q894" s="1133"/>
      <c r="R894" s="1133"/>
      <c r="S894" s="1133"/>
      <c r="T894" s="1133"/>
      <c r="U894" s="1133"/>
      <c r="V894" s="1133"/>
      <c r="W894" s="1133"/>
      <c r="X894" s="1133"/>
      <c r="Y894" s="1133"/>
      <c r="Z894" s="1133"/>
      <c r="AA894" s="1133"/>
      <c r="AB894" s="1133"/>
      <c r="AC894" s="1"/>
      <c r="AD894" s="1"/>
      <c r="AE894" s="1"/>
      <c r="AF894" s="1"/>
      <c r="AG894" s="1"/>
      <c r="AH894" s="1"/>
      <c r="AI894" s="1"/>
    </row>
    <row r="895" spans="1:35" ht="15.75" customHeight="1" x14ac:dyDescent="0.2">
      <c r="A895" s="1"/>
      <c r="B895" s="1"/>
      <c r="C895" s="1"/>
      <c r="D895" s="1"/>
      <c r="E895" s="1"/>
      <c r="F895" s="1135"/>
      <c r="G895" s="1"/>
      <c r="H895" s="1"/>
      <c r="I895" s="1133"/>
      <c r="J895" s="1133"/>
      <c r="K895" s="1133"/>
      <c r="L895" s="1133"/>
      <c r="M895" s="1133"/>
      <c r="N895" s="1133"/>
      <c r="O895" s="1133"/>
      <c r="P895" s="1133"/>
      <c r="Q895" s="1133"/>
      <c r="R895" s="1133"/>
      <c r="S895" s="1133"/>
      <c r="T895" s="1133"/>
      <c r="U895" s="1133"/>
      <c r="V895" s="1133"/>
      <c r="W895" s="1133"/>
      <c r="X895" s="1133"/>
      <c r="Y895" s="1133"/>
      <c r="Z895" s="1133"/>
      <c r="AA895" s="1133"/>
      <c r="AB895" s="1133"/>
      <c r="AC895" s="1"/>
      <c r="AD895" s="1"/>
      <c r="AE895" s="1"/>
      <c r="AF895" s="1"/>
      <c r="AG895" s="1"/>
      <c r="AH895" s="1"/>
      <c r="AI895" s="1"/>
    </row>
    <row r="896" spans="1:35" ht="15.75" customHeight="1" x14ac:dyDescent="0.2">
      <c r="A896" s="1"/>
      <c r="B896" s="1"/>
      <c r="C896" s="1"/>
      <c r="D896" s="1"/>
      <c r="E896" s="1"/>
      <c r="F896" s="1135"/>
      <c r="G896" s="1"/>
      <c r="H896" s="1"/>
      <c r="I896" s="1133"/>
      <c r="J896" s="1133"/>
      <c r="K896" s="1133"/>
      <c r="L896" s="1133"/>
      <c r="M896" s="1133"/>
      <c r="N896" s="1133"/>
      <c r="O896" s="1133"/>
      <c r="P896" s="1133"/>
      <c r="Q896" s="1133"/>
      <c r="R896" s="1133"/>
      <c r="S896" s="1133"/>
      <c r="T896" s="1133"/>
      <c r="U896" s="1133"/>
      <c r="V896" s="1133"/>
      <c r="W896" s="1133"/>
      <c r="X896" s="1133"/>
      <c r="Y896" s="1133"/>
      <c r="Z896" s="1133"/>
      <c r="AA896" s="1133"/>
      <c r="AB896" s="1133"/>
      <c r="AC896" s="1"/>
      <c r="AD896" s="1"/>
      <c r="AE896" s="1"/>
      <c r="AF896" s="1"/>
      <c r="AG896" s="1"/>
      <c r="AH896" s="1"/>
      <c r="AI896" s="1"/>
    </row>
    <row r="897" spans="1:35" ht="15.75" customHeight="1" x14ac:dyDescent="0.2">
      <c r="A897" s="1"/>
      <c r="B897" s="1"/>
      <c r="C897" s="1"/>
      <c r="D897" s="1"/>
      <c r="E897" s="1"/>
      <c r="F897" s="1135"/>
      <c r="G897" s="1"/>
      <c r="H897" s="1"/>
      <c r="I897" s="1133"/>
      <c r="J897" s="1133"/>
      <c r="K897" s="1133"/>
      <c r="L897" s="1133"/>
      <c r="M897" s="1133"/>
      <c r="N897" s="1133"/>
      <c r="O897" s="1133"/>
      <c r="P897" s="1133"/>
      <c r="Q897" s="1133"/>
      <c r="R897" s="1133"/>
      <c r="S897" s="1133"/>
      <c r="T897" s="1133"/>
      <c r="U897" s="1133"/>
      <c r="V897" s="1133"/>
      <c r="W897" s="1133"/>
      <c r="X897" s="1133"/>
      <c r="Y897" s="1133"/>
      <c r="Z897" s="1133"/>
      <c r="AA897" s="1133"/>
      <c r="AB897" s="1133"/>
      <c r="AC897" s="1"/>
      <c r="AD897" s="1"/>
      <c r="AE897" s="1"/>
      <c r="AF897" s="1"/>
      <c r="AG897" s="1"/>
      <c r="AH897" s="1"/>
      <c r="AI897" s="1"/>
    </row>
    <row r="898" spans="1:35" ht="15.75" customHeight="1" x14ac:dyDescent="0.2">
      <c r="A898" s="1"/>
      <c r="B898" s="1"/>
      <c r="C898" s="1"/>
      <c r="D898" s="1"/>
      <c r="E898" s="1"/>
      <c r="F898" s="1135"/>
      <c r="G898" s="1"/>
      <c r="H898" s="1"/>
      <c r="I898" s="1133"/>
      <c r="J898" s="1133"/>
      <c r="K898" s="1133"/>
      <c r="L898" s="1133"/>
      <c r="M898" s="1133"/>
      <c r="N898" s="1133"/>
      <c r="O898" s="1133"/>
      <c r="P898" s="1133"/>
      <c r="Q898" s="1133"/>
      <c r="R898" s="1133"/>
      <c r="S898" s="1133"/>
      <c r="T898" s="1133"/>
      <c r="U898" s="1133"/>
      <c r="V898" s="1133"/>
      <c r="W898" s="1133"/>
      <c r="X898" s="1133"/>
      <c r="Y898" s="1133"/>
      <c r="Z898" s="1133"/>
      <c r="AA898" s="1133"/>
      <c r="AB898" s="1133"/>
      <c r="AC898" s="1"/>
      <c r="AD898" s="1"/>
      <c r="AE898" s="1"/>
      <c r="AF898" s="1"/>
      <c r="AG898" s="1"/>
      <c r="AH898" s="1"/>
      <c r="AI898" s="1"/>
    </row>
    <row r="899" spans="1:35" ht="15.75" customHeight="1" x14ac:dyDescent="0.2">
      <c r="A899" s="1"/>
      <c r="B899" s="1"/>
      <c r="C899" s="1"/>
      <c r="D899" s="1"/>
      <c r="E899" s="1"/>
      <c r="F899" s="1135"/>
      <c r="G899" s="1"/>
      <c r="H899" s="1"/>
      <c r="I899" s="1133"/>
      <c r="J899" s="1133"/>
      <c r="K899" s="1133"/>
      <c r="L899" s="1133"/>
      <c r="M899" s="1133"/>
      <c r="N899" s="1133"/>
      <c r="O899" s="1133"/>
      <c r="P899" s="1133"/>
      <c r="Q899" s="1133"/>
      <c r="R899" s="1133"/>
      <c r="S899" s="1133"/>
      <c r="T899" s="1133"/>
      <c r="U899" s="1133"/>
      <c r="V899" s="1133"/>
      <c r="W899" s="1133"/>
      <c r="X899" s="1133"/>
      <c r="Y899" s="1133"/>
      <c r="Z899" s="1133"/>
      <c r="AA899" s="1133"/>
      <c r="AB899" s="1133"/>
      <c r="AC899" s="1"/>
      <c r="AD899" s="1"/>
      <c r="AE899" s="1"/>
      <c r="AF899" s="1"/>
      <c r="AG899" s="1"/>
      <c r="AH899" s="1"/>
      <c r="AI899" s="1"/>
    </row>
    <row r="900" spans="1:35" ht="15.75" customHeight="1" x14ac:dyDescent="0.2">
      <c r="A900" s="1"/>
      <c r="B900" s="1"/>
      <c r="C900" s="1"/>
      <c r="D900" s="1"/>
      <c r="E900" s="1"/>
      <c r="F900" s="1135"/>
      <c r="G900" s="1"/>
      <c r="H900" s="1"/>
      <c r="I900" s="1133"/>
      <c r="J900" s="1133"/>
      <c r="K900" s="1133"/>
      <c r="L900" s="1133"/>
      <c r="M900" s="1133"/>
      <c r="N900" s="1133"/>
      <c r="O900" s="1133"/>
      <c r="P900" s="1133"/>
      <c r="Q900" s="1133"/>
      <c r="R900" s="1133"/>
      <c r="S900" s="1133"/>
      <c r="T900" s="1133"/>
      <c r="U900" s="1133"/>
      <c r="V900" s="1133"/>
      <c r="W900" s="1133"/>
      <c r="X900" s="1133"/>
      <c r="Y900" s="1133"/>
      <c r="Z900" s="1133"/>
      <c r="AA900" s="1133"/>
      <c r="AB900" s="1133"/>
      <c r="AC900" s="1"/>
      <c r="AD900" s="1"/>
      <c r="AE900" s="1"/>
      <c r="AF900" s="1"/>
      <c r="AG900" s="1"/>
      <c r="AH900" s="1"/>
      <c r="AI900" s="1"/>
    </row>
    <row r="901" spans="1:35" ht="15.75" customHeight="1" x14ac:dyDescent="0.2">
      <c r="A901" s="1"/>
      <c r="B901" s="1"/>
      <c r="C901" s="1"/>
      <c r="D901" s="1"/>
      <c r="E901" s="1"/>
      <c r="F901" s="1135"/>
      <c r="G901" s="1"/>
      <c r="H901" s="1"/>
      <c r="I901" s="1133"/>
      <c r="J901" s="1133"/>
      <c r="K901" s="1133"/>
      <c r="L901" s="1133"/>
      <c r="M901" s="1133"/>
      <c r="N901" s="1133"/>
      <c r="O901" s="1133"/>
      <c r="P901" s="1133"/>
      <c r="Q901" s="1133"/>
      <c r="R901" s="1133"/>
      <c r="S901" s="1133"/>
      <c r="T901" s="1133"/>
      <c r="U901" s="1133"/>
      <c r="V901" s="1133"/>
      <c r="W901" s="1133"/>
      <c r="X901" s="1133"/>
      <c r="Y901" s="1133"/>
      <c r="Z901" s="1133"/>
      <c r="AA901" s="1133"/>
      <c r="AB901" s="1133"/>
      <c r="AC901" s="1"/>
      <c r="AD901" s="1"/>
      <c r="AE901" s="1"/>
      <c r="AF901" s="1"/>
      <c r="AG901" s="1"/>
      <c r="AH901" s="1"/>
      <c r="AI901" s="1"/>
    </row>
    <row r="902" spans="1:35" ht="15.75" customHeight="1" x14ac:dyDescent="0.2">
      <c r="A902" s="1"/>
      <c r="B902" s="1"/>
      <c r="C902" s="1"/>
      <c r="D902" s="1"/>
      <c r="E902" s="1"/>
      <c r="F902" s="1135"/>
      <c r="G902" s="1"/>
      <c r="H902" s="1"/>
      <c r="I902" s="1133"/>
      <c r="J902" s="1133"/>
      <c r="K902" s="1133"/>
      <c r="L902" s="1133"/>
      <c r="M902" s="1133"/>
      <c r="N902" s="1133"/>
      <c r="O902" s="1133"/>
      <c r="P902" s="1133"/>
      <c r="Q902" s="1133"/>
      <c r="R902" s="1133"/>
      <c r="S902" s="1133"/>
      <c r="T902" s="1133"/>
      <c r="U902" s="1133"/>
      <c r="V902" s="1133"/>
      <c r="W902" s="1133"/>
      <c r="X902" s="1133"/>
      <c r="Y902" s="1133"/>
      <c r="Z902" s="1133"/>
      <c r="AA902" s="1133"/>
      <c r="AB902" s="1133"/>
      <c r="AC902" s="1"/>
      <c r="AD902" s="1"/>
      <c r="AE902" s="1"/>
      <c r="AF902" s="1"/>
      <c r="AG902" s="1"/>
      <c r="AH902" s="1"/>
      <c r="AI902" s="1"/>
    </row>
    <row r="903" spans="1:35" ht="15.75" customHeight="1" x14ac:dyDescent="0.2">
      <c r="A903" s="1"/>
      <c r="B903" s="1"/>
      <c r="C903" s="1"/>
      <c r="D903" s="1"/>
      <c r="E903" s="1"/>
      <c r="F903" s="1135"/>
      <c r="G903" s="1"/>
      <c r="H903" s="1"/>
      <c r="I903" s="1133"/>
      <c r="J903" s="1133"/>
      <c r="K903" s="1133"/>
      <c r="L903" s="1133"/>
      <c r="M903" s="1133"/>
      <c r="N903" s="1133"/>
      <c r="O903" s="1133"/>
      <c r="P903" s="1133"/>
      <c r="Q903" s="1133"/>
      <c r="R903" s="1133"/>
      <c r="S903" s="1133"/>
      <c r="T903" s="1133"/>
      <c r="U903" s="1133"/>
      <c r="V903" s="1133"/>
      <c r="W903" s="1133"/>
      <c r="X903" s="1133"/>
      <c r="Y903" s="1133"/>
      <c r="Z903" s="1133"/>
      <c r="AA903" s="1133"/>
      <c r="AB903" s="1133"/>
      <c r="AC903" s="1"/>
      <c r="AD903" s="1"/>
      <c r="AE903" s="1"/>
      <c r="AF903" s="1"/>
      <c r="AG903" s="1"/>
      <c r="AH903" s="1"/>
      <c r="AI903" s="1"/>
    </row>
    <row r="904" spans="1:35" ht="15.75" customHeight="1" x14ac:dyDescent="0.2">
      <c r="A904" s="1"/>
      <c r="B904" s="1"/>
      <c r="C904" s="1"/>
      <c r="D904" s="1"/>
      <c r="E904" s="1"/>
      <c r="F904" s="1135"/>
      <c r="G904" s="1"/>
      <c r="H904" s="1"/>
      <c r="I904" s="1133"/>
      <c r="J904" s="1133"/>
      <c r="K904" s="1133"/>
      <c r="L904" s="1133"/>
      <c r="M904" s="1133"/>
      <c r="N904" s="1133"/>
      <c r="O904" s="1133"/>
      <c r="P904" s="1133"/>
      <c r="Q904" s="1133"/>
      <c r="R904" s="1133"/>
      <c r="S904" s="1133"/>
      <c r="T904" s="1133"/>
      <c r="U904" s="1133"/>
      <c r="V904" s="1133"/>
      <c r="W904" s="1133"/>
      <c r="X904" s="1133"/>
      <c r="Y904" s="1133"/>
      <c r="Z904" s="1133"/>
      <c r="AA904" s="1133"/>
      <c r="AB904" s="1133"/>
      <c r="AC904" s="1"/>
      <c r="AD904" s="1"/>
      <c r="AE904" s="1"/>
      <c r="AF904" s="1"/>
      <c r="AG904" s="1"/>
      <c r="AH904" s="1"/>
      <c r="AI904" s="1"/>
    </row>
    <row r="905" spans="1:35" ht="15.75" customHeight="1" x14ac:dyDescent="0.2">
      <c r="A905" s="1"/>
      <c r="B905" s="1"/>
      <c r="C905" s="1"/>
      <c r="D905" s="1"/>
      <c r="E905" s="1"/>
      <c r="F905" s="1135"/>
      <c r="G905" s="1"/>
      <c r="H905" s="1"/>
      <c r="I905" s="1133"/>
      <c r="J905" s="1133"/>
      <c r="K905" s="1133"/>
      <c r="L905" s="1133"/>
      <c r="M905" s="1133"/>
      <c r="N905" s="1133"/>
      <c r="O905" s="1133"/>
      <c r="P905" s="1133"/>
      <c r="Q905" s="1133"/>
      <c r="R905" s="1133"/>
      <c r="S905" s="1133"/>
      <c r="T905" s="1133"/>
      <c r="U905" s="1133"/>
      <c r="V905" s="1133"/>
      <c r="W905" s="1133"/>
      <c r="X905" s="1133"/>
      <c r="Y905" s="1133"/>
      <c r="Z905" s="1133"/>
      <c r="AA905" s="1133"/>
      <c r="AB905" s="1133"/>
      <c r="AC905" s="1"/>
      <c r="AD905" s="1"/>
      <c r="AE905" s="1"/>
      <c r="AF905" s="1"/>
      <c r="AG905" s="1"/>
      <c r="AH905" s="1"/>
      <c r="AI905" s="1"/>
    </row>
    <row r="906" spans="1:35" ht="15.75" customHeight="1" x14ac:dyDescent="0.2">
      <c r="A906" s="1"/>
      <c r="B906" s="1"/>
      <c r="C906" s="1"/>
      <c r="D906" s="1"/>
      <c r="E906" s="1"/>
      <c r="F906" s="1135"/>
      <c r="G906" s="1"/>
      <c r="H906" s="1"/>
      <c r="I906" s="1133"/>
      <c r="J906" s="1133"/>
      <c r="K906" s="1133"/>
      <c r="L906" s="1133"/>
      <c r="M906" s="1133"/>
      <c r="N906" s="1133"/>
      <c r="O906" s="1133"/>
      <c r="P906" s="1133"/>
      <c r="Q906" s="1133"/>
      <c r="R906" s="1133"/>
      <c r="S906" s="1133"/>
      <c r="T906" s="1133"/>
      <c r="U906" s="1133"/>
      <c r="V906" s="1133"/>
      <c r="W906" s="1133"/>
      <c r="X906" s="1133"/>
      <c r="Y906" s="1133"/>
      <c r="Z906" s="1133"/>
      <c r="AA906" s="1133"/>
      <c r="AB906" s="1133"/>
      <c r="AC906" s="1"/>
      <c r="AD906" s="1"/>
      <c r="AE906" s="1"/>
      <c r="AF906" s="1"/>
      <c r="AG906" s="1"/>
      <c r="AH906" s="1"/>
      <c r="AI906" s="1"/>
    </row>
    <row r="907" spans="1:35" ht="15.75" customHeight="1" x14ac:dyDescent="0.2">
      <c r="A907" s="1"/>
      <c r="B907" s="1"/>
      <c r="C907" s="1"/>
      <c r="D907" s="1"/>
      <c r="E907" s="1"/>
      <c r="F907" s="1135"/>
      <c r="G907" s="1"/>
      <c r="H907" s="1"/>
      <c r="I907" s="1133"/>
      <c r="J907" s="1133"/>
      <c r="K907" s="1133"/>
      <c r="L907" s="1133"/>
      <c r="M907" s="1133"/>
      <c r="N907" s="1133"/>
      <c r="O907" s="1133"/>
      <c r="P907" s="1133"/>
      <c r="Q907" s="1133"/>
      <c r="R907" s="1133"/>
      <c r="S907" s="1133"/>
      <c r="T907" s="1133"/>
      <c r="U907" s="1133"/>
      <c r="V907" s="1133"/>
      <c r="W907" s="1133"/>
      <c r="X907" s="1133"/>
      <c r="Y907" s="1133"/>
      <c r="Z907" s="1133"/>
      <c r="AA907" s="1133"/>
      <c r="AB907" s="1133"/>
      <c r="AC907" s="1"/>
      <c r="AD907" s="1"/>
      <c r="AE907" s="1"/>
      <c r="AF907" s="1"/>
      <c r="AG907" s="1"/>
      <c r="AH907" s="1"/>
      <c r="AI907" s="1"/>
    </row>
    <row r="908" spans="1:35" ht="15.75" customHeight="1" x14ac:dyDescent="0.2">
      <c r="A908" s="1"/>
      <c r="B908" s="1"/>
      <c r="C908" s="1"/>
      <c r="D908" s="1"/>
      <c r="E908" s="1"/>
      <c r="F908" s="1135"/>
      <c r="G908" s="1"/>
      <c r="H908" s="1"/>
      <c r="I908" s="1133"/>
      <c r="J908" s="1133"/>
      <c r="K908" s="1133"/>
      <c r="L908" s="1133"/>
      <c r="M908" s="1133"/>
      <c r="N908" s="1133"/>
      <c r="O908" s="1133"/>
      <c r="P908" s="1133"/>
      <c r="Q908" s="1133"/>
      <c r="R908" s="1133"/>
      <c r="S908" s="1133"/>
      <c r="T908" s="1133"/>
      <c r="U908" s="1133"/>
      <c r="V908" s="1133"/>
      <c r="W908" s="1133"/>
      <c r="X908" s="1133"/>
      <c r="Y908" s="1133"/>
      <c r="Z908" s="1133"/>
      <c r="AA908" s="1133"/>
      <c r="AB908" s="1133"/>
      <c r="AC908" s="1"/>
      <c r="AD908" s="1"/>
      <c r="AE908" s="1"/>
      <c r="AF908" s="1"/>
      <c r="AG908" s="1"/>
      <c r="AH908" s="1"/>
      <c r="AI908" s="1"/>
    </row>
    <row r="909" spans="1:35" ht="15.75" customHeight="1" x14ac:dyDescent="0.2">
      <c r="A909" s="1"/>
      <c r="B909" s="1"/>
      <c r="C909" s="1"/>
      <c r="D909" s="1"/>
      <c r="E909" s="1"/>
      <c r="F909" s="1135"/>
      <c r="G909" s="1"/>
      <c r="H909" s="1"/>
      <c r="I909" s="1133"/>
      <c r="J909" s="1133"/>
      <c r="K909" s="1133"/>
      <c r="L909" s="1133"/>
      <c r="M909" s="1133"/>
      <c r="N909" s="1133"/>
      <c r="O909" s="1133"/>
      <c r="P909" s="1133"/>
      <c r="Q909" s="1133"/>
      <c r="R909" s="1133"/>
      <c r="S909" s="1133"/>
      <c r="T909" s="1133"/>
      <c r="U909" s="1133"/>
      <c r="V909" s="1133"/>
      <c r="W909" s="1133"/>
      <c r="X909" s="1133"/>
      <c r="Y909" s="1133"/>
      <c r="Z909" s="1133"/>
      <c r="AA909" s="1133"/>
      <c r="AB909" s="1133"/>
      <c r="AC909" s="1"/>
      <c r="AD909" s="1"/>
      <c r="AE909" s="1"/>
      <c r="AF909" s="1"/>
      <c r="AG909" s="1"/>
      <c r="AH909" s="1"/>
      <c r="AI909" s="1"/>
    </row>
    <row r="910" spans="1:35" ht="15.75" customHeight="1" x14ac:dyDescent="0.2">
      <c r="A910" s="1"/>
      <c r="B910" s="1"/>
      <c r="C910" s="1"/>
      <c r="D910" s="1"/>
      <c r="E910" s="1"/>
      <c r="F910" s="1135"/>
      <c r="G910" s="1"/>
      <c r="H910" s="1"/>
      <c r="I910" s="1133"/>
      <c r="J910" s="1133"/>
      <c r="K910" s="1133"/>
      <c r="L910" s="1133"/>
      <c r="M910" s="1133"/>
      <c r="N910" s="1133"/>
      <c r="O910" s="1133"/>
      <c r="P910" s="1133"/>
      <c r="Q910" s="1133"/>
      <c r="R910" s="1133"/>
      <c r="S910" s="1133"/>
      <c r="T910" s="1133"/>
      <c r="U910" s="1133"/>
      <c r="V910" s="1133"/>
      <c r="W910" s="1133"/>
      <c r="X910" s="1133"/>
      <c r="Y910" s="1133"/>
      <c r="Z910" s="1133"/>
      <c r="AA910" s="1133"/>
      <c r="AB910" s="1133"/>
      <c r="AC910" s="1"/>
      <c r="AD910" s="1"/>
      <c r="AE910" s="1"/>
      <c r="AF910" s="1"/>
      <c r="AG910" s="1"/>
      <c r="AH910" s="1"/>
      <c r="AI910" s="1"/>
    </row>
    <row r="911" spans="1:35" ht="15.75" customHeight="1" x14ac:dyDescent="0.2">
      <c r="A911" s="1"/>
      <c r="B911" s="1"/>
      <c r="C911" s="1"/>
      <c r="D911" s="1"/>
      <c r="E911" s="1"/>
      <c r="F911" s="1135"/>
      <c r="G911" s="1"/>
      <c r="H911" s="1"/>
      <c r="I911" s="1133"/>
      <c r="J911" s="1133"/>
      <c r="K911" s="1133"/>
      <c r="L911" s="1133"/>
      <c r="M911" s="1133"/>
      <c r="N911" s="1133"/>
      <c r="O911" s="1133"/>
      <c r="P911" s="1133"/>
      <c r="Q911" s="1133"/>
      <c r="R911" s="1133"/>
      <c r="S911" s="1133"/>
      <c r="T911" s="1133"/>
      <c r="U911" s="1133"/>
      <c r="V911" s="1133"/>
      <c r="W911" s="1133"/>
      <c r="X911" s="1133"/>
      <c r="Y911" s="1133"/>
      <c r="Z911" s="1133"/>
      <c r="AA911" s="1133"/>
      <c r="AB911" s="1133"/>
      <c r="AC911" s="1"/>
      <c r="AD911" s="1"/>
      <c r="AE911" s="1"/>
      <c r="AF911" s="1"/>
      <c r="AG911" s="1"/>
      <c r="AH911" s="1"/>
      <c r="AI911" s="1"/>
    </row>
    <row r="912" spans="1:35" ht="15.75" customHeight="1" x14ac:dyDescent="0.2">
      <c r="A912" s="1"/>
      <c r="B912" s="1"/>
      <c r="C912" s="1"/>
      <c r="D912" s="1"/>
      <c r="E912" s="1"/>
      <c r="F912" s="1135"/>
      <c r="G912" s="1"/>
      <c r="H912" s="1"/>
      <c r="I912" s="1133"/>
      <c r="J912" s="1133"/>
      <c r="K912" s="1133"/>
      <c r="L912" s="1133"/>
      <c r="M912" s="1133"/>
      <c r="N912" s="1133"/>
      <c r="O912" s="1133"/>
      <c r="P912" s="1133"/>
      <c r="Q912" s="1133"/>
      <c r="R912" s="1133"/>
      <c r="S912" s="1133"/>
      <c r="T912" s="1133"/>
      <c r="U912" s="1133"/>
      <c r="V912" s="1133"/>
      <c r="W912" s="1133"/>
      <c r="X912" s="1133"/>
      <c r="Y912" s="1133"/>
      <c r="Z912" s="1133"/>
      <c r="AA912" s="1133"/>
      <c r="AB912" s="1133"/>
      <c r="AC912" s="1"/>
      <c r="AD912" s="1"/>
      <c r="AE912" s="1"/>
      <c r="AF912" s="1"/>
      <c r="AG912" s="1"/>
      <c r="AH912" s="1"/>
      <c r="AI912" s="1"/>
    </row>
    <row r="913" spans="1:35" ht="15.75" customHeight="1" x14ac:dyDescent="0.2">
      <c r="A913" s="1"/>
      <c r="B913" s="1"/>
      <c r="C913" s="1"/>
      <c r="D913" s="1"/>
      <c r="E913" s="1"/>
      <c r="F913" s="1135"/>
      <c r="G913" s="1"/>
      <c r="H913" s="1"/>
      <c r="I913" s="1133"/>
      <c r="J913" s="1133"/>
      <c r="K913" s="1133"/>
      <c r="L913" s="1133"/>
      <c r="M913" s="1133"/>
      <c r="N913" s="1133"/>
      <c r="O913" s="1133"/>
      <c r="P913" s="1133"/>
      <c r="Q913" s="1133"/>
      <c r="R913" s="1133"/>
      <c r="S913" s="1133"/>
      <c r="T913" s="1133"/>
      <c r="U913" s="1133"/>
      <c r="V913" s="1133"/>
      <c r="W913" s="1133"/>
      <c r="X913" s="1133"/>
      <c r="Y913" s="1133"/>
      <c r="Z913" s="1133"/>
      <c r="AA913" s="1133"/>
      <c r="AB913" s="1133"/>
      <c r="AC913" s="1"/>
      <c r="AD913" s="1"/>
      <c r="AE913" s="1"/>
      <c r="AF913" s="1"/>
      <c r="AG913" s="1"/>
      <c r="AH913" s="1"/>
      <c r="AI913" s="1"/>
    </row>
    <row r="914" spans="1:35" ht="15.75" customHeight="1" x14ac:dyDescent="0.2">
      <c r="A914" s="1"/>
      <c r="B914" s="1"/>
      <c r="C914" s="1"/>
      <c r="D914" s="1"/>
      <c r="E914" s="1"/>
      <c r="F914" s="1135"/>
      <c r="G914" s="1"/>
      <c r="H914" s="1"/>
      <c r="I914" s="1133"/>
      <c r="J914" s="1133"/>
      <c r="K914" s="1133"/>
      <c r="L914" s="1133"/>
      <c r="M914" s="1133"/>
      <c r="N914" s="1133"/>
      <c r="O914" s="1133"/>
      <c r="P914" s="1133"/>
      <c r="Q914" s="1133"/>
      <c r="R914" s="1133"/>
      <c r="S914" s="1133"/>
      <c r="T914" s="1133"/>
      <c r="U914" s="1133"/>
      <c r="V914" s="1133"/>
      <c r="W914" s="1133"/>
      <c r="X914" s="1133"/>
      <c r="Y914" s="1133"/>
      <c r="Z914" s="1133"/>
      <c r="AA914" s="1133"/>
      <c r="AB914" s="1133"/>
      <c r="AC914" s="1"/>
      <c r="AD914" s="1"/>
      <c r="AE914" s="1"/>
      <c r="AF914" s="1"/>
      <c r="AG914" s="1"/>
      <c r="AH914" s="1"/>
      <c r="AI914" s="1"/>
    </row>
    <row r="915" spans="1:35" ht="15.75" customHeight="1" x14ac:dyDescent="0.2">
      <c r="A915" s="1"/>
      <c r="B915" s="1"/>
      <c r="C915" s="1"/>
      <c r="D915" s="1"/>
      <c r="E915" s="1"/>
      <c r="F915" s="1135"/>
      <c r="G915" s="1"/>
      <c r="H915" s="1"/>
      <c r="I915" s="1133"/>
      <c r="J915" s="1133"/>
      <c r="K915" s="1133"/>
      <c r="L915" s="1133"/>
      <c r="M915" s="1133"/>
      <c r="N915" s="1133"/>
      <c r="O915" s="1133"/>
      <c r="P915" s="1133"/>
      <c r="Q915" s="1133"/>
      <c r="R915" s="1133"/>
      <c r="S915" s="1133"/>
      <c r="T915" s="1133"/>
      <c r="U915" s="1133"/>
      <c r="V915" s="1133"/>
      <c r="W915" s="1133"/>
      <c r="X915" s="1133"/>
      <c r="Y915" s="1133"/>
      <c r="Z915" s="1133"/>
      <c r="AA915" s="1133"/>
      <c r="AB915" s="1133"/>
      <c r="AC915" s="1"/>
      <c r="AD915" s="1"/>
      <c r="AE915" s="1"/>
      <c r="AF915" s="1"/>
      <c r="AG915" s="1"/>
      <c r="AH915" s="1"/>
      <c r="AI915" s="1"/>
    </row>
    <row r="916" spans="1:35" ht="15.75" customHeight="1" x14ac:dyDescent="0.2">
      <c r="A916" s="1"/>
      <c r="B916" s="1"/>
      <c r="C916" s="1"/>
      <c r="D916" s="1"/>
      <c r="E916" s="1"/>
      <c r="F916" s="1135"/>
      <c r="G916" s="1"/>
      <c r="H916" s="1"/>
      <c r="I916" s="1133"/>
      <c r="J916" s="1133"/>
      <c r="K916" s="1133"/>
      <c r="L916" s="1133"/>
      <c r="M916" s="1133"/>
      <c r="N916" s="1133"/>
      <c r="O916" s="1133"/>
      <c r="P916" s="1133"/>
      <c r="Q916" s="1133"/>
      <c r="R916" s="1133"/>
      <c r="S916" s="1133"/>
      <c r="T916" s="1133"/>
      <c r="U916" s="1133"/>
      <c r="V916" s="1133"/>
      <c r="W916" s="1133"/>
      <c r="X916" s="1133"/>
      <c r="Y916" s="1133"/>
      <c r="Z916" s="1133"/>
      <c r="AA916" s="1133"/>
      <c r="AB916" s="1133"/>
      <c r="AC916" s="1"/>
      <c r="AD916" s="1"/>
      <c r="AE916" s="1"/>
      <c r="AF916" s="1"/>
      <c r="AG916" s="1"/>
      <c r="AH916" s="1"/>
      <c r="AI916" s="1"/>
    </row>
    <row r="917" spans="1:35" ht="15.75" customHeight="1" x14ac:dyDescent="0.2">
      <c r="A917" s="1"/>
      <c r="B917" s="1"/>
      <c r="C917" s="1"/>
      <c r="D917" s="1"/>
      <c r="E917" s="1"/>
      <c r="F917" s="1135"/>
      <c r="G917" s="1"/>
      <c r="H917" s="1"/>
      <c r="I917" s="1133"/>
      <c r="J917" s="1133"/>
      <c r="K917" s="1133"/>
      <c r="L917" s="1133"/>
      <c r="M917" s="1133"/>
      <c r="N917" s="1133"/>
      <c r="O917" s="1133"/>
      <c r="P917" s="1133"/>
      <c r="Q917" s="1133"/>
      <c r="R917" s="1133"/>
      <c r="S917" s="1133"/>
      <c r="T917" s="1133"/>
      <c r="U917" s="1133"/>
      <c r="V917" s="1133"/>
      <c r="W917" s="1133"/>
      <c r="X917" s="1133"/>
      <c r="Y917" s="1133"/>
      <c r="Z917" s="1133"/>
      <c r="AA917" s="1133"/>
      <c r="AB917" s="1133"/>
      <c r="AC917" s="1"/>
      <c r="AD917" s="1"/>
      <c r="AE917" s="1"/>
      <c r="AF917" s="1"/>
      <c r="AG917" s="1"/>
      <c r="AH917" s="1"/>
      <c r="AI917" s="1"/>
    </row>
    <row r="918" spans="1:35" ht="15.75" customHeight="1" x14ac:dyDescent="0.2">
      <c r="A918" s="1"/>
      <c r="B918" s="1"/>
      <c r="C918" s="1"/>
      <c r="D918" s="1"/>
      <c r="E918" s="1"/>
      <c r="F918" s="1135"/>
      <c r="G918" s="1"/>
      <c r="H918" s="1"/>
      <c r="I918" s="1133"/>
      <c r="J918" s="1133"/>
      <c r="K918" s="1133"/>
      <c r="L918" s="1133"/>
      <c r="M918" s="1133"/>
      <c r="N918" s="1133"/>
      <c r="O918" s="1133"/>
      <c r="P918" s="1133"/>
      <c r="Q918" s="1133"/>
      <c r="R918" s="1133"/>
      <c r="S918" s="1133"/>
      <c r="T918" s="1133"/>
      <c r="U918" s="1133"/>
      <c r="V918" s="1133"/>
      <c r="W918" s="1133"/>
      <c r="X918" s="1133"/>
      <c r="Y918" s="1133"/>
      <c r="Z918" s="1133"/>
      <c r="AA918" s="1133"/>
      <c r="AB918" s="1133"/>
      <c r="AC918" s="1"/>
      <c r="AD918" s="1"/>
      <c r="AE918" s="1"/>
      <c r="AF918" s="1"/>
      <c r="AG918" s="1"/>
      <c r="AH918" s="1"/>
      <c r="AI918" s="1"/>
    </row>
    <row r="919" spans="1:35" ht="15.75" customHeight="1" x14ac:dyDescent="0.2">
      <c r="A919" s="1"/>
      <c r="B919" s="1"/>
      <c r="C919" s="1"/>
      <c r="D919" s="1"/>
      <c r="E919" s="1"/>
      <c r="F919" s="1135"/>
      <c r="G919" s="1"/>
      <c r="H919" s="1"/>
      <c r="I919" s="1133"/>
      <c r="J919" s="1133"/>
      <c r="K919" s="1133"/>
      <c r="L919" s="1133"/>
      <c r="M919" s="1133"/>
      <c r="N919" s="1133"/>
      <c r="O919" s="1133"/>
      <c r="P919" s="1133"/>
      <c r="Q919" s="1133"/>
      <c r="R919" s="1133"/>
      <c r="S919" s="1133"/>
      <c r="T919" s="1133"/>
      <c r="U919" s="1133"/>
      <c r="V919" s="1133"/>
      <c r="W919" s="1133"/>
      <c r="X919" s="1133"/>
      <c r="Y919" s="1133"/>
      <c r="Z919" s="1133"/>
      <c r="AA919" s="1133"/>
      <c r="AB919" s="1133"/>
      <c r="AC919" s="1"/>
      <c r="AD919" s="1"/>
      <c r="AE919" s="1"/>
      <c r="AF919" s="1"/>
      <c r="AG919" s="1"/>
      <c r="AH919" s="1"/>
      <c r="AI919" s="1"/>
    </row>
    <row r="920" spans="1:35" ht="15.75" customHeight="1" x14ac:dyDescent="0.2">
      <c r="A920" s="1"/>
      <c r="B920" s="1"/>
      <c r="C920" s="1"/>
      <c r="D920" s="1"/>
      <c r="E920" s="1"/>
      <c r="F920" s="1135"/>
      <c r="G920" s="1"/>
      <c r="H920" s="1"/>
      <c r="I920" s="1133"/>
      <c r="J920" s="1133"/>
      <c r="K920" s="1133"/>
      <c r="L920" s="1133"/>
      <c r="M920" s="1133"/>
      <c r="N920" s="1133"/>
      <c r="O920" s="1133"/>
      <c r="P920" s="1133"/>
      <c r="Q920" s="1133"/>
      <c r="R920" s="1133"/>
      <c r="S920" s="1133"/>
      <c r="T920" s="1133"/>
      <c r="U920" s="1133"/>
      <c r="V920" s="1133"/>
      <c r="W920" s="1133"/>
      <c r="X920" s="1133"/>
      <c r="Y920" s="1133"/>
      <c r="Z920" s="1133"/>
      <c r="AA920" s="1133"/>
      <c r="AB920" s="1133"/>
      <c r="AC920" s="1"/>
      <c r="AD920" s="1"/>
      <c r="AE920" s="1"/>
      <c r="AF920" s="1"/>
      <c r="AG920" s="1"/>
      <c r="AH920" s="1"/>
      <c r="AI920" s="1"/>
    </row>
    <row r="921" spans="1:35" ht="15.75" customHeight="1" x14ac:dyDescent="0.2">
      <c r="A921" s="1"/>
      <c r="B921" s="1"/>
      <c r="C921" s="1"/>
      <c r="D921" s="1"/>
      <c r="E921" s="1"/>
      <c r="F921" s="1135"/>
      <c r="G921" s="1"/>
      <c r="H921" s="1"/>
      <c r="I921" s="1133"/>
      <c r="J921" s="1133"/>
      <c r="K921" s="1133"/>
      <c r="L921" s="1133"/>
      <c r="M921" s="1133"/>
      <c r="N921" s="1133"/>
      <c r="O921" s="1133"/>
      <c r="P921" s="1133"/>
      <c r="Q921" s="1133"/>
      <c r="R921" s="1133"/>
      <c r="S921" s="1133"/>
      <c r="T921" s="1133"/>
      <c r="U921" s="1133"/>
      <c r="V921" s="1133"/>
      <c r="W921" s="1133"/>
      <c r="X921" s="1133"/>
      <c r="Y921" s="1133"/>
      <c r="Z921" s="1133"/>
      <c r="AA921" s="1133"/>
      <c r="AB921" s="1133"/>
      <c r="AC921" s="1"/>
      <c r="AD921" s="1"/>
      <c r="AE921" s="1"/>
      <c r="AF921" s="1"/>
      <c r="AG921" s="1"/>
      <c r="AH921" s="1"/>
      <c r="AI921" s="1"/>
    </row>
    <row r="922" spans="1:35" ht="15.75" customHeight="1" x14ac:dyDescent="0.2">
      <c r="A922" s="1"/>
      <c r="B922" s="1"/>
      <c r="C922" s="1"/>
      <c r="D922" s="1"/>
      <c r="E922" s="1"/>
      <c r="F922" s="1135"/>
      <c r="G922" s="1"/>
      <c r="H922" s="1"/>
      <c r="I922" s="1133"/>
      <c r="J922" s="1133"/>
      <c r="K922" s="1133"/>
      <c r="L922" s="1133"/>
      <c r="M922" s="1133"/>
      <c r="N922" s="1133"/>
      <c r="O922" s="1133"/>
      <c r="P922" s="1133"/>
      <c r="Q922" s="1133"/>
      <c r="R922" s="1133"/>
      <c r="S922" s="1133"/>
      <c r="T922" s="1133"/>
      <c r="U922" s="1133"/>
      <c r="V922" s="1133"/>
      <c r="W922" s="1133"/>
      <c r="X922" s="1133"/>
      <c r="Y922" s="1133"/>
      <c r="Z922" s="1133"/>
      <c r="AA922" s="1133"/>
      <c r="AB922" s="1133"/>
      <c r="AC922" s="1"/>
      <c r="AD922" s="1"/>
      <c r="AE922" s="1"/>
      <c r="AF922" s="1"/>
      <c r="AG922" s="1"/>
      <c r="AH922" s="1"/>
      <c r="AI922" s="1"/>
    </row>
    <row r="923" spans="1:35" ht="15.75" customHeight="1" x14ac:dyDescent="0.2">
      <c r="A923" s="1"/>
      <c r="B923" s="1"/>
      <c r="C923" s="1"/>
      <c r="D923" s="1"/>
      <c r="E923" s="1"/>
      <c r="F923" s="1135"/>
      <c r="G923" s="1"/>
      <c r="H923" s="1"/>
      <c r="I923" s="1133"/>
      <c r="J923" s="1133"/>
      <c r="K923" s="1133"/>
      <c r="L923" s="1133"/>
      <c r="M923" s="1133"/>
      <c r="N923" s="1133"/>
      <c r="O923" s="1133"/>
      <c r="P923" s="1133"/>
      <c r="Q923" s="1133"/>
      <c r="R923" s="1133"/>
      <c r="S923" s="1133"/>
      <c r="T923" s="1133"/>
      <c r="U923" s="1133"/>
      <c r="V923" s="1133"/>
      <c r="W923" s="1133"/>
      <c r="X923" s="1133"/>
      <c r="Y923" s="1133"/>
      <c r="Z923" s="1133"/>
      <c r="AA923" s="1133"/>
      <c r="AB923" s="1133"/>
      <c r="AC923" s="1"/>
      <c r="AD923" s="1"/>
      <c r="AE923" s="1"/>
      <c r="AF923" s="1"/>
      <c r="AG923" s="1"/>
      <c r="AH923" s="1"/>
      <c r="AI923" s="1"/>
    </row>
    <row r="924" spans="1:35" ht="15.75" customHeight="1" x14ac:dyDescent="0.2">
      <c r="A924" s="1"/>
      <c r="B924" s="1"/>
      <c r="C924" s="1"/>
      <c r="D924" s="1"/>
      <c r="E924" s="1"/>
      <c r="F924" s="1135"/>
      <c r="G924" s="1"/>
      <c r="H924" s="1"/>
      <c r="I924" s="1133"/>
      <c r="J924" s="1133"/>
      <c r="K924" s="1133"/>
      <c r="L924" s="1133"/>
      <c r="M924" s="1133"/>
      <c r="N924" s="1133"/>
      <c r="O924" s="1133"/>
      <c r="P924" s="1133"/>
      <c r="Q924" s="1133"/>
      <c r="R924" s="1133"/>
      <c r="S924" s="1133"/>
      <c r="T924" s="1133"/>
      <c r="U924" s="1133"/>
      <c r="V924" s="1133"/>
      <c r="W924" s="1133"/>
      <c r="X924" s="1133"/>
      <c r="Y924" s="1133"/>
      <c r="Z924" s="1133"/>
      <c r="AA924" s="1133"/>
      <c r="AB924" s="1133"/>
      <c r="AC924" s="1"/>
      <c r="AD924" s="1"/>
      <c r="AE924" s="1"/>
      <c r="AF924" s="1"/>
      <c r="AG924" s="1"/>
      <c r="AH924" s="1"/>
      <c r="AI924" s="1"/>
    </row>
    <row r="925" spans="1:35" ht="15.75" customHeight="1" x14ac:dyDescent="0.2">
      <c r="A925" s="1"/>
      <c r="B925" s="1"/>
      <c r="C925" s="1"/>
      <c r="D925" s="1"/>
      <c r="E925" s="1"/>
      <c r="F925" s="1135"/>
      <c r="G925" s="1"/>
      <c r="H925" s="1"/>
      <c r="I925" s="1133"/>
      <c r="J925" s="1133"/>
      <c r="K925" s="1133"/>
      <c r="L925" s="1133"/>
      <c r="M925" s="1133"/>
      <c r="N925" s="1133"/>
      <c r="O925" s="1133"/>
      <c r="P925" s="1133"/>
      <c r="Q925" s="1133"/>
      <c r="R925" s="1133"/>
      <c r="S925" s="1133"/>
      <c r="T925" s="1133"/>
      <c r="U925" s="1133"/>
      <c r="V925" s="1133"/>
      <c r="W925" s="1133"/>
      <c r="X925" s="1133"/>
      <c r="Y925" s="1133"/>
      <c r="Z925" s="1133"/>
      <c r="AA925" s="1133"/>
      <c r="AB925" s="1133"/>
      <c r="AC925" s="1"/>
      <c r="AD925" s="1"/>
      <c r="AE925" s="1"/>
      <c r="AF925" s="1"/>
      <c r="AG925" s="1"/>
      <c r="AH925" s="1"/>
      <c r="AI925" s="1"/>
    </row>
    <row r="926" spans="1:35" ht="15.75" customHeight="1" x14ac:dyDescent="0.2">
      <c r="A926" s="1"/>
      <c r="B926" s="1"/>
      <c r="C926" s="1"/>
      <c r="D926" s="1"/>
      <c r="E926" s="1"/>
      <c r="F926" s="1135"/>
      <c r="G926" s="1"/>
      <c r="H926" s="1"/>
      <c r="I926" s="1133"/>
      <c r="J926" s="1133"/>
      <c r="K926" s="1133"/>
      <c r="L926" s="1133"/>
      <c r="M926" s="1133"/>
      <c r="N926" s="1133"/>
      <c r="O926" s="1133"/>
      <c r="P926" s="1133"/>
      <c r="Q926" s="1133"/>
      <c r="R926" s="1133"/>
      <c r="S926" s="1133"/>
      <c r="T926" s="1133"/>
      <c r="U926" s="1133"/>
      <c r="V926" s="1133"/>
      <c r="W926" s="1133"/>
      <c r="X926" s="1133"/>
      <c r="Y926" s="1133"/>
      <c r="Z926" s="1133"/>
      <c r="AA926" s="1133"/>
      <c r="AB926" s="1133"/>
      <c r="AC926" s="1"/>
      <c r="AD926" s="1"/>
      <c r="AE926" s="1"/>
      <c r="AF926" s="1"/>
      <c r="AG926" s="1"/>
      <c r="AH926" s="1"/>
      <c r="AI926" s="1"/>
    </row>
    <row r="927" spans="1:35" ht="15.75" customHeight="1" x14ac:dyDescent="0.2">
      <c r="A927" s="1"/>
      <c r="B927" s="1"/>
      <c r="C927" s="1"/>
      <c r="D927" s="1"/>
      <c r="E927" s="1"/>
      <c r="F927" s="1135"/>
      <c r="G927" s="1"/>
      <c r="H927" s="1"/>
      <c r="I927" s="1133"/>
      <c r="J927" s="1133"/>
      <c r="K927" s="1133"/>
      <c r="L927" s="1133"/>
      <c r="M927" s="1133"/>
      <c r="N927" s="1133"/>
      <c r="O927" s="1133"/>
      <c r="P927" s="1133"/>
      <c r="Q927" s="1133"/>
      <c r="R927" s="1133"/>
      <c r="S927" s="1133"/>
      <c r="T927" s="1133"/>
      <c r="U927" s="1133"/>
      <c r="V927" s="1133"/>
      <c r="W927" s="1133"/>
      <c r="X927" s="1133"/>
      <c r="Y927" s="1133"/>
      <c r="Z927" s="1133"/>
      <c r="AA927" s="1133"/>
      <c r="AB927" s="1133"/>
      <c r="AC927" s="1"/>
      <c r="AD927" s="1"/>
      <c r="AE927" s="1"/>
      <c r="AF927" s="1"/>
      <c r="AG927" s="1"/>
      <c r="AH927" s="1"/>
      <c r="AI927" s="1"/>
    </row>
    <row r="928" spans="1:35" ht="15.75" customHeight="1" x14ac:dyDescent="0.2">
      <c r="A928" s="1"/>
      <c r="B928" s="1"/>
      <c r="C928" s="1"/>
      <c r="D928" s="1"/>
      <c r="E928" s="1"/>
      <c r="F928" s="1135"/>
      <c r="G928" s="1"/>
      <c r="H928" s="1"/>
      <c r="I928" s="1133"/>
      <c r="J928" s="1133"/>
      <c r="K928" s="1133"/>
      <c r="L928" s="1133"/>
      <c r="M928" s="1133"/>
      <c r="N928" s="1133"/>
      <c r="O928" s="1133"/>
      <c r="P928" s="1133"/>
      <c r="Q928" s="1133"/>
      <c r="R928" s="1133"/>
      <c r="S928" s="1133"/>
      <c r="T928" s="1133"/>
      <c r="U928" s="1133"/>
      <c r="V928" s="1133"/>
      <c r="W928" s="1133"/>
      <c r="X928" s="1133"/>
      <c r="Y928" s="1133"/>
      <c r="Z928" s="1133"/>
      <c r="AA928" s="1133"/>
      <c r="AB928" s="1133"/>
      <c r="AC928" s="1"/>
      <c r="AD928" s="1"/>
      <c r="AE928" s="1"/>
      <c r="AF928" s="1"/>
      <c r="AG928" s="1"/>
      <c r="AH928" s="1"/>
      <c r="AI928" s="1"/>
    </row>
    <row r="929" spans="1:35" ht="15.75" customHeight="1" x14ac:dyDescent="0.2">
      <c r="A929" s="1"/>
      <c r="B929" s="1"/>
      <c r="C929" s="1"/>
      <c r="D929" s="1"/>
      <c r="E929" s="1"/>
      <c r="F929" s="1135"/>
      <c r="G929" s="1"/>
      <c r="H929" s="1"/>
      <c r="I929" s="1133"/>
      <c r="J929" s="1133"/>
      <c r="K929" s="1133"/>
      <c r="L929" s="1133"/>
      <c r="M929" s="1133"/>
      <c r="N929" s="1133"/>
      <c r="O929" s="1133"/>
      <c r="P929" s="1133"/>
      <c r="Q929" s="1133"/>
      <c r="R929" s="1133"/>
      <c r="S929" s="1133"/>
      <c r="T929" s="1133"/>
      <c r="U929" s="1133"/>
      <c r="V929" s="1133"/>
      <c r="W929" s="1133"/>
      <c r="X929" s="1133"/>
      <c r="Y929" s="1133"/>
      <c r="Z929" s="1133"/>
      <c r="AA929" s="1133"/>
      <c r="AB929" s="1133"/>
      <c r="AC929" s="1"/>
      <c r="AD929" s="1"/>
      <c r="AE929" s="1"/>
      <c r="AF929" s="1"/>
      <c r="AG929" s="1"/>
      <c r="AH929" s="1"/>
      <c r="AI929" s="1"/>
    </row>
    <row r="930" spans="1:35" ht="15.75" customHeight="1" x14ac:dyDescent="0.2">
      <c r="A930" s="1"/>
      <c r="B930" s="1"/>
      <c r="C930" s="1"/>
      <c r="D930" s="1"/>
      <c r="E930" s="1"/>
      <c r="F930" s="1135"/>
      <c r="G930" s="1"/>
      <c r="H930" s="1"/>
      <c r="I930" s="1133"/>
      <c r="J930" s="1133"/>
      <c r="K930" s="1133"/>
      <c r="L930" s="1133"/>
      <c r="M930" s="1133"/>
      <c r="N930" s="1133"/>
      <c r="O930" s="1133"/>
      <c r="P930" s="1133"/>
      <c r="Q930" s="1133"/>
      <c r="R930" s="1133"/>
      <c r="S930" s="1133"/>
      <c r="T930" s="1133"/>
      <c r="U930" s="1133"/>
      <c r="V930" s="1133"/>
      <c r="W930" s="1133"/>
      <c r="X930" s="1133"/>
      <c r="Y930" s="1133"/>
      <c r="Z930" s="1133"/>
      <c r="AA930" s="1133"/>
      <c r="AB930" s="1133"/>
      <c r="AC930" s="1"/>
      <c r="AD930" s="1"/>
      <c r="AE930" s="1"/>
      <c r="AF930" s="1"/>
      <c r="AG930" s="1"/>
      <c r="AH930" s="1"/>
      <c r="AI930" s="1"/>
    </row>
    <row r="931" spans="1:35" ht="15.75" customHeight="1" x14ac:dyDescent="0.2">
      <c r="A931" s="1"/>
      <c r="B931" s="1"/>
      <c r="C931" s="1"/>
      <c r="D931" s="1"/>
      <c r="E931" s="1"/>
      <c r="F931" s="1135"/>
      <c r="G931" s="1"/>
      <c r="H931" s="1"/>
      <c r="I931" s="1133"/>
      <c r="J931" s="1133"/>
      <c r="K931" s="1133"/>
      <c r="L931" s="1133"/>
      <c r="M931" s="1133"/>
      <c r="N931" s="1133"/>
      <c r="O931" s="1133"/>
      <c r="P931" s="1133"/>
      <c r="Q931" s="1133"/>
      <c r="R931" s="1133"/>
      <c r="S931" s="1133"/>
      <c r="T931" s="1133"/>
      <c r="U931" s="1133"/>
      <c r="V931" s="1133"/>
      <c r="W931" s="1133"/>
      <c r="X931" s="1133"/>
      <c r="Y931" s="1133"/>
      <c r="Z931" s="1133"/>
      <c r="AA931" s="1133"/>
      <c r="AB931" s="1133"/>
      <c r="AC931" s="1"/>
      <c r="AD931" s="1"/>
      <c r="AE931" s="1"/>
      <c r="AF931" s="1"/>
      <c r="AG931" s="1"/>
      <c r="AH931" s="1"/>
      <c r="AI931" s="1"/>
    </row>
    <row r="932" spans="1:35" ht="15.75" customHeight="1" x14ac:dyDescent="0.2">
      <c r="A932" s="1"/>
      <c r="B932" s="1"/>
      <c r="C932" s="1"/>
      <c r="D932" s="1"/>
      <c r="E932" s="1"/>
      <c r="F932" s="1135"/>
      <c r="G932" s="1"/>
      <c r="H932" s="1"/>
      <c r="I932" s="1133"/>
      <c r="J932" s="1133"/>
      <c r="K932" s="1133"/>
      <c r="L932" s="1133"/>
      <c r="M932" s="1133"/>
      <c r="N932" s="1133"/>
      <c r="O932" s="1133"/>
      <c r="P932" s="1133"/>
      <c r="Q932" s="1133"/>
      <c r="R932" s="1133"/>
      <c r="S932" s="1133"/>
      <c r="T932" s="1133"/>
      <c r="U932" s="1133"/>
      <c r="V932" s="1133"/>
      <c r="W932" s="1133"/>
      <c r="X932" s="1133"/>
      <c r="Y932" s="1133"/>
      <c r="Z932" s="1133"/>
      <c r="AA932" s="1133"/>
      <c r="AB932" s="1133"/>
      <c r="AC932" s="1"/>
      <c r="AD932" s="1"/>
      <c r="AE932" s="1"/>
      <c r="AF932" s="1"/>
      <c r="AG932" s="1"/>
      <c r="AH932" s="1"/>
      <c r="AI932" s="1"/>
    </row>
    <row r="933" spans="1:35" ht="15.75" customHeight="1" x14ac:dyDescent="0.2">
      <c r="A933" s="1"/>
      <c r="B933" s="1"/>
      <c r="C933" s="1"/>
      <c r="D933" s="1"/>
      <c r="E933" s="1"/>
      <c r="F933" s="1135"/>
      <c r="G933" s="1"/>
      <c r="H933" s="1"/>
      <c r="I933" s="1133"/>
      <c r="J933" s="1133"/>
      <c r="K933" s="1133"/>
      <c r="L933" s="1133"/>
      <c r="M933" s="1133"/>
      <c r="N933" s="1133"/>
      <c r="O933" s="1133"/>
      <c r="P933" s="1133"/>
      <c r="Q933" s="1133"/>
      <c r="R933" s="1133"/>
      <c r="S933" s="1133"/>
      <c r="T933" s="1133"/>
      <c r="U933" s="1133"/>
      <c r="V933" s="1133"/>
      <c r="W933" s="1133"/>
      <c r="X933" s="1133"/>
      <c r="Y933" s="1133"/>
      <c r="Z933" s="1133"/>
      <c r="AA933" s="1133"/>
      <c r="AB933" s="1133"/>
      <c r="AC933" s="1"/>
      <c r="AD933" s="1"/>
      <c r="AE933" s="1"/>
      <c r="AF933" s="1"/>
      <c r="AG933" s="1"/>
      <c r="AH933" s="1"/>
      <c r="AI933" s="1"/>
    </row>
    <row r="934" spans="1:35" ht="15.75" customHeight="1" x14ac:dyDescent="0.2">
      <c r="A934" s="1"/>
      <c r="B934" s="1"/>
      <c r="C934" s="1"/>
      <c r="D934" s="1"/>
      <c r="E934" s="1"/>
      <c r="F934" s="1135"/>
      <c r="G934" s="1"/>
      <c r="H934" s="1"/>
      <c r="I934" s="1133"/>
      <c r="J934" s="1133"/>
      <c r="K934" s="1133"/>
      <c r="L934" s="1133"/>
      <c r="M934" s="1133"/>
      <c r="N934" s="1133"/>
      <c r="O934" s="1133"/>
      <c r="P934" s="1133"/>
      <c r="Q934" s="1133"/>
      <c r="R934" s="1133"/>
      <c r="S934" s="1133"/>
      <c r="T934" s="1133"/>
      <c r="U934" s="1133"/>
      <c r="V934" s="1133"/>
      <c r="W934" s="1133"/>
      <c r="X934" s="1133"/>
      <c r="Y934" s="1133"/>
      <c r="Z934" s="1133"/>
      <c r="AA934" s="1133"/>
      <c r="AB934" s="1133"/>
      <c r="AC934" s="1"/>
      <c r="AD934" s="1"/>
      <c r="AE934" s="1"/>
      <c r="AF934" s="1"/>
      <c r="AG934" s="1"/>
      <c r="AH934" s="1"/>
      <c r="AI934" s="1"/>
    </row>
    <row r="935" spans="1:35" ht="15.75" customHeight="1" x14ac:dyDescent="0.2">
      <c r="A935" s="1"/>
      <c r="B935" s="1"/>
      <c r="C935" s="1"/>
      <c r="D935" s="1"/>
      <c r="E935" s="1"/>
      <c r="F935" s="1135"/>
      <c r="G935" s="1"/>
      <c r="H935" s="1"/>
      <c r="I935" s="1133"/>
      <c r="J935" s="1133"/>
      <c r="K935" s="1133"/>
      <c r="L935" s="1133"/>
      <c r="M935" s="1133"/>
      <c r="N935" s="1133"/>
      <c r="O935" s="1133"/>
      <c r="P935" s="1133"/>
      <c r="Q935" s="1133"/>
      <c r="R935" s="1133"/>
      <c r="S935" s="1133"/>
      <c r="T935" s="1133"/>
      <c r="U935" s="1133"/>
      <c r="V935" s="1133"/>
      <c r="W935" s="1133"/>
      <c r="X935" s="1133"/>
      <c r="Y935" s="1133"/>
      <c r="Z935" s="1133"/>
      <c r="AA935" s="1133"/>
      <c r="AB935" s="1133"/>
      <c r="AC935" s="1"/>
      <c r="AD935" s="1"/>
      <c r="AE935" s="1"/>
      <c r="AF935" s="1"/>
      <c r="AG935" s="1"/>
      <c r="AH935" s="1"/>
      <c r="AI935" s="1"/>
    </row>
    <row r="936" spans="1:35" ht="15.75" customHeight="1" x14ac:dyDescent="0.2">
      <c r="A936" s="1"/>
      <c r="B936" s="1"/>
      <c r="C936" s="1"/>
      <c r="D936" s="1"/>
      <c r="E936" s="1"/>
      <c r="F936" s="1135"/>
      <c r="G936" s="1"/>
      <c r="H936" s="1"/>
      <c r="I936" s="1133"/>
      <c r="J936" s="1133"/>
      <c r="K936" s="1133"/>
      <c r="L936" s="1133"/>
      <c r="M936" s="1133"/>
      <c r="N936" s="1133"/>
      <c r="O936" s="1133"/>
      <c r="P936" s="1133"/>
      <c r="Q936" s="1133"/>
      <c r="R936" s="1133"/>
      <c r="S936" s="1133"/>
      <c r="T936" s="1133"/>
      <c r="U936" s="1133"/>
      <c r="V936" s="1133"/>
      <c r="W936" s="1133"/>
      <c r="X936" s="1133"/>
      <c r="Y936" s="1133"/>
      <c r="Z936" s="1133"/>
      <c r="AA936" s="1133"/>
      <c r="AB936" s="1133"/>
      <c r="AC936" s="1"/>
      <c r="AD936" s="1"/>
      <c r="AE936" s="1"/>
      <c r="AF936" s="1"/>
      <c r="AG936" s="1"/>
      <c r="AH936" s="1"/>
      <c r="AI936" s="1"/>
    </row>
    <row r="937" spans="1:35" ht="15.75" customHeight="1" x14ac:dyDescent="0.2">
      <c r="A937" s="1"/>
      <c r="B937" s="1"/>
      <c r="C937" s="1"/>
      <c r="D937" s="1"/>
      <c r="E937" s="1"/>
      <c r="F937" s="1135"/>
      <c r="G937" s="1"/>
      <c r="H937" s="1"/>
      <c r="I937" s="1133"/>
      <c r="J937" s="1133"/>
      <c r="K937" s="1133"/>
      <c r="L937" s="1133"/>
      <c r="M937" s="1133"/>
      <c r="N937" s="1133"/>
      <c r="O937" s="1133"/>
      <c r="P937" s="1133"/>
      <c r="Q937" s="1133"/>
      <c r="R937" s="1133"/>
      <c r="S937" s="1133"/>
      <c r="T937" s="1133"/>
      <c r="U937" s="1133"/>
      <c r="V937" s="1133"/>
      <c r="W937" s="1133"/>
      <c r="X937" s="1133"/>
      <c r="Y937" s="1133"/>
      <c r="Z937" s="1133"/>
      <c r="AA937" s="1133"/>
      <c r="AB937" s="1133"/>
      <c r="AC937" s="1"/>
      <c r="AD937" s="1"/>
      <c r="AE937" s="1"/>
      <c r="AF937" s="1"/>
      <c r="AG937" s="1"/>
      <c r="AH937" s="1"/>
      <c r="AI937" s="1"/>
    </row>
    <row r="938" spans="1:35" ht="15.75" customHeight="1" x14ac:dyDescent="0.2">
      <c r="A938" s="1"/>
      <c r="B938" s="1"/>
      <c r="C938" s="1"/>
      <c r="D938" s="1"/>
      <c r="E938" s="1"/>
      <c r="F938" s="1135"/>
      <c r="G938" s="1"/>
      <c r="H938" s="1"/>
      <c r="I938" s="1133"/>
      <c r="J938" s="1133"/>
      <c r="K938" s="1133"/>
      <c r="L938" s="1133"/>
      <c r="M938" s="1133"/>
      <c r="N938" s="1133"/>
      <c r="O938" s="1133"/>
      <c r="P938" s="1133"/>
      <c r="Q938" s="1133"/>
      <c r="R938" s="1133"/>
      <c r="S938" s="1133"/>
      <c r="T938" s="1133"/>
      <c r="U938" s="1133"/>
      <c r="V938" s="1133"/>
      <c r="W938" s="1133"/>
      <c r="X938" s="1133"/>
      <c r="Y938" s="1133"/>
      <c r="Z938" s="1133"/>
      <c r="AA938" s="1133"/>
      <c r="AB938" s="1133"/>
      <c r="AC938" s="1"/>
      <c r="AD938" s="1"/>
      <c r="AE938" s="1"/>
      <c r="AF938" s="1"/>
      <c r="AG938" s="1"/>
      <c r="AH938" s="1"/>
      <c r="AI938" s="1"/>
    </row>
    <row r="939" spans="1:35" ht="15.75" customHeight="1" x14ac:dyDescent="0.2">
      <c r="A939" s="1"/>
      <c r="B939" s="1"/>
      <c r="C939" s="1"/>
      <c r="D939" s="1"/>
      <c r="E939" s="1"/>
      <c r="F939" s="1135"/>
      <c r="G939" s="1"/>
      <c r="H939" s="1"/>
      <c r="I939" s="1133"/>
      <c r="J939" s="1133"/>
      <c r="K939" s="1133"/>
      <c r="L939" s="1133"/>
      <c r="M939" s="1133"/>
      <c r="N939" s="1133"/>
      <c r="O939" s="1133"/>
      <c r="P939" s="1133"/>
      <c r="Q939" s="1133"/>
      <c r="R939" s="1133"/>
      <c r="S939" s="1133"/>
      <c r="T939" s="1133"/>
      <c r="U939" s="1133"/>
      <c r="V939" s="1133"/>
      <c r="W939" s="1133"/>
      <c r="X939" s="1133"/>
      <c r="Y939" s="1133"/>
      <c r="Z939" s="1133"/>
      <c r="AA939" s="1133"/>
      <c r="AB939" s="1133"/>
      <c r="AC939" s="1"/>
      <c r="AD939" s="1"/>
      <c r="AE939" s="1"/>
      <c r="AF939" s="1"/>
      <c r="AG939" s="1"/>
      <c r="AH939" s="1"/>
      <c r="AI939" s="1"/>
    </row>
    <row r="940" spans="1:35" ht="15.75" customHeight="1" x14ac:dyDescent="0.2">
      <c r="A940" s="1"/>
      <c r="B940" s="1"/>
      <c r="C940" s="1"/>
      <c r="D940" s="1"/>
      <c r="E940" s="1"/>
      <c r="F940" s="1135"/>
      <c r="G940" s="1"/>
      <c r="H940" s="1"/>
      <c r="I940" s="1133"/>
      <c r="J940" s="1133"/>
      <c r="K940" s="1133"/>
      <c r="L940" s="1133"/>
      <c r="M940" s="1133"/>
      <c r="N940" s="1133"/>
      <c r="O940" s="1133"/>
      <c r="P940" s="1133"/>
      <c r="Q940" s="1133"/>
      <c r="R940" s="1133"/>
      <c r="S940" s="1133"/>
      <c r="T940" s="1133"/>
      <c r="U940" s="1133"/>
      <c r="V940" s="1133"/>
      <c r="W940" s="1133"/>
      <c r="X940" s="1133"/>
      <c r="Y940" s="1133"/>
      <c r="Z940" s="1133"/>
      <c r="AA940" s="1133"/>
      <c r="AB940" s="1133"/>
      <c r="AC940" s="1"/>
      <c r="AD940" s="1"/>
      <c r="AE940" s="1"/>
      <c r="AF940" s="1"/>
      <c r="AG940" s="1"/>
      <c r="AH940" s="1"/>
      <c r="AI940" s="1"/>
    </row>
    <row r="941" spans="1:35" ht="15.75" customHeight="1" x14ac:dyDescent="0.2">
      <c r="A941" s="1"/>
      <c r="B941" s="1"/>
      <c r="C941" s="1"/>
      <c r="D941" s="1"/>
      <c r="E941" s="1"/>
      <c r="F941" s="1135"/>
      <c r="G941" s="1"/>
      <c r="H941" s="1"/>
      <c r="I941" s="1133"/>
      <c r="J941" s="1133"/>
      <c r="K941" s="1133"/>
      <c r="L941" s="1133"/>
      <c r="M941" s="1133"/>
      <c r="N941" s="1133"/>
      <c r="O941" s="1133"/>
      <c r="P941" s="1133"/>
      <c r="Q941" s="1133"/>
      <c r="R941" s="1133"/>
      <c r="S941" s="1133"/>
      <c r="T941" s="1133"/>
      <c r="U941" s="1133"/>
      <c r="V941" s="1133"/>
      <c r="W941" s="1133"/>
      <c r="X941" s="1133"/>
      <c r="Y941" s="1133"/>
      <c r="Z941" s="1133"/>
      <c r="AA941" s="1133"/>
      <c r="AB941" s="1133"/>
      <c r="AC941" s="1"/>
      <c r="AD941" s="1"/>
      <c r="AE941" s="1"/>
      <c r="AF941" s="1"/>
      <c r="AG941" s="1"/>
      <c r="AH941" s="1"/>
      <c r="AI941" s="1"/>
    </row>
    <row r="942" spans="1:35" ht="15.75" customHeight="1" x14ac:dyDescent="0.2">
      <c r="A942" s="1"/>
      <c r="B942" s="1"/>
      <c r="C942" s="1"/>
      <c r="D942" s="1"/>
      <c r="E942" s="1"/>
      <c r="F942" s="1135"/>
      <c r="G942" s="1"/>
      <c r="H942" s="1"/>
      <c r="I942" s="1133"/>
      <c r="J942" s="1133"/>
      <c r="K942" s="1133"/>
      <c r="L942" s="1133"/>
      <c r="M942" s="1133"/>
      <c r="N942" s="1133"/>
      <c r="O942" s="1133"/>
      <c r="P942" s="1133"/>
      <c r="Q942" s="1133"/>
      <c r="R942" s="1133"/>
      <c r="S942" s="1133"/>
      <c r="T942" s="1133"/>
      <c r="U942" s="1133"/>
      <c r="V942" s="1133"/>
      <c r="W942" s="1133"/>
      <c r="X942" s="1133"/>
      <c r="Y942" s="1133"/>
      <c r="Z942" s="1133"/>
      <c r="AA942" s="1133"/>
      <c r="AB942" s="1133"/>
      <c r="AC942" s="1"/>
      <c r="AD942" s="1"/>
      <c r="AE942" s="1"/>
      <c r="AF942" s="1"/>
      <c r="AG942" s="1"/>
      <c r="AH942" s="1"/>
      <c r="AI942" s="1"/>
    </row>
    <row r="943" spans="1:35" ht="15.75" customHeight="1" x14ac:dyDescent="0.2">
      <c r="A943" s="1"/>
      <c r="B943" s="1"/>
      <c r="C943" s="1"/>
      <c r="D943" s="1"/>
      <c r="E943" s="1"/>
      <c r="F943" s="1135"/>
      <c r="G943" s="1"/>
      <c r="H943" s="1"/>
      <c r="I943" s="1133"/>
      <c r="J943" s="1133"/>
      <c r="K943" s="1133"/>
      <c r="L943" s="1133"/>
      <c r="M943" s="1133"/>
      <c r="N943" s="1133"/>
      <c r="O943" s="1133"/>
      <c r="P943" s="1133"/>
      <c r="Q943" s="1133"/>
      <c r="R943" s="1133"/>
      <c r="S943" s="1133"/>
      <c r="T943" s="1133"/>
      <c r="U943" s="1133"/>
      <c r="V943" s="1133"/>
      <c r="W943" s="1133"/>
      <c r="X943" s="1133"/>
      <c r="Y943" s="1133"/>
      <c r="Z943" s="1133"/>
      <c r="AA943" s="1133"/>
      <c r="AB943" s="1133"/>
      <c r="AC943" s="1"/>
      <c r="AD943" s="1"/>
      <c r="AE943" s="1"/>
      <c r="AF943" s="1"/>
      <c r="AG943" s="1"/>
      <c r="AH943" s="1"/>
      <c r="AI943" s="1"/>
    </row>
    <row r="944" spans="1:35" ht="15.75" customHeight="1" x14ac:dyDescent="0.2">
      <c r="A944" s="1"/>
      <c r="B944" s="1"/>
      <c r="C944" s="1"/>
      <c r="D944" s="1"/>
      <c r="E944" s="1"/>
      <c r="F944" s="1135"/>
      <c r="G944" s="1"/>
      <c r="H944" s="1"/>
      <c r="I944" s="1133"/>
      <c r="J944" s="1133"/>
      <c r="K944" s="1133"/>
      <c r="L944" s="1133"/>
      <c r="M944" s="1133"/>
      <c r="N944" s="1133"/>
      <c r="O944" s="1133"/>
      <c r="P944" s="1133"/>
      <c r="Q944" s="1133"/>
      <c r="R944" s="1133"/>
      <c r="S944" s="1133"/>
      <c r="T944" s="1133"/>
      <c r="U944" s="1133"/>
      <c r="V944" s="1133"/>
      <c r="W944" s="1133"/>
      <c r="X944" s="1133"/>
      <c r="Y944" s="1133"/>
      <c r="Z944" s="1133"/>
      <c r="AA944" s="1133"/>
      <c r="AB944" s="1133"/>
      <c r="AC944" s="1"/>
      <c r="AD944" s="1"/>
      <c r="AE944" s="1"/>
      <c r="AF944" s="1"/>
      <c r="AG944" s="1"/>
      <c r="AH944" s="1"/>
      <c r="AI944" s="1"/>
    </row>
    <row r="945" spans="1:35" ht="15.75" customHeight="1" x14ac:dyDescent="0.2">
      <c r="A945" s="1"/>
      <c r="B945" s="1"/>
      <c r="C945" s="1"/>
      <c r="D945" s="1"/>
      <c r="E945" s="1"/>
      <c r="F945" s="1135"/>
      <c r="G945" s="1"/>
      <c r="H945" s="1"/>
      <c r="I945" s="1133"/>
      <c r="J945" s="1133"/>
      <c r="K945" s="1133"/>
      <c r="L945" s="1133"/>
      <c r="M945" s="1133"/>
      <c r="N945" s="1133"/>
      <c r="O945" s="1133"/>
      <c r="P945" s="1133"/>
      <c r="Q945" s="1133"/>
      <c r="R945" s="1133"/>
      <c r="S945" s="1133"/>
      <c r="T945" s="1133"/>
      <c r="U945" s="1133"/>
      <c r="V945" s="1133"/>
      <c r="W945" s="1133"/>
      <c r="X945" s="1133"/>
      <c r="Y945" s="1133"/>
      <c r="Z945" s="1133"/>
      <c r="AA945" s="1133"/>
      <c r="AB945" s="1133"/>
      <c r="AC945" s="1"/>
      <c r="AD945" s="1"/>
      <c r="AE945" s="1"/>
      <c r="AF945" s="1"/>
      <c r="AG945" s="1"/>
      <c r="AH945" s="1"/>
      <c r="AI945" s="1"/>
    </row>
    <row r="946" spans="1:35" ht="15.75" customHeight="1" x14ac:dyDescent="0.2">
      <c r="A946" s="1"/>
      <c r="B946" s="1"/>
      <c r="C946" s="1"/>
      <c r="D946" s="1"/>
      <c r="E946" s="1"/>
      <c r="F946" s="1135"/>
      <c r="G946" s="1"/>
      <c r="H946" s="1"/>
      <c r="I946" s="1133"/>
      <c r="J946" s="1133"/>
      <c r="K946" s="1133"/>
      <c r="L946" s="1133"/>
      <c r="M946" s="1133"/>
      <c r="N946" s="1133"/>
      <c r="O946" s="1133"/>
      <c r="P946" s="1133"/>
      <c r="Q946" s="1133"/>
      <c r="R946" s="1133"/>
      <c r="S946" s="1133"/>
      <c r="T946" s="1133"/>
      <c r="U946" s="1133"/>
      <c r="V946" s="1133"/>
      <c r="W946" s="1133"/>
      <c r="X946" s="1133"/>
      <c r="Y946" s="1133"/>
      <c r="Z946" s="1133"/>
      <c r="AA946" s="1133"/>
      <c r="AB946" s="1133"/>
      <c r="AC946" s="1"/>
      <c r="AD946" s="1"/>
      <c r="AE946" s="1"/>
      <c r="AF946" s="1"/>
      <c r="AG946" s="1"/>
      <c r="AH946" s="1"/>
      <c r="AI946" s="1"/>
    </row>
    <row r="947" spans="1:35" ht="15.75" customHeight="1" x14ac:dyDescent="0.2">
      <c r="A947" s="1"/>
      <c r="B947" s="1"/>
      <c r="C947" s="1"/>
      <c r="D947" s="1"/>
      <c r="E947" s="1"/>
      <c r="F947" s="1135"/>
      <c r="G947" s="1"/>
      <c r="H947" s="1"/>
      <c r="I947" s="1133"/>
      <c r="J947" s="1133"/>
      <c r="K947" s="1133"/>
      <c r="L947" s="1133"/>
      <c r="M947" s="1133"/>
      <c r="N947" s="1133"/>
      <c r="O947" s="1133"/>
      <c r="P947" s="1133"/>
      <c r="Q947" s="1133"/>
      <c r="R947" s="1133"/>
      <c r="S947" s="1133"/>
      <c r="T947" s="1133"/>
      <c r="U947" s="1133"/>
      <c r="V947" s="1133"/>
      <c r="W947" s="1133"/>
      <c r="X947" s="1133"/>
      <c r="Y947" s="1133"/>
      <c r="Z947" s="1133"/>
      <c r="AA947" s="1133"/>
      <c r="AB947" s="1133"/>
      <c r="AC947" s="1"/>
      <c r="AD947" s="1"/>
      <c r="AE947" s="1"/>
      <c r="AF947" s="1"/>
      <c r="AG947" s="1"/>
      <c r="AH947" s="1"/>
      <c r="AI947" s="1"/>
    </row>
    <row r="948" spans="1:35" ht="15.75" customHeight="1" x14ac:dyDescent="0.2">
      <c r="A948" s="1"/>
      <c r="B948" s="1"/>
      <c r="C948" s="1"/>
      <c r="D948" s="1"/>
      <c r="E948" s="1"/>
      <c r="F948" s="1135"/>
      <c r="G948" s="1"/>
      <c r="H948" s="1"/>
      <c r="I948" s="1133"/>
      <c r="J948" s="1133"/>
      <c r="K948" s="1133"/>
      <c r="L948" s="1133"/>
      <c r="M948" s="1133"/>
      <c r="N948" s="1133"/>
      <c r="O948" s="1133"/>
      <c r="P948" s="1133"/>
      <c r="Q948" s="1133"/>
      <c r="R948" s="1133"/>
      <c r="S948" s="1133"/>
      <c r="T948" s="1133"/>
      <c r="U948" s="1133"/>
      <c r="V948" s="1133"/>
      <c r="W948" s="1133"/>
      <c r="X948" s="1133"/>
      <c r="Y948" s="1133"/>
      <c r="Z948" s="1133"/>
      <c r="AA948" s="1133"/>
      <c r="AB948" s="1133"/>
      <c r="AC948" s="1"/>
      <c r="AD948" s="1"/>
      <c r="AE948" s="1"/>
      <c r="AF948" s="1"/>
      <c r="AG948" s="1"/>
      <c r="AH948" s="1"/>
      <c r="AI948" s="1"/>
    </row>
    <row r="949" spans="1:35" ht="15.75" customHeight="1" x14ac:dyDescent="0.2">
      <c r="A949" s="1"/>
      <c r="B949" s="1"/>
      <c r="C949" s="1"/>
      <c r="D949" s="1"/>
      <c r="E949" s="1"/>
      <c r="F949" s="1135"/>
      <c r="G949" s="1"/>
      <c r="H949" s="1"/>
      <c r="I949" s="1133"/>
      <c r="J949" s="1133"/>
      <c r="K949" s="1133"/>
      <c r="L949" s="1133"/>
      <c r="M949" s="1133"/>
      <c r="N949" s="1133"/>
      <c r="O949" s="1133"/>
      <c r="P949" s="1133"/>
      <c r="Q949" s="1133"/>
      <c r="R949" s="1133"/>
      <c r="S949" s="1133"/>
      <c r="T949" s="1133"/>
      <c r="U949" s="1133"/>
      <c r="V949" s="1133"/>
      <c r="W949" s="1133"/>
      <c r="X949" s="1133"/>
      <c r="Y949" s="1133"/>
      <c r="Z949" s="1133"/>
      <c r="AA949" s="1133"/>
      <c r="AB949" s="1133"/>
      <c r="AC949" s="1"/>
      <c r="AD949" s="1"/>
      <c r="AE949" s="1"/>
      <c r="AF949" s="1"/>
      <c r="AG949" s="1"/>
      <c r="AH949" s="1"/>
      <c r="AI949" s="1"/>
    </row>
    <row r="950" spans="1:35" ht="15.75" customHeight="1" x14ac:dyDescent="0.2">
      <c r="A950" s="1"/>
      <c r="B950" s="1"/>
      <c r="C950" s="1"/>
      <c r="D950" s="1"/>
      <c r="E950" s="1"/>
      <c r="F950" s="1135"/>
      <c r="G950" s="1"/>
      <c r="H950" s="1"/>
      <c r="I950" s="1133"/>
      <c r="J950" s="1133"/>
      <c r="K950" s="1133"/>
      <c r="L950" s="1133"/>
      <c r="M950" s="1133"/>
      <c r="N950" s="1133"/>
      <c r="O950" s="1133"/>
      <c r="P950" s="1133"/>
      <c r="Q950" s="1133"/>
      <c r="R950" s="1133"/>
      <c r="S950" s="1133"/>
      <c r="T950" s="1133"/>
      <c r="U950" s="1133"/>
      <c r="V950" s="1133"/>
      <c r="W950" s="1133"/>
      <c r="X950" s="1133"/>
      <c r="Y950" s="1133"/>
      <c r="Z950" s="1133"/>
      <c r="AA950" s="1133"/>
      <c r="AB950" s="1133"/>
      <c r="AC950" s="1"/>
      <c r="AD950" s="1"/>
      <c r="AE950" s="1"/>
      <c r="AF950" s="1"/>
      <c r="AG950" s="1"/>
      <c r="AH950" s="1"/>
      <c r="AI950" s="1"/>
    </row>
    <row r="951" spans="1:35" ht="15.75" customHeight="1" x14ac:dyDescent="0.2">
      <c r="A951" s="1"/>
      <c r="B951" s="1"/>
      <c r="C951" s="1"/>
      <c r="D951" s="1"/>
      <c r="E951" s="1"/>
      <c r="F951" s="1135"/>
      <c r="G951" s="1"/>
      <c r="H951" s="1"/>
      <c r="I951" s="1133"/>
      <c r="J951" s="1133"/>
      <c r="K951" s="1133"/>
      <c r="L951" s="1133"/>
      <c r="M951" s="1133"/>
      <c r="N951" s="1133"/>
      <c r="O951" s="1133"/>
      <c r="P951" s="1133"/>
      <c r="Q951" s="1133"/>
      <c r="R951" s="1133"/>
      <c r="S951" s="1133"/>
      <c r="T951" s="1133"/>
      <c r="U951" s="1133"/>
      <c r="V951" s="1133"/>
      <c r="W951" s="1133"/>
      <c r="X951" s="1133"/>
      <c r="Y951" s="1133"/>
      <c r="Z951" s="1133"/>
      <c r="AA951" s="1133"/>
      <c r="AB951" s="1133"/>
      <c r="AC951" s="1"/>
      <c r="AD951" s="1"/>
      <c r="AE951" s="1"/>
      <c r="AF951" s="1"/>
      <c r="AG951" s="1"/>
      <c r="AH951" s="1"/>
      <c r="AI951" s="1"/>
    </row>
    <row r="952" spans="1:35" ht="15.75" customHeight="1" x14ac:dyDescent="0.2">
      <c r="A952" s="1"/>
      <c r="B952" s="1"/>
      <c r="C952" s="1"/>
      <c r="D952" s="1"/>
      <c r="E952" s="1"/>
      <c r="F952" s="1135"/>
      <c r="G952" s="1"/>
      <c r="H952" s="1"/>
      <c r="I952" s="1133"/>
      <c r="J952" s="1133"/>
      <c r="K952" s="1133"/>
      <c r="L952" s="1133"/>
      <c r="M952" s="1133"/>
      <c r="N952" s="1133"/>
      <c r="O952" s="1133"/>
      <c r="P952" s="1133"/>
      <c r="Q952" s="1133"/>
      <c r="R952" s="1133"/>
      <c r="S952" s="1133"/>
      <c r="T952" s="1133"/>
      <c r="U952" s="1133"/>
      <c r="V952" s="1133"/>
      <c r="W952" s="1133"/>
      <c r="X952" s="1133"/>
      <c r="Y952" s="1133"/>
      <c r="Z952" s="1133"/>
      <c r="AA952" s="1133"/>
      <c r="AB952" s="1133"/>
      <c r="AC952" s="1"/>
      <c r="AD952" s="1"/>
      <c r="AE952" s="1"/>
      <c r="AF952" s="1"/>
      <c r="AG952" s="1"/>
      <c r="AH952" s="1"/>
      <c r="AI952" s="1"/>
    </row>
    <row r="953" spans="1:35" ht="15.75" customHeight="1" x14ac:dyDescent="0.2">
      <c r="A953" s="1"/>
      <c r="B953" s="1"/>
      <c r="C953" s="1"/>
      <c r="D953" s="1"/>
      <c r="E953" s="1"/>
      <c r="F953" s="1135"/>
      <c r="G953" s="1"/>
      <c r="H953" s="1"/>
      <c r="I953" s="1133"/>
      <c r="J953" s="1133"/>
      <c r="K953" s="1133"/>
      <c r="L953" s="1133"/>
      <c r="M953" s="1133"/>
      <c r="N953" s="1133"/>
      <c r="O953" s="1133"/>
      <c r="P953" s="1133"/>
      <c r="Q953" s="1133"/>
      <c r="R953" s="1133"/>
      <c r="S953" s="1133"/>
      <c r="T953" s="1133"/>
      <c r="U953" s="1133"/>
      <c r="V953" s="1133"/>
      <c r="W953" s="1133"/>
      <c r="X953" s="1133"/>
      <c r="Y953" s="1133"/>
      <c r="Z953" s="1133"/>
      <c r="AA953" s="1133"/>
      <c r="AB953" s="1133"/>
      <c r="AC953" s="1"/>
      <c r="AD953" s="1"/>
      <c r="AE953" s="1"/>
      <c r="AF953" s="1"/>
      <c r="AG953" s="1"/>
      <c r="AH953" s="1"/>
      <c r="AI953" s="1"/>
    </row>
    <row r="954" spans="1:35" ht="15.75" customHeight="1" x14ac:dyDescent="0.2">
      <c r="A954" s="1"/>
      <c r="B954" s="1"/>
      <c r="C954" s="1"/>
      <c r="D954" s="1"/>
      <c r="E954" s="1"/>
      <c r="F954" s="1135"/>
      <c r="G954" s="1"/>
      <c r="H954" s="1"/>
      <c r="I954" s="1133"/>
      <c r="J954" s="1133"/>
      <c r="K954" s="1133"/>
      <c r="L954" s="1133"/>
      <c r="M954" s="1133"/>
      <c r="N954" s="1133"/>
      <c r="O954" s="1133"/>
      <c r="P954" s="1133"/>
      <c r="Q954" s="1133"/>
      <c r="R954" s="1133"/>
      <c r="S954" s="1133"/>
      <c r="T954" s="1133"/>
      <c r="U954" s="1133"/>
      <c r="V954" s="1133"/>
      <c r="W954" s="1133"/>
      <c r="X954" s="1133"/>
      <c r="Y954" s="1133"/>
      <c r="Z954" s="1133"/>
      <c r="AA954" s="1133"/>
      <c r="AB954" s="1133"/>
      <c r="AC954" s="1"/>
      <c r="AD954" s="1"/>
      <c r="AE954" s="1"/>
      <c r="AF954" s="1"/>
      <c r="AG954" s="1"/>
      <c r="AH954" s="1"/>
      <c r="AI954" s="1"/>
    </row>
    <row r="955" spans="1:35" ht="15.75" customHeight="1" x14ac:dyDescent="0.2">
      <c r="A955" s="1"/>
      <c r="B955" s="1"/>
      <c r="C955" s="1"/>
      <c r="D955" s="1"/>
      <c r="E955" s="1"/>
      <c r="F955" s="1135"/>
      <c r="G955" s="1"/>
      <c r="H955" s="1"/>
      <c r="I955" s="1133"/>
      <c r="J955" s="1133"/>
      <c r="K955" s="1133"/>
      <c r="L955" s="1133"/>
      <c r="M955" s="1133"/>
      <c r="N955" s="1133"/>
      <c r="O955" s="1133"/>
      <c r="P955" s="1133"/>
      <c r="Q955" s="1133"/>
      <c r="R955" s="1133"/>
      <c r="S955" s="1133"/>
      <c r="T955" s="1133"/>
      <c r="U955" s="1133"/>
      <c r="V955" s="1133"/>
      <c r="W955" s="1133"/>
      <c r="X955" s="1133"/>
      <c r="Y955" s="1133"/>
      <c r="Z955" s="1133"/>
      <c r="AA955" s="1133"/>
      <c r="AB955" s="1133"/>
      <c r="AC955" s="1"/>
      <c r="AD955" s="1"/>
      <c r="AE955" s="1"/>
      <c r="AF955" s="1"/>
      <c r="AG955" s="1"/>
      <c r="AH955" s="1"/>
      <c r="AI955" s="1"/>
    </row>
    <row r="956" spans="1:35" ht="15.75" customHeight="1" x14ac:dyDescent="0.2">
      <c r="A956" s="1"/>
      <c r="B956" s="1"/>
      <c r="C956" s="1"/>
      <c r="D956" s="1"/>
      <c r="E956" s="1"/>
      <c r="F956" s="1135"/>
      <c r="G956" s="1"/>
      <c r="H956" s="1"/>
      <c r="I956" s="1133"/>
      <c r="J956" s="1133"/>
      <c r="K956" s="1133"/>
      <c r="L956" s="1133"/>
      <c r="M956" s="1133"/>
      <c r="N956" s="1133"/>
      <c r="O956" s="1133"/>
      <c r="P956" s="1133"/>
      <c r="Q956" s="1133"/>
      <c r="R956" s="1133"/>
      <c r="S956" s="1133"/>
      <c r="T956" s="1133"/>
      <c r="U956" s="1133"/>
      <c r="V956" s="1133"/>
      <c r="W956" s="1133"/>
      <c r="X956" s="1133"/>
      <c r="Y956" s="1133"/>
      <c r="Z956" s="1133"/>
      <c r="AA956" s="1133"/>
      <c r="AB956" s="1133"/>
      <c r="AC956" s="1"/>
      <c r="AD956" s="1"/>
      <c r="AE956" s="1"/>
      <c r="AF956" s="1"/>
      <c r="AG956" s="1"/>
      <c r="AH956" s="1"/>
      <c r="AI956" s="1"/>
    </row>
    <row r="957" spans="1:35" ht="15.75" customHeight="1" x14ac:dyDescent="0.2">
      <c r="A957" s="1"/>
      <c r="B957" s="1"/>
      <c r="C957" s="1"/>
      <c r="D957" s="1"/>
      <c r="E957" s="1"/>
      <c r="F957" s="1135"/>
      <c r="G957" s="1"/>
      <c r="H957" s="1"/>
      <c r="I957" s="1133"/>
      <c r="J957" s="1133"/>
      <c r="K957" s="1133"/>
      <c r="L957" s="1133"/>
      <c r="M957" s="1133"/>
      <c r="N957" s="1133"/>
      <c r="O957" s="1133"/>
      <c r="P957" s="1133"/>
      <c r="Q957" s="1133"/>
      <c r="R957" s="1133"/>
      <c r="S957" s="1133"/>
      <c r="T957" s="1133"/>
      <c r="U957" s="1133"/>
      <c r="V957" s="1133"/>
      <c r="W957" s="1133"/>
      <c r="X957" s="1133"/>
      <c r="Y957" s="1133"/>
      <c r="Z957" s="1133"/>
      <c r="AA957" s="1133"/>
      <c r="AB957" s="1133"/>
      <c r="AC957" s="1"/>
      <c r="AD957" s="1"/>
      <c r="AE957" s="1"/>
      <c r="AF957" s="1"/>
      <c r="AG957" s="1"/>
      <c r="AH957" s="1"/>
      <c r="AI957" s="1"/>
    </row>
    <row r="958" spans="1:35" ht="15.75" customHeight="1" x14ac:dyDescent="0.2">
      <c r="A958" s="1"/>
      <c r="B958" s="1"/>
      <c r="C958" s="1"/>
      <c r="D958" s="1"/>
      <c r="E958" s="1"/>
      <c r="F958" s="1135"/>
      <c r="G958" s="1"/>
      <c r="H958" s="1"/>
      <c r="I958" s="1133"/>
      <c r="J958" s="1133"/>
      <c r="K958" s="1133"/>
      <c r="L958" s="1133"/>
      <c r="M958" s="1133"/>
      <c r="N958" s="1133"/>
      <c r="O958" s="1133"/>
      <c r="P958" s="1133"/>
      <c r="Q958" s="1133"/>
      <c r="R958" s="1133"/>
      <c r="S958" s="1133"/>
      <c r="T958" s="1133"/>
      <c r="U958" s="1133"/>
      <c r="V958" s="1133"/>
      <c r="W958" s="1133"/>
      <c r="X958" s="1133"/>
      <c r="Y958" s="1133"/>
      <c r="Z958" s="1133"/>
      <c r="AA958" s="1133"/>
      <c r="AB958" s="1133"/>
      <c r="AC958" s="1"/>
      <c r="AD958" s="1"/>
      <c r="AE958" s="1"/>
      <c r="AF958" s="1"/>
      <c r="AG958" s="1"/>
      <c r="AH958" s="1"/>
      <c r="AI958" s="1"/>
    </row>
    <row r="959" spans="1:35" ht="15.75" customHeight="1" x14ac:dyDescent="0.2">
      <c r="A959" s="1"/>
      <c r="B959" s="1"/>
      <c r="C959" s="1"/>
      <c r="D959" s="1"/>
      <c r="E959" s="1"/>
      <c r="F959" s="1135"/>
      <c r="G959" s="1"/>
      <c r="H959" s="1"/>
      <c r="I959" s="1133"/>
      <c r="J959" s="1133"/>
      <c r="K959" s="1133"/>
      <c r="L959" s="1133"/>
      <c r="M959" s="1133"/>
      <c r="N959" s="1133"/>
      <c r="O959" s="1133"/>
      <c r="P959" s="1133"/>
      <c r="Q959" s="1133"/>
      <c r="R959" s="1133"/>
      <c r="S959" s="1133"/>
      <c r="T959" s="1133"/>
      <c r="U959" s="1133"/>
      <c r="V959" s="1133"/>
      <c r="W959" s="1133"/>
      <c r="X959" s="1133"/>
      <c r="Y959" s="1133"/>
      <c r="Z959" s="1133"/>
      <c r="AA959" s="1133"/>
      <c r="AB959" s="1133"/>
      <c r="AC959" s="1"/>
      <c r="AD959" s="1"/>
      <c r="AE959" s="1"/>
      <c r="AF959" s="1"/>
      <c r="AG959" s="1"/>
      <c r="AH959" s="1"/>
      <c r="AI959" s="1"/>
    </row>
    <row r="960" spans="1:35" ht="15.75" customHeight="1" x14ac:dyDescent="0.2">
      <c r="A960" s="1"/>
      <c r="B960" s="1"/>
      <c r="C960" s="1"/>
      <c r="D960" s="1"/>
      <c r="E960" s="1"/>
      <c r="F960" s="1135"/>
      <c r="G960" s="1"/>
      <c r="H960" s="1"/>
      <c r="I960" s="1133"/>
      <c r="J960" s="1133"/>
      <c r="K960" s="1133"/>
      <c r="L960" s="1133"/>
      <c r="M960" s="1133"/>
      <c r="N960" s="1133"/>
      <c r="O960" s="1133"/>
      <c r="P960" s="1133"/>
      <c r="Q960" s="1133"/>
      <c r="R960" s="1133"/>
      <c r="S960" s="1133"/>
      <c r="T960" s="1133"/>
      <c r="U960" s="1133"/>
      <c r="V960" s="1133"/>
      <c r="W960" s="1133"/>
      <c r="X960" s="1133"/>
      <c r="Y960" s="1133"/>
      <c r="Z960" s="1133"/>
      <c r="AA960" s="1133"/>
      <c r="AB960" s="1133"/>
      <c r="AC960" s="1"/>
      <c r="AD960" s="1"/>
      <c r="AE960" s="1"/>
      <c r="AF960" s="1"/>
      <c r="AG960" s="1"/>
      <c r="AH960" s="1"/>
      <c r="AI960" s="1"/>
    </row>
    <row r="961" spans="1:35" ht="15.75" customHeight="1" x14ac:dyDescent="0.2">
      <c r="A961" s="1"/>
      <c r="B961" s="1"/>
      <c r="C961" s="1"/>
      <c r="D961" s="1"/>
      <c r="E961" s="1"/>
      <c r="F961" s="1135"/>
      <c r="G961" s="1"/>
      <c r="H961" s="1"/>
      <c r="I961" s="1133"/>
      <c r="J961" s="1133"/>
      <c r="K961" s="1133"/>
      <c r="L961" s="1133"/>
      <c r="M961" s="1133"/>
      <c r="N961" s="1133"/>
      <c r="O961" s="1133"/>
      <c r="P961" s="1133"/>
      <c r="Q961" s="1133"/>
      <c r="R961" s="1133"/>
      <c r="S961" s="1133"/>
      <c r="T961" s="1133"/>
      <c r="U961" s="1133"/>
      <c r="V961" s="1133"/>
      <c r="W961" s="1133"/>
      <c r="X961" s="1133"/>
      <c r="Y961" s="1133"/>
      <c r="Z961" s="1133"/>
      <c r="AA961" s="1133"/>
      <c r="AB961" s="1133"/>
      <c r="AC961" s="1"/>
      <c r="AD961" s="1"/>
      <c r="AE961" s="1"/>
      <c r="AF961" s="1"/>
      <c r="AG961" s="1"/>
      <c r="AH961" s="1"/>
      <c r="AI961" s="1"/>
    </row>
    <row r="962" spans="1:35" ht="15.75" customHeight="1" x14ac:dyDescent="0.2">
      <c r="A962" s="1"/>
      <c r="B962" s="1"/>
      <c r="C962" s="1"/>
      <c r="D962" s="1"/>
      <c r="E962" s="1"/>
      <c r="F962" s="1135"/>
      <c r="G962" s="1"/>
      <c r="H962" s="1"/>
      <c r="I962" s="1133"/>
      <c r="J962" s="1133"/>
      <c r="K962" s="1133"/>
      <c r="L962" s="1133"/>
      <c r="M962" s="1133"/>
      <c r="N962" s="1133"/>
      <c r="O962" s="1133"/>
      <c r="P962" s="1133"/>
      <c r="Q962" s="1133"/>
      <c r="R962" s="1133"/>
      <c r="S962" s="1133"/>
      <c r="T962" s="1133"/>
      <c r="U962" s="1133"/>
      <c r="V962" s="1133"/>
      <c r="W962" s="1133"/>
      <c r="X962" s="1133"/>
      <c r="Y962" s="1133"/>
      <c r="Z962" s="1133"/>
      <c r="AA962" s="1133"/>
      <c r="AB962" s="1133"/>
      <c r="AC962" s="1"/>
      <c r="AD962" s="1"/>
      <c r="AE962" s="1"/>
      <c r="AF962" s="1"/>
      <c r="AG962" s="1"/>
      <c r="AH962" s="1"/>
      <c r="AI962" s="1"/>
    </row>
    <row r="963" spans="1:35" ht="15.75" customHeight="1" x14ac:dyDescent="0.2">
      <c r="A963" s="1"/>
      <c r="B963" s="1"/>
      <c r="C963" s="1"/>
      <c r="D963" s="1"/>
      <c r="E963" s="1"/>
      <c r="F963" s="1135"/>
      <c r="G963" s="1"/>
      <c r="H963" s="1"/>
      <c r="I963" s="1133"/>
      <c r="J963" s="1133"/>
      <c r="K963" s="1133"/>
      <c r="L963" s="1133"/>
      <c r="M963" s="1133"/>
      <c r="N963" s="1133"/>
      <c r="O963" s="1133"/>
      <c r="P963" s="1133"/>
      <c r="Q963" s="1133"/>
      <c r="R963" s="1133"/>
      <c r="S963" s="1133"/>
      <c r="T963" s="1133"/>
      <c r="U963" s="1133"/>
      <c r="V963" s="1133"/>
      <c r="W963" s="1133"/>
      <c r="X963" s="1133"/>
      <c r="Y963" s="1133"/>
      <c r="Z963" s="1133"/>
      <c r="AA963" s="1133"/>
      <c r="AB963" s="1133"/>
      <c r="AC963" s="1"/>
      <c r="AD963" s="1"/>
      <c r="AE963" s="1"/>
      <c r="AF963" s="1"/>
      <c r="AG963" s="1"/>
      <c r="AH963" s="1"/>
      <c r="AI963" s="1"/>
    </row>
    <row r="964" spans="1:35" ht="15.75" customHeight="1" x14ac:dyDescent="0.2">
      <c r="A964" s="1"/>
      <c r="B964" s="1"/>
      <c r="C964" s="1"/>
      <c r="D964" s="1"/>
      <c r="E964" s="1"/>
      <c r="F964" s="1135"/>
      <c r="G964" s="1"/>
      <c r="H964" s="1"/>
      <c r="I964" s="1133"/>
      <c r="J964" s="1133"/>
      <c r="K964" s="1133"/>
      <c r="L964" s="1133"/>
      <c r="M964" s="1133"/>
      <c r="N964" s="1133"/>
      <c r="O964" s="1133"/>
      <c r="P964" s="1133"/>
      <c r="Q964" s="1133"/>
      <c r="R964" s="1133"/>
      <c r="S964" s="1133"/>
      <c r="T964" s="1133"/>
      <c r="U964" s="1133"/>
      <c r="V964" s="1133"/>
      <c r="W964" s="1133"/>
      <c r="X964" s="1133"/>
      <c r="Y964" s="1133"/>
      <c r="Z964" s="1133"/>
      <c r="AA964" s="1133"/>
      <c r="AB964" s="1133"/>
      <c r="AC964" s="1"/>
      <c r="AD964" s="1"/>
      <c r="AE964" s="1"/>
      <c r="AF964" s="1"/>
      <c r="AG964" s="1"/>
      <c r="AH964" s="1"/>
      <c r="AI964" s="1"/>
    </row>
    <row r="965" spans="1:35" ht="15.75" customHeight="1" x14ac:dyDescent="0.2">
      <c r="A965" s="1"/>
      <c r="B965" s="1"/>
      <c r="C965" s="1"/>
      <c r="D965" s="1"/>
      <c r="E965" s="1"/>
      <c r="F965" s="1135"/>
      <c r="G965" s="1"/>
      <c r="H965" s="1"/>
      <c r="I965" s="1133"/>
      <c r="J965" s="1133"/>
      <c r="K965" s="1133"/>
      <c r="L965" s="1133"/>
      <c r="M965" s="1133"/>
      <c r="N965" s="1133"/>
      <c r="O965" s="1133"/>
      <c r="P965" s="1133"/>
      <c r="Q965" s="1133"/>
      <c r="R965" s="1133"/>
      <c r="S965" s="1133"/>
      <c r="T965" s="1133"/>
      <c r="U965" s="1133"/>
      <c r="V965" s="1133"/>
      <c r="W965" s="1133"/>
      <c r="X965" s="1133"/>
      <c r="Y965" s="1133"/>
      <c r="Z965" s="1133"/>
      <c r="AA965" s="1133"/>
      <c r="AB965" s="1133"/>
      <c r="AC965" s="1"/>
      <c r="AD965" s="1"/>
      <c r="AE965" s="1"/>
      <c r="AF965" s="1"/>
      <c r="AG965" s="1"/>
      <c r="AH965" s="1"/>
      <c r="AI965" s="1"/>
    </row>
    <row r="966" spans="1:35" ht="15.75" customHeight="1" x14ac:dyDescent="0.2">
      <c r="A966" s="1"/>
      <c r="B966" s="1"/>
      <c r="C966" s="1"/>
      <c r="D966" s="1"/>
      <c r="E966" s="1"/>
      <c r="F966" s="1135"/>
      <c r="G966" s="1"/>
      <c r="H966" s="1"/>
      <c r="I966" s="1133"/>
      <c r="J966" s="1133"/>
      <c r="K966" s="1133"/>
      <c r="L966" s="1133"/>
      <c r="M966" s="1133"/>
      <c r="N966" s="1133"/>
      <c r="O966" s="1133"/>
      <c r="P966" s="1133"/>
      <c r="Q966" s="1133"/>
      <c r="R966" s="1133"/>
      <c r="S966" s="1133"/>
      <c r="T966" s="1133"/>
      <c r="U966" s="1133"/>
      <c r="V966" s="1133"/>
      <c r="W966" s="1133"/>
      <c r="X966" s="1133"/>
      <c r="Y966" s="1133"/>
      <c r="Z966" s="1133"/>
      <c r="AA966" s="1133"/>
      <c r="AB966" s="1133"/>
      <c r="AC966" s="1"/>
      <c r="AD966" s="1"/>
      <c r="AE966" s="1"/>
      <c r="AF966" s="1"/>
      <c r="AG966" s="1"/>
      <c r="AH966" s="1"/>
      <c r="AI966" s="1"/>
    </row>
    <row r="967" spans="1:35" ht="15.75" customHeight="1" x14ac:dyDescent="0.2">
      <c r="A967" s="1"/>
      <c r="B967" s="1"/>
      <c r="C967" s="1"/>
      <c r="D967" s="1"/>
      <c r="E967" s="1"/>
      <c r="F967" s="1135"/>
      <c r="G967" s="1"/>
      <c r="H967" s="1"/>
      <c r="I967" s="1133"/>
      <c r="J967" s="1133"/>
      <c r="K967" s="1133"/>
      <c r="L967" s="1133"/>
      <c r="M967" s="1133"/>
      <c r="N967" s="1133"/>
      <c r="O967" s="1133"/>
      <c r="P967" s="1133"/>
      <c r="Q967" s="1133"/>
      <c r="R967" s="1133"/>
      <c r="S967" s="1133"/>
      <c r="T967" s="1133"/>
      <c r="U967" s="1133"/>
      <c r="V967" s="1133"/>
      <c r="W967" s="1133"/>
      <c r="X967" s="1133"/>
      <c r="Y967" s="1133"/>
      <c r="Z967" s="1133"/>
      <c r="AA967" s="1133"/>
      <c r="AB967" s="1133"/>
      <c r="AC967" s="1"/>
      <c r="AD967" s="1"/>
      <c r="AE967" s="1"/>
      <c r="AF967" s="1"/>
      <c r="AG967" s="1"/>
      <c r="AH967" s="1"/>
      <c r="AI967" s="1"/>
    </row>
    <row r="968" spans="1:35" ht="15.75" customHeight="1" x14ac:dyDescent="0.2">
      <c r="A968" s="1"/>
      <c r="B968" s="1"/>
      <c r="C968" s="1"/>
      <c r="D968" s="1"/>
      <c r="E968" s="1"/>
      <c r="F968" s="1135"/>
      <c r="G968" s="1"/>
      <c r="H968" s="1"/>
      <c r="I968" s="1133"/>
      <c r="J968" s="1133"/>
      <c r="K968" s="1133"/>
      <c r="L968" s="1133"/>
      <c r="M968" s="1133"/>
      <c r="N968" s="1133"/>
      <c r="O968" s="1133"/>
      <c r="P968" s="1133"/>
      <c r="Q968" s="1133"/>
      <c r="R968" s="1133"/>
      <c r="S968" s="1133"/>
      <c r="T968" s="1133"/>
      <c r="U968" s="1133"/>
      <c r="V968" s="1133"/>
      <c r="W968" s="1133"/>
      <c r="X968" s="1133"/>
      <c r="Y968" s="1133"/>
      <c r="Z968" s="1133"/>
      <c r="AA968" s="1133"/>
      <c r="AB968" s="1133"/>
      <c r="AC968" s="1"/>
      <c r="AD968" s="1"/>
      <c r="AE968" s="1"/>
      <c r="AF968" s="1"/>
      <c r="AG968" s="1"/>
      <c r="AH968" s="1"/>
      <c r="AI968" s="1"/>
    </row>
    <row r="969" spans="1:35" ht="15.75" customHeight="1" x14ac:dyDescent="0.2">
      <c r="A969" s="1"/>
      <c r="B969" s="1"/>
      <c r="C969" s="1"/>
      <c r="D969" s="1"/>
      <c r="E969" s="1"/>
      <c r="F969" s="1135"/>
      <c r="G969" s="1"/>
      <c r="H969" s="1"/>
      <c r="I969" s="1133"/>
      <c r="J969" s="1133"/>
      <c r="K969" s="1133"/>
      <c r="L969" s="1133"/>
      <c r="M969" s="1133"/>
      <c r="N969" s="1133"/>
      <c r="O969" s="1133"/>
      <c r="P969" s="1133"/>
      <c r="Q969" s="1133"/>
      <c r="R969" s="1133"/>
      <c r="S969" s="1133"/>
      <c r="T969" s="1133"/>
      <c r="U969" s="1133"/>
      <c r="V969" s="1133"/>
      <c r="W969" s="1133"/>
      <c r="X969" s="1133"/>
      <c r="Y969" s="1133"/>
      <c r="Z969" s="1133"/>
      <c r="AA969" s="1133"/>
      <c r="AB969" s="1133"/>
      <c r="AC969" s="1"/>
      <c r="AD969" s="1"/>
      <c r="AE969" s="1"/>
      <c r="AF969" s="1"/>
      <c r="AG969" s="1"/>
      <c r="AH969" s="1"/>
      <c r="AI969" s="1"/>
    </row>
    <row r="970" spans="1:35" ht="15.75" customHeight="1" x14ac:dyDescent="0.2">
      <c r="A970" s="1"/>
      <c r="B970" s="1"/>
      <c r="C970" s="1"/>
      <c r="D970" s="1"/>
      <c r="E970" s="1"/>
      <c r="F970" s="1135"/>
      <c r="G970" s="1"/>
      <c r="H970" s="1"/>
      <c r="I970" s="1133"/>
      <c r="J970" s="1133"/>
      <c r="K970" s="1133"/>
      <c r="L970" s="1133"/>
      <c r="M970" s="1133"/>
      <c r="N970" s="1133"/>
      <c r="O970" s="1133"/>
      <c r="P970" s="1133"/>
      <c r="Q970" s="1133"/>
      <c r="R970" s="1133"/>
      <c r="S970" s="1133"/>
      <c r="T970" s="1133"/>
      <c r="U970" s="1133"/>
      <c r="V970" s="1133"/>
      <c r="W970" s="1133"/>
      <c r="X970" s="1133"/>
      <c r="Y970" s="1133"/>
      <c r="Z970" s="1133"/>
      <c r="AA970" s="1133"/>
      <c r="AB970" s="1133"/>
      <c r="AC970" s="1"/>
      <c r="AD970" s="1"/>
      <c r="AE970" s="1"/>
      <c r="AF970" s="1"/>
      <c r="AG970" s="1"/>
      <c r="AH970" s="1"/>
      <c r="AI970" s="1"/>
    </row>
    <row r="971" spans="1:35" ht="15.75" customHeight="1" x14ac:dyDescent="0.2">
      <c r="A971" s="1"/>
      <c r="B971" s="1"/>
      <c r="C971" s="1"/>
      <c r="D971" s="1"/>
      <c r="E971" s="1"/>
      <c r="F971" s="1135"/>
      <c r="G971" s="1"/>
      <c r="H971" s="1"/>
      <c r="I971" s="1133"/>
      <c r="J971" s="1133"/>
      <c r="K971" s="1133"/>
      <c r="L971" s="1133"/>
      <c r="M971" s="1133"/>
      <c r="N971" s="1133"/>
      <c r="O971" s="1133"/>
      <c r="P971" s="1133"/>
      <c r="Q971" s="1133"/>
      <c r="R971" s="1133"/>
      <c r="S971" s="1133"/>
      <c r="T971" s="1133"/>
      <c r="U971" s="1133"/>
      <c r="V971" s="1133"/>
      <c r="W971" s="1133"/>
      <c r="X971" s="1133"/>
      <c r="Y971" s="1133"/>
      <c r="Z971" s="1133"/>
      <c r="AA971" s="1133"/>
      <c r="AB971" s="1133"/>
      <c r="AC971" s="1"/>
      <c r="AD971" s="1"/>
      <c r="AE971" s="1"/>
      <c r="AF971" s="1"/>
      <c r="AG971" s="1"/>
      <c r="AH971" s="1"/>
      <c r="AI971" s="1"/>
    </row>
    <row r="972" spans="1:35" ht="15.75" customHeight="1" x14ac:dyDescent="0.2">
      <c r="A972" s="1"/>
      <c r="B972" s="1"/>
      <c r="C972" s="1"/>
      <c r="D972" s="1"/>
      <c r="E972" s="1"/>
      <c r="F972" s="1135"/>
      <c r="G972" s="1"/>
      <c r="H972" s="1"/>
      <c r="I972" s="1133"/>
      <c r="J972" s="1133"/>
      <c r="K972" s="1133"/>
      <c r="L972" s="1133"/>
      <c r="M972" s="1133"/>
      <c r="N972" s="1133"/>
      <c r="O972" s="1133"/>
      <c r="P972" s="1133"/>
      <c r="Q972" s="1133"/>
      <c r="R972" s="1133"/>
      <c r="S972" s="1133"/>
      <c r="T972" s="1133"/>
      <c r="U972" s="1133"/>
      <c r="V972" s="1133"/>
      <c r="W972" s="1133"/>
      <c r="X972" s="1133"/>
      <c r="Y972" s="1133"/>
      <c r="Z972" s="1133"/>
      <c r="AA972" s="1133"/>
      <c r="AB972" s="1133"/>
      <c r="AC972" s="1"/>
      <c r="AD972" s="1"/>
      <c r="AE972" s="1"/>
      <c r="AF972" s="1"/>
      <c r="AG972" s="1"/>
      <c r="AH972" s="1"/>
      <c r="AI972" s="1"/>
    </row>
    <row r="973" spans="1:35" ht="15.75" customHeight="1" x14ac:dyDescent="0.2">
      <c r="A973" s="1"/>
      <c r="B973" s="1"/>
      <c r="C973" s="1"/>
      <c r="D973" s="1"/>
      <c r="E973" s="1"/>
      <c r="F973" s="1135"/>
      <c r="G973" s="1"/>
      <c r="H973" s="1"/>
      <c r="I973" s="1133"/>
      <c r="J973" s="1133"/>
      <c r="K973" s="1133"/>
      <c r="L973" s="1133"/>
      <c r="M973" s="1133"/>
      <c r="N973" s="1133"/>
      <c r="O973" s="1133"/>
      <c r="P973" s="1133"/>
      <c r="Q973" s="1133"/>
      <c r="R973" s="1133"/>
      <c r="S973" s="1133"/>
      <c r="T973" s="1133"/>
      <c r="U973" s="1133"/>
      <c r="V973" s="1133"/>
      <c r="W973" s="1133"/>
      <c r="X973" s="1133"/>
      <c r="Y973" s="1133"/>
      <c r="Z973" s="1133"/>
      <c r="AA973" s="1133"/>
      <c r="AB973" s="1133"/>
      <c r="AC973" s="1"/>
      <c r="AD973" s="1"/>
      <c r="AE973" s="1"/>
      <c r="AF973" s="1"/>
      <c r="AG973" s="1"/>
      <c r="AH973" s="1"/>
      <c r="AI973" s="1"/>
    </row>
    <row r="974" spans="1:35" ht="15.75" customHeight="1" x14ac:dyDescent="0.2">
      <c r="A974" s="1"/>
      <c r="B974" s="1"/>
      <c r="C974" s="1"/>
      <c r="D974" s="1"/>
      <c r="E974" s="1"/>
      <c r="F974" s="1135"/>
      <c r="G974" s="1"/>
      <c r="H974" s="1"/>
      <c r="I974" s="1133"/>
      <c r="J974" s="1133"/>
      <c r="K974" s="1133"/>
      <c r="L974" s="1133"/>
      <c r="M974" s="1133"/>
      <c r="N974" s="1133"/>
      <c r="O974" s="1133"/>
      <c r="P974" s="1133"/>
      <c r="Q974" s="1133"/>
      <c r="R974" s="1133"/>
      <c r="S974" s="1133"/>
      <c r="T974" s="1133"/>
      <c r="U974" s="1133"/>
      <c r="V974" s="1133"/>
      <c r="W974" s="1133"/>
      <c r="X974" s="1133"/>
      <c r="Y974" s="1133"/>
      <c r="Z974" s="1133"/>
      <c r="AA974" s="1133"/>
      <c r="AB974" s="1133"/>
      <c r="AC974" s="1"/>
      <c r="AD974" s="1"/>
      <c r="AE974" s="1"/>
      <c r="AF974" s="1"/>
      <c r="AG974" s="1"/>
      <c r="AH974" s="1"/>
      <c r="AI974" s="1"/>
    </row>
    <row r="975" spans="1:35" ht="15.75" customHeight="1" x14ac:dyDescent="0.2">
      <c r="A975" s="1"/>
      <c r="B975" s="1"/>
      <c r="C975" s="1"/>
      <c r="D975" s="1"/>
      <c r="E975" s="1"/>
      <c r="F975" s="1135"/>
      <c r="G975" s="1"/>
      <c r="H975" s="1"/>
      <c r="I975" s="1133"/>
      <c r="J975" s="1133"/>
      <c r="K975" s="1133"/>
      <c r="L975" s="1133"/>
      <c r="M975" s="1133"/>
      <c r="N975" s="1133"/>
      <c r="O975" s="1133"/>
      <c r="P975" s="1133"/>
      <c r="Q975" s="1133"/>
      <c r="R975" s="1133"/>
      <c r="S975" s="1133"/>
      <c r="T975" s="1133"/>
      <c r="U975" s="1133"/>
      <c r="V975" s="1133"/>
      <c r="W975" s="1133"/>
      <c r="X975" s="1133"/>
      <c r="Y975" s="1133"/>
      <c r="Z975" s="1133"/>
      <c r="AA975" s="1133"/>
      <c r="AB975" s="1133"/>
      <c r="AC975" s="1"/>
      <c r="AD975" s="1"/>
      <c r="AE975" s="1"/>
      <c r="AF975" s="1"/>
      <c r="AG975" s="1"/>
      <c r="AH975" s="1"/>
      <c r="AI975" s="1"/>
    </row>
    <row r="976" spans="1:35" ht="15.75" customHeight="1" x14ac:dyDescent="0.2">
      <c r="A976" s="1"/>
      <c r="B976" s="1"/>
      <c r="C976" s="1"/>
      <c r="D976" s="1"/>
      <c r="E976" s="1"/>
      <c r="F976" s="1135"/>
      <c r="G976" s="1"/>
      <c r="H976" s="1"/>
      <c r="I976" s="1133"/>
      <c r="J976" s="1133"/>
      <c r="K976" s="1133"/>
      <c r="L976" s="1133"/>
      <c r="M976" s="1133"/>
      <c r="N976" s="1133"/>
      <c r="O976" s="1133"/>
      <c r="P976" s="1133"/>
      <c r="Q976" s="1133"/>
      <c r="R976" s="1133"/>
      <c r="S976" s="1133"/>
      <c r="T976" s="1133"/>
      <c r="U976" s="1133"/>
      <c r="V976" s="1133"/>
      <c r="W976" s="1133"/>
      <c r="X976" s="1133"/>
      <c r="Y976" s="1133"/>
      <c r="Z976" s="1133"/>
      <c r="AA976" s="1133"/>
      <c r="AB976" s="1133"/>
      <c r="AC976" s="1"/>
      <c r="AD976" s="1"/>
      <c r="AE976" s="1"/>
      <c r="AF976" s="1"/>
      <c r="AG976" s="1"/>
      <c r="AH976" s="1"/>
      <c r="AI976" s="1"/>
    </row>
    <row r="977" spans="1:35" ht="15.75" customHeight="1" x14ac:dyDescent="0.2">
      <c r="A977" s="1"/>
      <c r="B977" s="1"/>
      <c r="C977" s="1"/>
      <c r="D977" s="1"/>
      <c r="E977" s="1"/>
      <c r="F977" s="1135"/>
      <c r="G977" s="1"/>
      <c r="H977" s="1"/>
      <c r="I977" s="1133"/>
      <c r="J977" s="1133"/>
      <c r="K977" s="1133"/>
      <c r="L977" s="1133"/>
      <c r="M977" s="1133"/>
      <c r="N977" s="1133"/>
      <c r="O977" s="1133"/>
      <c r="P977" s="1133"/>
      <c r="Q977" s="1133"/>
      <c r="R977" s="1133"/>
      <c r="S977" s="1133"/>
      <c r="T977" s="1133"/>
      <c r="U977" s="1133"/>
      <c r="V977" s="1133"/>
      <c r="W977" s="1133"/>
      <c r="X977" s="1133"/>
      <c r="Y977" s="1133"/>
      <c r="Z977" s="1133"/>
      <c r="AA977" s="1133"/>
      <c r="AB977" s="1133"/>
      <c r="AC977" s="1"/>
      <c r="AD977" s="1"/>
      <c r="AE977" s="1"/>
      <c r="AF977" s="1"/>
      <c r="AG977" s="1"/>
      <c r="AH977" s="1"/>
      <c r="AI977" s="1"/>
    </row>
    <row r="978" spans="1:35" ht="15.75" customHeight="1" x14ac:dyDescent="0.2">
      <c r="A978" s="1"/>
      <c r="B978" s="1"/>
      <c r="C978" s="1"/>
      <c r="D978" s="1"/>
      <c r="E978" s="1"/>
      <c r="F978" s="1135"/>
      <c r="G978" s="1"/>
      <c r="H978" s="1"/>
      <c r="I978" s="1133"/>
      <c r="J978" s="1133"/>
      <c r="K978" s="1133"/>
      <c r="L978" s="1133"/>
      <c r="M978" s="1133"/>
      <c r="N978" s="1133"/>
      <c r="O978" s="1133"/>
      <c r="P978" s="1133"/>
      <c r="Q978" s="1133"/>
      <c r="R978" s="1133"/>
      <c r="S978" s="1133"/>
      <c r="T978" s="1133"/>
      <c r="U978" s="1133"/>
      <c r="V978" s="1133"/>
      <c r="W978" s="1133"/>
      <c r="X978" s="1133"/>
      <c r="Y978" s="1133"/>
      <c r="Z978" s="1133"/>
      <c r="AA978" s="1133"/>
      <c r="AB978" s="1133"/>
      <c r="AC978" s="1"/>
      <c r="AD978" s="1"/>
      <c r="AE978" s="1"/>
      <c r="AF978" s="1"/>
      <c r="AG978" s="1"/>
      <c r="AH978" s="1"/>
      <c r="AI978" s="1"/>
    </row>
    <row r="979" spans="1:35" ht="15.75" customHeight="1" x14ac:dyDescent="0.2">
      <c r="A979" s="1"/>
      <c r="B979" s="1"/>
      <c r="C979" s="1"/>
      <c r="D979" s="1"/>
      <c r="E979" s="1"/>
      <c r="F979" s="1135"/>
      <c r="G979" s="1"/>
      <c r="H979" s="1"/>
      <c r="I979" s="1133"/>
      <c r="J979" s="1133"/>
      <c r="K979" s="1133"/>
      <c r="L979" s="1133"/>
      <c r="M979" s="1133"/>
      <c r="N979" s="1133"/>
      <c r="O979" s="1133"/>
      <c r="P979" s="1133"/>
      <c r="Q979" s="1133"/>
      <c r="R979" s="1133"/>
      <c r="S979" s="1133"/>
      <c r="T979" s="1133"/>
      <c r="U979" s="1133"/>
      <c r="V979" s="1133"/>
      <c r="W979" s="1133"/>
      <c r="X979" s="1133"/>
      <c r="Y979" s="1133"/>
      <c r="Z979" s="1133"/>
      <c r="AA979" s="1133"/>
      <c r="AB979" s="1133"/>
      <c r="AC979" s="1"/>
      <c r="AD979" s="1"/>
      <c r="AE979" s="1"/>
      <c r="AF979" s="1"/>
      <c r="AG979" s="1"/>
      <c r="AH979" s="1"/>
      <c r="AI979" s="1"/>
    </row>
    <row r="980" spans="1:35" ht="15.75" customHeight="1" x14ac:dyDescent="0.2">
      <c r="A980" s="1"/>
      <c r="B980" s="1"/>
      <c r="C980" s="1"/>
      <c r="D980" s="1"/>
      <c r="E980" s="1"/>
      <c r="F980" s="1135"/>
      <c r="G980" s="1"/>
      <c r="H980" s="1"/>
      <c r="I980" s="1133"/>
      <c r="J980" s="1133"/>
      <c r="K980" s="1133"/>
      <c r="L980" s="1133"/>
      <c r="M980" s="1133"/>
      <c r="N980" s="1133"/>
      <c r="O980" s="1133"/>
      <c r="P980" s="1133"/>
      <c r="Q980" s="1133"/>
      <c r="R980" s="1133"/>
      <c r="S980" s="1133"/>
      <c r="T980" s="1133"/>
      <c r="U980" s="1133"/>
      <c r="V980" s="1133"/>
      <c r="W980" s="1133"/>
      <c r="X980" s="1133"/>
      <c r="Y980" s="1133"/>
      <c r="Z980" s="1133"/>
      <c r="AA980" s="1133"/>
      <c r="AB980" s="1133"/>
      <c r="AC980" s="1"/>
      <c r="AD980" s="1"/>
      <c r="AE980" s="1"/>
      <c r="AF980" s="1"/>
      <c r="AG980" s="1"/>
      <c r="AH980" s="1"/>
      <c r="AI980" s="1"/>
    </row>
    <row r="981" spans="1:35" ht="15.75" customHeight="1" x14ac:dyDescent="0.2">
      <c r="A981" s="1"/>
      <c r="B981" s="1"/>
      <c r="C981" s="1"/>
      <c r="D981" s="1"/>
      <c r="E981" s="1"/>
      <c r="F981" s="1135"/>
      <c r="G981" s="1"/>
      <c r="H981" s="1"/>
      <c r="I981" s="1133"/>
      <c r="J981" s="1133"/>
      <c r="K981" s="1133"/>
      <c r="L981" s="1133"/>
      <c r="M981" s="1133"/>
      <c r="N981" s="1133"/>
      <c r="O981" s="1133"/>
      <c r="P981" s="1133"/>
      <c r="Q981" s="1133"/>
      <c r="R981" s="1133"/>
      <c r="S981" s="1133"/>
      <c r="T981" s="1133"/>
      <c r="U981" s="1133"/>
      <c r="V981" s="1133"/>
      <c r="W981" s="1133"/>
      <c r="X981" s="1133"/>
      <c r="Y981" s="1133"/>
      <c r="Z981" s="1133"/>
      <c r="AA981" s="1133"/>
      <c r="AB981" s="1133"/>
      <c r="AC981" s="1"/>
      <c r="AD981" s="1"/>
      <c r="AE981" s="1"/>
      <c r="AF981" s="1"/>
      <c r="AG981" s="1"/>
      <c r="AH981" s="1"/>
      <c r="AI981" s="1"/>
    </row>
    <row r="982" spans="1:35" ht="15.75" customHeight="1" x14ac:dyDescent="0.2">
      <c r="A982" s="1"/>
      <c r="B982" s="1"/>
      <c r="C982" s="1"/>
      <c r="D982" s="1"/>
      <c r="E982" s="1"/>
      <c r="F982" s="1135"/>
      <c r="G982" s="1"/>
      <c r="H982" s="1"/>
      <c r="I982" s="1133"/>
      <c r="J982" s="1133"/>
      <c r="K982" s="1133"/>
      <c r="L982" s="1133"/>
      <c r="M982" s="1133"/>
      <c r="N982" s="1133"/>
      <c r="O982" s="1133"/>
      <c r="P982" s="1133"/>
      <c r="Q982" s="1133"/>
      <c r="R982" s="1133"/>
      <c r="S982" s="1133"/>
      <c r="T982" s="1133"/>
      <c r="U982" s="1133"/>
      <c r="V982" s="1133"/>
      <c r="W982" s="1133"/>
      <c r="X982" s="1133"/>
      <c r="Y982" s="1133"/>
      <c r="Z982" s="1133"/>
      <c r="AA982" s="1133"/>
      <c r="AB982" s="1133"/>
      <c r="AC982" s="1"/>
      <c r="AD982" s="1"/>
      <c r="AE982" s="1"/>
      <c r="AF982" s="1"/>
      <c r="AG982" s="1"/>
      <c r="AH982" s="1"/>
      <c r="AI982" s="1"/>
    </row>
    <row r="983" spans="1:35" ht="15.75" customHeight="1" x14ac:dyDescent="0.2">
      <c r="A983" s="1"/>
      <c r="B983" s="1"/>
      <c r="C983" s="1"/>
      <c r="D983" s="1"/>
      <c r="E983" s="1"/>
      <c r="F983" s="1135"/>
      <c r="G983" s="1"/>
      <c r="H983" s="1"/>
      <c r="I983" s="1133"/>
      <c r="J983" s="1133"/>
      <c r="K983" s="1133"/>
      <c r="L983" s="1133"/>
      <c r="M983" s="1133"/>
      <c r="N983" s="1133"/>
      <c r="O983" s="1133"/>
      <c r="P983" s="1133"/>
      <c r="Q983" s="1133"/>
      <c r="R983" s="1133"/>
      <c r="S983" s="1133"/>
      <c r="T983" s="1133"/>
      <c r="U983" s="1133"/>
      <c r="V983" s="1133"/>
      <c r="W983" s="1133"/>
      <c r="X983" s="1133"/>
      <c r="Y983" s="1133"/>
      <c r="Z983" s="1133"/>
      <c r="AA983" s="1133"/>
      <c r="AB983" s="1133"/>
      <c r="AC983" s="1"/>
      <c r="AD983" s="1"/>
      <c r="AE983" s="1"/>
      <c r="AF983" s="1"/>
      <c r="AG983" s="1"/>
      <c r="AH983" s="1"/>
      <c r="AI983" s="1"/>
    </row>
    <row r="984" spans="1:35" ht="15.75" customHeight="1" x14ac:dyDescent="0.2">
      <c r="A984" s="1"/>
      <c r="B984" s="1"/>
      <c r="C984" s="1"/>
      <c r="D984" s="1"/>
      <c r="E984" s="1"/>
      <c r="F984" s="1135"/>
      <c r="G984" s="1"/>
      <c r="H984" s="1"/>
      <c r="I984" s="1133"/>
      <c r="J984" s="1133"/>
      <c r="K984" s="1133"/>
      <c r="L984" s="1133"/>
      <c r="M984" s="1133"/>
      <c r="N984" s="1133"/>
      <c r="O984" s="1133"/>
      <c r="P984" s="1133"/>
      <c r="Q984" s="1133"/>
      <c r="R984" s="1133"/>
      <c r="S984" s="1133"/>
      <c r="T984" s="1133"/>
      <c r="U984" s="1133"/>
      <c r="V984" s="1133"/>
      <c r="W984" s="1133"/>
      <c r="X984" s="1133"/>
      <c r="Y984" s="1133"/>
      <c r="Z984" s="1133"/>
      <c r="AA984" s="1133"/>
      <c r="AB984" s="1133"/>
      <c r="AC984" s="1"/>
      <c r="AD984" s="1"/>
      <c r="AE984" s="1"/>
      <c r="AF984" s="1"/>
      <c r="AG984" s="1"/>
      <c r="AH984" s="1"/>
      <c r="AI984" s="1"/>
    </row>
    <row r="985" spans="1:35" ht="15.75" customHeight="1" x14ac:dyDescent="0.2">
      <c r="A985" s="1"/>
      <c r="B985" s="1"/>
      <c r="C985" s="1"/>
      <c r="D985" s="1"/>
      <c r="E985" s="1"/>
      <c r="F985" s="1135"/>
      <c r="G985" s="1"/>
      <c r="H985" s="1"/>
      <c r="I985" s="1133"/>
      <c r="J985" s="1133"/>
      <c r="K985" s="1133"/>
      <c r="L985" s="1133"/>
      <c r="M985" s="1133"/>
      <c r="N985" s="1133"/>
      <c r="O985" s="1133"/>
      <c r="P985" s="1133"/>
      <c r="Q985" s="1133"/>
      <c r="R985" s="1133"/>
      <c r="S985" s="1133"/>
      <c r="T985" s="1133"/>
      <c r="U985" s="1133"/>
      <c r="V985" s="1133"/>
      <c r="W985" s="1133"/>
      <c r="X985" s="1133"/>
      <c r="Y985" s="1133"/>
      <c r="Z985" s="1133"/>
      <c r="AA985" s="1133"/>
      <c r="AB985" s="1133"/>
      <c r="AC985" s="1"/>
      <c r="AD985" s="1"/>
      <c r="AE985" s="1"/>
      <c r="AF985" s="1"/>
      <c r="AG985" s="1"/>
      <c r="AH985" s="1"/>
      <c r="AI985" s="1"/>
    </row>
    <row r="986" spans="1:35" ht="15.75" customHeight="1" x14ac:dyDescent="0.2">
      <c r="A986" s="1"/>
      <c r="B986" s="1"/>
      <c r="C986" s="1"/>
      <c r="D986" s="1"/>
      <c r="E986" s="1"/>
      <c r="F986" s="1135"/>
      <c r="G986" s="1"/>
      <c r="H986" s="1"/>
      <c r="I986" s="1133"/>
      <c r="J986" s="1133"/>
      <c r="K986" s="1133"/>
      <c r="L986" s="1133"/>
      <c r="M986" s="1133"/>
      <c r="N986" s="1133"/>
      <c r="O986" s="1133"/>
      <c r="P986" s="1133"/>
      <c r="Q986" s="1133"/>
      <c r="R986" s="1133"/>
      <c r="S986" s="1133"/>
      <c r="T986" s="1133"/>
      <c r="U986" s="1133"/>
      <c r="V986" s="1133"/>
      <c r="W986" s="1133"/>
      <c r="X986" s="1133"/>
      <c r="Y986" s="1133"/>
      <c r="Z986" s="1133"/>
      <c r="AA986" s="1133"/>
      <c r="AB986" s="1133"/>
      <c r="AC986" s="1"/>
      <c r="AD986" s="1"/>
      <c r="AE986" s="1"/>
      <c r="AF986" s="1"/>
      <c r="AG986" s="1"/>
      <c r="AH986" s="1"/>
      <c r="AI986" s="1"/>
    </row>
    <row r="987" spans="1:35" ht="15.75" customHeight="1" x14ac:dyDescent="0.2">
      <c r="A987" s="1"/>
      <c r="B987" s="1"/>
      <c r="C987" s="1"/>
      <c r="D987" s="1"/>
      <c r="E987" s="1"/>
      <c r="F987" s="1135"/>
      <c r="G987" s="1"/>
      <c r="H987" s="1"/>
      <c r="I987" s="1133"/>
      <c r="J987" s="1133"/>
      <c r="K987" s="1133"/>
      <c r="L987" s="1133"/>
      <c r="M987" s="1133"/>
      <c r="N987" s="1133"/>
      <c r="O987" s="1133"/>
      <c r="P987" s="1133"/>
      <c r="Q987" s="1133"/>
      <c r="R987" s="1133"/>
      <c r="S987" s="1133"/>
      <c r="T987" s="1133"/>
      <c r="U987" s="1133"/>
      <c r="V987" s="1133"/>
      <c r="W987" s="1133"/>
      <c r="X987" s="1133"/>
      <c r="Y987" s="1133"/>
      <c r="Z987" s="1133"/>
      <c r="AA987" s="1133"/>
      <c r="AB987" s="1133"/>
      <c r="AC987" s="1"/>
      <c r="AD987" s="1"/>
      <c r="AE987" s="1"/>
      <c r="AF987" s="1"/>
      <c r="AG987" s="1"/>
      <c r="AH987" s="1"/>
      <c r="AI987" s="1"/>
    </row>
    <row r="988" spans="1:35" ht="15.75" customHeight="1" x14ac:dyDescent="0.2">
      <c r="A988" s="1"/>
      <c r="B988" s="1"/>
      <c r="C988" s="1"/>
      <c r="D988" s="1"/>
      <c r="E988" s="1"/>
      <c r="F988" s="1135"/>
      <c r="G988" s="1"/>
      <c r="H988" s="1"/>
      <c r="I988" s="1133"/>
      <c r="J988" s="1133"/>
      <c r="K988" s="1133"/>
      <c r="L988" s="1133"/>
      <c r="M988" s="1133"/>
      <c r="N988" s="1133"/>
      <c r="O988" s="1133"/>
      <c r="P988" s="1133"/>
      <c r="Q988" s="1133"/>
      <c r="R988" s="1133"/>
      <c r="S988" s="1133"/>
      <c r="T988" s="1133"/>
      <c r="U988" s="1133"/>
      <c r="V988" s="1133"/>
      <c r="W988" s="1133"/>
      <c r="X988" s="1133"/>
      <c r="Y988" s="1133"/>
      <c r="Z988" s="1133"/>
      <c r="AA988" s="1133"/>
      <c r="AB988" s="1133"/>
      <c r="AC988" s="1"/>
      <c r="AD988" s="1"/>
      <c r="AE988" s="1"/>
      <c r="AF988" s="1"/>
      <c r="AG988" s="1"/>
      <c r="AH988" s="1"/>
      <c r="AI988" s="1"/>
    </row>
    <row r="989" spans="1:35" ht="15.75" customHeight="1" x14ac:dyDescent="0.2">
      <c r="A989" s="1"/>
      <c r="B989" s="1"/>
      <c r="C989" s="1"/>
      <c r="D989" s="1"/>
      <c r="E989" s="1"/>
      <c r="F989" s="1135"/>
      <c r="G989" s="1"/>
      <c r="H989" s="1"/>
      <c r="I989" s="1133"/>
      <c r="J989" s="1133"/>
      <c r="K989" s="1133"/>
      <c r="L989" s="1133"/>
      <c r="M989" s="1133"/>
      <c r="N989" s="1133"/>
      <c r="O989" s="1133"/>
      <c r="P989" s="1133"/>
      <c r="Q989" s="1133"/>
      <c r="R989" s="1133"/>
      <c r="S989" s="1133"/>
      <c r="T989" s="1133"/>
      <c r="U989" s="1133"/>
      <c r="V989" s="1133"/>
      <c r="W989" s="1133"/>
      <c r="X989" s="1133"/>
      <c r="Y989" s="1133"/>
      <c r="Z989" s="1133"/>
      <c r="AA989" s="1133"/>
      <c r="AB989" s="1133"/>
      <c r="AC989" s="1"/>
      <c r="AD989" s="1"/>
      <c r="AE989" s="1"/>
      <c r="AF989" s="1"/>
      <c r="AG989" s="1"/>
      <c r="AH989" s="1"/>
      <c r="AI989" s="1"/>
    </row>
    <row r="990" spans="1:35" ht="15.75" customHeight="1" x14ac:dyDescent="0.2">
      <c r="A990" s="1"/>
      <c r="B990" s="1"/>
      <c r="C990" s="1"/>
      <c r="D990" s="1"/>
      <c r="E990" s="1"/>
      <c r="F990" s="1135"/>
      <c r="G990" s="1"/>
      <c r="H990" s="1"/>
      <c r="I990" s="1133"/>
      <c r="J990" s="1133"/>
      <c r="K990" s="1133"/>
      <c r="L990" s="1133"/>
      <c r="M990" s="1133"/>
      <c r="N990" s="1133"/>
      <c r="O990" s="1133"/>
      <c r="P990" s="1133"/>
      <c r="Q990" s="1133"/>
      <c r="R990" s="1133"/>
      <c r="S990" s="1133"/>
      <c r="T990" s="1133"/>
      <c r="U990" s="1133"/>
      <c r="V990" s="1133"/>
      <c r="W990" s="1133"/>
      <c r="X990" s="1133"/>
      <c r="Y990" s="1133"/>
      <c r="Z990" s="1133"/>
      <c r="AA990" s="1133"/>
      <c r="AB990" s="1133"/>
      <c r="AC990" s="1"/>
      <c r="AD990" s="1"/>
      <c r="AE990" s="1"/>
      <c r="AF990" s="1"/>
      <c r="AG990" s="1"/>
      <c r="AH990" s="1"/>
      <c r="AI990" s="1"/>
    </row>
    <row r="991" spans="1:35" ht="15.75" customHeight="1" x14ac:dyDescent="0.2">
      <c r="A991" s="1"/>
      <c r="B991" s="1"/>
      <c r="C991" s="1"/>
      <c r="D991" s="1"/>
      <c r="E991" s="1"/>
      <c r="F991" s="1135"/>
      <c r="G991" s="1"/>
      <c r="H991" s="1"/>
      <c r="I991" s="1133"/>
      <c r="J991" s="1133"/>
      <c r="K991" s="1133"/>
      <c r="L991" s="1133"/>
      <c r="M991" s="1133"/>
      <c r="N991" s="1133"/>
      <c r="O991" s="1133"/>
      <c r="P991" s="1133"/>
      <c r="Q991" s="1133"/>
      <c r="R991" s="1133"/>
      <c r="S991" s="1133"/>
      <c r="T991" s="1133"/>
      <c r="U991" s="1133"/>
      <c r="V991" s="1133"/>
      <c r="W991" s="1133"/>
      <c r="X991" s="1133"/>
      <c r="Y991" s="1133"/>
      <c r="Z991" s="1133"/>
      <c r="AA991" s="1133"/>
      <c r="AB991" s="1133"/>
      <c r="AC991" s="1"/>
      <c r="AD991" s="1"/>
      <c r="AE991" s="1"/>
      <c r="AF991" s="1"/>
      <c r="AG991" s="1"/>
      <c r="AH991" s="1"/>
      <c r="AI991" s="1"/>
    </row>
    <row r="992" spans="1:35" ht="15.75" customHeight="1" x14ac:dyDescent="0.2">
      <c r="A992" s="1"/>
      <c r="B992" s="1"/>
      <c r="C992" s="1"/>
      <c r="D992" s="1"/>
      <c r="E992" s="1"/>
      <c r="F992" s="1135"/>
      <c r="G992" s="1"/>
      <c r="H992" s="1"/>
      <c r="I992" s="1133"/>
      <c r="J992" s="1133"/>
      <c r="K992" s="1133"/>
      <c r="L992" s="1133"/>
      <c r="M992" s="1133"/>
      <c r="N992" s="1133"/>
      <c r="O992" s="1133"/>
      <c r="P992" s="1133"/>
      <c r="Q992" s="1133"/>
      <c r="R992" s="1133"/>
      <c r="S992" s="1133"/>
      <c r="T992" s="1133"/>
      <c r="U992" s="1133"/>
      <c r="V992" s="1133"/>
      <c r="W992" s="1133"/>
      <c r="X992" s="1133"/>
      <c r="Y992" s="1133"/>
      <c r="Z992" s="1133"/>
      <c r="AA992" s="1133"/>
      <c r="AB992" s="1133"/>
      <c r="AC992" s="1"/>
      <c r="AD992" s="1"/>
      <c r="AE992" s="1"/>
      <c r="AF992" s="1"/>
      <c r="AG992" s="1"/>
      <c r="AH992" s="1"/>
      <c r="AI992" s="1"/>
    </row>
    <row r="993" spans="1:35" ht="15.75" customHeight="1" x14ac:dyDescent="0.2">
      <c r="A993" s="1"/>
      <c r="B993" s="1"/>
      <c r="C993" s="1"/>
      <c r="D993" s="1"/>
      <c r="E993" s="1"/>
      <c r="F993" s="1135"/>
      <c r="G993" s="1"/>
      <c r="H993" s="1"/>
      <c r="I993" s="1133"/>
      <c r="J993" s="1133"/>
      <c r="K993" s="1133"/>
      <c r="L993" s="1133"/>
      <c r="M993" s="1133"/>
      <c r="N993" s="1133"/>
      <c r="O993" s="1133"/>
      <c r="P993" s="1133"/>
      <c r="Q993" s="1133"/>
      <c r="R993" s="1133"/>
      <c r="S993" s="1133"/>
      <c r="T993" s="1133"/>
      <c r="U993" s="1133"/>
      <c r="V993" s="1133"/>
      <c r="W993" s="1133"/>
      <c r="X993" s="1133"/>
      <c r="Y993" s="1133"/>
      <c r="Z993" s="1133"/>
      <c r="AA993" s="1133"/>
      <c r="AB993" s="1133"/>
      <c r="AC993" s="1"/>
      <c r="AD993" s="1"/>
      <c r="AE993" s="1"/>
      <c r="AF993" s="1"/>
      <c r="AG993" s="1"/>
      <c r="AH993" s="1"/>
      <c r="AI993" s="1"/>
    </row>
    <row r="994" spans="1:35" ht="15.75" customHeight="1" x14ac:dyDescent="0.2">
      <c r="A994" s="1"/>
      <c r="B994" s="1"/>
      <c r="C994" s="1"/>
      <c r="D994" s="1"/>
      <c r="E994" s="1"/>
      <c r="F994" s="1135"/>
      <c r="G994" s="1"/>
      <c r="H994" s="1"/>
      <c r="I994" s="1133"/>
      <c r="J994" s="1133"/>
      <c r="K994" s="1133"/>
      <c r="L994" s="1133"/>
      <c r="M994" s="1133"/>
      <c r="N994" s="1133"/>
      <c r="O994" s="1133"/>
      <c r="P994" s="1133"/>
      <c r="Q994" s="1133"/>
      <c r="R994" s="1133"/>
      <c r="S994" s="1133"/>
      <c r="T994" s="1133"/>
      <c r="U994" s="1133"/>
      <c r="V994" s="1133"/>
      <c r="W994" s="1133"/>
      <c r="X994" s="1133"/>
      <c r="Y994" s="1133"/>
      <c r="Z994" s="1133"/>
      <c r="AA994" s="1133"/>
      <c r="AB994" s="1133"/>
      <c r="AC994" s="1"/>
      <c r="AD994" s="1"/>
      <c r="AE994" s="1"/>
      <c r="AF994" s="1"/>
      <c r="AG994" s="1"/>
      <c r="AH994" s="1"/>
      <c r="AI994" s="1"/>
    </row>
    <row r="995" spans="1:35" ht="15.75" customHeight="1" x14ac:dyDescent="0.2">
      <c r="A995" s="1"/>
      <c r="B995" s="1"/>
      <c r="C995" s="1"/>
      <c r="D995" s="1"/>
      <c r="E995" s="1"/>
      <c r="F995" s="1135"/>
      <c r="G995" s="1"/>
      <c r="H995" s="1"/>
      <c r="I995" s="1133"/>
      <c r="J995" s="1133"/>
      <c r="K995" s="1133"/>
      <c r="L995" s="1133"/>
      <c r="M995" s="1133"/>
      <c r="N995" s="1133"/>
      <c r="O995" s="1133"/>
      <c r="P995" s="1133"/>
      <c r="Q995" s="1133"/>
      <c r="R995" s="1133"/>
      <c r="S995" s="1133"/>
      <c r="T995" s="1133"/>
      <c r="U995" s="1133"/>
      <c r="V995" s="1133"/>
      <c r="W995" s="1133"/>
      <c r="X995" s="1133"/>
      <c r="Y995" s="1133"/>
      <c r="Z995" s="1133"/>
      <c r="AA995" s="1133"/>
      <c r="AB995" s="1133"/>
      <c r="AC995" s="1"/>
      <c r="AD995" s="1"/>
      <c r="AE995" s="1"/>
      <c r="AF995" s="1"/>
      <c r="AG995" s="1"/>
      <c r="AH995" s="1"/>
      <c r="AI995" s="1"/>
    </row>
    <row r="996" spans="1:35" ht="15.75" customHeight="1" x14ac:dyDescent="0.2">
      <c r="A996" s="1"/>
      <c r="B996" s="1"/>
      <c r="C996" s="1"/>
      <c r="D996" s="1"/>
      <c r="E996" s="1"/>
      <c r="F996" s="1135"/>
      <c r="G996" s="1"/>
      <c r="H996" s="1"/>
      <c r="I996" s="1133"/>
      <c r="J996" s="1133"/>
      <c r="K996" s="1133"/>
      <c r="L996" s="1133"/>
      <c r="M996" s="1133"/>
      <c r="N996" s="1133"/>
      <c r="O996" s="1133"/>
      <c r="P996" s="1133"/>
      <c r="Q996" s="1133"/>
      <c r="R996" s="1133"/>
      <c r="S996" s="1133"/>
      <c r="T996" s="1133"/>
      <c r="U996" s="1133"/>
      <c r="V996" s="1133"/>
      <c r="W996" s="1133"/>
      <c r="X996" s="1133"/>
      <c r="Y996" s="1133"/>
      <c r="Z996" s="1133"/>
      <c r="AA996" s="1133"/>
      <c r="AB996" s="1133"/>
      <c r="AC996" s="1"/>
      <c r="AD996" s="1"/>
      <c r="AE996" s="1"/>
      <c r="AF996" s="1"/>
      <c r="AG996" s="1"/>
      <c r="AH996" s="1"/>
      <c r="AI996" s="1"/>
    </row>
    <row r="997" spans="1:35" ht="15.75" customHeight="1" x14ac:dyDescent="0.2">
      <c r="A997" s="1"/>
      <c r="B997" s="1"/>
      <c r="C997" s="1"/>
      <c r="D997" s="1"/>
      <c r="E997" s="1"/>
      <c r="F997" s="1135"/>
      <c r="G997" s="1"/>
      <c r="H997" s="1"/>
      <c r="I997" s="1133"/>
      <c r="J997" s="1133"/>
      <c r="K997" s="1133"/>
      <c r="L997" s="1133"/>
      <c r="M997" s="1133"/>
      <c r="N997" s="1133"/>
      <c r="O997" s="1133"/>
      <c r="P997" s="1133"/>
      <c r="Q997" s="1133"/>
      <c r="R997" s="1133"/>
      <c r="S997" s="1133"/>
      <c r="T997" s="1133"/>
      <c r="U997" s="1133"/>
      <c r="V997" s="1133"/>
      <c r="W997" s="1133"/>
      <c r="X997" s="1133"/>
      <c r="Y997" s="1133"/>
      <c r="Z997" s="1133"/>
      <c r="AA997" s="1133"/>
      <c r="AB997" s="1133"/>
      <c r="AC997" s="1"/>
      <c r="AD997" s="1"/>
      <c r="AE997" s="1"/>
      <c r="AF997" s="1"/>
      <c r="AG997" s="1"/>
      <c r="AH997" s="1"/>
      <c r="AI997" s="1"/>
    </row>
    <row r="998" spans="1:35" ht="15.75" customHeight="1" x14ac:dyDescent="0.2">
      <c r="A998" s="1"/>
      <c r="B998" s="1"/>
      <c r="C998" s="1"/>
      <c r="D998" s="1"/>
      <c r="E998" s="1"/>
      <c r="F998" s="1135"/>
      <c r="G998" s="1"/>
      <c r="H998" s="1"/>
      <c r="I998" s="1133"/>
      <c r="J998" s="1133"/>
      <c r="K998" s="1133"/>
      <c r="L998" s="1133"/>
      <c r="M998" s="1133"/>
      <c r="N998" s="1133"/>
      <c r="O998" s="1133"/>
      <c r="P998" s="1133"/>
      <c r="Q998" s="1133"/>
      <c r="R998" s="1133"/>
      <c r="S998" s="1133"/>
      <c r="T998" s="1133"/>
      <c r="U998" s="1133"/>
      <c r="V998" s="1133"/>
      <c r="W998" s="1133"/>
      <c r="X998" s="1133"/>
      <c r="Y998" s="1133"/>
      <c r="Z998" s="1133"/>
      <c r="AA998" s="1133"/>
      <c r="AB998" s="1133"/>
      <c r="AC998" s="1"/>
      <c r="AD998" s="1"/>
      <c r="AE998" s="1"/>
      <c r="AF998" s="1"/>
      <c r="AG998" s="1"/>
      <c r="AH998" s="1"/>
      <c r="AI998" s="1"/>
    </row>
    <row r="999" spans="1:35" ht="15.75" customHeight="1" x14ac:dyDescent="0.2">
      <c r="A999" s="1"/>
      <c r="B999" s="1"/>
      <c r="C999" s="1"/>
      <c r="D999" s="1"/>
      <c r="E999" s="1"/>
      <c r="F999" s="1135"/>
      <c r="G999" s="1"/>
      <c r="H999" s="1"/>
      <c r="I999" s="1133"/>
      <c r="J999" s="1133"/>
      <c r="K999" s="1133"/>
      <c r="L999" s="1133"/>
      <c r="M999" s="1133"/>
      <c r="N999" s="1133"/>
      <c r="O999" s="1133"/>
      <c r="P999" s="1133"/>
      <c r="Q999" s="1133"/>
      <c r="R999" s="1133"/>
      <c r="S999" s="1133"/>
      <c r="T999" s="1133"/>
      <c r="U999" s="1133"/>
      <c r="V999" s="1133"/>
      <c r="W999" s="1133"/>
      <c r="X999" s="1133"/>
      <c r="Y999" s="1133"/>
      <c r="Z999" s="1133"/>
      <c r="AA999" s="1133"/>
      <c r="AB999" s="1133"/>
      <c r="AC999" s="1"/>
      <c r="AD999" s="1"/>
      <c r="AE999" s="1"/>
      <c r="AF999" s="1"/>
      <c r="AG999" s="1"/>
      <c r="AH999" s="1"/>
      <c r="AI999" s="1"/>
    </row>
    <row r="1000" spans="1:35" ht="15.75" customHeight="1" x14ac:dyDescent="0.2">
      <c r="A1000" s="1"/>
      <c r="B1000" s="1"/>
      <c r="C1000" s="1"/>
      <c r="D1000" s="1"/>
      <c r="E1000" s="1"/>
      <c r="F1000" s="1135"/>
      <c r="G1000" s="1"/>
      <c r="H1000" s="1"/>
      <c r="I1000" s="1133"/>
      <c r="J1000" s="1133"/>
      <c r="K1000" s="1133"/>
      <c r="L1000" s="1133"/>
      <c r="M1000" s="1133"/>
      <c r="N1000" s="1133"/>
      <c r="O1000" s="1133"/>
      <c r="P1000" s="1133"/>
      <c r="Q1000" s="1133"/>
      <c r="R1000" s="1133"/>
      <c r="S1000" s="1133"/>
      <c r="T1000" s="1133"/>
      <c r="U1000" s="1133"/>
      <c r="V1000" s="1133"/>
      <c r="W1000" s="1133"/>
      <c r="X1000" s="1133"/>
      <c r="Y1000" s="1133"/>
      <c r="Z1000" s="1133"/>
      <c r="AA1000" s="1133"/>
      <c r="AB1000" s="1133"/>
      <c r="AC1000" s="1"/>
      <c r="AD1000" s="1"/>
      <c r="AE1000" s="1"/>
      <c r="AF1000" s="1"/>
      <c r="AG1000" s="1"/>
      <c r="AH1000" s="1"/>
      <c r="AI1000" s="1"/>
    </row>
    <row r="1001" spans="1:35" ht="15.75" customHeight="1" x14ac:dyDescent="0.2">
      <c r="A1001" s="1"/>
      <c r="B1001" s="1"/>
      <c r="C1001" s="1"/>
      <c r="D1001" s="1"/>
      <c r="E1001" s="1"/>
      <c r="F1001" s="1135"/>
      <c r="G1001" s="1"/>
      <c r="H1001" s="1"/>
      <c r="I1001" s="1133"/>
      <c r="J1001" s="1133"/>
      <c r="K1001" s="1133"/>
      <c r="L1001" s="1133"/>
      <c r="M1001" s="1133"/>
      <c r="N1001" s="1133"/>
      <c r="O1001" s="1133"/>
      <c r="P1001" s="1133"/>
      <c r="Q1001" s="1133"/>
      <c r="R1001" s="1133"/>
      <c r="S1001" s="1133"/>
      <c r="T1001" s="1133"/>
      <c r="U1001" s="1133"/>
      <c r="V1001" s="1133"/>
      <c r="W1001" s="1133"/>
      <c r="X1001" s="1133"/>
      <c r="Y1001" s="1133"/>
      <c r="Z1001" s="1133"/>
      <c r="AA1001" s="1133"/>
      <c r="AB1001" s="1133"/>
      <c r="AC1001" s="1"/>
      <c r="AD1001" s="1"/>
      <c r="AE1001" s="1"/>
      <c r="AF1001" s="1"/>
      <c r="AG1001" s="1"/>
      <c r="AH1001" s="1"/>
      <c r="AI1001" s="1"/>
    </row>
    <row r="1002" spans="1:35" ht="15.75" customHeight="1" x14ac:dyDescent="0.2">
      <c r="A1002" s="1"/>
      <c r="B1002" s="1"/>
      <c r="C1002" s="1"/>
      <c r="D1002" s="1"/>
      <c r="E1002" s="1"/>
      <c r="F1002" s="1135"/>
      <c r="G1002" s="1"/>
      <c r="H1002" s="1"/>
      <c r="I1002" s="1133"/>
      <c r="J1002" s="1133"/>
      <c r="K1002" s="1133"/>
      <c r="L1002" s="1133"/>
      <c r="M1002" s="1133"/>
      <c r="N1002" s="1133"/>
      <c r="O1002" s="1133"/>
      <c r="P1002" s="1133"/>
      <c r="Q1002" s="1133"/>
      <c r="R1002" s="1133"/>
      <c r="S1002" s="1133"/>
      <c r="T1002" s="1133"/>
      <c r="U1002" s="1133"/>
      <c r="V1002" s="1133"/>
      <c r="W1002" s="1133"/>
      <c r="X1002" s="1133"/>
      <c r="Y1002" s="1133"/>
      <c r="Z1002" s="1133"/>
      <c r="AA1002" s="1133"/>
      <c r="AB1002" s="1133"/>
      <c r="AC1002" s="1"/>
      <c r="AD1002" s="1"/>
      <c r="AE1002" s="1"/>
      <c r="AF1002" s="1"/>
      <c r="AG1002" s="1"/>
      <c r="AH1002" s="1"/>
      <c r="AI1002" s="1"/>
    </row>
    <row r="1003" spans="1:35" ht="15.75" customHeight="1" x14ac:dyDescent="0.2">
      <c r="A1003" s="1"/>
      <c r="B1003" s="1"/>
      <c r="C1003" s="1"/>
      <c r="D1003" s="1"/>
      <c r="E1003" s="1"/>
      <c r="F1003" s="1135"/>
      <c r="G1003" s="1"/>
      <c r="H1003" s="1"/>
      <c r="I1003" s="1133"/>
      <c r="J1003" s="1133"/>
      <c r="K1003" s="1133"/>
      <c r="L1003" s="1133"/>
      <c r="M1003" s="1133"/>
      <c r="N1003" s="1133"/>
      <c r="O1003" s="1133"/>
      <c r="P1003" s="1133"/>
      <c r="Q1003" s="1133"/>
      <c r="R1003" s="1133"/>
      <c r="S1003" s="1133"/>
      <c r="T1003" s="1133"/>
      <c r="U1003" s="1133"/>
      <c r="V1003" s="1133"/>
      <c r="W1003" s="1133"/>
      <c r="X1003" s="1133"/>
      <c r="Y1003" s="1133"/>
      <c r="Z1003" s="1133"/>
      <c r="AA1003" s="1133"/>
      <c r="AB1003" s="1133"/>
      <c r="AC1003" s="1"/>
      <c r="AD1003" s="1"/>
      <c r="AE1003" s="1"/>
      <c r="AF1003" s="1"/>
      <c r="AG1003" s="1"/>
      <c r="AH1003" s="1"/>
      <c r="AI1003" s="1"/>
    </row>
    <row r="1004" spans="1:35" ht="15.75" customHeight="1" x14ac:dyDescent="0.2">
      <c r="A1004" s="1"/>
      <c r="B1004" s="1"/>
      <c r="C1004" s="1"/>
      <c r="D1004" s="1"/>
      <c r="E1004" s="1"/>
      <c r="F1004" s="1135"/>
      <c r="G1004" s="1"/>
      <c r="H1004" s="1"/>
      <c r="I1004" s="1133"/>
      <c r="J1004" s="1133"/>
      <c r="K1004" s="1133"/>
      <c r="L1004" s="1133"/>
      <c r="M1004" s="1133"/>
      <c r="N1004" s="1133"/>
      <c r="O1004" s="1133"/>
      <c r="P1004" s="1133"/>
      <c r="Q1004" s="1133"/>
      <c r="R1004" s="1133"/>
      <c r="S1004" s="1133"/>
      <c r="T1004" s="1133"/>
      <c r="U1004" s="1133"/>
      <c r="V1004" s="1133"/>
      <c r="W1004" s="1133"/>
      <c r="X1004" s="1133"/>
      <c r="Y1004" s="1133"/>
      <c r="Z1004" s="1133"/>
      <c r="AA1004" s="1133"/>
      <c r="AB1004" s="1133"/>
      <c r="AC1004" s="1"/>
      <c r="AD1004" s="1"/>
      <c r="AE1004" s="1"/>
      <c r="AF1004" s="1"/>
      <c r="AG1004" s="1"/>
      <c r="AH1004" s="1"/>
      <c r="AI1004" s="1"/>
    </row>
    <row r="1005" spans="1:35" ht="15.75" customHeight="1" x14ac:dyDescent="0.2">
      <c r="A1005" s="1"/>
      <c r="B1005" s="1"/>
      <c r="C1005" s="1"/>
      <c r="D1005" s="1"/>
      <c r="E1005" s="1"/>
      <c r="F1005" s="1135"/>
      <c r="G1005" s="1"/>
      <c r="H1005" s="1"/>
      <c r="I1005" s="1133"/>
      <c r="J1005" s="1133"/>
      <c r="K1005" s="1133"/>
      <c r="L1005" s="1133"/>
      <c r="M1005" s="1133"/>
      <c r="N1005" s="1133"/>
      <c r="O1005" s="1133"/>
      <c r="P1005" s="1133"/>
      <c r="Q1005" s="1133"/>
      <c r="R1005" s="1133"/>
      <c r="S1005" s="1133"/>
      <c r="T1005" s="1133"/>
      <c r="U1005" s="1133"/>
      <c r="V1005" s="1133"/>
      <c r="W1005" s="1133"/>
      <c r="X1005" s="1133"/>
      <c r="Y1005" s="1133"/>
      <c r="Z1005" s="1133"/>
      <c r="AA1005" s="1133"/>
      <c r="AB1005" s="1133"/>
      <c r="AC1005" s="1"/>
      <c r="AD1005" s="1"/>
      <c r="AE1005" s="1"/>
      <c r="AF1005" s="1"/>
      <c r="AG1005" s="1"/>
      <c r="AH1005" s="1"/>
      <c r="AI1005" s="1"/>
    </row>
    <row r="1006" spans="1:35" ht="15.75" customHeight="1" x14ac:dyDescent="0.2">
      <c r="A1006" s="1"/>
      <c r="B1006" s="1"/>
      <c r="C1006" s="1"/>
      <c r="D1006" s="1"/>
      <c r="E1006" s="1"/>
      <c r="F1006" s="1135"/>
      <c r="G1006" s="1"/>
      <c r="H1006" s="1"/>
      <c r="I1006" s="1133"/>
      <c r="J1006" s="1133"/>
      <c r="K1006" s="1133"/>
      <c r="L1006" s="1133"/>
      <c r="M1006" s="1133"/>
      <c r="N1006" s="1133"/>
      <c r="O1006" s="1133"/>
      <c r="P1006" s="1133"/>
      <c r="Q1006" s="1133"/>
      <c r="R1006" s="1133"/>
      <c r="S1006" s="1133"/>
      <c r="T1006" s="1133"/>
      <c r="U1006" s="1133"/>
      <c r="V1006" s="1133"/>
      <c r="W1006" s="1133"/>
      <c r="X1006" s="1133"/>
      <c r="Y1006" s="1133"/>
      <c r="Z1006" s="1133"/>
      <c r="AA1006" s="1133"/>
      <c r="AB1006" s="1133"/>
      <c r="AC1006" s="1"/>
      <c r="AD1006" s="1"/>
      <c r="AE1006" s="1"/>
      <c r="AF1006" s="1"/>
      <c r="AG1006" s="1"/>
      <c r="AH1006" s="1"/>
      <c r="AI1006" s="1"/>
    </row>
    <row r="1007" spans="1:35" ht="15.75" customHeight="1" x14ac:dyDescent="0.2">
      <c r="A1007" s="1"/>
      <c r="B1007" s="1"/>
      <c r="C1007" s="1"/>
      <c r="D1007" s="1"/>
      <c r="E1007" s="1"/>
      <c r="F1007" s="1135"/>
      <c r="G1007" s="1"/>
      <c r="H1007" s="1"/>
      <c r="I1007" s="1133"/>
      <c r="J1007" s="1133"/>
      <c r="K1007" s="1133"/>
      <c r="L1007" s="1133"/>
      <c r="M1007" s="1133"/>
      <c r="N1007" s="1133"/>
      <c r="O1007" s="1133"/>
      <c r="P1007" s="1133"/>
      <c r="Q1007" s="1133"/>
      <c r="R1007" s="1133"/>
      <c r="S1007" s="1133"/>
      <c r="T1007" s="1133"/>
      <c r="U1007" s="1133"/>
      <c r="V1007" s="1133"/>
      <c r="W1007" s="1133"/>
      <c r="X1007" s="1133"/>
      <c r="Y1007" s="1133"/>
      <c r="Z1007" s="1133"/>
      <c r="AA1007" s="1133"/>
      <c r="AB1007" s="1133"/>
      <c r="AC1007" s="1"/>
      <c r="AD1007" s="1"/>
      <c r="AE1007" s="1"/>
      <c r="AF1007" s="1"/>
      <c r="AG1007" s="1"/>
      <c r="AH1007" s="1"/>
      <c r="AI1007" s="1"/>
    </row>
    <row r="1008" spans="1:35" ht="15.75" customHeight="1" x14ac:dyDescent="0.2">
      <c r="A1008" s="1"/>
      <c r="B1008" s="1"/>
      <c r="C1008" s="1"/>
      <c r="D1008" s="1"/>
      <c r="E1008" s="1"/>
      <c r="F1008" s="1135"/>
      <c r="G1008" s="1"/>
      <c r="H1008" s="1"/>
      <c r="I1008" s="1133"/>
      <c r="J1008" s="1133"/>
      <c r="K1008" s="1133"/>
      <c r="L1008" s="1133"/>
      <c r="M1008" s="1133"/>
      <c r="N1008" s="1133"/>
      <c r="O1008" s="1133"/>
      <c r="P1008" s="1133"/>
      <c r="Q1008" s="1133"/>
      <c r="R1008" s="1133"/>
      <c r="S1008" s="1133"/>
      <c r="T1008" s="1133"/>
      <c r="U1008" s="1133"/>
      <c r="V1008" s="1133"/>
      <c r="W1008" s="1133"/>
      <c r="X1008" s="1133"/>
      <c r="Y1008" s="1133"/>
      <c r="Z1008" s="1133"/>
      <c r="AA1008" s="1133"/>
      <c r="AB1008" s="1133"/>
      <c r="AC1008" s="1"/>
      <c r="AD1008" s="1"/>
      <c r="AE1008" s="1"/>
      <c r="AF1008" s="1"/>
      <c r="AG1008" s="1"/>
      <c r="AH1008" s="1"/>
      <c r="AI1008" s="1"/>
    </row>
    <row r="1009" spans="1:35" ht="15.75" customHeight="1" x14ac:dyDescent="0.2">
      <c r="A1009" s="1"/>
      <c r="B1009" s="1"/>
      <c r="C1009" s="1"/>
      <c r="D1009" s="1"/>
      <c r="E1009" s="1"/>
      <c r="F1009" s="1135"/>
      <c r="G1009" s="1"/>
      <c r="H1009" s="1"/>
      <c r="I1009" s="1133"/>
      <c r="J1009" s="1133"/>
      <c r="K1009" s="1133"/>
      <c r="L1009" s="1133"/>
      <c r="M1009" s="1133"/>
      <c r="N1009" s="1133"/>
      <c r="O1009" s="1133"/>
      <c r="P1009" s="1133"/>
      <c r="Q1009" s="1133"/>
      <c r="R1009" s="1133"/>
      <c r="S1009" s="1133"/>
      <c r="T1009" s="1133"/>
      <c r="U1009" s="1133"/>
      <c r="V1009" s="1133"/>
      <c r="W1009" s="1133"/>
      <c r="X1009" s="1133"/>
      <c r="Y1009" s="1133"/>
      <c r="Z1009" s="1133"/>
      <c r="AA1009" s="1133"/>
      <c r="AB1009" s="1133"/>
      <c r="AC1009" s="1"/>
      <c r="AD1009" s="1"/>
      <c r="AE1009" s="1"/>
      <c r="AF1009" s="1"/>
      <c r="AG1009" s="1"/>
      <c r="AH1009" s="1"/>
      <c r="AI1009" s="1"/>
    </row>
    <row r="1010" spans="1:35" ht="15.75" customHeight="1" x14ac:dyDescent="0.2">
      <c r="A1010" s="1"/>
      <c r="B1010" s="1"/>
      <c r="C1010" s="1"/>
      <c r="D1010" s="1"/>
      <c r="E1010" s="1"/>
      <c r="F1010" s="1135"/>
      <c r="G1010" s="1"/>
      <c r="H1010" s="1"/>
      <c r="I1010" s="1133"/>
      <c r="J1010" s="1133"/>
      <c r="K1010" s="1133"/>
      <c r="L1010" s="1133"/>
      <c r="M1010" s="1133"/>
      <c r="N1010" s="1133"/>
      <c r="O1010" s="1133"/>
      <c r="P1010" s="1133"/>
      <c r="Q1010" s="1133"/>
      <c r="R1010" s="1133"/>
      <c r="S1010" s="1133"/>
      <c r="T1010" s="1133"/>
      <c r="U1010" s="1133"/>
      <c r="V1010" s="1133"/>
      <c r="W1010" s="1133"/>
      <c r="X1010" s="1133"/>
      <c r="Y1010" s="1133"/>
      <c r="Z1010" s="1133"/>
      <c r="AA1010" s="1133"/>
      <c r="AB1010" s="1133"/>
      <c r="AC1010" s="1"/>
      <c r="AD1010" s="1"/>
      <c r="AE1010" s="1"/>
      <c r="AF1010" s="1"/>
      <c r="AG1010" s="1"/>
      <c r="AH1010" s="1"/>
      <c r="AI1010" s="1"/>
    </row>
    <row r="1011" spans="1:35" ht="15.75" customHeight="1" x14ac:dyDescent="0.2">
      <c r="A1011" s="1"/>
      <c r="B1011" s="1"/>
      <c r="C1011" s="1"/>
      <c r="D1011" s="1"/>
      <c r="E1011" s="1"/>
      <c r="F1011" s="1135"/>
      <c r="G1011" s="1"/>
      <c r="H1011" s="1"/>
      <c r="I1011" s="1133"/>
      <c r="J1011" s="1133"/>
      <c r="K1011" s="1133"/>
      <c r="L1011" s="1133"/>
      <c r="M1011" s="1133"/>
      <c r="N1011" s="1133"/>
      <c r="O1011" s="1133"/>
      <c r="P1011" s="1133"/>
      <c r="Q1011" s="1133"/>
      <c r="R1011" s="1133"/>
      <c r="S1011" s="1133"/>
      <c r="T1011" s="1133"/>
      <c r="U1011" s="1133"/>
      <c r="V1011" s="1133"/>
      <c r="W1011" s="1133"/>
      <c r="X1011" s="1133"/>
      <c r="Y1011" s="1133"/>
      <c r="Z1011" s="1133"/>
      <c r="AA1011" s="1133"/>
      <c r="AB1011" s="1133"/>
      <c r="AC1011" s="1"/>
      <c r="AD1011" s="1"/>
      <c r="AE1011" s="1"/>
      <c r="AF1011" s="1"/>
      <c r="AG1011" s="1"/>
      <c r="AH1011" s="1"/>
      <c r="AI1011" s="1"/>
    </row>
    <row r="1012" spans="1:35" ht="15.75" customHeight="1" x14ac:dyDescent="0.2">
      <c r="A1012" s="1"/>
      <c r="B1012" s="1"/>
      <c r="C1012" s="1"/>
      <c r="D1012" s="1"/>
      <c r="E1012" s="1"/>
      <c r="F1012" s="1135"/>
      <c r="G1012" s="1"/>
      <c r="H1012" s="1"/>
      <c r="I1012" s="1133"/>
      <c r="J1012" s="1133"/>
      <c r="K1012" s="1133"/>
      <c r="L1012" s="1133"/>
      <c r="M1012" s="1133"/>
      <c r="N1012" s="1133"/>
      <c r="O1012" s="1133"/>
      <c r="P1012" s="1133"/>
      <c r="Q1012" s="1133"/>
      <c r="R1012" s="1133"/>
      <c r="S1012" s="1133"/>
      <c r="T1012" s="1133"/>
      <c r="U1012" s="1133"/>
      <c r="V1012" s="1133"/>
      <c r="W1012" s="1133"/>
      <c r="X1012" s="1133"/>
      <c r="Y1012" s="1133"/>
      <c r="Z1012" s="1133"/>
      <c r="AA1012" s="1133"/>
      <c r="AB1012" s="1133"/>
      <c r="AC1012" s="1"/>
      <c r="AD1012" s="1"/>
      <c r="AE1012" s="1"/>
      <c r="AF1012" s="1"/>
      <c r="AG1012" s="1"/>
      <c r="AH1012" s="1"/>
      <c r="AI1012" s="1"/>
    </row>
    <row r="1013" spans="1:35" ht="15.75" customHeight="1" x14ac:dyDescent="0.2">
      <c r="A1013" s="1"/>
      <c r="B1013" s="1"/>
      <c r="C1013" s="1"/>
      <c r="D1013" s="1"/>
      <c r="E1013" s="1"/>
      <c r="F1013" s="1135"/>
      <c r="G1013" s="1"/>
      <c r="H1013" s="1"/>
      <c r="I1013" s="1133"/>
      <c r="J1013" s="1133"/>
      <c r="K1013" s="1133"/>
      <c r="L1013" s="1133"/>
      <c r="M1013" s="1133"/>
      <c r="N1013" s="1133"/>
      <c r="O1013" s="1133"/>
      <c r="P1013" s="1133"/>
      <c r="Q1013" s="1133"/>
      <c r="R1013" s="1133"/>
      <c r="S1013" s="1133"/>
      <c r="T1013" s="1133"/>
      <c r="U1013" s="1133"/>
      <c r="V1013" s="1133"/>
      <c r="W1013" s="1133"/>
      <c r="X1013" s="1133"/>
      <c r="Y1013" s="1133"/>
      <c r="Z1013" s="1133"/>
      <c r="AA1013" s="1133"/>
      <c r="AB1013" s="1133"/>
      <c r="AC1013" s="1"/>
      <c r="AD1013" s="1"/>
      <c r="AE1013" s="1"/>
      <c r="AF1013" s="1"/>
      <c r="AG1013" s="1"/>
      <c r="AH1013" s="1"/>
      <c r="AI1013" s="1"/>
    </row>
    <row r="1014" spans="1:35" ht="15.75" customHeight="1" x14ac:dyDescent="0.2">
      <c r="A1014" s="1"/>
      <c r="B1014" s="1"/>
      <c r="C1014" s="1"/>
      <c r="D1014" s="1"/>
      <c r="E1014" s="1"/>
      <c r="F1014" s="1135"/>
      <c r="G1014" s="1"/>
      <c r="H1014" s="1"/>
      <c r="I1014" s="1133"/>
      <c r="J1014" s="1133"/>
      <c r="K1014" s="1133"/>
      <c r="L1014" s="1133"/>
      <c r="M1014" s="1133"/>
      <c r="N1014" s="1133"/>
      <c r="O1014" s="1133"/>
      <c r="P1014" s="1133"/>
      <c r="Q1014" s="1133"/>
      <c r="R1014" s="1133"/>
      <c r="S1014" s="1133"/>
      <c r="T1014" s="1133"/>
      <c r="U1014" s="1133"/>
      <c r="V1014" s="1133"/>
      <c r="W1014" s="1133"/>
      <c r="X1014" s="1133"/>
      <c r="Y1014" s="1133"/>
      <c r="Z1014" s="1133"/>
      <c r="AA1014" s="1133"/>
      <c r="AB1014" s="1133"/>
      <c r="AC1014" s="1"/>
      <c r="AD1014" s="1"/>
      <c r="AE1014" s="1"/>
      <c r="AF1014" s="1"/>
      <c r="AG1014" s="1"/>
      <c r="AH1014" s="1"/>
      <c r="AI1014" s="1"/>
    </row>
    <row r="1015" spans="1:35" ht="15.75" customHeight="1" x14ac:dyDescent="0.2">
      <c r="A1015" s="1"/>
      <c r="B1015" s="1"/>
      <c r="C1015" s="1"/>
      <c r="D1015" s="1"/>
      <c r="E1015" s="1"/>
      <c r="F1015" s="1135"/>
      <c r="G1015" s="1"/>
      <c r="H1015" s="1"/>
      <c r="I1015" s="1133"/>
      <c r="J1015" s="1133"/>
      <c r="K1015" s="1133"/>
      <c r="L1015" s="1133"/>
      <c r="M1015" s="1133"/>
      <c r="N1015" s="1133"/>
      <c r="O1015" s="1133"/>
      <c r="P1015" s="1133"/>
      <c r="Q1015" s="1133"/>
      <c r="R1015" s="1133"/>
      <c r="S1015" s="1133"/>
      <c r="T1015" s="1133"/>
      <c r="U1015" s="1133"/>
      <c r="V1015" s="1133"/>
      <c r="W1015" s="1133"/>
      <c r="X1015" s="1133"/>
      <c r="Y1015" s="1133"/>
      <c r="Z1015" s="1133"/>
      <c r="AA1015" s="1133"/>
      <c r="AB1015" s="1133"/>
      <c r="AC1015" s="1"/>
      <c r="AD1015" s="1"/>
      <c r="AE1015" s="1"/>
      <c r="AF1015" s="1"/>
      <c r="AG1015" s="1"/>
      <c r="AH1015" s="1"/>
      <c r="AI1015" s="1"/>
    </row>
    <row r="1016" spans="1:35" ht="15.75" customHeight="1" x14ac:dyDescent="0.2">
      <c r="A1016" s="1"/>
      <c r="B1016" s="1"/>
      <c r="C1016" s="1"/>
      <c r="D1016" s="1"/>
      <c r="E1016" s="1"/>
      <c r="F1016" s="1135"/>
      <c r="G1016" s="1"/>
      <c r="H1016" s="1"/>
      <c r="I1016" s="1133"/>
      <c r="J1016" s="1133"/>
      <c r="K1016" s="1133"/>
      <c r="L1016" s="1133"/>
      <c r="M1016" s="1133"/>
      <c r="N1016" s="1133"/>
      <c r="O1016" s="1133"/>
      <c r="P1016" s="1133"/>
      <c r="Q1016" s="1133"/>
      <c r="R1016" s="1133"/>
      <c r="S1016" s="1133"/>
      <c r="T1016" s="1133"/>
      <c r="U1016" s="1133"/>
      <c r="V1016" s="1133"/>
      <c r="W1016" s="1133"/>
      <c r="X1016" s="1133"/>
      <c r="Y1016" s="1133"/>
      <c r="Z1016" s="1133"/>
      <c r="AA1016" s="1133"/>
      <c r="AB1016" s="1133"/>
      <c r="AC1016" s="1"/>
      <c r="AD1016" s="1"/>
      <c r="AE1016" s="1"/>
      <c r="AF1016" s="1"/>
      <c r="AG1016" s="1"/>
      <c r="AH1016" s="1"/>
      <c r="AI1016" s="1"/>
    </row>
    <row r="1017" spans="1:35" ht="15.75" customHeight="1" x14ac:dyDescent="0.2">
      <c r="A1017" s="1"/>
      <c r="B1017" s="1"/>
      <c r="C1017" s="1"/>
      <c r="D1017" s="1"/>
      <c r="E1017" s="1"/>
      <c r="F1017" s="1135"/>
      <c r="G1017" s="1"/>
      <c r="H1017" s="1"/>
      <c r="I1017" s="1133"/>
      <c r="J1017" s="1133"/>
      <c r="K1017" s="1133"/>
      <c r="L1017" s="1133"/>
      <c r="M1017" s="1133"/>
      <c r="N1017" s="1133"/>
      <c r="O1017" s="1133"/>
      <c r="P1017" s="1133"/>
      <c r="Q1017" s="1133"/>
      <c r="R1017" s="1133"/>
      <c r="S1017" s="1133"/>
      <c r="T1017" s="1133"/>
      <c r="U1017" s="1133"/>
      <c r="V1017" s="1133"/>
      <c r="W1017" s="1133"/>
      <c r="X1017" s="1133"/>
      <c r="Y1017" s="1133"/>
      <c r="Z1017" s="1133"/>
      <c r="AA1017" s="1133"/>
      <c r="AB1017" s="1133"/>
      <c r="AC1017" s="1"/>
      <c r="AD1017" s="1"/>
      <c r="AE1017" s="1"/>
      <c r="AF1017" s="1"/>
      <c r="AG1017" s="1"/>
      <c r="AH1017" s="1"/>
      <c r="AI1017" s="1"/>
    </row>
    <row r="1018" spans="1:35" ht="15.75" customHeight="1" x14ac:dyDescent="0.2">
      <c r="A1018" s="1"/>
      <c r="B1018" s="1"/>
      <c r="C1018" s="1"/>
      <c r="D1018" s="1"/>
      <c r="E1018" s="1"/>
      <c r="F1018" s="1135"/>
      <c r="G1018" s="1"/>
      <c r="H1018" s="1"/>
      <c r="I1018" s="1133"/>
      <c r="J1018" s="1133"/>
      <c r="K1018" s="1133"/>
      <c r="L1018" s="1133"/>
      <c r="M1018" s="1133"/>
      <c r="N1018" s="1133"/>
      <c r="O1018" s="1133"/>
      <c r="P1018" s="1133"/>
      <c r="Q1018" s="1133"/>
      <c r="R1018" s="1133"/>
      <c r="S1018" s="1133"/>
      <c r="T1018" s="1133"/>
      <c r="U1018" s="1133"/>
      <c r="V1018" s="1133"/>
      <c r="W1018" s="1133"/>
      <c r="X1018" s="1133"/>
      <c r="Y1018" s="1133"/>
      <c r="Z1018" s="1133"/>
      <c r="AA1018" s="1133"/>
      <c r="AB1018" s="1133"/>
      <c r="AC1018" s="1"/>
      <c r="AD1018" s="1"/>
      <c r="AE1018" s="1"/>
      <c r="AF1018" s="1"/>
      <c r="AG1018" s="1"/>
      <c r="AH1018" s="1"/>
      <c r="AI1018" s="1"/>
    </row>
    <row r="1019" spans="1:35" ht="15.75" customHeight="1" x14ac:dyDescent="0.2">
      <c r="A1019" s="1"/>
      <c r="B1019" s="1"/>
      <c r="C1019" s="1"/>
      <c r="D1019" s="1"/>
      <c r="E1019" s="1"/>
      <c r="F1019" s="1135"/>
      <c r="G1019" s="1"/>
      <c r="H1019" s="1"/>
      <c r="I1019" s="1133"/>
      <c r="J1019" s="1133"/>
      <c r="K1019" s="1133"/>
      <c r="L1019" s="1133"/>
      <c r="M1019" s="1133"/>
      <c r="N1019" s="1133"/>
      <c r="O1019" s="1133"/>
      <c r="P1019" s="1133"/>
      <c r="Q1019" s="1133"/>
      <c r="R1019" s="1133"/>
      <c r="S1019" s="1133"/>
      <c r="T1019" s="1133"/>
      <c r="U1019" s="1133"/>
      <c r="V1019" s="1133"/>
      <c r="W1019" s="1133"/>
      <c r="X1019" s="1133"/>
      <c r="Y1019" s="1133"/>
      <c r="Z1019" s="1133"/>
      <c r="AA1019" s="1133"/>
      <c r="AB1019" s="1133"/>
      <c r="AC1019" s="1"/>
      <c r="AD1019" s="1"/>
      <c r="AE1019" s="1"/>
      <c r="AF1019" s="1"/>
      <c r="AG1019" s="1"/>
      <c r="AH1019" s="1"/>
      <c r="AI1019" s="1"/>
    </row>
    <row r="1020" spans="1:35" ht="15.75" customHeight="1" x14ac:dyDescent="0.2">
      <c r="A1020" s="1"/>
      <c r="B1020" s="1"/>
      <c r="C1020" s="1"/>
      <c r="D1020" s="1"/>
      <c r="E1020" s="1"/>
      <c r="F1020" s="1135"/>
      <c r="G1020" s="1"/>
      <c r="H1020" s="1"/>
      <c r="I1020" s="1133"/>
      <c r="J1020" s="1133"/>
      <c r="K1020" s="1133"/>
      <c r="L1020" s="1133"/>
      <c r="M1020" s="1133"/>
      <c r="N1020" s="1133"/>
      <c r="O1020" s="1133"/>
      <c r="P1020" s="1133"/>
      <c r="Q1020" s="1133"/>
      <c r="R1020" s="1133"/>
      <c r="S1020" s="1133"/>
      <c r="T1020" s="1133"/>
      <c r="U1020" s="1133"/>
      <c r="V1020" s="1133"/>
      <c r="W1020" s="1133"/>
      <c r="X1020" s="1133"/>
      <c r="Y1020" s="1133"/>
      <c r="Z1020" s="1133"/>
      <c r="AA1020" s="1133"/>
      <c r="AB1020" s="1133"/>
      <c r="AC1020" s="1"/>
      <c r="AD1020" s="1"/>
      <c r="AE1020" s="1"/>
      <c r="AF1020" s="1"/>
      <c r="AG1020" s="1"/>
      <c r="AH1020" s="1"/>
      <c r="AI1020" s="1"/>
    </row>
    <row r="1021" spans="1:35" ht="15.75" customHeight="1" x14ac:dyDescent="0.2">
      <c r="A1021" s="1"/>
      <c r="B1021" s="1"/>
      <c r="C1021" s="1"/>
      <c r="D1021" s="1"/>
      <c r="E1021" s="1"/>
      <c r="F1021" s="1135"/>
      <c r="G1021" s="1"/>
      <c r="H1021" s="1"/>
      <c r="I1021" s="1133"/>
      <c r="J1021" s="1133"/>
      <c r="K1021" s="1133"/>
      <c r="L1021" s="1133"/>
      <c r="M1021" s="1133"/>
      <c r="N1021" s="1133"/>
      <c r="O1021" s="1133"/>
      <c r="P1021" s="1133"/>
      <c r="Q1021" s="1133"/>
      <c r="R1021" s="1133"/>
      <c r="S1021" s="1133"/>
      <c r="T1021" s="1133"/>
      <c r="U1021" s="1133"/>
      <c r="V1021" s="1133"/>
      <c r="W1021" s="1133"/>
      <c r="X1021" s="1133"/>
      <c r="Y1021" s="1133"/>
      <c r="Z1021" s="1133"/>
      <c r="AA1021" s="1133"/>
      <c r="AB1021" s="1133"/>
      <c r="AC1021" s="1"/>
      <c r="AD1021" s="1"/>
      <c r="AE1021" s="1"/>
      <c r="AF1021" s="1"/>
      <c r="AG1021" s="1"/>
      <c r="AH1021" s="1"/>
      <c r="AI1021" s="1"/>
    </row>
    <row r="1022" spans="1:35" ht="15.75" customHeight="1" x14ac:dyDescent="0.2">
      <c r="A1022" s="1"/>
      <c r="B1022" s="1"/>
      <c r="C1022" s="1"/>
      <c r="D1022" s="1"/>
      <c r="E1022" s="1"/>
      <c r="F1022" s="1135"/>
      <c r="G1022" s="1"/>
      <c r="H1022" s="1"/>
      <c r="I1022" s="1133"/>
      <c r="J1022" s="1133"/>
      <c r="K1022" s="1133"/>
      <c r="L1022" s="1133"/>
      <c r="M1022" s="1133"/>
      <c r="N1022" s="1133"/>
      <c r="O1022" s="1133"/>
      <c r="P1022" s="1133"/>
      <c r="Q1022" s="1133"/>
      <c r="R1022" s="1133"/>
      <c r="S1022" s="1133"/>
      <c r="T1022" s="1133"/>
      <c r="U1022" s="1133"/>
      <c r="V1022" s="1133"/>
      <c r="W1022" s="1133"/>
      <c r="X1022" s="1133"/>
      <c r="Y1022" s="1133"/>
      <c r="Z1022" s="1133"/>
      <c r="AA1022" s="1133"/>
      <c r="AB1022" s="1133"/>
      <c r="AC1022" s="1"/>
      <c r="AD1022" s="1"/>
      <c r="AE1022" s="1"/>
      <c r="AF1022" s="1"/>
      <c r="AG1022" s="1"/>
      <c r="AH1022" s="1"/>
      <c r="AI1022" s="1"/>
    </row>
    <row r="1023" spans="1:35" ht="15.75" customHeight="1" x14ac:dyDescent="0.2">
      <c r="A1023" s="1"/>
      <c r="B1023" s="1"/>
      <c r="C1023" s="1"/>
      <c r="D1023" s="1"/>
      <c r="E1023" s="1"/>
      <c r="F1023" s="1135"/>
      <c r="G1023" s="1"/>
      <c r="H1023" s="1"/>
      <c r="I1023" s="1133"/>
      <c r="J1023" s="1133"/>
      <c r="K1023" s="1133"/>
      <c r="L1023" s="1133"/>
      <c r="M1023" s="1133"/>
      <c r="N1023" s="1133"/>
      <c r="O1023" s="1133"/>
      <c r="P1023" s="1133"/>
      <c r="Q1023" s="1133"/>
      <c r="R1023" s="1133"/>
      <c r="S1023" s="1133"/>
      <c r="T1023" s="1133"/>
      <c r="U1023" s="1133"/>
      <c r="V1023" s="1133"/>
      <c r="W1023" s="1133"/>
      <c r="X1023" s="1133"/>
      <c r="Y1023" s="1133"/>
      <c r="Z1023" s="1133"/>
      <c r="AA1023" s="1133"/>
      <c r="AB1023" s="1133"/>
      <c r="AC1023" s="1"/>
      <c r="AD1023" s="1"/>
      <c r="AE1023" s="1"/>
      <c r="AF1023" s="1"/>
      <c r="AG1023" s="1"/>
      <c r="AH1023" s="1"/>
      <c r="AI1023" s="1"/>
    </row>
    <row r="1024" spans="1:35" ht="15.75" customHeight="1" x14ac:dyDescent="0.2">
      <c r="A1024" s="1"/>
      <c r="B1024" s="1"/>
      <c r="C1024" s="1"/>
      <c r="D1024" s="1"/>
      <c r="E1024" s="1"/>
      <c r="F1024" s="1135"/>
      <c r="G1024" s="1"/>
      <c r="H1024" s="1"/>
      <c r="I1024" s="1133"/>
      <c r="J1024" s="1133"/>
      <c r="K1024" s="1133"/>
      <c r="L1024" s="1133"/>
      <c r="M1024" s="1133"/>
      <c r="N1024" s="1133"/>
      <c r="O1024" s="1133"/>
      <c r="P1024" s="1133"/>
      <c r="Q1024" s="1133"/>
      <c r="R1024" s="1133"/>
      <c r="S1024" s="1133"/>
      <c r="T1024" s="1133"/>
      <c r="U1024" s="1133"/>
      <c r="V1024" s="1133"/>
      <c r="W1024" s="1133"/>
      <c r="X1024" s="1133"/>
      <c r="Y1024" s="1133"/>
      <c r="Z1024" s="1133"/>
      <c r="AA1024" s="1133"/>
      <c r="AB1024" s="1133"/>
      <c r="AC1024" s="1"/>
      <c r="AD1024" s="1"/>
      <c r="AE1024" s="1"/>
      <c r="AF1024" s="1"/>
      <c r="AG1024" s="1"/>
      <c r="AH1024" s="1"/>
      <c r="AI1024" s="1"/>
    </row>
    <row r="1025" spans="1:35" ht="15.75" customHeight="1" x14ac:dyDescent="0.2">
      <c r="A1025" s="1"/>
      <c r="B1025" s="1"/>
      <c r="C1025" s="1"/>
      <c r="D1025" s="1"/>
      <c r="E1025" s="1"/>
      <c r="F1025" s="1135"/>
      <c r="G1025" s="1"/>
      <c r="H1025" s="1"/>
      <c r="I1025" s="1133"/>
      <c r="J1025" s="1133"/>
      <c r="K1025" s="1133"/>
      <c r="L1025" s="1133"/>
      <c r="M1025" s="1133"/>
      <c r="N1025" s="1133"/>
      <c r="O1025" s="1133"/>
      <c r="P1025" s="1133"/>
      <c r="Q1025" s="1133"/>
      <c r="R1025" s="1133"/>
      <c r="S1025" s="1133"/>
      <c r="T1025" s="1133"/>
      <c r="U1025" s="1133"/>
      <c r="V1025" s="1133"/>
      <c r="W1025" s="1133"/>
      <c r="X1025" s="1133"/>
      <c r="Y1025" s="1133"/>
      <c r="Z1025" s="1133"/>
      <c r="AA1025" s="1133"/>
      <c r="AB1025" s="1133"/>
      <c r="AC1025" s="1"/>
      <c r="AD1025" s="1"/>
      <c r="AE1025" s="1"/>
      <c r="AF1025" s="1"/>
      <c r="AG1025" s="1"/>
      <c r="AH1025" s="1"/>
      <c r="AI1025" s="1"/>
    </row>
  </sheetData>
  <mergeCells count="25">
    <mergeCell ref="I1:K1"/>
    <mergeCell ref="P1:S1"/>
    <mergeCell ref="Y1:AC1"/>
    <mergeCell ref="Q37:Q38"/>
    <mergeCell ref="R37:R38"/>
    <mergeCell ref="S37:S38"/>
    <mergeCell ref="T37:T38"/>
    <mergeCell ref="AC37:AC38"/>
    <mergeCell ref="A89:B89"/>
    <mergeCell ref="AC47:AC48"/>
    <mergeCell ref="AD47:AD48"/>
    <mergeCell ref="AA37:AA38"/>
    <mergeCell ref="AB37:AB38"/>
    <mergeCell ref="AD37:AD38"/>
    <mergeCell ref="Y130:AB130"/>
    <mergeCell ref="U37:U38"/>
    <mergeCell ref="Z37:Z38"/>
    <mergeCell ref="Q47:Q48"/>
    <mergeCell ref="R47:R48"/>
    <mergeCell ref="S47:S48"/>
    <mergeCell ref="T47:T48"/>
    <mergeCell ref="U47:U48"/>
    <mergeCell ref="Z47:Z48"/>
    <mergeCell ref="AA47:AA48"/>
    <mergeCell ref="AB47:AB48"/>
  </mergeCells>
  <pageMargins left="0.08" right="0.11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1010"/>
  <sheetViews>
    <sheetView workbookViewId="0">
      <pane ySplit="2" topLeftCell="A3" activePane="bottomLeft" state="frozen"/>
      <selection pane="bottomLeft" activeCell="A30" sqref="A30"/>
    </sheetView>
  </sheetViews>
  <sheetFormatPr baseColWidth="10" defaultColWidth="14.5" defaultRowHeight="15" customHeight="1" x14ac:dyDescent="0.2"/>
  <cols>
    <col min="1" max="1" width="13.83203125" customWidth="1"/>
    <col min="2" max="2" width="44.33203125" customWidth="1"/>
    <col min="3" max="3" width="58.6640625" hidden="1" customWidth="1"/>
    <col min="4" max="4" width="7.5" bestFit="1" customWidth="1"/>
    <col min="5" max="5" width="8" bestFit="1" customWidth="1"/>
    <col min="6" max="6" width="7.5" hidden="1" customWidth="1"/>
    <col min="7" max="7" width="9.5" customWidth="1"/>
    <col min="8" max="8" width="14.33203125" customWidth="1"/>
    <col min="9" max="9" width="12.5" customWidth="1"/>
    <col min="10" max="12" width="7.5" hidden="1" customWidth="1"/>
    <col min="13" max="13" width="4.6640625" customWidth="1"/>
    <col min="14" max="18" width="7.5" customWidth="1"/>
    <col min="19" max="19" width="5.5" customWidth="1"/>
    <col min="20" max="22" width="7.5" customWidth="1"/>
    <col min="23" max="30" width="9.1640625" customWidth="1"/>
  </cols>
  <sheetData>
    <row r="1" spans="1:30" ht="15" customHeight="1" x14ac:dyDescent="0.2">
      <c r="A1" s="153"/>
      <c r="B1" s="154"/>
      <c r="C1" s="154"/>
      <c r="D1" s="154"/>
      <c r="E1" s="154"/>
      <c r="F1" s="1216" t="s">
        <v>1136</v>
      </c>
      <c r="G1" s="155"/>
      <c r="H1" s="154"/>
      <c r="I1" s="154"/>
      <c r="J1" s="1189" t="s">
        <v>0</v>
      </c>
      <c r="K1" s="1185"/>
      <c r="L1" s="1186"/>
      <c r="M1" s="156"/>
      <c r="N1" s="1189" t="s">
        <v>1</v>
      </c>
      <c r="O1" s="1185"/>
      <c r="P1" s="1185"/>
      <c r="Q1" s="207"/>
      <c r="R1" s="1136"/>
      <c r="S1" s="156"/>
      <c r="T1" s="1189" t="s">
        <v>2</v>
      </c>
      <c r="U1" s="1185"/>
      <c r="V1" s="1185"/>
      <c r="W1" s="207"/>
      <c r="X1" s="1"/>
      <c r="Y1" s="1"/>
      <c r="Z1" s="1"/>
      <c r="AA1" s="1"/>
      <c r="AB1" s="1"/>
      <c r="AC1" s="1"/>
      <c r="AD1" s="1"/>
    </row>
    <row r="2" spans="1:30" ht="45.75" customHeight="1" x14ac:dyDescent="0.2">
      <c r="A2" s="158" t="s">
        <v>4</v>
      </c>
      <c r="B2" s="159" t="s">
        <v>5</v>
      </c>
      <c r="C2" s="159" t="s">
        <v>138</v>
      </c>
      <c r="D2" s="159" t="s">
        <v>8</v>
      </c>
      <c r="E2" s="159" t="s">
        <v>432</v>
      </c>
      <c r="F2" s="1217"/>
      <c r="G2" s="160" t="s">
        <v>10</v>
      </c>
      <c r="H2" s="159" t="s">
        <v>11</v>
      </c>
      <c r="I2" s="159" t="s">
        <v>12</v>
      </c>
      <c r="J2" s="208" t="s">
        <v>13</v>
      </c>
      <c r="K2" s="161" t="s">
        <v>14</v>
      </c>
      <c r="L2" s="162" t="s">
        <v>15</v>
      </c>
      <c r="M2" s="159"/>
      <c r="N2" s="208" t="s">
        <v>13</v>
      </c>
      <c r="O2" s="161" t="s">
        <v>14</v>
      </c>
      <c r="P2" s="161" t="s">
        <v>15</v>
      </c>
      <c r="Q2" s="162" t="s">
        <v>18</v>
      </c>
      <c r="R2" s="161" t="s">
        <v>16</v>
      </c>
      <c r="S2" s="156"/>
      <c r="T2" s="208" t="s">
        <v>13</v>
      </c>
      <c r="U2" s="161" t="s">
        <v>14</v>
      </c>
      <c r="V2" s="161" t="s">
        <v>15</v>
      </c>
      <c r="W2" s="162" t="s">
        <v>18</v>
      </c>
      <c r="X2" s="1"/>
      <c r="Y2" s="1"/>
      <c r="Z2" s="1"/>
      <c r="AA2" s="1"/>
      <c r="AB2" s="1"/>
      <c r="AC2" s="1"/>
      <c r="AD2" s="1"/>
    </row>
    <row r="3" spans="1:30" s="577" customFormat="1" ht="16" x14ac:dyDescent="0.2">
      <c r="A3" s="175" t="s">
        <v>20</v>
      </c>
      <c r="B3" s="80" t="s">
        <v>698</v>
      </c>
      <c r="C3" s="695" t="s">
        <v>1137</v>
      </c>
      <c r="D3" s="695" t="str">
        <f>VLOOKUP(C3,'Items in Tally'!$A$2:$D$4982,2,FALSE)</f>
        <v>26 PC</v>
      </c>
      <c r="E3" s="695"/>
      <c r="F3" s="695"/>
      <c r="G3" s="411">
        <v>45772</v>
      </c>
      <c r="H3" s="81">
        <v>14</v>
      </c>
      <c r="I3" s="1131">
        <v>172</v>
      </c>
      <c r="J3" s="213">
        <f t="shared" ref="J3:L3" si="0">IF(N3="","",N3/$I3-1)</f>
        <v>0.86046511627906974</v>
      </c>
      <c r="K3" s="9">
        <f t="shared" si="0"/>
        <v>0.59883720930232553</v>
      </c>
      <c r="L3" s="177">
        <f t="shared" si="0"/>
        <v>0.45348837209302317</v>
      </c>
      <c r="M3" s="1130"/>
      <c r="N3" s="1134">
        <v>320</v>
      </c>
      <c r="O3" s="1131">
        <v>275</v>
      </c>
      <c r="P3" s="1131">
        <v>250</v>
      </c>
      <c r="Q3" s="178"/>
      <c r="R3" s="1131"/>
      <c r="S3" s="1131"/>
      <c r="T3" s="1134">
        <f t="shared" ref="T3:W3" si="1">IF(N3="","",CEILING(N3*1.02,5))</f>
        <v>330</v>
      </c>
      <c r="U3" s="1131">
        <f t="shared" si="1"/>
        <v>285</v>
      </c>
      <c r="V3" s="1131">
        <f t="shared" si="1"/>
        <v>255</v>
      </c>
      <c r="W3" s="178" t="str">
        <f t="shared" si="1"/>
        <v/>
      </c>
      <c r="X3" s="32"/>
      <c r="Y3" s="8"/>
      <c r="Z3" s="8"/>
      <c r="AA3" s="8"/>
      <c r="AB3" s="8"/>
      <c r="AC3" s="8"/>
      <c r="AD3" s="8"/>
    </row>
    <row r="4" spans="1:30" s="652" customFormat="1" ht="16" x14ac:dyDescent="0.2">
      <c r="A4" s="649" t="s">
        <v>20</v>
      </c>
      <c r="B4" s="829" t="s">
        <v>1138</v>
      </c>
      <c r="C4" s="709" t="s">
        <v>1139</v>
      </c>
      <c r="D4" s="709" t="str">
        <f>VLOOKUP(C4,'Items in Tally'!$A$2:$D$4982,2,FALSE)</f>
        <v>214 PC</v>
      </c>
      <c r="E4" s="709" t="s">
        <v>975</v>
      </c>
      <c r="F4" s="709"/>
      <c r="G4" s="830">
        <v>45772</v>
      </c>
      <c r="H4" s="831">
        <v>23</v>
      </c>
      <c r="I4" s="827">
        <v>285</v>
      </c>
      <c r="J4" s="761">
        <f t="shared" ref="J4:L4" si="2">IF(N4="","",N4/$I4-1)</f>
        <v>0.40350877192982448</v>
      </c>
      <c r="K4" s="651">
        <f t="shared" si="2"/>
        <v>0.29824561403508776</v>
      </c>
      <c r="L4" s="674">
        <f t="shared" si="2"/>
        <v>0.19298245614035081</v>
      </c>
      <c r="M4" s="823"/>
      <c r="N4" s="825">
        <v>400</v>
      </c>
      <c r="O4" s="827">
        <v>370</v>
      </c>
      <c r="P4" s="827">
        <v>340</v>
      </c>
      <c r="Q4" s="173">
        <v>335</v>
      </c>
      <c r="R4" s="1148">
        <v>325</v>
      </c>
      <c r="S4" s="827"/>
      <c r="T4" s="825">
        <f t="shared" ref="T4:X5" si="3">IF(N4="","",CEILING(N4*1.02,5))</f>
        <v>410</v>
      </c>
      <c r="U4" s="827">
        <f t="shared" si="3"/>
        <v>380</v>
      </c>
      <c r="V4" s="827">
        <f t="shared" si="3"/>
        <v>350</v>
      </c>
      <c r="W4" s="669">
        <f t="shared" si="3"/>
        <v>345</v>
      </c>
      <c r="X4" s="827">
        <f t="shared" si="3"/>
        <v>335</v>
      </c>
      <c r="Y4" s="650"/>
      <c r="Z4" s="650"/>
      <c r="AA4" s="650"/>
      <c r="AB4" s="650"/>
      <c r="AC4" s="650"/>
      <c r="AD4" s="650"/>
    </row>
    <row r="5" spans="1:30" s="577" customFormat="1" ht="16" x14ac:dyDescent="0.2">
      <c r="A5" s="175" t="s">
        <v>706</v>
      </c>
      <c r="B5" s="80" t="s">
        <v>1140</v>
      </c>
      <c r="C5" s="694" t="s">
        <v>1141</v>
      </c>
      <c r="D5" s="695" t="str">
        <f>VLOOKUP(C5,'Items in Tally'!$A$2:$D$4982,2,FALSE)</f>
        <v>205 PC</v>
      </c>
      <c r="E5" s="694" t="s">
        <v>149</v>
      </c>
      <c r="F5" s="694" t="s">
        <v>1142</v>
      </c>
      <c r="G5" s="411">
        <v>45772</v>
      </c>
      <c r="H5" s="81" t="s">
        <v>1143</v>
      </c>
      <c r="I5" s="1131">
        <v>345</v>
      </c>
      <c r="J5" s="213">
        <f t="shared" ref="J5:L6" si="4">IF(N5="","",N5/$I5-1)</f>
        <v>0.44927536231884058</v>
      </c>
      <c r="K5" s="9">
        <f t="shared" si="4"/>
        <v>0.2753623188405796</v>
      </c>
      <c r="L5" s="177">
        <f t="shared" si="4"/>
        <v>0.21739130434782616</v>
      </c>
      <c r="M5" s="1130"/>
      <c r="N5" s="1134">
        <v>500</v>
      </c>
      <c r="O5" s="1131">
        <v>440</v>
      </c>
      <c r="P5" s="1131">
        <v>420</v>
      </c>
      <c r="Q5" s="178">
        <v>400</v>
      </c>
      <c r="R5" s="1131">
        <v>390</v>
      </c>
      <c r="S5" s="1131"/>
      <c r="T5" s="1134">
        <f t="shared" ref="T5:W6" si="5">IF(N5="","",CEILING(N5*1.02,5))</f>
        <v>510</v>
      </c>
      <c r="U5" s="1131">
        <f t="shared" si="5"/>
        <v>450</v>
      </c>
      <c r="V5" s="1131">
        <f t="shared" si="5"/>
        <v>430</v>
      </c>
      <c r="W5" s="178">
        <f t="shared" si="5"/>
        <v>410</v>
      </c>
      <c r="X5" s="1131">
        <f t="shared" si="3"/>
        <v>400</v>
      </c>
      <c r="Y5" s="8"/>
      <c r="Z5" s="8"/>
      <c r="AA5" s="8"/>
      <c r="AB5" s="8"/>
      <c r="AC5" s="8"/>
      <c r="AD5" s="8"/>
    </row>
    <row r="6" spans="1:30" s="577" customFormat="1" ht="16" x14ac:dyDescent="0.2">
      <c r="A6" s="175" t="s">
        <v>20</v>
      </c>
      <c r="B6" s="80" t="s">
        <v>1144</v>
      </c>
      <c r="C6" s="695" t="s">
        <v>1145</v>
      </c>
      <c r="D6" s="695" t="str">
        <f>VLOOKUP(C6,'Items in Tally'!$A$2:$D$4982,2,FALSE)</f>
        <v>1 PC</v>
      </c>
      <c r="E6" s="695" t="s">
        <v>368</v>
      </c>
      <c r="F6" s="695"/>
      <c r="G6" s="411">
        <v>45772</v>
      </c>
      <c r="H6" s="81">
        <v>25</v>
      </c>
      <c r="I6" s="1131">
        <v>270</v>
      </c>
      <c r="J6" s="213">
        <f t="shared" si="4"/>
        <v>0.66666666666666674</v>
      </c>
      <c r="K6" s="9">
        <f t="shared" si="4"/>
        <v>0.38888888888888884</v>
      </c>
      <c r="L6" s="177">
        <f t="shared" si="4"/>
        <v>0.29629629629629628</v>
      </c>
      <c r="M6" s="1130"/>
      <c r="N6" s="1134">
        <v>450</v>
      </c>
      <c r="O6" s="1131">
        <v>375</v>
      </c>
      <c r="P6" s="1131">
        <v>350</v>
      </c>
      <c r="Q6" s="178"/>
      <c r="R6" s="1131"/>
      <c r="S6" s="1131"/>
      <c r="T6" s="1134">
        <f t="shared" si="5"/>
        <v>460</v>
      </c>
      <c r="U6" s="1131">
        <f t="shared" si="5"/>
        <v>385</v>
      </c>
      <c r="V6" s="1131">
        <f t="shared" si="5"/>
        <v>360</v>
      </c>
      <c r="W6" s="178" t="str">
        <f t="shared" si="5"/>
        <v/>
      </c>
      <c r="X6" s="32"/>
      <c r="Y6" s="8"/>
      <c r="Z6" s="8"/>
      <c r="AA6" s="8"/>
      <c r="AB6" s="8"/>
      <c r="AC6" s="8"/>
      <c r="AD6" s="8"/>
    </row>
    <row r="7" spans="1:30" s="929" customFormat="1" ht="16" x14ac:dyDescent="0.2">
      <c r="A7" s="915" t="s">
        <v>20</v>
      </c>
      <c r="B7" s="1002" t="s">
        <v>1146</v>
      </c>
      <c r="C7" s="989" t="s">
        <v>1147</v>
      </c>
      <c r="D7" s="989" t="str">
        <f>VLOOKUP(C7,'Items in Tally'!$A$2:$D$4982,2,FALSE)</f>
        <v>6 PC</v>
      </c>
      <c r="E7" s="989" t="s">
        <v>232</v>
      </c>
      <c r="F7" s="989" t="s">
        <v>1148</v>
      </c>
      <c r="G7" s="1003">
        <v>45713</v>
      </c>
      <c r="H7" s="1004">
        <v>12.8</v>
      </c>
      <c r="I7" s="926">
        <v>161</v>
      </c>
      <c r="J7" s="962">
        <f t="shared" ref="J7:L7" si="6">IF(N7="","",N7/$I7-1)</f>
        <v>1.1739130434782608</v>
      </c>
      <c r="K7" s="921">
        <f t="shared" si="6"/>
        <v>0.70807453416149069</v>
      </c>
      <c r="L7" s="922">
        <f t="shared" si="6"/>
        <v>0.61490683229813659</v>
      </c>
      <c r="M7" s="923"/>
      <c r="N7" s="928">
        <v>350</v>
      </c>
      <c r="O7" s="926">
        <v>275</v>
      </c>
      <c r="P7" s="926">
        <v>260</v>
      </c>
      <c r="Q7" s="927"/>
      <c r="R7" s="926"/>
      <c r="S7" s="926"/>
      <c r="T7" s="928">
        <f t="shared" ref="T7:W7" si="7">IF(N7="","",CEILING(N7*1.02,5))</f>
        <v>360</v>
      </c>
      <c r="U7" s="926">
        <f t="shared" si="7"/>
        <v>285</v>
      </c>
      <c r="V7" s="926">
        <f t="shared" si="7"/>
        <v>270</v>
      </c>
      <c r="W7" s="927" t="str">
        <f t="shared" si="7"/>
        <v/>
      </c>
      <c r="X7" s="990"/>
      <c r="Y7" s="919"/>
      <c r="Z7" s="919"/>
      <c r="AA7" s="919"/>
      <c r="AB7" s="919"/>
      <c r="AC7" s="919"/>
      <c r="AD7" s="919"/>
    </row>
    <row r="8" spans="1:30" s="577" customFormat="1" ht="14.25" customHeight="1" x14ac:dyDescent="0.2">
      <c r="A8" s="175" t="s">
        <v>20</v>
      </c>
      <c r="B8" s="80" t="s">
        <v>1149</v>
      </c>
      <c r="C8" s="695" t="s">
        <v>1150</v>
      </c>
      <c r="D8" s="695" t="str">
        <f>VLOOKUP(C8,'Items in Tally'!$A$2:$D$4982,2,FALSE)</f>
        <v>14 PC</v>
      </c>
      <c r="E8" s="695" t="s">
        <v>241</v>
      </c>
      <c r="F8" s="695" t="s">
        <v>13</v>
      </c>
      <c r="G8" s="411">
        <v>45713</v>
      </c>
      <c r="H8" s="81">
        <v>38</v>
      </c>
      <c r="I8" s="1131">
        <v>470</v>
      </c>
      <c r="J8" s="213">
        <f t="shared" ref="J8:L8" si="8">IF(N8="","",N8/$I8-1)</f>
        <v>0.64893617021276606</v>
      </c>
      <c r="K8" s="9">
        <f t="shared" si="8"/>
        <v>0.54255319148936176</v>
      </c>
      <c r="L8" s="177">
        <f t="shared" si="8"/>
        <v>0.4893617021276595</v>
      </c>
      <c r="M8" s="1130"/>
      <c r="N8" s="1134">
        <v>775</v>
      </c>
      <c r="O8" s="1131">
        <v>725</v>
      </c>
      <c r="P8" s="1131">
        <v>700</v>
      </c>
      <c r="Q8" s="178"/>
      <c r="R8" s="1131"/>
      <c r="S8" s="1131"/>
      <c r="T8" s="1134">
        <f t="shared" ref="T8:W8" si="9">IF(N8="","",CEILING(N8*1.02,5))</f>
        <v>795</v>
      </c>
      <c r="U8" s="1131">
        <f t="shared" si="9"/>
        <v>740</v>
      </c>
      <c r="V8" s="1131">
        <f t="shared" si="9"/>
        <v>715</v>
      </c>
      <c r="W8" s="178" t="str">
        <f t="shared" si="9"/>
        <v/>
      </c>
      <c r="X8" s="32"/>
      <c r="Y8" s="8"/>
      <c r="Z8" s="8"/>
      <c r="AA8" s="8"/>
      <c r="AB8" s="8"/>
      <c r="AC8" s="8"/>
      <c r="AD8" s="8"/>
    </row>
    <row r="9" spans="1:30" s="577" customFormat="1" ht="16" x14ac:dyDescent="0.2">
      <c r="A9" s="175" t="s">
        <v>20</v>
      </c>
      <c r="B9" s="80" t="s">
        <v>1151</v>
      </c>
      <c r="C9" s="695" t="s">
        <v>1152</v>
      </c>
      <c r="D9" s="695" t="str">
        <f>VLOOKUP(C9,'Items in Tally'!$A$2:$D$4982,2,FALSE)</f>
        <v>5 PC</v>
      </c>
      <c r="E9" s="695"/>
      <c r="F9" s="695" t="s">
        <v>14</v>
      </c>
      <c r="G9" s="411">
        <v>45497</v>
      </c>
      <c r="H9" s="81">
        <v>20</v>
      </c>
      <c r="I9" s="1131">
        <v>245</v>
      </c>
      <c r="J9" s="213">
        <f t="shared" ref="J9:L9" si="10">IF(N9="","",N9/$I9-1)</f>
        <v>1.4489795918367347</v>
      </c>
      <c r="K9" s="9">
        <f t="shared" si="10"/>
        <v>1.2448979591836733</v>
      </c>
      <c r="L9" s="177" t="str">
        <f t="shared" si="10"/>
        <v/>
      </c>
      <c r="M9" s="1130"/>
      <c r="N9" s="1134">
        <v>600</v>
      </c>
      <c r="O9" s="1131">
        <v>550</v>
      </c>
      <c r="P9" s="1131"/>
      <c r="Q9" s="178"/>
      <c r="R9" s="1131"/>
      <c r="S9" s="1131"/>
      <c r="T9" s="1134">
        <f t="shared" ref="T9:W9" si="11">IF(N9="","",CEILING(N9*1.02,5))</f>
        <v>615</v>
      </c>
      <c r="U9" s="1131">
        <f t="shared" si="11"/>
        <v>565</v>
      </c>
      <c r="V9" s="1131" t="str">
        <f t="shared" si="11"/>
        <v/>
      </c>
      <c r="W9" s="178" t="str">
        <f t="shared" si="11"/>
        <v/>
      </c>
      <c r="X9" s="32"/>
      <c r="Y9" s="8"/>
      <c r="Z9" s="8"/>
      <c r="AA9" s="8"/>
      <c r="AB9" s="8"/>
      <c r="AC9" s="8"/>
      <c r="AD9" s="8"/>
    </row>
    <row r="10" spans="1:30" s="578" customFormat="1" ht="16" x14ac:dyDescent="0.2">
      <c r="A10" s="171" t="s">
        <v>20</v>
      </c>
      <c r="B10" s="84" t="s">
        <v>1153</v>
      </c>
      <c r="C10" s="705" t="s">
        <v>1154</v>
      </c>
      <c r="D10" s="705" t="str">
        <f>VLOOKUP(C10,'Items in Tally'!$A$2:$D$4982,2,FALSE)</f>
        <v>4 PC</v>
      </c>
      <c r="E10" s="705"/>
      <c r="F10" s="705"/>
      <c r="G10" s="413">
        <v>45528</v>
      </c>
      <c r="H10" s="85">
        <v>15</v>
      </c>
      <c r="I10" s="1148">
        <v>182</v>
      </c>
      <c r="J10" s="216">
        <f t="shared" ref="J10:L10" si="12">IF(N10="","",N10/$I10-1)</f>
        <v>1.3351648351648353</v>
      </c>
      <c r="K10" s="6">
        <f t="shared" si="12"/>
        <v>1.0604395604395602</v>
      </c>
      <c r="L10" s="172" t="str">
        <f t="shared" si="12"/>
        <v/>
      </c>
      <c r="M10" s="1150"/>
      <c r="N10" s="1152">
        <v>425</v>
      </c>
      <c r="O10" s="1148">
        <v>375</v>
      </c>
      <c r="P10" s="1148"/>
      <c r="Q10" s="173"/>
      <c r="R10" s="1148"/>
      <c r="S10" s="1148"/>
      <c r="T10" s="1152">
        <f t="shared" ref="T10:W10" si="13">IF(N10="","",CEILING(N10*1.02,5))</f>
        <v>435</v>
      </c>
      <c r="U10" s="1148">
        <f t="shared" si="13"/>
        <v>385</v>
      </c>
      <c r="V10" s="1148" t="str">
        <f t="shared" si="13"/>
        <v/>
      </c>
      <c r="W10" s="173" t="str">
        <f t="shared" si="13"/>
        <v/>
      </c>
      <c r="X10" s="33"/>
      <c r="Y10" s="5"/>
      <c r="Z10" s="5"/>
      <c r="AA10" s="5"/>
      <c r="AB10" s="5"/>
      <c r="AC10" s="5"/>
      <c r="AD10" s="5"/>
    </row>
    <row r="11" spans="1:30" s="960" customFormat="1" ht="16" x14ac:dyDescent="0.2">
      <c r="A11" s="931" t="s">
        <v>20</v>
      </c>
      <c r="B11" s="1005" t="s">
        <v>1155</v>
      </c>
      <c r="C11" s="999" t="s">
        <v>1156</v>
      </c>
      <c r="D11" s="999" t="str">
        <f>VLOOKUP(C11,'Items in Tally'!$A$2:$D$4982,2,FALSE)</f>
        <v>8 PC</v>
      </c>
      <c r="E11" s="999" t="s">
        <v>15</v>
      </c>
      <c r="F11" s="999" t="s">
        <v>1157</v>
      </c>
      <c r="G11" s="1006">
        <v>45713</v>
      </c>
      <c r="H11" s="1007">
        <v>15</v>
      </c>
      <c r="I11" s="958">
        <v>185</v>
      </c>
      <c r="J11" s="956">
        <f t="shared" ref="J11:L11" si="14">IF(N11="","",N11/$I11-1)</f>
        <v>1.4324324324324325</v>
      </c>
      <c r="K11" s="938">
        <f t="shared" si="14"/>
        <v>1.1621621621621623</v>
      </c>
      <c r="L11" s="939">
        <f t="shared" si="14"/>
        <v>0.89189189189189189</v>
      </c>
      <c r="M11" s="932"/>
      <c r="N11" s="957">
        <v>450</v>
      </c>
      <c r="O11" s="958">
        <v>400</v>
      </c>
      <c r="P11" s="958">
        <v>350</v>
      </c>
      <c r="Q11" s="959"/>
      <c r="R11" s="958"/>
      <c r="S11" s="958"/>
      <c r="T11" s="957">
        <f t="shared" ref="T11:W11" si="15">IF(N11="","",CEILING(N11*1.02,5))</f>
        <v>460</v>
      </c>
      <c r="U11" s="958">
        <f t="shared" si="15"/>
        <v>410</v>
      </c>
      <c r="V11" s="958">
        <f t="shared" si="15"/>
        <v>360</v>
      </c>
      <c r="W11" s="959" t="str">
        <f t="shared" si="15"/>
        <v/>
      </c>
      <c r="X11" s="997"/>
      <c r="Y11" s="944"/>
      <c r="Z11" s="944"/>
      <c r="AA11" s="944"/>
      <c r="AB11" s="944"/>
      <c r="AC11" s="944"/>
      <c r="AD11" s="944"/>
    </row>
    <row r="12" spans="1:30" s="578" customFormat="1" ht="16" x14ac:dyDescent="0.2">
      <c r="A12" s="171" t="s">
        <v>20</v>
      </c>
      <c r="B12" s="84" t="s">
        <v>1158</v>
      </c>
      <c r="C12" s="705" t="s">
        <v>1159</v>
      </c>
      <c r="D12" s="705" t="str">
        <f>VLOOKUP(C12,'Items in Tally'!$A$2:$D$4982,2,FALSE)</f>
        <v> </v>
      </c>
      <c r="E12" s="705"/>
      <c r="F12" s="705"/>
      <c r="G12" s="413">
        <v>43452</v>
      </c>
      <c r="H12" s="85">
        <v>75</v>
      </c>
      <c r="I12" s="1148">
        <v>825</v>
      </c>
      <c r="J12" s="216" t="str">
        <f t="shared" ref="J12:L12" si="16">IF(N12="","",N12/$I12-1)</f>
        <v/>
      </c>
      <c r="K12" s="6" t="str">
        <f t="shared" si="16"/>
        <v/>
      </c>
      <c r="L12" s="172" t="str">
        <f t="shared" si="16"/>
        <v/>
      </c>
      <c r="M12" s="1150"/>
      <c r="N12" s="1152"/>
      <c r="O12" s="1148"/>
      <c r="P12" s="1148"/>
      <c r="Q12" s="173"/>
      <c r="R12" s="1148"/>
      <c r="S12" s="1148"/>
      <c r="T12" s="1152" t="str">
        <f t="shared" ref="T12:W12" si="17">IF(N12="","",CEILING(N12*1.02,5))</f>
        <v/>
      </c>
      <c r="U12" s="1148" t="str">
        <f t="shared" si="17"/>
        <v/>
      </c>
      <c r="V12" s="1148" t="str">
        <f t="shared" si="17"/>
        <v/>
      </c>
      <c r="W12" s="173" t="str">
        <f t="shared" si="17"/>
        <v/>
      </c>
      <c r="X12" s="33"/>
      <c r="Y12" s="5"/>
      <c r="Z12" s="5"/>
      <c r="AA12" s="5"/>
      <c r="AB12" s="5"/>
      <c r="AC12" s="5"/>
      <c r="AD12" s="5"/>
    </row>
    <row r="13" spans="1:30" s="578" customFormat="1" ht="16" x14ac:dyDescent="0.2">
      <c r="A13" s="171" t="s">
        <v>20</v>
      </c>
      <c r="B13" s="84" t="s">
        <v>596</v>
      </c>
      <c r="C13" s="705" t="s">
        <v>1160</v>
      </c>
      <c r="D13" s="705" t="str">
        <f>VLOOKUP(C13,'Items in Tally'!$A$2:$D$4982,2,FALSE)</f>
        <v> </v>
      </c>
      <c r="E13" s="705"/>
      <c r="F13" s="705"/>
      <c r="G13" s="413"/>
      <c r="H13" s="85">
        <v>50</v>
      </c>
      <c r="I13" s="1148">
        <v>575</v>
      </c>
      <c r="J13" s="216" t="str">
        <f t="shared" ref="J13:L13" si="18">IF(N13="","",N13/$I13-1)</f>
        <v/>
      </c>
      <c r="K13" s="6" t="str">
        <f t="shared" si="18"/>
        <v/>
      </c>
      <c r="L13" s="172" t="str">
        <f t="shared" si="18"/>
        <v/>
      </c>
      <c r="M13" s="1150"/>
      <c r="N13" s="1152"/>
      <c r="O13" s="1148"/>
      <c r="P13" s="1148"/>
      <c r="Q13" s="173"/>
      <c r="R13" s="1148"/>
      <c r="S13" s="1148"/>
      <c r="T13" s="1152" t="str">
        <f t="shared" ref="T13:W13" si="19">IF(N13="","",CEILING(N13*1.02,5))</f>
        <v/>
      </c>
      <c r="U13" s="1148" t="str">
        <f t="shared" si="19"/>
        <v/>
      </c>
      <c r="V13" s="1148" t="str">
        <f t="shared" si="19"/>
        <v/>
      </c>
      <c r="W13" s="173" t="str">
        <f t="shared" si="19"/>
        <v/>
      </c>
      <c r="X13" s="33"/>
      <c r="Y13" s="5"/>
      <c r="Z13" s="5"/>
      <c r="AA13" s="5"/>
      <c r="AB13" s="5"/>
      <c r="AC13" s="5"/>
      <c r="AD13" s="5"/>
    </row>
    <row r="14" spans="1:30" s="960" customFormat="1" ht="15" customHeight="1" x14ac:dyDescent="0.2">
      <c r="A14" s="931" t="s">
        <v>20</v>
      </c>
      <c r="B14" s="1005" t="s">
        <v>598</v>
      </c>
      <c r="C14" s="999" t="s">
        <v>1161</v>
      </c>
      <c r="D14" s="999" t="str">
        <f>VLOOKUP(C14,'Items in Tally'!$A$2:$D$4982,2,FALSE)</f>
        <v>14 PC</v>
      </c>
      <c r="E14" s="999"/>
      <c r="F14" s="999" t="s">
        <v>1162</v>
      </c>
      <c r="G14" s="1006">
        <v>43862</v>
      </c>
      <c r="H14" s="1007">
        <v>60</v>
      </c>
      <c r="I14" s="958">
        <v>650</v>
      </c>
      <c r="J14" s="956">
        <f t="shared" ref="J14:L14" si="20">IF(N14="","",N14/$I14-1)</f>
        <v>0.46153846153846145</v>
      </c>
      <c r="K14" s="938" t="str">
        <f t="shared" si="20"/>
        <v/>
      </c>
      <c r="L14" s="939" t="str">
        <f t="shared" si="20"/>
        <v/>
      </c>
      <c r="M14" s="932"/>
      <c r="N14" s="957">
        <v>950</v>
      </c>
      <c r="O14" s="958"/>
      <c r="P14" s="958"/>
      <c r="Q14" s="959"/>
      <c r="R14" s="958"/>
      <c r="S14" s="958"/>
      <c r="T14" s="957">
        <f t="shared" ref="T14:W14" si="21">IF(N14="","",CEILING(N14*1.02,5))</f>
        <v>970</v>
      </c>
      <c r="U14" s="958" t="str">
        <f t="shared" si="21"/>
        <v/>
      </c>
      <c r="V14" s="958" t="str">
        <f t="shared" si="21"/>
        <v/>
      </c>
      <c r="W14" s="959" t="str">
        <f t="shared" si="21"/>
        <v/>
      </c>
      <c r="X14" s="997"/>
      <c r="Y14" s="944"/>
      <c r="Z14" s="944"/>
      <c r="AA14" s="944"/>
      <c r="AB14" s="944"/>
      <c r="AC14" s="944"/>
      <c r="AD14" s="944"/>
    </row>
    <row r="15" spans="1:30" s="578" customFormat="1" ht="15" customHeight="1" x14ac:dyDescent="0.2">
      <c r="A15" s="171"/>
      <c r="B15" s="84" t="s">
        <v>1163</v>
      </c>
      <c r="D15" s="705" t="e">
        <f>VLOOKUP(C15,'Items in Tally'!$A$2:$D$4982,2,FALSE)</f>
        <v>#N/A</v>
      </c>
      <c r="G15" s="413"/>
      <c r="H15" s="85"/>
      <c r="I15" s="1148"/>
      <c r="J15" s="216"/>
      <c r="K15" s="6"/>
      <c r="L15" s="172"/>
      <c r="M15" s="1150"/>
      <c r="N15" s="1152"/>
      <c r="O15" s="1148"/>
      <c r="P15" s="1148"/>
      <c r="Q15" s="173"/>
      <c r="R15" s="1148"/>
      <c r="S15" s="1148"/>
      <c r="T15" s="1152"/>
      <c r="U15" s="1148"/>
      <c r="V15" s="1148"/>
      <c r="W15" s="173"/>
      <c r="X15" s="33"/>
      <c r="Y15" s="5"/>
      <c r="Z15" s="5"/>
      <c r="AA15" s="5"/>
      <c r="AB15" s="5"/>
      <c r="AC15" s="5"/>
      <c r="AD15" s="5"/>
    </row>
    <row r="16" spans="1:30" s="578" customFormat="1" ht="15" customHeight="1" x14ac:dyDescent="0.2">
      <c r="A16" s="171"/>
      <c r="B16" s="84" t="s">
        <v>1164</v>
      </c>
      <c r="C16" s="705"/>
      <c r="D16" s="705" t="e">
        <f>VLOOKUP(C16,'Items in Tally'!$A$2:$D$4982,2,FALSE)</f>
        <v>#N/A</v>
      </c>
      <c r="E16" s="705"/>
      <c r="F16" s="705"/>
      <c r="G16" s="413"/>
      <c r="H16" s="85"/>
      <c r="I16" s="1148"/>
      <c r="J16" s="216"/>
      <c r="K16" s="6"/>
      <c r="L16" s="172"/>
      <c r="M16" s="1150"/>
      <c r="N16" s="1152"/>
      <c r="O16" s="1148"/>
      <c r="P16" s="1148"/>
      <c r="Q16" s="173"/>
      <c r="R16" s="1148"/>
      <c r="S16" s="1148"/>
      <c r="T16" s="1152"/>
      <c r="U16" s="1148"/>
      <c r="V16" s="1148"/>
      <c r="W16" s="173"/>
      <c r="X16" s="33"/>
      <c r="Y16" s="5"/>
      <c r="Z16" s="5"/>
      <c r="AA16" s="5"/>
      <c r="AB16" s="5"/>
      <c r="AC16" s="5"/>
      <c r="AD16" s="5"/>
    </row>
    <row r="17" spans="1:30" s="960" customFormat="1" ht="16" x14ac:dyDescent="0.2">
      <c r="A17" s="931" t="s">
        <v>20</v>
      </c>
      <c r="B17" s="1005" t="s">
        <v>1165</v>
      </c>
      <c r="C17" s="999" t="s">
        <v>1166</v>
      </c>
      <c r="D17" s="999" t="str">
        <f>VLOOKUP(C17,'Items in Tally'!$A$2:$D$4982,2,FALSE)</f>
        <v>4 PC</v>
      </c>
      <c r="E17" s="999"/>
      <c r="F17" s="999" t="s">
        <v>1167</v>
      </c>
      <c r="G17" s="1006">
        <v>45497</v>
      </c>
      <c r="H17" s="1007">
        <v>150</v>
      </c>
      <c r="I17" s="958">
        <v>1815</v>
      </c>
      <c r="J17" s="956">
        <f t="shared" ref="J17:L17" si="22">IF(N17="","",N17/$I17-1)</f>
        <v>0.43250688705234164</v>
      </c>
      <c r="K17" s="938" t="str">
        <f t="shared" si="22"/>
        <v/>
      </c>
      <c r="L17" s="939" t="str">
        <f t="shared" si="22"/>
        <v/>
      </c>
      <c r="M17" s="932"/>
      <c r="N17" s="957">
        <v>2600</v>
      </c>
      <c r="O17" s="958"/>
      <c r="P17" s="958"/>
      <c r="Q17" s="959"/>
      <c r="R17" s="958"/>
      <c r="S17" s="958"/>
      <c r="T17" s="957">
        <f t="shared" ref="T17:W17" si="23">IF(N17="","",CEILING(N17*1.02,5))</f>
        <v>2655</v>
      </c>
      <c r="U17" s="958" t="str">
        <f t="shared" si="23"/>
        <v/>
      </c>
      <c r="V17" s="958" t="str">
        <f t="shared" si="23"/>
        <v/>
      </c>
      <c r="W17" s="959" t="str">
        <f t="shared" si="23"/>
        <v/>
      </c>
      <c r="X17" s="997"/>
      <c r="Y17" s="944"/>
      <c r="Z17" s="944"/>
      <c r="AA17" s="944"/>
      <c r="AB17" s="944"/>
      <c r="AC17" s="944"/>
      <c r="AD17" s="944"/>
    </row>
    <row r="18" spans="1:30" s="577" customFormat="1" ht="16" x14ac:dyDescent="0.2">
      <c r="A18" s="175"/>
      <c r="B18" s="80" t="s">
        <v>1168</v>
      </c>
      <c r="C18" s="695"/>
      <c r="D18" s="695" t="e">
        <f>VLOOKUP(C18,'Items in Tally'!$A$2:$D$4982,2,FALSE)</f>
        <v>#N/A</v>
      </c>
      <c r="E18" s="695"/>
      <c r="F18" s="695" t="s">
        <v>13</v>
      </c>
      <c r="G18" s="411">
        <v>45772</v>
      </c>
      <c r="H18" s="81">
        <v>350</v>
      </c>
      <c r="I18" s="1131">
        <v>4300</v>
      </c>
      <c r="J18" s="213"/>
      <c r="K18" s="9"/>
      <c r="L18" s="177"/>
      <c r="M18" s="1130"/>
      <c r="N18" s="1134">
        <v>6000</v>
      </c>
      <c r="O18" s="1131"/>
      <c r="P18" s="1131"/>
      <c r="Q18" s="178"/>
      <c r="R18" s="1131"/>
      <c r="S18" s="1131"/>
      <c r="T18" s="1134">
        <f>IF(N18="","",CEILING(N18*1.015,5))</f>
        <v>6090</v>
      </c>
      <c r="U18" s="1131"/>
      <c r="V18" s="1131"/>
      <c r="W18" s="178"/>
      <c r="X18" s="32"/>
      <c r="Y18" s="8"/>
      <c r="Z18" s="8"/>
      <c r="AA18" s="8"/>
      <c r="AB18" s="8"/>
      <c r="AC18" s="8"/>
      <c r="AD18" s="8"/>
    </row>
    <row r="19" spans="1:30" s="578" customFormat="1" ht="16" x14ac:dyDescent="0.2">
      <c r="A19" s="171"/>
      <c r="B19" s="84"/>
      <c r="C19" s="705"/>
      <c r="D19" s="705" t="e">
        <f>VLOOKUP(C19,'Items in Tally'!$A$2:$D$4982,2,FALSE)</f>
        <v>#N/A</v>
      </c>
      <c r="E19" s="705"/>
      <c r="F19" s="705"/>
      <c r="G19" s="413"/>
      <c r="H19" s="85"/>
      <c r="I19" s="1148"/>
      <c r="J19" s="216"/>
      <c r="K19" s="6"/>
      <c r="L19" s="172"/>
      <c r="M19" s="1150"/>
      <c r="N19" s="1152"/>
      <c r="O19" s="1148"/>
      <c r="P19" s="1148"/>
      <c r="Q19" s="173"/>
      <c r="R19" s="1148"/>
      <c r="S19" s="1148"/>
      <c r="T19" s="1152"/>
      <c r="U19" s="1148"/>
      <c r="V19" s="1148"/>
      <c r="W19" s="173"/>
      <c r="X19" s="33"/>
      <c r="Y19" s="5"/>
      <c r="Z19" s="5"/>
      <c r="AA19" s="5"/>
      <c r="AB19" s="5"/>
      <c r="AC19" s="5"/>
      <c r="AD19" s="5"/>
    </row>
    <row r="20" spans="1:30" s="578" customFormat="1" ht="16" x14ac:dyDescent="0.2">
      <c r="A20" s="171" t="s">
        <v>44</v>
      </c>
      <c r="B20" s="84" t="s">
        <v>1169</v>
      </c>
      <c r="C20" s="705"/>
      <c r="D20" s="705" t="e">
        <f>VLOOKUP(C20,'Items in Tally'!$A$2:$D$4982,2,FALSE)</f>
        <v>#N/A</v>
      </c>
      <c r="E20" s="705"/>
      <c r="F20" s="705"/>
      <c r="G20" s="413"/>
      <c r="H20" s="85"/>
      <c r="I20" s="1148">
        <v>500</v>
      </c>
      <c r="J20" s="216">
        <f t="shared" ref="J20:L20" si="24">IF(N20="","",N20/$I20-1)</f>
        <v>0</v>
      </c>
      <c r="K20" s="6" t="str">
        <f t="shared" si="24"/>
        <v/>
      </c>
      <c r="L20" s="172" t="str">
        <f t="shared" si="24"/>
        <v/>
      </c>
      <c r="M20" s="1150"/>
      <c r="N20" s="1152">
        <v>500</v>
      </c>
      <c r="O20" s="1148"/>
      <c r="P20" s="1148"/>
      <c r="Q20" s="173"/>
      <c r="R20" s="1148"/>
      <c r="S20" s="1148"/>
      <c r="T20" s="1152">
        <f t="shared" ref="T20:W20" si="25">IF(N20="","",CEILING(N20*1.02,5))</f>
        <v>510</v>
      </c>
      <c r="U20" s="1148" t="str">
        <f t="shared" si="25"/>
        <v/>
      </c>
      <c r="V20" s="1148" t="str">
        <f t="shared" si="25"/>
        <v/>
      </c>
      <c r="W20" s="173" t="str">
        <f t="shared" si="25"/>
        <v/>
      </c>
      <c r="X20" s="33"/>
      <c r="Y20" s="5"/>
      <c r="Z20" s="5"/>
      <c r="AA20" s="5"/>
      <c r="AB20" s="5"/>
      <c r="AC20" s="5"/>
      <c r="AD20" s="5"/>
    </row>
    <row r="21" spans="1:30" s="577" customFormat="1" ht="15.75" customHeight="1" x14ac:dyDescent="0.2">
      <c r="A21" s="175" t="s">
        <v>44</v>
      </c>
      <c r="B21" s="80" t="s">
        <v>1170</v>
      </c>
      <c r="C21" s="695" t="s">
        <v>1171</v>
      </c>
      <c r="D21" s="695" t="str">
        <f>VLOOKUP(C21,'Items in Tally'!$A$2:$D$4982,2,FALSE)</f>
        <v>2 PC</v>
      </c>
      <c r="E21" s="695"/>
      <c r="F21" s="695" t="s">
        <v>219</v>
      </c>
      <c r="G21" s="411">
        <v>45713</v>
      </c>
      <c r="H21" s="81">
        <v>15</v>
      </c>
      <c r="I21" s="1131">
        <v>182</v>
      </c>
      <c r="J21" s="213">
        <f t="shared" ref="J21:L21" si="26">IF(N21="","",N21/$I21-1)</f>
        <v>1.7472527472527473</v>
      </c>
      <c r="K21" s="9">
        <f t="shared" si="26"/>
        <v>1.4725274725274726</v>
      </c>
      <c r="L21" s="177" t="str">
        <f t="shared" si="26"/>
        <v/>
      </c>
      <c r="M21" s="1130"/>
      <c r="N21" s="1134">
        <v>500</v>
      </c>
      <c r="O21" s="1131">
        <v>450</v>
      </c>
      <c r="P21" s="1131"/>
      <c r="Q21" s="178"/>
      <c r="R21" s="1131"/>
      <c r="S21" s="1131"/>
      <c r="T21" s="1134">
        <f t="shared" ref="T21:W21" si="27">IF(N21="","",CEILING(N21*1.02,5))</f>
        <v>510</v>
      </c>
      <c r="U21" s="1131">
        <f t="shared" si="27"/>
        <v>460</v>
      </c>
      <c r="V21" s="1131" t="str">
        <f t="shared" si="27"/>
        <v/>
      </c>
      <c r="W21" s="178" t="str">
        <f t="shared" si="27"/>
        <v/>
      </c>
      <c r="X21" s="32"/>
      <c r="Y21" s="8"/>
      <c r="Z21" s="8"/>
      <c r="AA21" s="8"/>
      <c r="AB21" s="8"/>
      <c r="AC21" s="8"/>
      <c r="AD21" s="8"/>
    </row>
    <row r="22" spans="1:30" s="577" customFormat="1" ht="15.75" customHeight="1" x14ac:dyDescent="0.2">
      <c r="A22" s="175" t="s">
        <v>44</v>
      </c>
      <c r="B22" s="80" t="s">
        <v>1172</v>
      </c>
      <c r="C22" s="695" t="s">
        <v>1173</v>
      </c>
      <c r="D22" s="695" t="str">
        <f>VLOOKUP(C22,'Items in Tally'!$A$2:$D$4982,2,FALSE)</f>
        <v>7 PC</v>
      </c>
      <c r="E22" s="695"/>
      <c r="F22" s="695" t="s">
        <v>1174</v>
      </c>
      <c r="G22" s="411">
        <v>44228</v>
      </c>
      <c r="H22" s="81">
        <v>25</v>
      </c>
      <c r="I22" s="1131">
        <v>300</v>
      </c>
      <c r="J22" s="213">
        <f t="shared" ref="J22:L23" si="28">IF(N22="","",N22/$I22-1)</f>
        <v>1</v>
      </c>
      <c r="K22" s="9">
        <f t="shared" si="28"/>
        <v>0.66666666666666674</v>
      </c>
      <c r="L22" s="177" t="str">
        <f t="shared" si="28"/>
        <v/>
      </c>
      <c r="M22" s="1130"/>
      <c r="N22" s="1134">
        <v>600</v>
      </c>
      <c r="O22" s="1131">
        <v>500</v>
      </c>
      <c r="P22" s="1131"/>
      <c r="Q22" s="178"/>
      <c r="R22" s="1131"/>
      <c r="S22" s="1131"/>
      <c r="T22" s="1134">
        <f t="shared" ref="T22:W23" si="29">IF(N22="","",CEILING(N22*1.02,5))</f>
        <v>615</v>
      </c>
      <c r="U22" s="1131">
        <f t="shared" si="29"/>
        <v>510</v>
      </c>
      <c r="V22" s="1131" t="str">
        <f t="shared" si="29"/>
        <v/>
      </c>
      <c r="W22" s="178" t="str">
        <f t="shared" si="29"/>
        <v/>
      </c>
      <c r="X22" s="32"/>
      <c r="Y22" s="8"/>
      <c r="Z22" s="8"/>
      <c r="AA22" s="8"/>
      <c r="AB22" s="8"/>
      <c r="AC22" s="8"/>
      <c r="AD22" s="8"/>
    </row>
    <row r="23" spans="1:30" s="960" customFormat="1" ht="16" x14ac:dyDescent="0.2">
      <c r="A23" s="931" t="s">
        <v>1175</v>
      </c>
      <c r="B23" s="1005" t="s">
        <v>1176</v>
      </c>
      <c r="C23" s="993" t="s">
        <v>1177</v>
      </c>
      <c r="D23" s="999" t="str">
        <f>VLOOKUP(C23,'Items in Tally'!$A$2:$D$4982,2,FALSE)</f>
        <v>21 PC</v>
      </c>
      <c r="E23" s="960" t="s">
        <v>445</v>
      </c>
      <c r="F23" s="960" t="s">
        <v>1178</v>
      </c>
      <c r="G23" s="1006">
        <v>45713</v>
      </c>
      <c r="H23" s="1007">
        <v>175</v>
      </c>
      <c r="I23" s="958">
        <v>2150</v>
      </c>
      <c r="J23" s="956">
        <f t="shared" si="28"/>
        <v>0.30232558139534893</v>
      </c>
      <c r="K23" s="938">
        <f t="shared" si="28"/>
        <v>0.27906976744186052</v>
      </c>
      <c r="L23" s="939">
        <f t="shared" si="28"/>
        <v>0.2558139534883721</v>
      </c>
      <c r="M23" s="932"/>
      <c r="N23" s="957">
        <v>2800</v>
      </c>
      <c r="O23" s="958">
        <v>2750</v>
      </c>
      <c r="P23" s="958">
        <v>2700</v>
      </c>
      <c r="Q23" s="959"/>
      <c r="R23" s="958"/>
      <c r="S23" s="958"/>
      <c r="T23" s="957">
        <f t="shared" si="29"/>
        <v>2860</v>
      </c>
      <c r="U23" s="958">
        <f t="shared" si="29"/>
        <v>2805</v>
      </c>
      <c r="V23" s="958">
        <f t="shared" si="29"/>
        <v>2755</v>
      </c>
      <c r="W23" s="959" t="str">
        <f t="shared" si="29"/>
        <v/>
      </c>
      <c r="X23" s="997"/>
      <c r="Y23" s="944"/>
      <c r="Z23" s="944"/>
      <c r="AA23" s="944"/>
      <c r="AB23" s="944"/>
      <c r="AC23" s="944"/>
      <c r="AD23" s="944"/>
    </row>
    <row r="24" spans="1:30" ht="15.75" customHeight="1" x14ac:dyDescent="0.2">
      <c r="A24" s="165"/>
      <c r="B24" s="82"/>
      <c r="D24" s="705" t="e">
        <f>VLOOKUP(C24,'Items in Tally'!$A$2:$D$4982,2,FALSE)</f>
        <v>#N/A</v>
      </c>
      <c r="G24" s="412"/>
      <c r="H24" s="83"/>
      <c r="I24" s="1135"/>
      <c r="J24" s="210"/>
      <c r="K24" s="3"/>
      <c r="L24" s="167"/>
      <c r="M24" s="1133"/>
      <c r="N24" s="1134"/>
      <c r="O24" s="1131"/>
      <c r="P24" s="1131"/>
      <c r="Q24" s="178"/>
      <c r="R24" s="1131"/>
      <c r="S24" s="1135"/>
      <c r="T24" s="169"/>
      <c r="U24" s="1135"/>
      <c r="V24" s="1135"/>
      <c r="W24" s="168"/>
      <c r="X24" s="31"/>
      <c r="Y24" s="1"/>
      <c r="Z24" s="1"/>
      <c r="AA24" s="1"/>
      <c r="AB24" s="1"/>
      <c r="AC24" s="1"/>
      <c r="AD24" s="1"/>
    </row>
    <row r="25" spans="1:30" s="577" customFormat="1" ht="14.25" customHeight="1" x14ac:dyDescent="0.2">
      <c r="A25" s="175" t="s">
        <v>132</v>
      </c>
      <c r="B25" s="80" t="s">
        <v>1179</v>
      </c>
      <c r="C25" s="695" t="s">
        <v>1180</v>
      </c>
      <c r="D25" s="695" t="str">
        <f>VLOOKUP(C25,'Items in Tally'!$A$2:$D$4982,2,FALSE)</f>
        <v>6 PC</v>
      </c>
      <c r="E25" s="695" t="s">
        <v>241</v>
      </c>
      <c r="F25" s="695"/>
      <c r="G25" s="411">
        <v>45772</v>
      </c>
      <c r="H25" s="81">
        <v>22</v>
      </c>
      <c r="I25" s="1131">
        <v>270</v>
      </c>
      <c r="J25" s="213">
        <f t="shared" ref="J25:K25" si="30">IF(N25="","",N25/$I25-1)</f>
        <v>0.57407407407407418</v>
      </c>
      <c r="K25" s="9">
        <f t="shared" si="30"/>
        <v>0.38888888888888884</v>
      </c>
      <c r="L25" s="177"/>
      <c r="M25" s="1130"/>
      <c r="N25" s="1134">
        <v>425</v>
      </c>
      <c r="O25" s="1131">
        <v>375</v>
      </c>
      <c r="P25" s="1131">
        <v>350</v>
      </c>
      <c r="Q25" s="178"/>
      <c r="R25" s="1131"/>
      <c r="S25" s="1131"/>
      <c r="T25" s="1134">
        <f t="shared" ref="T25:U25" si="31">IF(N25="","",CEILING(N25*1.02,5))</f>
        <v>435</v>
      </c>
      <c r="U25" s="1131">
        <f t="shared" si="31"/>
        <v>385</v>
      </c>
      <c r="V25" s="1131"/>
      <c r="W25" s="178"/>
      <c r="X25" s="32"/>
      <c r="Y25" s="8"/>
      <c r="Z25" s="8"/>
      <c r="AA25" s="8"/>
      <c r="AB25" s="8"/>
      <c r="AC25" s="8"/>
      <c r="AD25" s="8"/>
    </row>
    <row r="26" spans="1:30" s="577" customFormat="1" ht="14.25" customHeight="1" x14ac:dyDescent="0.2">
      <c r="A26" s="175" t="s">
        <v>132</v>
      </c>
      <c r="B26" s="80" t="s">
        <v>1181</v>
      </c>
      <c r="C26" s="695" t="s">
        <v>1182</v>
      </c>
      <c r="D26" s="695" t="str">
        <f>VLOOKUP(C26,'Items in Tally'!$A$2:$D$4982,2,FALSE)</f>
        <v>15 PC</v>
      </c>
      <c r="E26" s="695" t="s">
        <v>15</v>
      </c>
      <c r="F26" s="695" t="s">
        <v>1148</v>
      </c>
      <c r="G26" s="411">
        <v>45772</v>
      </c>
      <c r="H26" s="81">
        <v>38</v>
      </c>
      <c r="I26" s="1131">
        <v>475</v>
      </c>
      <c r="J26" s="213"/>
      <c r="K26" s="9"/>
      <c r="L26" s="177"/>
      <c r="M26" s="1130"/>
      <c r="N26" s="1134">
        <v>700</v>
      </c>
      <c r="O26" s="1131">
        <v>625</v>
      </c>
      <c r="P26" s="1131">
        <v>600</v>
      </c>
      <c r="Q26" s="178"/>
      <c r="R26" s="1131"/>
      <c r="S26" s="1131"/>
      <c r="T26" s="1134">
        <f t="shared" ref="T26" si="32">IF(N26="","",CEILING(N26*1.02,5))</f>
        <v>715</v>
      </c>
      <c r="U26" s="1131">
        <f t="shared" ref="U26:V26" si="33">IF(O26="","",CEILING(O26*1.02,5))</f>
        <v>640</v>
      </c>
      <c r="V26" s="1131">
        <f t="shared" si="33"/>
        <v>615</v>
      </c>
      <c r="W26" s="178"/>
      <c r="X26" s="32"/>
      <c r="Y26" s="8"/>
      <c r="Z26" s="8"/>
      <c r="AA26" s="8"/>
      <c r="AB26" s="8"/>
      <c r="AC26" s="8"/>
      <c r="AD26" s="8"/>
    </row>
    <row r="27" spans="1:30" ht="15.75" customHeight="1" x14ac:dyDescent="0.2">
      <c r="A27" s="165"/>
      <c r="B27" s="86"/>
      <c r="C27" s="86"/>
      <c r="D27" s="705" t="e">
        <f>VLOOKUP(C27,'Items in Tally'!$A$2:$D$4982,2,FALSE)</f>
        <v>#N/A</v>
      </c>
      <c r="E27" s="86"/>
      <c r="F27" s="86"/>
      <c r="G27" s="412"/>
      <c r="H27" s="83"/>
      <c r="I27" s="83"/>
      <c r="J27" s="210"/>
      <c r="K27" s="3" t="str">
        <f t="shared" ref="K27:L27" si="34">IF(O27="","",O27/$I27-1)</f>
        <v/>
      </c>
      <c r="L27" s="167" t="str">
        <f t="shared" si="34"/>
        <v/>
      </c>
      <c r="M27" s="1133"/>
      <c r="N27" s="1134"/>
      <c r="O27" s="1131"/>
      <c r="P27" s="1131"/>
      <c r="Q27" s="178"/>
      <c r="R27" s="1131"/>
      <c r="S27" s="1135"/>
      <c r="T27" s="169" t="str">
        <f t="shared" ref="T27:W27" si="35">IF(N27="","",CEILING(N27*1.02,5))</f>
        <v/>
      </c>
      <c r="U27" s="1135" t="str">
        <f t="shared" si="35"/>
        <v/>
      </c>
      <c r="V27" s="1135" t="str">
        <f t="shared" si="35"/>
        <v/>
      </c>
      <c r="W27" s="168" t="str">
        <f t="shared" si="35"/>
        <v/>
      </c>
      <c r="X27" s="31"/>
      <c r="Y27" s="1"/>
      <c r="Z27" s="1"/>
      <c r="AA27" s="1"/>
      <c r="AB27" s="1"/>
      <c r="AC27" s="1"/>
      <c r="AD27" s="1"/>
    </row>
    <row r="28" spans="1:30" ht="15.75" customHeight="1" x14ac:dyDescent="0.25">
      <c r="A28" s="414"/>
      <c r="B28" s="415" t="s">
        <v>1183</v>
      </c>
      <c r="C28" s="415"/>
      <c r="D28" s="705" t="e">
        <f>VLOOKUP(C28,'Items in Tally'!$A$2:$D$4982,2,FALSE)</f>
        <v>#N/A</v>
      </c>
      <c r="E28" s="415"/>
      <c r="F28" s="415"/>
      <c r="G28" s="416"/>
      <c r="H28" s="417"/>
      <c r="I28" s="417"/>
      <c r="J28" s="418" t="str">
        <f t="shared" ref="J28:L29" si="36">IF(N28="","",N28/$I28-1)</f>
        <v/>
      </c>
      <c r="K28" s="419" t="str">
        <f t="shared" si="36"/>
        <v/>
      </c>
      <c r="L28" s="420" t="str">
        <f t="shared" si="36"/>
        <v/>
      </c>
      <c r="M28" s="421"/>
      <c r="N28" s="422"/>
      <c r="O28" s="423"/>
      <c r="P28" s="423"/>
      <c r="Q28" s="424"/>
      <c r="R28" s="423"/>
      <c r="S28" s="425"/>
      <c r="T28" s="426" t="str">
        <f t="shared" ref="T28:W28" si="37">IF(N28="","",CEILING(N28*1.02,5))</f>
        <v/>
      </c>
      <c r="U28" s="425" t="str">
        <f t="shared" si="37"/>
        <v/>
      </c>
      <c r="V28" s="425" t="str">
        <f t="shared" si="37"/>
        <v/>
      </c>
      <c r="W28" s="427" t="str">
        <f t="shared" si="37"/>
        <v/>
      </c>
      <c r="X28" s="428"/>
      <c r="Y28" s="429"/>
      <c r="Z28" s="429"/>
      <c r="AA28" s="429"/>
      <c r="AB28" s="429"/>
      <c r="AC28" s="429"/>
      <c r="AD28" s="429"/>
    </row>
    <row r="29" spans="1:30" s="577" customFormat="1" ht="15.75" customHeight="1" x14ac:dyDescent="0.2">
      <c r="A29" s="175" t="s">
        <v>20</v>
      </c>
      <c r="B29" s="80" t="s">
        <v>1184</v>
      </c>
      <c r="C29" s="695" t="s">
        <v>1185</v>
      </c>
      <c r="D29" s="695" t="str">
        <f>VLOOKUP(C29,'Items in Tally'!$A$2:$D$4982,2,FALSE)</f>
        <v>34 PC</v>
      </c>
      <c r="E29" s="695" t="s">
        <v>452</v>
      </c>
      <c r="F29" s="695"/>
      <c r="G29" s="411">
        <v>45772</v>
      </c>
      <c r="H29" s="1130">
        <v>62</v>
      </c>
      <c r="I29" s="81">
        <v>765</v>
      </c>
      <c r="J29" s="213">
        <f t="shared" si="36"/>
        <v>0.50326797385620914</v>
      </c>
      <c r="K29" s="9">
        <f t="shared" si="36"/>
        <v>0.43790849673202614</v>
      </c>
      <c r="L29" s="177"/>
      <c r="M29" s="1130"/>
      <c r="N29" s="1134">
        <v>1150</v>
      </c>
      <c r="O29" s="1131">
        <v>1100</v>
      </c>
      <c r="P29" s="1131">
        <v>1050</v>
      </c>
      <c r="Q29" s="178">
        <v>975</v>
      </c>
      <c r="R29" s="1131"/>
      <c r="S29" s="1131"/>
      <c r="T29" s="1134">
        <f t="shared" ref="T29:T50" si="38">IF(N29="","",CEILING(N29*1.02,5))</f>
        <v>1175</v>
      </c>
      <c r="U29" s="1131">
        <f t="shared" ref="U29:W31" si="39">IF(O29="","",CEILING(O29*1.02,5))</f>
        <v>1125</v>
      </c>
      <c r="V29" s="1131">
        <f t="shared" si="39"/>
        <v>1075</v>
      </c>
      <c r="W29" s="178"/>
      <c r="X29" s="32"/>
      <c r="Y29" s="8"/>
      <c r="Z29" s="8"/>
      <c r="AA29" s="8"/>
      <c r="AB29" s="8"/>
      <c r="AC29" s="8"/>
      <c r="AD29" s="8"/>
    </row>
    <row r="30" spans="1:30" s="578" customFormat="1" ht="15.75" customHeight="1" x14ac:dyDescent="0.2">
      <c r="A30" s="171" t="s">
        <v>20</v>
      </c>
      <c r="B30" s="84" t="s">
        <v>1186</v>
      </c>
      <c r="C30" s="705" t="s">
        <v>1187</v>
      </c>
      <c r="D30" s="705" t="str">
        <f>VLOOKUP(C30,'Items in Tally'!$A$2:$D$4982,2,FALSE)</f>
        <v>-1 PC</v>
      </c>
      <c r="E30" s="705" t="s">
        <v>363</v>
      </c>
      <c r="F30" s="705" t="s">
        <v>1188</v>
      </c>
      <c r="G30" s="413">
        <v>45772</v>
      </c>
      <c r="H30" s="1150">
        <v>67</v>
      </c>
      <c r="I30" s="85">
        <v>820</v>
      </c>
      <c r="J30" s="216">
        <f t="shared" ref="J30:L30" si="40">IF(N30="","",N30/$I30-1)</f>
        <v>0.46341463414634143</v>
      </c>
      <c r="K30" s="6">
        <f t="shared" si="40"/>
        <v>0.40243902439024382</v>
      </c>
      <c r="L30" s="172">
        <f t="shared" si="40"/>
        <v>0.34146341463414642</v>
      </c>
      <c r="M30" s="1150"/>
      <c r="N30" s="1152">
        <v>1200</v>
      </c>
      <c r="O30" s="1148">
        <v>1150</v>
      </c>
      <c r="P30" s="1148">
        <v>1100</v>
      </c>
      <c r="Q30" s="173">
        <v>1050</v>
      </c>
      <c r="R30" s="1148"/>
      <c r="S30" s="1148"/>
      <c r="T30" s="1152">
        <f t="shared" si="38"/>
        <v>1225</v>
      </c>
      <c r="U30" s="1148">
        <f t="shared" si="39"/>
        <v>1175</v>
      </c>
      <c r="V30" s="1148">
        <f t="shared" si="39"/>
        <v>1125</v>
      </c>
      <c r="W30" s="173">
        <f t="shared" si="39"/>
        <v>1075</v>
      </c>
      <c r="X30" s="33"/>
      <c r="Y30" s="5"/>
      <c r="Z30" s="5"/>
      <c r="AA30" s="5"/>
      <c r="AB30" s="5"/>
      <c r="AC30" s="5"/>
      <c r="AD30" s="5"/>
    </row>
    <row r="31" spans="1:30" s="577" customFormat="1" ht="15.75" customHeight="1" x14ac:dyDescent="0.2">
      <c r="A31" s="175" t="s">
        <v>20</v>
      </c>
      <c r="B31" s="80" t="s">
        <v>1189</v>
      </c>
      <c r="C31" s="695" t="s">
        <v>1190</v>
      </c>
      <c r="D31" s="695" t="str">
        <f>VLOOKUP(C31,'Items in Tally'!$A$2:$D$4982,2,FALSE)</f>
        <v>38 PC</v>
      </c>
      <c r="E31" s="695"/>
      <c r="F31" s="695"/>
      <c r="G31" s="411">
        <v>45772</v>
      </c>
      <c r="H31" s="1130">
        <v>50</v>
      </c>
      <c r="I31" s="81">
        <v>625</v>
      </c>
      <c r="J31" s="213">
        <f t="shared" ref="J31" si="41">IF(N31="","",N31/$I31-1)</f>
        <v>0.52</v>
      </c>
      <c r="K31" s="9">
        <f t="shared" ref="K31" si="42">IF(O31="","",O31/$I31-1)</f>
        <v>0.3600000000000001</v>
      </c>
      <c r="L31" s="177"/>
      <c r="M31" s="1130"/>
      <c r="N31" s="1134">
        <v>950</v>
      </c>
      <c r="O31" s="1131">
        <v>850</v>
      </c>
      <c r="P31" s="1131"/>
      <c r="Q31" s="178"/>
      <c r="R31" s="1131"/>
      <c r="S31" s="1131"/>
      <c r="T31" s="1134">
        <f t="shared" ref="T31" si="43">IF(N31="","",CEILING(N31*1.02,5))</f>
        <v>970</v>
      </c>
      <c r="U31" s="1131">
        <f t="shared" si="39"/>
        <v>870</v>
      </c>
      <c r="V31" s="1131" t="str">
        <f t="shared" si="39"/>
        <v/>
      </c>
      <c r="W31" s="178"/>
      <c r="X31" s="32"/>
      <c r="Y31" s="8"/>
      <c r="Z31" s="8"/>
      <c r="AA31" s="8"/>
      <c r="AB31" s="8"/>
      <c r="AC31" s="8"/>
      <c r="AD31" s="8"/>
    </row>
    <row r="32" spans="1:30" s="577" customFormat="1" ht="15.75" customHeight="1" x14ac:dyDescent="0.2">
      <c r="A32" s="175" t="s">
        <v>20</v>
      </c>
      <c r="B32" s="84" t="s">
        <v>1191</v>
      </c>
      <c r="C32" s="705" t="s">
        <v>1192</v>
      </c>
      <c r="D32" s="705" t="str">
        <f>VLOOKUP(C32,'Items in Tally'!$A$2:$D$4982,2,FALSE)</f>
        <v> </v>
      </c>
      <c r="E32" s="705" t="s">
        <v>368</v>
      </c>
      <c r="F32" s="705"/>
      <c r="G32" s="413">
        <v>45772</v>
      </c>
      <c r="H32" s="1150">
        <v>34</v>
      </c>
      <c r="I32" s="85">
        <v>415</v>
      </c>
      <c r="J32" s="216">
        <f t="shared" ref="J32:L32" si="44">IF(N32="","",N32/$I32-1)</f>
        <v>0.56626506024096379</v>
      </c>
      <c r="K32" s="6">
        <f t="shared" si="44"/>
        <v>0.44578313253012047</v>
      </c>
      <c r="L32" s="172">
        <f t="shared" si="44"/>
        <v>0.40963855421686746</v>
      </c>
      <c r="M32" s="1150"/>
      <c r="N32" s="1152">
        <v>650</v>
      </c>
      <c r="O32" s="1148">
        <v>600</v>
      </c>
      <c r="P32" s="1148">
        <v>585</v>
      </c>
      <c r="Q32" s="173"/>
      <c r="R32" s="1148"/>
      <c r="S32" s="1148"/>
      <c r="T32" s="1152">
        <f t="shared" si="38"/>
        <v>665</v>
      </c>
      <c r="U32" s="1148">
        <f t="shared" ref="U32:W32" si="45">IF(O32="","",CEILING(O32*1.02,5))</f>
        <v>615</v>
      </c>
      <c r="V32" s="1148">
        <f t="shared" si="45"/>
        <v>600</v>
      </c>
      <c r="W32" s="173" t="str">
        <f t="shared" si="45"/>
        <v/>
      </c>
      <c r="X32" s="33"/>
      <c r="Y32" s="5"/>
      <c r="Z32" s="8"/>
      <c r="AA32" s="8"/>
      <c r="AB32" s="8"/>
      <c r="AC32" s="8"/>
      <c r="AD32" s="8"/>
    </row>
    <row r="33" spans="1:30" s="578" customFormat="1" ht="15.75" customHeight="1" x14ac:dyDescent="0.2">
      <c r="A33" s="171"/>
      <c r="B33" s="84" t="s">
        <v>1193</v>
      </c>
      <c r="C33" s="705"/>
      <c r="D33" s="705" t="e">
        <f>VLOOKUP(C33,'Items in Tally'!$A$2:$D$4982,2,FALSE)</f>
        <v>#N/A</v>
      </c>
      <c r="E33" s="705" t="s">
        <v>712</v>
      </c>
      <c r="F33" s="705"/>
      <c r="G33" s="413"/>
      <c r="H33" s="1150"/>
      <c r="I33" s="85"/>
      <c r="J33" s="216"/>
      <c r="K33" s="6"/>
      <c r="L33" s="172"/>
      <c r="M33" s="1150"/>
      <c r="N33" s="1152">
        <v>1000</v>
      </c>
      <c r="O33" s="1148"/>
      <c r="P33" s="1148"/>
      <c r="Q33" s="173"/>
      <c r="R33" s="1148"/>
      <c r="S33" s="1148"/>
      <c r="T33" s="1152"/>
      <c r="U33" s="1148"/>
      <c r="V33" s="1148"/>
      <c r="W33" s="173"/>
      <c r="X33" s="33"/>
      <c r="Y33" s="5"/>
      <c r="Z33" s="5"/>
      <c r="AA33" s="5"/>
      <c r="AB33" s="5"/>
      <c r="AC33" s="5"/>
      <c r="AD33" s="5"/>
    </row>
    <row r="34" spans="1:30" s="652" customFormat="1" ht="15.75" customHeight="1" x14ac:dyDescent="0.2">
      <c r="A34" s="649"/>
      <c r="B34" s="829" t="s">
        <v>57</v>
      </c>
      <c r="C34" s="709" t="s">
        <v>1194</v>
      </c>
      <c r="D34" s="709" t="str">
        <f>VLOOKUP(C34,'Items in Tally'!$A$2:$D$4982,2,FALSE)</f>
        <v> </v>
      </c>
      <c r="E34" s="709" t="s">
        <v>241</v>
      </c>
      <c r="F34" s="709" t="s">
        <v>14</v>
      </c>
      <c r="G34" s="830">
        <v>45682</v>
      </c>
      <c r="H34" s="823">
        <v>36</v>
      </c>
      <c r="I34" s="831">
        <v>445</v>
      </c>
      <c r="J34" s="761">
        <f t="shared" ref="J34:L34" si="46">IF(N34="","",N34/$I34-1)</f>
        <v>0.4606741573033708</v>
      </c>
      <c r="K34" s="651">
        <f t="shared" si="46"/>
        <v>0.348314606741573</v>
      </c>
      <c r="L34" s="674">
        <f t="shared" si="46"/>
        <v>0.2921348314606742</v>
      </c>
      <c r="M34" s="823"/>
      <c r="N34" s="825">
        <v>650</v>
      </c>
      <c r="O34" s="827">
        <v>600</v>
      </c>
      <c r="P34" s="827">
        <v>575</v>
      </c>
      <c r="Q34" s="669"/>
      <c r="R34" s="827"/>
      <c r="S34" s="827"/>
      <c r="T34" s="825">
        <f t="shared" si="38"/>
        <v>665</v>
      </c>
      <c r="U34" s="827">
        <f t="shared" ref="U34:W34" si="47">IF(O34="","",CEILING(O34*1.02,5))</f>
        <v>615</v>
      </c>
      <c r="V34" s="827">
        <f t="shared" si="47"/>
        <v>590</v>
      </c>
      <c r="W34" s="669" t="str">
        <f t="shared" si="47"/>
        <v/>
      </c>
      <c r="X34" s="670"/>
      <c r="Y34" s="650"/>
      <c r="Z34" s="650"/>
      <c r="AA34" s="650"/>
      <c r="AB34" s="650"/>
      <c r="AC34" s="650"/>
      <c r="AD34" s="650"/>
    </row>
    <row r="35" spans="1:30" s="578" customFormat="1" ht="15.75" customHeight="1" x14ac:dyDescent="0.2">
      <c r="A35" s="171" t="s">
        <v>20</v>
      </c>
      <c r="B35" s="84" t="s">
        <v>1195</v>
      </c>
      <c r="C35" s="705" t="s">
        <v>1196</v>
      </c>
      <c r="D35" s="705" t="str">
        <f>VLOOKUP(C35,'Items in Tally'!$A$2:$D$4982,2,FALSE)</f>
        <v>1 PC</v>
      </c>
      <c r="E35" s="705" t="s">
        <v>368</v>
      </c>
      <c r="F35" s="705"/>
      <c r="G35" s="413">
        <v>45713</v>
      </c>
      <c r="H35" s="1150">
        <v>58</v>
      </c>
      <c r="I35" s="85">
        <v>715</v>
      </c>
      <c r="J35" s="432">
        <f t="shared" ref="J35:L35" si="48">IF(N35="","",N35/$I35-1)</f>
        <v>0.39860139860139854</v>
      </c>
      <c r="K35" s="265">
        <f t="shared" si="48"/>
        <v>0.25874125874125875</v>
      </c>
      <c r="L35" s="348">
        <f t="shared" si="48"/>
        <v>0.18881118881118875</v>
      </c>
      <c r="M35" s="266"/>
      <c r="N35" s="352">
        <v>1000</v>
      </c>
      <c r="O35" s="268">
        <v>900</v>
      </c>
      <c r="P35" s="268">
        <v>850</v>
      </c>
      <c r="Q35" s="269"/>
      <c r="R35" s="268"/>
      <c r="S35" s="268"/>
      <c r="T35" s="352">
        <f t="shared" si="38"/>
        <v>1020</v>
      </c>
      <c r="U35" s="268">
        <f t="shared" ref="U35:W35" si="49">IF(O35="","",CEILING(O35*1.02,5))</f>
        <v>920</v>
      </c>
      <c r="V35" s="268">
        <f t="shared" si="49"/>
        <v>870</v>
      </c>
      <c r="W35" s="173" t="str">
        <f t="shared" si="49"/>
        <v/>
      </c>
      <c r="X35" s="353"/>
      <c r="Y35" s="270"/>
      <c r="Z35" s="270"/>
      <c r="AA35" s="270"/>
      <c r="AB35" s="270"/>
      <c r="AC35" s="270"/>
      <c r="AD35" s="270"/>
    </row>
    <row r="36" spans="1:30" s="577" customFormat="1" ht="15.75" customHeight="1" x14ac:dyDescent="0.2">
      <c r="A36" s="175"/>
      <c r="B36" s="80" t="s">
        <v>1197</v>
      </c>
      <c r="C36" s="695" t="s">
        <v>1198</v>
      </c>
      <c r="D36" s="695" t="str">
        <f>VLOOKUP(C36,'Items in Tally'!$A$2:$D$4982,2,FALSE)</f>
        <v>5 PC</v>
      </c>
      <c r="E36" s="695"/>
      <c r="F36" s="695"/>
      <c r="G36" s="411">
        <v>45772</v>
      </c>
      <c r="H36" s="1130">
        <v>24</v>
      </c>
      <c r="I36" s="81">
        <v>300</v>
      </c>
      <c r="J36" s="335"/>
      <c r="K36" s="271"/>
      <c r="L36" s="430"/>
      <c r="M36" s="272"/>
      <c r="N36" s="431">
        <v>600</v>
      </c>
      <c r="O36" s="274">
        <v>550</v>
      </c>
      <c r="P36" s="274"/>
      <c r="Q36" s="275"/>
      <c r="R36" s="274"/>
      <c r="S36" s="274"/>
      <c r="T36" s="431">
        <f t="shared" ref="T36" si="50">IF(N36="","",CEILING(N36*1.02,5))</f>
        <v>615</v>
      </c>
      <c r="U36" s="274">
        <f t="shared" ref="U36" si="51">IF(O36="","",CEILING(O36*1.02,5))</f>
        <v>565</v>
      </c>
      <c r="V36" s="274"/>
      <c r="W36" s="178"/>
      <c r="X36" s="760"/>
      <c r="Y36" s="276"/>
      <c r="Z36" s="276"/>
      <c r="AA36" s="276"/>
      <c r="AB36" s="276"/>
      <c r="AC36" s="276"/>
      <c r="AD36" s="276"/>
    </row>
    <row r="37" spans="1:30" s="577" customFormat="1" ht="15.75" customHeight="1" x14ac:dyDescent="0.2">
      <c r="A37" s="175" t="s">
        <v>20</v>
      </c>
      <c r="B37" s="80" t="s">
        <v>63</v>
      </c>
      <c r="C37" s="695" t="s">
        <v>1199</v>
      </c>
      <c r="D37" s="695" t="str">
        <f>VLOOKUP(C37,'Items in Tally'!$A$2:$D$4982,2,FALSE)</f>
        <v> </v>
      </c>
      <c r="E37" s="695"/>
      <c r="F37" s="695" t="s">
        <v>743</v>
      </c>
      <c r="G37" s="411">
        <v>45772</v>
      </c>
      <c r="H37" s="1130">
        <v>48</v>
      </c>
      <c r="I37" s="81">
        <v>600</v>
      </c>
      <c r="J37" s="335">
        <f t="shared" ref="J37:L37" si="52">IF(N37="","",N37/$I37-1)</f>
        <v>0.5</v>
      </c>
      <c r="K37" s="271" t="str">
        <f t="shared" si="52"/>
        <v/>
      </c>
      <c r="L37" s="430" t="str">
        <f t="shared" si="52"/>
        <v/>
      </c>
      <c r="M37" s="272"/>
      <c r="N37" s="431">
        <v>900</v>
      </c>
      <c r="O37" s="274"/>
      <c r="P37" s="274"/>
      <c r="Q37" s="275"/>
      <c r="R37" s="274"/>
      <c r="S37" s="274"/>
      <c r="T37" s="431">
        <f t="shared" si="38"/>
        <v>920</v>
      </c>
      <c r="U37" s="274" t="str">
        <f t="shared" ref="U37:W37" si="53">IF(O37="","",CEILING(O37*1.02,5))</f>
        <v/>
      </c>
      <c r="V37" s="274" t="str">
        <f t="shared" si="53"/>
        <v/>
      </c>
      <c r="W37" s="178" t="str">
        <f t="shared" si="53"/>
        <v/>
      </c>
      <c r="X37" s="760"/>
      <c r="Y37" s="276"/>
      <c r="Z37" s="276"/>
      <c r="AA37" s="276"/>
      <c r="AB37" s="276"/>
      <c r="AC37" s="276"/>
      <c r="AD37" s="276"/>
    </row>
    <row r="38" spans="1:30" s="577" customFormat="1" ht="15.75" customHeight="1" x14ac:dyDescent="0.2">
      <c r="A38" s="175" t="s">
        <v>20</v>
      </c>
      <c r="B38" s="80" t="s">
        <v>1200</v>
      </c>
      <c r="C38" s="695" t="s">
        <v>1201</v>
      </c>
      <c r="D38" s="695" t="str">
        <f>VLOOKUP(C38,'Items in Tally'!$A$2:$D$4982,2,FALSE)</f>
        <v>5 PC</v>
      </c>
      <c r="E38" s="695"/>
      <c r="F38" s="695" t="s">
        <v>14</v>
      </c>
      <c r="G38" s="411">
        <v>45713</v>
      </c>
      <c r="H38" s="1130">
        <v>85</v>
      </c>
      <c r="I38" s="81">
        <v>1050</v>
      </c>
      <c r="J38" s="213">
        <f t="shared" ref="J38:L38" si="54">IF(N38="","",N38/$I38-1)</f>
        <v>0.40476190476190466</v>
      </c>
      <c r="K38" s="9">
        <f t="shared" si="54"/>
        <v>0.33333333333333326</v>
      </c>
      <c r="L38" s="177" t="str">
        <f t="shared" si="54"/>
        <v/>
      </c>
      <c r="M38" s="1130"/>
      <c r="N38" s="1134">
        <v>1475</v>
      </c>
      <c r="O38" s="1131">
        <v>1400</v>
      </c>
      <c r="P38" s="1131"/>
      <c r="Q38" s="178"/>
      <c r="R38" s="1131"/>
      <c r="S38" s="1131"/>
      <c r="T38" s="1134">
        <f t="shared" si="38"/>
        <v>1505</v>
      </c>
      <c r="U38" s="1131">
        <f t="shared" ref="U38:W38" si="55">IF(O38="","",CEILING(O38*1.02,5))</f>
        <v>1430</v>
      </c>
      <c r="V38" s="1131" t="str">
        <f t="shared" si="55"/>
        <v/>
      </c>
      <c r="W38" s="178" t="str">
        <f t="shared" si="55"/>
        <v/>
      </c>
      <c r="X38" s="32"/>
      <c r="Y38" s="8"/>
      <c r="Z38" s="8"/>
      <c r="AA38" s="8"/>
      <c r="AB38" s="8"/>
      <c r="AC38" s="8"/>
      <c r="AD38" s="8"/>
    </row>
    <row r="39" spans="1:30" s="577" customFormat="1" ht="15.75" customHeight="1" x14ac:dyDescent="0.2">
      <c r="A39" s="175"/>
      <c r="B39" s="80" t="s">
        <v>1202</v>
      </c>
      <c r="C39" s="973" t="s">
        <v>1203</v>
      </c>
      <c r="D39" s="695" t="str">
        <f>VLOOKUP(C39,'Items in Tally'!$A$2:$D$4982,2,FALSE)</f>
        <v>5 PC</v>
      </c>
      <c r="E39" s="695"/>
      <c r="F39" s="695" t="s">
        <v>14</v>
      </c>
      <c r="G39" s="411">
        <v>45713</v>
      </c>
      <c r="H39" s="1130">
        <v>120</v>
      </c>
      <c r="I39" s="81">
        <v>1476</v>
      </c>
      <c r="J39" s="213"/>
      <c r="K39" s="9"/>
      <c r="L39" s="177"/>
      <c r="M39" s="1130"/>
      <c r="N39" s="1134">
        <v>2250</v>
      </c>
      <c r="O39" s="1131"/>
      <c r="P39" s="1131"/>
      <c r="Q39" s="178"/>
      <c r="R39" s="1131"/>
      <c r="S39" s="1131"/>
      <c r="T39" s="1134"/>
      <c r="U39" s="1131"/>
      <c r="V39" s="1131"/>
      <c r="W39" s="178"/>
      <c r="X39" s="32"/>
      <c r="Y39" s="8"/>
      <c r="Z39" s="8"/>
      <c r="AA39" s="8"/>
      <c r="AB39" s="8"/>
      <c r="AC39" s="8"/>
      <c r="AD39" s="8"/>
    </row>
    <row r="40" spans="1:30" s="577" customFormat="1" ht="15.75" customHeight="1" x14ac:dyDescent="0.2">
      <c r="A40" s="175" t="s">
        <v>20</v>
      </c>
      <c r="B40" s="80" t="s">
        <v>1204</v>
      </c>
      <c r="C40" s="695" t="s">
        <v>1205</v>
      </c>
      <c r="D40" s="695" t="str">
        <f>VLOOKUP(C40,'Items in Tally'!$A$2:$D$4982,2,FALSE)</f>
        <v>4 PC</v>
      </c>
      <c r="E40" s="695"/>
      <c r="F40" s="695" t="s">
        <v>736</v>
      </c>
      <c r="G40" s="411">
        <v>43665</v>
      </c>
      <c r="H40" s="1130">
        <v>40</v>
      </c>
      <c r="I40" s="81">
        <v>450</v>
      </c>
      <c r="J40" s="213">
        <f t="shared" ref="J40:L40" si="56">IF(N40="","",N40/$I40-1)</f>
        <v>1.2222222222222223</v>
      </c>
      <c r="K40" s="9" t="str">
        <f t="shared" si="56"/>
        <v/>
      </c>
      <c r="L40" s="177" t="str">
        <f t="shared" si="56"/>
        <v/>
      </c>
      <c r="M40" s="1130"/>
      <c r="N40" s="1134">
        <v>1000</v>
      </c>
      <c r="O40" s="1131"/>
      <c r="P40" s="1131"/>
      <c r="Q40" s="178"/>
      <c r="R40" s="1131"/>
      <c r="S40" s="1131"/>
      <c r="T40" s="1134">
        <f t="shared" si="38"/>
        <v>1020</v>
      </c>
      <c r="U40" s="1131" t="str">
        <f t="shared" ref="U40:W40" si="57">IF(O40="","",CEILING(O40*1.02,5))</f>
        <v/>
      </c>
      <c r="V40" s="1131" t="str">
        <f t="shared" si="57"/>
        <v/>
      </c>
      <c r="W40" s="178" t="str">
        <f t="shared" si="57"/>
        <v/>
      </c>
      <c r="X40" s="32"/>
      <c r="Y40" s="8"/>
      <c r="Z40" s="8"/>
      <c r="AA40" s="8"/>
      <c r="AB40" s="8"/>
      <c r="AC40" s="8"/>
      <c r="AD40" s="8"/>
    </row>
    <row r="41" spans="1:30" s="960" customFormat="1" ht="15.75" customHeight="1" x14ac:dyDescent="0.2">
      <c r="A41" s="931" t="s">
        <v>20</v>
      </c>
      <c r="B41" s="1005" t="s">
        <v>1206</v>
      </c>
      <c r="C41" s="999" t="s">
        <v>1207</v>
      </c>
      <c r="D41" s="999" t="str">
        <f>VLOOKUP(C41,'Items in Tally'!$A$2:$D$4982,2,FALSE)</f>
        <v>4 PC</v>
      </c>
      <c r="E41" s="999"/>
      <c r="F41" s="999" t="s">
        <v>219</v>
      </c>
      <c r="G41" s="1006">
        <v>44826</v>
      </c>
      <c r="H41" s="932">
        <v>80</v>
      </c>
      <c r="I41" s="1007">
        <v>960</v>
      </c>
      <c r="J41" s="956">
        <f t="shared" ref="J41:L41" si="58">IF(N41="","",N41/$I41-1)</f>
        <v>0.45833333333333326</v>
      </c>
      <c r="K41" s="938" t="str">
        <f t="shared" si="58"/>
        <v/>
      </c>
      <c r="L41" s="939" t="str">
        <f t="shared" si="58"/>
        <v/>
      </c>
      <c r="M41" s="932"/>
      <c r="N41" s="957">
        <v>1400</v>
      </c>
      <c r="O41" s="958"/>
      <c r="P41" s="958"/>
      <c r="Q41" s="959"/>
      <c r="R41" s="958"/>
      <c r="S41" s="958"/>
      <c r="T41" s="957">
        <f t="shared" si="38"/>
        <v>1430</v>
      </c>
      <c r="U41" s="958" t="str">
        <f t="shared" ref="U41:W41" si="59">IF(O41="","",CEILING(O41*1.02,5))</f>
        <v/>
      </c>
      <c r="V41" s="958" t="str">
        <f t="shared" si="59"/>
        <v/>
      </c>
      <c r="W41" s="959" t="str">
        <f t="shared" si="59"/>
        <v/>
      </c>
      <c r="X41" s="997"/>
      <c r="Y41" s="944"/>
      <c r="Z41" s="944"/>
      <c r="AA41" s="944"/>
      <c r="AB41" s="944"/>
      <c r="AC41" s="944"/>
      <c r="AD41" s="944"/>
    </row>
    <row r="42" spans="1:30" s="578" customFormat="1" ht="15.75" customHeight="1" x14ac:dyDescent="0.2">
      <c r="A42" s="171" t="s">
        <v>20</v>
      </c>
      <c r="B42" s="84" t="s">
        <v>1208</v>
      </c>
      <c r="C42" s="705" t="s">
        <v>1209</v>
      </c>
      <c r="D42" s="705" t="str">
        <f>VLOOKUP(C42,'Items in Tally'!$A$2:$D$4982,2,FALSE)</f>
        <v> </v>
      </c>
      <c r="E42" s="705"/>
      <c r="F42" s="705"/>
      <c r="G42" s="413">
        <v>45497</v>
      </c>
      <c r="H42" s="1150">
        <v>90</v>
      </c>
      <c r="I42" s="85">
        <v>1089</v>
      </c>
      <c r="J42" s="216">
        <f t="shared" ref="J42:L42" si="60">IF(N42="","",N42/$I42-1)</f>
        <v>0.42332415059687789</v>
      </c>
      <c r="K42" s="6" t="str">
        <f t="shared" si="60"/>
        <v/>
      </c>
      <c r="L42" s="172" t="str">
        <f t="shared" si="60"/>
        <v/>
      </c>
      <c r="M42" s="1150"/>
      <c r="N42" s="1152">
        <v>1550</v>
      </c>
      <c r="O42" s="1148"/>
      <c r="P42" s="1148"/>
      <c r="Q42" s="173"/>
      <c r="R42" s="1148"/>
      <c r="S42" s="1148"/>
      <c r="T42" s="1152">
        <f t="shared" si="38"/>
        <v>1585</v>
      </c>
      <c r="U42" s="1148" t="str">
        <f t="shared" ref="U42:W42" si="61">IF(O42="","",CEILING(O42*1.02,5))</f>
        <v/>
      </c>
      <c r="V42" s="1148" t="str">
        <f t="shared" si="61"/>
        <v/>
      </c>
      <c r="W42" s="173" t="str">
        <f t="shared" si="61"/>
        <v/>
      </c>
      <c r="X42" s="33"/>
      <c r="Y42" s="5"/>
      <c r="Z42" s="5"/>
      <c r="AA42" s="5"/>
      <c r="AB42" s="5"/>
      <c r="AC42" s="5"/>
      <c r="AD42" s="5"/>
    </row>
    <row r="43" spans="1:30" s="578" customFormat="1" ht="15.75" customHeight="1" x14ac:dyDescent="0.2">
      <c r="A43" s="171"/>
      <c r="B43" s="84" t="s">
        <v>1210</v>
      </c>
      <c r="C43" s="705"/>
      <c r="D43" s="705" t="e">
        <f>VLOOKUP(C43,'Items in Tally'!$A$2:$D$4982,2,FALSE)</f>
        <v>#N/A</v>
      </c>
      <c r="E43" s="705"/>
      <c r="F43" s="705"/>
      <c r="G43" s="413"/>
      <c r="H43" s="1150"/>
      <c r="I43" s="85"/>
      <c r="J43" s="216"/>
      <c r="K43" s="6"/>
      <c r="L43" s="172"/>
      <c r="M43" s="1150"/>
      <c r="N43" s="1152"/>
      <c r="O43" s="1148"/>
      <c r="P43" s="1148"/>
      <c r="Q43" s="173"/>
      <c r="R43" s="1148"/>
      <c r="S43" s="1148"/>
      <c r="T43" s="1152"/>
      <c r="U43" s="1148"/>
      <c r="V43" s="1148"/>
      <c r="W43" s="173"/>
      <c r="X43" s="33"/>
      <c r="Y43" s="5"/>
      <c r="Z43" s="5"/>
      <c r="AA43" s="5"/>
      <c r="AB43" s="5"/>
      <c r="AC43" s="5"/>
      <c r="AD43" s="5"/>
    </row>
    <row r="44" spans="1:30" s="578" customFormat="1" ht="15.75" customHeight="1" x14ac:dyDescent="0.2">
      <c r="A44" s="171" t="s">
        <v>20</v>
      </c>
      <c r="B44" s="84" t="s">
        <v>71</v>
      </c>
      <c r="C44" s="705" t="s">
        <v>1211</v>
      </c>
      <c r="D44" s="705" t="str">
        <f>VLOOKUP(C44,'Items in Tally'!$A$2:$D$4982,2,FALSE)</f>
        <v>3 PC</v>
      </c>
      <c r="E44" s="705"/>
      <c r="F44" s="705"/>
      <c r="G44" s="413">
        <v>43739</v>
      </c>
      <c r="H44" s="1150">
        <v>85</v>
      </c>
      <c r="I44" s="85">
        <v>900</v>
      </c>
      <c r="J44" s="216">
        <f t="shared" ref="J44:L44" si="62">IF(N44="","",N44/$I44-1)</f>
        <v>0.55555555555555558</v>
      </c>
      <c r="K44" s="6" t="str">
        <f t="shared" si="62"/>
        <v/>
      </c>
      <c r="L44" s="172" t="str">
        <f t="shared" si="62"/>
        <v/>
      </c>
      <c r="M44" s="1150"/>
      <c r="N44" s="1152">
        <v>1400</v>
      </c>
      <c r="O44" s="1148"/>
      <c r="P44" s="1148"/>
      <c r="Q44" s="173"/>
      <c r="R44" s="1148"/>
      <c r="S44" s="1148"/>
      <c r="T44" s="1152">
        <f t="shared" si="38"/>
        <v>1430</v>
      </c>
      <c r="U44" s="1148" t="str">
        <f t="shared" ref="U44:W44" si="63">IF(O44="","",CEILING(O44*1.02,5))</f>
        <v/>
      </c>
      <c r="V44" s="1148" t="str">
        <f t="shared" si="63"/>
        <v/>
      </c>
      <c r="W44" s="173" t="str">
        <f t="shared" si="63"/>
        <v/>
      </c>
      <c r="X44" s="33"/>
      <c r="Y44" s="5"/>
      <c r="Z44" s="5"/>
      <c r="AA44" s="5"/>
      <c r="AB44" s="5"/>
      <c r="AC44" s="5"/>
      <c r="AD44" s="5"/>
    </row>
    <row r="45" spans="1:30" s="960" customFormat="1" ht="15.75" customHeight="1" x14ac:dyDescent="0.2">
      <c r="A45" s="931" t="s">
        <v>20</v>
      </c>
      <c r="B45" s="1005" t="s">
        <v>36</v>
      </c>
      <c r="C45" s="999" t="s">
        <v>1212</v>
      </c>
      <c r="D45" s="999" t="str">
        <f>VLOOKUP(C45,'Items in Tally'!$A$2:$D$4982,2,FALSE)</f>
        <v>1 PC</v>
      </c>
      <c r="E45" s="999"/>
      <c r="F45" s="999" t="s">
        <v>743</v>
      </c>
      <c r="G45" s="1006">
        <v>45559</v>
      </c>
      <c r="H45" s="932">
        <v>50</v>
      </c>
      <c r="I45" s="1007">
        <v>610</v>
      </c>
      <c r="J45" s="956">
        <f t="shared" ref="J45:L46" si="64">IF(N45="","",N45/$I45-1)</f>
        <v>0.80327868852459017</v>
      </c>
      <c r="K45" s="938"/>
      <c r="L45" s="939"/>
      <c r="M45" s="932"/>
      <c r="N45" s="957">
        <v>1100</v>
      </c>
      <c r="O45" s="958">
        <v>1050</v>
      </c>
      <c r="P45" s="958"/>
      <c r="Q45" s="959"/>
      <c r="R45" s="958"/>
      <c r="S45" s="958"/>
      <c r="T45" s="957">
        <f t="shared" ref="T45" si="65">IF(N45="","",CEILING(N45*1.02,5))</f>
        <v>1125</v>
      </c>
      <c r="U45" s="958">
        <f t="shared" ref="U45" si="66">IF(O45="","",CEILING(O45*1.02,5))</f>
        <v>1075</v>
      </c>
      <c r="V45" s="958"/>
      <c r="W45" s="959"/>
      <c r="X45" s="997"/>
      <c r="Y45" s="944"/>
      <c r="Z45" s="944"/>
      <c r="AA45" s="944"/>
      <c r="AB45" s="944"/>
      <c r="AC45" s="944"/>
      <c r="AD45" s="944"/>
    </row>
    <row r="46" spans="1:30" s="652" customFormat="1" ht="15.75" customHeight="1" x14ac:dyDescent="0.2">
      <c r="A46" s="649" t="s">
        <v>20</v>
      </c>
      <c r="B46" s="829" t="s">
        <v>1213</v>
      </c>
      <c r="C46" s="709" t="s">
        <v>1214</v>
      </c>
      <c r="D46" s="705" t="str">
        <f>VLOOKUP(C46,'Items in Tally'!$A$2:$D$4982,2,FALSE)</f>
        <v> </v>
      </c>
      <c r="E46" s="709"/>
      <c r="F46" s="709" t="s">
        <v>743</v>
      </c>
      <c r="G46" s="830">
        <v>43983</v>
      </c>
      <c r="H46" s="823">
        <v>180</v>
      </c>
      <c r="I46" s="831">
        <v>2025</v>
      </c>
      <c r="J46" s="761">
        <f t="shared" si="64"/>
        <v>0.23456790123456783</v>
      </c>
      <c r="K46" s="651" t="str">
        <f t="shared" si="64"/>
        <v/>
      </c>
      <c r="L46" s="674" t="str">
        <f t="shared" si="64"/>
        <v/>
      </c>
      <c r="M46" s="823"/>
      <c r="N46" s="825">
        <v>2500</v>
      </c>
      <c r="O46" s="827"/>
      <c r="P46" s="827"/>
      <c r="Q46" s="669"/>
      <c r="R46" s="827"/>
      <c r="S46" s="827"/>
      <c r="T46" s="825">
        <f t="shared" si="38"/>
        <v>2550</v>
      </c>
      <c r="U46" s="827" t="str">
        <f t="shared" ref="U46:W46" si="67">IF(O46="","",CEILING(O46*1.02,5))</f>
        <v/>
      </c>
      <c r="V46" s="827" t="str">
        <f t="shared" si="67"/>
        <v/>
      </c>
      <c r="W46" s="669" t="str">
        <f t="shared" si="67"/>
        <v/>
      </c>
      <c r="X46" s="670"/>
      <c r="Y46" s="650"/>
      <c r="Z46" s="650"/>
      <c r="AA46" s="650"/>
      <c r="AB46" s="650"/>
      <c r="AC46" s="650"/>
      <c r="AD46" s="650"/>
    </row>
    <row r="47" spans="1:30" s="652" customFormat="1" ht="15.75" customHeight="1" x14ac:dyDescent="0.2">
      <c r="A47" s="649" t="s">
        <v>20</v>
      </c>
      <c r="B47" s="829" t="s">
        <v>745</v>
      </c>
      <c r="C47" s="709" t="s">
        <v>1215</v>
      </c>
      <c r="D47" s="705" t="str">
        <f>VLOOKUP(C47,'Items in Tally'!$A$2:$D$4982,2,FALSE)</f>
        <v> </v>
      </c>
      <c r="E47" s="709"/>
      <c r="F47" s="709" t="s">
        <v>743</v>
      </c>
      <c r="G47" s="830">
        <v>43818</v>
      </c>
      <c r="H47" s="823">
        <v>140</v>
      </c>
      <c r="I47" s="831">
        <v>1550</v>
      </c>
      <c r="J47" s="761">
        <f t="shared" ref="J47:L47" si="68">IF(N47="","",N47/$I47-1)</f>
        <v>0.41935483870967749</v>
      </c>
      <c r="K47" s="651" t="str">
        <f t="shared" si="68"/>
        <v/>
      </c>
      <c r="L47" s="674" t="str">
        <f t="shared" si="68"/>
        <v/>
      </c>
      <c r="M47" s="823"/>
      <c r="N47" s="825">
        <v>2200</v>
      </c>
      <c r="O47" s="827"/>
      <c r="P47" s="827"/>
      <c r="Q47" s="669"/>
      <c r="R47" s="827"/>
      <c r="S47" s="827"/>
      <c r="T47" s="825">
        <f t="shared" si="38"/>
        <v>2245</v>
      </c>
      <c r="U47" s="827" t="str">
        <f t="shared" ref="U47:W47" si="69">IF(O47="","",CEILING(O47*1.02,5))</f>
        <v/>
      </c>
      <c r="V47" s="827" t="str">
        <f t="shared" si="69"/>
        <v/>
      </c>
      <c r="W47" s="669" t="str">
        <f t="shared" si="69"/>
        <v/>
      </c>
      <c r="X47" s="670"/>
      <c r="Y47" s="650"/>
      <c r="Z47" s="650"/>
      <c r="AA47" s="650"/>
      <c r="AB47" s="650"/>
      <c r="AC47" s="650"/>
      <c r="AD47" s="650"/>
    </row>
    <row r="48" spans="1:30" ht="15.75" customHeight="1" x14ac:dyDescent="0.2">
      <c r="A48" s="165" t="s">
        <v>20</v>
      </c>
      <c r="B48" s="82" t="s">
        <v>1216</v>
      </c>
      <c r="C48" s="695"/>
      <c r="D48" s="705" t="e">
        <f>VLOOKUP(C48,'Items in Tally'!$A$2:$D$4982,2,FALSE)</f>
        <v>#N/A</v>
      </c>
      <c r="E48" s="695"/>
      <c r="F48" s="695"/>
      <c r="G48" s="412"/>
      <c r="H48" s="1133"/>
      <c r="I48" s="83">
        <v>2500</v>
      </c>
      <c r="J48" s="210">
        <f t="shared" ref="J48:L48" si="70">IF(N48="","",N48/$I48-1)</f>
        <v>0.39999999999999991</v>
      </c>
      <c r="K48" s="3" t="str">
        <f t="shared" si="70"/>
        <v/>
      </c>
      <c r="L48" s="167" t="str">
        <f t="shared" si="70"/>
        <v/>
      </c>
      <c r="M48" s="1133"/>
      <c r="N48" s="1134">
        <v>3500</v>
      </c>
      <c r="O48" s="1131"/>
      <c r="P48" s="1131"/>
      <c r="Q48" s="178"/>
      <c r="R48" s="1131"/>
      <c r="S48" s="1135"/>
      <c r="T48" s="169">
        <f t="shared" si="38"/>
        <v>3570</v>
      </c>
      <c r="U48" s="1135" t="str">
        <f t="shared" ref="U48:W48" si="71">IF(O48="","",CEILING(O48*1.02,5))</f>
        <v/>
      </c>
      <c r="V48" s="1135" t="str">
        <f t="shared" si="71"/>
        <v/>
      </c>
      <c r="W48" s="168" t="str">
        <f t="shared" si="71"/>
        <v/>
      </c>
      <c r="X48" s="31"/>
      <c r="Y48" s="1"/>
      <c r="Z48" s="1"/>
      <c r="AA48" s="1"/>
      <c r="AB48" s="1"/>
      <c r="AC48" s="1"/>
      <c r="AD48" s="1"/>
    </row>
    <row r="49" spans="1:30" s="578" customFormat="1" ht="15.75" customHeight="1" x14ac:dyDescent="0.2">
      <c r="A49" s="171"/>
      <c r="B49" s="84" t="s">
        <v>1217</v>
      </c>
      <c r="C49" s="695"/>
      <c r="D49" s="705" t="e">
        <f>VLOOKUP(C49,'Items in Tally'!$A$2:$D$4982,2,FALSE)</f>
        <v>#N/A</v>
      </c>
      <c r="E49" s="695"/>
      <c r="F49" s="695"/>
      <c r="G49" s="413"/>
      <c r="H49" s="1150"/>
      <c r="I49" s="85"/>
      <c r="J49" s="216"/>
      <c r="K49" s="6"/>
      <c r="L49" s="172"/>
      <c r="M49" s="1150"/>
      <c r="N49" s="1152"/>
      <c r="O49" s="1148"/>
      <c r="P49" s="1148"/>
      <c r="Q49" s="173"/>
      <c r="R49" s="1148"/>
      <c r="S49" s="1148"/>
      <c r="T49" s="1152"/>
      <c r="U49" s="1148"/>
      <c r="V49" s="1148"/>
      <c r="W49" s="173"/>
      <c r="X49" s="33"/>
      <c r="Y49" s="5"/>
      <c r="Z49" s="5"/>
      <c r="AA49" s="5"/>
      <c r="AB49" s="5"/>
      <c r="AC49" s="5"/>
      <c r="AD49" s="5"/>
    </row>
    <row r="50" spans="1:30" ht="15.75" customHeight="1" x14ac:dyDescent="0.2">
      <c r="A50" s="354"/>
      <c r="B50" s="82"/>
      <c r="D50" s="705" t="e">
        <f>VLOOKUP(C50,'Items in Tally'!$A$2:$D$4982,2,FALSE)</f>
        <v>#N/A</v>
      </c>
      <c r="G50" s="412"/>
      <c r="H50" s="1133"/>
      <c r="I50" s="83"/>
      <c r="J50" s="336" t="str">
        <f t="shared" ref="J50:L50" si="72">IF(N50="","",N50/$I50-1)</f>
        <v/>
      </c>
      <c r="K50" s="202" t="str">
        <f t="shared" si="72"/>
        <v/>
      </c>
      <c r="L50" s="337" t="str">
        <f t="shared" si="72"/>
        <v/>
      </c>
      <c r="M50" s="203"/>
      <c r="N50" s="431"/>
      <c r="O50" s="274"/>
      <c r="P50" s="274"/>
      <c r="Q50" s="275"/>
      <c r="R50" s="274"/>
      <c r="S50" s="205"/>
      <c r="T50" s="433" t="str">
        <f t="shared" si="38"/>
        <v/>
      </c>
      <c r="U50" s="205" t="str">
        <f t="shared" ref="U50:W50" si="73">IF(O50="","",CEILING(O50*1.02,5))</f>
        <v/>
      </c>
      <c r="V50" s="205" t="str">
        <f t="shared" si="73"/>
        <v/>
      </c>
      <c r="W50" s="168" t="str">
        <f t="shared" si="73"/>
        <v/>
      </c>
      <c r="X50" s="434"/>
      <c r="Y50" s="206"/>
      <c r="Z50" s="206"/>
      <c r="AA50" s="206"/>
      <c r="AB50" s="206"/>
      <c r="AC50" s="206"/>
      <c r="AD50" s="206"/>
    </row>
    <row r="51" spans="1:30" s="578" customFormat="1" ht="15.75" customHeight="1" x14ac:dyDescent="0.2">
      <c r="A51" s="345" t="s">
        <v>47</v>
      </c>
      <c r="B51" s="84" t="s">
        <v>1218</v>
      </c>
      <c r="C51" s="705" t="s">
        <v>1219</v>
      </c>
      <c r="D51" s="705" t="str">
        <f>VLOOKUP(C51,'Items in Tally'!$A$2:$D$4982,2,FALSE)</f>
        <v> </v>
      </c>
      <c r="E51" s="705"/>
      <c r="F51" s="705">
        <v>0</v>
      </c>
      <c r="G51" s="413">
        <v>45713</v>
      </c>
      <c r="H51" s="1150">
        <v>150</v>
      </c>
      <c r="I51" s="85">
        <v>1850</v>
      </c>
      <c r="J51" s="216">
        <f t="shared" ref="J51:L51" si="74">IF(N51="","",N51/$I51-1)</f>
        <v>0.62162162162162171</v>
      </c>
      <c r="K51" s="6">
        <f t="shared" si="74"/>
        <v>0.5135135135135136</v>
      </c>
      <c r="L51" s="172" t="str">
        <f t="shared" si="74"/>
        <v/>
      </c>
      <c r="M51" s="1150"/>
      <c r="N51" s="1152">
        <v>3000</v>
      </c>
      <c r="O51" s="1148">
        <v>2800</v>
      </c>
      <c r="P51" s="1148"/>
      <c r="Q51" s="173"/>
      <c r="R51" s="1148"/>
      <c r="S51" s="1148"/>
      <c r="T51" s="1152">
        <f t="shared" ref="T51:V51" si="75">IF(N51="","",CEILING(N51*1.02,0.5))</f>
        <v>3060</v>
      </c>
      <c r="U51" s="1148">
        <f t="shared" si="75"/>
        <v>2856</v>
      </c>
      <c r="V51" s="1148" t="str">
        <f t="shared" si="75"/>
        <v/>
      </c>
      <c r="W51" s="173" t="str">
        <f>IF(Q51="","",CEILING(Q51*1.02,5))</f>
        <v/>
      </c>
      <c r="X51" s="33"/>
      <c r="Y51" s="5"/>
      <c r="Z51" s="5"/>
      <c r="AA51" s="5"/>
      <c r="AB51" s="5"/>
      <c r="AC51" s="5"/>
      <c r="AD51" s="5"/>
    </row>
    <row r="52" spans="1:30" s="578" customFormat="1" ht="15.75" customHeight="1" x14ac:dyDescent="0.2">
      <c r="A52" s="345" t="s">
        <v>47</v>
      </c>
      <c r="B52" s="84" t="s">
        <v>1220</v>
      </c>
      <c r="C52" s="705" t="s">
        <v>1221</v>
      </c>
      <c r="D52" s="705" t="str">
        <f>VLOOKUP(C52,'Items in Tally'!$A$2:$D$4982,2,FALSE)</f>
        <v>12 PC</v>
      </c>
      <c r="E52" s="705"/>
      <c r="F52" s="705" t="s">
        <v>241</v>
      </c>
      <c r="G52" s="413" t="s">
        <v>1222</v>
      </c>
      <c r="H52" s="1150">
        <v>62</v>
      </c>
      <c r="I52" s="85">
        <v>760</v>
      </c>
      <c r="J52" s="216">
        <f t="shared" ref="J52:L52" si="76">IF(N52="","",N52/$I52-1)</f>
        <v>0.67763157894736836</v>
      </c>
      <c r="K52" s="6">
        <f t="shared" si="76"/>
        <v>0.57894736842105265</v>
      </c>
      <c r="L52" s="172">
        <f t="shared" si="76"/>
        <v>0.48026315789473695</v>
      </c>
      <c r="M52" s="1150"/>
      <c r="N52" s="1152">
        <v>1275</v>
      </c>
      <c r="O52" s="1148">
        <v>1200</v>
      </c>
      <c r="P52" s="1148">
        <v>1125</v>
      </c>
      <c r="Q52" s="173">
        <v>1100</v>
      </c>
      <c r="R52" s="1148"/>
      <c r="S52" s="1148"/>
      <c r="T52" s="1152">
        <f t="shared" ref="T52:W52" si="77">IF(N52="","",CEILING(N52*1.02,5))</f>
        <v>1305</v>
      </c>
      <c r="U52" s="1148">
        <f t="shared" si="77"/>
        <v>1225</v>
      </c>
      <c r="V52" s="1148">
        <f t="shared" si="77"/>
        <v>1150</v>
      </c>
      <c r="W52" s="173">
        <f t="shared" si="77"/>
        <v>1125</v>
      </c>
      <c r="X52" s="33"/>
      <c r="Y52" s="5"/>
      <c r="Z52" s="5"/>
      <c r="AA52" s="5"/>
      <c r="AB52" s="5"/>
      <c r="AC52" s="5"/>
      <c r="AD52" s="5"/>
    </row>
    <row r="53" spans="1:30" ht="15.75" customHeight="1" x14ac:dyDescent="0.2">
      <c r="A53" s="345" t="s">
        <v>47</v>
      </c>
      <c r="B53" s="84">
        <v>4350</v>
      </c>
      <c r="C53" s="695"/>
      <c r="D53" s="705" t="e">
        <f>VLOOKUP(C53,'Items in Tally'!$A$2:$D$4982,2,FALSE)</f>
        <v>#N/A</v>
      </c>
      <c r="E53" s="695"/>
      <c r="F53" s="695"/>
      <c r="G53" s="413">
        <v>43739</v>
      </c>
      <c r="H53" s="1150">
        <v>45</v>
      </c>
      <c r="I53" s="85">
        <v>500</v>
      </c>
      <c r="J53" s="216" t="str">
        <f t="shared" ref="J53:L53" si="78">IF(N53="","",N53/$I53-1)</f>
        <v/>
      </c>
      <c r="K53" s="6" t="str">
        <f t="shared" si="78"/>
        <v/>
      </c>
      <c r="L53" s="172" t="str">
        <f t="shared" si="78"/>
        <v/>
      </c>
      <c r="M53" s="1150"/>
      <c r="N53" s="1152"/>
      <c r="O53" s="1148"/>
      <c r="P53" s="1148"/>
      <c r="Q53" s="173"/>
      <c r="R53" s="1148"/>
      <c r="S53" s="1148"/>
      <c r="T53" s="1152" t="str">
        <f t="shared" ref="T53:W53" si="79">IF(N53="","",CEILING(N53*1.02,5))</f>
        <v/>
      </c>
      <c r="U53" s="1148" t="str">
        <f t="shared" si="79"/>
        <v/>
      </c>
      <c r="V53" s="1148" t="str">
        <f t="shared" si="79"/>
        <v/>
      </c>
      <c r="W53" s="173" t="str">
        <f t="shared" si="79"/>
        <v/>
      </c>
      <c r="X53" s="33"/>
      <c r="Y53" s="5"/>
      <c r="Z53" s="5"/>
      <c r="AA53" s="5"/>
      <c r="AB53" s="5"/>
      <c r="AC53" s="5"/>
      <c r="AD53" s="5"/>
    </row>
    <row r="54" spans="1:30" ht="15.75" customHeight="1" x14ac:dyDescent="0.2">
      <c r="A54" s="354"/>
      <c r="B54" s="82"/>
      <c r="D54" s="705" t="e">
        <f>VLOOKUP(C54,'Items in Tally'!$A$2:$D$4982,2,FALSE)</f>
        <v>#N/A</v>
      </c>
      <c r="G54" s="412"/>
      <c r="H54" s="1133"/>
      <c r="I54" s="83"/>
      <c r="J54" s="210" t="str">
        <f t="shared" ref="J54:L54" si="80">IF(N54="","",N54/$I54-1)</f>
        <v/>
      </c>
      <c r="K54" s="3" t="str">
        <f t="shared" si="80"/>
        <v/>
      </c>
      <c r="L54" s="167" t="str">
        <f t="shared" si="80"/>
        <v/>
      </c>
      <c r="M54" s="1133"/>
      <c r="N54" s="1134"/>
      <c r="O54" s="1131"/>
      <c r="P54" s="1131"/>
      <c r="Q54" s="178"/>
      <c r="R54" s="1131"/>
      <c r="S54" s="1135"/>
      <c r="T54" s="169" t="str">
        <f t="shared" ref="T54:V54" si="81">IF(N54="","",CEILING(N54*1.02,0.5))</f>
        <v/>
      </c>
      <c r="U54" s="1135" t="str">
        <f t="shared" si="81"/>
        <v/>
      </c>
      <c r="V54" s="1135" t="str">
        <f t="shared" si="81"/>
        <v/>
      </c>
      <c r="W54" s="168" t="str">
        <f t="shared" ref="W54:W67" si="82">IF(Q54="","",CEILING(Q54*1.02,5))</f>
        <v/>
      </c>
      <c r="X54" s="31"/>
      <c r="Y54" s="1"/>
      <c r="Z54" s="1"/>
      <c r="AA54" s="1"/>
      <c r="AB54" s="1"/>
      <c r="AC54" s="1"/>
      <c r="AD54" s="1"/>
    </row>
    <row r="55" spans="1:30" s="960" customFormat="1" ht="15.75" customHeight="1" x14ac:dyDescent="0.2">
      <c r="A55" s="1001" t="s">
        <v>44</v>
      </c>
      <c r="B55" s="1008" t="s">
        <v>1223</v>
      </c>
      <c r="C55" s="999" t="s">
        <v>1224</v>
      </c>
      <c r="D55" s="999" t="str">
        <f>VLOOKUP(C55,'Items in Tally'!$A$2:$D$4982,2,FALSE)</f>
        <v>12 PC</v>
      </c>
      <c r="E55" s="999"/>
      <c r="F55" s="999" t="s">
        <v>1148</v>
      </c>
      <c r="G55" s="1006">
        <v>45713</v>
      </c>
      <c r="H55" s="1007">
        <v>60</v>
      </c>
      <c r="I55" s="1007">
        <v>740</v>
      </c>
      <c r="J55" s="956">
        <f t="shared" ref="J55:L55" si="83">IF(N55="","",N55/$I55-1)</f>
        <v>0.62162162162162171</v>
      </c>
      <c r="K55" s="938">
        <f t="shared" si="83"/>
        <v>0.4864864864864864</v>
      </c>
      <c r="L55" s="939" t="str">
        <f t="shared" si="83"/>
        <v/>
      </c>
      <c r="M55" s="932"/>
      <c r="N55" s="957">
        <v>1200</v>
      </c>
      <c r="O55" s="958">
        <v>1100</v>
      </c>
      <c r="P55" s="958"/>
      <c r="Q55" s="959"/>
      <c r="R55" s="958"/>
      <c r="S55" s="958"/>
      <c r="T55" s="957">
        <f t="shared" ref="T55:V55" si="84">IF(N55="","",CEILING(N55*1.02,0.5))</f>
        <v>1224</v>
      </c>
      <c r="U55" s="958">
        <f t="shared" si="84"/>
        <v>1122</v>
      </c>
      <c r="V55" s="958" t="str">
        <f t="shared" si="84"/>
        <v/>
      </c>
      <c r="W55" s="959" t="str">
        <f t="shared" si="82"/>
        <v/>
      </c>
      <c r="X55" s="997"/>
      <c r="Y55" s="944"/>
      <c r="Z55" s="944"/>
      <c r="AA55" s="944"/>
      <c r="AB55" s="944"/>
      <c r="AC55" s="944"/>
      <c r="AD55" s="944"/>
    </row>
    <row r="56" spans="1:30" s="578" customFormat="1" ht="15.75" customHeight="1" x14ac:dyDescent="0.2">
      <c r="A56" s="345" t="s">
        <v>44</v>
      </c>
      <c r="B56" s="84" t="s">
        <v>1225</v>
      </c>
      <c r="C56" s="705" t="s">
        <v>1226</v>
      </c>
      <c r="D56" s="705" t="str">
        <f>VLOOKUP(C56,'Items in Tally'!$A$2:$D$4982,2,FALSE)</f>
        <v>3 PC</v>
      </c>
      <c r="E56" s="705"/>
      <c r="F56" s="705"/>
      <c r="G56" s="413">
        <v>45192</v>
      </c>
      <c r="H56" s="1150">
        <v>110</v>
      </c>
      <c r="I56" s="85">
        <v>1310</v>
      </c>
      <c r="J56" s="216">
        <f t="shared" ref="J56:L56" si="85">IF(N56="","",N56/$I56-1)</f>
        <v>0.33587786259541974</v>
      </c>
      <c r="K56" s="6">
        <f t="shared" si="85"/>
        <v>0.25954198473282442</v>
      </c>
      <c r="L56" s="172" t="str">
        <f t="shared" si="85"/>
        <v/>
      </c>
      <c r="M56" s="1150"/>
      <c r="N56" s="1152">
        <v>1750</v>
      </c>
      <c r="O56" s="1148">
        <v>1650</v>
      </c>
      <c r="P56" s="1148"/>
      <c r="Q56" s="173"/>
      <c r="R56" s="1148"/>
      <c r="S56" s="1148"/>
      <c r="T56" s="1152">
        <f t="shared" ref="T56:V56" si="86">IF(N56="","",CEILING(N56*1.02,0.5))</f>
        <v>1785</v>
      </c>
      <c r="U56" s="1148">
        <f t="shared" si="86"/>
        <v>1683</v>
      </c>
      <c r="V56" s="1148" t="str">
        <f t="shared" si="86"/>
        <v/>
      </c>
      <c r="W56" s="173" t="str">
        <f t="shared" si="82"/>
        <v/>
      </c>
      <c r="X56" s="33"/>
      <c r="Y56" s="5"/>
      <c r="Z56" s="5"/>
      <c r="AA56" s="5"/>
      <c r="AB56" s="5"/>
      <c r="AC56" s="5"/>
      <c r="AD56" s="5"/>
    </row>
    <row r="57" spans="1:30" ht="15.75" customHeight="1" x14ac:dyDescent="0.2">
      <c r="A57" s="165"/>
      <c r="B57" s="86"/>
      <c r="C57" s="86"/>
      <c r="D57" s="705" t="e">
        <f>VLOOKUP(C57,'Items in Tally'!$A$2:$D$4982,2,FALSE)</f>
        <v>#N/A</v>
      </c>
      <c r="E57" s="86"/>
      <c r="F57" s="86"/>
      <c r="G57" s="412"/>
      <c r="H57" s="83"/>
      <c r="I57" s="83"/>
      <c r="J57" s="210"/>
      <c r="K57" s="3" t="str">
        <f t="shared" ref="K57:L57" si="87">IF(O57="","",O57/$I57-1)</f>
        <v/>
      </c>
      <c r="L57" s="167" t="str">
        <f t="shared" si="87"/>
        <v/>
      </c>
      <c r="M57" s="1133"/>
      <c r="N57" s="1134"/>
      <c r="O57" s="1131"/>
      <c r="P57" s="1131"/>
      <c r="Q57" s="178"/>
      <c r="R57" s="1131"/>
      <c r="S57" s="1135"/>
      <c r="T57" s="169" t="str">
        <f t="shared" ref="T57:V57" si="88">IF(N57="","",CEILING(N57*1.02,0.5))</f>
        <v/>
      </c>
      <c r="U57" s="1135" t="str">
        <f t="shared" si="88"/>
        <v/>
      </c>
      <c r="V57" s="1135" t="str">
        <f t="shared" si="88"/>
        <v/>
      </c>
      <c r="W57" s="168" t="str">
        <f t="shared" si="82"/>
        <v/>
      </c>
      <c r="X57" s="31"/>
      <c r="Y57" s="1"/>
      <c r="Z57" s="1"/>
      <c r="AA57" s="1"/>
      <c r="AB57" s="1"/>
      <c r="AC57" s="1"/>
      <c r="AD57" s="1"/>
    </row>
    <row r="58" spans="1:30" ht="15.75" customHeight="1" x14ac:dyDescent="0.25">
      <c r="A58" s="414"/>
      <c r="B58" s="435" t="s">
        <v>1227</v>
      </c>
      <c r="C58" s="435"/>
      <c r="D58" s="705" t="e">
        <f>VLOOKUP(C58,'Items in Tally'!$A$2:$D$4982,2,FALSE)</f>
        <v>#N/A</v>
      </c>
      <c r="E58" s="435"/>
      <c r="F58" s="435"/>
      <c r="G58" s="436"/>
      <c r="H58" s="417"/>
      <c r="I58" s="417"/>
      <c r="J58" s="418" t="str">
        <f t="shared" ref="J58:L58" si="89">IF(N58="","",N58/$I58-1)</f>
        <v/>
      </c>
      <c r="K58" s="419" t="str">
        <f t="shared" si="89"/>
        <v/>
      </c>
      <c r="L58" s="420" t="str">
        <f t="shared" si="89"/>
        <v/>
      </c>
      <c r="M58" s="421"/>
      <c r="N58" s="422"/>
      <c r="O58" s="423"/>
      <c r="P58" s="423"/>
      <c r="Q58" s="424"/>
      <c r="R58" s="423"/>
      <c r="S58" s="425"/>
      <c r="T58" s="426" t="str">
        <f t="shared" ref="T58:V58" si="90">IF(N58="","",CEILING(N58*1.02,0.5))</f>
        <v/>
      </c>
      <c r="U58" s="425" t="str">
        <f t="shared" si="90"/>
        <v/>
      </c>
      <c r="V58" s="425" t="str">
        <f t="shared" si="90"/>
        <v/>
      </c>
      <c r="W58" s="427" t="str">
        <f t="shared" si="82"/>
        <v/>
      </c>
      <c r="X58" s="428"/>
      <c r="Y58" s="429"/>
      <c r="Z58" s="429"/>
      <c r="AA58" s="429"/>
      <c r="AB58" s="429"/>
      <c r="AC58" s="429"/>
      <c r="AD58" s="429"/>
    </row>
    <row r="59" spans="1:30" s="577" customFormat="1" ht="15.75" customHeight="1" x14ac:dyDescent="0.2">
      <c r="A59" s="175" t="s">
        <v>20</v>
      </c>
      <c r="B59" s="80" t="s">
        <v>1228</v>
      </c>
      <c r="C59" s="695" t="s">
        <v>1229</v>
      </c>
      <c r="D59" s="695" t="str">
        <f>VLOOKUP(C59,'Items in Tally'!$A$2:$D$4982,2,FALSE)</f>
        <v>46 PC</v>
      </c>
      <c r="E59" s="695"/>
      <c r="F59" s="695" t="s">
        <v>1230</v>
      </c>
      <c r="G59" s="411">
        <v>45772</v>
      </c>
      <c r="H59" s="81">
        <v>15</v>
      </c>
      <c r="I59" s="81">
        <v>190</v>
      </c>
      <c r="J59" s="213" t="str">
        <f t="shared" ref="J59:L59" si="91">IF(N59="","",N59/$I59-1)</f>
        <v/>
      </c>
      <c r="K59" s="9">
        <f t="shared" si="91"/>
        <v>0.36842105263157898</v>
      </c>
      <c r="L59" s="177">
        <f t="shared" si="91"/>
        <v>0.31578947368421062</v>
      </c>
      <c r="M59" s="1130"/>
      <c r="N59" s="1134"/>
      <c r="O59" s="1131">
        <v>260</v>
      </c>
      <c r="P59" s="1131">
        <v>250</v>
      </c>
      <c r="Q59" s="178">
        <v>240</v>
      </c>
      <c r="R59" s="1131"/>
      <c r="S59" s="1131"/>
      <c r="T59" s="1134" t="str">
        <f t="shared" ref="T59:V59" si="92">IF(N59="","",CEILING(N59*1.02,0.5))</f>
        <v/>
      </c>
      <c r="U59" s="1131">
        <f t="shared" si="92"/>
        <v>265.5</v>
      </c>
      <c r="V59" s="1131">
        <f t="shared" si="92"/>
        <v>255</v>
      </c>
      <c r="W59" s="178">
        <f t="shared" si="82"/>
        <v>245</v>
      </c>
      <c r="X59" s="32"/>
      <c r="Y59" s="8"/>
      <c r="Z59" s="8"/>
      <c r="AA59" s="8"/>
      <c r="AB59" s="8"/>
      <c r="AC59" s="8"/>
      <c r="AD59" s="8"/>
    </row>
    <row r="60" spans="1:30" s="577" customFormat="1" ht="15.75" customHeight="1" x14ac:dyDescent="0.2">
      <c r="A60" s="175" t="s">
        <v>20</v>
      </c>
      <c r="B60" s="80" t="s">
        <v>1231</v>
      </c>
      <c r="C60" s="695" t="s">
        <v>1232</v>
      </c>
      <c r="D60" s="695" t="str">
        <f>VLOOKUP(C60,'Items in Tally'!$A$2:$D$4982,2,FALSE)</f>
        <v>87 PC</v>
      </c>
      <c r="E60" s="695"/>
      <c r="F60" s="695"/>
      <c r="G60" s="411">
        <v>45772</v>
      </c>
      <c r="H60" s="81">
        <v>17</v>
      </c>
      <c r="I60" s="81">
        <v>210</v>
      </c>
      <c r="J60" s="213" t="str">
        <f t="shared" ref="J60:L60" si="93">IF(N60="","",N60/$I60-1)</f>
        <v/>
      </c>
      <c r="K60" s="9">
        <f t="shared" si="93"/>
        <v>0.30952380952380953</v>
      </c>
      <c r="L60" s="177">
        <f t="shared" si="93"/>
        <v>0.26190476190476186</v>
      </c>
      <c r="M60" s="1130"/>
      <c r="N60" s="1134"/>
      <c r="O60" s="1131">
        <v>275</v>
      </c>
      <c r="P60" s="1131">
        <v>265</v>
      </c>
      <c r="Q60" s="178">
        <v>255</v>
      </c>
      <c r="R60" s="1131"/>
      <c r="S60" s="1131"/>
      <c r="T60" s="1134" t="str">
        <f t="shared" ref="T60:V60" si="94">IF(N60="","",CEILING(N60*1.02,0.5))</f>
        <v/>
      </c>
      <c r="U60" s="1131">
        <f t="shared" si="94"/>
        <v>280.5</v>
      </c>
      <c r="V60" s="1131">
        <f t="shared" si="94"/>
        <v>270.5</v>
      </c>
      <c r="W60" s="178">
        <f t="shared" si="82"/>
        <v>265</v>
      </c>
      <c r="X60" s="32"/>
      <c r="Y60" s="8"/>
      <c r="Z60" s="8"/>
      <c r="AA60" s="8"/>
      <c r="AB60" s="8"/>
      <c r="AC60" s="8"/>
      <c r="AD60" s="8"/>
    </row>
    <row r="61" spans="1:30" s="577" customFormat="1" ht="15.75" customHeight="1" x14ac:dyDescent="0.2">
      <c r="A61" s="175" t="s">
        <v>20</v>
      </c>
      <c r="B61" s="80" t="s">
        <v>1233</v>
      </c>
      <c r="C61" s="695" t="s">
        <v>1234</v>
      </c>
      <c r="D61" s="695" t="str">
        <f>VLOOKUP(C61,'Items in Tally'!$A$2:$D$4982,2,FALSE)</f>
        <v> </v>
      </c>
      <c r="E61" s="695"/>
      <c r="F61" s="695"/>
      <c r="G61" s="411">
        <v>45772</v>
      </c>
      <c r="H61" s="81">
        <v>7</v>
      </c>
      <c r="I61" s="81">
        <v>86</v>
      </c>
      <c r="J61" s="213">
        <f t="shared" ref="J61:L61" si="95">IF(N61="","",N61/$I61-1)</f>
        <v>0.97674418604651159</v>
      </c>
      <c r="K61" s="9">
        <f t="shared" si="95"/>
        <v>0.7441860465116279</v>
      </c>
      <c r="L61" s="177">
        <f t="shared" si="95"/>
        <v>0.56976744186046502</v>
      </c>
      <c r="M61" s="1130"/>
      <c r="N61" s="1134">
        <v>170</v>
      </c>
      <c r="O61" s="1131">
        <v>150</v>
      </c>
      <c r="P61" s="1131">
        <v>135</v>
      </c>
      <c r="Q61" s="178">
        <v>125</v>
      </c>
      <c r="R61" s="1131">
        <v>120</v>
      </c>
      <c r="S61" s="1131"/>
      <c r="T61" s="1134">
        <f t="shared" ref="T61:V61" si="96">IF(N61="","",CEILING(N61*1.02,0.5))</f>
        <v>173.5</v>
      </c>
      <c r="U61" s="1131">
        <f t="shared" si="96"/>
        <v>153</v>
      </c>
      <c r="V61" s="1131">
        <f t="shared" si="96"/>
        <v>138</v>
      </c>
      <c r="W61" s="178">
        <f t="shared" si="82"/>
        <v>130</v>
      </c>
      <c r="X61" s="178">
        <f>IF(R61="","",CEILING(R61*1.02,5))</f>
        <v>125</v>
      </c>
      <c r="Y61" s="8"/>
      <c r="Z61" s="8"/>
      <c r="AA61" s="8"/>
      <c r="AB61" s="8"/>
      <c r="AC61" s="8"/>
      <c r="AD61" s="8"/>
    </row>
    <row r="62" spans="1:30" s="577" customFormat="1" ht="15.75" customHeight="1" x14ac:dyDescent="0.2">
      <c r="A62" s="175" t="s">
        <v>20</v>
      </c>
      <c r="B62" s="80" t="s">
        <v>1235</v>
      </c>
      <c r="C62" s="695" t="s">
        <v>1236</v>
      </c>
      <c r="D62" s="695" t="str">
        <f>VLOOKUP(C62,'Items in Tally'!$A$2:$D$4982,2,FALSE)</f>
        <v>19 PC</v>
      </c>
      <c r="E62" s="695"/>
      <c r="F62" s="695"/>
      <c r="G62" s="411">
        <v>45772</v>
      </c>
      <c r="H62" s="81">
        <v>8</v>
      </c>
      <c r="I62" s="81">
        <v>98</v>
      </c>
      <c r="J62" s="213">
        <f t="shared" ref="J62:L62" si="97">IF(N62="","",N62/$I62-1)</f>
        <v>1.4489795918367347</v>
      </c>
      <c r="K62" s="9">
        <f t="shared" si="97"/>
        <v>1.0408163265306123</v>
      </c>
      <c r="L62" s="177">
        <f t="shared" si="97"/>
        <v>0.83673469387755106</v>
      </c>
      <c r="M62" s="1130"/>
      <c r="N62" s="1134">
        <v>240</v>
      </c>
      <c r="O62" s="1131">
        <v>200</v>
      </c>
      <c r="P62" s="1131">
        <v>180</v>
      </c>
      <c r="Q62" s="178"/>
      <c r="R62" s="1131"/>
      <c r="S62" s="1131"/>
      <c r="T62" s="1134">
        <f t="shared" ref="T62:V62" si="98">IF(N62="","",CEILING(N62*1.02,0.5))</f>
        <v>245</v>
      </c>
      <c r="U62" s="1131">
        <f t="shared" si="98"/>
        <v>204</v>
      </c>
      <c r="V62" s="1131">
        <f t="shared" si="98"/>
        <v>184</v>
      </c>
      <c r="W62" s="178" t="str">
        <f t="shared" si="82"/>
        <v/>
      </c>
      <c r="X62" s="32"/>
      <c r="Y62" s="8"/>
      <c r="Z62" s="8"/>
      <c r="AA62" s="8"/>
      <c r="AB62" s="8"/>
      <c r="AC62" s="8"/>
      <c r="AD62" s="8"/>
    </row>
    <row r="63" spans="1:30" ht="15.75" customHeight="1" x14ac:dyDescent="0.2">
      <c r="A63" s="171" t="s">
        <v>20</v>
      </c>
      <c r="B63" s="84" t="s">
        <v>1237</v>
      </c>
      <c r="C63" s="695"/>
      <c r="D63" s="705" t="e">
        <f>VLOOKUP(C63,'Items in Tally'!$A$2:$D$4982,2,FALSE)</f>
        <v>#N/A</v>
      </c>
      <c r="E63" s="695"/>
      <c r="F63" s="695"/>
      <c r="G63" s="413">
        <v>43635</v>
      </c>
      <c r="H63" s="85">
        <v>90</v>
      </c>
      <c r="I63" s="85">
        <v>1000</v>
      </c>
      <c r="J63" s="216">
        <f t="shared" ref="J63:L63" si="99">IF(N63="","",N63/$I63-1)</f>
        <v>0</v>
      </c>
      <c r="K63" s="6" t="str">
        <f t="shared" si="99"/>
        <v/>
      </c>
      <c r="L63" s="172" t="str">
        <f t="shared" si="99"/>
        <v/>
      </c>
      <c r="M63" s="1150"/>
      <c r="N63" s="1152">
        <v>1000</v>
      </c>
      <c r="O63" s="1148"/>
      <c r="P63" s="1148"/>
      <c r="Q63" s="173"/>
      <c r="R63" s="1148"/>
      <c r="S63" s="1148"/>
      <c r="T63" s="1152">
        <f>IF(N63="","",CEILING(N63*1.02,5))</f>
        <v>1020</v>
      </c>
      <c r="U63" s="1148" t="str">
        <f t="shared" ref="U63:V63" si="100">IF(O63="","",CEILING(O63*1.02,0.5))</f>
        <v/>
      </c>
      <c r="V63" s="1148" t="str">
        <f t="shared" si="100"/>
        <v/>
      </c>
      <c r="W63" s="173" t="str">
        <f t="shared" si="82"/>
        <v/>
      </c>
      <c r="X63" s="33"/>
      <c r="Y63" s="5"/>
      <c r="Z63" s="5"/>
      <c r="AA63" s="5"/>
      <c r="AB63" s="5"/>
      <c r="AC63" s="5"/>
      <c r="AD63" s="5"/>
    </row>
    <row r="64" spans="1:30" ht="15.75" customHeight="1" x14ac:dyDescent="0.2">
      <c r="A64" s="171" t="s">
        <v>20</v>
      </c>
      <c r="B64" s="84" t="s">
        <v>1238</v>
      </c>
      <c r="C64" s="84"/>
      <c r="D64" s="705" t="e">
        <f>VLOOKUP(C64,'Items in Tally'!$A$2:$D$4982,2,FALSE)</f>
        <v>#N/A</v>
      </c>
      <c r="E64" s="84"/>
      <c r="F64" s="84"/>
      <c r="G64" s="413">
        <v>43361</v>
      </c>
      <c r="H64" s="85">
        <v>15</v>
      </c>
      <c r="I64" s="85">
        <v>165</v>
      </c>
      <c r="J64" s="216" t="str">
        <f t="shared" ref="J64:L64" si="101">IF(N64="","",N64/$I64-1)</f>
        <v/>
      </c>
      <c r="K64" s="6" t="str">
        <f t="shared" si="101"/>
        <v/>
      </c>
      <c r="L64" s="172" t="str">
        <f t="shared" si="101"/>
        <v/>
      </c>
      <c r="M64" s="1150"/>
      <c r="N64" s="1152"/>
      <c r="O64" s="1148"/>
      <c r="P64" s="1148"/>
      <c r="Q64" s="173"/>
      <c r="R64" s="1148"/>
      <c r="S64" s="1148"/>
      <c r="T64" s="1152" t="str">
        <f t="shared" ref="T64:V64" si="102">IF(N64="","",CEILING(N64*1.02,0.5))</f>
        <v/>
      </c>
      <c r="U64" s="1148" t="str">
        <f t="shared" si="102"/>
        <v/>
      </c>
      <c r="V64" s="1148" t="str">
        <f t="shared" si="102"/>
        <v/>
      </c>
      <c r="W64" s="173" t="str">
        <f t="shared" si="82"/>
        <v/>
      </c>
      <c r="X64" s="33"/>
      <c r="Y64" s="5"/>
      <c r="Z64" s="5"/>
      <c r="AA64" s="5"/>
      <c r="AB64" s="5"/>
      <c r="AC64" s="5"/>
      <c r="AD64" s="5"/>
    </row>
    <row r="65" spans="1:30" ht="15.75" customHeight="1" x14ac:dyDescent="0.2">
      <c r="A65" s="171" t="s">
        <v>20</v>
      </c>
      <c r="B65" s="84" t="s">
        <v>1239</v>
      </c>
      <c r="C65" s="84"/>
      <c r="D65" s="705" t="e">
        <f>VLOOKUP(C65,'Items in Tally'!$A$2:$D$4982,2,FALSE)</f>
        <v>#N/A</v>
      </c>
      <c r="E65" s="84"/>
      <c r="F65" s="84"/>
      <c r="G65" s="413">
        <v>43709</v>
      </c>
      <c r="H65" s="85">
        <v>40</v>
      </c>
      <c r="I65" s="85">
        <v>500</v>
      </c>
      <c r="J65" s="216">
        <f t="shared" ref="J65:L65" si="103">IF(N65="","",N65/$I65-1)</f>
        <v>0.60000000000000009</v>
      </c>
      <c r="K65" s="6" t="str">
        <f t="shared" si="103"/>
        <v/>
      </c>
      <c r="L65" s="172" t="str">
        <f t="shared" si="103"/>
        <v/>
      </c>
      <c r="M65" s="1150"/>
      <c r="N65" s="1152">
        <v>800</v>
      </c>
      <c r="O65" s="1148"/>
      <c r="P65" s="1148"/>
      <c r="Q65" s="173"/>
      <c r="R65" s="1148"/>
      <c r="S65" s="1148"/>
      <c r="T65" s="1152">
        <f>IF(N65="","",CEILING(N65*1.02,5))</f>
        <v>820</v>
      </c>
      <c r="U65" s="1148" t="str">
        <f t="shared" ref="U65:V65" si="104">IF(O65="","",CEILING(O65*1.02,0.5))</f>
        <v/>
      </c>
      <c r="V65" s="1148" t="str">
        <f t="shared" si="104"/>
        <v/>
      </c>
      <c r="W65" s="173" t="str">
        <f t="shared" si="82"/>
        <v/>
      </c>
      <c r="X65" s="33"/>
      <c r="Y65" s="5"/>
      <c r="Z65" s="5"/>
      <c r="AA65" s="5"/>
      <c r="AB65" s="5"/>
      <c r="AC65" s="5"/>
      <c r="AD65" s="5"/>
    </row>
    <row r="66" spans="1:30" ht="15.75" customHeight="1" x14ac:dyDescent="0.2">
      <c r="A66" s="165" t="s">
        <v>20</v>
      </c>
      <c r="B66" s="82" t="s">
        <v>1240</v>
      </c>
      <c r="C66" s="82"/>
      <c r="D66" s="705" t="e">
        <f>VLOOKUP(C66,'Items in Tally'!$A$2:$D$4982,2,FALSE)</f>
        <v>#N/A</v>
      </c>
      <c r="E66" s="82"/>
      <c r="F66" s="82"/>
      <c r="G66" s="412">
        <v>45772</v>
      </c>
      <c r="H66" s="83">
        <v>9</v>
      </c>
      <c r="I66" s="83">
        <v>110</v>
      </c>
      <c r="J66" s="210"/>
      <c r="K66" s="3"/>
      <c r="L66" s="167"/>
      <c r="M66" s="1133"/>
      <c r="N66" s="1134">
        <v>200</v>
      </c>
      <c r="O66" s="1131">
        <v>180</v>
      </c>
      <c r="P66" s="1131">
        <v>170</v>
      </c>
      <c r="Q66" s="178"/>
      <c r="R66" s="1131"/>
      <c r="S66" s="1135"/>
      <c r="T66" s="169"/>
      <c r="U66" s="1135"/>
      <c r="V66" s="1135"/>
      <c r="W66" s="168" t="str">
        <f t="shared" si="82"/>
        <v/>
      </c>
      <c r="X66" s="31"/>
      <c r="Y66" s="1"/>
      <c r="Z66" s="1"/>
      <c r="AA66" s="1"/>
      <c r="AB66" s="1"/>
      <c r="AC66" s="1"/>
      <c r="AD66" s="1"/>
    </row>
    <row r="67" spans="1:30" s="652" customFormat="1" ht="15.75" customHeight="1" x14ac:dyDescent="0.2">
      <c r="A67" s="796" t="s">
        <v>44</v>
      </c>
      <c r="B67" s="797" t="s">
        <v>1241</v>
      </c>
      <c r="C67" s="797"/>
      <c r="D67" s="705" t="e">
        <f>VLOOKUP(C67,'Items in Tally'!$A$2:$D$4982,2,FALSE)</f>
        <v>#N/A</v>
      </c>
      <c r="E67" s="797"/>
      <c r="F67" s="797"/>
      <c r="G67" s="798">
        <v>45497</v>
      </c>
      <c r="H67" s="799">
        <v>15</v>
      </c>
      <c r="I67" s="799">
        <v>180</v>
      </c>
      <c r="J67" s="800">
        <f t="shared" ref="J67:L67" si="105">IF(N67="","",N67/$I67-1)</f>
        <v>0.66666666666666674</v>
      </c>
      <c r="K67" s="801">
        <f t="shared" si="105"/>
        <v>0.55555555555555558</v>
      </c>
      <c r="L67" s="802">
        <f t="shared" si="105"/>
        <v>0.38888888888888884</v>
      </c>
      <c r="M67" s="823"/>
      <c r="N67" s="803">
        <v>300</v>
      </c>
      <c r="O67" s="503">
        <v>280</v>
      </c>
      <c r="P67" s="503">
        <v>250</v>
      </c>
      <c r="Q67" s="804"/>
      <c r="R67" s="827"/>
      <c r="S67" s="827"/>
      <c r="T67" s="803">
        <f t="shared" ref="T67:V67" si="106">IF(N67="","",CEILING(N67*1.02,0.5))</f>
        <v>306</v>
      </c>
      <c r="U67" s="503">
        <f t="shared" si="106"/>
        <v>286</v>
      </c>
      <c r="V67" s="503">
        <f t="shared" si="106"/>
        <v>255</v>
      </c>
      <c r="W67" s="804" t="str">
        <f t="shared" si="82"/>
        <v/>
      </c>
      <c r="X67" s="670"/>
      <c r="Y67" s="650"/>
      <c r="Z67" s="650"/>
      <c r="AA67" s="650"/>
      <c r="AB67" s="650"/>
      <c r="AC67" s="650"/>
      <c r="AD67" s="650"/>
    </row>
    <row r="68" spans="1:30" ht="15.75" customHeight="1" x14ac:dyDescent="0.2">
      <c r="A68" s="1" t="s">
        <v>20</v>
      </c>
      <c r="B68" s="1" t="s">
        <v>1242</v>
      </c>
      <c r="C68" s="1"/>
      <c r="D68" s="1"/>
      <c r="E68" s="1"/>
      <c r="F68" s="1"/>
      <c r="G68" s="64"/>
      <c r="H68" s="1133"/>
      <c r="I68" s="14"/>
      <c r="J68" s="15"/>
      <c r="K68" s="15"/>
      <c r="L68" s="15"/>
      <c r="M68" s="1133"/>
      <c r="N68" s="16"/>
      <c r="O68" s="17"/>
      <c r="P68" s="17"/>
      <c r="Q68" s="17"/>
      <c r="R68" s="17"/>
      <c r="S68" s="18"/>
      <c r="T68" s="1133" t="str">
        <f t="shared" ref="T68:V68" si="107">IF(N68="","",CEILING(N68*1.02,0.5))</f>
        <v/>
      </c>
      <c r="U68" s="1133" t="str">
        <f t="shared" si="107"/>
        <v/>
      </c>
      <c r="V68" s="1133" t="str">
        <f t="shared" si="107"/>
        <v/>
      </c>
      <c r="W68" s="22"/>
      <c r="X68" s="1"/>
      <c r="Y68" s="1"/>
      <c r="Z68" s="1"/>
      <c r="AA68" s="1"/>
      <c r="AB68" s="1"/>
      <c r="AC68" s="1"/>
      <c r="AD68" s="1"/>
    </row>
    <row r="69" spans="1:30" ht="15.75" customHeight="1" x14ac:dyDescent="0.2">
      <c r="A69" s="1"/>
      <c r="B69" s="1" t="s">
        <v>1243</v>
      </c>
      <c r="C69" s="1"/>
      <c r="D69" s="1"/>
      <c r="E69" s="1"/>
      <c r="F69" s="1"/>
      <c r="G69" s="64"/>
      <c r="H69" s="1133"/>
      <c r="I69" s="14"/>
      <c r="J69" s="15"/>
      <c r="K69" s="15"/>
      <c r="L69" s="15"/>
      <c r="M69" s="1133"/>
      <c r="N69" s="16"/>
      <c r="O69" s="17"/>
      <c r="P69" s="17"/>
      <c r="Q69" s="17"/>
      <c r="R69" s="17"/>
      <c r="S69" s="18"/>
      <c r="T69" s="1133"/>
      <c r="U69" s="1133"/>
      <c r="V69" s="1133"/>
      <c r="W69" s="22"/>
      <c r="X69" s="1"/>
      <c r="Y69" s="1"/>
      <c r="Z69" s="1"/>
      <c r="AA69" s="1"/>
      <c r="AB69" s="1"/>
      <c r="AC69" s="1"/>
      <c r="AD69" s="1"/>
    </row>
    <row r="70" spans="1:30" ht="15.75" customHeight="1" x14ac:dyDescent="0.2">
      <c r="A70" s="1"/>
      <c r="B70" s="1" t="s">
        <v>1244</v>
      </c>
      <c r="C70" s="1"/>
      <c r="D70" s="1"/>
      <c r="E70" s="1"/>
      <c r="F70" s="1"/>
      <c r="G70" s="64"/>
      <c r="H70" s="1133"/>
      <c r="I70" s="14"/>
      <c r="J70" s="15"/>
      <c r="K70" s="15"/>
      <c r="L70" s="15"/>
      <c r="M70" s="1133"/>
      <c r="N70" s="16"/>
      <c r="O70" s="17"/>
      <c r="P70" s="17"/>
      <c r="Q70" s="17"/>
      <c r="R70" s="17"/>
      <c r="S70" s="18"/>
      <c r="T70" s="1133" t="str">
        <f t="shared" ref="T70:V70" si="108">IF(N70="","",CEILING(N70*1.02,0.5))</f>
        <v/>
      </c>
      <c r="U70" s="1133" t="str">
        <f t="shared" si="108"/>
        <v/>
      </c>
      <c r="V70" s="1133" t="str">
        <f t="shared" si="108"/>
        <v/>
      </c>
      <c r="W70" s="22"/>
      <c r="X70" s="1"/>
      <c r="Y70" s="1"/>
      <c r="Z70" s="1"/>
      <c r="AA70" s="1"/>
      <c r="AB70" s="1"/>
      <c r="AC70" s="1"/>
      <c r="AD70" s="1"/>
    </row>
    <row r="71" spans="1:30" ht="15.75" customHeight="1" x14ac:dyDescent="0.2">
      <c r="A71" s="1"/>
      <c r="B71" s="1" t="s">
        <v>1245</v>
      </c>
      <c r="C71" s="1"/>
      <c r="D71" s="1"/>
      <c r="E71" s="1"/>
      <c r="F71" s="1"/>
      <c r="G71" s="64"/>
      <c r="H71" s="1133"/>
      <c r="I71" s="1133"/>
      <c r="J71" s="15"/>
      <c r="K71" s="15"/>
      <c r="L71" s="15"/>
      <c r="M71" s="1133"/>
      <c r="N71" s="16"/>
      <c r="O71" s="17"/>
      <c r="P71" s="17"/>
      <c r="Q71" s="17"/>
      <c r="R71" s="17"/>
      <c r="S71" s="18"/>
      <c r="T71" s="1133" t="str">
        <f t="shared" ref="T71:V71" si="109">IF(N71="","",CEILING(N71*1.02,0.5))</f>
        <v/>
      </c>
      <c r="U71" s="1133" t="str">
        <f t="shared" si="109"/>
        <v/>
      </c>
      <c r="V71" s="1133" t="str">
        <f t="shared" si="109"/>
        <v/>
      </c>
      <c r="W71" s="22"/>
      <c r="X71" s="1"/>
      <c r="Y71" s="1"/>
      <c r="Z71" s="1"/>
      <c r="AA71" s="1"/>
      <c r="AB71" s="1"/>
      <c r="AC71" s="1"/>
      <c r="AD71" s="1"/>
    </row>
    <row r="72" spans="1:30" ht="15.75" customHeight="1" x14ac:dyDescent="0.2">
      <c r="A72" s="1"/>
      <c r="B72" s="1" t="s">
        <v>1246</v>
      </c>
      <c r="C72" s="1"/>
      <c r="D72" s="1"/>
      <c r="E72" s="1"/>
      <c r="F72" s="1"/>
      <c r="G72" s="64"/>
      <c r="H72" s="1133"/>
      <c r="I72" s="1133"/>
      <c r="J72" s="15"/>
      <c r="K72" s="15"/>
      <c r="L72" s="15"/>
      <c r="M72" s="1133"/>
      <c r="N72" s="16"/>
      <c r="O72" s="17"/>
      <c r="P72" s="17"/>
      <c r="Q72" s="17"/>
      <c r="R72" s="17"/>
      <c r="S72" s="18"/>
      <c r="T72" s="1133" t="str">
        <f t="shared" ref="T72:V72" si="110">IF(N72="","",CEILING(N72*1.02,0.5))</f>
        <v/>
      </c>
      <c r="U72" s="1133" t="str">
        <f t="shared" si="110"/>
        <v/>
      </c>
      <c r="V72" s="1133" t="str">
        <f t="shared" si="110"/>
        <v/>
      </c>
      <c r="W72" s="22"/>
      <c r="X72" s="1"/>
      <c r="Y72" s="1"/>
      <c r="Z72" s="1"/>
      <c r="AA72" s="1"/>
      <c r="AB72" s="1"/>
      <c r="AC72" s="1"/>
      <c r="AD72" s="1"/>
    </row>
    <row r="73" spans="1:30" ht="15.75" customHeight="1" x14ac:dyDescent="0.2">
      <c r="A73" s="1"/>
      <c r="B73" s="1" t="s">
        <v>1247</v>
      </c>
      <c r="C73" s="1"/>
      <c r="D73" s="1"/>
      <c r="E73" s="1"/>
      <c r="F73" s="1"/>
      <c r="G73" s="64"/>
      <c r="H73" s="1133"/>
      <c r="I73" s="1133"/>
      <c r="J73" s="15"/>
      <c r="K73" s="15"/>
      <c r="L73" s="15"/>
      <c r="M73" s="1133"/>
      <c r="N73" s="16"/>
      <c r="O73" s="17"/>
      <c r="P73" s="17"/>
      <c r="Q73" s="17"/>
      <c r="R73" s="17"/>
      <c r="S73" s="18"/>
      <c r="T73" s="1133" t="str">
        <f t="shared" ref="T73:V73" si="111">IF(N73="","",CEILING(N73*1.02,0.5))</f>
        <v/>
      </c>
      <c r="U73" s="1133" t="str">
        <f t="shared" si="111"/>
        <v/>
      </c>
      <c r="V73" s="1133" t="str">
        <f t="shared" si="111"/>
        <v/>
      </c>
      <c r="W73" s="22"/>
      <c r="X73" s="1"/>
      <c r="Y73" s="1"/>
      <c r="Z73" s="1"/>
      <c r="AA73" s="1"/>
      <c r="AB73" s="1"/>
      <c r="AC73" s="1"/>
      <c r="AD73" s="1"/>
    </row>
    <row r="74" spans="1:30" ht="15.75" customHeight="1" x14ac:dyDescent="0.2">
      <c r="A74" s="1"/>
      <c r="B74" s="1"/>
      <c r="C74" s="1"/>
      <c r="D74" s="1"/>
      <c r="E74" s="1"/>
      <c r="F74" s="1"/>
      <c r="G74" s="64"/>
      <c r="H74" s="1133"/>
      <c r="I74" s="1133"/>
      <c r="J74" s="15"/>
      <c r="K74" s="15"/>
      <c r="L74" s="15"/>
      <c r="M74" s="1133"/>
      <c r="N74" s="16"/>
      <c r="O74" s="17"/>
      <c r="P74" s="17"/>
      <c r="Q74" s="17"/>
      <c r="R74" s="17"/>
      <c r="S74" s="18"/>
      <c r="T74" s="1133" t="str">
        <f t="shared" ref="T74:V74" si="112">IF(N74="","",CEILING(N74*1.02,0.5))</f>
        <v/>
      </c>
      <c r="U74" s="1133" t="str">
        <f t="shared" si="112"/>
        <v/>
      </c>
      <c r="V74" s="1133" t="str">
        <f t="shared" si="112"/>
        <v/>
      </c>
      <c r="W74" s="22"/>
      <c r="X74" s="1"/>
      <c r="Y74" s="1"/>
      <c r="Z74" s="1"/>
      <c r="AA74" s="1"/>
      <c r="AB74" s="1"/>
      <c r="AC74" s="1"/>
      <c r="AD74" s="1"/>
    </row>
    <row r="75" spans="1:30" ht="15.75" customHeight="1" x14ac:dyDescent="0.2">
      <c r="A75" s="1"/>
      <c r="B75" s="1"/>
      <c r="C75" s="1"/>
      <c r="D75" s="1"/>
      <c r="E75" s="1"/>
      <c r="F75" s="1"/>
      <c r="G75" s="64"/>
      <c r="H75" s="1133"/>
      <c r="I75" s="14"/>
      <c r="J75" s="15"/>
      <c r="K75" s="15"/>
      <c r="L75" s="15"/>
      <c r="M75" s="1133"/>
      <c r="N75" s="16"/>
      <c r="O75" s="17"/>
      <c r="P75" s="17"/>
      <c r="Q75" s="17"/>
      <c r="R75" s="17"/>
      <c r="S75" s="18"/>
      <c r="T75" s="1133" t="str">
        <f t="shared" ref="T75:V75" si="113">IF(N75="","",CEILING(N75*1.02,0.5))</f>
        <v/>
      </c>
      <c r="U75" s="1133" t="str">
        <f t="shared" si="113"/>
        <v/>
      </c>
      <c r="V75" s="1133" t="str">
        <f t="shared" si="113"/>
        <v/>
      </c>
      <c r="W75" s="22"/>
      <c r="X75" s="1"/>
      <c r="Y75" s="1"/>
      <c r="Z75" s="1"/>
      <c r="AA75" s="1"/>
      <c r="AB75" s="1"/>
      <c r="AC75" s="1"/>
      <c r="AD75" s="1"/>
    </row>
    <row r="76" spans="1:30" ht="15.75" customHeight="1" x14ac:dyDescent="0.2">
      <c r="A76" s="1"/>
      <c r="B76" s="1"/>
      <c r="C76" s="1"/>
      <c r="D76" s="1"/>
      <c r="E76" s="1"/>
      <c r="F76" s="1"/>
      <c r="G76" s="64"/>
      <c r="H76" s="1133"/>
      <c r="I76" s="1133"/>
      <c r="J76" s="15"/>
      <c r="K76" s="15"/>
      <c r="L76" s="15"/>
      <c r="M76" s="1133"/>
      <c r="N76" s="16"/>
      <c r="O76" s="17"/>
      <c r="P76" s="17"/>
      <c r="Q76" s="17"/>
      <c r="R76" s="17"/>
      <c r="S76" s="18"/>
      <c r="T76" s="1133" t="str">
        <f t="shared" ref="T76:V76" si="114">IF(N76="","",CEILING(N76*1.02,0.5))</f>
        <v/>
      </c>
      <c r="U76" s="1133" t="str">
        <f t="shared" si="114"/>
        <v/>
      </c>
      <c r="V76" s="1133" t="str">
        <f t="shared" si="114"/>
        <v/>
      </c>
      <c r="W76" s="22"/>
      <c r="X76" s="1"/>
      <c r="Y76" s="1"/>
      <c r="Z76" s="1"/>
      <c r="AA76" s="1"/>
      <c r="AB76" s="1"/>
      <c r="AC76" s="1"/>
      <c r="AD76" s="1"/>
    </row>
    <row r="77" spans="1:30" ht="15.75" customHeight="1" x14ac:dyDescent="0.2">
      <c r="A77" s="1"/>
      <c r="B77" s="1"/>
      <c r="C77" s="1"/>
      <c r="D77" s="1"/>
      <c r="E77" s="1"/>
      <c r="F77" s="1"/>
      <c r="G77" s="64"/>
      <c r="H77" s="1133"/>
      <c r="I77" s="1133"/>
      <c r="J77" s="15"/>
      <c r="K77" s="15"/>
      <c r="L77" s="15"/>
      <c r="M77" s="1133"/>
      <c r="N77" s="16"/>
      <c r="O77" s="17"/>
      <c r="P77" s="17"/>
      <c r="Q77" s="17"/>
      <c r="R77" s="17"/>
      <c r="S77" s="18"/>
      <c r="T77" s="1133" t="str">
        <f t="shared" ref="T77:V77" si="115">IF(N77="","",CEILING(N77*1.02,0.5))</f>
        <v/>
      </c>
      <c r="U77" s="1133" t="str">
        <f t="shared" si="115"/>
        <v/>
      </c>
      <c r="V77" s="1133" t="str">
        <f t="shared" si="115"/>
        <v/>
      </c>
      <c r="W77" s="22"/>
      <c r="X77" s="1"/>
      <c r="Y77" s="1"/>
      <c r="Z77" s="1"/>
      <c r="AA77" s="1"/>
      <c r="AB77" s="1"/>
      <c r="AC77" s="1"/>
      <c r="AD77" s="1"/>
    </row>
    <row r="78" spans="1:30" ht="15.75" customHeight="1" x14ac:dyDescent="0.2">
      <c r="A78" s="1"/>
      <c r="B78" s="1"/>
      <c r="C78" s="1"/>
      <c r="D78" s="1"/>
      <c r="E78" s="1"/>
      <c r="F78" s="1"/>
      <c r="G78" s="64"/>
      <c r="H78" s="1133"/>
      <c r="I78" s="1133"/>
      <c r="J78" s="15"/>
      <c r="K78" s="15"/>
      <c r="L78" s="15"/>
      <c r="M78" s="1133"/>
      <c r="N78" s="16"/>
      <c r="O78" s="17"/>
      <c r="P78" s="17"/>
      <c r="Q78" s="17"/>
      <c r="R78" s="17"/>
      <c r="S78" s="18"/>
      <c r="T78" s="1133" t="str">
        <f t="shared" ref="T78:V78" si="116">IF(N78="","",CEILING(N78*1.02,0.5))</f>
        <v/>
      </c>
      <c r="U78" s="1133" t="str">
        <f t="shared" si="116"/>
        <v/>
      </c>
      <c r="V78" s="1133" t="str">
        <f t="shared" si="116"/>
        <v/>
      </c>
      <c r="W78" s="22"/>
      <c r="X78" s="1"/>
      <c r="Y78" s="1"/>
      <c r="Z78" s="1"/>
      <c r="AA78" s="1"/>
      <c r="AB78" s="1"/>
      <c r="AC78" s="1"/>
      <c r="AD78" s="1"/>
    </row>
    <row r="79" spans="1:30" ht="15.75" customHeight="1" x14ac:dyDescent="0.2">
      <c r="A79" s="1"/>
      <c r="B79" s="1"/>
      <c r="C79" s="1"/>
      <c r="D79" s="1"/>
      <c r="E79" s="1"/>
      <c r="F79" s="1"/>
      <c r="G79" s="64"/>
      <c r="H79" s="1133"/>
      <c r="I79" s="1133"/>
      <c r="J79" s="15"/>
      <c r="K79" s="15"/>
      <c r="L79" s="15"/>
      <c r="M79" s="1133"/>
      <c r="N79" s="16"/>
      <c r="O79" s="17"/>
      <c r="P79" s="17"/>
      <c r="Q79" s="17"/>
      <c r="R79" s="17"/>
      <c r="S79" s="18"/>
      <c r="T79" s="1133" t="str">
        <f t="shared" ref="T79:V79" si="117">IF(N79="","",CEILING(N79*1.02,0.5))</f>
        <v/>
      </c>
      <c r="U79" s="1133" t="str">
        <f t="shared" si="117"/>
        <v/>
      </c>
      <c r="V79" s="1133" t="str">
        <f t="shared" si="117"/>
        <v/>
      </c>
      <c r="W79" s="22"/>
      <c r="X79" s="1"/>
      <c r="Y79" s="1"/>
      <c r="Z79" s="1"/>
      <c r="AA79" s="1"/>
      <c r="AB79" s="1"/>
      <c r="AC79" s="1"/>
      <c r="AD79" s="1"/>
    </row>
    <row r="80" spans="1:30" ht="15.75" customHeight="1" x14ac:dyDescent="0.2">
      <c r="A80" s="1"/>
      <c r="B80" s="1"/>
      <c r="C80" s="1"/>
      <c r="D80" s="1"/>
      <c r="E80" s="1"/>
      <c r="F80" s="1"/>
      <c r="G80" s="64"/>
      <c r="H80" s="1133"/>
      <c r="I80" s="1133"/>
      <c r="J80" s="15"/>
      <c r="K80" s="15"/>
      <c r="L80" s="15"/>
      <c r="M80" s="1133"/>
      <c r="N80" s="16"/>
      <c r="O80" s="17"/>
      <c r="P80" s="17"/>
      <c r="Q80" s="17"/>
      <c r="R80" s="17"/>
      <c r="S80" s="18"/>
      <c r="T80" s="1133" t="str">
        <f t="shared" ref="T80:V80" si="118">IF(N80="","",CEILING(N80*1.02,0.5))</f>
        <v/>
      </c>
      <c r="U80" s="1133" t="str">
        <f t="shared" si="118"/>
        <v/>
      </c>
      <c r="V80" s="1133" t="str">
        <f t="shared" si="118"/>
        <v/>
      </c>
      <c r="W80" s="22"/>
      <c r="X80" s="1"/>
      <c r="Y80" s="1"/>
      <c r="Z80" s="1"/>
      <c r="AA80" s="1"/>
      <c r="AB80" s="1"/>
      <c r="AC80" s="1"/>
      <c r="AD80" s="1"/>
    </row>
    <row r="81" spans="1:30" ht="15.75" customHeight="1" x14ac:dyDescent="0.2">
      <c r="A81" s="1"/>
      <c r="B81" s="1"/>
      <c r="C81" s="1"/>
      <c r="D81" s="1"/>
      <c r="E81" s="1"/>
      <c r="F81" s="1"/>
      <c r="G81" s="64"/>
      <c r="H81" s="1133"/>
      <c r="I81" s="1133"/>
      <c r="J81" s="15"/>
      <c r="K81" s="15"/>
      <c r="L81" s="15"/>
      <c r="M81" s="1133"/>
      <c r="N81" s="16"/>
      <c r="O81" s="17"/>
      <c r="P81" s="17"/>
      <c r="Q81" s="17"/>
      <c r="R81" s="17"/>
      <c r="S81" s="18"/>
      <c r="T81" s="1133" t="str">
        <f t="shared" ref="T81:V81" si="119">IF(N81="","",CEILING(N81*1.02,0.5))</f>
        <v/>
      </c>
      <c r="U81" s="1133" t="str">
        <f t="shared" si="119"/>
        <v/>
      </c>
      <c r="V81" s="1133" t="str">
        <f t="shared" si="119"/>
        <v/>
      </c>
      <c r="W81" s="22"/>
      <c r="X81" s="1"/>
      <c r="Y81" s="1"/>
      <c r="Z81" s="1"/>
      <c r="AA81" s="1"/>
      <c r="AB81" s="1"/>
      <c r="AC81" s="1"/>
      <c r="AD81" s="1"/>
    </row>
    <row r="82" spans="1:30" ht="15.75" customHeight="1" x14ac:dyDescent="0.2">
      <c r="A82" s="1"/>
      <c r="B82" s="1"/>
      <c r="C82" s="1"/>
      <c r="D82" s="1"/>
      <c r="E82" s="1"/>
      <c r="F82" s="1"/>
      <c r="G82" s="64"/>
      <c r="H82" s="1133"/>
      <c r="I82" s="1133"/>
      <c r="J82" s="15"/>
      <c r="K82" s="15"/>
      <c r="L82" s="15"/>
      <c r="M82" s="1133"/>
      <c r="N82" s="16"/>
      <c r="O82" s="17"/>
      <c r="P82" s="17"/>
      <c r="Q82" s="17"/>
      <c r="R82" s="17"/>
      <c r="S82" s="18"/>
      <c r="T82" s="1133" t="str">
        <f t="shared" ref="T82:V82" si="120">IF(N82="","",CEILING(N82*1.02,0.5))</f>
        <v/>
      </c>
      <c r="U82" s="1133" t="str">
        <f t="shared" si="120"/>
        <v/>
      </c>
      <c r="V82" s="1133" t="str">
        <f t="shared" si="120"/>
        <v/>
      </c>
      <c r="W82" s="22"/>
      <c r="X82" s="1"/>
      <c r="Y82" s="1"/>
      <c r="Z82" s="1"/>
      <c r="AA82" s="1"/>
      <c r="AB82" s="1"/>
      <c r="AC82" s="1"/>
      <c r="AD82" s="1"/>
    </row>
    <row r="83" spans="1:30" ht="15.75" customHeight="1" x14ac:dyDescent="0.2">
      <c r="A83" s="1"/>
      <c r="B83" s="1"/>
      <c r="C83" s="1"/>
      <c r="D83" s="1"/>
      <c r="E83" s="1"/>
      <c r="F83" s="1"/>
      <c r="G83" s="64"/>
      <c r="H83" s="1133"/>
      <c r="I83" s="1133"/>
      <c r="J83" s="15"/>
      <c r="K83" s="15"/>
      <c r="L83" s="15"/>
      <c r="M83" s="1133"/>
      <c r="N83" s="16"/>
      <c r="O83" s="17"/>
      <c r="P83" s="17"/>
      <c r="Q83" s="17"/>
      <c r="R83" s="17"/>
      <c r="S83" s="18"/>
      <c r="T83" s="1133" t="str">
        <f t="shared" ref="T83:V83" si="121">IF(N83="","",CEILING(N83*1.02,0.5))</f>
        <v/>
      </c>
      <c r="U83" s="1133" t="str">
        <f t="shared" si="121"/>
        <v/>
      </c>
      <c r="V83" s="1133" t="str">
        <f t="shared" si="121"/>
        <v/>
      </c>
      <c r="W83" s="22"/>
      <c r="X83" s="1"/>
      <c r="Y83" s="1"/>
      <c r="Z83" s="1"/>
      <c r="AA83" s="1"/>
      <c r="AB83" s="1"/>
      <c r="AC83" s="1"/>
      <c r="AD83" s="1"/>
    </row>
    <row r="84" spans="1:30" ht="15.75" customHeight="1" x14ac:dyDescent="0.2">
      <c r="A84" s="1"/>
      <c r="B84" s="1"/>
      <c r="C84" s="1"/>
      <c r="D84" s="1"/>
      <c r="E84" s="1"/>
      <c r="F84" s="1"/>
      <c r="G84" s="64"/>
      <c r="H84" s="1133"/>
      <c r="I84" s="1133"/>
      <c r="J84" s="15"/>
      <c r="K84" s="15"/>
      <c r="L84" s="15"/>
      <c r="M84" s="1133"/>
      <c r="N84" s="16"/>
      <c r="O84" s="17"/>
      <c r="P84" s="17"/>
      <c r="Q84" s="17"/>
      <c r="R84" s="17"/>
      <c r="S84" s="18"/>
      <c r="T84" s="1133" t="str">
        <f t="shared" ref="T84:V84" si="122">IF(N84="","",CEILING(N84*1.02,0.5))</f>
        <v/>
      </c>
      <c r="U84" s="1133" t="str">
        <f t="shared" si="122"/>
        <v/>
      </c>
      <c r="V84" s="1133" t="str">
        <f t="shared" si="122"/>
        <v/>
      </c>
      <c r="W84" s="22"/>
      <c r="X84" s="1"/>
      <c r="Y84" s="1"/>
      <c r="Z84" s="1"/>
      <c r="AA84" s="1"/>
      <c r="AB84" s="1"/>
      <c r="AC84" s="1"/>
      <c r="AD84" s="1"/>
    </row>
    <row r="85" spans="1:30" ht="15.75" customHeight="1" x14ac:dyDescent="0.2">
      <c r="A85" s="1"/>
      <c r="B85" s="1"/>
      <c r="C85" s="1"/>
      <c r="D85" s="1"/>
      <c r="E85" s="1"/>
      <c r="F85" s="1"/>
      <c r="G85" s="64"/>
      <c r="H85" s="1133"/>
      <c r="I85" s="1133"/>
      <c r="J85" s="15"/>
      <c r="K85" s="15"/>
      <c r="L85" s="15"/>
      <c r="M85" s="1133"/>
      <c r="N85" s="16"/>
      <c r="O85" s="17"/>
      <c r="P85" s="17"/>
      <c r="Q85" s="17"/>
      <c r="R85" s="17"/>
      <c r="S85" s="18"/>
      <c r="T85" s="1133" t="str">
        <f t="shared" ref="T85:V85" si="123">IF(N85="","",CEILING(N85*1.02,0.5))</f>
        <v/>
      </c>
      <c r="U85" s="1133" t="str">
        <f t="shared" si="123"/>
        <v/>
      </c>
      <c r="V85" s="1133" t="str">
        <f t="shared" si="123"/>
        <v/>
      </c>
      <c r="W85" s="22"/>
      <c r="X85" s="1"/>
      <c r="Y85" s="1"/>
      <c r="Z85" s="1"/>
      <c r="AA85" s="1"/>
      <c r="AB85" s="1"/>
      <c r="AC85" s="1"/>
      <c r="AD85" s="1"/>
    </row>
    <row r="86" spans="1:30" ht="15.75" customHeight="1" x14ac:dyDescent="0.2">
      <c r="A86" s="1"/>
      <c r="B86" s="1"/>
      <c r="C86" s="1"/>
      <c r="D86" s="1"/>
      <c r="E86" s="1"/>
      <c r="F86" s="1"/>
      <c r="G86" s="64"/>
      <c r="H86" s="1133"/>
      <c r="I86" s="1133"/>
      <c r="J86" s="15"/>
      <c r="K86" s="15"/>
      <c r="L86" s="15"/>
      <c r="M86" s="1133"/>
      <c r="N86" s="16"/>
      <c r="O86" s="17"/>
      <c r="P86" s="17"/>
      <c r="Q86" s="17"/>
      <c r="R86" s="17"/>
      <c r="S86" s="18"/>
      <c r="T86" s="1133" t="str">
        <f t="shared" ref="T86:V86" si="124">IF(N86="","",CEILING(N86*1.02,0.5))</f>
        <v/>
      </c>
      <c r="U86" s="1133" t="str">
        <f t="shared" si="124"/>
        <v/>
      </c>
      <c r="V86" s="1133" t="str">
        <f t="shared" si="124"/>
        <v/>
      </c>
      <c r="W86" s="22"/>
      <c r="X86" s="1"/>
      <c r="Y86" s="1"/>
      <c r="Z86" s="1"/>
      <c r="AA86" s="1"/>
      <c r="AB86" s="1"/>
      <c r="AC86" s="1"/>
      <c r="AD86" s="1"/>
    </row>
    <row r="87" spans="1:30" ht="15.75" customHeight="1" x14ac:dyDescent="0.2">
      <c r="A87" s="1"/>
      <c r="B87" s="1"/>
      <c r="C87" s="1"/>
      <c r="D87" s="1"/>
      <c r="E87" s="1"/>
      <c r="F87" s="1"/>
      <c r="G87" s="64"/>
      <c r="H87" s="1133"/>
      <c r="I87" s="1133"/>
      <c r="J87" s="15"/>
      <c r="K87" s="15"/>
      <c r="L87" s="15"/>
      <c r="M87" s="1133"/>
      <c r="N87" s="16"/>
      <c r="O87" s="17"/>
      <c r="P87" s="17"/>
      <c r="Q87" s="17"/>
      <c r="R87" s="17"/>
      <c r="S87" s="18"/>
      <c r="T87" s="1133" t="str">
        <f t="shared" ref="T87:V87" si="125">IF(N87="","",CEILING(N87*1.02,0.5))</f>
        <v/>
      </c>
      <c r="U87" s="1133" t="str">
        <f t="shared" si="125"/>
        <v/>
      </c>
      <c r="V87" s="1133" t="str">
        <f t="shared" si="125"/>
        <v/>
      </c>
      <c r="W87" s="22"/>
      <c r="X87" s="1"/>
      <c r="Y87" s="1"/>
      <c r="Z87" s="1"/>
      <c r="AA87" s="1"/>
      <c r="AB87" s="1"/>
      <c r="AC87" s="1"/>
      <c r="AD87" s="1"/>
    </row>
    <row r="88" spans="1:30" ht="15.75" customHeight="1" x14ac:dyDescent="0.2">
      <c r="A88" s="1"/>
      <c r="B88" s="1"/>
      <c r="C88" s="1"/>
      <c r="D88" s="1"/>
      <c r="E88" s="1"/>
      <c r="F88" s="1"/>
      <c r="G88" s="1133"/>
      <c r="H88" s="1133"/>
      <c r="I88" s="1133"/>
      <c r="J88" s="15"/>
      <c r="K88" s="15"/>
      <c r="L88" s="15"/>
      <c r="M88" s="1133"/>
      <c r="N88" s="16"/>
      <c r="O88" s="17"/>
      <c r="P88" s="17"/>
      <c r="Q88" s="17"/>
      <c r="R88" s="17"/>
      <c r="S88" s="18"/>
      <c r="T88" s="1133" t="str">
        <f t="shared" ref="T88:V88" si="126">IF(N88="","",CEILING(N88*1.02,0.5))</f>
        <v/>
      </c>
      <c r="U88" s="1133" t="str">
        <f t="shared" si="126"/>
        <v/>
      </c>
      <c r="V88" s="1133" t="str">
        <f t="shared" si="126"/>
        <v/>
      </c>
      <c r="W88" s="22"/>
      <c r="X88" s="1"/>
      <c r="Y88" s="1"/>
      <c r="Z88" s="1"/>
      <c r="AA88" s="1"/>
      <c r="AB88" s="1"/>
      <c r="AC88" s="1"/>
      <c r="AD88" s="1"/>
    </row>
    <row r="89" spans="1:30" ht="15.75" customHeight="1" x14ac:dyDescent="0.2">
      <c r="A89" s="1"/>
      <c r="B89" s="1"/>
      <c r="C89" s="1"/>
      <c r="D89" s="1"/>
      <c r="E89" s="1"/>
      <c r="F89" s="1"/>
      <c r="G89" s="1133"/>
      <c r="H89" s="1133"/>
      <c r="I89" s="1133"/>
      <c r="J89" s="15"/>
      <c r="K89" s="15"/>
      <c r="L89" s="15"/>
      <c r="M89" s="1133"/>
      <c r="N89" s="19"/>
      <c r="O89" s="1130"/>
      <c r="P89" s="1130"/>
      <c r="Q89" s="1130"/>
      <c r="R89" s="1130"/>
      <c r="S89" s="18"/>
      <c r="T89" s="1133" t="str">
        <f t="shared" ref="T89:V89" si="127">IF(N89="","",CEILING(N89*1.02,0.5))</f>
        <v/>
      </c>
      <c r="U89" s="1133" t="str">
        <f t="shared" si="127"/>
        <v/>
      </c>
      <c r="V89" s="1133" t="str">
        <f t="shared" si="127"/>
        <v/>
      </c>
      <c r="W89" s="22"/>
      <c r="X89" s="1"/>
      <c r="Y89" s="1"/>
      <c r="Z89" s="1"/>
      <c r="AA89" s="1"/>
      <c r="AB89" s="1"/>
      <c r="AC89" s="1"/>
      <c r="AD89" s="1"/>
    </row>
    <row r="90" spans="1:30" ht="15.75" customHeight="1" x14ac:dyDescent="0.2">
      <c r="A90" s="1"/>
      <c r="B90" s="1"/>
      <c r="C90" s="1"/>
      <c r="D90" s="1"/>
      <c r="E90" s="1"/>
      <c r="F90" s="1"/>
      <c r="G90" s="1133"/>
      <c r="H90" s="1133"/>
      <c r="I90" s="1133"/>
      <c r="J90" s="15"/>
      <c r="K90" s="15"/>
      <c r="L90" s="15"/>
      <c r="M90" s="1133"/>
      <c r="N90" s="19"/>
      <c r="O90" s="1130"/>
      <c r="P90" s="1130"/>
      <c r="Q90" s="1130"/>
      <c r="R90" s="1130"/>
      <c r="S90" s="18"/>
      <c r="T90" s="1133" t="str">
        <f t="shared" ref="T90:V90" si="128">IF(N90="","",CEILING(N90*1.02,0.5))</f>
        <v/>
      </c>
      <c r="U90" s="1133" t="str">
        <f t="shared" si="128"/>
        <v/>
      </c>
      <c r="V90" s="1133" t="str">
        <f t="shared" si="128"/>
        <v/>
      </c>
      <c r="W90" s="22"/>
      <c r="X90" s="1"/>
      <c r="Y90" s="1"/>
      <c r="Z90" s="1"/>
      <c r="AA90" s="1"/>
      <c r="AB90" s="1"/>
      <c r="AC90" s="1"/>
      <c r="AD90" s="1"/>
    </row>
    <row r="91" spans="1:30" ht="15.75" customHeight="1" x14ac:dyDescent="0.2">
      <c r="A91" s="1"/>
      <c r="B91" s="1"/>
      <c r="C91" s="1"/>
      <c r="D91" s="1"/>
      <c r="E91" s="1"/>
      <c r="F91" s="1"/>
      <c r="G91" s="1133"/>
      <c r="H91" s="1133"/>
      <c r="I91" s="1133"/>
      <c r="J91" s="15"/>
      <c r="K91" s="15"/>
      <c r="L91" s="15"/>
      <c r="M91" s="1133"/>
      <c r="N91" s="19"/>
      <c r="O91" s="1130"/>
      <c r="P91" s="1130"/>
      <c r="Q91" s="1130"/>
      <c r="R91" s="1130"/>
      <c r="S91" s="18"/>
      <c r="T91" s="1133" t="str">
        <f t="shared" ref="T91:V91" si="129">IF(N91="","",CEILING(N91*1.02,0.5))</f>
        <v/>
      </c>
      <c r="U91" s="1133" t="str">
        <f t="shared" si="129"/>
        <v/>
      </c>
      <c r="V91" s="1133" t="str">
        <f t="shared" si="129"/>
        <v/>
      </c>
      <c r="W91" s="22"/>
      <c r="X91" s="1"/>
      <c r="Y91" s="1"/>
      <c r="Z91" s="1"/>
      <c r="AA91" s="1"/>
      <c r="AB91" s="1"/>
      <c r="AC91" s="1"/>
      <c r="AD91" s="1"/>
    </row>
    <row r="92" spans="1:30" ht="15.75" customHeight="1" x14ac:dyDescent="0.2">
      <c r="A92" s="1"/>
      <c r="B92" s="1"/>
      <c r="C92" s="1"/>
      <c r="D92" s="1"/>
      <c r="E92" s="1"/>
      <c r="F92" s="1"/>
      <c r="G92" s="66"/>
      <c r="H92" s="1127"/>
      <c r="I92" s="37"/>
      <c r="J92" s="15"/>
      <c r="K92" s="15"/>
      <c r="L92" s="15"/>
      <c r="M92" s="1133"/>
      <c r="N92" s="16"/>
      <c r="O92" s="1130"/>
      <c r="P92" s="1130"/>
      <c r="Q92" s="1130"/>
      <c r="R92" s="1130"/>
      <c r="S92" s="18"/>
      <c r="T92" s="1133" t="str">
        <f t="shared" ref="T92:V92" si="130">IF(N92="","",CEILING(N92*1.02,0.5))</f>
        <v/>
      </c>
      <c r="U92" s="1133" t="str">
        <f t="shared" si="130"/>
        <v/>
      </c>
      <c r="V92" s="1133" t="str">
        <f t="shared" si="130"/>
        <v/>
      </c>
      <c r="W92" s="22"/>
      <c r="X92" s="1"/>
      <c r="Y92" s="1"/>
      <c r="Z92" s="1"/>
      <c r="AA92" s="1"/>
      <c r="AB92" s="1"/>
      <c r="AC92" s="1"/>
      <c r="AD92" s="1"/>
    </row>
    <row r="93" spans="1:30" ht="15.75" customHeight="1" x14ac:dyDescent="0.2">
      <c r="A93" s="1"/>
      <c r="B93" s="1"/>
      <c r="C93" s="1"/>
      <c r="D93" s="1"/>
      <c r="E93" s="1"/>
      <c r="F93" s="1"/>
      <c r="G93" s="66"/>
      <c r="H93" s="1127"/>
      <c r="I93" s="37"/>
      <c r="J93" s="15"/>
      <c r="K93" s="15"/>
      <c r="L93" s="15"/>
      <c r="M93" s="1133"/>
      <c r="N93" s="16"/>
      <c r="O93" s="1130"/>
      <c r="P93" s="1130"/>
      <c r="Q93" s="1130"/>
      <c r="R93" s="1130"/>
      <c r="S93" s="18"/>
      <c r="T93" s="1133" t="str">
        <f t="shared" ref="T93:V93" si="131">IF(N93="","",CEILING(N93*1.02,0.5))</f>
        <v/>
      </c>
      <c r="U93" s="1133" t="str">
        <f t="shared" si="131"/>
        <v/>
      </c>
      <c r="V93" s="1133" t="str">
        <f t="shared" si="131"/>
        <v/>
      </c>
      <c r="W93" s="22"/>
      <c r="X93" s="1"/>
      <c r="Y93" s="1"/>
      <c r="Z93" s="1"/>
      <c r="AA93" s="1"/>
      <c r="AB93" s="1"/>
      <c r="AC93" s="1"/>
      <c r="AD93" s="1"/>
    </row>
    <row r="94" spans="1:30" ht="15.75" customHeight="1" x14ac:dyDescent="0.2">
      <c r="A94" s="1"/>
      <c r="B94" s="1"/>
      <c r="C94" s="1"/>
      <c r="D94" s="1"/>
      <c r="E94" s="1"/>
      <c r="F94" s="1"/>
      <c r="G94" s="66"/>
      <c r="H94" s="1127"/>
      <c r="I94" s="1127"/>
      <c r="J94" s="15"/>
      <c r="K94" s="15"/>
      <c r="L94" s="15"/>
      <c r="M94" s="1133"/>
      <c r="N94" s="16"/>
      <c r="O94" s="1130"/>
      <c r="P94" s="1130"/>
      <c r="Q94" s="1130"/>
      <c r="R94" s="1130"/>
      <c r="S94" s="18"/>
      <c r="T94" s="1133" t="str">
        <f t="shared" ref="T94:V94" si="132">IF(N94="","",CEILING(N94*1.02,0.5))</f>
        <v/>
      </c>
      <c r="U94" s="1133" t="str">
        <f t="shared" si="132"/>
        <v/>
      </c>
      <c r="V94" s="1133" t="str">
        <f t="shared" si="132"/>
        <v/>
      </c>
      <c r="W94" s="22"/>
      <c r="X94" s="1"/>
      <c r="Y94" s="1"/>
      <c r="Z94" s="1"/>
      <c r="AA94" s="1"/>
      <c r="AB94" s="1"/>
      <c r="AC94" s="1"/>
      <c r="AD94" s="1"/>
    </row>
    <row r="95" spans="1:30" ht="15.75" customHeight="1" x14ac:dyDescent="0.2">
      <c r="A95" s="1"/>
      <c r="B95" s="1"/>
      <c r="C95" s="1"/>
      <c r="D95" s="1"/>
      <c r="E95" s="1"/>
      <c r="F95" s="1"/>
      <c r="G95" s="66"/>
      <c r="H95" s="37"/>
      <c r="I95" s="38"/>
      <c r="J95" s="15"/>
      <c r="K95" s="15"/>
      <c r="L95" s="15"/>
      <c r="M95" s="1133"/>
      <c r="N95" s="16"/>
      <c r="O95" s="1130"/>
      <c r="P95" s="1130"/>
      <c r="Q95" s="1130"/>
      <c r="R95" s="1130"/>
      <c r="S95" s="18"/>
      <c r="T95" s="1133" t="str">
        <f t="shared" ref="T95:V95" si="133">IF(N95="","",CEILING(N95*1.02,0.5))</f>
        <v/>
      </c>
      <c r="U95" s="1133" t="str">
        <f t="shared" si="133"/>
        <v/>
      </c>
      <c r="V95" s="1133" t="str">
        <f t="shared" si="133"/>
        <v/>
      </c>
      <c r="W95" s="22"/>
      <c r="X95" s="1"/>
      <c r="Y95" s="1"/>
      <c r="Z95" s="1"/>
      <c r="AA95" s="1"/>
      <c r="AB95" s="1"/>
      <c r="AC95" s="1"/>
      <c r="AD95" s="1"/>
    </row>
    <row r="96" spans="1:30" ht="15.75" customHeight="1" x14ac:dyDescent="0.2">
      <c r="A96" s="1"/>
      <c r="B96" s="1"/>
      <c r="C96" s="1"/>
      <c r="D96" s="1"/>
      <c r="E96" s="1"/>
      <c r="F96" s="1"/>
      <c r="G96" s="67"/>
      <c r="H96" s="37"/>
      <c r="I96" s="37"/>
      <c r="J96" s="15"/>
      <c r="K96" s="15"/>
      <c r="L96" s="15"/>
      <c r="M96" s="1133"/>
      <c r="N96" s="21"/>
      <c r="O96" s="8"/>
      <c r="P96" s="1130"/>
      <c r="Q96" s="1130"/>
      <c r="R96" s="1130"/>
      <c r="S96" s="18"/>
      <c r="T96" s="1133" t="str">
        <f t="shared" ref="T96:V96" si="134">IF(N96="","",CEILING(N96*1.02,0.5))</f>
        <v/>
      </c>
      <c r="U96" s="1133" t="str">
        <f t="shared" si="134"/>
        <v/>
      </c>
      <c r="V96" s="1133" t="str">
        <f t="shared" si="134"/>
        <v/>
      </c>
      <c r="W96" s="22"/>
      <c r="X96" s="1"/>
      <c r="Y96" s="1"/>
      <c r="Z96" s="1"/>
      <c r="AA96" s="1"/>
      <c r="AB96" s="1"/>
      <c r="AC96" s="1"/>
      <c r="AD96" s="1"/>
    </row>
    <row r="97" spans="1:30" ht="15.75" customHeight="1" x14ac:dyDescent="0.2">
      <c r="A97" s="1"/>
      <c r="B97" s="1"/>
      <c r="C97" s="1"/>
      <c r="D97" s="1"/>
      <c r="E97" s="1"/>
      <c r="F97" s="1"/>
      <c r="G97" s="35"/>
      <c r="H97" s="39"/>
      <c r="I97" s="14"/>
      <c r="J97" s="15"/>
      <c r="K97" s="15"/>
      <c r="L97" s="15"/>
      <c r="M97" s="1133"/>
      <c r="N97" s="1133"/>
      <c r="O97" s="1133"/>
      <c r="P97" s="1133"/>
      <c r="Q97" s="1133"/>
      <c r="R97" s="1133"/>
      <c r="S97" s="18"/>
      <c r="T97" s="1133" t="str">
        <f t="shared" ref="T97:V97" si="135">IF(N97="","",CEILING(N97*1.02,0.5))</f>
        <v/>
      </c>
      <c r="U97" s="1133" t="str">
        <f t="shared" si="135"/>
        <v/>
      </c>
      <c r="V97" s="1133" t="str">
        <f t="shared" si="135"/>
        <v/>
      </c>
      <c r="W97" s="22"/>
      <c r="X97" s="1"/>
      <c r="Y97" s="1"/>
      <c r="Z97" s="1"/>
      <c r="AA97" s="1"/>
      <c r="AB97" s="1"/>
      <c r="AC97" s="1"/>
      <c r="AD97" s="1"/>
    </row>
    <row r="98" spans="1:30" ht="15.75" customHeight="1" x14ac:dyDescent="0.2">
      <c r="A98" s="1"/>
      <c r="B98" s="1"/>
      <c r="C98" s="1"/>
      <c r="D98" s="1"/>
      <c r="E98" s="1"/>
      <c r="F98" s="1"/>
      <c r="G98" s="35"/>
      <c r="H98" s="39"/>
      <c r="I98" s="14"/>
      <c r="J98" s="15"/>
      <c r="K98" s="15"/>
      <c r="L98" s="15"/>
      <c r="M98" s="1133"/>
      <c r="N98" s="1133"/>
      <c r="O98" s="1133"/>
      <c r="P98" s="1133"/>
      <c r="Q98" s="1133"/>
      <c r="R98" s="1133"/>
      <c r="S98" s="18"/>
      <c r="T98" s="1133" t="str">
        <f t="shared" ref="T98:V98" si="136">IF(N98="","",CEILING(N98*1.02,0.5))</f>
        <v/>
      </c>
      <c r="U98" s="1133" t="str">
        <f t="shared" si="136"/>
        <v/>
      </c>
      <c r="V98" s="1133" t="str">
        <f t="shared" si="136"/>
        <v/>
      </c>
      <c r="W98" s="22"/>
      <c r="X98" s="1"/>
      <c r="Y98" s="1"/>
      <c r="Z98" s="1"/>
      <c r="AA98" s="1"/>
      <c r="AB98" s="1"/>
      <c r="AC98" s="1"/>
      <c r="AD98" s="1"/>
    </row>
    <row r="99" spans="1:30" ht="15.75" customHeight="1" x14ac:dyDescent="0.2">
      <c r="A99" s="1"/>
      <c r="B99" s="1"/>
      <c r="C99" s="1"/>
      <c r="D99" s="1"/>
      <c r="E99" s="1"/>
      <c r="F99" s="1"/>
      <c r="G99" s="35"/>
      <c r="H99" s="39"/>
      <c r="I99" s="14"/>
      <c r="J99" s="15"/>
      <c r="K99" s="15"/>
      <c r="L99" s="15"/>
      <c r="M99" s="1133"/>
      <c r="N99" s="1133"/>
      <c r="O99" s="1133"/>
      <c r="P99" s="1133"/>
      <c r="Q99" s="1133"/>
      <c r="R99" s="1133"/>
      <c r="S99" s="18"/>
      <c r="T99" s="1133" t="str">
        <f t="shared" ref="T99:V99" si="137">IF(N99="","",CEILING(N99*1.02,0.5))</f>
        <v/>
      </c>
      <c r="U99" s="1133" t="str">
        <f t="shared" si="137"/>
        <v/>
      </c>
      <c r="V99" s="1133" t="str">
        <f t="shared" si="137"/>
        <v/>
      </c>
      <c r="W99" s="22"/>
      <c r="X99" s="1"/>
      <c r="Y99" s="1"/>
      <c r="Z99" s="1"/>
      <c r="AA99" s="1"/>
      <c r="AB99" s="1"/>
      <c r="AC99" s="1"/>
      <c r="AD99" s="1"/>
    </row>
    <row r="100" spans="1:30" ht="15.75" customHeight="1" x14ac:dyDescent="0.2">
      <c r="A100" s="1"/>
      <c r="B100" s="1"/>
      <c r="C100" s="1"/>
      <c r="D100" s="1"/>
      <c r="E100" s="1"/>
      <c r="F100" s="1"/>
      <c r="G100" s="35"/>
      <c r="H100" s="39"/>
      <c r="I100" s="14"/>
      <c r="J100" s="15"/>
      <c r="K100" s="15"/>
      <c r="L100" s="15"/>
      <c r="M100" s="1133"/>
      <c r="N100" s="1133"/>
      <c r="O100" s="1133"/>
      <c r="P100" s="1133"/>
      <c r="Q100" s="1133"/>
      <c r="R100" s="1133"/>
      <c r="S100" s="18"/>
      <c r="T100" s="1133" t="str">
        <f t="shared" ref="T100:V100" si="138">IF(N100="","",CEILING(N100*1.02,0.5))</f>
        <v/>
      </c>
      <c r="U100" s="1133" t="str">
        <f t="shared" si="138"/>
        <v/>
      </c>
      <c r="V100" s="1133" t="str">
        <f t="shared" si="138"/>
        <v/>
      </c>
      <c r="W100" s="22"/>
      <c r="X100" s="1"/>
      <c r="Y100" s="1"/>
      <c r="Z100" s="1"/>
      <c r="AA100" s="1"/>
      <c r="AB100" s="1"/>
      <c r="AC100" s="1"/>
      <c r="AD100" s="1"/>
    </row>
    <row r="101" spans="1:30" ht="15.75" customHeight="1" x14ac:dyDescent="0.2">
      <c r="A101" s="1"/>
      <c r="B101" s="1"/>
      <c r="C101" s="1"/>
      <c r="D101" s="1"/>
      <c r="E101" s="1"/>
      <c r="F101" s="1"/>
      <c r="G101" s="35"/>
      <c r="H101" s="39"/>
      <c r="I101" s="14"/>
      <c r="J101" s="15"/>
      <c r="K101" s="15"/>
      <c r="L101" s="15"/>
      <c r="M101" s="1133"/>
      <c r="N101" s="1133"/>
      <c r="O101" s="1133"/>
      <c r="P101" s="1133"/>
      <c r="Q101" s="1133"/>
      <c r="R101" s="1133"/>
      <c r="S101" s="18"/>
      <c r="T101" s="1133" t="str">
        <f t="shared" ref="T101:V101" si="139">IF(N101="","",CEILING(N101*1.02,0.5))</f>
        <v/>
      </c>
      <c r="U101" s="1133" t="str">
        <f t="shared" si="139"/>
        <v/>
      </c>
      <c r="V101" s="1133" t="str">
        <f t="shared" si="139"/>
        <v/>
      </c>
      <c r="W101" s="22"/>
      <c r="X101" s="1"/>
      <c r="Y101" s="1"/>
      <c r="Z101" s="1"/>
      <c r="AA101" s="1"/>
      <c r="AB101" s="1"/>
      <c r="AC101" s="1"/>
      <c r="AD101" s="1"/>
    </row>
    <row r="102" spans="1:30" ht="15.75" customHeight="1" x14ac:dyDescent="0.2">
      <c r="A102" s="1"/>
      <c r="B102" s="1"/>
      <c r="C102" s="1"/>
      <c r="D102" s="1"/>
      <c r="E102" s="1"/>
      <c r="F102" s="1"/>
      <c r="G102" s="35"/>
      <c r="H102" s="39"/>
      <c r="I102" s="14"/>
      <c r="J102" s="15"/>
      <c r="K102" s="15"/>
      <c r="L102" s="15"/>
      <c r="M102" s="1133"/>
      <c r="N102" s="1133"/>
      <c r="O102" s="1133"/>
      <c r="P102" s="1133"/>
      <c r="Q102" s="1133"/>
      <c r="R102" s="1133"/>
      <c r="S102" s="18"/>
      <c r="T102" s="1133" t="str">
        <f t="shared" ref="T102:V102" si="140">IF(N102="","",CEILING(N102*1.02,0.5))</f>
        <v/>
      </c>
      <c r="U102" s="1133" t="str">
        <f t="shared" si="140"/>
        <v/>
      </c>
      <c r="V102" s="1133" t="str">
        <f t="shared" si="140"/>
        <v/>
      </c>
      <c r="W102" s="22"/>
      <c r="X102" s="1"/>
      <c r="Y102" s="1"/>
      <c r="Z102" s="1"/>
      <c r="AA102" s="1"/>
      <c r="AB102" s="1"/>
      <c r="AC102" s="1"/>
      <c r="AD102" s="1"/>
    </row>
    <row r="103" spans="1:30" ht="15.75" customHeight="1" x14ac:dyDescent="0.2">
      <c r="A103" s="1"/>
      <c r="B103" s="1"/>
      <c r="C103" s="1"/>
      <c r="D103" s="1"/>
      <c r="E103" s="1"/>
      <c r="F103" s="1"/>
      <c r="G103" s="35"/>
      <c r="H103" s="39"/>
      <c r="I103" s="14"/>
      <c r="J103" s="15"/>
      <c r="K103" s="15"/>
      <c r="L103" s="15"/>
      <c r="M103" s="1133"/>
      <c r="N103" s="1133"/>
      <c r="O103" s="1133"/>
      <c r="P103" s="1133"/>
      <c r="Q103" s="1133"/>
      <c r="R103" s="1133"/>
      <c r="S103" s="18"/>
      <c r="T103" s="1133" t="str">
        <f t="shared" ref="T103:V103" si="141">IF(N103="","",CEILING(N103*1.02,0.5))</f>
        <v/>
      </c>
      <c r="U103" s="1133" t="str">
        <f t="shared" si="141"/>
        <v/>
      </c>
      <c r="V103" s="1133" t="str">
        <f t="shared" si="141"/>
        <v/>
      </c>
      <c r="W103" s="22"/>
      <c r="X103" s="1"/>
      <c r="Y103" s="1"/>
      <c r="Z103" s="1"/>
      <c r="AA103" s="1"/>
      <c r="AB103" s="1"/>
      <c r="AC103" s="1"/>
      <c r="AD103" s="1"/>
    </row>
    <row r="104" spans="1:30" ht="15.75" customHeight="1" x14ac:dyDescent="0.2">
      <c r="A104" s="1"/>
      <c r="B104" s="1"/>
      <c r="C104" s="1"/>
      <c r="D104" s="1"/>
      <c r="E104" s="1"/>
      <c r="F104" s="1"/>
      <c r="G104" s="35"/>
      <c r="H104" s="39"/>
      <c r="I104" s="14"/>
      <c r="J104" s="15"/>
      <c r="K104" s="15"/>
      <c r="L104" s="15"/>
      <c r="M104" s="1133"/>
      <c r="N104" s="1133"/>
      <c r="O104" s="1133"/>
      <c r="P104" s="1133"/>
      <c r="Q104" s="1133"/>
      <c r="R104" s="1133"/>
      <c r="S104" s="18"/>
      <c r="T104" s="1133" t="str">
        <f t="shared" ref="T104:V104" si="142">IF(N104="","",CEILING(N104*1.02,0.5))</f>
        <v/>
      </c>
      <c r="U104" s="1133" t="str">
        <f t="shared" si="142"/>
        <v/>
      </c>
      <c r="V104" s="1133" t="str">
        <f t="shared" si="142"/>
        <v/>
      </c>
      <c r="W104" s="22"/>
      <c r="X104" s="1"/>
      <c r="Y104" s="1"/>
      <c r="Z104" s="1"/>
      <c r="AA104" s="1"/>
      <c r="AB104" s="1"/>
      <c r="AC104" s="1"/>
      <c r="AD104" s="1"/>
    </row>
    <row r="105" spans="1:30" ht="15.75" customHeight="1" x14ac:dyDescent="0.2">
      <c r="A105" s="1"/>
      <c r="B105" s="1"/>
      <c r="C105" s="1"/>
      <c r="D105" s="1"/>
      <c r="E105" s="1"/>
      <c r="F105" s="1"/>
      <c r="G105" s="35"/>
      <c r="H105" s="39"/>
      <c r="I105" s="14"/>
      <c r="J105" s="15"/>
      <c r="K105" s="15"/>
      <c r="L105" s="15"/>
      <c r="M105" s="1133"/>
      <c r="N105" s="1133"/>
      <c r="O105" s="1133"/>
      <c r="P105" s="1133"/>
      <c r="Q105" s="1133"/>
      <c r="R105" s="1133"/>
      <c r="S105" s="18"/>
      <c r="T105" s="1133" t="str">
        <f t="shared" ref="T105:V105" si="143">IF(N105="","",CEILING(N105*1.02,0.5))</f>
        <v/>
      </c>
      <c r="U105" s="1133" t="str">
        <f t="shared" si="143"/>
        <v/>
      </c>
      <c r="V105" s="1133" t="str">
        <f t="shared" si="143"/>
        <v/>
      </c>
      <c r="W105" s="22"/>
      <c r="X105" s="1"/>
      <c r="Y105" s="1"/>
      <c r="Z105" s="1"/>
      <c r="AA105" s="1"/>
      <c r="AB105" s="1"/>
      <c r="AC105" s="1"/>
      <c r="AD105" s="1"/>
    </row>
    <row r="106" spans="1:30" ht="15.75" customHeight="1" x14ac:dyDescent="0.2">
      <c r="A106" s="1"/>
      <c r="B106" s="1"/>
      <c r="C106" s="1"/>
      <c r="D106" s="1"/>
      <c r="E106" s="1"/>
      <c r="F106" s="1"/>
      <c r="G106" s="35"/>
      <c r="H106" s="39"/>
      <c r="I106" s="14"/>
      <c r="J106" s="15"/>
      <c r="K106" s="15"/>
      <c r="L106" s="15"/>
      <c r="M106" s="1133"/>
      <c r="N106" s="1133"/>
      <c r="O106" s="1133"/>
      <c r="P106" s="1133"/>
      <c r="Q106" s="1133"/>
      <c r="R106" s="1133"/>
      <c r="S106" s="18"/>
      <c r="T106" s="1133" t="str">
        <f t="shared" ref="T106:V106" si="144">IF(N106="","",CEILING(N106*1.02,0.5))</f>
        <v/>
      </c>
      <c r="U106" s="1133" t="str">
        <f t="shared" si="144"/>
        <v/>
      </c>
      <c r="V106" s="1133" t="str">
        <f t="shared" si="144"/>
        <v/>
      </c>
      <c r="W106" s="22"/>
      <c r="X106" s="1"/>
      <c r="Y106" s="1"/>
      <c r="Z106" s="1"/>
      <c r="AA106" s="1"/>
      <c r="AB106" s="1"/>
      <c r="AC106" s="1"/>
      <c r="AD106" s="1"/>
    </row>
    <row r="107" spans="1:30" ht="15.75" customHeight="1" x14ac:dyDescent="0.2">
      <c r="A107" s="1"/>
      <c r="B107" s="1"/>
      <c r="C107" s="1"/>
      <c r="D107" s="1"/>
      <c r="E107" s="1"/>
      <c r="F107" s="1"/>
      <c r="G107" s="35"/>
      <c r="H107" s="39"/>
      <c r="I107" s="14"/>
      <c r="J107" s="15"/>
      <c r="K107" s="15"/>
      <c r="L107" s="15"/>
      <c r="M107" s="1133"/>
      <c r="N107" s="1133"/>
      <c r="O107" s="1133"/>
      <c r="P107" s="1133"/>
      <c r="Q107" s="1133"/>
      <c r="R107" s="1133"/>
      <c r="S107" s="18"/>
      <c r="T107" s="1133" t="str">
        <f t="shared" ref="T107:V107" si="145">IF(N107="","",CEILING(N107*1.02,0.5))</f>
        <v/>
      </c>
      <c r="U107" s="1133" t="str">
        <f t="shared" si="145"/>
        <v/>
      </c>
      <c r="V107" s="1133" t="str">
        <f t="shared" si="145"/>
        <v/>
      </c>
      <c r="W107" s="22"/>
      <c r="X107" s="1"/>
      <c r="Y107" s="1"/>
      <c r="Z107" s="1"/>
      <c r="AA107" s="1"/>
      <c r="AB107" s="1"/>
      <c r="AC107" s="1"/>
      <c r="AD107" s="1"/>
    </row>
    <row r="108" spans="1:30" ht="15.75" customHeight="1" x14ac:dyDescent="0.2">
      <c r="A108" s="1"/>
      <c r="B108" s="1"/>
      <c r="C108" s="1"/>
      <c r="D108" s="1"/>
      <c r="E108" s="1"/>
      <c r="F108" s="1"/>
      <c r="G108" s="35"/>
      <c r="H108" s="39"/>
      <c r="I108" s="14"/>
      <c r="J108" s="15"/>
      <c r="K108" s="15"/>
      <c r="L108" s="15"/>
      <c r="M108" s="1133"/>
      <c r="N108" s="1133"/>
      <c r="O108" s="1133"/>
      <c r="P108" s="1133"/>
      <c r="Q108" s="1133"/>
      <c r="R108" s="1133"/>
      <c r="S108" s="18"/>
      <c r="T108" s="1133"/>
      <c r="U108" s="1133"/>
      <c r="V108" s="1133"/>
      <c r="W108" s="22"/>
      <c r="X108" s="1"/>
      <c r="Y108" s="1"/>
      <c r="Z108" s="1"/>
      <c r="AA108" s="1"/>
      <c r="AB108" s="1"/>
      <c r="AC108" s="1"/>
      <c r="AD108" s="1"/>
    </row>
    <row r="109" spans="1:30" ht="15.75" customHeight="1" x14ac:dyDescent="0.2">
      <c r="A109" s="1"/>
      <c r="B109" s="1"/>
      <c r="C109" s="1"/>
      <c r="D109" s="1"/>
      <c r="E109" s="1"/>
      <c r="F109" s="1"/>
      <c r="G109" s="35"/>
      <c r="H109" s="39"/>
      <c r="I109" s="14"/>
      <c r="J109" s="15"/>
      <c r="K109" s="15"/>
      <c r="L109" s="15"/>
      <c r="M109" s="1133"/>
      <c r="N109" s="1133"/>
      <c r="O109" s="1133"/>
      <c r="P109" s="1133"/>
      <c r="Q109" s="1133"/>
      <c r="R109" s="1133"/>
      <c r="S109" s="18"/>
      <c r="T109" s="1133"/>
      <c r="U109" s="1133"/>
      <c r="V109" s="1133"/>
      <c r="W109" s="22"/>
      <c r="X109" s="1"/>
      <c r="Y109" s="1"/>
      <c r="Z109" s="1"/>
      <c r="AA109" s="1"/>
      <c r="AB109" s="1"/>
      <c r="AC109" s="1"/>
      <c r="AD109" s="1"/>
    </row>
    <row r="110" spans="1:30" ht="15.75" customHeight="1" x14ac:dyDescent="0.2">
      <c r="A110" s="1"/>
      <c r="B110" s="1"/>
      <c r="C110" s="1"/>
      <c r="D110" s="1"/>
      <c r="E110" s="1"/>
      <c r="F110" s="1"/>
      <c r="G110" s="35"/>
      <c r="H110" s="39"/>
      <c r="I110" s="14"/>
      <c r="J110" s="15"/>
      <c r="K110" s="15"/>
      <c r="L110" s="15"/>
      <c r="M110" s="1133"/>
      <c r="N110" s="1133"/>
      <c r="O110" s="1133"/>
      <c r="P110" s="1133"/>
      <c r="Q110" s="1133"/>
      <c r="R110" s="1133"/>
      <c r="S110" s="18"/>
      <c r="T110" s="1133"/>
      <c r="U110" s="1133"/>
      <c r="V110" s="1133"/>
      <c r="W110" s="22"/>
      <c r="X110" s="1"/>
      <c r="Y110" s="1"/>
      <c r="Z110" s="1"/>
      <c r="AA110" s="1"/>
      <c r="AB110" s="1"/>
      <c r="AC110" s="1"/>
      <c r="AD110" s="1"/>
    </row>
    <row r="111" spans="1:30" ht="15.75" customHeight="1" x14ac:dyDescent="0.2">
      <c r="A111" s="1"/>
      <c r="B111" s="1"/>
      <c r="C111" s="1"/>
      <c r="D111" s="1"/>
      <c r="E111" s="1"/>
      <c r="F111" s="1"/>
      <c r="G111" s="35"/>
      <c r="H111" s="39"/>
      <c r="I111" s="14"/>
      <c r="J111" s="15"/>
      <c r="K111" s="15"/>
      <c r="L111" s="15"/>
      <c r="M111" s="1133"/>
      <c r="N111" s="1133"/>
      <c r="O111" s="1133"/>
      <c r="P111" s="1133"/>
      <c r="Q111" s="1133"/>
      <c r="R111" s="1133"/>
      <c r="S111" s="18"/>
      <c r="T111" s="1133"/>
      <c r="U111" s="1133"/>
      <c r="V111" s="1133"/>
      <c r="W111" s="22"/>
      <c r="X111" s="1"/>
      <c r="Y111" s="1"/>
      <c r="Z111" s="1"/>
      <c r="AA111" s="1"/>
      <c r="AB111" s="1"/>
      <c r="AC111" s="1"/>
      <c r="AD111" s="1"/>
    </row>
    <row r="112" spans="1:30" ht="15.75" customHeight="1" x14ac:dyDescent="0.2">
      <c r="A112" s="1"/>
      <c r="B112" s="1"/>
      <c r="C112" s="1"/>
      <c r="D112" s="1"/>
      <c r="E112" s="1"/>
      <c r="F112" s="1"/>
      <c r="G112" s="35"/>
      <c r="H112" s="39"/>
      <c r="I112" s="14"/>
      <c r="J112" s="15"/>
      <c r="K112" s="15"/>
      <c r="L112" s="15"/>
      <c r="M112" s="1133"/>
      <c r="N112" s="1133"/>
      <c r="O112" s="1133"/>
      <c r="P112" s="1133"/>
      <c r="Q112" s="1133"/>
      <c r="R112" s="1133"/>
      <c r="S112" s="18"/>
      <c r="T112" s="1133"/>
      <c r="U112" s="1133"/>
      <c r="V112" s="1133"/>
      <c r="W112" s="22"/>
      <c r="X112" s="1"/>
      <c r="Y112" s="1"/>
      <c r="Z112" s="1"/>
      <c r="AA112" s="1"/>
      <c r="AB112" s="1"/>
      <c r="AC112" s="1"/>
      <c r="AD112" s="1"/>
    </row>
    <row r="113" spans="1:30" ht="15.75" customHeight="1" x14ac:dyDescent="0.2">
      <c r="A113" s="1"/>
      <c r="B113" s="1"/>
      <c r="C113" s="1"/>
      <c r="D113" s="1"/>
      <c r="E113" s="1"/>
      <c r="F113" s="1"/>
      <c r="G113" s="35"/>
      <c r="H113" s="39"/>
      <c r="I113" s="14"/>
      <c r="J113" s="15"/>
      <c r="K113" s="15"/>
      <c r="L113" s="15"/>
      <c r="M113" s="1133"/>
      <c r="N113" s="1133"/>
      <c r="O113" s="1133"/>
      <c r="P113" s="1133"/>
      <c r="Q113" s="1133"/>
      <c r="R113" s="1133"/>
      <c r="S113" s="18"/>
      <c r="T113" s="1133"/>
      <c r="U113" s="1133"/>
      <c r="V113" s="1133"/>
      <c r="W113" s="22"/>
      <c r="X113" s="1"/>
      <c r="Y113" s="1"/>
      <c r="Z113" s="1"/>
      <c r="AA113" s="1"/>
      <c r="AB113" s="1"/>
      <c r="AC113" s="1"/>
      <c r="AD113" s="1"/>
    </row>
    <row r="114" spans="1:30" ht="15.75" customHeight="1" x14ac:dyDescent="0.2">
      <c r="A114" s="1"/>
      <c r="B114" s="1"/>
      <c r="C114" s="1"/>
      <c r="D114" s="1"/>
      <c r="E114" s="1"/>
      <c r="F114" s="1"/>
      <c r="G114" s="35"/>
      <c r="H114" s="39"/>
      <c r="I114" s="14"/>
      <c r="J114" s="15"/>
      <c r="K114" s="15"/>
      <c r="L114" s="15"/>
      <c r="M114" s="1133"/>
      <c r="N114" s="1133"/>
      <c r="O114" s="1133"/>
      <c r="P114" s="1133"/>
      <c r="Q114" s="1133"/>
      <c r="R114" s="1133"/>
      <c r="S114" s="18"/>
      <c r="T114" s="1133"/>
      <c r="U114" s="1133"/>
      <c r="V114" s="1133"/>
      <c r="W114" s="22"/>
      <c r="X114" s="1"/>
      <c r="Y114" s="1"/>
      <c r="Z114" s="1"/>
      <c r="AA114" s="1"/>
      <c r="AB114" s="1"/>
      <c r="AC114" s="1"/>
      <c r="AD114" s="1"/>
    </row>
    <row r="115" spans="1:30" ht="15.75" customHeight="1" x14ac:dyDescent="0.2">
      <c r="A115" s="1"/>
      <c r="B115" s="1"/>
      <c r="C115" s="1"/>
      <c r="D115" s="1"/>
      <c r="E115" s="1"/>
      <c r="F115" s="1"/>
      <c r="G115" s="35"/>
      <c r="H115" s="39"/>
      <c r="I115" s="14"/>
      <c r="J115" s="15"/>
      <c r="K115" s="15"/>
      <c r="L115" s="15"/>
      <c r="M115" s="1133"/>
      <c r="N115" s="1133"/>
      <c r="O115" s="1133"/>
      <c r="P115" s="1133"/>
      <c r="Q115" s="1133"/>
      <c r="R115" s="1133"/>
      <c r="S115" s="18"/>
      <c r="T115" s="1133"/>
      <c r="U115" s="1133"/>
      <c r="V115" s="1133"/>
      <c r="W115" s="22"/>
      <c r="X115" s="1"/>
      <c r="Y115" s="1"/>
      <c r="Z115" s="1"/>
      <c r="AA115" s="1"/>
      <c r="AB115" s="1"/>
      <c r="AC115" s="1"/>
      <c r="AD115" s="1"/>
    </row>
    <row r="116" spans="1:30" ht="15.75" customHeight="1" x14ac:dyDescent="0.2">
      <c r="A116" s="1"/>
      <c r="B116" s="1"/>
      <c r="C116" s="1"/>
      <c r="D116" s="1"/>
      <c r="E116" s="1"/>
      <c r="F116" s="1"/>
      <c r="G116" s="35"/>
      <c r="H116" s="39"/>
      <c r="I116" s="14"/>
      <c r="J116" s="15"/>
      <c r="K116" s="15"/>
      <c r="L116" s="15"/>
      <c r="M116" s="1133"/>
      <c r="N116" s="1133"/>
      <c r="O116" s="1133"/>
      <c r="P116" s="1133"/>
      <c r="Q116" s="1133"/>
      <c r="R116" s="1133"/>
      <c r="S116" s="18"/>
      <c r="T116" s="1133"/>
      <c r="U116" s="1133"/>
      <c r="V116" s="1133"/>
      <c r="W116" s="22"/>
      <c r="X116" s="1"/>
      <c r="Y116" s="1"/>
      <c r="Z116" s="1"/>
      <c r="AA116" s="1"/>
      <c r="AB116" s="1"/>
      <c r="AC116" s="1"/>
      <c r="AD116" s="1"/>
    </row>
    <row r="117" spans="1:30" ht="15.75" customHeight="1" x14ac:dyDescent="0.2">
      <c r="A117" s="1"/>
      <c r="B117" s="1"/>
      <c r="C117" s="1"/>
      <c r="D117" s="1"/>
      <c r="E117" s="1"/>
      <c r="F117" s="1"/>
      <c r="G117" s="35"/>
      <c r="H117" s="39"/>
      <c r="I117" s="14"/>
      <c r="J117" s="15"/>
      <c r="K117" s="15"/>
      <c r="L117" s="15"/>
      <c r="M117" s="1133"/>
      <c r="N117" s="1133"/>
      <c r="O117" s="1133"/>
      <c r="P117" s="1133"/>
      <c r="Q117" s="1133"/>
      <c r="R117" s="1133"/>
      <c r="S117" s="18"/>
      <c r="T117" s="1133"/>
      <c r="U117" s="1133"/>
      <c r="V117" s="1133"/>
      <c r="W117" s="22"/>
      <c r="X117" s="1"/>
      <c r="Y117" s="1"/>
      <c r="Z117" s="1"/>
      <c r="AA117" s="1"/>
      <c r="AB117" s="1"/>
      <c r="AC117" s="1"/>
      <c r="AD117" s="1"/>
    </row>
    <row r="118" spans="1:30" ht="15.75" customHeight="1" x14ac:dyDescent="0.2">
      <c r="A118" s="1"/>
      <c r="B118" s="1"/>
      <c r="C118" s="1"/>
      <c r="D118" s="1"/>
      <c r="E118" s="1"/>
      <c r="F118" s="1"/>
      <c r="G118" s="13"/>
      <c r="H118" s="1133"/>
      <c r="I118" s="14"/>
      <c r="J118" s="15"/>
      <c r="K118" s="15"/>
      <c r="L118" s="15"/>
      <c r="M118" s="1133"/>
      <c r="N118" s="1133"/>
      <c r="O118" s="1133"/>
      <c r="P118" s="1133"/>
      <c r="Q118" s="1133"/>
      <c r="R118" s="1133"/>
      <c r="S118" s="18"/>
      <c r="T118" s="1133" t="str">
        <f t="shared" ref="T118:V118" si="146">IF(N118="","",CEILING(N118*1.02,0.5))</f>
        <v/>
      </c>
      <c r="U118" s="1133" t="str">
        <f t="shared" si="146"/>
        <v/>
      </c>
      <c r="V118" s="1133" t="str">
        <f t="shared" si="146"/>
        <v/>
      </c>
      <c r="W118" s="22"/>
      <c r="X118" s="1"/>
      <c r="Y118" s="1"/>
      <c r="Z118" s="1"/>
      <c r="AA118" s="1"/>
      <c r="AB118" s="1"/>
      <c r="AC118" s="1"/>
      <c r="AD118" s="1"/>
    </row>
    <row r="119" spans="1:30" ht="15.75" customHeight="1" x14ac:dyDescent="0.2">
      <c r="A119" s="1"/>
      <c r="B119" s="1"/>
      <c r="C119" s="1"/>
      <c r="D119" s="1"/>
      <c r="E119" s="1"/>
      <c r="F119" s="1"/>
      <c r="G119" s="64"/>
      <c r="H119" s="1133"/>
      <c r="I119" s="14"/>
      <c r="J119" s="15"/>
      <c r="K119" s="15"/>
      <c r="L119" s="15"/>
      <c r="M119" s="1133"/>
      <c r="N119" s="1133"/>
      <c r="O119" s="1133"/>
      <c r="P119" s="1133"/>
      <c r="Q119" s="1133"/>
      <c r="R119" s="1133"/>
      <c r="S119" s="18"/>
      <c r="T119" s="1133" t="str">
        <f t="shared" ref="T119:V119" si="147">IF(N119="","",ROUND(N119*1.02,2))</f>
        <v/>
      </c>
      <c r="U119" s="1133" t="str">
        <f t="shared" si="147"/>
        <v/>
      </c>
      <c r="V119" s="1133" t="str">
        <f t="shared" si="147"/>
        <v/>
      </c>
      <c r="W119" s="22"/>
      <c r="X119" s="1"/>
      <c r="Y119" s="1"/>
      <c r="Z119" s="1"/>
      <c r="AA119" s="1"/>
      <c r="AB119" s="1"/>
      <c r="AC119" s="1"/>
      <c r="AD119" s="1"/>
    </row>
    <row r="120" spans="1:30" ht="15.75" customHeight="1" x14ac:dyDescent="0.2">
      <c r="A120" s="1"/>
      <c r="B120" s="1"/>
      <c r="C120" s="1"/>
      <c r="D120" s="1"/>
      <c r="E120" s="1"/>
      <c r="F120" s="1"/>
      <c r="G120" s="49"/>
      <c r="H120" s="1133"/>
      <c r="I120" s="1133"/>
      <c r="J120" s="1133"/>
      <c r="K120" s="1133"/>
      <c r="L120" s="1133"/>
      <c r="M120" s="1133"/>
      <c r="N120" s="1133"/>
      <c r="O120" s="1133"/>
      <c r="P120" s="1133"/>
      <c r="Q120" s="1133"/>
      <c r="R120" s="1133"/>
      <c r="S120" s="1"/>
      <c r="T120" s="1133"/>
      <c r="U120" s="1133"/>
      <c r="V120" s="1133"/>
      <c r="W120" s="1"/>
      <c r="X120" s="1"/>
      <c r="Y120" s="1"/>
      <c r="Z120" s="1"/>
      <c r="AA120" s="1"/>
      <c r="AB120" s="1"/>
      <c r="AC120" s="1"/>
      <c r="AD120" s="1"/>
    </row>
    <row r="121" spans="1:30" ht="15.75" customHeight="1" x14ac:dyDescent="0.2">
      <c r="A121" s="1"/>
      <c r="B121" s="1"/>
      <c r="C121" s="1"/>
      <c r="D121" s="1"/>
      <c r="E121" s="1"/>
      <c r="F121" s="1"/>
      <c r="G121" s="49"/>
      <c r="H121" s="1133"/>
      <c r="I121" s="1133"/>
      <c r="J121" s="1133"/>
      <c r="K121" s="1133"/>
      <c r="L121" s="1133"/>
      <c r="M121" s="1133"/>
      <c r="N121" s="1133"/>
      <c r="O121" s="1133"/>
      <c r="P121" s="1133"/>
      <c r="Q121" s="1133"/>
      <c r="R121" s="1133"/>
      <c r="S121" s="1"/>
      <c r="T121" s="1133"/>
      <c r="U121" s="1133"/>
      <c r="V121" s="1133"/>
      <c r="W121" s="1"/>
      <c r="X121" s="1"/>
      <c r="Y121" s="1"/>
      <c r="Z121" s="1"/>
      <c r="AA121" s="1"/>
      <c r="AB121" s="1"/>
      <c r="AC121" s="1"/>
      <c r="AD121" s="1"/>
    </row>
    <row r="122" spans="1:30" ht="15.75" customHeight="1" x14ac:dyDescent="0.2">
      <c r="A122" s="1"/>
      <c r="B122" s="1"/>
      <c r="C122" s="1"/>
      <c r="D122" s="1"/>
      <c r="E122" s="1"/>
      <c r="F122" s="1"/>
      <c r="G122" s="1"/>
      <c r="H122" s="1133"/>
      <c r="I122" s="1133"/>
      <c r="J122" s="1133"/>
      <c r="K122" s="1133"/>
      <c r="L122" s="1133"/>
      <c r="M122" s="1133"/>
      <c r="N122" s="1187"/>
      <c r="O122" s="1188"/>
      <c r="P122" s="1188"/>
      <c r="Q122" s="1127"/>
      <c r="R122" s="1127"/>
      <c r="S122" s="1"/>
      <c r="T122" s="1187"/>
      <c r="U122" s="1188"/>
      <c r="V122" s="1188"/>
      <c r="W122" s="1"/>
      <c r="X122" s="1"/>
      <c r="Y122" s="1"/>
      <c r="Z122" s="1"/>
      <c r="AA122" s="1"/>
      <c r="AB122" s="1"/>
      <c r="AC122" s="1"/>
      <c r="AD122" s="1"/>
    </row>
    <row r="123" spans="1:30" ht="15.75" customHeight="1" x14ac:dyDescent="0.2">
      <c r="A123" s="1"/>
      <c r="B123" s="1"/>
      <c r="C123" s="1"/>
      <c r="D123" s="1"/>
      <c r="E123" s="1"/>
      <c r="F123" s="1"/>
      <c r="G123" s="1"/>
      <c r="H123" s="1133"/>
      <c r="I123" s="1133"/>
      <c r="J123" s="1133"/>
      <c r="K123" s="1133"/>
      <c r="L123" s="1133"/>
      <c r="M123" s="1133"/>
      <c r="N123" s="1133"/>
      <c r="O123" s="1133"/>
      <c r="P123" s="1127"/>
      <c r="Q123" s="1127"/>
      <c r="R123" s="1127"/>
      <c r="S123" s="1"/>
      <c r="T123" s="1133"/>
      <c r="U123" s="1133"/>
      <c r="V123" s="1127"/>
      <c r="W123" s="1"/>
      <c r="X123" s="1"/>
      <c r="Y123" s="1"/>
      <c r="Z123" s="1"/>
      <c r="AA123" s="1"/>
      <c r="AB123" s="1"/>
      <c r="AC123" s="1"/>
      <c r="AD123" s="1"/>
    </row>
    <row r="124" spans="1:30" ht="15.75" customHeight="1" x14ac:dyDescent="0.2">
      <c r="A124" s="1"/>
      <c r="B124" s="1"/>
      <c r="C124" s="1"/>
      <c r="D124" s="1"/>
      <c r="E124" s="1"/>
      <c r="F124" s="1"/>
      <c r="G124" s="1"/>
      <c r="H124" s="1133"/>
      <c r="I124" s="1133"/>
      <c r="J124" s="1133"/>
      <c r="K124" s="1133"/>
      <c r="L124" s="1133"/>
      <c r="M124" s="1133"/>
      <c r="N124" s="1133"/>
      <c r="O124" s="1133"/>
      <c r="P124" s="1133"/>
      <c r="Q124" s="1133"/>
      <c r="R124" s="1133"/>
      <c r="S124" s="22"/>
      <c r="T124" s="1133"/>
      <c r="U124" s="1133"/>
      <c r="V124" s="1133"/>
      <c r="W124" s="22"/>
      <c r="X124" s="1"/>
      <c r="Y124" s="1"/>
      <c r="Z124" s="1"/>
      <c r="AA124" s="1"/>
      <c r="AB124" s="1"/>
      <c r="AC124" s="1"/>
      <c r="AD124" s="1"/>
    </row>
    <row r="125" spans="1:30" ht="15.75" customHeight="1" x14ac:dyDescent="0.2">
      <c r="A125" s="1"/>
      <c r="B125" s="1"/>
      <c r="C125" s="1"/>
      <c r="D125" s="1"/>
      <c r="E125" s="1"/>
      <c r="F125" s="1"/>
      <c r="G125" s="49"/>
      <c r="H125" s="1133"/>
      <c r="I125" s="1133"/>
      <c r="J125" s="1133"/>
      <c r="K125" s="1133"/>
      <c r="L125" s="1133"/>
      <c r="M125" s="1133"/>
      <c r="N125" s="1133"/>
      <c r="O125" s="1133"/>
      <c r="P125" s="1133"/>
      <c r="Q125" s="1133"/>
      <c r="R125" s="1133"/>
      <c r="S125" s="22"/>
      <c r="T125" s="1133"/>
      <c r="U125" s="1133"/>
      <c r="V125" s="1133"/>
      <c r="W125" s="22"/>
      <c r="X125" s="1"/>
      <c r="Y125" s="1"/>
      <c r="Z125" s="1"/>
      <c r="AA125" s="1"/>
      <c r="AB125" s="1"/>
      <c r="AC125" s="1"/>
      <c r="AD125" s="1"/>
    </row>
    <row r="126" spans="1:30" ht="15.75" customHeight="1" x14ac:dyDescent="0.2">
      <c r="A126" s="1"/>
      <c r="B126" s="1"/>
      <c r="C126" s="1"/>
      <c r="D126" s="1"/>
      <c r="E126" s="1"/>
      <c r="F126" s="1"/>
      <c r="G126" s="49"/>
      <c r="H126" s="1133"/>
      <c r="I126" s="1133"/>
      <c r="J126" s="1133"/>
      <c r="K126" s="1133"/>
      <c r="L126" s="1133"/>
      <c r="M126" s="1133"/>
      <c r="N126" s="1133"/>
      <c r="O126" s="1133"/>
      <c r="P126" s="1133"/>
      <c r="Q126" s="1133"/>
      <c r="R126" s="1133"/>
      <c r="S126" s="22"/>
      <c r="T126" s="1133"/>
      <c r="U126" s="1133"/>
      <c r="V126" s="1133"/>
      <c r="W126" s="22"/>
      <c r="X126" s="1"/>
      <c r="Y126" s="1"/>
      <c r="Z126" s="1"/>
      <c r="AA126" s="1"/>
      <c r="AB126" s="1"/>
      <c r="AC126" s="1"/>
      <c r="AD126" s="1"/>
    </row>
    <row r="127" spans="1:30" ht="15.75" customHeight="1" x14ac:dyDescent="0.2">
      <c r="A127" s="1"/>
      <c r="B127" s="1"/>
      <c r="C127" s="1"/>
      <c r="D127" s="1"/>
      <c r="E127" s="1"/>
      <c r="F127" s="1"/>
      <c r="G127" s="49"/>
      <c r="H127" s="1133"/>
      <c r="I127" s="1133"/>
      <c r="J127" s="1133"/>
      <c r="K127" s="1133"/>
      <c r="L127" s="1133"/>
      <c r="M127" s="1133"/>
      <c r="N127" s="1133"/>
      <c r="O127" s="1133"/>
      <c r="P127" s="1133"/>
      <c r="Q127" s="1133"/>
      <c r="R127" s="1133"/>
      <c r="S127" s="22"/>
      <c r="T127" s="1133"/>
      <c r="U127" s="1133"/>
      <c r="V127" s="1133"/>
      <c r="W127" s="22"/>
      <c r="X127" s="1"/>
      <c r="Y127" s="1"/>
      <c r="Z127" s="1"/>
      <c r="AA127" s="1"/>
      <c r="AB127" s="1"/>
      <c r="AC127" s="1"/>
      <c r="AD127" s="1"/>
    </row>
    <row r="128" spans="1:30" ht="15.75" customHeight="1" x14ac:dyDescent="0.2">
      <c r="A128" s="1"/>
      <c r="B128" s="1"/>
      <c r="C128" s="1"/>
      <c r="D128" s="1"/>
      <c r="E128" s="1"/>
      <c r="F128" s="1"/>
      <c r="G128" s="49"/>
      <c r="H128" s="1133"/>
      <c r="I128" s="1133"/>
      <c r="J128" s="1133"/>
      <c r="K128" s="1133"/>
      <c r="L128" s="1133"/>
      <c r="M128" s="1133"/>
      <c r="N128" s="1133"/>
      <c r="O128" s="1133"/>
      <c r="P128" s="1133"/>
      <c r="Q128" s="1133"/>
      <c r="R128" s="1133"/>
      <c r="S128" s="22"/>
      <c r="T128" s="1133"/>
      <c r="U128" s="1133"/>
      <c r="V128" s="1133"/>
      <c r="W128" s="22"/>
      <c r="X128" s="1"/>
      <c r="Y128" s="1"/>
      <c r="Z128" s="1"/>
      <c r="AA128" s="1"/>
      <c r="AB128" s="1"/>
      <c r="AC128" s="1"/>
      <c r="AD128" s="1"/>
    </row>
    <row r="129" spans="1:30" ht="15.75" customHeight="1" x14ac:dyDescent="0.2">
      <c r="A129" s="1"/>
      <c r="B129" s="1"/>
      <c r="C129" s="1"/>
      <c r="D129" s="1"/>
      <c r="E129" s="1"/>
      <c r="F129" s="1"/>
      <c r="G129" s="49"/>
      <c r="H129" s="1133"/>
      <c r="I129" s="1133"/>
      <c r="J129" s="1133"/>
      <c r="K129" s="1133"/>
      <c r="L129" s="1133"/>
      <c r="M129" s="1133"/>
      <c r="N129" s="1133"/>
      <c r="O129" s="1133"/>
      <c r="P129" s="1133"/>
      <c r="Q129" s="1133"/>
      <c r="R129" s="1133"/>
      <c r="S129" s="22"/>
      <c r="T129" s="1133"/>
      <c r="U129" s="1133"/>
      <c r="V129" s="1133"/>
      <c r="W129" s="22"/>
      <c r="X129" s="1"/>
      <c r="Y129" s="1"/>
      <c r="Z129" s="1"/>
      <c r="AA129" s="1"/>
      <c r="AB129" s="1"/>
      <c r="AC129" s="1"/>
      <c r="AD129" s="1"/>
    </row>
    <row r="130" spans="1:30" ht="15.75" customHeight="1" x14ac:dyDescent="0.2">
      <c r="A130" s="1"/>
      <c r="B130" s="1"/>
      <c r="C130" s="1"/>
      <c r="D130" s="1"/>
      <c r="E130" s="1"/>
      <c r="F130" s="1"/>
      <c r="G130" s="49"/>
      <c r="H130" s="1133"/>
      <c r="I130" s="1133"/>
      <c r="J130" s="1133"/>
      <c r="K130" s="1133"/>
      <c r="L130" s="1133"/>
      <c r="M130" s="1133"/>
      <c r="N130" s="1133"/>
      <c r="O130" s="1133"/>
      <c r="P130" s="1133"/>
      <c r="Q130" s="1133"/>
      <c r="R130" s="1133"/>
      <c r="S130" s="22"/>
      <c r="T130" s="1133"/>
      <c r="U130" s="1133"/>
      <c r="V130" s="1133"/>
      <c r="W130" s="22"/>
      <c r="X130" s="1"/>
      <c r="Y130" s="1"/>
      <c r="Z130" s="1"/>
      <c r="AA130" s="1"/>
      <c r="AB130" s="1"/>
      <c r="AC130" s="1"/>
      <c r="AD130" s="1"/>
    </row>
    <row r="131" spans="1:30" ht="15.75" customHeight="1" x14ac:dyDescent="0.2">
      <c r="A131" s="1"/>
      <c r="B131" s="1"/>
      <c r="C131" s="1"/>
      <c r="D131" s="1"/>
      <c r="E131" s="1"/>
      <c r="F131" s="1"/>
      <c r="G131" s="49"/>
      <c r="H131" s="1133"/>
      <c r="I131" s="1133"/>
      <c r="J131" s="1133"/>
      <c r="K131" s="1133"/>
      <c r="L131" s="1133"/>
      <c r="M131" s="1133"/>
      <c r="N131" s="1133"/>
      <c r="O131" s="1133"/>
      <c r="P131" s="1133"/>
      <c r="Q131" s="1133"/>
      <c r="R131" s="1133"/>
      <c r="S131" s="22"/>
      <c r="T131" s="1133"/>
      <c r="U131" s="1133"/>
      <c r="V131" s="1133"/>
      <c r="W131" s="22"/>
      <c r="X131" s="1"/>
      <c r="Y131" s="1"/>
      <c r="Z131" s="1"/>
      <c r="AA131" s="1"/>
      <c r="AB131" s="1"/>
      <c r="AC131" s="1"/>
      <c r="AD131" s="1"/>
    </row>
    <row r="132" spans="1:30" ht="15.75" customHeight="1" x14ac:dyDescent="0.2">
      <c r="A132" s="1"/>
      <c r="B132" s="1"/>
      <c r="C132" s="1"/>
      <c r="D132" s="1"/>
      <c r="E132" s="1"/>
      <c r="F132" s="1"/>
      <c r="G132" s="49"/>
      <c r="H132" s="1133"/>
      <c r="I132" s="1133"/>
      <c r="J132" s="1133"/>
      <c r="K132" s="1133"/>
      <c r="L132" s="1133"/>
      <c r="M132" s="1133"/>
      <c r="N132" s="1133"/>
      <c r="O132" s="1133"/>
      <c r="P132" s="1133"/>
      <c r="Q132" s="1133"/>
      <c r="R132" s="1133"/>
      <c r="S132" s="22"/>
      <c r="T132" s="1133"/>
      <c r="U132" s="1133"/>
      <c r="V132" s="1133"/>
      <c r="W132" s="22"/>
      <c r="X132" s="1"/>
      <c r="Y132" s="1"/>
      <c r="Z132" s="1"/>
      <c r="AA132" s="1"/>
      <c r="AB132" s="1"/>
      <c r="AC132" s="1"/>
      <c r="AD132" s="1"/>
    </row>
    <row r="133" spans="1:30" ht="15.75" customHeight="1" x14ac:dyDescent="0.2">
      <c r="A133" s="1"/>
      <c r="B133" s="1"/>
      <c r="C133" s="1"/>
      <c r="D133" s="1"/>
      <c r="E133" s="1"/>
      <c r="F133" s="1"/>
      <c r="G133" s="49"/>
      <c r="H133" s="1133"/>
      <c r="I133" s="1133"/>
      <c r="J133" s="1133"/>
      <c r="K133" s="1133"/>
      <c r="L133" s="1133"/>
      <c r="M133" s="1133"/>
      <c r="N133" s="1133"/>
      <c r="O133" s="1133"/>
      <c r="P133" s="1133"/>
      <c r="Q133" s="1133"/>
      <c r="R133" s="1133"/>
      <c r="S133" s="22"/>
      <c r="T133" s="1133"/>
      <c r="U133" s="1133"/>
      <c r="V133" s="1133"/>
      <c r="W133" s="22"/>
      <c r="X133" s="1"/>
      <c r="Y133" s="1"/>
      <c r="Z133" s="1"/>
      <c r="AA133" s="1"/>
      <c r="AB133" s="1"/>
      <c r="AC133" s="1"/>
      <c r="AD133" s="1"/>
    </row>
    <row r="134" spans="1:30" ht="15.75" customHeight="1" x14ac:dyDescent="0.2">
      <c r="A134" s="1"/>
      <c r="B134" s="1"/>
      <c r="C134" s="1"/>
      <c r="D134" s="1"/>
      <c r="E134" s="1"/>
      <c r="F134" s="1"/>
      <c r="G134" s="49"/>
      <c r="H134" s="1133"/>
      <c r="I134" s="1133"/>
      <c r="J134" s="1133"/>
      <c r="K134" s="1133"/>
      <c r="L134" s="1133"/>
      <c r="M134" s="1133"/>
      <c r="N134" s="1133"/>
      <c r="O134" s="1133"/>
      <c r="P134" s="1133"/>
      <c r="Q134" s="1133"/>
      <c r="R134" s="1133"/>
      <c r="S134" s="22"/>
      <c r="T134" s="1133"/>
      <c r="U134" s="1133"/>
      <c r="V134" s="1133"/>
      <c r="W134" s="22"/>
      <c r="X134" s="1"/>
      <c r="Y134" s="1"/>
      <c r="Z134" s="1"/>
      <c r="AA134" s="1"/>
      <c r="AB134" s="1"/>
      <c r="AC134" s="1"/>
      <c r="AD134" s="1"/>
    </row>
    <row r="135" spans="1:30" ht="15.75" customHeight="1" x14ac:dyDescent="0.2">
      <c r="A135" s="1"/>
      <c r="B135" s="1"/>
      <c r="C135" s="1"/>
      <c r="D135" s="1"/>
      <c r="E135" s="1"/>
      <c r="F135" s="1"/>
      <c r="G135" s="49"/>
      <c r="H135" s="1133"/>
      <c r="I135" s="1133"/>
      <c r="J135" s="1133"/>
      <c r="K135" s="1133"/>
      <c r="L135" s="1133"/>
      <c r="M135" s="1133"/>
      <c r="N135" s="1133"/>
      <c r="O135" s="1133"/>
      <c r="P135" s="1133"/>
      <c r="Q135" s="1133"/>
      <c r="R135" s="1133"/>
      <c r="S135" s="22"/>
      <c r="T135" s="1133"/>
      <c r="U135" s="1133"/>
      <c r="V135" s="1133"/>
      <c r="W135" s="22"/>
      <c r="X135" s="1"/>
      <c r="Y135" s="1"/>
      <c r="Z135" s="1"/>
      <c r="AA135" s="1"/>
      <c r="AB135" s="1"/>
      <c r="AC135" s="1"/>
      <c r="AD135" s="1"/>
    </row>
    <row r="136" spans="1:30" ht="15.75" customHeight="1" x14ac:dyDescent="0.2">
      <c r="A136" s="1"/>
      <c r="B136" s="1"/>
      <c r="C136" s="1"/>
      <c r="D136" s="1"/>
      <c r="E136" s="1"/>
      <c r="F136" s="1"/>
      <c r="G136" s="49"/>
      <c r="H136" s="1133"/>
      <c r="I136" s="1133"/>
      <c r="J136" s="1133"/>
      <c r="K136" s="1133"/>
      <c r="L136" s="1133"/>
      <c r="M136" s="1133"/>
      <c r="N136" s="1133"/>
      <c r="O136" s="1133"/>
      <c r="P136" s="1133"/>
      <c r="Q136" s="1133"/>
      <c r="R136" s="1133"/>
      <c r="S136" s="22"/>
      <c r="T136" s="1133"/>
      <c r="U136" s="1133"/>
      <c r="V136" s="1133"/>
      <c r="W136" s="22"/>
      <c r="X136" s="1"/>
      <c r="Y136" s="1"/>
      <c r="Z136" s="1"/>
      <c r="AA136" s="1"/>
      <c r="AB136" s="1"/>
      <c r="AC136" s="1"/>
      <c r="AD136" s="1"/>
    </row>
    <row r="137" spans="1:30" ht="15.75" customHeight="1" x14ac:dyDescent="0.2">
      <c r="A137" s="1"/>
      <c r="B137" s="1"/>
      <c r="C137" s="1"/>
      <c r="D137" s="1"/>
      <c r="E137" s="1"/>
      <c r="F137" s="1"/>
      <c r="G137" s="49"/>
      <c r="H137" s="1133"/>
      <c r="I137" s="1133"/>
      <c r="J137" s="1133"/>
      <c r="K137" s="1133"/>
      <c r="L137" s="1133"/>
      <c r="M137" s="1133"/>
      <c r="N137" s="1133"/>
      <c r="O137" s="1133"/>
      <c r="P137" s="1133"/>
      <c r="Q137" s="1133"/>
      <c r="R137" s="1133"/>
      <c r="S137" s="22"/>
      <c r="T137" s="1133"/>
      <c r="U137" s="1133"/>
      <c r="V137" s="1133"/>
      <c r="W137" s="22"/>
      <c r="X137" s="1"/>
      <c r="Y137" s="1"/>
      <c r="Z137" s="1"/>
      <c r="AA137" s="1"/>
      <c r="AB137" s="1"/>
      <c r="AC137" s="1"/>
      <c r="AD137" s="1"/>
    </row>
    <row r="138" spans="1:30" ht="15.75" customHeight="1" x14ac:dyDescent="0.2">
      <c r="A138" s="1"/>
      <c r="B138" s="1"/>
      <c r="C138" s="1"/>
      <c r="D138" s="1"/>
      <c r="E138" s="1"/>
      <c r="F138" s="1"/>
      <c r="G138" s="49"/>
      <c r="H138" s="1133"/>
      <c r="I138" s="1133"/>
      <c r="J138" s="1133"/>
      <c r="K138" s="1133"/>
      <c r="L138" s="1133"/>
      <c r="M138" s="1133"/>
      <c r="N138" s="1133"/>
      <c r="O138" s="1133"/>
      <c r="P138" s="1133"/>
      <c r="Q138" s="1133"/>
      <c r="R138" s="1133"/>
      <c r="S138" s="22"/>
      <c r="T138" s="1133"/>
      <c r="U138" s="1133"/>
      <c r="V138" s="1133"/>
      <c r="W138" s="22"/>
      <c r="X138" s="1"/>
      <c r="Y138" s="1"/>
      <c r="Z138" s="1"/>
      <c r="AA138" s="1"/>
      <c r="AB138" s="1"/>
      <c r="AC138" s="1"/>
      <c r="AD138" s="1"/>
    </row>
    <row r="139" spans="1:30" ht="15.75" customHeight="1" x14ac:dyDescent="0.2">
      <c r="A139" s="1"/>
      <c r="B139" s="1"/>
      <c r="C139" s="1"/>
      <c r="D139" s="1"/>
      <c r="E139" s="1"/>
      <c r="F139" s="1"/>
      <c r="G139" s="49"/>
      <c r="H139" s="1133"/>
      <c r="I139" s="1133"/>
      <c r="J139" s="1133"/>
      <c r="K139" s="1133"/>
      <c r="L139" s="1133"/>
      <c r="M139" s="1133"/>
      <c r="N139" s="1133"/>
      <c r="O139" s="1133"/>
      <c r="P139" s="1133"/>
      <c r="Q139" s="1133"/>
      <c r="R139" s="1133"/>
      <c r="S139" s="22"/>
      <c r="T139" s="1133"/>
      <c r="U139" s="1133"/>
      <c r="V139" s="1133"/>
      <c r="W139" s="22"/>
      <c r="X139" s="1"/>
      <c r="Y139" s="1"/>
      <c r="Z139" s="1"/>
      <c r="AA139" s="1"/>
      <c r="AB139" s="1"/>
      <c r="AC139" s="1"/>
      <c r="AD139" s="1"/>
    </row>
    <row r="140" spans="1:30" ht="15.75" customHeight="1" x14ac:dyDescent="0.2">
      <c r="A140" s="1"/>
      <c r="B140" s="1"/>
      <c r="C140" s="1"/>
      <c r="D140" s="1"/>
      <c r="E140" s="1"/>
      <c r="F140" s="1"/>
      <c r="G140" s="52"/>
      <c r="H140" s="1133"/>
      <c r="I140" s="1133"/>
      <c r="J140" s="1133"/>
      <c r="K140" s="1133"/>
      <c r="L140" s="1133"/>
      <c r="M140" s="1133"/>
      <c r="N140" s="1"/>
      <c r="O140" s="1"/>
      <c r="P140" s="1"/>
      <c r="Q140" s="1"/>
      <c r="R140" s="1"/>
      <c r="S140" s="22"/>
      <c r="T140" s="1"/>
      <c r="U140" s="1"/>
      <c r="V140" s="1"/>
      <c r="W140" s="22"/>
      <c r="X140" s="1"/>
      <c r="Y140" s="1"/>
      <c r="Z140" s="1"/>
      <c r="AA140" s="1"/>
      <c r="AB140" s="1"/>
      <c r="AC140" s="1"/>
      <c r="AD140" s="1"/>
    </row>
    <row r="141" spans="1:30" ht="15.75" customHeight="1" x14ac:dyDescent="0.2">
      <c r="A141" s="1"/>
      <c r="B141" s="1"/>
      <c r="C141" s="1"/>
      <c r="D141" s="1"/>
      <c r="E141" s="1"/>
      <c r="F141" s="1"/>
      <c r="G141" s="52"/>
      <c r="H141" s="1133"/>
      <c r="I141" s="1133"/>
      <c r="J141" s="1133"/>
      <c r="K141" s="1133"/>
      <c r="L141" s="1133"/>
      <c r="M141" s="1133"/>
      <c r="N141" s="1"/>
      <c r="O141" s="1"/>
      <c r="P141" s="1"/>
      <c r="Q141" s="1"/>
      <c r="R141" s="1"/>
      <c r="S141" s="22"/>
      <c r="T141" s="1"/>
      <c r="U141" s="1"/>
      <c r="V141" s="1"/>
      <c r="W141" s="22"/>
      <c r="X141" s="1"/>
      <c r="Y141" s="1"/>
      <c r="Z141" s="1"/>
      <c r="AA141" s="1"/>
      <c r="AB141" s="1"/>
      <c r="AC141" s="1"/>
      <c r="AD141" s="1"/>
    </row>
    <row r="142" spans="1:30" ht="15.75" customHeight="1" x14ac:dyDescent="0.2">
      <c r="A142" s="1"/>
      <c r="B142" s="1"/>
      <c r="C142" s="1"/>
      <c r="D142" s="1"/>
      <c r="E142" s="1"/>
      <c r="F142" s="1"/>
      <c r="G142" s="52"/>
      <c r="H142" s="1133"/>
      <c r="I142" s="1133"/>
      <c r="J142" s="1133"/>
      <c r="K142" s="1133"/>
      <c r="L142" s="1133"/>
      <c r="M142" s="1133"/>
      <c r="N142" s="1"/>
      <c r="O142" s="1"/>
      <c r="P142" s="1"/>
      <c r="Q142" s="1"/>
      <c r="R142" s="1"/>
      <c r="S142" s="22"/>
      <c r="T142" s="1"/>
      <c r="U142" s="1"/>
      <c r="V142" s="1"/>
      <c r="W142" s="22"/>
      <c r="X142" s="1"/>
      <c r="Y142" s="1"/>
      <c r="Z142" s="1"/>
      <c r="AA142" s="1"/>
      <c r="AB142" s="1"/>
      <c r="AC142" s="1"/>
      <c r="AD142" s="1"/>
    </row>
    <row r="143" spans="1:30" ht="15.75" customHeight="1" x14ac:dyDescent="0.2">
      <c r="A143" s="1"/>
      <c r="B143" s="1"/>
      <c r="C143" s="1"/>
      <c r="D143" s="1"/>
      <c r="E143" s="1"/>
      <c r="F143" s="1"/>
      <c r="G143" s="52"/>
      <c r="H143" s="1133"/>
      <c r="I143" s="1133"/>
      <c r="J143" s="1133"/>
      <c r="K143" s="1133"/>
      <c r="L143" s="1133"/>
      <c r="M143" s="1133"/>
      <c r="N143" s="1"/>
      <c r="O143" s="1"/>
      <c r="P143" s="1"/>
      <c r="Q143" s="1"/>
      <c r="R143" s="1"/>
      <c r="S143" s="25"/>
      <c r="T143" s="1"/>
      <c r="U143" s="1"/>
      <c r="V143" s="1"/>
      <c r="W143" s="25"/>
      <c r="X143" s="1"/>
      <c r="Y143" s="1"/>
      <c r="Z143" s="1"/>
      <c r="AA143" s="1"/>
      <c r="AB143" s="1"/>
      <c r="AC143" s="1"/>
      <c r="AD143" s="1"/>
    </row>
    <row r="144" spans="1:30" ht="15.75" customHeight="1" x14ac:dyDescent="0.2">
      <c r="A144" s="1"/>
      <c r="B144" s="1"/>
      <c r="C144" s="1"/>
      <c r="D144" s="1"/>
      <c r="E144" s="1"/>
      <c r="F144" s="1"/>
      <c r="G144" s="52"/>
      <c r="H144" s="1133"/>
      <c r="I144" s="1133"/>
      <c r="J144" s="1133"/>
      <c r="K144" s="1133"/>
      <c r="L144" s="1133"/>
      <c r="M144" s="1133"/>
      <c r="N144" s="1"/>
      <c r="O144" s="1"/>
      <c r="P144" s="1"/>
      <c r="Q144" s="1"/>
      <c r="R144" s="1"/>
      <c r="S144" s="25"/>
      <c r="T144" s="1"/>
      <c r="U144" s="1"/>
      <c r="V144" s="1"/>
      <c r="W144" s="25"/>
      <c r="X144" s="1"/>
      <c r="Y144" s="1"/>
      <c r="Z144" s="1"/>
      <c r="AA144" s="1"/>
      <c r="AB144" s="1"/>
      <c r="AC144" s="1"/>
      <c r="AD144" s="1"/>
    </row>
    <row r="145" spans="1:30" ht="15.75" customHeight="1" x14ac:dyDescent="0.2">
      <c r="A145" s="1"/>
      <c r="B145" s="1"/>
      <c r="C145" s="1"/>
      <c r="D145" s="1"/>
      <c r="E145" s="1"/>
      <c r="F145" s="1"/>
      <c r="G145" s="52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25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5.75" customHeight="1" x14ac:dyDescent="0.2">
      <c r="A146" s="1"/>
      <c r="B146" s="1"/>
      <c r="C146" s="1"/>
      <c r="D146" s="1"/>
      <c r="E146" s="1"/>
      <c r="F146" s="1"/>
      <c r="G146" s="52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25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5.75" customHeight="1" x14ac:dyDescent="0.2">
      <c r="A147" s="1"/>
      <c r="B147" s="1"/>
      <c r="C147" s="1"/>
      <c r="D147" s="1"/>
      <c r="E147" s="1"/>
      <c r="F147" s="1"/>
      <c r="G147" s="52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25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5.75" customHeight="1" x14ac:dyDescent="0.2">
      <c r="A148" s="1"/>
      <c r="B148" s="1"/>
      <c r="C148" s="1"/>
      <c r="D148" s="1"/>
      <c r="E148" s="1"/>
      <c r="F148" s="1"/>
      <c r="G148" s="52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25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5.75" customHeight="1" x14ac:dyDescent="0.2">
      <c r="A149" s="1"/>
      <c r="B149" s="1"/>
      <c r="C149" s="1"/>
      <c r="D149" s="1"/>
      <c r="E149" s="1"/>
      <c r="F149" s="1"/>
      <c r="G149" s="52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25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5.75" customHeight="1" x14ac:dyDescent="0.2">
      <c r="A150" s="1"/>
      <c r="B150" s="1"/>
      <c r="C150" s="1"/>
      <c r="D150" s="1"/>
      <c r="E150" s="1"/>
      <c r="F150" s="1"/>
      <c r="G150" s="52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5.75" customHeight="1" x14ac:dyDescent="0.2">
      <c r="A151" s="1"/>
      <c r="B151" s="1"/>
      <c r="C151" s="1"/>
      <c r="D151" s="1"/>
      <c r="E151" s="1"/>
      <c r="F151" s="1"/>
      <c r="G151" s="52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5.75" customHeight="1" x14ac:dyDescent="0.2">
      <c r="A152" s="1"/>
      <c r="B152" s="1"/>
      <c r="C152" s="1"/>
      <c r="D152" s="1"/>
      <c r="E152" s="1"/>
      <c r="F152" s="1"/>
      <c r="G152" s="52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5.75" customHeight="1" x14ac:dyDescent="0.2">
      <c r="A153" s="1"/>
      <c r="B153" s="1"/>
      <c r="C153" s="1"/>
      <c r="D153" s="1"/>
      <c r="E153" s="1"/>
      <c r="F153" s="1"/>
      <c r="G153" s="52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5.75" customHeight="1" x14ac:dyDescent="0.2">
      <c r="A154" s="1"/>
      <c r="B154" s="1"/>
      <c r="C154" s="1"/>
      <c r="D154" s="1"/>
      <c r="E154" s="1"/>
      <c r="F154" s="1"/>
      <c r="G154" s="53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5.75" customHeight="1" x14ac:dyDescent="0.2">
      <c r="A155" s="1"/>
      <c r="B155" s="1"/>
      <c r="C155" s="1"/>
      <c r="D155" s="1"/>
      <c r="E155" s="1"/>
      <c r="F155" s="1"/>
      <c r="G155" s="2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5.75" customHeight="1" x14ac:dyDescent="0.2">
      <c r="A156" s="1"/>
      <c r="B156" s="1"/>
      <c r="C156" s="1"/>
      <c r="D156" s="1"/>
      <c r="E156" s="1"/>
      <c r="F156" s="1"/>
      <c r="G156" s="2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5.75" customHeight="1" x14ac:dyDescent="0.2">
      <c r="A157" s="1"/>
      <c r="B157" s="1"/>
      <c r="C157" s="1"/>
      <c r="D157" s="1"/>
      <c r="E157" s="1"/>
      <c r="F157" s="1"/>
      <c r="G157" s="2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5.75" customHeight="1" x14ac:dyDescent="0.2">
      <c r="A158" s="1"/>
      <c r="B158" s="1"/>
      <c r="C158" s="1"/>
      <c r="D158" s="1"/>
      <c r="E158" s="1"/>
      <c r="F158" s="1"/>
      <c r="G158" s="2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5.75" customHeight="1" x14ac:dyDescent="0.2">
      <c r="A159" s="1"/>
      <c r="B159" s="1"/>
      <c r="C159" s="1"/>
      <c r="D159" s="1"/>
      <c r="E159" s="1"/>
      <c r="F159" s="1"/>
      <c r="G159" s="2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5.75" customHeight="1" x14ac:dyDescent="0.2">
      <c r="A160" s="1"/>
      <c r="B160" s="1"/>
      <c r="C160" s="1"/>
      <c r="D160" s="1"/>
      <c r="E160" s="1"/>
      <c r="F160" s="1"/>
      <c r="G160" s="2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5.75" customHeight="1" x14ac:dyDescent="0.2">
      <c r="A161" s="1"/>
      <c r="B161" s="1"/>
      <c r="C161" s="1"/>
      <c r="D161" s="1"/>
      <c r="E161" s="1"/>
      <c r="F161" s="1"/>
      <c r="G161" s="2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5.75" customHeight="1" x14ac:dyDescent="0.2">
      <c r="A162" s="1"/>
      <c r="B162" s="1"/>
      <c r="C162" s="1"/>
      <c r="D162" s="1"/>
      <c r="E162" s="1"/>
      <c r="F162" s="1"/>
      <c r="G162" s="2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5.75" customHeight="1" x14ac:dyDescent="0.2">
      <c r="A163" s="1"/>
      <c r="B163" s="1"/>
      <c r="C163" s="1"/>
      <c r="D163" s="1"/>
      <c r="E163" s="1"/>
      <c r="F163" s="1"/>
      <c r="G163" s="2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5.75" customHeight="1" x14ac:dyDescent="0.2">
      <c r="A164" s="1"/>
      <c r="B164" s="1"/>
      <c r="C164" s="1"/>
      <c r="D164" s="1"/>
      <c r="E164" s="1"/>
      <c r="F164" s="1"/>
      <c r="G164" s="2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5.75" customHeight="1" x14ac:dyDescent="0.2">
      <c r="A165" s="1"/>
      <c r="B165" s="1"/>
      <c r="C165" s="1"/>
      <c r="D165" s="1"/>
      <c r="E165" s="1"/>
      <c r="F165" s="1"/>
      <c r="G165" s="2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5.75" customHeight="1" x14ac:dyDescent="0.2">
      <c r="A166" s="1"/>
      <c r="B166" s="1"/>
      <c r="C166" s="1"/>
      <c r="D166" s="1"/>
      <c r="E166" s="1"/>
      <c r="F166" s="1"/>
      <c r="G166" s="2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5.75" customHeight="1" x14ac:dyDescent="0.2">
      <c r="A167" s="1"/>
      <c r="B167" s="1"/>
      <c r="C167" s="1"/>
      <c r="D167" s="1"/>
      <c r="E167" s="1"/>
      <c r="F167" s="1"/>
      <c r="G167" s="2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5.75" customHeight="1" x14ac:dyDescent="0.2">
      <c r="A168" s="1"/>
      <c r="B168" s="1"/>
      <c r="C168" s="1"/>
      <c r="D168" s="1"/>
      <c r="E168" s="1"/>
      <c r="F168" s="1"/>
      <c r="G168" s="2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5.75" customHeight="1" x14ac:dyDescent="0.2">
      <c r="A169" s="1"/>
      <c r="B169" s="1"/>
      <c r="C169" s="1"/>
      <c r="D169" s="1"/>
      <c r="E169" s="1"/>
      <c r="F169" s="1"/>
      <c r="G169" s="2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5.75" customHeight="1" x14ac:dyDescent="0.2">
      <c r="A170" s="1"/>
      <c r="B170" s="1"/>
      <c r="C170" s="1"/>
      <c r="D170" s="1"/>
      <c r="E170" s="1"/>
      <c r="F170" s="1"/>
      <c r="G170" s="2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5.75" customHeight="1" x14ac:dyDescent="0.2">
      <c r="A171" s="1"/>
      <c r="B171" s="1"/>
      <c r="C171" s="1"/>
      <c r="D171" s="1"/>
      <c r="E171" s="1"/>
      <c r="F171" s="1"/>
      <c r="G171" s="2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5.75" customHeight="1" x14ac:dyDescent="0.2">
      <c r="A172" s="1"/>
      <c r="B172" s="1"/>
      <c r="C172" s="1"/>
      <c r="D172" s="1"/>
      <c r="E172" s="1"/>
      <c r="F172" s="1"/>
      <c r="G172" s="2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5.75" customHeight="1" x14ac:dyDescent="0.2">
      <c r="A173" s="1"/>
      <c r="B173" s="1"/>
      <c r="C173" s="1"/>
      <c r="D173" s="1"/>
      <c r="E173" s="1"/>
      <c r="F173" s="1"/>
      <c r="G173" s="2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5.75" customHeight="1" x14ac:dyDescent="0.2">
      <c r="A174" s="1"/>
      <c r="B174" s="1"/>
      <c r="C174" s="1"/>
      <c r="D174" s="1"/>
      <c r="E174" s="1"/>
      <c r="F174" s="1"/>
      <c r="G174" s="2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5.75" customHeight="1" x14ac:dyDescent="0.2">
      <c r="A175" s="1"/>
      <c r="B175" s="1"/>
      <c r="C175" s="1"/>
      <c r="D175" s="1"/>
      <c r="E175" s="1"/>
      <c r="F175" s="1"/>
      <c r="G175" s="2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5.75" customHeight="1" x14ac:dyDescent="0.2">
      <c r="A176" s="1"/>
      <c r="B176" s="1"/>
      <c r="C176" s="1"/>
      <c r="D176" s="1"/>
      <c r="E176" s="1"/>
      <c r="F176" s="1"/>
      <c r="G176" s="30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5.75" customHeight="1" x14ac:dyDescent="0.2">
      <c r="A177" s="1"/>
      <c r="B177" s="1"/>
      <c r="C177" s="1"/>
      <c r="D177" s="1"/>
      <c r="E177" s="1"/>
      <c r="F177" s="1"/>
      <c r="G177" s="30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5.75" customHeight="1" x14ac:dyDescent="0.2">
      <c r="A178" s="1"/>
      <c r="B178" s="1"/>
      <c r="C178" s="1"/>
      <c r="D178" s="1"/>
      <c r="E178" s="1"/>
      <c r="F178" s="1"/>
      <c r="G178" s="30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5.75" customHeight="1" x14ac:dyDescent="0.2">
      <c r="A179" s="1"/>
      <c r="B179" s="1"/>
      <c r="C179" s="1"/>
      <c r="D179" s="1"/>
      <c r="E179" s="1"/>
      <c r="F179" s="1"/>
      <c r="G179" s="30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5.75" customHeight="1" x14ac:dyDescent="0.2">
      <c r="A181" s="1"/>
      <c r="B181" s="1"/>
      <c r="C181" s="1"/>
      <c r="D181" s="1"/>
      <c r="E181" s="1"/>
      <c r="F181" s="1"/>
      <c r="G181" s="30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5.75" customHeight="1" x14ac:dyDescent="0.2">
      <c r="A183" s="1"/>
      <c r="B183" s="1"/>
      <c r="C183" s="1"/>
      <c r="D183" s="1"/>
      <c r="E183" s="1"/>
      <c r="F183" s="1"/>
      <c r="G183" s="30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5.75" customHeight="1" x14ac:dyDescent="0.2">
      <c r="A186" s="1"/>
      <c r="B186" s="1"/>
      <c r="C186" s="1"/>
      <c r="D186" s="1"/>
      <c r="E186" s="1"/>
      <c r="F186" s="1"/>
      <c r="G186" s="30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5.75" customHeight="1" x14ac:dyDescent="0.2">
      <c r="A187" s="1"/>
      <c r="B187" s="1"/>
      <c r="C187" s="1"/>
      <c r="D187" s="1"/>
      <c r="E187" s="1"/>
      <c r="F187" s="1"/>
      <c r="G187" s="30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5.75" customHeight="1" x14ac:dyDescent="0.2">
      <c r="A188" s="1"/>
      <c r="B188" s="1"/>
      <c r="C188" s="1"/>
      <c r="D188" s="1"/>
      <c r="E188" s="1"/>
      <c r="F188" s="1"/>
      <c r="G188" s="30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5.75" customHeight="1" x14ac:dyDescent="0.2">
      <c r="A189" s="1"/>
      <c r="B189" s="1"/>
      <c r="C189" s="1"/>
      <c r="D189" s="1"/>
      <c r="E189" s="1"/>
      <c r="F189" s="1"/>
      <c r="G189" s="30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5.75" customHeight="1" x14ac:dyDescent="0.2">
      <c r="A190" s="1"/>
      <c r="B190" s="1"/>
      <c r="C190" s="1"/>
      <c r="D190" s="1"/>
      <c r="E190" s="1"/>
      <c r="F190" s="1"/>
      <c r="G190" s="30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5.75" customHeight="1" x14ac:dyDescent="0.2">
      <c r="A191" s="1"/>
      <c r="B191" s="1"/>
      <c r="C191" s="1"/>
      <c r="D191" s="1"/>
      <c r="E191" s="1"/>
      <c r="F191" s="1"/>
      <c r="G191" s="30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5.75" customHeight="1" x14ac:dyDescent="0.2">
      <c r="A192" s="1"/>
      <c r="B192" s="1"/>
      <c r="C192" s="1"/>
      <c r="D192" s="1"/>
      <c r="E192" s="1"/>
      <c r="F192" s="1"/>
      <c r="G192" s="30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spans="1:30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  <row r="1001" spans="1:30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</row>
    <row r="1002" spans="1:30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</row>
    <row r="1003" spans="1:30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</row>
    <row r="1004" spans="1:30" ht="15.75" customHeight="1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</row>
    <row r="1005" spans="1:30" ht="15.75" customHeight="1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</row>
    <row r="1006" spans="1:30" ht="15.75" customHeight="1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</row>
    <row r="1007" spans="1:30" ht="15.75" customHeight="1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</row>
    <row r="1008" spans="1:30" ht="15.75" customHeight="1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</row>
    <row r="1009" spans="1:30" ht="15.75" customHeight="1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</row>
    <row r="1010" spans="1:30" ht="15.75" customHeight="1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</row>
  </sheetData>
  <mergeCells count="6">
    <mergeCell ref="F1:F2"/>
    <mergeCell ref="J1:L1"/>
    <mergeCell ref="N1:P1"/>
    <mergeCell ref="T1:V1"/>
    <mergeCell ref="N122:P122"/>
    <mergeCell ref="T122:V122"/>
  </mergeCells>
  <pageMargins left="0.08" right="0.11" top="0.75" bottom="0.75" header="0" footer="0"/>
  <pageSetup fitToWidth="0" fitToHeight="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1004"/>
  <sheetViews>
    <sheetView workbookViewId="0">
      <selection activeCell="B4" sqref="B4:S4"/>
    </sheetView>
  </sheetViews>
  <sheetFormatPr baseColWidth="10" defaultColWidth="14.5" defaultRowHeight="15" customHeight="1" x14ac:dyDescent="0.2"/>
  <cols>
    <col min="1" max="1" width="10.33203125" customWidth="1"/>
    <col min="2" max="2" width="25" bestFit="1" customWidth="1"/>
    <col min="3" max="3" width="45.83203125" hidden="1" customWidth="1"/>
    <col min="4" max="4" width="7.5" bestFit="1" customWidth="1"/>
    <col min="5" max="5" width="9.1640625" bestFit="1" customWidth="1"/>
    <col min="6" max="6" width="9.83203125" customWidth="1"/>
    <col min="7" max="7" width="9.5" customWidth="1"/>
    <col min="8" max="8" width="11.5" customWidth="1"/>
    <col min="9" max="9" width="10.33203125" customWidth="1"/>
    <col min="10" max="14" width="7.5" hidden="1" customWidth="1"/>
    <col min="15" max="15" width="4.6640625" customWidth="1"/>
    <col min="16" max="16" width="7.1640625" customWidth="1"/>
    <col min="17" max="21" width="7.5" customWidth="1"/>
    <col min="22" max="22" width="5.5" customWidth="1"/>
    <col min="23" max="23" width="6.83203125" customWidth="1"/>
    <col min="24" max="27" width="7.5" customWidth="1"/>
    <col min="28" max="31" width="9.1640625" customWidth="1"/>
  </cols>
  <sheetData>
    <row r="1" spans="1:31" x14ac:dyDescent="0.2">
      <c r="A1" s="153"/>
      <c r="B1" s="154"/>
      <c r="C1" s="154"/>
      <c r="D1" s="154"/>
      <c r="E1" s="154"/>
      <c r="F1" s="1216" t="s">
        <v>1248</v>
      </c>
      <c r="G1" s="155"/>
      <c r="H1" s="154"/>
      <c r="I1" s="154"/>
      <c r="J1" s="1189" t="s">
        <v>0</v>
      </c>
      <c r="K1" s="1185"/>
      <c r="L1" s="1185"/>
      <c r="M1" s="1124"/>
      <c r="N1" s="207"/>
      <c r="O1" s="156"/>
      <c r="P1" s="153"/>
      <c r="Q1" s="1184" t="s">
        <v>1</v>
      </c>
      <c r="R1" s="1184"/>
      <c r="S1" s="1185"/>
      <c r="T1" s="1185"/>
      <c r="U1" s="1186"/>
      <c r="V1" s="156"/>
      <c r="W1" s="153"/>
      <c r="X1" s="1184" t="s">
        <v>2</v>
      </c>
      <c r="Y1" s="1185"/>
      <c r="Z1" s="1185"/>
      <c r="AA1" s="1186"/>
      <c r="AB1" s="1"/>
      <c r="AC1" s="1"/>
      <c r="AD1" s="1"/>
      <c r="AE1" s="1"/>
    </row>
    <row r="2" spans="1:31" x14ac:dyDescent="0.2">
      <c r="A2" s="158" t="s">
        <v>4</v>
      </c>
      <c r="B2" s="159" t="s">
        <v>5</v>
      </c>
      <c r="C2" s="159" t="s">
        <v>138</v>
      </c>
      <c r="D2" s="159" t="s">
        <v>8</v>
      </c>
      <c r="E2" s="159" t="s">
        <v>432</v>
      </c>
      <c r="F2" s="1217"/>
      <c r="G2" s="160" t="s">
        <v>10</v>
      </c>
      <c r="H2" s="159" t="s">
        <v>11</v>
      </c>
      <c r="I2" s="159" t="s">
        <v>12</v>
      </c>
      <c r="J2" s="208" t="s">
        <v>1249</v>
      </c>
      <c r="K2" s="161" t="s">
        <v>16</v>
      </c>
      <c r="L2" s="161" t="s">
        <v>1250</v>
      </c>
      <c r="M2" s="161" t="s">
        <v>82</v>
      </c>
      <c r="N2" s="162" t="s">
        <v>975</v>
      </c>
      <c r="O2" s="159"/>
      <c r="P2" s="208" t="s">
        <v>1249</v>
      </c>
      <c r="Q2" s="161" t="s">
        <v>16</v>
      </c>
      <c r="R2" s="161" t="s">
        <v>17</v>
      </c>
      <c r="S2" s="161" t="s">
        <v>1250</v>
      </c>
      <c r="T2" s="161" t="s">
        <v>82</v>
      </c>
      <c r="U2" s="162" t="s">
        <v>975</v>
      </c>
      <c r="V2" s="156"/>
      <c r="W2" s="208" t="s">
        <v>1249</v>
      </c>
      <c r="X2" s="161" t="s">
        <v>16</v>
      </c>
      <c r="Y2" s="161" t="s">
        <v>1250</v>
      </c>
      <c r="Z2" s="161" t="s">
        <v>82</v>
      </c>
      <c r="AA2" s="162" t="s">
        <v>975</v>
      </c>
      <c r="AB2" s="1"/>
      <c r="AC2" s="1"/>
      <c r="AD2" s="1"/>
      <c r="AE2" s="1"/>
    </row>
    <row r="3" spans="1:31" s="577" customFormat="1" ht="15.75" customHeight="1" x14ac:dyDescent="0.2">
      <c r="A3" s="175" t="s">
        <v>20</v>
      </c>
      <c r="B3" s="8" t="s">
        <v>1251</v>
      </c>
      <c r="C3" s="695" t="s">
        <v>1252</v>
      </c>
      <c r="D3" s="695" t="str">
        <f>VLOOKUP(C3,'Items in Tally'!$A$2:$D$4982,2,FALSE)</f>
        <v>226 PC</v>
      </c>
      <c r="E3" s="695" t="s">
        <v>368</v>
      </c>
      <c r="F3" s="695" t="s">
        <v>167</v>
      </c>
      <c r="G3" s="405">
        <v>45772</v>
      </c>
      <c r="H3" s="1130">
        <v>0.39200000000000002</v>
      </c>
      <c r="I3" s="125">
        <v>35</v>
      </c>
      <c r="J3" s="213">
        <f t="shared" ref="J3:K3" si="0">IF(P3="","",P3/$I3-1)</f>
        <v>0.25714285714285712</v>
      </c>
      <c r="K3" s="9">
        <f t="shared" si="0"/>
        <v>0.22857142857142865</v>
      </c>
      <c r="L3" s="9">
        <f t="shared" ref="L3:N4" si="1">IF(S3="","",S3/$I3-1)</f>
        <v>0.19999999999999996</v>
      </c>
      <c r="M3" s="9" t="str">
        <f t="shared" si="1"/>
        <v/>
      </c>
      <c r="N3" s="177" t="str">
        <f t="shared" si="1"/>
        <v/>
      </c>
      <c r="O3" s="1130"/>
      <c r="P3" s="305">
        <v>44</v>
      </c>
      <c r="Q3" s="75">
        <v>43</v>
      </c>
      <c r="R3" s="75"/>
      <c r="S3" s="75">
        <v>42</v>
      </c>
      <c r="T3" s="75"/>
      <c r="U3" s="438"/>
      <c r="V3" s="125"/>
      <c r="W3" s="305">
        <f>IF(P3="","",CEILING(P3*1.015,0.5))</f>
        <v>45</v>
      </c>
      <c r="X3" s="125">
        <f>IF(Q3="","",CEILING(Q3*1.015,0.5))</f>
        <v>44</v>
      </c>
      <c r="Y3" s="125">
        <f>IF(S3="","",CEILING(S3*1.015,0.5))</f>
        <v>43</v>
      </c>
      <c r="Z3" s="125" t="str">
        <f>IF(T3="","",CEILING(T3*1.015,0.5))</f>
        <v/>
      </c>
      <c r="AA3" s="306" t="str">
        <f>IF(U3="","",CEILING(U3*1.015,0.5))</f>
        <v/>
      </c>
      <c r="AB3" s="8"/>
      <c r="AC3" s="8"/>
      <c r="AD3" s="8"/>
      <c r="AE3" s="8"/>
    </row>
    <row r="4" spans="1:31" s="577" customFormat="1" ht="16" x14ac:dyDescent="0.2">
      <c r="A4" s="175" t="s">
        <v>20</v>
      </c>
      <c r="B4" s="8" t="s">
        <v>317</v>
      </c>
      <c r="C4" s="695" t="s">
        <v>1253</v>
      </c>
      <c r="D4" s="695" t="str">
        <f>VLOOKUP(C4,'Items in Tally'!$A$2:$D$4982,2,FALSE)</f>
        <v>38174 PC</v>
      </c>
      <c r="E4" s="695" t="s">
        <v>408</v>
      </c>
      <c r="F4" s="695" t="s">
        <v>1254</v>
      </c>
      <c r="G4" s="405">
        <v>45772</v>
      </c>
      <c r="H4" s="1130">
        <v>0.184</v>
      </c>
      <c r="I4" s="125">
        <v>16.309999999999999</v>
      </c>
      <c r="J4" s="213" t="str">
        <f t="shared" ref="J4:K4" si="2">IF(P4="","",P4/$I4-1)</f>
        <v/>
      </c>
      <c r="K4" s="9">
        <f t="shared" si="2"/>
        <v>0.34886572654813008</v>
      </c>
      <c r="L4" s="9">
        <f t="shared" si="1"/>
        <v>0.24156958920907434</v>
      </c>
      <c r="M4" s="9">
        <f t="shared" si="1"/>
        <v>0.22624156958920927</v>
      </c>
      <c r="N4" s="177">
        <f t="shared" si="1"/>
        <v>0.21091354996934397</v>
      </c>
      <c r="O4" s="1130"/>
      <c r="P4" s="305"/>
      <c r="Q4" s="75">
        <v>22</v>
      </c>
      <c r="R4" s="75">
        <v>21</v>
      </c>
      <c r="S4" s="75">
        <v>20.25</v>
      </c>
      <c r="T4" s="75">
        <v>20</v>
      </c>
      <c r="U4" s="437">
        <v>19.75</v>
      </c>
      <c r="V4" s="125"/>
      <c r="W4" s="305" t="str">
        <f t="shared" ref="W4:W14" si="3">IF(P4="","",CEILING(P4*1.015,0.5))</f>
        <v/>
      </c>
      <c r="X4" s="125">
        <f t="shared" ref="X4:X14" si="4">IF(Q4="","",CEILING(Q4*1.015,0.5))</f>
        <v>22.5</v>
      </c>
      <c r="Y4" s="125">
        <f t="shared" ref="Y4:Y14" si="5">IF(S4="","",CEILING(S4*1.015,0.5))</f>
        <v>21</v>
      </c>
      <c r="Z4" s="125">
        <f t="shared" ref="Z4:Z14" si="6">IF(T4="","",CEILING(T4*1.015,0.5))</f>
        <v>20.5</v>
      </c>
      <c r="AA4" s="306">
        <f t="shared" ref="AA4:AA14" si="7">IF(U4="","",CEILING(U4*1.015,0.5))</f>
        <v>20.5</v>
      </c>
      <c r="AB4" s="1130"/>
      <c r="AC4" s="42"/>
      <c r="AD4" s="8"/>
      <c r="AE4" s="8"/>
    </row>
    <row r="5" spans="1:31" s="624" customFormat="1" ht="16" x14ac:dyDescent="0.2">
      <c r="A5" s="536" t="s">
        <v>321</v>
      </c>
      <c r="B5" s="119" t="s">
        <v>1255</v>
      </c>
      <c r="C5" s="708" t="s">
        <v>1256</v>
      </c>
      <c r="D5" s="695" t="str">
        <f>VLOOKUP(C5,'Items in Tally'!$A$2:$D$4982,2,FALSE)</f>
        <v>1540 PC</v>
      </c>
      <c r="E5" s="708" t="s">
        <v>149</v>
      </c>
      <c r="F5" s="708" t="s">
        <v>1257</v>
      </c>
      <c r="G5" s="685">
        <v>45620</v>
      </c>
      <c r="H5" s="1157">
        <v>0.38</v>
      </c>
      <c r="I5" s="586">
        <v>33</v>
      </c>
      <c r="J5" s="598"/>
      <c r="K5" s="120"/>
      <c r="L5" s="120"/>
      <c r="M5" s="120"/>
      <c r="N5" s="599"/>
      <c r="O5" s="1157"/>
      <c r="P5" s="638">
        <v>48</v>
      </c>
      <c r="Q5" s="590">
        <v>43</v>
      </c>
      <c r="R5" s="590"/>
      <c r="S5" s="590">
        <v>41</v>
      </c>
      <c r="T5" s="590"/>
      <c r="U5" s="710"/>
      <c r="V5" s="586"/>
      <c r="W5" s="638">
        <f t="shared" si="3"/>
        <v>49</v>
      </c>
      <c r="X5" s="586">
        <f t="shared" si="4"/>
        <v>44</v>
      </c>
      <c r="Y5" s="586">
        <f t="shared" si="5"/>
        <v>42</v>
      </c>
      <c r="Z5" s="125" t="str">
        <f t="shared" si="6"/>
        <v/>
      </c>
      <c r="AA5" s="306" t="str">
        <f t="shared" si="7"/>
        <v/>
      </c>
      <c r="AB5" s="1157"/>
      <c r="AC5" s="604"/>
      <c r="AD5" s="119"/>
      <c r="AE5" s="119"/>
    </row>
    <row r="6" spans="1:31" s="577" customFormat="1" ht="16" x14ac:dyDescent="0.2">
      <c r="A6" s="175" t="s">
        <v>321</v>
      </c>
      <c r="B6" s="8" t="s">
        <v>394</v>
      </c>
      <c r="C6" s="695" t="s">
        <v>1258</v>
      </c>
      <c r="D6" s="695" t="str">
        <f>VLOOKUP(C6,'Items in Tally'!$A$2:$D$4982,2,FALSE)</f>
        <v>140 PC</v>
      </c>
      <c r="E6" s="695"/>
      <c r="F6" s="695" t="s">
        <v>438</v>
      </c>
      <c r="G6" s="405">
        <v>45346</v>
      </c>
      <c r="H6" s="1130">
        <v>1.52</v>
      </c>
      <c r="I6" s="125">
        <v>130.75</v>
      </c>
      <c r="J6" s="213"/>
      <c r="K6" s="9"/>
      <c r="L6" s="9"/>
      <c r="M6" s="9"/>
      <c r="N6" s="177"/>
      <c r="O6" s="1130"/>
      <c r="P6" s="305">
        <v>166</v>
      </c>
      <c r="Q6" s="75">
        <v>157</v>
      </c>
      <c r="R6" s="75"/>
      <c r="S6" s="75"/>
      <c r="T6" s="75"/>
      <c r="U6" s="438"/>
      <c r="V6" s="125"/>
      <c r="W6" s="305">
        <f t="shared" si="3"/>
        <v>168.5</v>
      </c>
      <c r="X6" s="125">
        <f t="shared" si="4"/>
        <v>159.5</v>
      </c>
      <c r="Y6" s="125" t="str">
        <f t="shared" si="5"/>
        <v/>
      </c>
      <c r="Z6" s="125" t="str">
        <f t="shared" si="6"/>
        <v/>
      </c>
      <c r="AA6" s="306" t="str">
        <f t="shared" si="7"/>
        <v/>
      </c>
      <c r="AB6" s="1130"/>
      <c r="AC6" s="42"/>
      <c r="AD6" s="8"/>
      <c r="AE6" s="8"/>
    </row>
    <row r="7" spans="1:31" s="577" customFormat="1" ht="16" x14ac:dyDescent="0.2">
      <c r="A7" s="175" t="s">
        <v>20</v>
      </c>
      <c r="B7" s="10" t="s">
        <v>1259</v>
      </c>
      <c r="C7" s="695" t="s">
        <v>1260</v>
      </c>
      <c r="D7" s="695" t="str">
        <f>VLOOKUP(C7,'Items in Tally'!$A$2:$D$4982,2,FALSE)</f>
        <v>453 PC</v>
      </c>
      <c r="E7" s="695" t="s">
        <v>167</v>
      </c>
      <c r="F7" s="695" t="s">
        <v>81</v>
      </c>
      <c r="G7" s="405">
        <v>45772</v>
      </c>
      <c r="H7" s="125">
        <v>0.38</v>
      </c>
      <c r="I7" s="125">
        <v>33.700000000000003</v>
      </c>
      <c r="J7" s="213">
        <f t="shared" ref="J7:K7" si="8">IF(P7="","",P7/$I7-1)</f>
        <v>0.42433234421364974</v>
      </c>
      <c r="K7" s="9">
        <f t="shared" si="8"/>
        <v>0.30563798219584548</v>
      </c>
      <c r="L7" s="9">
        <f t="shared" ref="L7:N9" si="9">IF(S7="","",S7/$I7-1)</f>
        <v>0.2166172106824924</v>
      </c>
      <c r="M7" s="9" t="str">
        <f t="shared" si="9"/>
        <v/>
      </c>
      <c r="N7" s="177" t="str">
        <f t="shared" si="9"/>
        <v/>
      </c>
      <c r="O7" s="1130"/>
      <c r="P7" s="305">
        <v>48</v>
      </c>
      <c r="Q7" s="75">
        <v>44</v>
      </c>
      <c r="R7" s="75"/>
      <c r="S7" s="75">
        <v>41</v>
      </c>
      <c r="T7" s="75"/>
      <c r="U7" s="438"/>
      <c r="V7" s="125"/>
      <c r="W7" s="305">
        <f t="shared" si="3"/>
        <v>49</v>
      </c>
      <c r="X7" s="125">
        <f t="shared" si="4"/>
        <v>45</v>
      </c>
      <c r="Y7" s="125">
        <f t="shared" si="5"/>
        <v>42</v>
      </c>
      <c r="Z7" s="125" t="str">
        <f t="shared" si="6"/>
        <v/>
      </c>
      <c r="AA7" s="306" t="str">
        <f t="shared" si="7"/>
        <v/>
      </c>
      <c r="AB7" s="1130"/>
      <c r="AC7" s="42"/>
      <c r="AD7" s="8"/>
      <c r="AE7" s="8"/>
    </row>
    <row r="8" spans="1:31" s="577" customFormat="1" ht="16" x14ac:dyDescent="0.2">
      <c r="A8" s="175" t="s">
        <v>20</v>
      </c>
      <c r="B8" s="10" t="s">
        <v>1261</v>
      </c>
      <c r="C8" s="695" t="s">
        <v>1262</v>
      </c>
      <c r="D8" s="695" t="str">
        <f>VLOOKUP(C8,'Items in Tally'!$A$2:$D$4982,2,FALSE)</f>
        <v>1433 PC</v>
      </c>
      <c r="E8" s="695" t="s">
        <v>1263</v>
      </c>
      <c r="F8" s="695" t="s">
        <v>1264</v>
      </c>
      <c r="G8" s="405">
        <v>45772</v>
      </c>
      <c r="H8" s="125">
        <v>0.26500000000000001</v>
      </c>
      <c r="I8" s="125">
        <v>23.5</v>
      </c>
      <c r="J8" s="213">
        <f t="shared" ref="J8:K8" si="10">IF(P8="","",P8/$I8-1)</f>
        <v>0.7021276595744681</v>
      </c>
      <c r="K8" s="9">
        <f t="shared" si="10"/>
        <v>0.4042553191489362</v>
      </c>
      <c r="L8" s="9">
        <f t="shared" si="9"/>
        <v>0.27659574468085113</v>
      </c>
      <c r="M8" s="9" t="str">
        <f t="shared" si="9"/>
        <v/>
      </c>
      <c r="N8" s="177" t="str">
        <f t="shared" si="9"/>
        <v/>
      </c>
      <c r="O8" s="1130"/>
      <c r="P8" s="305">
        <v>40</v>
      </c>
      <c r="Q8" s="75">
        <v>33</v>
      </c>
      <c r="R8" s="75"/>
      <c r="S8" s="75">
        <v>30</v>
      </c>
      <c r="T8" s="75"/>
      <c r="U8" s="438"/>
      <c r="V8" s="125"/>
      <c r="W8" s="305">
        <f t="shared" si="3"/>
        <v>41</v>
      </c>
      <c r="X8" s="125">
        <f t="shared" si="4"/>
        <v>33.5</v>
      </c>
      <c r="Y8" s="125">
        <f t="shared" si="5"/>
        <v>30.5</v>
      </c>
      <c r="Z8" s="125" t="str">
        <f t="shared" si="6"/>
        <v/>
      </c>
      <c r="AA8" s="306" t="str">
        <f t="shared" si="7"/>
        <v/>
      </c>
      <c r="AB8" s="8"/>
      <c r="AC8" s="8"/>
      <c r="AD8" s="8"/>
      <c r="AE8" s="8"/>
    </row>
    <row r="9" spans="1:31" ht="16" x14ac:dyDescent="0.2">
      <c r="A9" s="165" t="s">
        <v>20</v>
      </c>
      <c r="B9" s="1" t="s">
        <v>1265</v>
      </c>
      <c r="C9" s="695" t="s">
        <v>1266</v>
      </c>
      <c r="D9" s="695" t="str">
        <f>VLOOKUP(C9,'Items in Tally'!$A$2:$D$4982,2,FALSE)</f>
        <v>60 PC</v>
      </c>
      <c r="E9" s="695"/>
      <c r="F9" s="695" t="s">
        <v>363</v>
      </c>
      <c r="G9" s="405">
        <v>45682</v>
      </c>
      <c r="H9" s="1133">
        <v>0.92</v>
      </c>
      <c r="I9" s="14">
        <v>81.650000000000006</v>
      </c>
      <c r="J9" s="210" t="str">
        <f t="shared" ref="J9:K9" si="11">IF(P9="","",P9/$I9-1)</f>
        <v/>
      </c>
      <c r="K9" s="3">
        <f t="shared" si="11"/>
        <v>0.46968769136558475</v>
      </c>
      <c r="L9" s="3">
        <f t="shared" si="9"/>
        <v>0.34721371708511928</v>
      </c>
      <c r="M9" s="3" t="str">
        <f t="shared" si="9"/>
        <v/>
      </c>
      <c r="N9" s="167" t="str">
        <f t="shared" si="9"/>
        <v/>
      </c>
      <c r="O9" s="1133"/>
      <c r="P9" s="311"/>
      <c r="Q9" s="75">
        <v>120</v>
      </c>
      <c r="R9" s="75"/>
      <c r="S9" s="75">
        <v>110</v>
      </c>
      <c r="T9" s="75"/>
      <c r="U9" s="438"/>
      <c r="V9" s="14"/>
      <c r="W9" s="305" t="str">
        <f t="shared" si="3"/>
        <v/>
      </c>
      <c r="X9" s="125">
        <f t="shared" si="4"/>
        <v>122</v>
      </c>
      <c r="Y9" s="125">
        <f t="shared" si="5"/>
        <v>112</v>
      </c>
      <c r="Z9" s="125" t="str">
        <f t="shared" si="6"/>
        <v/>
      </c>
      <c r="AA9" s="306" t="str">
        <f t="shared" si="7"/>
        <v/>
      </c>
      <c r="AB9" s="1"/>
      <c r="AC9" s="1"/>
      <c r="AD9" s="1"/>
      <c r="AE9" s="1"/>
    </row>
    <row r="10" spans="1:31" s="577" customFormat="1" ht="16" x14ac:dyDescent="0.2">
      <c r="A10" s="175" t="s">
        <v>20</v>
      </c>
      <c r="B10" s="8" t="s">
        <v>342</v>
      </c>
      <c r="C10" s="695" t="s">
        <v>1267</v>
      </c>
      <c r="D10" s="695" t="str">
        <f>VLOOKUP(C10,'Items in Tally'!$A$2:$D$4982,2,FALSE)</f>
        <v>125 PC</v>
      </c>
      <c r="E10" s="695"/>
      <c r="F10" s="695" t="s">
        <v>416</v>
      </c>
      <c r="G10" s="405">
        <v>45772</v>
      </c>
      <c r="H10" s="1130">
        <v>1.5</v>
      </c>
      <c r="I10" s="125">
        <v>133</v>
      </c>
      <c r="J10" s="213"/>
      <c r="K10" s="9"/>
      <c r="L10" s="9"/>
      <c r="M10" s="9"/>
      <c r="N10" s="177"/>
      <c r="O10" s="1130"/>
      <c r="P10" s="305">
        <v>260</v>
      </c>
      <c r="Q10" s="75">
        <v>250</v>
      </c>
      <c r="R10" s="75">
        <v>225</v>
      </c>
      <c r="S10" s="75"/>
      <c r="T10" s="75"/>
      <c r="U10" s="438"/>
      <c r="V10" s="125"/>
      <c r="W10" s="305">
        <f t="shared" si="3"/>
        <v>264</v>
      </c>
      <c r="X10" s="125">
        <f t="shared" si="4"/>
        <v>254</v>
      </c>
      <c r="Y10" s="125" t="str">
        <f t="shared" si="5"/>
        <v/>
      </c>
      <c r="Z10" s="125" t="str">
        <f t="shared" si="6"/>
        <v/>
      </c>
      <c r="AA10" s="306" t="str">
        <f t="shared" si="7"/>
        <v/>
      </c>
      <c r="AB10" s="8"/>
      <c r="AC10" s="8"/>
      <c r="AD10" s="8"/>
      <c r="AE10" s="8"/>
    </row>
    <row r="11" spans="1:31" s="577" customFormat="1" ht="16" x14ac:dyDescent="0.2">
      <c r="A11" s="175" t="s">
        <v>321</v>
      </c>
      <c r="B11" s="8" t="s">
        <v>1268</v>
      </c>
      <c r="C11" s="695" t="s">
        <v>1269</v>
      </c>
      <c r="D11" s="695" t="str">
        <f>VLOOKUP(C11,'Items in Tally'!$A$2:$D$4982,2,FALSE)</f>
        <v>97 PC</v>
      </c>
      <c r="E11" s="695"/>
      <c r="F11" s="695" t="s">
        <v>1270</v>
      </c>
      <c r="G11" s="405">
        <v>45772</v>
      </c>
      <c r="H11" s="1130">
        <v>0.55000000000000004</v>
      </c>
      <c r="I11" s="125">
        <v>49</v>
      </c>
      <c r="J11" s="213">
        <f t="shared" ref="J11:K11" si="12">IF(P11="","",P11/$I11-1)</f>
        <v>0.20408163265306123</v>
      </c>
      <c r="K11" s="9">
        <f t="shared" si="12"/>
        <v>0.14285714285714279</v>
      </c>
      <c r="L11" s="9" t="str">
        <f>IF(S11="","",S11/$I11-1)</f>
        <v/>
      </c>
      <c r="M11" s="9" t="str">
        <f>IF(T11="","",T11/$I11-1)</f>
        <v/>
      </c>
      <c r="N11" s="177" t="str">
        <f>IF(U11="","",U11/$I11-1)</f>
        <v/>
      </c>
      <c r="O11" s="1130"/>
      <c r="P11" s="305">
        <v>59</v>
      </c>
      <c r="Q11" s="75">
        <v>56</v>
      </c>
      <c r="R11" s="75"/>
      <c r="S11" s="75"/>
      <c r="T11" s="75"/>
      <c r="U11" s="438"/>
      <c r="V11" s="125"/>
      <c r="W11" s="305">
        <f t="shared" si="3"/>
        <v>60</v>
      </c>
      <c r="X11" s="125">
        <f t="shared" si="4"/>
        <v>57</v>
      </c>
      <c r="Y11" s="125" t="str">
        <f t="shared" si="5"/>
        <v/>
      </c>
      <c r="Z11" s="125" t="str">
        <f t="shared" si="6"/>
        <v/>
      </c>
      <c r="AA11" s="306" t="str">
        <f t="shared" si="7"/>
        <v/>
      </c>
      <c r="AB11" s="8"/>
      <c r="AC11" s="8"/>
      <c r="AD11" s="8"/>
      <c r="AE11" s="8"/>
    </row>
    <row r="12" spans="1:31" s="624" customFormat="1" ht="16" x14ac:dyDescent="0.2">
      <c r="A12" s="536" t="s">
        <v>321</v>
      </c>
      <c r="B12" s="119" t="s">
        <v>348</v>
      </c>
      <c r="C12" s="708" t="s">
        <v>1271</v>
      </c>
      <c r="D12" s="695" t="str">
        <f>VLOOKUP(C12,'Items in Tally'!$A$2:$D$4982,2,FALSE)</f>
        <v>154 PC</v>
      </c>
      <c r="E12" s="708"/>
      <c r="F12" s="708" t="s">
        <v>1272</v>
      </c>
      <c r="G12" s="685">
        <v>45069</v>
      </c>
      <c r="H12" s="1157">
        <v>1.0900000000000001</v>
      </c>
      <c r="I12" s="586">
        <v>92</v>
      </c>
      <c r="J12" s="598"/>
      <c r="K12" s="120"/>
      <c r="L12" s="120"/>
      <c r="M12" s="120"/>
      <c r="N12" s="599"/>
      <c r="O12" s="1157"/>
      <c r="P12" s="638">
        <v>115</v>
      </c>
      <c r="Q12" s="590">
        <v>110</v>
      </c>
      <c r="R12" s="590"/>
      <c r="S12" s="590"/>
      <c r="T12" s="590"/>
      <c r="U12" s="710"/>
      <c r="V12" s="586"/>
      <c r="W12" s="638">
        <f t="shared" si="3"/>
        <v>117</v>
      </c>
      <c r="X12" s="586">
        <f t="shared" si="4"/>
        <v>112</v>
      </c>
      <c r="Y12" s="125" t="str">
        <f t="shared" si="5"/>
        <v/>
      </c>
      <c r="Z12" s="125" t="str">
        <f t="shared" si="6"/>
        <v/>
      </c>
      <c r="AA12" s="306" t="str">
        <f t="shared" si="7"/>
        <v/>
      </c>
      <c r="AB12" s="119"/>
      <c r="AC12" s="119"/>
      <c r="AD12" s="119"/>
      <c r="AE12" s="119"/>
    </row>
    <row r="13" spans="1:31" s="577" customFormat="1" ht="16" x14ac:dyDescent="0.2">
      <c r="A13" s="175" t="s">
        <v>20</v>
      </c>
      <c r="B13" s="8" t="s">
        <v>1273</v>
      </c>
      <c r="C13" s="695" t="s">
        <v>1274</v>
      </c>
      <c r="D13" s="695" t="str">
        <f>VLOOKUP(C13,'Items in Tally'!$A$2:$D$4982,2,FALSE)</f>
        <v>9660 PC</v>
      </c>
      <c r="E13" s="695" t="s">
        <v>1275</v>
      </c>
      <c r="F13" s="877" t="s">
        <v>1276</v>
      </c>
      <c r="G13" s="405">
        <v>45772</v>
      </c>
      <c r="H13" s="1130">
        <v>0.19700000000000001</v>
      </c>
      <c r="I13" s="125">
        <v>17.5</v>
      </c>
      <c r="J13" s="213" t="str">
        <f t="shared" ref="J13:K13" si="13">IF(P13="","",P13/$I13-1)</f>
        <v/>
      </c>
      <c r="K13" s="9">
        <f t="shared" si="13"/>
        <v>0.31428571428571428</v>
      </c>
      <c r="L13" s="9">
        <f t="shared" ref="L13:N14" si="14">IF(S13="","",S13/$I13-1)</f>
        <v>0.22857142857142865</v>
      </c>
      <c r="M13" s="9">
        <f t="shared" si="14"/>
        <v>0.19999999999999996</v>
      </c>
      <c r="N13" s="177">
        <f t="shared" si="14"/>
        <v>0.19999999999999996</v>
      </c>
      <c r="O13" s="1130"/>
      <c r="P13" s="305"/>
      <c r="Q13" s="75">
        <v>23</v>
      </c>
      <c r="R13" s="75"/>
      <c r="S13" s="75">
        <v>21.5</v>
      </c>
      <c r="T13" s="75">
        <v>21</v>
      </c>
      <c r="U13" s="437">
        <v>21</v>
      </c>
      <c r="V13" s="125"/>
      <c r="W13" s="305" t="str">
        <f t="shared" si="3"/>
        <v/>
      </c>
      <c r="X13" s="125">
        <f t="shared" si="4"/>
        <v>23.5</v>
      </c>
      <c r="Y13" s="125">
        <f t="shared" si="5"/>
        <v>22</v>
      </c>
      <c r="Z13" s="125">
        <f t="shared" si="6"/>
        <v>21.5</v>
      </c>
      <c r="AA13" s="306">
        <f t="shared" si="7"/>
        <v>21.5</v>
      </c>
      <c r="AB13" s="1130"/>
      <c r="AC13" s="42"/>
      <c r="AD13" s="8"/>
      <c r="AE13" s="8"/>
    </row>
    <row r="14" spans="1:31" ht="16" x14ac:dyDescent="0.2">
      <c r="A14" s="165" t="s">
        <v>44</v>
      </c>
      <c r="B14" s="4">
        <v>101</v>
      </c>
      <c r="C14" s="695" t="s">
        <v>1277</v>
      </c>
      <c r="D14" s="695" t="str">
        <f>VLOOKUP(C14,'Items in Tally'!$A$2:$D$4982,2,FALSE)</f>
        <v>50 PC</v>
      </c>
      <c r="E14" s="695"/>
      <c r="F14" s="695" t="s">
        <v>1188</v>
      </c>
      <c r="G14" s="402">
        <v>44317</v>
      </c>
      <c r="H14" s="1133">
        <v>1.3</v>
      </c>
      <c r="I14" s="14">
        <v>16</v>
      </c>
      <c r="J14" s="210">
        <f t="shared" ref="J14:K14" si="15">IF(P14="","",P14/$I14-1)</f>
        <v>0.75</v>
      </c>
      <c r="K14" s="3">
        <f t="shared" si="15"/>
        <v>0.5</v>
      </c>
      <c r="L14" s="3" t="str">
        <f t="shared" si="14"/>
        <v/>
      </c>
      <c r="M14" s="3" t="str">
        <f t="shared" si="14"/>
        <v/>
      </c>
      <c r="N14" s="167" t="str">
        <f t="shared" si="14"/>
        <v/>
      </c>
      <c r="O14" s="1133"/>
      <c r="P14" s="311">
        <v>28</v>
      </c>
      <c r="Q14" s="75">
        <v>24</v>
      </c>
      <c r="R14" s="75"/>
      <c r="S14" s="75"/>
      <c r="T14" s="75"/>
      <c r="U14" s="438"/>
      <c r="V14" s="14"/>
      <c r="W14" s="305">
        <f t="shared" si="3"/>
        <v>28.5</v>
      </c>
      <c r="X14" s="125">
        <f t="shared" si="4"/>
        <v>24.5</v>
      </c>
      <c r="Y14" s="125" t="str">
        <f t="shared" si="5"/>
        <v/>
      </c>
      <c r="Z14" s="125" t="str">
        <f t="shared" si="6"/>
        <v/>
      </c>
      <c r="AA14" s="306" t="str">
        <f t="shared" si="7"/>
        <v/>
      </c>
      <c r="AB14" s="1"/>
      <c r="AC14" s="1"/>
      <c r="AD14" s="1"/>
      <c r="AE14" s="1"/>
    </row>
    <row r="15" spans="1:31" ht="16" x14ac:dyDescent="0.2">
      <c r="A15" s="165"/>
      <c r="B15" s="1"/>
      <c r="D15" s="695" t="e">
        <f>VLOOKUP(C15,'Items in Tally'!$A$2:$D$4982,2,FALSE)</f>
        <v>#N/A</v>
      </c>
      <c r="G15" s="170"/>
      <c r="H15" s="1"/>
      <c r="I15" s="1"/>
      <c r="J15" s="210"/>
      <c r="K15" s="3"/>
      <c r="L15" s="3"/>
      <c r="M15" s="3"/>
      <c r="N15" s="167"/>
      <c r="O15" s="1133"/>
      <c r="P15" s="311"/>
      <c r="Q15" s="75"/>
      <c r="R15" s="75"/>
      <c r="S15" s="75"/>
      <c r="T15" s="75"/>
      <c r="U15" s="438"/>
      <c r="V15" s="14"/>
      <c r="W15" s="311" t="str">
        <f t="shared" ref="W15" si="16">IF(P15="","",CEILING(P15*1.015,1))</f>
        <v/>
      </c>
      <c r="X15" s="14" t="str">
        <f>IF(Q15="","",CEILING(Q15*1.015,1))</f>
        <v/>
      </c>
      <c r="Y15" s="14" t="str">
        <f t="shared" ref="Y15:AA15" si="17">IF(S15="","",CEILING(S15*1.015,1))</f>
        <v/>
      </c>
      <c r="Z15" s="14" t="str">
        <f t="shared" si="17"/>
        <v/>
      </c>
      <c r="AA15" s="312" t="str">
        <f t="shared" si="17"/>
        <v/>
      </c>
      <c r="AB15" s="1"/>
      <c r="AC15" s="1"/>
      <c r="AD15" s="1"/>
      <c r="AE15" s="1"/>
    </row>
    <row r="16" spans="1:31" ht="16" x14ac:dyDescent="0.2">
      <c r="A16" s="158"/>
      <c r="B16" s="159" t="s">
        <v>1278</v>
      </c>
      <c r="D16" s="695" t="e">
        <f>VLOOKUP(C16,'Items in Tally'!$A$2:$D$4982,2,FALSE)</f>
        <v>#N/A</v>
      </c>
      <c r="G16" s="160"/>
      <c r="H16" s="159"/>
      <c r="I16" s="159"/>
      <c r="J16" s="208"/>
      <c r="K16" s="161"/>
      <c r="L16" s="161"/>
      <c r="M16" s="161"/>
      <c r="N16" s="162"/>
      <c r="O16" s="159"/>
      <c r="P16" s="208"/>
      <c r="Q16" s="161"/>
      <c r="R16" s="161"/>
      <c r="S16" s="161" t="s">
        <v>17</v>
      </c>
      <c r="T16" s="161" t="s">
        <v>82</v>
      </c>
      <c r="U16" s="162" t="s">
        <v>975</v>
      </c>
      <c r="V16" s="156"/>
      <c r="W16" s="208"/>
      <c r="X16" s="161" t="str">
        <f>IF(Q16="","",CEILING(Q16*1.02,5))</f>
        <v/>
      </c>
      <c r="Y16" s="161" t="s">
        <v>17</v>
      </c>
      <c r="Z16" s="161" t="s">
        <v>82</v>
      </c>
      <c r="AA16" s="162" t="s">
        <v>975</v>
      </c>
      <c r="AB16" s="1"/>
      <c r="AC16" s="1"/>
      <c r="AD16" s="1"/>
      <c r="AE16" s="1"/>
    </row>
    <row r="17" spans="1:31" s="578" customFormat="1" ht="16" x14ac:dyDescent="0.2">
      <c r="A17" s="171" t="s">
        <v>20</v>
      </c>
      <c r="B17" s="5" t="s">
        <v>317</v>
      </c>
      <c r="C17" s="695" t="s">
        <v>1279</v>
      </c>
      <c r="D17" s="695" t="str">
        <f>VLOOKUP(C17,'Items in Tally'!$A$2:$D$4982,2,FALSE)</f>
        <v>52 SET</v>
      </c>
      <c r="E17" s="695"/>
      <c r="F17" s="695"/>
      <c r="G17" s="401">
        <v>44917</v>
      </c>
      <c r="H17" s="1150">
        <v>1.2999999999999999E-2</v>
      </c>
      <c r="I17" s="133">
        <v>1.1000000000000001</v>
      </c>
      <c r="J17" s="216" t="str">
        <f t="shared" ref="J17:K17" si="18">IF(P17="","",P17/$I17-1)</f>
        <v/>
      </c>
      <c r="K17" s="6" t="str">
        <f t="shared" si="18"/>
        <v/>
      </c>
      <c r="L17" s="6">
        <f t="shared" ref="L17:N18" si="19">IF(S17="","",S17/$I17-1)</f>
        <v>1.7272727272727271</v>
      </c>
      <c r="M17" s="6">
        <f t="shared" si="19"/>
        <v>1.2727272727272725</v>
      </c>
      <c r="N17" s="172">
        <f t="shared" si="19"/>
        <v>0.81818181818181812</v>
      </c>
      <c r="O17" s="1150"/>
      <c r="P17" s="1122"/>
      <c r="Q17" s="7"/>
      <c r="R17" s="7"/>
      <c r="S17" s="7">
        <v>3</v>
      </c>
      <c r="T17" s="635">
        <v>2.5</v>
      </c>
      <c r="U17" s="218">
        <v>2</v>
      </c>
      <c r="V17" s="1148"/>
      <c r="W17" s="308" t="str">
        <f t="shared" ref="W17:X19" si="20">IF(P17="","",CEILING(P17*1.015,0.25))</f>
        <v/>
      </c>
      <c r="X17" s="133" t="str">
        <f t="shared" si="20"/>
        <v/>
      </c>
      <c r="Y17" s="133">
        <f t="shared" ref="Y17:AA17" si="21">IF(S17="","",CEILING(S17*1.015,0.25))</f>
        <v>3.25</v>
      </c>
      <c r="Z17" s="133">
        <f t="shared" si="21"/>
        <v>2.75</v>
      </c>
      <c r="AA17" s="309">
        <f t="shared" si="21"/>
        <v>2.25</v>
      </c>
      <c r="AB17" s="5"/>
      <c r="AC17" s="5"/>
      <c r="AD17" s="5"/>
      <c r="AE17" s="5"/>
    </row>
    <row r="18" spans="1:31" ht="16" x14ac:dyDescent="0.2">
      <c r="A18" s="165" t="s">
        <v>20</v>
      </c>
      <c r="B18" s="1" t="s">
        <v>350</v>
      </c>
      <c r="C18" s="695" t="s">
        <v>1280</v>
      </c>
      <c r="D18" s="695" t="str">
        <f>VLOOKUP(C18,'Items in Tally'!$A$2:$D$4982,2,FALSE)</f>
        <v>1350 SET</v>
      </c>
      <c r="E18" s="695"/>
      <c r="F18" s="695"/>
      <c r="G18" s="405">
        <v>44917</v>
      </c>
      <c r="H18" s="1130">
        <v>1.2999999999999999E-2</v>
      </c>
      <c r="I18" s="125">
        <v>1.1000000000000001</v>
      </c>
      <c r="J18" s="210" t="str">
        <f t="shared" ref="J18:K18" si="22">IF(P18="","",P18/$I18-1)</f>
        <v/>
      </c>
      <c r="K18" s="3" t="str">
        <f t="shared" si="22"/>
        <v/>
      </c>
      <c r="L18" s="3">
        <f t="shared" si="19"/>
        <v>1.7272727272727271</v>
      </c>
      <c r="M18" s="3">
        <f t="shared" si="19"/>
        <v>1.2727272727272725</v>
      </c>
      <c r="N18" s="167">
        <f t="shared" si="19"/>
        <v>0.81818181818181812</v>
      </c>
      <c r="O18" s="1133"/>
      <c r="P18" s="1132"/>
      <c r="Q18" s="124"/>
      <c r="R18" s="124"/>
      <c r="S18" s="124">
        <v>3</v>
      </c>
      <c r="T18" s="87">
        <v>2.5</v>
      </c>
      <c r="U18" s="212">
        <v>2</v>
      </c>
      <c r="V18" s="1135"/>
      <c r="W18" s="311" t="str">
        <f t="shared" si="20"/>
        <v/>
      </c>
      <c r="X18" s="14" t="str">
        <f t="shared" si="20"/>
        <v/>
      </c>
      <c r="Y18" s="14">
        <f t="shared" ref="Y18:AA18" si="23">IF(S18="","",CEILING(S18*1.015,0.25))</f>
        <v>3.25</v>
      </c>
      <c r="Z18" s="14">
        <f t="shared" si="23"/>
        <v>2.75</v>
      </c>
      <c r="AA18" s="312">
        <f t="shared" si="23"/>
        <v>2.25</v>
      </c>
      <c r="AB18" s="1"/>
      <c r="AC18" s="1"/>
      <c r="AD18" s="1"/>
      <c r="AE18" s="439"/>
    </row>
    <row r="19" spans="1:31" ht="16" x14ac:dyDescent="0.2">
      <c r="A19" s="165"/>
      <c r="B19" s="1"/>
      <c r="C19" s="1"/>
      <c r="D19" s="695" t="e">
        <f>VLOOKUP(C19,'Items in Tally'!$A$2:$D$4982,2,FALSE)</f>
        <v>#N/A</v>
      </c>
      <c r="E19" s="1"/>
      <c r="F19" s="1"/>
      <c r="G19" s="166"/>
      <c r="H19" s="1133"/>
      <c r="I19" s="1133"/>
      <c r="J19" s="210"/>
      <c r="K19" s="3"/>
      <c r="L19" s="3"/>
      <c r="M19" s="3"/>
      <c r="N19" s="167"/>
      <c r="O19" s="1133"/>
      <c r="P19" s="1132"/>
      <c r="Q19" s="124"/>
      <c r="R19" s="124"/>
      <c r="S19" s="124"/>
      <c r="T19" s="124"/>
      <c r="U19" s="212"/>
      <c r="V19" s="1135"/>
      <c r="W19" s="311" t="str">
        <f t="shared" si="20"/>
        <v/>
      </c>
      <c r="X19" s="14" t="str">
        <f t="shared" si="20"/>
        <v/>
      </c>
      <c r="Y19" s="14" t="str">
        <f t="shared" ref="Y19:AA19" si="24">IF(S19="","",CEILING(S19*1.015,0.25))</f>
        <v/>
      </c>
      <c r="Z19" s="14" t="str">
        <f t="shared" si="24"/>
        <v/>
      </c>
      <c r="AA19" s="312" t="str">
        <f t="shared" si="24"/>
        <v/>
      </c>
      <c r="AB19" s="1"/>
      <c r="AC19" s="1"/>
      <c r="AD19" s="1"/>
      <c r="AE19" s="1"/>
    </row>
    <row r="20" spans="1:31" ht="16" x14ac:dyDescent="0.2">
      <c r="A20" s="158"/>
      <c r="B20" s="159" t="s">
        <v>1281</v>
      </c>
      <c r="C20" s="159"/>
      <c r="D20" s="695" t="e">
        <f>VLOOKUP(C20,'Items in Tally'!$A$2:$D$4982,2,FALSE)</f>
        <v>#N/A</v>
      </c>
      <c r="E20" s="159"/>
      <c r="F20" s="159"/>
      <c r="G20" s="160"/>
      <c r="H20" s="159"/>
      <c r="I20" s="159"/>
      <c r="J20" s="208"/>
      <c r="K20" s="161"/>
      <c r="L20" s="161"/>
      <c r="M20" s="161"/>
      <c r="N20" s="162"/>
      <c r="O20" s="159"/>
      <c r="P20" s="208"/>
      <c r="Q20" s="161"/>
      <c r="R20" s="161"/>
      <c r="S20" s="161" t="s">
        <v>17</v>
      </c>
      <c r="T20" s="161" t="s">
        <v>82</v>
      </c>
      <c r="U20" s="162" t="s">
        <v>975</v>
      </c>
      <c r="V20" s="156"/>
      <c r="W20" s="208"/>
      <c r="X20" s="161" t="str">
        <f>IF(Q20="","",CEILING(Q20*1.02,5))</f>
        <v/>
      </c>
      <c r="Y20" s="161" t="s">
        <v>17</v>
      </c>
      <c r="Z20" s="161" t="s">
        <v>82</v>
      </c>
      <c r="AA20" s="162" t="s">
        <v>975</v>
      </c>
      <c r="AB20" s="1"/>
      <c r="AC20" s="1"/>
      <c r="AD20" s="1"/>
      <c r="AE20" s="1"/>
    </row>
    <row r="21" spans="1:31" ht="16" x14ac:dyDescent="0.2">
      <c r="A21" s="165" t="s">
        <v>20</v>
      </c>
      <c r="B21" s="1" t="s">
        <v>1282</v>
      </c>
      <c r="C21" s="695" t="s">
        <v>1283</v>
      </c>
      <c r="D21" s="695" t="str">
        <f>VLOOKUP(C21,'Items in Tally'!$A$2:$D$4982,2,FALSE)</f>
        <v>40400 PC</v>
      </c>
      <c r="E21" s="695"/>
      <c r="F21" s="695"/>
      <c r="G21" s="402">
        <v>44317</v>
      </c>
      <c r="H21" s="1133">
        <v>0.06</v>
      </c>
      <c r="I21" s="1133">
        <v>0.75</v>
      </c>
      <c r="J21" s="210" t="str">
        <f t="shared" ref="J21:K21" si="25">IF(P21="","",P21/$I21-1)</f>
        <v/>
      </c>
      <c r="K21" s="3" t="str">
        <f t="shared" si="25"/>
        <v/>
      </c>
      <c r="L21" s="3">
        <f t="shared" ref="L21:N23" si="26">IF(S21="","",S21/$I21-1)</f>
        <v>2.3333333333333335</v>
      </c>
      <c r="M21" s="3">
        <f t="shared" si="26"/>
        <v>1.6666666666666665</v>
      </c>
      <c r="N21" s="167">
        <f t="shared" si="26"/>
        <v>1</v>
      </c>
      <c r="O21" s="1133"/>
      <c r="P21" s="1132"/>
      <c r="Q21" s="1131"/>
      <c r="R21" s="1131"/>
      <c r="S21" s="88">
        <v>2.5</v>
      </c>
      <c r="T21" s="88">
        <v>2</v>
      </c>
      <c r="U21" s="440">
        <v>1.5</v>
      </c>
      <c r="V21" s="1135"/>
      <c r="W21" s="311" t="str">
        <f t="shared" ref="W21:X23" si="27">IF(P21="","",CEILING(P21*1.015,0.25))</f>
        <v/>
      </c>
      <c r="X21" s="14" t="str">
        <f t="shared" si="27"/>
        <v/>
      </c>
      <c r="Y21" s="14">
        <f t="shared" ref="Y21:AA21" si="28">IF(S21="","",CEILING(S21*1.015,0.25))</f>
        <v>2.75</v>
      </c>
      <c r="Z21" s="14">
        <f t="shared" si="28"/>
        <v>2.25</v>
      </c>
      <c r="AA21" s="312">
        <f t="shared" si="28"/>
        <v>1.75</v>
      </c>
      <c r="AB21" s="1"/>
      <c r="AC21" s="1"/>
      <c r="AD21" s="1"/>
      <c r="AE21" s="1"/>
    </row>
    <row r="22" spans="1:31" s="578" customFormat="1" ht="16" x14ac:dyDescent="0.2">
      <c r="A22" s="171" t="s">
        <v>20</v>
      </c>
      <c r="B22" s="5" t="s">
        <v>1284</v>
      </c>
      <c r="C22" s="695" t="s">
        <v>1285</v>
      </c>
      <c r="D22" s="695" t="str">
        <f>VLOOKUP(C22,'Items in Tally'!$A$2:$D$4982,2,FALSE)</f>
        <v> </v>
      </c>
      <c r="E22" s="695"/>
      <c r="F22" s="695"/>
      <c r="G22" s="401">
        <v>44317</v>
      </c>
      <c r="H22" s="1150">
        <v>0.08</v>
      </c>
      <c r="I22" s="133">
        <v>1</v>
      </c>
      <c r="J22" s="216" t="str">
        <f t="shared" ref="J22:K22" si="29">IF(P22="","",P22/$I22-1)</f>
        <v/>
      </c>
      <c r="K22" s="6" t="str">
        <f t="shared" si="29"/>
        <v/>
      </c>
      <c r="L22" s="6">
        <f t="shared" si="26"/>
        <v>2</v>
      </c>
      <c r="M22" s="6">
        <f t="shared" si="26"/>
        <v>1.25</v>
      </c>
      <c r="N22" s="172">
        <f t="shared" si="26"/>
        <v>1</v>
      </c>
      <c r="O22" s="1150"/>
      <c r="P22" s="1122"/>
      <c r="Q22" s="7"/>
      <c r="R22" s="7"/>
      <c r="S22" s="635">
        <v>3</v>
      </c>
      <c r="T22" s="39">
        <v>2.25</v>
      </c>
      <c r="U22" s="636">
        <v>2</v>
      </c>
      <c r="V22" s="1148"/>
      <c r="W22" s="308" t="str">
        <f t="shared" si="27"/>
        <v/>
      </c>
      <c r="X22" s="133" t="str">
        <f t="shared" si="27"/>
        <v/>
      </c>
      <c r="Y22" s="133">
        <f t="shared" ref="Y22:AA22" si="30">IF(S22="","",CEILING(S22*1.015,0.25))</f>
        <v>3.25</v>
      </c>
      <c r="Z22" s="133">
        <f t="shared" si="30"/>
        <v>2.5</v>
      </c>
      <c r="AA22" s="309">
        <f t="shared" si="30"/>
        <v>2.25</v>
      </c>
      <c r="AB22" s="5"/>
      <c r="AC22" s="5"/>
      <c r="AD22" s="5"/>
      <c r="AE22" s="660"/>
    </row>
    <row r="23" spans="1:31" ht="16" x14ac:dyDescent="0.2">
      <c r="A23" s="191" t="s">
        <v>20</v>
      </c>
      <c r="B23" s="192" t="s">
        <v>1286</v>
      </c>
      <c r="C23" s="695" t="s">
        <v>1287</v>
      </c>
      <c r="D23" s="695" t="str">
        <f>VLOOKUP(C23,'Items in Tally'!$A$2:$D$4982,2,FALSE)</f>
        <v>16200 PC</v>
      </c>
      <c r="E23" s="695"/>
      <c r="F23" s="695"/>
      <c r="G23" s="441">
        <v>44317</v>
      </c>
      <c r="H23" s="197">
        <v>0.06</v>
      </c>
      <c r="I23" s="197">
        <v>0.75</v>
      </c>
      <c r="J23" s="442" t="str">
        <f t="shared" ref="J23:K23" si="31">IF(P23="","",P23/$I23-1)</f>
        <v/>
      </c>
      <c r="K23" s="194" t="str">
        <f t="shared" si="31"/>
        <v/>
      </c>
      <c r="L23" s="194">
        <f t="shared" si="26"/>
        <v>2.3333333333333335</v>
      </c>
      <c r="M23" s="194">
        <f t="shared" si="26"/>
        <v>1.6666666666666665</v>
      </c>
      <c r="N23" s="195">
        <f t="shared" si="26"/>
        <v>1</v>
      </c>
      <c r="O23" s="1133"/>
      <c r="P23" s="196"/>
      <c r="Q23" s="198"/>
      <c r="R23" s="198"/>
      <c r="S23" s="443">
        <v>2.5</v>
      </c>
      <c r="T23" s="443">
        <v>2</v>
      </c>
      <c r="U23" s="444">
        <v>1.5</v>
      </c>
      <c r="V23" s="1135"/>
      <c r="W23" s="445" t="str">
        <f t="shared" si="27"/>
        <v/>
      </c>
      <c r="X23" s="446" t="str">
        <f t="shared" si="27"/>
        <v/>
      </c>
      <c r="Y23" s="446">
        <f t="shared" ref="Y23:AA23" si="32">IF(S23="","",CEILING(S23*1.015,0.25))</f>
        <v>2.75</v>
      </c>
      <c r="Z23" s="446">
        <f t="shared" si="32"/>
        <v>2.25</v>
      </c>
      <c r="AA23" s="447">
        <f t="shared" si="32"/>
        <v>1.75</v>
      </c>
      <c r="AB23" s="1"/>
      <c r="AC23" s="1"/>
      <c r="AD23" s="1"/>
      <c r="AE23" s="1"/>
    </row>
    <row r="24" spans="1:31" ht="16" x14ac:dyDescent="0.2">
      <c r="A24" s="1"/>
      <c r="B24" s="4"/>
      <c r="D24" s="695" t="e">
        <f>VLOOKUP(C24,'Items in Tally'!$A$2:$D$4982,2,FALSE)</f>
        <v>#N/A</v>
      </c>
      <c r="G24" s="11"/>
      <c r="H24" s="1"/>
      <c r="I24" s="1"/>
      <c r="J24" s="202"/>
      <c r="K24" s="202"/>
      <c r="L24" s="202"/>
      <c r="M24" s="202"/>
      <c r="N24" s="202"/>
      <c r="O24" s="203"/>
      <c r="P24" s="203"/>
      <c r="Q24" s="204"/>
      <c r="R24" s="204"/>
      <c r="S24" s="204"/>
      <c r="T24" s="204"/>
      <c r="U24" s="204"/>
      <c r="V24" s="205"/>
      <c r="W24" s="1135" t="str">
        <f>IF(P24="","",CEILING(P24*1.02,0.25))</f>
        <v/>
      </c>
      <c r="X24" s="1135" t="str">
        <f>IF(Q24="","",CEILING(Q24*1.02,0.25))</f>
        <v/>
      </c>
      <c r="Y24" s="1135" t="str">
        <f t="shared" ref="Y24:AA24" si="33">IF(S24="","",CEILING(S24*1.02,0.25))</f>
        <v/>
      </c>
      <c r="Z24" s="1135" t="str">
        <f t="shared" si="33"/>
        <v/>
      </c>
      <c r="AA24" s="1135" t="str">
        <f t="shared" si="33"/>
        <v/>
      </c>
      <c r="AB24" s="206"/>
      <c r="AC24" s="206"/>
      <c r="AD24" s="206"/>
      <c r="AE24" s="206"/>
    </row>
    <row r="25" spans="1:31" ht="15.75" customHeight="1" x14ac:dyDescent="0.2">
      <c r="A25" s="448"/>
      <c r="B25" s="159" t="s">
        <v>1288</v>
      </c>
      <c r="D25" s="695" t="e">
        <f>VLOOKUP(C25,'Items in Tally'!$A$2:$D$4982,2,FALSE)</f>
        <v>#N/A</v>
      </c>
      <c r="G25" s="449"/>
      <c r="H25" s="448"/>
      <c r="I25" s="448"/>
      <c r="J25" s="450"/>
      <c r="K25" s="450"/>
      <c r="L25" s="450"/>
      <c r="M25" s="450"/>
      <c r="N25" s="450"/>
      <c r="O25" s="451"/>
      <c r="P25" s="161" t="s">
        <v>1289</v>
      </c>
      <c r="Q25" s="452" t="s">
        <v>1290</v>
      </c>
      <c r="R25" s="452"/>
      <c r="S25" s="452" t="s">
        <v>1291</v>
      </c>
      <c r="T25" s="453"/>
      <c r="U25" s="453"/>
      <c r="V25" s="454"/>
      <c r="W25" s="455" t="s">
        <v>1292</v>
      </c>
      <c r="X25" s="455" t="s">
        <v>1293</v>
      </c>
      <c r="Y25" s="455" t="s">
        <v>1294</v>
      </c>
      <c r="Z25" s="454"/>
      <c r="AA25" s="454"/>
      <c r="AB25" s="1"/>
      <c r="AC25" s="1"/>
      <c r="AD25" s="1"/>
      <c r="AE25" s="1"/>
    </row>
    <row r="26" spans="1:31" s="578" customFormat="1" ht="15.75" customHeight="1" x14ac:dyDescent="0.2">
      <c r="A26" s="5"/>
      <c r="B26" s="40" t="s">
        <v>1295</v>
      </c>
      <c r="C26" s="705" t="s">
        <v>1296</v>
      </c>
      <c r="D26" s="695" t="str">
        <f>VLOOKUP(C26,'Items in Tally'!$A$2:$D$4982,2,FALSE)</f>
        <v>100 PC</v>
      </c>
      <c r="E26" s="705"/>
      <c r="F26" s="705"/>
      <c r="G26" s="44">
        <v>45497</v>
      </c>
      <c r="H26" s="1150">
        <v>0.48</v>
      </c>
      <c r="I26" s="1150">
        <v>41.28</v>
      </c>
      <c r="J26" s="6"/>
      <c r="K26" s="6"/>
      <c r="L26" s="6"/>
      <c r="M26" s="6"/>
      <c r="N26" s="6"/>
      <c r="O26" s="1150"/>
      <c r="P26" s="1150">
        <v>70</v>
      </c>
      <c r="Q26" s="7">
        <v>62</v>
      </c>
      <c r="R26" s="7"/>
      <c r="S26" s="7">
        <v>57</v>
      </c>
      <c r="T26" s="7"/>
      <c r="U26" s="7"/>
      <c r="V26" s="1148"/>
      <c r="W26" s="1148">
        <f>IF(P26="","",CEILING(P26*1.02,5))</f>
        <v>75</v>
      </c>
      <c r="X26" s="1148">
        <f>IF(Q26="","",CEILING(Q26*1.02,5))</f>
        <v>65</v>
      </c>
      <c r="Y26" s="1148">
        <f t="shared" ref="Y26" si="34">IF(S26="","",CEILING(S26*1.02,5))</f>
        <v>60</v>
      </c>
      <c r="Z26" s="1148"/>
      <c r="AA26" s="1148"/>
      <c r="AB26" s="5"/>
      <c r="AC26" s="5"/>
      <c r="AD26" s="5"/>
      <c r="AE26" s="5"/>
    </row>
    <row r="27" spans="1:31" ht="15.75" customHeight="1" x14ac:dyDescent="0.2">
      <c r="A27" s="1"/>
      <c r="B27" s="4" t="s">
        <v>1297</v>
      </c>
      <c r="C27" s="695" t="s">
        <v>1298</v>
      </c>
      <c r="D27" s="695" t="str">
        <f>VLOOKUP(C27,'Items in Tally'!$A$2:$D$4982,2,FALSE)</f>
        <v>110 PC</v>
      </c>
      <c r="E27" s="695"/>
      <c r="F27" s="695" t="s">
        <v>702</v>
      </c>
      <c r="G27" s="13">
        <v>44764</v>
      </c>
      <c r="H27" s="1133" t="s">
        <v>1299</v>
      </c>
      <c r="I27" s="1133">
        <v>52</v>
      </c>
      <c r="J27" s="3"/>
      <c r="K27" s="3"/>
      <c r="L27" s="3"/>
      <c r="M27" s="3"/>
      <c r="N27" s="3"/>
      <c r="O27" s="1133"/>
      <c r="P27" s="1133">
        <v>75</v>
      </c>
      <c r="Q27" s="124">
        <v>70</v>
      </c>
      <c r="R27" s="124"/>
      <c r="S27" s="124">
        <v>65</v>
      </c>
      <c r="T27" s="124"/>
      <c r="U27" s="124"/>
      <c r="V27" s="1135"/>
      <c r="W27" s="1135">
        <f t="shared" ref="W27:X29" si="35">IF(P27="","",CEILING(P27*1.02,0.5))</f>
        <v>76.5</v>
      </c>
      <c r="X27" s="1135">
        <f t="shared" si="35"/>
        <v>71.5</v>
      </c>
      <c r="Y27" s="1135">
        <f t="shared" ref="Y27" si="36">IF(S27="","",CEILING(S27*1.02,0.5))</f>
        <v>66.5</v>
      </c>
      <c r="Z27" s="1135"/>
      <c r="AA27" s="1135"/>
      <c r="AB27" s="1"/>
      <c r="AC27" s="1"/>
      <c r="AD27" s="1"/>
      <c r="AE27" s="1"/>
    </row>
    <row r="28" spans="1:31" ht="15.75" customHeight="1" x14ac:dyDescent="0.2">
      <c r="A28" s="1"/>
      <c r="B28" s="65" t="s">
        <v>356</v>
      </c>
      <c r="C28" s="695" t="s">
        <v>1300</v>
      </c>
      <c r="D28" s="695" t="str">
        <f>VLOOKUP(C28,'Items in Tally'!$A$2:$D$4982,2,FALSE)</f>
        <v>125 PC</v>
      </c>
      <c r="E28" s="695"/>
      <c r="F28" s="695" t="s">
        <v>1301</v>
      </c>
      <c r="G28" s="13">
        <v>45559</v>
      </c>
      <c r="H28" s="1133">
        <v>4.2</v>
      </c>
      <c r="I28" s="1133">
        <v>50.5</v>
      </c>
      <c r="J28" s="3"/>
      <c r="K28" s="3"/>
      <c r="L28" s="3"/>
      <c r="M28" s="3"/>
      <c r="N28" s="3"/>
      <c r="O28" s="1133"/>
      <c r="P28" s="1133">
        <v>80</v>
      </c>
      <c r="Q28" s="124">
        <v>75</v>
      </c>
      <c r="R28" s="124"/>
      <c r="S28" s="124">
        <v>65</v>
      </c>
      <c r="T28" s="124"/>
      <c r="U28" s="124"/>
      <c r="V28" s="1135"/>
      <c r="W28" s="1135">
        <f t="shared" si="35"/>
        <v>82</v>
      </c>
      <c r="X28" s="1135">
        <f t="shared" si="35"/>
        <v>76.5</v>
      </c>
      <c r="Y28" s="1135">
        <f t="shared" ref="Y28" si="37">IF(S28="","",CEILING(S28*1.02,0.5))</f>
        <v>66.5</v>
      </c>
      <c r="Z28" s="1135"/>
      <c r="AA28" s="1135"/>
      <c r="AB28" s="1"/>
      <c r="AC28" s="1"/>
      <c r="AD28" s="1"/>
      <c r="AE28" s="1"/>
    </row>
    <row r="29" spans="1:31" ht="15.75" customHeight="1" x14ac:dyDescent="0.2">
      <c r="A29" s="1"/>
      <c r="B29" s="65" t="s">
        <v>382</v>
      </c>
      <c r="C29" s="695" t="s">
        <v>1302</v>
      </c>
      <c r="D29" s="695" t="str">
        <f>VLOOKUP(C29,'Items in Tally'!$A$2:$D$4982,2,FALSE)</f>
        <v>60 PC</v>
      </c>
      <c r="E29" s="695"/>
      <c r="F29" s="695" t="s">
        <v>363</v>
      </c>
      <c r="G29" s="13">
        <v>45436</v>
      </c>
      <c r="H29" s="1133">
        <v>4.2</v>
      </c>
      <c r="I29" s="1133">
        <v>50.5</v>
      </c>
      <c r="J29" s="3"/>
      <c r="K29" s="3"/>
      <c r="L29" s="3"/>
      <c r="M29" s="3"/>
      <c r="N29" s="3"/>
      <c r="O29" s="1133"/>
      <c r="P29" s="1133">
        <v>80</v>
      </c>
      <c r="Q29" s="124">
        <v>75</v>
      </c>
      <c r="R29" s="124"/>
      <c r="S29" s="124">
        <v>65</v>
      </c>
      <c r="T29" s="124"/>
      <c r="U29" s="124"/>
      <c r="V29" s="1135"/>
      <c r="W29" s="1135">
        <f t="shared" si="35"/>
        <v>82</v>
      </c>
      <c r="X29" s="1135">
        <f t="shared" si="35"/>
        <v>76.5</v>
      </c>
      <c r="Y29" s="1135">
        <f t="shared" ref="Y29" si="38">IF(S29="","",CEILING(S29*1.02,0.5))</f>
        <v>66.5</v>
      </c>
      <c r="Z29" s="1135"/>
      <c r="AA29" s="1135"/>
      <c r="AB29" s="1"/>
      <c r="AC29" s="1"/>
      <c r="AD29" s="1"/>
      <c r="AE29" s="1"/>
    </row>
    <row r="30" spans="1:31" ht="15.75" customHeight="1" x14ac:dyDescent="0.2">
      <c r="A30" s="1"/>
      <c r="B30" s="4"/>
      <c r="C30" s="4"/>
      <c r="D30" s="4"/>
      <c r="E30" s="4"/>
      <c r="F30" s="4"/>
      <c r="G30" s="11"/>
      <c r="H30" s="1"/>
      <c r="I30" s="1"/>
      <c r="J30" s="202"/>
      <c r="K30" s="202"/>
      <c r="L30" s="202"/>
      <c r="M30" s="202"/>
      <c r="N30" s="202"/>
      <c r="O30" s="203"/>
      <c r="P30" s="203"/>
      <c r="Q30" s="204"/>
      <c r="R30" s="204"/>
      <c r="S30" s="204"/>
      <c r="T30" s="204"/>
      <c r="U30" s="204"/>
      <c r="V30" s="205"/>
      <c r="W30" s="205"/>
      <c r="X30" s="205" t="str">
        <f t="shared" ref="X30:X67" si="39">IF(Q30="","",CEILING(Q30*1.02,0.5))</f>
        <v/>
      </c>
      <c r="Y30" s="205" t="str">
        <f t="shared" ref="Y30" si="40">IF(S30="","",CEILING(S30*1.02,0.5))</f>
        <v/>
      </c>
      <c r="Z30" s="205"/>
      <c r="AA30" s="205"/>
      <c r="AB30" s="206"/>
      <c r="AC30" s="206"/>
      <c r="AD30" s="206"/>
      <c r="AE30" s="206"/>
    </row>
    <row r="31" spans="1:31" ht="15.75" customHeight="1" x14ac:dyDescent="0.2">
      <c r="A31" s="1"/>
      <c r="B31" s="4"/>
      <c r="G31" s="11"/>
      <c r="H31" s="1"/>
      <c r="I31" s="1"/>
      <c r="J31" s="3"/>
      <c r="K31" s="3"/>
      <c r="L31" s="3"/>
      <c r="M31" s="3"/>
      <c r="N31" s="3"/>
      <c r="O31" s="1133"/>
      <c r="P31" s="1133"/>
      <c r="Q31" s="124"/>
      <c r="R31" s="124"/>
      <c r="S31" s="124"/>
      <c r="T31" s="124"/>
      <c r="U31" s="124"/>
      <c r="V31" s="1135"/>
      <c r="W31" s="1135"/>
      <c r="X31" s="1135" t="str">
        <f t="shared" si="39"/>
        <v/>
      </c>
      <c r="Y31" s="1135" t="str">
        <f t="shared" ref="Y31" si="41">IF(S31="","",CEILING(S31*1.02,0.5))</f>
        <v/>
      </c>
      <c r="Z31" s="1135"/>
      <c r="AA31" s="1135"/>
      <c r="AB31" s="1"/>
      <c r="AC31" s="1"/>
      <c r="AD31" s="1"/>
      <c r="AE31" s="1"/>
    </row>
    <row r="32" spans="1:31" ht="15.75" customHeight="1" x14ac:dyDescent="0.2">
      <c r="A32" s="1"/>
      <c r="B32" s="1127"/>
      <c r="C32" s="1127"/>
      <c r="D32" s="1127"/>
      <c r="E32" s="1127"/>
      <c r="F32" s="1127"/>
      <c r="G32" s="11"/>
      <c r="H32" s="1"/>
      <c r="I32" s="1"/>
      <c r="J32" s="3"/>
      <c r="K32" s="3"/>
      <c r="L32" s="3"/>
      <c r="M32" s="3"/>
      <c r="N32" s="3"/>
      <c r="O32" s="1133"/>
      <c r="P32" s="1133"/>
      <c r="Q32" s="124"/>
      <c r="R32" s="124"/>
      <c r="S32" s="124"/>
      <c r="T32" s="124"/>
      <c r="U32" s="124"/>
      <c r="V32" s="1135"/>
      <c r="W32" s="1135"/>
      <c r="X32" s="1135" t="str">
        <f t="shared" si="39"/>
        <v/>
      </c>
      <c r="Y32" s="1135" t="str">
        <f t="shared" ref="Y32" si="42">IF(S32="","",CEILING(S32*1.02,0.5))</f>
        <v/>
      </c>
      <c r="Z32" s="1135"/>
      <c r="AA32" s="1135"/>
      <c r="AB32" s="1"/>
      <c r="AC32" s="1"/>
      <c r="AD32" s="1"/>
      <c r="AE32" s="1"/>
    </row>
    <row r="33" spans="1:31" ht="15.75" customHeight="1" x14ac:dyDescent="0.2">
      <c r="A33" s="1"/>
      <c r="B33" s="1"/>
      <c r="C33" s="1"/>
      <c r="D33" s="1"/>
      <c r="E33" s="1"/>
      <c r="F33" s="1"/>
      <c r="G33" s="11"/>
      <c r="H33" s="1"/>
      <c r="I33" s="1"/>
      <c r="J33" s="3"/>
      <c r="K33" s="3"/>
      <c r="L33" s="3"/>
      <c r="M33" s="3"/>
      <c r="N33" s="3"/>
      <c r="O33" s="1133"/>
      <c r="P33" s="1133"/>
      <c r="Q33" s="124"/>
      <c r="R33" s="124"/>
      <c r="S33" s="124"/>
      <c r="T33" s="124"/>
      <c r="U33" s="124"/>
      <c r="V33" s="1135"/>
      <c r="W33" s="1135"/>
      <c r="X33" s="1135" t="str">
        <f t="shared" si="39"/>
        <v/>
      </c>
      <c r="Y33" s="1135" t="str">
        <f t="shared" ref="Y33" si="43">IF(S33="","",CEILING(S33*1.02,0.5))</f>
        <v/>
      </c>
      <c r="Z33" s="1135"/>
      <c r="AA33" s="1135"/>
      <c r="AB33" s="1"/>
      <c r="AC33" s="1"/>
      <c r="AD33" s="1"/>
      <c r="AE33" s="1"/>
    </row>
    <row r="34" spans="1:31" ht="15.75" customHeight="1" x14ac:dyDescent="0.2">
      <c r="A34" s="1"/>
      <c r="B34" s="4"/>
      <c r="C34" s="4"/>
      <c r="D34" s="4"/>
      <c r="E34" s="4"/>
      <c r="F34" s="4"/>
      <c r="G34" s="11"/>
      <c r="H34" s="1"/>
      <c r="I34" s="1"/>
      <c r="J34" s="3"/>
      <c r="K34" s="3"/>
      <c r="L34" s="3"/>
      <c r="M34" s="3"/>
      <c r="N34" s="3"/>
      <c r="O34" s="1133"/>
      <c r="P34" s="1133"/>
      <c r="Q34" s="124"/>
      <c r="R34" s="124"/>
      <c r="S34" s="124"/>
      <c r="T34" s="124"/>
      <c r="U34" s="124"/>
      <c r="V34" s="1135"/>
      <c r="W34" s="1135"/>
      <c r="X34" s="1135" t="str">
        <f t="shared" si="39"/>
        <v/>
      </c>
      <c r="Y34" s="1135" t="str">
        <f t="shared" ref="Y34" si="44">IF(S34="","",CEILING(S34*1.02,0.5))</f>
        <v/>
      </c>
      <c r="Z34" s="1135"/>
      <c r="AA34" s="1135"/>
      <c r="AB34" s="1"/>
      <c r="AC34" s="1"/>
      <c r="AD34" s="1"/>
      <c r="AE34" s="1"/>
    </row>
    <row r="35" spans="1:31" ht="15.75" customHeight="1" x14ac:dyDescent="0.2">
      <c r="A35" s="1"/>
      <c r="B35" s="4"/>
      <c r="C35" s="4"/>
      <c r="D35" s="4"/>
      <c r="E35" s="4"/>
      <c r="F35" s="4"/>
      <c r="G35" s="11"/>
      <c r="H35" s="1"/>
      <c r="I35" s="1"/>
      <c r="J35" s="3"/>
      <c r="K35" s="3"/>
      <c r="L35" s="3"/>
      <c r="M35" s="3"/>
      <c r="N35" s="3"/>
      <c r="O35" s="1133"/>
      <c r="P35" s="1133"/>
      <c r="Q35" s="124"/>
      <c r="R35" s="124"/>
      <c r="S35" s="124"/>
      <c r="T35" s="124"/>
      <c r="U35" s="124"/>
      <c r="V35" s="1135"/>
      <c r="W35" s="1135"/>
      <c r="X35" s="1135" t="str">
        <f t="shared" si="39"/>
        <v/>
      </c>
      <c r="Y35" s="1135" t="str">
        <f t="shared" ref="Y35" si="45">IF(S35="","",CEILING(S35*1.02,0.5))</f>
        <v/>
      </c>
      <c r="Z35" s="1135"/>
      <c r="AA35" s="1135"/>
      <c r="AB35" s="1"/>
      <c r="AC35" s="1"/>
      <c r="AD35" s="1"/>
      <c r="AE35" s="1"/>
    </row>
    <row r="36" spans="1:31" ht="15.75" customHeight="1" x14ac:dyDescent="0.2">
      <c r="A36" s="1"/>
      <c r="B36" s="1"/>
      <c r="C36" s="1"/>
      <c r="D36" s="1"/>
      <c r="E36" s="1"/>
      <c r="F36" s="1"/>
      <c r="G36" s="13"/>
      <c r="H36" s="1133"/>
      <c r="I36" s="14"/>
      <c r="J36" s="3"/>
      <c r="K36" s="3"/>
      <c r="L36" s="3"/>
      <c r="M36" s="3"/>
      <c r="N36" s="3"/>
      <c r="O36" s="1133"/>
      <c r="P36" s="1133"/>
      <c r="Q36" s="124"/>
      <c r="R36" s="124"/>
      <c r="S36" s="124"/>
      <c r="T36" s="124"/>
      <c r="U36" s="124"/>
      <c r="V36" s="1135"/>
      <c r="W36" s="1135"/>
      <c r="X36" s="1135" t="str">
        <f t="shared" si="39"/>
        <v/>
      </c>
      <c r="Y36" s="1135" t="str">
        <f t="shared" ref="Y36" si="46">IF(S36="","",CEILING(S36*1.02,0.5))</f>
        <v/>
      </c>
      <c r="Z36" s="1135"/>
      <c r="AA36" s="1135"/>
      <c r="AB36" s="1"/>
      <c r="AC36" s="1"/>
      <c r="AD36" s="1"/>
      <c r="AE36" s="1"/>
    </row>
    <row r="37" spans="1:31" ht="15.75" customHeight="1" x14ac:dyDescent="0.2">
      <c r="A37" s="1"/>
      <c r="B37" s="1"/>
      <c r="C37" s="1"/>
      <c r="D37" s="1"/>
      <c r="E37" s="1"/>
      <c r="F37" s="1"/>
      <c r="G37" s="13"/>
      <c r="H37" s="1133"/>
      <c r="I37" s="14"/>
      <c r="J37" s="3"/>
      <c r="K37" s="3"/>
      <c r="L37" s="3"/>
      <c r="M37" s="3"/>
      <c r="N37" s="3"/>
      <c r="O37" s="1133"/>
      <c r="P37" s="1133"/>
      <c r="Q37" s="124"/>
      <c r="R37" s="124"/>
      <c r="S37" s="124"/>
      <c r="T37" s="124"/>
      <c r="U37" s="124"/>
      <c r="V37" s="1135"/>
      <c r="W37" s="1135"/>
      <c r="X37" s="1135" t="str">
        <f t="shared" si="39"/>
        <v/>
      </c>
      <c r="Y37" s="1135" t="str">
        <f t="shared" ref="Y37" si="47">IF(S37="","",CEILING(S37*1.02,0.5))</f>
        <v/>
      </c>
      <c r="Z37" s="1135"/>
      <c r="AA37" s="1135"/>
      <c r="AB37" s="1"/>
      <c r="AC37" s="1"/>
      <c r="AD37" s="1"/>
      <c r="AE37" s="1"/>
    </row>
    <row r="38" spans="1:31" ht="15.75" customHeight="1" x14ac:dyDescent="0.2">
      <c r="A38" s="1"/>
      <c r="B38" s="1"/>
      <c r="C38" s="1"/>
      <c r="D38" s="1"/>
      <c r="E38" s="1"/>
      <c r="F38" s="1"/>
      <c r="G38" s="13"/>
      <c r="H38" s="1133"/>
      <c r="I38" s="14"/>
      <c r="J38" s="3"/>
      <c r="K38" s="3"/>
      <c r="L38" s="3"/>
      <c r="M38" s="3"/>
      <c r="N38" s="3"/>
      <c r="O38" s="1133"/>
      <c r="P38" s="1133"/>
      <c r="Q38" s="124"/>
      <c r="R38" s="124"/>
      <c r="S38" s="124"/>
      <c r="T38" s="124"/>
      <c r="U38" s="124"/>
      <c r="V38" s="1135"/>
      <c r="W38" s="1135"/>
      <c r="X38" s="1135" t="str">
        <f t="shared" si="39"/>
        <v/>
      </c>
      <c r="Y38" s="1135" t="str">
        <f t="shared" ref="Y38" si="48">IF(S38="","",CEILING(S38*1.02,0.5))</f>
        <v/>
      </c>
      <c r="Z38" s="1135"/>
      <c r="AA38" s="1135"/>
      <c r="AB38" s="1"/>
      <c r="AC38" s="1"/>
      <c r="AD38" s="1"/>
      <c r="AE38" s="1"/>
    </row>
    <row r="39" spans="1:31" ht="15.75" customHeight="1" x14ac:dyDescent="0.2">
      <c r="A39" s="1"/>
      <c r="B39" s="1"/>
      <c r="C39" s="1"/>
      <c r="D39" s="1"/>
      <c r="E39" s="1"/>
      <c r="F39" s="1"/>
      <c r="G39" s="13"/>
      <c r="H39" s="1133"/>
      <c r="I39" s="14"/>
      <c r="J39" s="15"/>
      <c r="K39" s="15"/>
      <c r="L39" s="15"/>
      <c r="M39" s="15"/>
      <c r="N39" s="15"/>
      <c r="O39" s="1133"/>
      <c r="P39" s="1133"/>
      <c r="Q39" s="16"/>
      <c r="R39" s="16"/>
      <c r="S39" s="17"/>
      <c r="T39" s="17"/>
      <c r="U39" s="17"/>
      <c r="V39" s="18"/>
      <c r="W39" s="18"/>
      <c r="X39" s="1133" t="str">
        <f t="shared" si="39"/>
        <v/>
      </c>
      <c r="Y39" s="1133" t="str">
        <f t="shared" ref="Y39" si="49">IF(S39="","",CEILING(S39*1.02,0.5))</f>
        <v/>
      </c>
      <c r="Z39" s="1133"/>
      <c r="AA39" s="1133"/>
      <c r="AB39" s="1"/>
      <c r="AC39" s="1"/>
      <c r="AD39" s="1"/>
      <c r="AE39" s="1"/>
    </row>
    <row r="40" spans="1:31" ht="15.75" customHeight="1" x14ac:dyDescent="0.2">
      <c r="A40" s="1"/>
      <c r="B40" s="1"/>
      <c r="C40" s="1"/>
      <c r="D40" s="1"/>
      <c r="E40" s="1"/>
      <c r="F40" s="1"/>
      <c r="G40" s="13"/>
      <c r="H40" s="1133"/>
      <c r="I40" s="14"/>
      <c r="J40" s="15"/>
      <c r="K40" s="15"/>
      <c r="L40" s="15"/>
      <c r="M40" s="15"/>
      <c r="N40" s="15"/>
      <c r="O40" s="1133"/>
      <c r="P40" s="1133"/>
      <c r="Q40" s="16"/>
      <c r="R40" s="16"/>
      <c r="S40" s="17"/>
      <c r="T40" s="17"/>
      <c r="U40" s="17"/>
      <c r="V40" s="18"/>
      <c r="W40" s="18"/>
      <c r="X40" s="1133" t="str">
        <f t="shared" si="39"/>
        <v/>
      </c>
      <c r="Y40" s="1133" t="str">
        <f t="shared" ref="Y40" si="50">IF(S40="","",CEILING(S40*1.02,0.5))</f>
        <v/>
      </c>
      <c r="Z40" s="1133"/>
      <c r="AA40" s="1133"/>
      <c r="AB40" s="1"/>
      <c r="AC40" s="1"/>
      <c r="AD40" s="1"/>
      <c r="AE40" s="1"/>
    </row>
    <row r="41" spans="1:31" ht="15.75" customHeight="1" x14ac:dyDescent="0.2">
      <c r="A41" s="1"/>
      <c r="B41" s="1"/>
      <c r="C41" s="1"/>
      <c r="D41" s="1"/>
      <c r="E41" s="1"/>
      <c r="F41" s="1"/>
      <c r="G41" s="13"/>
      <c r="H41" s="1133"/>
      <c r="I41" s="14"/>
      <c r="J41" s="15"/>
      <c r="K41" s="15"/>
      <c r="L41" s="15"/>
      <c r="M41" s="15"/>
      <c r="N41" s="15"/>
      <c r="O41" s="1133"/>
      <c r="P41" s="1133"/>
      <c r="Q41" s="16"/>
      <c r="R41" s="16"/>
      <c r="S41" s="17"/>
      <c r="T41" s="17"/>
      <c r="U41" s="17"/>
      <c r="V41" s="18"/>
      <c r="W41" s="18"/>
      <c r="X41" s="1133" t="str">
        <f t="shared" si="39"/>
        <v/>
      </c>
      <c r="Y41" s="1133" t="str">
        <f t="shared" ref="Y41" si="51">IF(S41="","",CEILING(S41*1.02,0.5))</f>
        <v/>
      </c>
      <c r="Z41" s="1133"/>
      <c r="AA41" s="1133"/>
      <c r="AB41" s="1"/>
      <c r="AC41" s="1"/>
      <c r="AD41" s="1"/>
      <c r="AE41" s="1"/>
    </row>
    <row r="42" spans="1:31" ht="15.75" customHeight="1" x14ac:dyDescent="0.2">
      <c r="A42" s="1"/>
      <c r="B42" s="1"/>
      <c r="C42" s="1"/>
      <c r="D42" s="1"/>
      <c r="E42" s="1"/>
      <c r="F42" s="1"/>
      <c r="G42" s="13"/>
      <c r="H42" s="1133"/>
      <c r="I42" s="14"/>
      <c r="J42" s="15"/>
      <c r="K42" s="15"/>
      <c r="L42" s="15"/>
      <c r="M42" s="15"/>
      <c r="N42" s="15"/>
      <c r="O42" s="1133"/>
      <c r="P42" s="1133"/>
      <c r="Q42" s="16"/>
      <c r="R42" s="16"/>
      <c r="S42" s="17"/>
      <c r="T42" s="17"/>
      <c r="U42" s="17"/>
      <c r="V42" s="18"/>
      <c r="W42" s="18"/>
      <c r="X42" s="1133" t="str">
        <f t="shared" si="39"/>
        <v/>
      </c>
      <c r="Y42" s="1133" t="str">
        <f t="shared" ref="Y42" si="52">IF(S42="","",CEILING(S42*1.02,0.5))</f>
        <v/>
      </c>
      <c r="Z42" s="1133"/>
      <c r="AA42" s="1133"/>
      <c r="AB42" s="1"/>
      <c r="AC42" s="1"/>
      <c r="AD42" s="1"/>
      <c r="AE42" s="1"/>
    </row>
    <row r="43" spans="1:31" ht="15.75" customHeight="1" x14ac:dyDescent="0.2">
      <c r="A43" s="1"/>
      <c r="B43" s="1"/>
      <c r="C43" s="1"/>
      <c r="D43" s="1"/>
      <c r="E43" s="1"/>
      <c r="F43" s="1"/>
      <c r="G43" s="13"/>
      <c r="H43" s="1133"/>
      <c r="I43" s="14"/>
      <c r="J43" s="15"/>
      <c r="K43" s="15"/>
      <c r="L43" s="15"/>
      <c r="M43" s="15"/>
      <c r="N43" s="15"/>
      <c r="O43" s="1133"/>
      <c r="P43" s="1133"/>
      <c r="Q43" s="16"/>
      <c r="R43" s="16"/>
      <c r="S43" s="17"/>
      <c r="T43" s="17"/>
      <c r="U43" s="17"/>
      <c r="V43" s="18"/>
      <c r="W43" s="18"/>
      <c r="X43" s="1133" t="str">
        <f t="shared" si="39"/>
        <v/>
      </c>
      <c r="Y43" s="1133" t="str">
        <f t="shared" ref="Y43" si="53">IF(S43="","",CEILING(S43*1.02,0.5))</f>
        <v/>
      </c>
      <c r="Z43" s="1133"/>
      <c r="AA43" s="1133"/>
      <c r="AB43" s="1"/>
      <c r="AC43" s="1"/>
      <c r="AD43" s="1"/>
      <c r="AE43" s="1"/>
    </row>
    <row r="44" spans="1:31" ht="15.75" customHeight="1" x14ac:dyDescent="0.2">
      <c r="A44" s="1"/>
      <c r="B44" s="1"/>
      <c r="C44" s="1"/>
      <c r="D44" s="1"/>
      <c r="E44" s="1"/>
      <c r="F44" s="1"/>
      <c r="G44" s="13"/>
      <c r="H44" s="1133"/>
      <c r="I44" s="14"/>
      <c r="J44" s="15"/>
      <c r="K44" s="15"/>
      <c r="L44" s="15"/>
      <c r="M44" s="15"/>
      <c r="N44" s="15"/>
      <c r="O44" s="1133"/>
      <c r="P44" s="1133"/>
      <c r="Q44" s="16"/>
      <c r="R44" s="16"/>
      <c r="S44" s="17"/>
      <c r="T44" s="17"/>
      <c r="U44" s="17"/>
      <c r="V44" s="18"/>
      <c r="W44" s="18"/>
      <c r="X44" s="1133" t="str">
        <f t="shared" si="39"/>
        <v/>
      </c>
      <c r="Y44" s="1133" t="str">
        <f t="shared" ref="Y44" si="54">IF(S44="","",CEILING(S44*1.02,0.5))</f>
        <v/>
      </c>
      <c r="Z44" s="1133"/>
      <c r="AA44" s="1133"/>
      <c r="AB44" s="1"/>
      <c r="AC44" s="1"/>
      <c r="AD44" s="1"/>
      <c r="AE44" s="1"/>
    </row>
    <row r="45" spans="1:31" ht="15.75" customHeight="1" x14ac:dyDescent="0.2">
      <c r="A45" s="1"/>
      <c r="B45" s="1"/>
      <c r="C45" s="1"/>
      <c r="D45" s="1"/>
      <c r="E45" s="1"/>
      <c r="F45" s="1"/>
      <c r="G45" s="13"/>
      <c r="H45" s="14"/>
      <c r="I45" s="14"/>
      <c r="J45" s="15"/>
      <c r="K45" s="15"/>
      <c r="L45" s="15"/>
      <c r="M45" s="15"/>
      <c r="N45" s="15"/>
      <c r="O45" s="1133"/>
      <c r="P45" s="1133"/>
      <c r="Q45" s="16"/>
      <c r="R45" s="16"/>
      <c r="S45" s="17"/>
      <c r="T45" s="17"/>
      <c r="U45" s="17"/>
      <c r="V45" s="18"/>
      <c r="W45" s="18"/>
      <c r="X45" s="1133" t="str">
        <f t="shared" si="39"/>
        <v/>
      </c>
      <c r="Y45" s="1133" t="str">
        <f t="shared" ref="Y45" si="55">IF(S45="","",CEILING(S45*1.02,0.5))</f>
        <v/>
      </c>
      <c r="Z45" s="1133"/>
      <c r="AA45" s="1133"/>
      <c r="AB45" s="1"/>
      <c r="AC45" s="1"/>
      <c r="AD45" s="1"/>
      <c r="AE45" s="1"/>
    </row>
    <row r="46" spans="1:31" ht="15.75" customHeight="1" x14ac:dyDescent="0.2">
      <c r="A46" s="1"/>
      <c r="B46" s="1"/>
      <c r="C46" s="1"/>
      <c r="D46" s="1"/>
      <c r="E46" s="1"/>
      <c r="F46" s="1"/>
      <c r="G46" s="13"/>
      <c r="H46" s="1133"/>
      <c r="I46" s="14"/>
      <c r="J46" s="15"/>
      <c r="K46" s="15"/>
      <c r="L46" s="15"/>
      <c r="M46" s="15"/>
      <c r="N46" s="15"/>
      <c r="O46" s="1133"/>
      <c r="P46" s="1133"/>
      <c r="Q46" s="16"/>
      <c r="R46" s="16"/>
      <c r="S46" s="17"/>
      <c r="T46" s="17"/>
      <c r="U46" s="17"/>
      <c r="V46" s="18"/>
      <c r="W46" s="18"/>
      <c r="X46" s="1133" t="str">
        <f t="shared" si="39"/>
        <v/>
      </c>
      <c r="Y46" s="1133" t="str">
        <f t="shared" ref="Y46" si="56">IF(S46="","",CEILING(S46*1.02,0.5))</f>
        <v/>
      </c>
      <c r="Z46" s="1133"/>
      <c r="AA46" s="1133"/>
      <c r="AB46" s="1"/>
      <c r="AC46" s="1"/>
      <c r="AD46" s="1"/>
      <c r="AE46" s="1"/>
    </row>
    <row r="47" spans="1:31" ht="15.75" customHeight="1" x14ac:dyDescent="0.2">
      <c r="A47" s="1"/>
      <c r="B47" s="1"/>
      <c r="C47" s="1"/>
      <c r="D47" s="1"/>
      <c r="E47" s="1"/>
      <c r="F47" s="1"/>
      <c r="G47" s="13"/>
      <c r="H47" s="1133"/>
      <c r="I47" s="14"/>
      <c r="J47" s="15"/>
      <c r="K47" s="15"/>
      <c r="L47" s="15"/>
      <c r="M47" s="15"/>
      <c r="N47" s="15"/>
      <c r="O47" s="1133"/>
      <c r="P47" s="1133"/>
      <c r="Q47" s="16"/>
      <c r="R47" s="16"/>
      <c r="S47" s="17"/>
      <c r="T47" s="17"/>
      <c r="U47" s="17"/>
      <c r="V47" s="18"/>
      <c r="W47" s="18"/>
      <c r="X47" s="1133" t="str">
        <f t="shared" si="39"/>
        <v/>
      </c>
      <c r="Y47" s="1133" t="str">
        <f t="shared" ref="Y47" si="57">IF(S47="","",CEILING(S47*1.02,0.5))</f>
        <v/>
      </c>
      <c r="Z47" s="1133"/>
      <c r="AA47" s="1133"/>
      <c r="AB47" s="1"/>
      <c r="AC47" s="1"/>
      <c r="AD47" s="1"/>
      <c r="AE47" s="1"/>
    </row>
    <row r="48" spans="1:31" ht="15.75" customHeight="1" x14ac:dyDescent="0.2">
      <c r="A48" s="1"/>
      <c r="B48" s="1"/>
      <c r="C48" s="1"/>
      <c r="D48" s="1"/>
      <c r="E48" s="1"/>
      <c r="F48" s="1"/>
      <c r="G48" s="13"/>
      <c r="H48" s="1133"/>
      <c r="I48" s="14"/>
      <c r="J48" s="15"/>
      <c r="K48" s="15"/>
      <c r="L48" s="15"/>
      <c r="M48" s="15"/>
      <c r="N48" s="15"/>
      <c r="O48" s="1133"/>
      <c r="P48" s="1133"/>
      <c r="Q48" s="16"/>
      <c r="R48" s="16"/>
      <c r="S48" s="17"/>
      <c r="T48" s="17"/>
      <c r="U48" s="17"/>
      <c r="V48" s="18"/>
      <c r="W48" s="18"/>
      <c r="X48" s="1133" t="str">
        <f t="shared" si="39"/>
        <v/>
      </c>
      <c r="Y48" s="1133" t="str">
        <f t="shared" ref="Y48" si="58">IF(S48="","",CEILING(S48*1.02,0.5))</f>
        <v/>
      </c>
      <c r="Z48" s="1133"/>
      <c r="AA48" s="1133"/>
      <c r="AB48" s="1"/>
      <c r="AC48" s="1"/>
      <c r="AD48" s="1"/>
      <c r="AE48" s="1"/>
    </row>
    <row r="49" spans="1:31" ht="15.75" customHeight="1" x14ac:dyDescent="0.2">
      <c r="A49" s="1"/>
      <c r="B49" s="1"/>
      <c r="C49" s="1"/>
      <c r="D49" s="1"/>
      <c r="E49" s="1"/>
      <c r="F49" s="1"/>
      <c r="G49" s="13"/>
      <c r="H49" s="1133"/>
      <c r="I49" s="14"/>
      <c r="J49" s="15"/>
      <c r="K49" s="15"/>
      <c r="L49" s="15"/>
      <c r="M49" s="15"/>
      <c r="N49" s="15"/>
      <c r="O49" s="1133"/>
      <c r="P49" s="1133"/>
      <c r="Q49" s="16"/>
      <c r="R49" s="16"/>
      <c r="S49" s="17"/>
      <c r="T49" s="17"/>
      <c r="U49" s="17"/>
      <c r="V49" s="18"/>
      <c r="W49" s="18"/>
      <c r="X49" s="1133" t="str">
        <f t="shared" si="39"/>
        <v/>
      </c>
      <c r="Y49" s="1133" t="str">
        <f t="shared" ref="Y49" si="59">IF(S49="","",CEILING(S49*1.02,0.5))</f>
        <v/>
      </c>
      <c r="Z49" s="1133"/>
      <c r="AA49" s="1133"/>
      <c r="AB49" s="1"/>
      <c r="AC49" s="1"/>
      <c r="AD49" s="1"/>
      <c r="AE49" s="1"/>
    </row>
    <row r="50" spans="1:31" ht="15.75" customHeight="1" x14ac:dyDescent="0.2">
      <c r="A50" s="1"/>
      <c r="B50" s="1"/>
      <c r="C50" s="1"/>
      <c r="D50" s="1"/>
      <c r="E50" s="1"/>
      <c r="F50" s="1"/>
      <c r="G50" s="13"/>
      <c r="H50" s="1133"/>
      <c r="I50" s="14"/>
      <c r="J50" s="15"/>
      <c r="K50" s="15"/>
      <c r="L50" s="15"/>
      <c r="M50" s="15"/>
      <c r="N50" s="15"/>
      <c r="O50" s="1133"/>
      <c r="P50" s="1133"/>
      <c r="Q50" s="16"/>
      <c r="R50" s="16"/>
      <c r="S50" s="17"/>
      <c r="T50" s="17"/>
      <c r="U50" s="17"/>
      <c r="V50" s="18"/>
      <c r="W50" s="18"/>
      <c r="X50" s="1133" t="str">
        <f t="shared" si="39"/>
        <v/>
      </c>
      <c r="Y50" s="1133" t="str">
        <f t="shared" ref="Y50" si="60">IF(S50="","",CEILING(S50*1.02,0.5))</f>
        <v/>
      </c>
      <c r="Z50" s="1133"/>
      <c r="AA50" s="1133"/>
      <c r="AB50" s="1"/>
      <c r="AC50" s="1"/>
      <c r="AD50" s="1"/>
      <c r="AE50" s="1"/>
    </row>
    <row r="51" spans="1:31" ht="15.75" customHeight="1" x14ac:dyDescent="0.2">
      <c r="A51" s="1"/>
      <c r="B51" s="1"/>
      <c r="C51" s="1"/>
      <c r="D51" s="1"/>
      <c r="E51" s="1"/>
      <c r="F51" s="1"/>
      <c r="G51" s="13"/>
      <c r="H51" s="1133"/>
      <c r="I51" s="14"/>
      <c r="J51" s="15"/>
      <c r="K51" s="15"/>
      <c r="L51" s="15"/>
      <c r="M51" s="15"/>
      <c r="N51" s="15"/>
      <c r="O51" s="1133"/>
      <c r="P51" s="1133"/>
      <c r="Q51" s="16"/>
      <c r="R51" s="16"/>
      <c r="S51" s="17"/>
      <c r="T51" s="17"/>
      <c r="U51" s="17"/>
      <c r="V51" s="18"/>
      <c r="W51" s="18"/>
      <c r="X51" s="1133" t="str">
        <f t="shared" si="39"/>
        <v/>
      </c>
      <c r="Y51" s="1133" t="str">
        <f t="shared" ref="Y51" si="61">IF(S51="","",CEILING(S51*1.02,0.5))</f>
        <v/>
      </c>
      <c r="Z51" s="1133"/>
      <c r="AA51" s="1133"/>
      <c r="AB51" s="1"/>
      <c r="AC51" s="1"/>
      <c r="AD51" s="1"/>
      <c r="AE51" s="1"/>
    </row>
    <row r="52" spans="1:31" ht="15.75" customHeight="1" x14ac:dyDescent="0.2">
      <c r="A52" s="1"/>
      <c r="B52" s="1"/>
      <c r="C52" s="1"/>
      <c r="D52" s="1"/>
      <c r="E52" s="1"/>
      <c r="F52" s="1"/>
      <c r="G52" s="13"/>
      <c r="H52" s="1133"/>
      <c r="I52" s="14"/>
      <c r="J52" s="15"/>
      <c r="K52" s="15"/>
      <c r="L52" s="15"/>
      <c r="M52" s="15"/>
      <c r="N52" s="15"/>
      <c r="O52" s="1133"/>
      <c r="P52" s="1133"/>
      <c r="Q52" s="16"/>
      <c r="R52" s="16"/>
      <c r="S52" s="17"/>
      <c r="T52" s="17"/>
      <c r="U52" s="17"/>
      <c r="V52" s="18"/>
      <c r="W52" s="18"/>
      <c r="X52" s="1133" t="str">
        <f t="shared" si="39"/>
        <v/>
      </c>
      <c r="Y52" s="1133" t="str">
        <f t="shared" ref="Y52" si="62">IF(S52="","",CEILING(S52*1.02,0.5))</f>
        <v/>
      </c>
      <c r="Z52" s="1133"/>
      <c r="AA52" s="1133"/>
      <c r="AB52" s="1"/>
      <c r="AC52" s="1"/>
      <c r="AD52" s="1"/>
      <c r="AE52" s="1"/>
    </row>
    <row r="53" spans="1:31" ht="15.75" customHeight="1" x14ac:dyDescent="0.2">
      <c r="A53" s="1"/>
      <c r="B53" s="1"/>
      <c r="C53" s="1"/>
      <c r="D53" s="1"/>
      <c r="E53" s="1"/>
      <c r="F53" s="1"/>
      <c r="G53" s="13"/>
      <c r="H53" s="1133"/>
      <c r="I53" s="14"/>
      <c r="J53" s="15"/>
      <c r="K53" s="15"/>
      <c r="L53" s="15"/>
      <c r="M53" s="15"/>
      <c r="N53" s="15"/>
      <c r="O53" s="1133"/>
      <c r="P53" s="1133"/>
      <c r="Q53" s="16"/>
      <c r="R53" s="16"/>
      <c r="S53" s="17"/>
      <c r="T53" s="17"/>
      <c r="U53" s="17"/>
      <c r="V53" s="18"/>
      <c r="W53" s="18"/>
      <c r="X53" s="1133" t="str">
        <f t="shared" si="39"/>
        <v/>
      </c>
      <c r="Y53" s="1133" t="str">
        <f t="shared" ref="Y53" si="63">IF(S53="","",CEILING(S53*1.02,0.5))</f>
        <v/>
      </c>
      <c r="Z53" s="1133"/>
      <c r="AA53" s="1133"/>
      <c r="AB53" s="1"/>
      <c r="AC53" s="1"/>
      <c r="AD53" s="1"/>
      <c r="AE53" s="1"/>
    </row>
    <row r="54" spans="1:31" ht="15.75" customHeight="1" x14ac:dyDescent="0.2">
      <c r="A54" s="1"/>
      <c r="B54" s="1"/>
      <c r="C54" s="1"/>
      <c r="D54" s="1"/>
      <c r="E54" s="1"/>
      <c r="F54" s="1"/>
      <c r="G54" s="13"/>
      <c r="H54" s="1133"/>
      <c r="I54" s="14"/>
      <c r="J54" s="15"/>
      <c r="K54" s="15"/>
      <c r="L54" s="15"/>
      <c r="M54" s="15"/>
      <c r="N54" s="15"/>
      <c r="O54" s="1133"/>
      <c r="P54" s="1133"/>
      <c r="Q54" s="16"/>
      <c r="R54" s="16"/>
      <c r="S54" s="17"/>
      <c r="T54" s="17"/>
      <c r="U54" s="17"/>
      <c r="V54" s="18"/>
      <c r="W54" s="18"/>
      <c r="X54" s="1133" t="str">
        <f t="shared" si="39"/>
        <v/>
      </c>
      <c r="Y54" s="1133" t="str">
        <f t="shared" ref="Y54" si="64">IF(S54="","",CEILING(S54*1.02,0.5))</f>
        <v/>
      </c>
      <c r="Z54" s="1133"/>
      <c r="AA54" s="1133"/>
      <c r="AB54" s="1"/>
      <c r="AC54" s="1"/>
      <c r="AD54" s="1"/>
      <c r="AE54" s="1"/>
    </row>
    <row r="55" spans="1:31" ht="15.75" customHeight="1" x14ac:dyDescent="0.2">
      <c r="A55" s="1"/>
      <c r="B55" s="1"/>
      <c r="C55" s="1"/>
      <c r="D55" s="1"/>
      <c r="E55" s="1"/>
      <c r="F55" s="1"/>
      <c r="G55" s="13"/>
      <c r="H55" s="1133"/>
      <c r="I55" s="14"/>
      <c r="J55" s="15"/>
      <c r="K55" s="15"/>
      <c r="L55" s="15"/>
      <c r="M55" s="15"/>
      <c r="N55" s="15"/>
      <c r="O55" s="1133"/>
      <c r="P55" s="1133"/>
      <c r="Q55" s="19"/>
      <c r="R55" s="19"/>
      <c r="S55" s="1130"/>
      <c r="T55" s="1130"/>
      <c r="U55" s="1130"/>
      <c r="V55" s="18"/>
      <c r="W55" s="18"/>
      <c r="X55" s="1133" t="str">
        <f t="shared" si="39"/>
        <v/>
      </c>
      <c r="Y55" s="1133" t="str">
        <f t="shared" ref="Y55" si="65">IF(S55="","",CEILING(S55*1.02,0.5))</f>
        <v/>
      </c>
      <c r="Z55" s="1133"/>
      <c r="AA55" s="1133"/>
      <c r="AB55" s="1"/>
      <c r="AC55" s="1"/>
      <c r="AD55" s="1"/>
      <c r="AE55" s="1"/>
    </row>
    <row r="56" spans="1:31" ht="15.75" customHeight="1" x14ac:dyDescent="0.2">
      <c r="A56" s="1"/>
      <c r="B56" s="20"/>
      <c r="C56" s="20"/>
      <c r="D56" s="20"/>
      <c r="E56" s="20"/>
      <c r="F56" s="20"/>
      <c r="G56" s="13"/>
      <c r="H56" s="1133"/>
      <c r="I56" s="14"/>
      <c r="J56" s="15"/>
      <c r="K56" s="15"/>
      <c r="L56" s="15"/>
      <c r="M56" s="15"/>
      <c r="N56" s="15"/>
      <c r="O56" s="1133"/>
      <c r="P56" s="1133"/>
      <c r="Q56" s="19"/>
      <c r="R56" s="19"/>
      <c r="S56" s="1130"/>
      <c r="T56" s="1130"/>
      <c r="U56" s="1130"/>
      <c r="V56" s="18"/>
      <c r="W56" s="18"/>
      <c r="X56" s="1133" t="str">
        <f t="shared" si="39"/>
        <v/>
      </c>
      <c r="Y56" s="1133" t="str">
        <f t="shared" ref="Y56" si="66">IF(S56="","",CEILING(S56*1.02,0.5))</f>
        <v/>
      </c>
      <c r="Z56" s="1133"/>
      <c r="AA56" s="1133"/>
      <c r="AB56" s="1"/>
      <c r="AC56" s="1"/>
      <c r="AD56" s="1"/>
      <c r="AE56" s="1"/>
    </row>
    <row r="57" spans="1:31" ht="15.75" customHeight="1" x14ac:dyDescent="0.2">
      <c r="A57" s="1"/>
      <c r="B57" s="1"/>
      <c r="C57" s="1"/>
      <c r="D57" s="1"/>
      <c r="E57" s="1"/>
      <c r="F57" s="1"/>
      <c r="G57" s="13"/>
      <c r="H57" s="1133"/>
      <c r="I57" s="14"/>
      <c r="J57" s="15"/>
      <c r="K57" s="15"/>
      <c r="L57" s="15"/>
      <c r="M57" s="15"/>
      <c r="N57" s="15"/>
      <c r="O57" s="1133"/>
      <c r="P57" s="1133"/>
      <c r="Q57" s="19"/>
      <c r="R57" s="19"/>
      <c r="S57" s="1130"/>
      <c r="T57" s="1130"/>
      <c r="U57" s="1130"/>
      <c r="V57" s="18"/>
      <c r="W57" s="18"/>
      <c r="X57" s="1133" t="str">
        <f t="shared" si="39"/>
        <v/>
      </c>
      <c r="Y57" s="1133" t="str">
        <f t="shared" ref="Y57" si="67">IF(S57="","",CEILING(S57*1.02,0.5))</f>
        <v/>
      </c>
      <c r="Z57" s="1133"/>
      <c r="AA57" s="1133"/>
      <c r="AB57" s="1"/>
      <c r="AC57" s="1"/>
      <c r="AD57" s="1"/>
      <c r="AE57" s="1"/>
    </row>
    <row r="58" spans="1:31" ht="15.75" customHeight="1" x14ac:dyDescent="0.2">
      <c r="A58" s="1"/>
      <c r="B58" s="1"/>
      <c r="C58" s="1"/>
      <c r="D58" s="1"/>
      <c r="E58" s="1"/>
      <c r="F58" s="1"/>
      <c r="G58" s="13"/>
      <c r="H58" s="1133"/>
      <c r="I58" s="14"/>
      <c r="J58" s="15"/>
      <c r="K58" s="15"/>
      <c r="L58" s="15"/>
      <c r="M58" s="15"/>
      <c r="N58" s="15"/>
      <c r="O58" s="1133"/>
      <c r="P58" s="1133"/>
      <c r="Q58" s="16"/>
      <c r="R58" s="16"/>
      <c r="S58" s="1130"/>
      <c r="T58" s="1130"/>
      <c r="U58" s="1130"/>
      <c r="V58" s="18"/>
      <c r="W58" s="18"/>
      <c r="X58" s="1133" t="str">
        <f t="shared" si="39"/>
        <v/>
      </c>
      <c r="Y58" s="1133" t="str">
        <f t="shared" ref="Y58" si="68">IF(S58="","",CEILING(S58*1.02,0.5))</f>
        <v/>
      </c>
      <c r="Z58" s="1133"/>
      <c r="AA58" s="1133"/>
      <c r="AB58" s="1"/>
      <c r="AC58" s="1"/>
      <c r="AD58" s="1"/>
      <c r="AE58" s="1"/>
    </row>
    <row r="59" spans="1:31" ht="15.75" customHeight="1" x14ac:dyDescent="0.2">
      <c r="A59" s="1"/>
      <c r="B59" s="1"/>
      <c r="C59" s="1"/>
      <c r="D59" s="1"/>
      <c r="E59" s="1"/>
      <c r="F59" s="1"/>
      <c r="G59" s="13"/>
      <c r="H59" s="1133"/>
      <c r="I59" s="14"/>
      <c r="J59" s="15"/>
      <c r="K59" s="15"/>
      <c r="L59" s="15"/>
      <c r="M59" s="15"/>
      <c r="N59" s="15"/>
      <c r="O59" s="1133"/>
      <c r="P59" s="1133"/>
      <c r="Q59" s="16"/>
      <c r="R59" s="16"/>
      <c r="S59" s="1130"/>
      <c r="T59" s="1130"/>
      <c r="U59" s="1130"/>
      <c r="V59" s="18"/>
      <c r="W59" s="18"/>
      <c r="X59" s="1133" t="str">
        <f t="shared" si="39"/>
        <v/>
      </c>
      <c r="Y59" s="1133" t="str">
        <f t="shared" ref="Y59" si="69">IF(S59="","",CEILING(S59*1.02,0.5))</f>
        <v/>
      </c>
      <c r="Z59" s="1133"/>
      <c r="AA59" s="1133"/>
      <c r="AB59" s="1"/>
      <c r="AC59" s="1"/>
      <c r="AD59" s="1"/>
      <c r="AE59" s="1"/>
    </row>
    <row r="60" spans="1:31" ht="15.75" customHeight="1" x14ac:dyDescent="0.2">
      <c r="A60" s="1"/>
      <c r="B60" s="1"/>
      <c r="C60" s="1"/>
      <c r="D60" s="1"/>
      <c r="E60" s="1"/>
      <c r="F60" s="1"/>
      <c r="G60" s="13"/>
      <c r="H60" s="1133"/>
      <c r="I60" s="14"/>
      <c r="J60" s="15"/>
      <c r="K60" s="15"/>
      <c r="L60" s="15"/>
      <c r="M60" s="15"/>
      <c r="N60" s="15"/>
      <c r="O60" s="1133"/>
      <c r="P60" s="1133"/>
      <c r="Q60" s="16"/>
      <c r="R60" s="16"/>
      <c r="S60" s="1130"/>
      <c r="T60" s="1130"/>
      <c r="U60" s="1130"/>
      <c r="V60" s="18"/>
      <c r="W60" s="18"/>
      <c r="X60" s="1133" t="str">
        <f t="shared" si="39"/>
        <v/>
      </c>
      <c r="Y60" s="1133" t="str">
        <f t="shared" ref="Y60" si="70">IF(S60="","",CEILING(S60*1.02,0.5))</f>
        <v/>
      </c>
      <c r="Z60" s="1133"/>
      <c r="AA60" s="1133"/>
      <c r="AB60" s="1"/>
      <c r="AC60" s="1"/>
      <c r="AD60" s="1"/>
      <c r="AE60" s="1"/>
    </row>
    <row r="61" spans="1:31" ht="15.75" customHeight="1" x14ac:dyDescent="0.2">
      <c r="A61" s="1"/>
      <c r="B61" s="1"/>
      <c r="C61" s="1"/>
      <c r="D61" s="1"/>
      <c r="E61" s="1"/>
      <c r="F61" s="1"/>
      <c r="G61" s="13"/>
      <c r="H61" s="1133"/>
      <c r="I61" s="14"/>
      <c r="J61" s="15"/>
      <c r="K61" s="15"/>
      <c r="L61" s="15"/>
      <c r="M61" s="15"/>
      <c r="N61" s="15"/>
      <c r="O61" s="1133"/>
      <c r="P61" s="1133"/>
      <c r="Q61" s="16"/>
      <c r="R61" s="16"/>
      <c r="S61" s="1130"/>
      <c r="T61" s="1130"/>
      <c r="U61" s="1130"/>
      <c r="V61" s="18"/>
      <c r="W61" s="18"/>
      <c r="X61" s="1133" t="str">
        <f t="shared" si="39"/>
        <v/>
      </c>
      <c r="Y61" s="1133" t="str">
        <f t="shared" ref="Y61" si="71">IF(S61="","",CEILING(S61*1.02,0.5))</f>
        <v/>
      </c>
      <c r="Z61" s="1133"/>
      <c r="AA61" s="1133"/>
      <c r="AB61" s="1"/>
      <c r="AC61" s="1"/>
      <c r="AD61" s="1"/>
      <c r="AE61" s="1"/>
    </row>
    <row r="62" spans="1:31" ht="15.75" customHeight="1" x14ac:dyDescent="0.2">
      <c r="A62" s="1"/>
      <c r="B62" s="1"/>
      <c r="C62" s="1"/>
      <c r="D62" s="1"/>
      <c r="E62" s="1"/>
      <c r="F62" s="1"/>
      <c r="G62" s="13"/>
      <c r="H62" s="14"/>
      <c r="I62" s="14"/>
      <c r="J62" s="15"/>
      <c r="K62" s="15"/>
      <c r="L62" s="15"/>
      <c r="M62" s="15"/>
      <c r="N62" s="15"/>
      <c r="O62" s="1133"/>
      <c r="P62" s="1133"/>
      <c r="Q62" s="21"/>
      <c r="R62" s="21"/>
      <c r="S62" s="8"/>
      <c r="T62" s="8"/>
      <c r="U62" s="8"/>
      <c r="V62" s="18"/>
      <c r="W62" s="18"/>
      <c r="X62" s="1133" t="str">
        <f t="shared" si="39"/>
        <v/>
      </c>
      <c r="Y62" s="1133" t="str">
        <f t="shared" ref="Y62" si="72">IF(S62="","",CEILING(S62*1.02,0.5))</f>
        <v/>
      </c>
      <c r="Z62" s="1133"/>
      <c r="AA62" s="1133"/>
      <c r="AB62" s="1"/>
      <c r="AC62" s="1"/>
      <c r="AD62" s="1"/>
      <c r="AE62" s="1"/>
    </row>
    <row r="63" spans="1:31" ht="15.75" customHeight="1" x14ac:dyDescent="0.2">
      <c r="A63" s="1"/>
      <c r="B63" s="1"/>
      <c r="C63" s="1"/>
      <c r="D63" s="1"/>
      <c r="E63" s="1"/>
      <c r="F63" s="1"/>
      <c r="G63" s="13"/>
      <c r="H63" s="14"/>
      <c r="I63" s="14"/>
      <c r="J63" s="15"/>
      <c r="K63" s="15"/>
      <c r="L63" s="15"/>
      <c r="M63" s="15"/>
      <c r="N63" s="15"/>
      <c r="O63" s="1133"/>
      <c r="P63" s="1133"/>
      <c r="Q63" s="1133"/>
      <c r="R63" s="1133"/>
      <c r="S63" s="1133"/>
      <c r="T63" s="1133"/>
      <c r="U63" s="1133"/>
      <c r="V63" s="18"/>
      <c r="W63" s="18"/>
      <c r="X63" s="1133" t="str">
        <f t="shared" si="39"/>
        <v/>
      </c>
      <c r="Y63" s="1133" t="str">
        <f t="shared" ref="Y63" si="73">IF(S63="","",CEILING(S63*1.02,0.5))</f>
        <v/>
      </c>
      <c r="Z63" s="1133"/>
      <c r="AA63" s="1133"/>
      <c r="AB63" s="1"/>
      <c r="AC63" s="1"/>
      <c r="AD63" s="1"/>
      <c r="AE63" s="1"/>
    </row>
    <row r="64" spans="1:31" ht="15.75" customHeight="1" x14ac:dyDescent="0.2">
      <c r="A64" s="1"/>
      <c r="B64" s="1"/>
      <c r="C64" s="1"/>
      <c r="D64" s="1"/>
      <c r="E64" s="1"/>
      <c r="F64" s="1"/>
      <c r="G64" s="13"/>
      <c r="H64" s="14"/>
      <c r="I64" s="14"/>
      <c r="J64" s="15"/>
      <c r="K64" s="15"/>
      <c r="L64" s="15"/>
      <c r="M64" s="15"/>
      <c r="N64" s="15"/>
      <c r="O64" s="1133"/>
      <c r="P64" s="1133"/>
      <c r="Q64" s="1133"/>
      <c r="R64" s="1133"/>
      <c r="S64" s="1133"/>
      <c r="T64" s="1133"/>
      <c r="U64" s="1133"/>
      <c r="V64" s="18"/>
      <c r="W64" s="18"/>
      <c r="X64" s="1133" t="str">
        <f t="shared" si="39"/>
        <v/>
      </c>
      <c r="Y64" s="1133" t="str">
        <f t="shared" ref="Y64" si="74">IF(S64="","",CEILING(S64*1.02,0.5))</f>
        <v/>
      </c>
      <c r="Z64" s="1133"/>
      <c r="AA64" s="1133"/>
      <c r="AB64" s="1"/>
      <c r="AC64" s="1"/>
      <c r="AD64" s="1"/>
      <c r="AE64" s="1"/>
    </row>
    <row r="65" spans="1:31" ht="15.75" customHeight="1" x14ac:dyDescent="0.2">
      <c r="A65" s="1"/>
      <c r="B65" s="1"/>
      <c r="C65" s="1"/>
      <c r="D65" s="1"/>
      <c r="E65" s="1"/>
      <c r="F65" s="1"/>
      <c r="G65" s="13"/>
      <c r="H65" s="1133"/>
      <c r="I65" s="14"/>
      <c r="J65" s="15"/>
      <c r="K65" s="15"/>
      <c r="L65" s="15"/>
      <c r="M65" s="15"/>
      <c r="N65" s="15"/>
      <c r="O65" s="1133"/>
      <c r="P65" s="1133"/>
      <c r="Q65" s="1133"/>
      <c r="R65" s="1133"/>
      <c r="S65" s="1133"/>
      <c r="T65" s="1133"/>
      <c r="U65" s="1133"/>
      <c r="V65" s="18"/>
      <c r="W65" s="18"/>
      <c r="X65" s="1133" t="str">
        <f t="shared" si="39"/>
        <v/>
      </c>
      <c r="Y65" s="1133" t="str">
        <f t="shared" ref="Y65" si="75">IF(S65="","",CEILING(S65*1.02,0.5))</f>
        <v/>
      </c>
      <c r="Z65" s="1133"/>
      <c r="AA65" s="1133"/>
      <c r="AB65" s="1"/>
      <c r="AC65" s="1"/>
      <c r="AD65" s="1"/>
      <c r="AE65" s="1"/>
    </row>
    <row r="66" spans="1:31" ht="15.75" customHeight="1" x14ac:dyDescent="0.2">
      <c r="A66" s="1"/>
      <c r="B66" s="1"/>
      <c r="C66" s="1"/>
      <c r="D66" s="1"/>
      <c r="E66" s="1"/>
      <c r="F66" s="1"/>
      <c r="G66" s="13"/>
      <c r="H66" s="1133"/>
      <c r="I66" s="1133"/>
      <c r="J66" s="15"/>
      <c r="K66" s="15"/>
      <c r="L66" s="15"/>
      <c r="M66" s="15"/>
      <c r="N66" s="15"/>
      <c r="O66" s="1133"/>
      <c r="P66" s="1133"/>
      <c r="Q66" s="1133"/>
      <c r="R66" s="1133"/>
      <c r="S66" s="1133"/>
      <c r="T66" s="1133"/>
      <c r="U66" s="1133"/>
      <c r="V66" s="18"/>
      <c r="W66" s="18"/>
      <c r="X66" s="1133" t="str">
        <f t="shared" si="39"/>
        <v/>
      </c>
      <c r="Y66" s="1133" t="str">
        <f t="shared" ref="Y66" si="76">IF(S66="","",CEILING(S66*1.02,0.5))</f>
        <v/>
      </c>
      <c r="Z66" s="1133"/>
      <c r="AA66" s="1133"/>
      <c r="AB66" s="1"/>
      <c r="AC66" s="1"/>
      <c r="AD66" s="1"/>
      <c r="AE66" s="1"/>
    </row>
    <row r="67" spans="1:31" ht="15.75" customHeight="1" x14ac:dyDescent="0.2">
      <c r="A67" s="1"/>
      <c r="B67" s="20"/>
      <c r="C67" s="20"/>
      <c r="D67" s="20"/>
      <c r="E67" s="20"/>
      <c r="F67" s="20"/>
      <c r="G67" s="13"/>
      <c r="H67" s="1133"/>
      <c r="I67" s="14"/>
      <c r="J67" s="15"/>
      <c r="K67" s="15"/>
      <c r="L67" s="15"/>
      <c r="M67" s="15"/>
      <c r="N67" s="15"/>
      <c r="O67" s="1133"/>
      <c r="P67" s="1133"/>
      <c r="Q67" s="1133"/>
      <c r="R67" s="1133"/>
      <c r="S67" s="1133"/>
      <c r="T67" s="1133"/>
      <c r="U67" s="1133"/>
      <c r="V67" s="18"/>
      <c r="W67" s="18"/>
      <c r="X67" s="1133" t="str">
        <f t="shared" si="39"/>
        <v/>
      </c>
      <c r="Y67" s="1133" t="str">
        <f t="shared" ref="Y67" si="77">IF(S67="","",CEILING(S67*1.02,0.5))</f>
        <v/>
      </c>
      <c r="Z67" s="1133"/>
      <c r="AA67" s="1133"/>
      <c r="AB67" s="1"/>
      <c r="AC67" s="1"/>
      <c r="AD67" s="1"/>
      <c r="AE67" s="1"/>
    </row>
    <row r="68" spans="1:31" ht="15.75" customHeight="1" x14ac:dyDescent="0.2">
      <c r="A68" s="1"/>
      <c r="B68" s="1"/>
      <c r="C68" s="1"/>
      <c r="D68" s="1"/>
      <c r="E68" s="1"/>
      <c r="F68" s="1"/>
      <c r="G68" s="13"/>
      <c r="H68" s="1133"/>
      <c r="I68" s="14"/>
      <c r="J68" s="15"/>
      <c r="K68" s="15"/>
      <c r="L68" s="15"/>
      <c r="M68" s="15"/>
      <c r="N68" s="15"/>
      <c r="O68" s="1133"/>
      <c r="P68" s="1133"/>
      <c r="Q68" s="1133"/>
      <c r="R68" s="1133"/>
      <c r="S68" s="1133"/>
      <c r="T68" s="1133"/>
      <c r="U68" s="1133"/>
      <c r="V68" s="18"/>
      <c r="W68" s="18"/>
      <c r="X68" s="1133"/>
      <c r="Y68" s="1133"/>
      <c r="Z68" s="1133"/>
      <c r="AA68" s="1133"/>
      <c r="AB68" s="1"/>
      <c r="AC68" s="1"/>
      <c r="AD68" s="1"/>
      <c r="AE68" s="1"/>
    </row>
    <row r="69" spans="1:31" ht="15.75" customHeight="1" x14ac:dyDescent="0.2">
      <c r="A69" s="1"/>
      <c r="B69" s="1"/>
      <c r="C69" s="1"/>
      <c r="D69" s="1"/>
      <c r="E69" s="1"/>
      <c r="F69" s="1"/>
      <c r="G69" s="13"/>
      <c r="H69" s="1133"/>
      <c r="I69" s="14"/>
      <c r="J69" s="15"/>
      <c r="K69" s="15"/>
      <c r="L69" s="15"/>
      <c r="M69" s="15"/>
      <c r="N69" s="15"/>
      <c r="O69" s="1133"/>
      <c r="P69" s="1133"/>
      <c r="Q69" s="1133"/>
      <c r="R69" s="1133"/>
      <c r="S69" s="1133"/>
      <c r="T69" s="1133"/>
      <c r="U69" s="1133"/>
      <c r="V69" s="18"/>
      <c r="W69" s="18"/>
      <c r="X69" s="1133"/>
      <c r="Y69" s="1133"/>
      <c r="Z69" s="1133"/>
      <c r="AA69" s="1133"/>
      <c r="AB69" s="1"/>
      <c r="AC69" s="1"/>
      <c r="AD69" s="1"/>
      <c r="AE69" s="1"/>
    </row>
    <row r="70" spans="1:31" ht="15.75" customHeight="1" x14ac:dyDescent="0.2">
      <c r="A70" s="1"/>
      <c r="B70" s="1"/>
      <c r="C70" s="1"/>
      <c r="D70" s="1"/>
      <c r="E70" s="1"/>
      <c r="F70" s="1"/>
      <c r="G70" s="13"/>
      <c r="H70" s="1133"/>
      <c r="I70" s="14"/>
      <c r="J70" s="15"/>
      <c r="K70" s="15"/>
      <c r="L70" s="15"/>
      <c r="M70" s="15"/>
      <c r="N70" s="15"/>
      <c r="O70" s="1133"/>
      <c r="P70" s="1133"/>
      <c r="Q70" s="1133"/>
      <c r="R70" s="1133"/>
      <c r="S70" s="1133"/>
      <c r="T70" s="1133"/>
      <c r="U70" s="1133"/>
      <c r="V70" s="18"/>
      <c r="W70" s="18"/>
      <c r="X70" s="1133"/>
      <c r="Y70" s="1133"/>
      <c r="Z70" s="1133"/>
      <c r="AA70" s="1133"/>
      <c r="AB70" s="1"/>
      <c r="AC70" s="1"/>
      <c r="AD70" s="1"/>
      <c r="AE70" s="1"/>
    </row>
    <row r="71" spans="1:31" ht="15.75" customHeight="1" x14ac:dyDescent="0.2">
      <c r="A71" s="1"/>
      <c r="B71" s="1"/>
      <c r="C71" s="1"/>
      <c r="D71" s="1"/>
      <c r="E71" s="1"/>
      <c r="F71" s="1"/>
      <c r="G71" s="13"/>
      <c r="H71" s="1133"/>
      <c r="I71" s="14"/>
      <c r="J71" s="15"/>
      <c r="K71" s="15"/>
      <c r="L71" s="15"/>
      <c r="M71" s="15"/>
      <c r="N71" s="15"/>
      <c r="O71" s="1133"/>
      <c r="P71" s="1133"/>
      <c r="Q71" s="1133"/>
      <c r="R71" s="1133"/>
      <c r="S71" s="1133"/>
      <c r="T71" s="1133"/>
      <c r="U71" s="1133"/>
      <c r="V71" s="18"/>
      <c r="W71" s="18"/>
      <c r="X71" s="1133"/>
      <c r="Y71" s="1133"/>
      <c r="Z71" s="1133"/>
      <c r="AA71" s="1133"/>
      <c r="AB71" s="1"/>
      <c r="AC71" s="1"/>
      <c r="AD71" s="1"/>
      <c r="AE71" s="1"/>
    </row>
    <row r="72" spans="1:31" ht="15.75" customHeight="1" x14ac:dyDescent="0.2">
      <c r="A72" s="1"/>
      <c r="B72" s="1"/>
      <c r="C72" s="1"/>
      <c r="D72" s="1"/>
      <c r="E72" s="1"/>
      <c r="F72" s="1"/>
      <c r="G72" s="13"/>
      <c r="H72" s="1133"/>
      <c r="I72" s="14"/>
      <c r="J72" s="15"/>
      <c r="K72" s="15"/>
      <c r="L72" s="15"/>
      <c r="M72" s="15"/>
      <c r="N72" s="15"/>
      <c r="O72" s="1133"/>
      <c r="P72" s="1133"/>
      <c r="Q72" s="1133"/>
      <c r="R72" s="1133"/>
      <c r="S72" s="1133"/>
      <c r="T72" s="1133"/>
      <c r="U72" s="1133"/>
      <c r="V72" s="18"/>
      <c r="W72" s="18"/>
      <c r="X72" s="1133"/>
      <c r="Y72" s="1133"/>
      <c r="Z72" s="1133"/>
      <c r="AA72" s="1133"/>
      <c r="AB72" s="1"/>
      <c r="AC72" s="1"/>
      <c r="AD72" s="1"/>
      <c r="AE72" s="1"/>
    </row>
    <row r="73" spans="1:31" ht="15.75" customHeight="1" x14ac:dyDescent="0.2">
      <c r="A73" s="1"/>
      <c r="B73" s="1"/>
      <c r="C73" s="1"/>
      <c r="D73" s="1"/>
      <c r="E73" s="1"/>
      <c r="F73" s="1"/>
      <c r="G73" s="13"/>
      <c r="H73" s="1133"/>
      <c r="I73" s="14"/>
      <c r="J73" s="15"/>
      <c r="K73" s="15"/>
      <c r="L73" s="15"/>
      <c r="M73" s="15"/>
      <c r="N73" s="15"/>
      <c r="O73" s="1133"/>
      <c r="P73" s="1133"/>
      <c r="Q73" s="1133"/>
      <c r="R73" s="1133"/>
      <c r="S73" s="1133"/>
      <c r="T73" s="1133"/>
      <c r="U73" s="1133"/>
      <c r="V73" s="18"/>
      <c r="W73" s="18"/>
      <c r="X73" s="1133" t="str">
        <f>IF(Q73="","",CEILING(Q73*1.02,0.5))</f>
        <v/>
      </c>
      <c r="Y73" s="1133" t="str">
        <f t="shared" ref="Y73" si="78">IF(S73="","",CEILING(S73*1.02,0.5))</f>
        <v/>
      </c>
      <c r="Z73" s="1133"/>
      <c r="AA73" s="1133"/>
      <c r="AB73" s="1"/>
      <c r="AC73" s="1"/>
      <c r="AD73" s="1"/>
      <c r="AE73" s="1"/>
    </row>
    <row r="74" spans="1:31" ht="15.75" customHeight="1" x14ac:dyDescent="0.2">
      <c r="A74" s="1"/>
      <c r="B74" s="1"/>
      <c r="C74" s="1"/>
      <c r="D74" s="1"/>
      <c r="E74" s="1"/>
      <c r="F74" s="1"/>
      <c r="G74" s="13"/>
      <c r="H74" s="1133"/>
      <c r="I74" s="14"/>
      <c r="J74" s="15"/>
      <c r="K74" s="15"/>
      <c r="L74" s="15"/>
      <c r="M74" s="15"/>
      <c r="N74" s="15"/>
      <c r="O74" s="1133"/>
      <c r="P74" s="1133"/>
      <c r="Q74" s="1133"/>
      <c r="R74" s="1133"/>
      <c r="S74" s="1133"/>
      <c r="T74" s="1133"/>
      <c r="U74" s="1133"/>
      <c r="V74" s="18"/>
      <c r="W74" s="18"/>
      <c r="X74" s="1133" t="str">
        <f>IF(Q74="","",ROUND(Q74*1.02,2))</f>
        <v/>
      </c>
      <c r="Y74" s="1133" t="str">
        <f t="shared" ref="Y74" si="79">IF(S74="","",ROUND(S74*1.02,2))</f>
        <v/>
      </c>
      <c r="Z74" s="1133"/>
      <c r="AA74" s="1133"/>
      <c r="AB74" s="1"/>
      <c r="AC74" s="1"/>
      <c r="AD74" s="1"/>
      <c r="AE74" s="1"/>
    </row>
    <row r="75" spans="1:31" ht="15.75" customHeight="1" x14ac:dyDescent="0.2">
      <c r="A75" s="1"/>
      <c r="B75" s="1"/>
      <c r="C75" s="1"/>
      <c r="D75" s="1"/>
      <c r="E75" s="1"/>
      <c r="F75" s="1"/>
      <c r="G75" s="13"/>
      <c r="H75" s="1133"/>
      <c r="I75" s="14"/>
      <c r="J75" s="3" t="str">
        <f t="shared" ref="J75" si="80">IF(Q75="","",Q75/$I75-1)</f>
        <v/>
      </c>
      <c r="K75" s="3" t="str">
        <f>IF(S75="","",S75/$I75-1)</f>
        <v/>
      </c>
      <c r="L75" s="3" t="e">
        <f t="shared" ref="L75:L76" si="81">IF(#REF!="","",#REF!/$I75-1)</f>
        <v>#REF!</v>
      </c>
      <c r="M75" s="3"/>
      <c r="N75" s="3"/>
      <c r="O75" s="1133"/>
      <c r="P75" s="1133"/>
      <c r="Q75" s="124"/>
      <c r="R75" s="124"/>
      <c r="S75" s="124"/>
      <c r="T75" s="124"/>
      <c r="U75" s="124"/>
      <c r="V75" s="1135"/>
      <c r="W75" s="1135"/>
      <c r="X75" s="1135" t="str">
        <f>IF(Q75="","",CEILING(Q75*1.02,5))</f>
        <v/>
      </c>
      <c r="Y75" s="1135" t="str">
        <f t="shared" ref="Y75" si="82">IF(S75="","",CEILING(S75*1.02,5))</f>
        <v/>
      </c>
      <c r="Z75" s="1135"/>
      <c r="AA75" s="1135"/>
      <c r="AB75" s="1"/>
      <c r="AC75" s="1"/>
      <c r="AD75" s="1"/>
      <c r="AE75" s="1"/>
    </row>
    <row r="76" spans="1:31" ht="15.75" customHeight="1" x14ac:dyDescent="0.2">
      <c r="A76" s="1"/>
      <c r="B76" s="1"/>
      <c r="C76" s="1"/>
      <c r="D76" s="1"/>
      <c r="E76" s="1"/>
      <c r="F76" s="1"/>
      <c r="G76" s="13"/>
      <c r="H76" s="1133"/>
      <c r="I76" s="14"/>
      <c r="J76" s="3" t="str">
        <f t="shared" ref="J76" si="83">IF(Q76="","",Q76/$I76-1)</f>
        <v/>
      </c>
      <c r="K76" s="3" t="str">
        <f>IF(S76="","",S76/$I76-1)</f>
        <v/>
      </c>
      <c r="L76" s="3" t="e">
        <f t="shared" si="81"/>
        <v>#REF!</v>
      </c>
      <c r="M76" s="3"/>
      <c r="N76" s="3"/>
      <c r="O76" s="1133"/>
      <c r="P76" s="1133"/>
      <c r="Q76" s="124"/>
      <c r="R76" s="124"/>
      <c r="S76" s="124"/>
      <c r="T76" s="124"/>
      <c r="U76" s="124"/>
      <c r="V76" s="1135"/>
      <c r="W76" s="1135"/>
      <c r="X76" s="1135" t="str">
        <f>IF(Q76="","",CEILING(Q76*1.02,5))</f>
        <v/>
      </c>
      <c r="Y76" s="1135" t="str">
        <f t="shared" ref="Y76" si="84">IF(S76="","",CEILING(S76*1.02,5))</f>
        <v/>
      </c>
      <c r="Z76" s="1135"/>
      <c r="AA76" s="1135"/>
      <c r="AB76" s="1"/>
      <c r="AC76" s="1"/>
      <c r="AD76" s="1"/>
      <c r="AE76" s="1"/>
    </row>
    <row r="77" spans="1:31" ht="15.75" customHeight="1" x14ac:dyDescent="0.2">
      <c r="A77" s="1"/>
      <c r="B77" s="1"/>
      <c r="C77" s="1"/>
      <c r="D77" s="1"/>
      <c r="E77" s="1"/>
      <c r="F77" s="1"/>
      <c r="G77" s="13"/>
      <c r="H77" s="1133"/>
      <c r="I77" s="14"/>
      <c r="J77" s="1133"/>
      <c r="K77" s="1133"/>
      <c r="L77" s="1133"/>
      <c r="M77" s="1133"/>
      <c r="N77" s="1133"/>
      <c r="O77" s="1133"/>
      <c r="P77" s="1133"/>
      <c r="Q77" s="124"/>
      <c r="R77" s="124"/>
      <c r="S77" s="124"/>
      <c r="T77" s="124"/>
      <c r="U77" s="124"/>
      <c r="V77" s="22"/>
      <c r="W77" s="22"/>
      <c r="X77" s="1133"/>
      <c r="Y77" s="1133"/>
      <c r="Z77" s="1133"/>
      <c r="AA77" s="1133"/>
      <c r="AB77" s="1"/>
      <c r="AC77" s="1"/>
      <c r="AD77" s="1"/>
      <c r="AE77" s="1"/>
    </row>
    <row r="78" spans="1:31" ht="15.75" customHeight="1" x14ac:dyDescent="0.2">
      <c r="A78" s="1"/>
      <c r="B78" s="1"/>
      <c r="C78" s="1"/>
      <c r="D78" s="1"/>
      <c r="E78" s="1"/>
      <c r="F78" s="1"/>
      <c r="G78" s="13"/>
      <c r="H78" s="1133"/>
      <c r="I78" s="14"/>
      <c r="J78" s="1133"/>
      <c r="K78" s="1133"/>
      <c r="L78" s="1133"/>
      <c r="M78" s="1133"/>
      <c r="N78" s="1133"/>
      <c r="O78" s="1133"/>
      <c r="P78" s="1133"/>
      <c r="Q78" s="124"/>
      <c r="R78" s="124"/>
      <c r="S78" s="124"/>
      <c r="T78" s="124"/>
      <c r="U78" s="124"/>
      <c r="V78" s="22"/>
      <c r="W78" s="22"/>
      <c r="X78" s="1133"/>
      <c r="Y78" s="1133"/>
      <c r="Z78" s="1133"/>
      <c r="AA78" s="1133"/>
      <c r="AB78" s="1"/>
      <c r="AC78" s="1"/>
      <c r="AD78" s="1"/>
      <c r="AE78" s="1"/>
    </row>
    <row r="79" spans="1:31" ht="15.75" customHeight="1" x14ac:dyDescent="0.2">
      <c r="A79" s="1"/>
      <c r="B79" s="1"/>
      <c r="C79" s="1"/>
      <c r="D79" s="1"/>
      <c r="E79" s="1"/>
      <c r="F79" s="1"/>
      <c r="G79" s="13"/>
      <c r="H79" s="1133"/>
      <c r="I79" s="14"/>
      <c r="J79" s="1133"/>
      <c r="K79" s="1133"/>
      <c r="L79" s="1133"/>
      <c r="M79" s="1133"/>
      <c r="N79" s="1133"/>
      <c r="O79" s="1133"/>
      <c r="P79" s="1133"/>
      <c r="Q79" s="1133"/>
      <c r="R79" s="1133"/>
      <c r="S79" s="1133"/>
      <c r="T79" s="1133"/>
      <c r="U79" s="1133"/>
      <c r="V79" s="22"/>
      <c r="W79" s="22"/>
      <c r="X79" s="1133"/>
      <c r="Y79" s="1133"/>
      <c r="Z79" s="1133"/>
      <c r="AA79" s="1133"/>
      <c r="AB79" s="1"/>
      <c r="AC79" s="1"/>
      <c r="AD79" s="1"/>
      <c r="AE79" s="1"/>
    </row>
    <row r="80" spans="1:31" ht="15.75" customHeight="1" x14ac:dyDescent="0.2">
      <c r="A80" s="1"/>
      <c r="B80" s="1"/>
      <c r="C80" s="1"/>
      <c r="D80" s="1"/>
      <c r="E80" s="1"/>
      <c r="F80" s="1"/>
      <c r="G80" s="13"/>
      <c r="H80" s="1133"/>
      <c r="I80" s="1133"/>
      <c r="J80" s="1133"/>
      <c r="K80" s="1133"/>
      <c r="L80" s="1133"/>
      <c r="M80" s="1133"/>
      <c r="N80" s="1133"/>
      <c r="O80" s="1133"/>
      <c r="P80" s="1133"/>
      <c r="Q80" s="1133"/>
      <c r="R80" s="1133"/>
      <c r="S80" s="1133"/>
      <c r="T80" s="1133"/>
      <c r="U80" s="1133"/>
      <c r="V80" s="22"/>
      <c r="W80" s="22"/>
      <c r="X80" s="1133"/>
      <c r="Y80" s="1133"/>
      <c r="Z80" s="1133"/>
      <c r="AA80" s="1133"/>
      <c r="AB80" s="1"/>
      <c r="AC80" s="1"/>
      <c r="AD80" s="1"/>
      <c r="AE80" s="1"/>
    </row>
    <row r="81" spans="1:31" ht="15.75" customHeight="1" x14ac:dyDescent="0.2">
      <c r="A81" s="1"/>
      <c r="B81" s="1"/>
      <c r="C81" s="1"/>
      <c r="D81" s="1"/>
      <c r="E81" s="1"/>
      <c r="F81" s="1"/>
      <c r="G81" s="13"/>
      <c r="H81" s="1133"/>
      <c r="I81" s="14"/>
      <c r="J81" s="1133"/>
      <c r="K81" s="1133"/>
      <c r="L81" s="1133"/>
      <c r="M81" s="1133"/>
      <c r="N81" s="1133"/>
      <c r="O81" s="1133"/>
      <c r="P81" s="1133"/>
      <c r="Q81" s="1133"/>
      <c r="R81" s="1133"/>
      <c r="S81" s="1133"/>
      <c r="T81" s="1133"/>
      <c r="U81" s="1133"/>
      <c r="V81" s="22"/>
      <c r="W81" s="22"/>
      <c r="X81" s="1133"/>
      <c r="Y81" s="1133"/>
      <c r="Z81" s="1133"/>
      <c r="AA81" s="1133"/>
      <c r="AB81" s="1"/>
      <c r="AC81" s="1"/>
      <c r="AD81" s="1"/>
      <c r="AE81" s="1"/>
    </row>
    <row r="82" spans="1:31" ht="15.75" customHeight="1" x14ac:dyDescent="0.2">
      <c r="A82" s="1"/>
      <c r="B82" s="1"/>
      <c r="C82" s="1"/>
      <c r="D82" s="1"/>
      <c r="E82" s="1"/>
      <c r="F82" s="1"/>
      <c r="G82" s="13"/>
      <c r="H82" s="1133"/>
      <c r="I82" s="14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22"/>
      <c r="W82" s="22"/>
      <c r="X82" s="1133"/>
      <c r="Y82" s="1133"/>
      <c r="Z82" s="1133"/>
      <c r="AA82" s="1133"/>
      <c r="AB82" s="1"/>
      <c r="AC82" s="1"/>
      <c r="AD82" s="1"/>
      <c r="AE82" s="1"/>
    </row>
    <row r="83" spans="1:31" ht="15.75" customHeight="1" x14ac:dyDescent="0.2">
      <c r="A83" s="1"/>
      <c r="B83" s="1"/>
      <c r="C83" s="1"/>
      <c r="D83" s="1"/>
      <c r="E83" s="1"/>
      <c r="F83" s="1"/>
      <c r="G83" s="13"/>
      <c r="H83" s="1133"/>
      <c r="I83" s="14"/>
      <c r="J83" s="1133"/>
      <c r="K83" s="1133"/>
      <c r="L83" s="1133"/>
      <c r="M83" s="1133"/>
      <c r="N83" s="1133"/>
      <c r="O83" s="1133"/>
      <c r="P83" s="1133"/>
      <c r="Q83" s="1133"/>
      <c r="R83" s="1133"/>
      <c r="S83" s="1133"/>
      <c r="T83" s="1133"/>
      <c r="U83" s="1133"/>
      <c r="V83" s="22"/>
      <c r="W83" s="22"/>
      <c r="X83" s="1133"/>
      <c r="Y83" s="1133"/>
      <c r="Z83" s="1133"/>
      <c r="AA83" s="1133"/>
      <c r="AB83" s="1"/>
      <c r="AC83" s="1"/>
      <c r="AD83" s="1"/>
      <c r="AE83" s="1"/>
    </row>
    <row r="84" spans="1:31" ht="15.75" customHeight="1" x14ac:dyDescent="0.2">
      <c r="A84" s="1"/>
      <c r="B84" s="1"/>
      <c r="C84" s="1"/>
      <c r="D84" s="1"/>
      <c r="E84" s="1"/>
      <c r="F84" s="1"/>
      <c r="G84" s="13"/>
      <c r="H84" s="1133"/>
      <c r="I84" s="14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22"/>
      <c r="W84" s="22"/>
      <c r="X84" s="1133"/>
      <c r="Y84" s="1133"/>
      <c r="Z84" s="1133"/>
      <c r="AA84" s="1133"/>
      <c r="AB84" s="1"/>
      <c r="AC84" s="1"/>
      <c r="AD84" s="1"/>
      <c r="AE84" s="1"/>
    </row>
    <row r="85" spans="1:31" ht="15.75" customHeight="1" x14ac:dyDescent="0.2">
      <c r="A85" s="1"/>
      <c r="B85" s="1"/>
      <c r="C85" s="1"/>
      <c r="D85" s="1"/>
      <c r="E85" s="1"/>
      <c r="F85" s="1"/>
      <c r="G85" s="13"/>
      <c r="H85" s="1133"/>
      <c r="I85" s="14"/>
      <c r="J85" s="1133"/>
      <c r="K85" s="1133"/>
      <c r="L85" s="1133"/>
      <c r="M85" s="1133"/>
      <c r="N85" s="1133"/>
      <c r="O85" s="1133"/>
      <c r="P85" s="1133"/>
      <c r="Q85" s="1133"/>
      <c r="R85" s="1133"/>
      <c r="S85" s="1133"/>
      <c r="T85" s="1133"/>
      <c r="U85" s="1133"/>
      <c r="V85" s="22"/>
      <c r="W85" s="22"/>
      <c r="X85" s="1133"/>
      <c r="Y85" s="1133"/>
      <c r="Z85" s="1133"/>
      <c r="AA85" s="1133"/>
      <c r="AB85" s="1"/>
      <c r="AC85" s="1"/>
      <c r="AD85" s="1"/>
      <c r="AE85" s="1"/>
    </row>
    <row r="86" spans="1:31" ht="15.75" customHeight="1" x14ac:dyDescent="0.2">
      <c r="A86" s="1"/>
      <c r="B86" s="1"/>
      <c r="C86" s="1"/>
      <c r="D86" s="1"/>
      <c r="E86" s="1"/>
      <c r="F86" s="1"/>
      <c r="G86" s="13"/>
      <c r="H86" s="1133"/>
      <c r="I86" s="14"/>
      <c r="J86" s="1133"/>
      <c r="K86" s="1133"/>
      <c r="L86" s="1133"/>
      <c r="M86" s="1133"/>
      <c r="N86" s="1133"/>
      <c r="O86" s="1133"/>
      <c r="P86" s="1133"/>
      <c r="Q86" s="1133"/>
      <c r="R86" s="1133"/>
      <c r="S86" s="1133"/>
      <c r="T86" s="1133"/>
      <c r="U86" s="1133"/>
      <c r="V86" s="22"/>
      <c r="W86" s="22"/>
      <c r="X86" s="1133"/>
      <c r="Y86" s="1133"/>
      <c r="Z86" s="1133"/>
      <c r="AA86" s="1133"/>
      <c r="AB86" s="1"/>
      <c r="AC86" s="1"/>
      <c r="AD86" s="1"/>
      <c r="AE86" s="1"/>
    </row>
    <row r="87" spans="1:31" ht="15.75" customHeight="1" x14ac:dyDescent="0.2">
      <c r="A87" s="1"/>
      <c r="B87" s="1"/>
      <c r="C87" s="1"/>
      <c r="D87" s="1"/>
      <c r="E87" s="1"/>
      <c r="F87" s="1"/>
      <c r="G87" s="13"/>
      <c r="H87" s="1133"/>
      <c r="I87" s="14"/>
      <c r="J87" s="1133"/>
      <c r="K87" s="1133"/>
      <c r="L87" s="1133"/>
      <c r="M87" s="1133"/>
      <c r="N87" s="1133"/>
      <c r="O87" s="1133"/>
      <c r="P87" s="1133"/>
      <c r="Q87" s="1"/>
      <c r="R87" s="1"/>
      <c r="S87" s="1"/>
      <c r="T87" s="1"/>
      <c r="U87" s="1"/>
      <c r="V87" s="22"/>
      <c r="W87" s="22"/>
      <c r="X87" s="1"/>
      <c r="Y87" s="1"/>
      <c r="Z87" s="1"/>
      <c r="AA87" s="1"/>
      <c r="AB87" s="1"/>
      <c r="AC87" s="1"/>
      <c r="AD87" s="1"/>
      <c r="AE87" s="1"/>
    </row>
    <row r="88" spans="1:31" ht="15.75" customHeight="1" x14ac:dyDescent="0.2">
      <c r="A88" s="1"/>
      <c r="B88" s="20"/>
      <c r="C88" s="20"/>
      <c r="D88" s="20"/>
      <c r="E88" s="20"/>
      <c r="F88" s="20"/>
      <c r="G88" s="13"/>
      <c r="H88" s="1133"/>
      <c r="I88" s="1133"/>
      <c r="J88" s="1133"/>
      <c r="K88" s="1133"/>
      <c r="L88" s="1133"/>
      <c r="M88" s="1133"/>
      <c r="N88" s="1133"/>
      <c r="O88" s="1133"/>
      <c r="P88" s="1133"/>
      <c r="Q88" s="1"/>
      <c r="R88" s="1"/>
      <c r="S88" s="1"/>
      <c r="T88" s="1"/>
      <c r="U88" s="1"/>
      <c r="V88" s="25"/>
      <c r="W88" s="25"/>
      <c r="X88" s="1"/>
      <c r="Y88" s="1"/>
      <c r="Z88" s="1"/>
      <c r="AA88" s="1"/>
      <c r="AB88" s="1"/>
      <c r="AC88" s="1"/>
      <c r="AD88" s="1"/>
      <c r="AE88" s="1"/>
    </row>
    <row r="89" spans="1:31" ht="15.75" customHeight="1" x14ac:dyDescent="0.2">
      <c r="A89" s="1"/>
      <c r="B89" s="1"/>
      <c r="C89" s="1"/>
      <c r="D89" s="1"/>
      <c r="E89" s="1"/>
      <c r="F89" s="1"/>
      <c r="G89" s="13"/>
      <c r="H89" s="14"/>
      <c r="I89" s="1133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25"/>
      <c r="W89" s="25"/>
      <c r="X89" s="1"/>
      <c r="Y89" s="1"/>
      <c r="Z89" s="1"/>
      <c r="AA89" s="1"/>
      <c r="AB89" s="1"/>
      <c r="AC89" s="1"/>
      <c r="AD89" s="1"/>
      <c r="AE89" s="1"/>
    </row>
    <row r="90" spans="1:31" ht="15.75" customHeight="1" x14ac:dyDescent="0.2">
      <c r="A90" s="1"/>
      <c r="B90" s="1"/>
      <c r="C90" s="1"/>
      <c r="D90" s="1"/>
      <c r="E90" s="1"/>
      <c r="F90" s="1"/>
      <c r="G90" s="13"/>
      <c r="H90" s="14"/>
      <c r="I90" s="1133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25"/>
      <c r="W90" s="25"/>
      <c r="X90" s="1"/>
      <c r="Y90" s="1"/>
      <c r="Z90" s="1"/>
      <c r="AA90" s="1"/>
      <c r="AB90" s="1"/>
      <c r="AC90" s="1"/>
      <c r="AD90" s="1"/>
      <c r="AE90" s="1"/>
    </row>
    <row r="91" spans="1:31" ht="15.75" customHeight="1" x14ac:dyDescent="0.2">
      <c r="A91" s="1"/>
      <c r="B91" s="1"/>
      <c r="C91" s="1"/>
      <c r="D91" s="1"/>
      <c r="E91" s="1"/>
      <c r="F91" s="1"/>
      <c r="G91" s="13"/>
      <c r="H91" s="14"/>
      <c r="I91" s="1133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25"/>
      <c r="W91" s="25"/>
      <c r="X91" s="1"/>
      <c r="Y91" s="1"/>
      <c r="Z91" s="1"/>
      <c r="AA91" s="1"/>
      <c r="AB91" s="1"/>
      <c r="AC91" s="1"/>
      <c r="AD91" s="1"/>
      <c r="AE91" s="1"/>
    </row>
    <row r="92" spans="1:31" ht="15.75" customHeight="1" x14ac:dyDescent="0.2">
      <c r="A92" s="1"/>
      <c r="B92" s="1"/>
      <c r="C92" s="1"/>
      <c r="D92" s="1"/>
      <c r="E92" s="1"/>
      <c r="F92" s="1"/>
      <c r="G92" s="13"/>
      <c r="H92" s="14"/>
      <c r="I92" s="1133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25"/>
      <c r="W92" s="25"/>
      <c r="X92" s="1"/>
      <c r="Y92" s="1"/>
      <c r="Z92" s="1"/>
      <c r="AA92" s="1"/>
      <c r="AB92" s="1"/>
      <c r="AC92" s="1"/>
      <c r="AD92" s="1"/>
      <c r="AE92" s="1"/>
    </row>
    <row r="93" spans="1:31" ht="15.75" customHeight="1" x14ac:dyDescent="0.2">
      <c r="A93" s="1"/>
      <c r="B93" s="1"/>
      <c r="C93" s="1"/>
      <c r="D93" s="1"/>
      <c r="E93" s="1"/>
      <c r="F93" s="1"/>
      <c r="G93" s="13"/>
      <c r="H93" s="14"/>
      <c r="I93" s="1133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.75" customHeight="1" x14ac:dyDescent="0.2">
      <c r="A94" s="1"/>
      <c r="B94" s="1"/>
      <c r="C94" s="1"/>
      <c r="D94" s="1"/>
      <c r="E94" s="1"/>
      <c r="F94" s="1"/>
      <c r="G94" s="13"/>
      <c r="H94" s="14"/>
      <c r="I94" s="1133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.75" customHeight="1" x14ac:dyDescent="0.2">
      <c r="A95" s="1"/>
      <c r="B95" s="1"/>
      <c r="C95" s="1"/>
      <c r="D95" s="1"/>
      <c r="E95" s="1"/>
      <c r="F95" s="1"/>
      <c r="G95" s="13"/>
      <c r="H95" s="14"/>
      <c r="I95" s="1133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.75" customHeight="1" x14ac:dyDescent="0.2">
      <c r="A96" s="1"/>
      <c r="B96" s="1"/>
      <c r="C96" s="1"/>
      <c r="D96" s="1"/>
      <c r="E96" s="1"/>
      <c r="F96" s="1"/>
      <c r="G96" s="13"/>
      <c r="H96" s="14"/>
      <c r="I96" s="1133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.75" customHeight="1" x14ac:dyDescent="0.2">
      <c r="A97" s="1"/>
      <c r="B97" s="1"/>
      <c r="C97" s="1"/>
      <c r="D97" s="1"/>
      <c r="E97" s="1"/>
      <c r="F97" s="1"/>
      <c r="G97" s="13"/>
      <c r="H97" s="14"/>
      <c r="I97" s="1133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.75" customHeight="1" x14ac:dyDescent="0.2">
      <c r="A98" s="1"/>
      <c r="B98" s="1"/>
      <c r="C98" s="1"/>
      <c r="D98" s="1"/>
      <c r="E98" s="1"/>
      <c r="F98" s="1"/>
      <c r="G98" s="13"/>
      <c r="H98" s="14"/>
      <c r="I98" s="1133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.75" customHeight="1" x14ac:dyDescent="0.2">
      <c r="A99" s="1"/>
      <c r="B99" s="1"/>
      <c r="C99" s="1"/>
      <c r="D99" s="1"/>
      <c r="E99" s="1"/>
      <c r="F99" s="1"/>
      <c r="G99" s="13"/>
      <c r="H99" s="14"/>
      <c r="I99" s="1133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.75" customHeight="1" x14ac:dyDescent="0.2">
      <c r="A100" s="1"/>
      <c r="B100" s="1"/>
      <c r="C100" s="1"/>
      <c r="D100" s="1"/>
      <c r="E100" s="1"/>
      <c r="F100" s="1"/>
      <c r="G100" s="13"/>
      <c r="H100" s="14"/>
      <c r="I100" s="1133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.75" customHeight="1" x14ac:dyDescent="0.2">
      <c r="A101" s="1"/>
      <c r="B101" s="1"/>
      <c r="C101" s="1"/>
      <c r="D101" s="1"/>
      <c r="E101" s="1"/>
      <c r="F101" s="1"/>
      <c r="G101" s="13"/>
      <c r="H101" s="14"/>
      <c r="I101" s="1133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.75" customHeight="1" x14ac:dyDescent="0.2">
      <c r="A102" s="1"/>
      <c r="B102" s="1"/>
      <c r="C102" s="1"/>
      <c r="D102" s="1"/>
      <c r="E102" s="1"/>
      <c r="F102" s="1"/>
      <c r="G102" s="13"/>
      <c r="H102" s="14"/>
      <c r="I102" s="1133"/>
      <c r="J102" s="1133"/>
      <c r="K102" s="1133"/>
      <c r="L102" s="1133"/>
      <c r="M102" s="1133"/>
      <c r="N102" s="1133"/>
      <c r="O102" s="1133"/>
      <c r="P102" s="1133"/>
      <c r="Q102" s="1133"/>
      <c r="R102" s="1133"/>
      <c r="S102" s="1133"/>
      <c r="T102" s="1133"/>
      <c r="U102" s="1133"/>
      <c r="V102" s="1"/>
      <c r="W102" s="1"/>
      <c r="X102" s="1187"/>
      <c r="Y102" s="1188"/>
      <c r="Z102" s="1188"/>
      <c r="AA102" s="1188"/>
      <c r="AB102" s="1"/>
      <c r="AC102" s="1"/>
      <c r="AD102" s="1"/>
      <c r="AE102" s="1"/>
    </row>
    <row r="103" spans="1:31" ht="15.75" customHeight="1" x14ac:dyDescent="0.2">
      <c r="A103" s="1"/>
      <c r="B103" s="1"/>
      <c r="C103" s="1"/>
      <c r="D103" s="1"/>
      <c r="E103" s="1"/>
      <c r="F103" s="1"/>
      <c r="G103" s="13"/>
      <c r="H103" s="14"/>
      <c r="I103" s="1133"/>
      <c r="J103" s="1133"/>
      <c r="K103" s="1133"/>
      <c r="L103" s="1133"/>
      <c r="M103" s="1133"/>
      <c r="N103" s="1133"/>
      <c r="O103" s="1133"/>
      <c r="P103" s="1133"/>
      <c r="Q103" s="1133"/>
      <c r="R103" s="1133"/>
      <c r="S103" s="1133"/>
      <c r="T103" s="1133"/>
      <c r="U103" s="1133"/>
      <c r="V103" s="1"/>
      <c r="W103" s="1"/>
      <c r="X103" s="1133"/>
      <c r="Y103" s="1133"/>
      <c r="Z103" s="1133"/>
      <c r="AA103" s="1133"/>
      <c r="AB103" s="1"/>
      <c r="AC103" s="1"/>
      <c r="AD103" s="1"/>
      <c r="AE103" s="1"/>
    </row>
    <row r="104" spans="1:31" ht="15.75" customHeight="1" x14ac:dyDescent="0.2">
      <c r="A104" s="1"/>
      <c r="B104" s="1"/>
      <c r="C104" s="1"/>
      <c r="D104" s="1"/>
      <c r="E104" s="1"/>
      <c r="F104" s="1"/>
      <c r="G104" s="13"/>
      <c r="H104" s="14"/>
      <c r="I104" s="1133"/>
      <c r="J104" s="1133"/>
      <c r="K104" s="1133"/>
      <c r="L104" s="1133"/>
      <c r="M104" s="1133"/>
      <c r="N104" s="1133"/>
      <c r="O104" s="1133"/>
      <c r="P104" s="1133"/>
      <c r="Q104" s="1133"/>
      <c r="R104" s="1133"/>
      <c r="S104" s="1133"/>
      <c r="T104" s="1133"/>
      <c r="U104" s="1133"/>
      <c r="V104" s="22"/>
      <c r="W104" s="22"/>
      <c r="X104" s="1133"/>
      <c r="Y104" s="1133"/>
      <c r="Z104" s="1133"/>
      <c r="AA104" s="1133"/>
      <c r="AB104" s="1"/>
      <c r="AC104" s="1"/>
      <c r="AD104" s="1"/>
      <c r="AE104" s="1"/>
    </row>
    <row r="105" spans="1:31" ht="15.75" customHeight="1" x14ac:dyDescent="0.2">
      <c r="A105" s="1"/>
      <c r="B105" s="1"/>
      <c r="C105" s="1"/>
      <c r="D105" s="1"/>
      <c r="E105" s="1"/>
      <c r="F105" s="1"/>
      <c r="G105" s="13"/>
      <c r="H105" s="14"/>
      <c r="I105" s="1133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.75" customHeight="1" x14ac:dyDescent="0.2">
      <c r="A106" s="1"/>
      <c r="B106" s="1"/>
      <c r="C106" s="1"/>
      <c r="D106" s="1"/>
      <c r="E106" s="1"/>
      <c r="F106" s="1"/>
      <c r="G106" s="11"/>
      <c r="H106" s="28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.75" customHeight="1" x14ac:dyDescent="0.2">
      <c r="A107" s="1"/>
      <c r="B107" s="1"/>
      <c r="C107" s="1"/>
      <c r="D107" s="1"/>
      <c r="E107" s="1"/>
      <c r="F107" s="1"/>
      <c r="G107" s="11"/>
      <c r="H107" s="28"/>
      <c r="I107" s="1133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.75" customHeight="1" x14ac:dyDescent="0.2">
      <c r="A108" s="1"/>
      <c r="B108" s="1"/>
      <c r="C108" s="1"/>
      <c r="D108" s="1"/>
      <c r="E108" s="1"/>
      <c r="F108" s="1"/>
      <c r="G108" s="11"/>
      <c r="H108" s="28"/>
      <c r="I108" s="1133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.75" customHeight="1" x14ac:dyDescent="0.2">
      <c r="A109" s="1"/>
      <c r="B109" s="1"/>
      <c r="C109" s="1"/>
      <c r="D109" s="1"/>
      <c r="E109" s="1"/>
      <c r="F109" s="1"/>
      <c r="G109" s="11"/>
      <c r="H109" s="28"/>
      <c r="I109" s="1133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.75" customHeight="1" x14ac:dyDescent="0.2">
      <c r="A110" s="1"/>
      <c r="B110" s="1"/>
      <c r="C110" s="1"/>
      <c r="D110" s="1"/>
      <c r="E110" s="1"/>
      <c r="F110" s="1"/>
      <c r="G110" s="11"/>
      <c r="H110" s="28"/>
      <c r="I110" s="1133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.75" customHeight="1" x14ac:dyDescent="0.2">
      <c r="A111" s="1"/>
      <c r="B111" s="1"/>
      <c r="C111" s="1"/>
      <c r="D111" s="1"/>
      <c r="E111" s="1"/>
      <c r="F111" s="1"/>
      <c r="G111" s="11"/>
      <c r="H111" s="28"/>
      <c r="I111" s="1133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.75" customHeight="1" x14ac:dyDescent="0.2">
      <c r="A112" s="1"/>
      <c r="B112" s="1"/>
      <c r="C112" s="1"/>
      <c r="D112" s="1"/>
      <c r="E112" s="1"/>
      <c r="F112" s="1"/>
      <c r="G112" s="11"/>
      <c r="H112" s="28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.75" customHeight="1" x14ac:dyDescent="0.2">
      <c r="A113" s="1"/>
      <c r="B113" s="25"/>
      <c r="C113" s="25"/>
      <c r="D113" s="25"/>
      <c r="E113" s="25"/>
      <c r="F113" s="25"/>
      <c r="G113" s="11"/>
      <c r="H113" s="28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.75" customHeight="1" x14ac:dyDescent="0.2">
      <c r="A114" s="1"/>
      <c r="B114" s="1"/>
      <c r="C114" s="1"/>
      <c r="D114" s="1"/>
      <c r="E114" s="1"/>
      <c r="F114" s="1"/>
      <c r="G114" s="11"/>
      <c r="H114" s="28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.75" customHeight="1" x14ac:dyDescent="0.2">
      <c r="A115" s="1"/>
      <c r="B115" s="25"/>
      <c r="C115" s="25"/>
      <c r="D115" s="25"/>
      <c r="E115" s="25"/>
      <c r="F115" s="25"/>
      <c r="G115" s="11"/>
      <c r="H115" s="28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.75" customHeight="1" x14ac:dyDescent="0.2">
      <c r="A116" s="1"/>
      <c r="B116" s="1"/>
      <c r="C116" s="1"/>
      <c r="D116" s="1"/>
      <c r="E116" s="1"/>
      <c r="F116" s="1"/>
      <c r="G116" s="1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.75" customHeight="1" x14ac:dyDescent="0.2">
      <c r="A117" s="1"/>
      <c r="B117" s="25"/>
      <c r="C117" s="25"/>
      <c r="D117" s="25"/>
      <c r="E117" s="25"/>
      <c r="F117" s="25"/>
      <c r="G117" s="11"/>
      <c r="H117" s="28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.75" customHeight="1" x14ac:dyDescent="0.2">
      <c r="A118" s="1"/>
      <c r="B118" s="1"/>
      <c r="C118" s="1"/>
      <c r="D118" s="1"/>
      <c r="E118" s="1"/>
      <c r="F118" s="1"/>
      <c r="G118" s="11"/>
      <c r="H118" s="28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5.75" customHeight="1" x14ac:dyDescent="0.2">
      <c r="A119" s="1"/>
      <c r="B119" s="1"/>
      <c r="C119" s="1"/>
      <c r="D119" s="1"/>
      <c r="E119" s="1"/>
      <c r="F119" s="1"/>
      <c r="G119" s="2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5.75" customHeight="1" x14ac:dyDescent="0.2">
      <c r="A120" s="1"/>
      <c r="B120" s="1"/>
      <c r="C120" s="1"/>
      <c r="D120" s="1"/>
      <c r="E120" s="1"/>
      <c r="F120" s="1"/>
      <c r="G120" s="8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5.75" customHeight="1" x14ac:dyDescent="0.2">
      <c r="A121" s="1"/>
      <c r="B121" s="1"/>
      <c r="C121" s="1"/>
      <c r="D121" s="1"/>
      <c r="E121" s="1"/>
      <c r="F121" s="1"/>
      <c r="G121" s="8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5.75" customHeight="1" x14ac:dyDescent="0.2">
      <c r="A122" s="1"/>
      <c r="B122" s="1"/>
      <c r="C122" s="1"/>
      <c r="D122" s="1"/>
      <c r="E122" s="1"/>
      <c r="F122" s="1"/>
      <c r="G122" s="8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5.75" customHeight="1" x14ac:dyDescent="0.2">
      <c r="A123" s="1"/>
      <c r="B123" s="1"/>
      <c r="C123" s="1"/>
      <c r="D123" s="1"/>
      <c r="E123" s="1"/>
      <c r="F123" s="1"/>
      <c r="G123" s="8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5.75" customHeight="1" x14ac:dyDescent="0.2">
      <c r="A125" s="1"/>
      <c r="B125" s="1"/>
      <c r="C125" s="1"/>
      <c r="D125" s="1"/>
      <c r="E125" s="1"/>
      <c r="F125" s="1"/>
      <c r="G125" s="8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.75" customHeight="1" x14ac:dyDescent="0.2">
      <c r="A127" s="1"/>
      <c r="B127" s="1"/>
      <c r="C127" s="1"/>
      <c r="D127" s="1"/>
      <c r="E127" s="1"/>
      <c r="F127" s="1"/>
      <c r="G127" s="8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ht="15.75" customHeight="1" x14ac:dyDescent="0.2">
      <c r="A130" s="1"/>
      <c r="B130" s="1"/>
      <c r="C130" s="1"/>
      <c r="D130" s="1"/>
      <c r="E130" s="1"/>
      <c r="F130" s="1"/>
      <c r="G130" s="8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5.75" customHeight="1" x14ac:dyDescent="0.2">
      <c r="A131" s="1"/>
      <c r="B131" s="1"/>
      <c r="C131" s="1"/>
      <c r="D131" s="1"/>
      <c r="E131" s="1"/>
      <c r="F131" s="1"/>
      <c r="G131" s="8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5.75" customHeight="1" x14ac:dyDescent="0.2">
      <c r="A132" s="1"/>
      <c r="B132" s="1"/>
      <c r="C132" s="1"/>
      <c r="D132" s="1"/>
      <c r="E132" s="1"/>
      <c r="F132" s="1"/>
      <c r="G132" s="8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5.75" customHeight="1" x14ac:dyDescent="0.2">
      <c r="A133" s="1"/>
      <c r="B133" s="1"/>
      <c r="C133" s="1"/>
      <c r="D133" s="1"/>
      <c r="E133" s="1"/>
      <c r="F133" s="1"/>
      <c r="G133" s="8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5.75" customHeight="1" x14ac:dyDescent="0.2">
      <c r="A134" s="1"/>
      <c r="B134" s="1"/>
      <c r="C134" s="1"/>
      <c r="D134" s="1"/>
      <c r="E134" s="1"/>
      <c r="F134" s="1"/>
      <c r="G134" s="8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5.75" customHeight="1" x14ac:dyDescent="0.2">
      <c r="A135" s="1"/>
      <c r="B135" s="1"/>
      <c r="C135" s="1"/>
      <c r="D135" s="1"/>
      <c r="E135" s="1"/>
      <c r="F135" s="1"/>
      <c r="G135" s="8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ht="15.75" customHeight="1" x14ac:dyDescent="0.2">
      <c r="A136" s="1"/>
      <c r="B136" s="1"/>
      <c r="C136" s="1"/>
      <c r="D136" s="1"/>
      <c r="E136" s="1"/>
      <c r="F136" s="1"/>
      <c r="G136" s="8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  <row r="1003" spans="1:31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</row>
    <row r="1004" spans="1:31" ht="15.75" customHeight="1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</row>
  </sheetData>
  <mergeCells count="5">
    <mergeCell ref="J1:L1"/>
    <mergeCell ref="Q1:U1"/>
    <mergeCell ref="X1:AA1"/>
    <mergeCell ref="X102:AA102"/>
    <mergeCell ref="F1:F2"/>
  </mergeCells>
  <pageMargins left="0.08" right="0.11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1019"/>
  <sheetViews>
    <sheetView workbookViewId="0">
      <pane ySplit="3" topLeftCell="A4" activePane="bottomLeft" state="frozen"/>
      <selection pane="bottomLeft" activeCell="B57" sqref="B57"/>
    </sheetView>
  </sheetViews>
  <sheetFormatPr baseColWidth="10" defaultColWidth="14.5" defaultRowHeight="15" customHeight="1" x14ac:dyDescent="0.2"/>
  <cols>
    <col min="1" max="1" width="13.33203125" customWidth="1"/>
    <col min="2" max="2" width="40.83203125" bestFit="1" customWidth="1"/>
    <col min="3" max="3" width="58.5" hidden="1" customWidth="1"/>
    <col min="4" max="4" width="8.5" customWidth="1"/>
    <col min="5" max="5" width="9.1640625" bestFit="1" customWidth="1"/>
    <col min="6" max="6" width="9.1640625" customWidth="1"/>
    <col min="7" max="7" width="9.5" customWidth="1"/>
    <col min="8" max="8" width="11.83203125" customWidth="1"/>
    <col min="9" max="9" width="10" customWidth="1"/>
    <col min="10" max="10" width="6.33203125" hidden="1" customWidth="1"/>
    <col min="11" max="12" width="7.5" hidden="1" customWidth="1"/>
    <col min="13" max="13" width="9.83203125" hidden="1" customWidth="1"/>
    <col min="14" max="14" width="7.33203125" hidden="1" customWidth="1"/>
    <col min="15" max="15" width="7.83203125" hidden="1" customWidth="1"/>
    <col min="16" max="16" width="8.1640625" hidden="1" customWidth="1"/>
    <col min="17" max="17" width="6.83203125" hidden="1" customWidth="1"/>
    <col min="18" max="24" width="7.5" customWidth="1"/>
    <col min="25" max="25" width="5.5" customWidth="1"/>
    <col min="26" max="32" width="7.5" customWidth="1"/>
    <col min="33" max="45" width="9.1640625" customWidth="1"/>
  </cols>
  <sheetData>
    <row r="1" spans="1:45" hidden="1" x14ac:dyDescent="0.2">
      <c r="A1" s="153"/>
      <c r="B1" s="154"/>
      <c r="C1" s="154"/>
      <c r="D1" s="154"/>
      <c r="E1" s="154"/>
      <c r="F1" s="154"/>
      <c r="G1" s="155"/>
      <c r="H1" s="156"/>
      <c r="I1" s="156"/>
      <c r="J1" s="1200" t="s">
        <v>0</v>
      </c>
      <c r="K1" s="1201"/>
      <c r="L1" s="1201"/>
      <c r="M1" s="1201"/>
      <c r="N1" s="1136"/>
      <c r="O1" s="1136"/>
      <c r="P1" s="1136"/>
      <c r="Q1" s="1136"/>
      <c r="R1" s="1189" t="s">
        <v>1</v>
      </c>
      <c r="S1" s="1185"/>
      <c r="T1" s="1185"/>
      <c r="U1" s="1185"/>
      <c r="V1" s="1185"/>
      <c r="W1" s="1185"/>
      <c r="X1" s="1185"/>
      <c r="Y1" s="156"/>
      <c r="Z1" s="1189" t="s">
        <v>2</v>
      </c>
      <c r="AA1" s="1185"/>
      <c r="AB1" s="1185"/>
      <c r="AC1" s="1185"/>
      <c r="AD1" s="1185"/>
      <c r="AE1" s="1185"/>
      <c r="AF1" s="1185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 x14ac:dyDescent="0.2">
      <c r="A2" s="164"/>
      <c r="B2" s="156"/>
      <c r="C2" s="156"/>
      <c r="D2" s="156"/>
      <c r="E2" s="156"/>
      <c r="F2" s="1217" t="s">
        <v>1303</v>
      </c>
      <c r="G2" s="163"/>
      <c r="H2" s="156"/>
      <c r="I2" s="156"/>
      <c r="J2" s="1136"/>
      <c r="K2" s="1137"/>
      <c r="L2" s="1137"/>
      <c r="M2" s="1137"/>
      <c r="N2" s="1136"/>
      <c r="O2" s="1136"/>
      <c r="P2" s="1136"/>
      <c r="Q2" s="1136"/>
      <c r="R2" s="1027"/>
      <c r="S2" s="1027"/>
      <c r="T2" s="1027"/>
      <c r="U2" s="1027"/>
      <c r="V2" s="1027"/>
      <c r="W2" s="1027"/>
      <c r="X2" s="1027"/>
      <c r="Y2" s="156"/>
      <c r="Z2" s="1027"/>
      <c r="AA2" s="1137"/>
      <c r="AB2" s="1137"/>
      <c r="AC2" s="1137"/>
      <c r="AD2" s="1137"/>
      <c r="AE2" s="1137"/>
      <c r="AF2" s="1137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spans="1:45" ht="30.75" customHeight="1" x14ac:dyDescent="0.2">
      <c r="A3" s="158" t="s">
        <v>4</v>
      </c>
      <c r="B3" s="159" t="s">
        <v>308</v>
      </c>
      <c r="C3" s="159" t="s">
        <v>138</v>
      </c>
      <c r="D3" s="159" t="s">
        <v>8</v>
      </c>
      <c r="E3" s="159" t="s">
        <v>432</v>
      </c>
      <c r="F3" s="1217"/>
      <c r="G3" s="160" t="s">
        <v>10</v>
      </c>
      <c r="H3" s="1143" t="s">
        <v>309</v>
      </c>
      <c r="I3" s="1143" t="s">
        <v>12</v>
      </c>
      <c r="J3" s="161" t="s">
        <v>15</v>
      </c>
      <c r="K3" s="161" t="s">
        <v>18</v>
      </c>
      <c r="L3" s="161" t="s">
        <v>1293</v>
      </c>
      <c r="M3" s="161" t="s">
        <v>1294</v>
      </c>
      <c r="N3" s="161" t="s">
        <v>1304</v>
      </c>
      <c r="O3" s="161" t="s">
        <v>1305</v>
      </c>
      <c r="P3" s="161" t="s">
        <v>1306</v>
      </c>
      <c r="Q3" s="161" t="s">
        <v>1307</v>
      </c>
      <c r="R3" s="208" t="s">
        <v>15</v>
      </c>
      <c r="S3" s="161" t="s">
        <v>18</v>
      </c>
      <c r="T3" s="161" t="s">
        <v>1293</v>
      </c>
      <c r="U3" s="161" t="s">
        <v>1294</v>
      </c>
      <c r="V3" s="161" t="s">
        <v>1304</v>
      </c>
      <c r="W3" s="161" t="s">
        <v>1305</v>
      </c>
      <c r="X3" s="161" t="s">
        <v>1306</v>
      </c>
      <c r="Y3" s="156"/>
      <c r="Z3" s="208" t="s">
        <v>15</v>
      </c>
      <c r="AA3" s="161" t="s">
        <v>18</v>
      </c>
      <c r="AB3" s="161" t="s">
        <v>1293</v>
      </c>
      <c r="AC3" s="161" t="s">
        <v>1294</v>
      </c>
      <c r="AD3" s="161" t="s">
        <v>1304</v>
      </c>
      <c r="AE3" s="161" t="s">
        <v>1305</v>
      </c>
      <c r="AF3" s="161" t="s">
        <v>1306</v>
      </c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spans="1:45" s="577" customFormat="1" ht="16" x14ac:dyDescent="0.2">
      <c r="A4" s="175" t="s">
        <v>20</v>
      </c>
      <c r="B4" s="76" t="s">
        <v>1308</v>
      </c>
      <c r="C4" s="695" t="s">
        <v>1309</v>
      </c>
      <c r="D4" s="695" t="str">
        <f>VLOOKUP(C4,'Items in Tally'!$A$2:$D$4982,2,FALSE)</f>
        <v>880 PC</v>
      </c>
      <c r="E4" s="695" t="s">
        <v>975</v>
      </c>
      <c r="F4" s="695" t="s">
        <v>975</v>
      </c>
      <c r="G4" s="459">
        <v>45682</v>
      </c>
      <c r="H4" s="75">
        <v>0.52</v>
      </c>
      <c r="I4" s="75">
        <v>46.8</v>
      </c>
      <c r="J4" s="9">
        <f t="shared" ref="J4:P5" si="0">IF(R4="","",R4/$I4-1)</f>
        <v>0.23931623931623935</v>
      </c>
      <c r="K4" s="9">
        <f t="shared" si="0"/>
        <v>0.17521367521367526</v>
      </c>
      <c r="L4" s="9">
        <f t="shared" si="0"/>
        <v>0.12179487179487181</v>
      </c>
      <c r="M4" s="9">
        <f t="shared" si="0"/>
        <v>0.10042735042735051</v>
      </c>
      <c r="N4" s="9">
        <f t="shared" si="0"/>
        <v>8.9743589743589869E-2</v>
      </c>
      <c r="O4" s="9" t="str">
        <f t="shared" si="0"/>
        <v/>
      </c>
      <c r="P4" s="9" t="str">
        <f t="shared" si="0"/>
        <v/>
      </c>
      <c r="Q4" s="9" t="e">
        <f>IF(#REF!="","",#REF!/$I4-1)</f>
        <v>#REF!</v>
      </c>
      <c r="R4" s="460">
        <v>58</v>
      </c>
      <c r="S4" s="93">
        <v>55</v>
      </c>
      <c r="T4" s="93">
        <v>52.5</v>
      </c>
      <c r="U4" s="93">
        <v>51.5</v>
      </c>
      <c r="V4" s="93">
        <v>51</v>
      </c>
      <c r="W4" s="94"/>
      <c r="X4" s="94"/>
      <c r="Y4" s="78"/>
      <c r="Z4" s="930">
        <f t="shared" ref="Z4:AF4" si="1">IF(R4="","",IF(R4*1.01&lt;R4+0.5,R4+0.5,CEILING(R4*1.01,0.5)))</f>
        <v>59</v>
      </c>
      <c r="AA4" s="78">
        <f t="shared" si="1"/>
        <v>56</v>
      </c>
      <c r="AB4" s="78">
        <f t="shared" si="1"/>
        <v>53.5</v>
      </c>
      <c r="AC4" s="78">
        <f t="shared" si="1"/>
        <v>52.5</v>
      </c>
      <c r="AD4" s="78">
        <f t="shared" si="1"/>
        <v>52</v>
      </c>
      <c r="AE4" s="78" t="str">
        <f t="shared" si="1"/>
        <v/>
      </c>
      <c r="AF4" s="78" t="str">
        <f t="shared" si="1"/>
        <v/>
      </c>
      <c r="AG4" s="8"/>
      <c r="AH4" s="8"/>
      <c r="AI4" s="1130"/>
      <c r="AJ4" s="42"/>
      <c r="AK4" s="8"/>
      <c r="AL4" s="8"/>
      <c r="AM4" s="8"/>
      <c r="AN4" s="8"/>
      <c r="AO4" s="8"/>
      <c r="AP4" s="8"/>
      <c r="AQ4" s="8"/>
      <c r="AR4" s="8"/>
      <c r="AS4" s="8"/>
    </row>
    <row r="5" spans="1:45" s="578" customFormat="1" ht="15.75" customHeight="1" x14ac:dyDescent="0.2">
      <c r="A5" s="171" t="s">
        <v>20</v>
      </c>
      <c r="B5" s="68" t="s">
        <v>1310</v>
      </c>
      <c r="C5" s="705" t="s">
        <v>1311</v>
      </c>
      <c r="D5" s="705" t="str">
        <f>VLOOKUP(C5,'Items in Tally'!$A$2:$D$4982,2,FALSE)</f>
        <v>10 PC</v>
      </c>
      <c r="E5" s="705"/>
      <c r="F5" s="705"/>
      <c r="G5" s="456">
        <v>45222</v>
      </c>
      <c r="H5" s="39">
        <v>0.56000000000000005</v>
      </c>
      <c r="I5" s="39">
        <v>47.5</v>
      </c>
      <c r="J5" s="6">
        <f t="shared" si="0"/>
        <v>0.24210526315789482</v>
      </c>
      <c r="K5" s="6">
        <f t="shared" si="0"/>
        <v>0.15789473684210531</v>
      </c>
      <c r="L5" s="6">
        <f t="shared" si="0"/>
        <v>0.12631578947368416</v>
      </c>
      <c r="M5" s="6">
        <f t="shared" si="0"/>
        <v>0.10526315789473695</v>
      </c>
      <c r="N5" s="6" t="str">
        <f t="shared" si="0"/>
        <v/>
      </c>
      <c r="O5" s="6" t="str">
        <f t="shared" si="0"/>
        <v/>
      </c>
      <c r="P5" s="6" t="str">
        <f t="shared" si="0"/>
        <v/>
      </c>
      <c r="Q5" s="6" t="e">
        <f>IF(#REF!="","",#REF!/$I5-1)</f>
        <v>#REF!</v>
      </c>
      <c r="R5" s="457">
        <v>59</v>
      </c>
      <c r="S5" s="90">
        <v>55</v>
      </c>
      <c r="T5" s="90">
        <v>53.5</v>
      </c>
      <c r="U5" s="90">
        <v>52.5</v>
      </c>
      <c r="V5" s="90"/>
      <c r="W5" s="91"/>
      <c r="X5" s="91"/>
      <c r="Y5" s="92"/>
      <c r="Z5" s="458">
        <f t="shared" ref="Z5:Z67" si="2">IF(R5="","",IF(R5*1.01&lt;R5+0.5,R5+0.5,CEILING(R5*1.01,0.5)))</f>
        <v>60</v>
      </c>
      <c r="AA5" s="92">
        <f t="shared" ref="AA5:AA67" si="3">IF(S5="","",IF(S5*1.01&lt;S5+0.5,S5+0.5,CEILING(S5*1.01,0.5)))</f>
        <v>56</v>
      </c>
      <c r="AB5" s="92">
        <f t="shared" ref="AB5:AB67" si="4">IF(T5="","",IF(T5*1.01&lt;T5+0.5,T5+0.5,CEILING(T5*1.01,0.5)))</f>
        <v>54.5</v>
      </c>
      <c r="AC5" s="92">
        <f t="shared" ref="AC5:AC67" si="5">IF(U5="","",IF(U5*1.01&lt;U5+0.5,U5+0.5,CEILING(U5*1.01,0.5)))</f>
        <v>53.5</v>
      </c>
      <c r="AD5" s="92" t="str">
        <f t="shared" ref="AD5:AD67" si="6">IF(V5="","",IF(V5*1.01&lt;V5+0.5,V5+0.5,CEILING(V5*1.01,0.5)))</f>
        <v/>
      </c>
      <c r="AE5" s="92" t="str">
        <f t="shared" ref="AE5:AE67" si="7">IF(W5="","",IF(W5*1.01&lt;W5+0.5,W5+0.5,CEILING(W5*1.01,0.5)))</f>
        <v/>
      </c>
      <c r="AF5" s="92" t="str">
        <f t="shared" ref="AF5:AF67" si="8">IF(X5="","",IF(X5*1.01&lt;X5+0.5,X5+0.5,CEILING(X5*1.01,0.5)))</f>
        <v/>
      </c>
      <c r="AG5" s="5"/>
      <c r="AH5" s="725">
        <v>45528</v>
      </c>
      <c r="AI5" s="1150" t="s">
        <v>1312</v>
      </c>
      <c r="AJ5" s="61"/>
      <c r="AK5" s="5">
        <v>87.35</v>
      </c>
      <c r="AL5" s="5"/>
      <c r="AM5" s="5"/>
      <c r="AN5" s="5"/>
      <c r="AO5" s="5"/>
      <c r="AP5" s="5"/>
      <c r="AQ5" s="5"/>
      <c r="AR5" s="5"/>
      <c r="AS5" s="5"/>
    </row>
    <row r="6" spans="1:45" s="577" customFormat="1" ht="15.75" customHeight="1" x14ac:dyDescent="0.2">
      <c r="A6" s="175" t="s">
        <v>20</v>
      </c>
      <c r="B6" s="76" t="s">
        <v>1313</v>
      </c>
      <c r="C6" s="695" t="s">
        <v>1314</v>
      </c>
      <c r="D6" s="695" t="str">
        <f>VLOOKUP(C6,'Items in Tally'!$A$2:$D$4982,2,FALSE)</f>
        <v>10 PC</v>
      </c>
      <c r="E6" s="695" t="s">
        <v>167</v>
      </c>
      <c r="F6" s="695" t="s">
        <v>81</v>
      </c>
      <c r="G6" s="459">
        <v>45802</v>
      </c>
      <c r="H6" s="75">
        <v>0.44</v>
      </c>
      <c r="I6" s="75">
        <v>39.5</v>
      </c>
      <c r="J6" s="9"/>
      <c r="K6" s="9"/>
      <c r="L6" s="9"/>
      <c r="M6" s="9">
        <f t="shared" ref="M6:M12" si="9">IF(U6="","",U6/$I6-1)</f>
        <v>0.139240506329114</v>
      </c>
      <c r="N6" s="9"/>
      <c r="O6" s="9"/>
      <c r="P6" s="9"/>
      <c r="Q6" s="9"/>
      <c r="R6" s="460">
        <v>51</v>
      </c>
      <c r="S6" s="93">
        <v>48</v>
      </c>
      <c r="T6" s="93">
        <v>46</v>
      </c>
      <c r="U6" s="93">
        <v>45</v>
      </c>
      <c r="V6" s="93"/>
      <c r="W6" s="94"/>
      <c r="X6" s="94"/>
      <c r="Y6" s="78"/>
      <c r="Z6" s="930">
        <f t="shared" si="2"/>
        <v>52</v>
      </c>
      <c r="AA6" s="78">
        <f t="shared" si="3"/>
        <v>48.5</v>
      </c>
      <c r="AB6" s="78">
        <f t="shared" si="4"/>
        <v>46.5</v>
      </c>
      <c r="AC6" s="78">
        <f t="shared" si="5"/>
        <v>45.5</v>
      </c>
      <c r="AD6" s="78" t="str">
        <f t="shared" si="6"/>
        <v/>
      </c>
      <c r="AE6" s="78" t="str">
        <f t="shared" si="7"/>
        <v/>
      </c>
      <c r="AF6" s="78" t="str">
        <f t="shared" si="8"/>
        <v/>
      </c>
      <c r="AG6" s="8"/>
      <c r="AH6" s="8"/>
      <c r="AI6" s="1130"/>
      <c r="AJ6" s="42"/>
      <c r="AK6" s="8"/>
      <c r="AL6" s="8"/>
      <c r="AM6" s="8"/>
      <c r="AN6" s="8"/>
      <c r="AO6" s="8"/>
      <c r="AP6" s="8"/>
      <c r="AQ6" s="8"/>
      <c r="AR6" s="8"/>
      <c r="AS6" s="8"/>
    </row>
    <row r="7" spans="1:45" s="578" customFormat="1" ht="15.75" customHeight="1" x14ac:dyDescent="0.2">
      <c r="A7" s="171" t="s">
        <v>20</v>
      </c>
      <c r="B7" s="68" t="s">
        <v>1315</v>
      </c>
      <c r="C7" s="705" t="s">
        <v>1314</v>
      </c>
      <c r="D7" s="705" t="str">
        <f>VLOOKUP(C7,'Items in Tally'!$A$2:$D$4982,2,FALSE)</f>
        <v>10 PC</v>
      </c>
      <c r="E7" s="705"/>
      <c r="F7" s="705"/>
      <c r="G7" s="456">
        <v>45039</v>
      </c>
      <c r="H7" s="39">
        <v>3.15</v>
      </c>
      <c r="I7" s="39">
        <v>38.75</v>
      </c>
      <c r="J7" s="6"/>
      <c r="K7" s="6"/>
      <c r="L7" s="6"/>
      <c r="M7" s="6">
        <f t="shared" si="9"/>
        <v>0.16129032258064524</v>
      </c>
      <c r="N7" s="6"/>
      <c r="O7" s="6"/>
      <c r="P7" s="6"/>
      <c r="Q7" s="6"/>
      <c r="R7" s="457">
        <v>51</v>
      </c>
      <c r="S7" s="90">
        <v>48</v>
      </c>
      <c r="T7" s="90">
        <v>46</v>
      </c>
      <c r="U7" s="90">
        <v>45</v>
      </c>
      <c r="V7" s="90"/>
      <c r="W7" s="91"/>
      <c r="X7" s="91"/>
      <c r="Y7" s="92"/>
      <c r="Z7" s="458">
        <f t="shared" si="2"/>
        <v>52</v>
      </c>
      <c r="AA7" s="92">
        <f t="shared" si="3"/>
        <v>48.5</v>
      </c>
      <c r="AB7" s="92">
        <f t="shared" si="4"/>
        <v>46.5</v>
      </c>
      <c r="AC7" s="92">
        <f t="shared" si="5"/>
        <v>45.5</v>
      </c>
      <c r="AD7" s="92" t="str">
        <f t="shared" si="6"/>
        <v/>
      </c>
      <c r="AE7" s="92" t="str">
        <f t="shared" si="7"/>
        <v/>
      </c>
      <c r="AF7" s="92" t="str">
        <f t="shared" si="8"/>
        <v/>
      </c>
      <c r="AG7" s="5"/>
      <c r="AH7" s="5"/>
      <c r="AI7" s="1150"/>
      <c r="AJ7" s="61"/>
      <c r="AK7" s="5"/>
      <c r="AL7" s="5"/>
      <c r="AM7" s="5"/>
      <c r="AN7" s="5"/>
      <c r="AO7" s="5"/>
      <c r="AP7" s="5"/>
      <c r="AQ7" s="5"/>
      <c r="AR7" s="5"/>
      <c r="AS7" s="5"/>
    </row>
    <row r="8" spans="1:45" s="578" customFormat="1" ht="16" x14ac:dyDescent="0.2">
      <c r="A8" s="171" t="s">
        <v>20</v>
      </c>
      <c r="B8" s="68" t="s">
        <v>1316</v>
      </c>
      <c r="C8" s="705" t="s">
        <v>1317</v>
      </c>
      <c r="D8" s="705" t="str">
        <f>VLOOKUP(C8,'Items in Tally'!$A$2:$D$4982,2,FALSE)</f>
        <v>11 PC</v>
      </c>
      <c r="E8" s="705"/>
      <c r="F8" s="705"/>
      <c r="G8" s="456">
        <v>45222</v>
      </c>
      <c r="H8" s="35">
        <v>1.1200000000000001</v>
      </c>
      <c r="I8" s="39">
        <v>95</v>
      </c>
      <c r="J8" s="6">
        <f t="shared" ref="J8:L10" si="10">IF(R8="","",R8/$I8-1)</f>
        <v>0.15789473684210531</v>
      </c>
      <c r="K8" s="6">
        <f t="shared" si="10"/>
        <v>0.11578947368421044</v>
      </c>
      <c r="L8" s="6" t="str">
        <f t="shared" si="10"/>
        <v/>
      </c>
      <c r="M8" s="6" t="str">
        <f t="shared" si="9"/>
        <v/>
      </c>
      <c r="N8" s="6" t="str">
        <f t="shared" ref="N8:P10" si="11">IF(V8="","",V8/$I8-1)</f>
        <v/>
      </c>
      <c r="O8" s="6" t="str">
        <f t="shared" si="11"/>
        <v/>
      </c>
      <c r="P8" s="6" t="str">
        <f t="shared" si="11"/>
        <v/>
      </c>
      <c r="Q8" s="6" t="e">
        <f>IF(#REF!="","",#REF!/$I8-1)</f>
        <v>#REF!</v>
      </c>
      <c r="R8" s="457">
        <v>110</v>
      </c>
      <c r="S8" s="90">
        <v>106</v>
      </c>
      <c r="T8" s="90"/>
      <c r="U8" s="90"/>
      <c r="V8" s="90"/>
      <c r="W8" s="91"/>
      <c r="X8" s="91"/>
      <c r="Y8" s="92"/>
      <c r="Z8" s="458">
        <f t="shared" si="2"/>
        <v>111.5</v>
      </c>
      <c r="AA8" s="92">
        <f t="shared" si="3"/>
        <v>107.5</v>
      </c>
      <c r="AB8" s="92" t="str">
        <f t="shared" si="4"/>
        <v/>
      </c>
      <c r="AC8" s="92" t="str">
        <f t="shared" si="5"/>
        <v/>
      </c>
      <c r="AD8" s="92" t="str">
        <f t="shared" si="6"/>
        <v/>
      </c>
      <c r="AE8" s="92" t="str">
        <f t="shared" si="7"/>
        <v/>
      </c>
      <c r="AF8" s="92" t="str">
        <f t="shared" si="8"/>
        <v/>
      </c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</row>
    <row r="9" spans="1:45" s="578" customFormat="1" ht="16" x14ac:dyDescent="0.2">
      <c r="A9" s="171" t="s">
        <v>20</v>
      </c>
      <c r="B9" s="68" t="s">
        <v>1318</v>
      </c>
      <c r="C9" s="705" t="s">
        <v>1319</v>
      </c>
      <c r="D9" s="705" t="str">
        <f>VLOOKUP(C9,'Items in Tally'!$A$2:$D$4982,2,FALSE)</f>
        <v> </v>
      </c>
      <c r="E9" s="705"/>
      <c r="F9" s="705"/>
      <c r="G9" s="456">
        <v>44795</v>
      </c>
      <c r="H9" s="35">
        <v>1.05</v>
      </c>
      <c r="I9" s="39">
        <v>87.3</v>
      </c>
      <c r="J9" s="6">
        <f t="shared" si="10"/>
        <v>0.14547537227949592</v>
      </c>
      <c r="K9" s="6">
        <f t="shared" si="10"/>
        <v>0.12256586483390608</v>
      </c>
      <c r="L9" s="6">
        <f t="shared" si="10"/>
        <v>0.11111111111111116</v>
      </c>
      <c r="M9" s="6" t="str">
        <f t="shared" si="9"/>
        <v/>
      </c>
      <c r="N9" s="6" t="str">
        <f t="shared" si="11"/>
        <v/>
      </c>
      <c r="O9" s="6" t="str">
        <f t="shared" si="11"/>
        <v/>
      </c>
      <c r="P9" s="6" t="str">
        <f t="shared" si="11"/>
        <v/>
      </c>
      <c r="Q9" s="6" t="e">
        <f>IF(#REF!="","",#REF!/$I9-1)</f>
        <v>#REF!</v>
      </c>
      <c r="R9" s="457">
        <v>100</v>
      </c>
      <c r="S9" s="90">
        <v>98</v>
      </c>
      <c r="T9" s="90">
        <v>97</v>
      </c>
      <c r="U9" s="90"/>
      <c r="V9" s="90"/>
      <c r="W9" s="91"/>
      <c r="X9" s="91"/>
      <c r="Y9" s="92"/>
      <c r="Z9" s="458">
        <f t="shared" si="2"/>
        <v>101</v>
      </c>
      <c r="AA9" s="92">
        <f t="shared" si="3"/>
        <v>99</v>
      </c>
      <c r="AB9" s="92">
        <f t="shared" si="4"/>
        <v>98</v>
      </c>
      <c r="AC9" s="92" t="str">
        <f t="shared" si="5"/>
        <v/>
      </c>
      <c r="AD9" s="92" t="str">
        <f t="shared" si="6"/>
        <v/>
      </c>
      <c r="AE9" s="92" t="str">
        <f t="shared" si="7"/>
        <v/>
      </c>
      <c r="AF9" s="92" t="str">
        <f t="shared" si="8"/>
        <v/>
      </c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</row>
    <row r="10" spans="1:45" s="577" customFormat="1" ht="16" x14ac:dyDescent="0.2">
      <c r="A10" s="175" t="s">
        <v>20</v>
      </c>
      <c r="B10" s="76" t="s">
        <v>1320</v>
      </c>
      <c r="C10" s="695" t="s">
        <v>1321</v>
      </c>
      <c r="D10" s="695" t="str">
        <f>VLOOKUP(C10,'Items in Tally'!$A$2:$D$4982,2,FALSE)</f>
        <v>21586 PC</v>
      </c>
      <c r="E10" s="695" t="s">
        <v>1322</v>
      </c>
      <c r="F10" s="695" t="s">
        <v>1323</v>
      </c>
      <c r="G10" s="459">
        <v>45713</v>
      </c>
      <c r="H10" s="95">
        <v>0.443</v>
      </c>
      <c r="I10" s="75">
        <v>39.9</v>
      </c>
      <c r="J10" s="9" t="str">
        <f t="shared" si="10"/>
        <v/>
      </c>
      <c r="K10" s="9" t="str">
        <f t="shared" si="10"/>
        <v/>
      </c>
      <c r="L10" s="9" t="str">
        <f t="shared" si="10"/>
        <v/>
      </c>
      <c r="M10" s="9">
        <f t="shared" si="9"/>
        <v>0.10275689223057638</v>
      </c>
      <c r="N10" s="9">
        <f t="shared" si="11"/>
        <v>6.5162907268170533E-2</v>
      </c>
      <c r="O10" s="9">
        <f t="shared" si="11"/>
        <v>5.2631578947368363E-2</v>
      </c>
      <c r="P10" s="9">
        <f t="shared" si="11"/>
        <v>4.0100250626566414E-2</v>
      </c>
      <c r="Q10" s="9" t="e">
        <f>IF(#REF!="","",#REF!/$I10-1)</f>
        <v>#REF!</v>
      </c>
      <c r="R10" s="460"/>
      <c r="S10" s="93"/>
      <c r="T10" s="93"/>
      <c r="U10" s="93">
        <v>44</v>
      </c>
      <c r="V10" s="894">
        <v>42.5</v>
      </c>
      <c r="W10" s="894">
        <v>42</v>
      </c>
      <c r="X10" s="93">
        <v>41.5</v>
      </c>
      <c r="Y10" s="78"/>
      <c r="Z10" s="930" t="str">
        <f t="shared" si="2"/>
        <v/>
      </c>
      <c r="AA10" s="78" t="str">
        <f t="shared" si="3"/>
        <v/>
      </c>
      <c r="AB10" s="78" t="str">
        <f t="shared" si="4"/>
        <v/>
      </c>
      <c r="AC10" s="78">
        <f t="shared" si="5"/>
        <v>44.5</v>
      </c>
      <c r="AD10" s="78">
        <f t="shared" si="6"/>
        <v>43</v>
      </c>
      <c r="AE10" s="78">
        <f t="shared" si="7"/>
        <v>42.5</v>
      </c>
      <c r="AF10" s="78">
        <f t="shared" si="8"/>
        <v>42</v>
      </c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s="577" customFormat="1" ht="16.5" customHeight="1" x14ac:dyDescent="0.2">
      <c r="A11" s="175" t="s">
        <v>20</v>
      </c>
      <c r="B11" s="76" t="s">
        <v>1324</v>
      </c>
      <c r="C11" s="695" t="s">
        <v>1325</v>
      </c>
      <c r="D11" s="695" t="str">
        <f>VLOOKUP(C11,'Items in Tally'!$A$2:$D$4982,2,FALSE)</f>
        <v>8100 PC</v>
      </c>
      <c r="E11" s="695" t="s">
        <v>324</v>
      </c>
      <c r="F11" s="695" t="s">
        <v>1326</v>
      </c>
      <c r="G11" s="459">
        <v>45802</v>
      </c>
      <c r="H11" s="95">
        <v>0.34300000000000003</v>
      </c>
      <c r="I11" s="75">
        <v>31</v>
      </c>
      <c r="J11" s="9"/>
      <c r="K11" s="9"/>
      <c r="L11" s="9"/>
      <c r="M11" s="9">
        <f t="shared" si="9"/>
        <v>0.16129032258064524</v>
      </c>
      <c r="N11" s="9">
        <f>IF(V11="","",V11/$I11-1)</f>
        <v>0.12903225806451624</v>
      </c>
      <c r="O11" s="9">
        <f>IF(W11="","",W11/$I11-1)</f>
        <v>0.11290322580645151</v>
      </c>
      <c r="P11" s="9"/>
      <c r="Q11" s="9"/>
      <c r="R11" s="460"/>
      <c r="S11" s="93"/>
      <c r="T11" s="93"/>
      <c r="U11" s="93">
        <v>36</v>
      </c>
      <c r="V11" s="93">
        <v>35</v>
      </c>
      <c r="W11" s="93">
        <v>34.5</v>
      </c>
      <c r="X11" s="93"/>
      <c r="Y11" s="78"/>
      <c r="Z11" s="930" t="str">
        <f t="shared" si="2"/>
        <v/>
      </c>
      <c r="AA11" s="78" t="str">
        <f t="shared" si="3"/>
        <v/>
      </c>
      <c r="AB11" s="78" t="str">
        <f t="shared" si="4"/>
        <v/>
      </c>
      <c r="AC11" s="78">
        <f t="shared" si="5"/>
        <v>36.5</v>
      </c>
      <c r="AD11" s="78">
        <f t="shared" si="6"/>
        <v>35.5</v>
      </c>
      <c r="AE11" s="78">
        <f t="shared" si="7"/>
        <v>35</v>
      </c>
      <c r="AF11" s="78" t="str">
        <f t="shared" si="8"/>
        <v/>
      </c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</row>
    <row r="12" spans="1:45" s="578" customFormat="1" ht="14.25" customHeight="1" x14ac:dyDescent="0.2">
      <c r="A12" s="171" t="s">
        <v>20</v>
      </c>
      <c r="B12" s="68" t="s">
        <v>1327</v>
      </c>
      <c r="C12" s="705" t="s">
        <v>1328</v>
      </c>
      <c r="D12" s="705" t="str">
        <f>VLOOKUP(C12,'Items in Tally'!$A$2:$D$4982,2,FALSE)</f>
        <v>101 PC</v>
      </c>
      <c r="E12" s="705" t="s">
        <v>324</v>
      </c>
      <c r="F12" s="705" t="s">
        <v>1329</v>
      </c>
      <c r="G12" s="456">
        <v>45713</v>
      </c>
      <c r="H12" s="871">
        <v>0.35</v>
      </c>
      <c r="I12" s="39">
        <v>31.5</v>
      </c>
      <c r="J12" s="6" t="str">
        <f>IF(R12="","",R12/$I12-1)</f>
        <v/>
      </c>
      <c r="K12" s="6" t="str">
        <f>IF(S12="","",S12/$I12-1)</f>
        <v/>
      </c>
      <c r="L12" s="6" t="str">
        <f>IF(T12="","",T12/$I12-1)</f>
        <v/>
      </c>
      <c r="M12" s="6">
        <f t="shared" si="9"/>
        <v>0.17460317460317465</v>
      </c>
      <c r="N12" s="6">
        <f>IF(V12="","",V12/$I12-1)</f>
        <v>0.12698412698412698</v>
      </c>
      <c r="O12" s="6">
        <f>IF(W12="","",W12/$I12-1)</f>
        <v>0.11111111111111116</v>
      </c>
      <c r="P12" s="6" t="str">
        <f>IF(X12="","",X12/$I12-1)</f>
        <v/>
      </c>
      <c r="Q12" s="6" t="e">
        <f>IF(#REF!="","",#REF!/$I12-1)</f>
        <v>#REF!</v>
      </c>
      <c r="R12" s="457"/>
      <c r="S12" s="90"/>
      <c r="T12" s="90"/>
      <c r="U12" s="90">
        <v>37</v>
      </c>
      <c r="V12" s="90">
        <v>35.5</v>
      </c>
      <c r="W12" s="90">
        <v>35</v>
      </c>
      <c r="X12" s="90"/>
      <c r="Y12" s="92"/>
      <c r="Z12" s="458" t="str">
        <f t="shared" si="2"/>
        <v/>
      </c>
      <c r="AA12" s="92" t="str">
        <f t="shared" si="3"/>
        <v/>
      </c>
      <c r="AB12" s="92" t="str">
        <f t="shared" si="4"/>
        <v/>
      </c>
      <c r="AC12" s="92">
        <f t="shared" si="5"/>
        <v>37.5</v>
      </c>
      <c r="AD12" s="92">
        <f t="shared" si="6"/>
        <v>36</v>
      </c>
      <c r="AE12" s="92">
        <f t="shared" si="7"/>
        <v>35.5</v>
      </c>
      <c r="AF12" s="92" t="str">
        <f t="shared" si="8"/>
        <v/>
      </c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</row>
    <row r="13" spans="1:45" s="577" customFormat="1" ht="16" x14ac:dyDescent="0.2">
      <c r="A13" s="175" t="s">
        <v>20</v>
      </c>
      <c r="B13" s="76" t="s">
        <v>1330</v>
      </c>
      <c r="C13" s="695" t="s">
        <v>1331</v>
      </c>
      <c r="D13" s="695" t="str">
        <f>VLOOKUP(C13,'Items in Tally'!$A$2:$D$4982,2,FALSE)</f>
        <v>1750 PC</v>
      </c>
      <c r="E13" s="695" t="s">
        <v>1264</v>
      </c>
      <c r="F13" s="695" t="s">
        <v>1332</v>
      </c>
      <c r="G13" s="459">
        <v>45802</v>
      </c>
      <c r="H13" s="95">
        <v>0.32</v>
      </c>
      <c r="I13" s="75">
        <v>29</v>
      </c>
      <c r="J13" s="9"/>
      <c r="K13" s="9"/>
      <c r="L13" s="9"/>
      <c r="M13" s="9"/>
      <c r="N13" s="9"/>
      <c r="O13" s="9"/>
      <c r="P13" s="9"/>
      <c r="Q13" s="9"/>
      <c r="R13" s="460"/>
      <c r="S13" s="93"/>
      <c r="T13" s="93"/>
      <c r="U13" s="93">
        <v>34</v>
      </c>
      <c r="V13" s="93"/>
      <c r="W13" s="93"/>
      <c r="X13" s="93"/>
      <c r="Y13" s="78"/>
      <c r="Z13" s="930" t="str">
        <f t="shared" si="2"/>
        <v/>
      </c>
      <c r="AA13" s="78" t="str">
        <f t="shared" si="3"/>
        <v/>
      </c>
      <c r="AB13" s="78" t="str">
        <f t="shared" si="4"/>
        <v/>
      </c>
      <c r="AC13" s="78">
        <f t="shared" si="5"/>
        <v>34.5</v>
      </c>
      <c r="AD13" s="78" t="str">
        <f t="shared" si="6"/>
        <v/>
      </c>
      <c r="AE13" s="78" t="str">
        <f t="shared" si="7"/>
        <v/>
      </c>
      <c r="AF13" s="78" t="str">
        <f t="shared" si="8"/>
        <v/>
      </c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</row>
    <row r="14" spans="1:45" s="577" customFormat="1" ht="16" x14ac:dyDescent="0.2">
      <c r="A14" s="175" t="s">
        <v>321</v>
      </c>
      <c r="B14" s="76" t="s">
        <v>1333</v>
      </c>
      <c r="C14" s="695" t="s">
        <v>1334</v>
      </c>
      <c r="D14" s="695" t="str">
        <f>VLOOKUP(C14,'Items in Tally'!$A$2:$D$4982,2,FALSE)</f>
        <v>1300 PC</v>
      </c>
      <c r="E14" s="695" t="s">
        <v>161</v>
      </c>
      <c r="F14" s="695"/>
      <c r="G14" s="459">
        <v>45802</v>
      </c>
      <c r="H14" s="95">
        <v>0.42</v>
      </c>
      <c r="I14" s="75">
        <v>38</v>
      </c>
      <c r="J14" s="9"/>
      <c r="K14" s="9"/>
      <c r="L14" s="9"/>
      <c r="M14" s="9"/>
      <c r="N14" s="9"/>
      <c r="O14" s="9"/>
      <c r="P14" s="9"/>
      <c r="Q14" s="9"/>
      <c r="R14" s="460"/>
      <c r="S14" s="93"/>
      <c r="T14" s="93"/>
      <c r="U14" s="93">
        <v>44</v>
      </c>
      <c r="V14" s="93">
        <v>43</v>
      </c>
      <c r="W14" s="93"/>
      <c r="X14" s="93"/>
      <c r="Y14" s="78"/>
      <c r="Z14" s="930" t="str">
        <f t="shared" si="2"/>
        <v/>
      </c>
      <c r="AA14" s="78" t="str">
        <f t="shared" si="3"/>
        <v/>
      </c>
      <c r="AB14" s="78" t="str">
        <f t="shared" si="4"/>
        <v/>
      </c>
      <c r="AC14" s="78">
        <f t="shared" si="5"/>
        <v>44.5</v>
      </c>
      <c r="AD14" s="78">
        <f t="shared" si="6"/>
        <v>43.5</v>
      </c>
      <c r="AE14" s="78" t="str">
        <f t="shared" si="7"/>
        <v/>
      </c>
      <c r="AF14" s="78" t="str">
        <f t="shared" si="8"/>
        <v/>
      </c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</row>
    <row r="15" spans="1:45" s="577" customFormat="1" ht="16" x14ac:dyDescent="0.2">
      <c r="A15" s="175" t="s">
        <v>20</v>
      </c>
      <c r="B15" s="76" t="s">
        <v>1335</v>
      </c>
      <c r="C15" s="695" t="s">
        <v>1336</v>
      </c>
      <c r="D15" s="695" t="str">
        <f>VLOOKUP(C15,'Items in Tally'!$A$2:$D$4982,2,FALSE)</f>
        <v>140 PC</v>
      </c>
      <c r="E15" s="695" t="s">
        <v>230</v>
      </c>
      <c r="F15" s="695" t="s">
        <v>167</v>
      </c>
      <c r="G15" s="459">
        <v>45713</v>
      </c>
      <c r="H15" s="17">
        <v>0.55000000000000004</v>
      </c>
      <c r="I15" s="75">
        <v>49.5</v>
      </c>
      <c r="J15" s="9">
        <f t="shared" ref="J15:P19" si="12">IF(R15="","",R15/$I15-1)</f>
        <v>0.21212121212121215</v>
      </c>
      <c r="K15" s="9">
        <f t="shared" si="12"/>
        <v>0.17171717171717171</v>
      </c>
      <c r="L15" s="9">
        <f t="shared" si="12"/>
        <v>0.11111111111111116</v>
      </c>
      <c r="M15" s="9">
        <f t="shared" si="12"/>
        <v>9.0909090909090828E-2</v>
      </c>
      <c r="N15" s="9" t="str">
        <f t="shared" si="12"/>
        <v/>
      </c>
      <c r="O15" s="9" t="str">
        <f t="shared" si="12"/>
        <v/>
      </c>
      <c r="P15" s="9" t="str">
        <f t="shared" si="12"/>
        <v/>
      </c>
      <c r="Q15" s="9" t="e">
        <f>IF(#REF!="","",#REF!/$I15-1)</f>
        <v>#REF!</v>
      </c>
      <c r="R15" s="460">
        <v>60</v>
      </c>
      <c r="S15" s="93">
        <v>58</v>
      </c>
      <c r="T15" s="93">
        <v>55</v>
      </c>
      <c r="U15" s="93">
        <v>54</v>
      </c>
      <c r="V15" s="93"/>
      <c r="W15" s="94"/>
      <c r="X15" s="94"/>
      <c r="Y15" s="78"/>
      <c r="Z15" s="930">
        <f t="shared" si="2"/>
        <v>61</v>
      </c>
      <c r="AA15" s="78">
        <f t="shared" si="3"/>
        <v>59</v>
      </c>
      <c r="AB15" s="78">
        <f t="shared" si="4"/>
        <v>56</v>
      </c>
      <c r="AC15" s="78">
        <f t="shared" si="5"/>
        <v>55</v>
      </c>
      <c r="AD15" s="78" t="str">
        <f t="shared" si="6"/>
        <v/>
      </c>
      <c r="AE15" s="78" t="str">
        <f t="shared" si="7"/>
        <v/>
      </c>
      <c r="AF15" s="78" t="str">
        <f t="shared" si="8"/>
        <v/>
      </c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</row>
    <row r="16" spans="1:45" s="578" customFormat="1" ht="16" x14ac:dyDescent="0.2">
      <c r="A16" s="171" t="s">
        <v>20</v>
      </c>
      <c r="B16" s="68" t="s">
        <v>1337</v>
      </c>
      <c r="C16" s="705" t="s">
        <v>1338</v>
      </c>
      <c r="D16" s="705" t="str">
        <f>VLOOKUP(C16,'Items in Tally'!$A$2:$D$4982,2,FALSE)</f>
        <v>1 PC</v>
      </c>
      <c r="E16" s="705" t="s">
        <v>167</v>
      </c>
      <c r="F16" s="705" t="s">
        <v>230</v>
      </c>
      <c r="G16" s="456">
        <v>45713</v>
      </c>
      <c r="H16" s="35">
        <v>1.2</v>
      </c>
      <c r="I16" s="39">
        <v>108</v>
      </c>
      <c r="J16" s="6">
        <f t="shared" si="12"/>
        <v>0.16666666666666674</v>
      </c>
      <c r="K16" s="6">
        <f t="shared" si="12"/>
        <v>0.13888888888888884</v>
      </c>
      <c r="L16" s="6">
        <f t="shared" si="12"/>
        <v>0.11111111111111116</v>
      </c>
      <c r="M16" s="6">
        <f t="shared" si="12"/>
        <v>9.259259259259256E-2</v>
      </c>
      <c r="N16" s="6" t="str">
        <f t="shared" si="12"/>
        <v/>
      </c>
      <c r="O16" s="6" t="str">
        <f t="shared" si="12"/>
        <v/>
      </c>
      <c r="P16" s="6" t="str">
        <f t="shared" si="12"/>
        <v/>
      </c>
      <c r="Q16" s="6" t="e">
        <f>IF(#REF!="","",#REF!/$I16-1)</f>
        <v>#REF!</v>
      </c>
      <c r="R16" s="457">
        <v>126</v>
      </c>
      <c r="S16" s="90">
        <v>123</v>
      </c>
      <c r="T16" s="90">
        <v>120</v>
      </c>
      <c r="U16" s="90">
        <v>118</v>
      </c>
      <c r="V16" s="90"/>
      <c r="W16" s="91"/>
      <c r="X16" s="91"/>
      <c r="Y16" s="92"/>
      <c r="Z16" s="458">
        <f t="shared" si="2"/>
        <v>127.5</v>
      </c>
      <c r="AA16" s="92">
        <f t="shared" si="3"/>
        <v>124.5</v>
      </c>
      <c r="AB16" s="92">
        <f t="shared" si="4"/>
        <v>121.5</v>
      </c>
      <c r="AC16" s="92">
        <f t="shared" si="5"/>
        <v>119.5</v>
      </c>
      <c r="AD16" s="92" t="str">
        <f t="shared" si="6"/>
        <v/>
      </c>
      <c r="AE16" s="92" t="str">
        <f t="shared" si="7"/>
        <v/>
      </c>
      <c r="AF16" s="92" t="str">
        <f t="shared" si="8"/>
        <v/>
      </c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</row>
    <row r="17" spans="1:45" s="578" customFormat="1" ht="16" x14ac:dyDescent="0.2">
      <c r="A17" s="171" t="s">
        <v>20</v>
      </c>
      <c r="B17" s="68" t="s">
        <v>1339</v>
      </c>
      <c r="C17" s="705" t="s">
        <v>1340</v>
      </c>
      <c r="D17" s="705" t="str">
        <f>VLOOKUP(C17,'Items in Tally'!$A$2:$D$4982,2,FALSE)</f>
        <v>1 PC</v>
      </c>
      <c r="E17" s="705" t="s">
        <v>17</v>
      </c>
      <c r="F17" s="705" t="s">
        <v>1341</v>
      </c>
      <c r="G17" s="456">
        <v>45713</v>
      </c>
      <c r="H17" s="35">
        <v>0.96</v>
      </c>
      <c r="I17" s="39">
        <v>87</v>
      </c>
      <c r="J17" s="6">
        <f t="shared" si="12"/>
        <v>0.32183908045977017</v>
      </c>
      <c r="K17" s="6">
        <f t="shared" si="12"/>
        <v>0.29885057471264376</v>
      </c>
      <c r="L17" s="6">
        <f t="shared" si="12"/>
        <v>0.26436781609195403</v>
      </c>
      <c r="M17" s="6" t="str">
        <f t="shared" si="12"/>
        <v/>
      </c>
      <c r="N17" s="6" t="str">
        <f t="shared" si="12"/>
        <v/>
      </c>
      <c r="O17" s="6" t="str">
        <f t="shared" si="12"/>
        <v/>
      </c>
      <c r="P17" s="6" t="str">
        <f t="shared" si="12"/>
        <v/>
      </c>
      <c r="Q17" s="6" t="e">
        <f>IF(#REF!="","",#REF!/$I17-1)</f>
        <v>#REF!</v>
      </c>
      <c r="R17" s="457">
        <v>115</v>
      </c>
      <c r="S17" s="90">
        <v>113</v>
      </c>
      <c r="T17" s="90">
        <v>110</v>
      </c>
      <c r="U17" s="90"/>
      <c r="V17" s="90"/>
      <c r="W17" s="91"/>
      <c r="X17" s="91"/>
      <c r="Y17" s="92"/>
      <c r="Z17" s="458">
        <f t="shared" si="2"/>
        <v>116.5</v>
      </c>
      <c r="AA17" s="92">
        <f t="shared" si="3"/>
        <v>114.5</v>
      </c>
      <c r="AB17" s="92">
        <f t="shared" si="4"/>
        <v>111.5</v>
      </c>
      <c r="AC17" s="92" t="str">
        <f t="shared" si="5"/>
        <v/>
      </c>
      <c r="AD17" s="92" t="str">
        <f t="shared" si="6"/>
        <v/>
      </c>
      <c r="AE17" s="92" t="str">
        <f t="shared" si="7"/>
        <v/>
      </c>
      <c r="AF17" s="92" t="str">
        <f t="shared" si="8"/>
        <v/>
      </c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</row>
    <row r="18" spans="1:45" s="577" customFormat="1" ht="16" x14ac:dyDescent="0.2">
      <c r="A18" s="175" t="s">
        <v>20</v>
      </c>
      <c r="B18" s="76" t="s">
        <v>1342</v>
      </c>
      <c r="C18" s="695" t="s">
        <v>1343</v>
      </c>
      <c r="D18" s="695" t="str">
        <f>VLOOKUP(C18,'Items in Tally'!$A$2:$D$4982,2,FALSE)</f>
        <v>17 PC</v>
      </c>
      <c r="E18" s="695" t="s">
        <v>241</v>
      </c>
      <c r="F18" s="695" t="s">
        <v>452</v>
      </c>
      <c r="G18" s="459">
        <v>45589</v>
      </c>
      <c r="H18" s="17">
        <v>0.75</v>
      </c>
      <c r="I18" s="75">
        <v>64.25</v>
      </c>
      <c r="J18" s="9">
        <f t="shared" si="12"/>
        <v>0.26070038910505833</v>
      </c>
      <c r="K18" s="9">
        <f t="shared" si="12"/>
        <v>0.18287937743190663</v>
      </c>
      <c r="L18" s="9">
        <f t="shared" si="12"/>
        <v>0.13618677042801552</v>
      </c>
      <c r="M18" s="9">
        <f t="shared" si="12"/>
        <v>0.10505836575875493</v>
      </c>
      <c r="N18" s="9" t="str">
        <f t="shared" si="12"/>
        <v/>
      </c>
      <c r="O18" s="9" t="str">
        <f t="shared" si="12"/>
        <v/>
      </c>
      <c r="P18" s="9" t="str">
        <f t="shared" si="12"/>
        <v/>
      </c>
      <c r="Q18" s="9" t="e">
        <f>IF(#REF!="","",#REF!/$I18-1)</f>
        <v>#REF!</v>
      </c>
      <c r="R18" s="460">
        <v>81</v>
      </c>
      <c r="S18" s="93">
        <v>76</v>
      </c>
      <c r="T18" s="93">
        <v>73</v>
      </c>
      <c r="U18" s="93">
        <v>71</v>
      </c>
      <c r="V18" s="93"/>
      <c r="W18" s="94"/>
      <c r="X18" s="94"/>
      <c r="Y18" s="78"/>
      <c r="Z18" s="930">
        <f t="shared" si="2"/>
        <v>82</v>
      </c>
      <c r="AA18" s="78">
        <f t="shared" si="3"/>
        <v>77</v>
      </c>
      <c r="AB18" s="78">
        <f t="shared" si="4"/>
        <v>74</v>
      </c>
      <c r="AC18" s="78">
        <f t="shared" si="5"/>
        <v>72</v>
      </c>
      <c r="AD18" s="78" t="str">
        <f t="shared" si="6"/>
        <v/>
      </c>
      <c r="AE18" s="78" t="str">
        <f t="shared" si="7"/>
        <v/>
      </c>
      <c r="AF18" s="78" t="str">
        <f t="shared" si="8"/>
        <v/>
      </c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</row>
    <row r="19" spans="1:45" s="578" customFormat="1" ht="16" x14ac:dyDescent="0.2">
      <c r="A19" s="171" t="s">
        <v>20</v>
      </c>
      <c r="B19" s="68" t="s">
        <v>1344</v>
      </c>
      <c r="C19" s="705" t="s">
        <v>1345</v>
      </c>
      <c r="D19" s="705" t="str">
        <f>VLOOKUP(C19,'Items in Tally'!$A$2:$D$4982,2,FALSE)</f>
        <v>95 PC</v>
      </c>
      <c r="E19" s="705" t="s">
        <v>16</v>
      </c>
      <c r="F19" s="705" t="s">
        <v>1346</v>
      </c>
      <c r="G19" s="456">
        <v>45713</v>
      </c>
      <c r="H19" s="35">
        <v>0.76</v>
      </c>
      <c r="I19" s="39">
        <v>68.400000000000006</v>
      </c>
      <c r="J19" s="6">
        <f t="shared" si="12"/>
        <v>0.16959064327485374</v>
      </c>
      <c r="K19" s="6">
        <f t="shared" si="12"/>
        <v>0.14035087719298245</v>
      </c>
      <c r="L19" s="6">
        <f t="shared" si="12"/>
        <v>0.11111111111111094</v>
      </c>
      <c r="M19" s="6">
        <f t="shared" si="12"/>
        <v>9.6491228070175294E-2</v>
      </c>
      <c r="N19" s="6" t="str">
        <f t="shared" si="12"/>
        <v/>
      </c>
      <c r="O19" s="6" t="str">
        <f t="shared" si="12"/>
        <v/>
      </c>
      <c r="P19" s="6" t="str">
        <f t="shared" si="12"/>
        <v/>
      </c>
      <c r="Q19" s="6" t="e">
        <f>IF(#REF!="","",#REF!/$I19-1)</f>
        <v>#REF!</v>
      </c>
      <c r="R19" s="457">
        <v>80</v>
      </c>
      <c r="S19" s="90">
        <v>78</v>
      </c>
      <c r="T19" s="90">
        <v>76</v>
      </c>
      <c r="U19" s="90">
        <v>75</v>
      </c>
      <c r="V19" s="90"/>
      <c r="W19" s="91"/>
      <c r="X19" s="91"/>
      <c r="Y19" s="92"/>
      <c r="Z19" s="458">
        <f t="shared" si="2"/>
        <v>81</v>
      </c>
      <c r="AA19" s="92">
        <f t="shared" si="3"/>
        <v>79</v>
      </c>
      <c r="AB19" s="92">
        <f t="shared" si="4"/>
        <v>77</v>
      </c>
      <c r="AC19" s="92">
        <f t="shared" si="5"/>
        <v>76</v>
      </c>
      <c r="AD19" s="92" t="str">
        <f t="shared" si="6"/>
        <v/>
      </c>
      <c r="AE19" s="92" t="str">
        <f t="shared" si="7"/>
        <v/>
      </c>
      <c r="AF19" s="92" t="str">
        <f t="shared" si="8"/>
        <v/>
      </c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</row>
    <row r="20" spans="1:45" s="577" customFormat="1" ht="16" x14ac:dyDescent="0.2">
      <c r="A20" s="175" t="s">
        <v>20</v>
      </c>
      <c r="B20" s="76" t="s">
        <v>1347</v>
      </c>
      <c r="C20" s="695" t="s">
        <v>1348</v>
      </c>
      <c r="D20" s="695" t="str">
        <f>VLOOKUP(C20,'Items in Tally'!$A$2:$D$4982,2,FALSE)</f>
        <v>100 PC</v>
      </c>
      <c r="E20" s="695"/>
      <c r="F20" s="695" t="s">
        <v>167</v>
      </c>
      <c r="G20" s="459">
        <v>45802</v>
      </c>
      <c r="H20" s="17">
        <v>0.6</v>
      </c>
      <c r="I20" s="75">
        <v>54</v>
      </c>
      <c r="J20" s="9"/>
      <c r="K20" s="9"/>
      <c r="L20" s="9"/>
      <c r="M20" s="9"/>
      <c r="N20" s="9"/>
      <c r="O20" s="9"/>
      <c r="P20" s="9"/>
      <c r="Q20" s="9"/>
      <c r="R20" s="460">
        <v>70</v>
      </c>
      <c r="S20" s="93">
        <v>65</v>
      </c>
      <c r="T20" s="93">
        <v>63</v>
      </c>
      <c r="U20" s="93"/>
      <c r="V20" s="93"/>
      <c r="W20" s="94"/>
      <c r="X20" s="94"/>
      <c r="Y20" s="78"/>
      <c r="Z20" s="930">
        <f t="shared" si="2"/>
        <v>71</v>
      </c>
      <c r="AA20" s="78">
        <f t="shared" si="3"/>
        <v>66</v>
      </c>
      <c r="AB20" s="78">
        <f t="shared" si="4"/>
        <v>64</v>
      </c>
      <c r="AC20" s="78" t="str">
        <f t="shared" si="5"/>
        <v/>
      </c>
      <c r="AD20" s="78" t="str">
        <f t="shared" si="6"/>
        <v/>
      </c>
      <c r="AE20" s="78" t="str">
        <f t="shared" si="7"/>
        <v/>
      </c>
      <c r="AF20" s="78" t="str">
        <f t="shared" si="8"/>
        <v/>
      </c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</row>
    <row r="21" spans="1:45" s="577" customFormat="1" ht="14.25" customHeight="1" x14ac:dyDescent="0.2">
      <c r="A21" s="175" t="s">
        <v>20</v>
      </c>
      <c r="B21" s="76" t="s">
        <v>1349</v>
      </c>
      <c r="C21" s="695" t="s">
        <v>1350</v>
      </c>
      <c r="D21" s="695" t="str">
        <f>VLOOKUP(C21,'Items in Tally'!$A$2:$D$4982,2,FALSE)</f>
        <v>-249 PC</v>
      </c>
      <c r="E21" s="695" t="s">
        <v>1351</v>
      </c>
      <c r="F21" s="695" t="s">
        <v>1352</v>
      </c>
      <c r="G21" s="459">
        <v>45713</v>
      </c>
      <c r="H21" s="17">
        <v>0.53</v>
      </c>
      <c r="I21" s="75">
        <v>47.7</v>
      </c>
      <c r="J21" s="9">
        <f t="shared" ref="J21:P21" si="13">IF(R21="","",R21/$I21-1)</f>
        <v>0.21593291404612147</v>
      </c>
      <c r="K21" s="9">
        <f t="shared" si="13"/>
        <v>0.17400419287211744</v>
      </c>
      <c r="L21" s="9">
        <f t="shared" si="13"/>
        <v>0.13207547169811318</v>
      </c>
      <c r="M21" s="9">
        <f t="shared" si="13"/>
        <v>0.11111111111111094</v>
      </c>
      <c r="N21" s="9">
        <f t="shared" si="13"/>
        <v>0.10062893081761004</v>
      </c>
      <c r="O21" s="9" t="str">
        <f t="shared" si="13"/>
        <v/>
      </c>
      <c r="P21" s="9" t="str">
        <f t="shared" si="13"/>
        <v/>
      </c>
      <c r="Q21" s="9" t="e">
        <f>IF(#REF!="","",#REF!/$I21-1)</f>
        <v>#REF!</v>
      </c>
      <c r="R21" s="460">
        <v>58</v>
      </c>
      <c r="S21" s="93">
        <v>56</v>
      </c>
      <c r="T21" s="93">
        <v>54</v>
      </c>
      <c r="U21" s="93">
        <v>53</v>
      </c>
      <c r="V21" s="90">
        <v>52.5</v>
      </c>
      <c r="W21" s="94"/>
      <c r="X21" s="94"/>
      <c r="Y21" s="78"/>
      <c r="Z21" s="930">
        <f t="shared" si="2"/>
        <v>59</v>
      </c>
      <c r="AA21" s="78">
        <f t="shared" si="3"/>
        <v>57</v>
      </c>
      <c r="AB21" s="78">
        <f t="shared" si="4"/>
        <v>55</v>
      </c>
      <c r="AC21" s="78">
        <f t="shared" si="5"/>
        <v>54</v>
      </c>
      <c r="AD21" s="78">
        <f t="shared" si="6"/>
        <v>53.5</v>
      </c>
      <c r="AE21" s="78" t="str">
        <f t="shared" si="7"/>
        <v/>
      </c>
      <c r="AF21" s="78" t="str">
        <f t="shared" si="8"/>
        <v/>
      </c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</row>
    <row r="22" spans="1:45" s="577" customFormat="1" ht="16" x14ac:dyDescent="0.2">
      <c r="A22" s="175" t="s">
        <v>20</v>
      </c>
      <c r="B22" s="76" t="s">
        <v>1353</v>
      </c>
      <c r="C22" s="695" t="s">
        <v>1354</v>
      </c>
      <c r="D22" s="695" t="str">
        <f>VLOOKUP(C22,'Items in Tally'!$A$2:$D$4982,2,FALSE)</f>
        <v>1901 PC</v>
      </c>
      <c r="E22" s="695"/>
      <c r="F22" s="695"/>
      <c r="G22" s="459">
        <v>45802</v>
      </c>
      <c r="H22" s="17">
        <v>0.44</v>
      </c>
      <c r="I22" s="75">
        <v>39.799999999999997</v>
      </c>
      <c r="J22" s="9"/>
      <c r="K22" s="9"/>
      <c r="L22" s="9"/>
      <c r="M22" s="9">
        <f>IF(U22="","",U22/$I22-1)</f>
        <v>0.15577889447236193</v>
      </c>
      <c r="N22" s="9"/>
      <c r="O22" s="9"/>
      <c r="P22" s="9"/>
      <c r="Q22" s="9"/>
      <c r="R22" s="460">
        <v>55</v>
      </c>
      <c r="S22" s="93">
        <v>52</v>
      </c>
      <c r="T22" s="93">
        <v>48</v>
      </c>
      <c r="U22" s="93">
        <v>46</v>
      </c>
      <c r="V22" s="93">
        <v>45</v>
      </c>
      <c r="W22" s="94"/>
      <c r="X22" s="94"/>
      <c r="Y22" s="78"/>
      <c r="Z22" s="930">
        <f t="shared" si="2"/>
        <v>56</v>
      </c>
      <c r="AA22" s="78">
        <f t="shared" si="3"/>
        <v>53</v>
      </c>
      <c r="AB22" s="78">
        <f t="shared" si="4"/>
        <v>48.5</v>
      </c>
      <c r="AC22" s="78">
        <f t="shared" si="5"/>
        <v>46.5</v>
      </c>
      <c r="AD22" s="78">
        <f t="shared" si="6"/>
        <v>45.5</v>
      </c>
      <c r="AE22" s="78" t="str">
        <f t="shared" si="7"/>
        <v/>
      </c>
      <c r="AF22" s="78" t="str">
        <f t="shared" si="8"/>
        <v/>
      </c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</row>
    <row r="23" spans="1:45" s="577" customFormat="1" ht="16" x14ac:dyDescent="0.2">
      <c r="A23" s="175" t="s">
        <v>20</v>
      </c>
      <c r="B23" s="76" t="s">
        <v>1355</v>
      </c>
      <c r="C23" s="695" t="s">
        <v>1356</v>
      </c>
      <c r="D23" s="695" t="str">
        <f>VLOOKUP(C23,'Items in Tally'!$A$2:$D$4982,2,FALSE)</f>
        <v>10 PC</v>
      </c>
      <c r="E23" s="695"/>
      <c r="F23" s="695" t="s">
        <v>702</v>
      </c>
      <c r="G23" s="459">
        <v>45713</v>
      </c>
      <c r="H23" s="17">
        <v>0.54</v>
      </c>
      <c r="I23" s="75">
        <v>48.6</v>
      </c>
      <c r="J23" s="9">
        <f>IF(R23="","",R23/$I23-1)</f>
        <v>0.21399176954732502</v>
      </c>
      <c r="K23" s="9">
        <f>IF(S23="","",S23/$I23-1)</f>
        <v>0.17283950617283939</v>
      </c>
      <c r="L23" s="9">
        <f>IF(T23="","",T23/$I23-1)</f>
        <v>0.12139917695473246</v>
      </c>
      <c r="M23" s="9">
        <f>IF(U23="","",U23/$I23-1)</f>
        <v>0.10082304526748964</v>
      </c>
      <c r="N23" s="9" t="str">
        <f>IF(V23="","",V23/$I23-1)</f>
        <v/>
      </c>
      <c r="O23" s="9" t="str">
        <f>IF(W23="","",W23/$I23-1)</f>
        <v/>
      </c>
      <c r="P23" s="9" t="str">
        <f>IF(X23="","",X23/$I23-1)</f>
        <v/>
      </c>
      <c r="Q23" s="9" t="e">
        <f>IF(#REF!="","",#REF!/$I23-1)</f>
        <v>#REF!</v>
      </c>
      <c r="R23" s="460">
        <v>59</v>
      </c>
      <c r="S23" s="93">
        <v>57</v>
      </c>
      <c r="T23" s="93">
        <v>54.5</v>
      </c>
      <c r="U23" s="93">
        <v>53.5</v>
      </c>
      <c r="V23" s="93"/>
      <c r="W23" s="94"/>
      <c r="X23" s="94"/>
      <c r="Y23" s="78"/>
      <c r="Z23" s="930">
        <f t="shared" si="2"/>
        <v>60</v>
      </c>
      <c r="AA23" s="78">
        <f t="shared" si="3"/>
        <v>58</v>
      </c>
      <c r="AB23" s="78">
        <f t="shared" si="4"/>
        <v>55.5</v>
      </c>
      <c r="AC23" s="78">
        <f t="shared" si="5"/>
        <v>54.5</v>
      </c>
      <c r="AD23" s="78" t="str">
        <f t="shared" si="6"/>
        <v/>
      </c>
      <c r="AE23" s="78" t="str">
        <f t="shared" si="7"/>
        <v/>
      </c>
      <c r="AF23" s="78" t="str">
        <f t="shared" si="8"/>
        <v/>
      </c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</row>
    <row r="24" spans="1:45" s="578" customFormat="1" ht="16" x14ac:dyDescent="0.2">
      <c r="A24" s="171" t="s">
        <v>20</v>
      </c>
      <c r="B24" s="68" t="s">
        <v>1357</v>
      </c>
      <c r="C24" s="705" t="s">
        <v>1358</v>
      </c>
      <c r="D24" s="705" t="str">
        <f>VLOOKUP(C24,'Items in Tally'!$A$2:$D$4982,2,FALSE)</f>
        <v>250 PC</v>
      </c>
      <c r="E24" s="705" t="s">
        <v>81</v>
      </c>
      <c r="F24" s="705" t="s">
        <v>1250</v>
      </c>
      <c r="G24" s="456">
        <v>45559</v>
      </c>
      <c r="H24" s="35">
        <v>0.44</v>
      </c>
      <c r="I24" s="39">
        <v>39.5</v>
      </c>
      <c r="J24" s="6"/>
      <c r="K24" s="6"/>
      <c r="L24" s="6"/>
      <c r="M24" s="6"/>
      <c r="N24" s="6"/>
      <c r="O24" s="6"/>
      <c r="P24" s="6"/>
      <c r="Q24" s="6"/>
      <c r="R24" s="457">
        <v>55</v>
      </c>
      <c r="S24" s="90">
        <v>51</v>
      </c>
      <c r="T24" s="90">
        <v>48</v>
      </c>
      <c r="U24" s="90">
        <v>46</v>
      </c>
      <c r="V24" s="90"/>
      <c r="W24" s="91"/>
      <c r="X24" s="91"/>
      <c r="Y24" s="92"/>
      <c r="Z24" s="458">
        <f t="shared" si="2"/>
        <v>56</v>
      </c>
      <c r="AA24" s="92">
        <f t="shared" si="3"/>
        <v>52</v>
      </c>
      <c r="AB24" s="92">
        <f t="shared" si="4"/>
        <v>48.5</v>
      </c>
      <c r="AC24" s="92">
        <f t="shared" si="5"/>
        <v>46.5</v>
      </c>
      <c r="AD24" s="92" t="str">
        <f t="shared" si="6"/>
        <v/>
      </c>
      <c r="AE24" s="92" t="str">
        <f t="shared" si="7"/>
        <v/>
      </c>
      <c r="AF24" s="92" t="str">
        <f t="shared" si="8"/>
        <v/>
      </c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</row>
    <row r="25" spans="1:45" s="577" customFormat="1" ht="16" x14ac:dyDescent="0.2">
      <c r="A25" s="175" t="s">
        <v>20</v>
      </c>
      <c r="B25" s="76" t="s">
        <v>1359</v>
      </c>
      <c r="C25" s="695" t="s">
        <v>1360</v>
      </c>
      <c r="D25" s="695" t="str">
        <f>VLOOKUP(C25,'Items in Tally'!$A$2:$D$4982,2,FALSE)</f>
        <v> </v>
      </c>
      <c r="E25" s="695" t="s">
        <v>16</v>
      </c>
      <c r="F25" s="695" t="s">
        <v>18</v>
      </c>
      <c r="G25" s="459">
        <v>45713</v>
      </c>
      <c r="H25" s="17">
        <v>1.49</v>
      </c>
      <c r="I25" s="75">
        <v>134.1</v>
      </c>
      <c r="J25" s="9"/>
      <c r="K25" s="9"/>
      <c r="L25" s="9"/>
      <c r="M25" s="9"/>
      <c r="N25" s="9"/>
      <c r="O25" s="9"/>
      <c r="P25" s="9"/>
      <c r="Q25" s="9"/>
      <c r="R25" s="460">
        <v>157</v>
      </c>
      <c r="S25" s="93">
        <v>153</v>
      </c>
      <c r="T25" s="93">
        <v>150</v>
      </c>
      <c r="U25" s="93"/>
      <c r="V25" s="93"/>
      <c r="W25" s="94"/>
      <c r="X25" s="94"/>
      <c r="Y25" s="78"/>
      <c r="Z25" s="930">
        <f t="shared" si="2"/>
        <v>159</v>
      </c>
      <c r="AA25" s="78">
        <f t="shared" si="3"/>
        <v>155</v>
      </c>
      <c r="AB25" s="78">
        <f t="shared" si="4"/>
        <v>151.5</v>
      </c>
      <c r="AC25" s="78" t="str">
        <f t="shared" si="5"/>
        <v/>
      </c>
      <c r="AD25" s="78" t="str">
        <f t="shared" si="6"/>
        <v/>
      </c>
      <c r="AE25" s="78" t="str">
        <f t="shared" si="7"/>
        <v/>
      </c>
      <c r="AF25" s="78" t="str">
        <f t="shared" si="8"/>
        <v/>
      </c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</row>
    <row r="26" spans="1:45" s="577" customFormat="1" ht="16" x14ac:dyDescent="0.2">
      <c r="A26" s="175" t="s">
        <v>20</v>
      </c>
      <c r="B26" s="76" t="s">
        <v>1361</v>
      </c>
      <c r="C26" s="695" t="s">
        <v>1362</v>
      </c>
      <c r="D26" s="695" t="str">
        <f>VLOOKUP(C26,'Items in Tally'!$A$2:$D$4982,2,FALSE)</f>
        <v>95 PC</v>
      </c>
      <c r="E26" s="695" t="s">
        <v>16</v>
      </c>
      <c r="F26" s="695" t="s">
        <v>17</v>
      </c>
      <c r="G26" s="459">
        <v>45713</v>
      </c>
      <c r="H26" s="17">
        <v>1.73</v>
      </c>
      <c r="I26" s="75">
        <v>155.69999999999999</v>
      </c>
      <c r="J26" s="9">
        <f t="shared" ref="J26:P30" si="14">IF(R26="","",R26/$I26-1)</f>
        <v>0.13680154142581902</v>
      </c>
      <c r="K26" s="9">
        <f t="shared" si="14"/>
        <v>0.12395632626846509</v>
      </c>
      <c r="L26" s="9">
        <f t="shared" si="14"/>
        <v>0.10468850353243431</v>
      </c>
      <c r="M26" s="9">
        <f t="shared" si="14"/>
        <v>9.1843288375080379E-2</v>
      </c>
      <c r="N26" s="9" t="str">
        <f t="shared" si="14"/>
        <v/>
      </c>
      <c r="O26" s="9" t="str">
        <f t="shared" si="14"/>
        <v/>
      </c>
      <c r="P26" s="9" t="str">
        <f t="shared" si="14"/>
        <v/>
      </c>
      <c r="Q26" s="9" t="e">
        <f>IF(#REF!="","",#REF!/$I26-1)</f>
        <v>#REF!</v>
      </c>
      <c r="R26" s="460">
        <v>177</v>
      </c>
      <c r="S26" s="93">
        <v>175</v>
      </c>
      <c r="T26" s="93">
        <v>172</v>
      </c>
      <c r="U26" s="93">
        <v>170</v>
      </c>
      <c r="V26" s="93"/>
      <c r="W26" s="94"/>
      <c r="X26" s="94"/>
      <c r="Y26" s="78"/>
      <c r="Z26" s="930">
        <f t="shared" si="2"/>
        <v>179</v>
      </c>
      <c r="AA26" s="78">
        <f t="shared" si="3"/>
        <v>177</v>
      </c>
      <c r="AB26" s="78">
        <f t="shared" si="4"/>
        <v>174</v>
      </c>
      <c r="AC26" s="78">
        <f t="shared" si="5"/>
        <v>172</v>
      </c>
      <c r="AD26" s="78" t="str">
        <f t="shared" si="6"/>
        <v/>
      </c>
      <c r="AE26" s="78" t="str">
        <f t="shared" si="7"/>
        <v/>
      </c>
      <c r="AF26" s="78" t="str">
        <f t="shared" si="8"/>
        <v/>
      </c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</row>
    <row r="27" spans="1:45" s="577" customFormat="1" ht="16" x14ac:dyDescent="0.2">
      <c r="A27" s="175" t="s">
        <v>20</v>
      </c>
      <c r="B27" s="76" t="s">
        <v>1363</v>
      </c>
      <c r="C27" s="695" t="s">
        <v>1364</v>
      </c>
      <c r="D27" s="695" t="str">
        <f>VLOOKUP(C27,'Items in Tally'!$A$2:$D$4982,2,FALSE)</f>
        <v>69 PC</v>
      </c>
      <c r="E27" s="695" t="s">
        <v>16</v>
      </c>
      <c r="F27" s="695" t="s">
        <v>1365</v>
      </c>
      <c r="G27" s="459">
        <v>45713</v>
      </c>
      <c r="H27" s="17">
        <v>1.1000000000000001</v>
      </c>
      <c r="I27" s="75">
        <v>99</v>
      </c>
      <c r="J27" s="9">
        <f t="shared" si="14"/>
        <v>0.16161616161616155</v>
      </c>
      <c r="K27" s="9">
        <f t="shared" si="14"/>
        <v>0.14141414141414144</v>
      </c>
      <c r="L27" s="9">
        <f t="shared" si="14"/>
        <v>0.11111111111111116</v>
      </c>
      <c r="M27" s="9">
        <f t="shared" si="14"/>
        <v>9.0909090909090828E-2</v>
      </c>
      <c r="N27" s="9" t="str">
        <f t="shared" si="14"/>
        <v/>
      </c>
      <c r="O27" s="9" t="str">
        <f t="shared" si="14"/>
        <v/>
      </c>
      <c r="P27" s="9" t="str">
        <f t="shared" si="14"/>
        <v/>
      </c>
      <c r="Q27" s="9" t="e">
        <f>IF(#REF!="","",#REF!/$I27-1)</f>
        <v>#REF!</v>
      </c>
      <c r="R27" s="460">
        <v>115</v>
      </c>
      <c r="S27" s="93">
        <v>113</v>
      </c>
      <c r="T27" s="93">
        <v>110</v>
      </c>
      <c r="U27" s="93">
        <v>108</v>
      </c>
      <c r="V27" s="93"/>
      <c r="W27" s="94"/>
      <c r="X27" s="94"/>
      <c r="Y27" s="78"/>
      <c r="Z27" s="930">
        <f t="shared" si="2"/>
        <v>116.5</v>
      </c>
      <c r="AA27" s="78">
        <f t="shared" si="3"/>
        <v>114.5</v>
      </c>
      <c r="AB27" s="78">
        <f t="shared" si="4"/>
        <v>111.5</v>
      </c>
      <c r="AC27" s="78">
        <f t="shared" si="5"/>
        <v>109.5</v>
      </c>
      <c r="AD27" s="78" t="str">
        <f t="shared" si="6"/>
        <v/>
      </c>
      <c r="AE27" s="78" t="str">
        <f t="shared" si="7"/>
        <v/>
      </c>
      <c r="AF27" s="78" t="str">
        <f t="shared" si="8"/>
        <v/>
      </c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</row>
    <row r="28" spans="1:45" s="577" customFormat="1" ht="16" x14ac:dyDescent="0.2">
      <c r="A28" s="175" t="s">
        <v>20</v>
      </c>
      <c r="B28" s="76" t="s">
        <v>1366</v>
      </c>
      <c r="C28" s="695" t="s">
        <v>1367</v>
      </c>
      <c r="D28" s="695" t="str">
        <f>VLOOKUP(C28,'Items in Tally'!$A$2:$D$4982,2,FALSE)</f>
        <v>50 PC</v>
      </c>
      <c r="E28" s="695" t="s">
        <v>16</v>
      </c>
      <c r="F28" s="695" t="s">
        <v>16</v>
      </c>
      <c r="G28" s="459">
        <v>45650</v>
      </c>
      <c r="H28" s="17">
        <v>1</v>
      </c>
      <c r="I28" s="75">
        <v>87.5</v>
      </c>
      <c r="J28" s="9">
        <f t="shared" si="14"/>
        <v>0.19999999999999996</v>
      </c>
      <c r="K28" s="9">
        <f t="shared" si="14"/>
        <v>0.15428571428571436</v>
      </c>
      <c r="L28" s="9">
        <f t="shared" si="14"/>
        <v>0.13142857142857145</v>
      </c>
      <c r="M28" s="9">
        <f t="shared" si="14"/>
        <v>0.10857142857142854</v>
      </c>
      <c r="N28" s="9" t="str">
        <f t="shared" si="14"/>
        <v/>
      </c>
      <c r="O28" s="9" t="str">
        <f t="shared" si="14"/>
        <v/>
      </c>
      <c r="P28" s="9" t="str">
        <f t="shared" si="14"/>
        <v/>
      </c>
      <c r="Q28" s="9" t="e">
        <f>IF(#REF!="","",#REF!/$I28-1)</f>
        <v>#REF!</v>
      </c>
      <c r="R28" s="460">
        <v>105</v>
      </c>
      <c r="S28" s="93">
        <v>101</v>
      </c>
      <c r="T28" s="93">
        <v>99</v>
      </c>
      <c r="U28" s="93">
        <v>97</v>
      </c>
      <c r="V28" s="93"/>
      <c r="W28" s="94"/>
      <c r="X28" s="94"/>
      <c r="Y28" s="78"/>
      <c r="Z28" s="930">
        <f t="shared" si="2"/>
        <v>106.5</v>
      </c>
      <c r="AA28" s="78">
        <f t="shared" si="3"/>
        <v>102.5</v>
      </c>
      <c r="AB28" s="78">
        <f t="shared" si="4"/>
        <v>100</v>
      </c>
      <c r="AC28" s="78">
        <f t="shared" si="5"/>
        <v>98</v>
      </c>
      <c r="AD28" s="78" t="str">
        <f t="shared" si="6"/>
        <v/>
      </c>
      <c r="AE28" s="78" t="str">
        <f t="shared" si="7"/>
        <v/>
      </c>
      <c r="AF28" s="78" t="str">
        <f t="shared" si="8"/>
        <v/>
      </c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</row>
    <row r="29" spans="1:45" s="624" customFormat="1" ht="16" x14ac:dyDescent="0.2">
      <c r="A29" s="536" t="s">
        <v>20</v>
      </c>
      <c r="B29" s="654" t="s">
        <v>1368</v>
      </c>
      <c r="C29" s="708" t="s">
        <v>1369</v>
      </c>
      <c r="D29" s="695" t="str">
        <f>VLOOKUP(C29,'Items in Tally'!$A$2:$D$4982,2,FALSE)</f>
        <v>1189 PC</v>
      </c>
      <c r="E29" s="708" t="s">
        <v>82</v>
      </c>
      <c r="F29" s="708" t="s">
        <v>142</v>
      </c>
      <c r="G29" s="585">
        <v>45713</v>
      </c>
      <c r="H29" s="594">
        <v>1.7</v>
      </c>
      <c r="I29" s="590">
        <v>153</v>
      </c>
      <c r="J29" s="120">
        <f t="shared" si="14"/>
        <v>0.14379084967320255</v>
      </c>
      <c r="K29" s="120">
        <f t="shared" si="14"/>
        <v>0.12418300653594772</v>
      </c>
      <c r="L29" s="120">
        <f t="shared" si="14"/>
        <v>0.11111111111111116</v>
      </c>
      <c r="M29" s="120">
        <f t="shared" si="14"/>
        <v>9.8039215686274606E-2</v>
      </c>
      <c r="N29" s="120" t="str">
        <f t="shared" si="14"/>
        <v/>
      </c>
      <c r="O29" s="120" t="str">
        <f t="shared" si="14"/>
        <v/>
      </c>
      <c r="P29" s="120" t="str">
        <f t="shared" si="14"/>
        <v/>
      </c>
      <c r="Q29" s="120" t="e">
        <f>IF(#REF!="","",#REF!/$I29-1)</f>
        <v>#REF!</v>
      </c>
      <c r="R29" s="666">
        <v>175</v>
      </c>
      <c r="S29" s="667">
        <v>172</v>
      </c>
      <c r="T29" s="667">
        <v>170</v>
      </c>
      <c r="U29" s="667">
        <v>168</v>
      </c>
      <c r="V29" s="667"/>
      <c r="W29" s="668"/>
      <c r="X29" s="668"/>
      <c r="Y29" s="607"/>
      <c r="Z29" s="1161">
        <f t="shared" si="2"/>
        <v>177</v>
      </c>
      <c r="AA29" s="607">
        <f t="shared" si="3"/>
        <v>174</v>
      </c>
      <c r="AB29" s="607">
        <f t="shared" si="4"/>
        <v>172</v>
      </c>
      <c r="AC29" s="607">
        <f t="shared" si="5"/>
        <v>170</v>
      </c>
      <c r="AD29" s="607" t="str">
        <f t="shared" si="6"/>
        <v/>
      </c>
      <c r="AE29" s="607" t="str">
        <f t="shared" si="7"/>
        <v/>
      </c>
      <c r="AF29" s="607" t="str">
        <f t="shared" si="8"/>
        <v/>
      </c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</row>
    <row r="30" spans="1:45" s="624" customFormat="1" ht="15.75" customHeight="1" x14ac:dyDescent="0.2">
      <c r="A30" s="536" t="s">
        <v>20</v>
      </c>
      <c r="B30" s="654" t="s">
        <v>1370</v>
      </c>
      <c r="C30" s="708" t="s">
        <v>1371</v>
      </c>
      <c r="D30" s="695" t="str">
        <f>VLOOKUP(C30,'Items in Tally'!$A$2:$D$4982,2,FALSE)</f>
        <v>342 PC</v>
      </c>
      <c r="E30" s="708"/>
      <c r="F30" s="708" t="s">
        <v>81</v>
      </c>
      <c r="G30" s="585">
        <v>45713</v>
      </c>
      <c r="H30" s="594">
        <v>1.65</v>
      </c>
      <c r="I30" s="590">
        <v>148.5</v>
      </c>
      <c r="J30" s="120">
        <f t="shared" si="14"/>
        <v>0.15824915824915831</v>
      </c>
      <c r="K30" s="120">
        <f t="shared" si="14"/>
        <v>0.13131313131313127</v>
      </c>
      <c r="L30" s="120">
        <f t="shared" si="14"/>
        <v>0.11111111111111116</v>
      </c>
      <c r="M30" s="120">
        <f t="shared" si="14"/>
        <v>9.7643097643097754E-2</v>
      </c>
      <c r="N30" s="120" t="str">
        <f t="shared" si="14"/>
        <v/>
      </c>
      <c r="O30" s="120" t="str">
        <f t="shared" si="14"/>
        <v/>
      </c>
      <c r="P30" s="120" t="str">
        <f t="shared" si="14"/>
        <v/>
      </c>
      <c r="Q30" s="120" t="e">
        <f>IF(#REF!="","",#REF!/$I30-1)</f>
        <v>#REF!</v>
      </c>
      <c r="R30" s="666">
        <v>172</v>
      </c>
      <c r="S30" s="667">
        <v>168</v>
      </c>
      <c r="T30" s="667">
        <v>165</v>
      </c>
      <c r="U30" s="667">
        <v>163</v>
      </c>
      <c r="V30" s="667"/>
      <c r="W30" s="668"/>
      <c r="X30" s="668"/>
      <c r="Y30" s="607"/>
      <c r="Z30" s="1161">
        <f t="shared" si="2"/>
        <v>174</v>
      </c>
      <c r="AA30" s="607">
        <f t="shared" si="3"/>
        <v>170</v>
      </c>
      <c r="AB30" s="607">
        <f t="shared" si="4"/>
        <v>167</v>
      </c>
      <c r="AC30" s="607">
        <f t="shared" si="5"/>
        <v>165</v>
      </c>
      <c r="AD30" s="607" t="str">
        <f t="shared" si="6"/>
        <v/>
      </c>
      <c r="AE30" s="607" t="str">
        <f t="shared" si="7"/>
        <v/>
      </c>
      <c r="AF30" s="607" t="str">
        <f t="shared" si="8"/>
        <v/>
      </c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</row>
    <row r="31" spans="1:45" s="577" customFormat="1" ht="15.75" customHeight="1" x14ac:dyDescent="0.2">
      <c r="A31" s="175" t="s">
        <v>20</v>
      </c>
      <c r="B31" s="76" t="s">
        <v>1372</v>
      </c>
      <c r="C31" s="695" t="s">
        <v>1373</v>
      </c>
      <c r="D31" s="695" t="str">
        <f>VLOOKUP(C31,'Items in Tally'!$A$2:$D$4982,2,FALSE)</f>
        <v>-44 PC</v>
      </c>
      <c r="E31" s="695" t="s">
        <v>222</v>
      </c>
      <c r="F31" s="695" t="s">
        <v>1374</v>
      </c>
      <c r="G31" s="459">
        <v>45713</v>
      </c>
      <c r="H31" s="17">
        <v>0.55000000000000004</v>
      </c>
      <c r="I31" s="75">
        <v>49.5</v>
      </c>
      <c r="J31" s="9">
        <f t="shared" ref="J31:N37" si="15">IF(R31="","",R31/$I31-1)</f>
        <v>0.23232323232323226</v>
      </c>
      <c r="K31" s="9">
        <f t="shared" si="15"/>
        <v>0.19191919191919182</v>
      </c>
      <c r="L31" s="9">
        <f t="shared" si="15"/>
        <v>0.1515151515151516</v>
      </c>
      <c r="M31" s="9">
        <f t="shared" si="15"/>
        <v>0.1212121212121211</v>
      </c>
      <c r="N31" s="9" t="str">
        <f t="shared" si="15"/>
        <v/>
      </c>
      <c r="O31" s="9"/>
      <c r="P31" s="9"/>
      <c r="Q31" s="9"/>
      <c r="R31" s="460">
        <v>61</v>
      </c>
      <c r="S31" s="93">
        <v>59</v>
      </c>
      <c r="T31" s="93">
        <v>57</v>
      </c>
      <c r="U31" s="93">
        <v>55.5</v>
      </c>
      <c r="V31" s="93"/>
      <c r="W31" s="94"/>
      <c r="X31" s="94"/>
      <c r="Y31" s="78"/>
      <c r="Z31" s="930">
        <f t="shared" si="2"/>
        <v>62</v>
      </c>
      <c r="AA31" s="78">
        <f t="shared" si="3"/>
        <v>60</v>
      </c>
      <c r="AB31" s="78">
        <f t="shared" si="4"/>
        <v>58</v>
      </c>
      <c r="AC31" s="78">
        <f t="shared" si="5"/>
        <v>56.5</v>
      </c>
      <c r="AD31" s="78" t="str">
        <f t="shared" si="6"/>
        <v/>
      </c>
      <c r="AE31" s="78" t="str">
        <f t="shared" si="7"/>
        <v/>
      </c>
      <c r="AF31" s="78" t="str">
        <f t="shared" si="8"/>
        <v/>
      </c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</row>
    <row r="32" spans="1:45" s="577" customFormat="1" ht="15.75" customHeight="1" x14ac:dyDescent="0.2">
      <c r="A32" s="175" t="s">
        <v>20</v>
      </c>
      <c r="B32" s="76" t="s">
        <v>1375</v>
      </c>
      <c r="C32" s="577" t="s">
        <v>1376</v>
      </c>
      <c r="D32" s="695" t="str">
        <f>VLOOKUP(C32,'Items in Tally'!$A$2:$D$4982,2,FALSE)</f>
        <v>1414 PC</v>
      </c>
      <c r="E32" s="577" t="s">
        <v>1264</v>
      </c>
      <c r="G32" s="459">
        <v>45802</v>
      </c>
      <c r="H32" s="17">
        <v>0.44</v>
      </c>
      <c r="I32" s="75">
        <v>39.75</v>
      </c>
      <c r="J32" s="9">
        <f t="shared" si="15"/>
        <v>0.40880503144654079</v>
      </c>
      <c r="K32" s="9">
        <f t="shared" si="15"/>
        <v>0.30817610062893075</v>
      </c>
      <c r="L32" s="9">
        <f t="shared" si="15"/>
        <v>0.23270440251572322</v>
      </c>
      <c r="M32" s="9">
        <f t="shared" si="15"/>
        <v>0.1823899371069182</v>
      </c>
      <c r="N32" s="9">
        <f t="shared" si="15"/>
        <v>0.14465408805031443</v>
      </c>
      <c r="O32" s="9"/>
      <c r="P32" s="9"/>
      <c r="Q32" s="9"/>
      <c r="R32" s="460">
        <v>56</v>
      </c>
      <c r="S32" s="93">
        <v>52</v>
      </c>
      <c r="T32" s="93">
        <v>49</v>
      </c>
      <c r="U32" s="93">
        <v>47</v>
      </c>
      <c r="V32" s="93">
        <v>45.5</v>
      </c>
      <c r="W32" s="94"/>
      <c r="X32" s="94"/>
      <c r="Y32" s="78"/>
      <c r="Z32" s="930">
        <f t="shared" si="2"/>
        <v>57</v>
      </c>
      <c r="AA32" s="78">
        <f t="shared" si="3"/>
        <v>53</v>
      </c>
      <c r="AB32" s="78">
        <f t="shared" si="4"/>
        <v>49.5</v>
      </c>
      <c r="AC32" s="78">
        <f t="shared" si="5"/>
        <v>47.5</v>
      </c>
      <c r="AD32" s="78">
        <f t="shared" si="6"/>
        <v>46</v>
      </c>
      <c r="AE32" s="78" t="str">
        <f t="shared" si="7"/>
        <v/>
      </c>
      <c r="AF32" s="78" t="str">
        <f t="shared" si="8"/>
        <v/>
      </c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</row>
    <row r="33" spans="1:45" s="577" customFormat="1" ht="15.75" customHeight="1" x14ac:dyDescent="0.2">
      <c r="A33" s="175" t="s">
        <v>20</v>
      </c>
      <c r="B33" s="76" t="s">
        <v>1377</v>
      </c>
      <c r="C33" s="695" t="s">
        <v>1378</v>
      </c>
      <c r="D33" s="695" t="str">
        <f>VLOOKUP(C33,'Items in Tally'!$A$2:$D$4982,2,FALSE)</f>
        <v>185 PC</v>
      </c>
      <c r="E33" s="695" t="s">
        <v>17</v>
      </c>
      <c r="F33" s="695" t="s">
        <v>1346</v>
      </c>
      <c r="G33" s="459">
        <v>45713</v>
      </c>
      <c r="H33" s="17">
        <v>0.53</v>
      </c>
      <c r="I33" s="75">
        <v>47.7</v>
      </c>
      <c r="J33" s="9">
        <f t="shared" si="15"/>
        <v>0.25786163522012573</v>
      </c>
      <c r="K33" s="9">
        <f t="shared" si="15"/>
        <v>0.17400419287211744</v>
      </c>
      <c r="L33" s="9">
        <f t="shared" si="15"/>
        <v>0.13207547169811318</v>
      </c>
      <c r="M33" s="9">
        <f t="shared" si="15"/>
        <v>0.11111111111111094</v>
      </c>
      <c r="N33" s="9" t="str">
        <f t="shared" si="15"/>
        <v/>
      </c>
      <c r="O33" s="9" t="str">
        <f t="shared" ref="O33:P37" si="16">IF(W33="","",W33/$I33-1)</f>
        <v/>
      </c>
      <c r="P33" s="9" t="str">
        <f t="shared" si="16"/>
        <v/>
      </c>
      <c r="Q33" s="9" t="e">
        <f>IF(#REF!="","",#REF!/$I33-1)</f>
        <v>#REF!</v>
      </c>
      <c r="R33" s="460">
        <v>60</v>
      </c>
      <c r="S33" s="93">
        <v>56</v>
      </c>
      <c r="T33" s="93">
        <v>54</v>
      </c>
      <c r="U33" s="93">
        <v>53</v>
      </c>
      <c r="V33" s="93"/>
      <c r="W33" s="94"/>
      <c r="X33" s="94"/>
      <c r="Y33" s="78"/>
      <c r="Z33" s="930">
        <f t="shared" si="2"/>
        <v>61</v>
      </c>
      <c r="AA33" s="78">
        <f t="shared" si="3"/>
        <v>57</v>
      </c>
      <c r="AB33" s="78">
        <f t="shared" si="4"/>
        <v>55</v>
      </c>
      <c r="AC33" s="78">
        <f t="shared" si="5"/>
        <v>54</v>
      </c>
      <c r="AD33" s="78" t="str">
        <f t="shared" si="6"/>
        <v/>
      </c>
      <c r="AE33" s="78" t="str">
        <f t="shared" si="7"/>
        <v/>
      </c>
      <c r="AF33" s="78" t="str">
        <f t="shared" si="8"/>
        <v/>
      </c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</row>
    <row r="34" spans="1:45" s="578" customFormat="1" ht="13.5" customHeight="1" x14ac:dyDescent="0.2">
      <c r="A34" s="171" t="s">
        <v>20</v>
      </c>
      <c r="B34" s="68" t="s">
        <v>1379</v>
      </c>
      <c r="C34" s="705" t="s">
        <v>1380</v>
      </c>
      <c r="D34" s="705" t="str">
        <f>VLOOKUP(C34,'Items in Tally'!$A$2:$D$4982,2,FALSE)</f>
        <v>1 PC</v>
      </c>
      <c r="E34" s="705" t="s">
        <v>167</v>
      </c>
      <c r="F34" s="705"/>
      <c r="G34" s="456">
        <v>45713</v>
      </c>
      <c r="H34" s="35">
        <v>1</v>
      </c>
      <c r="I34" s="39">
        <v>90</v>
      </c>
      <c r="J34" s="6">
        <f t="shared" si="15"/>
        <v>0.22222222222222232</v>
      </c>
      <c r="K34" s="6">
        <f t="shared" si="15"/>
        <v>0.17777777777777781</v>
      </c>
      <c r="L34" s="6">
        <f t="shared" si="15"/>
        <v>0.15555555555555545</v>
      </c>
      <c r="M34" s="6">
        <f t="shared" si="15"/>
        <v>0.1333333333333333</v>
      </c>
      <c r="N34" s="6" t="str">
        <f t="shared" si="15"/>
        <v/>
      </c>
      <c r="O34" s="6" t="str">
        <f t="shared" si="16"/>
        <v/>
      </c>
      <c r="P34" s="6" t="str">
        <f t="shared" si="16"/>
        <v/>
      </c>
      <c r="Q34" s="6" t="e">
        <f>IF(#REF!="","",#REF!/$I34-1)</f>
        <v>#REF!</v>
      </c>
      <c r="R34" s="457">
        <v>110</v>
      </c>
      <c r="S34" s="90">
        <v>106</v>
      </c>
      <c r="T34" s="90">
        <v>104</v>
      </c>
      <c r="U34" s="90">
        <v>102</v>
      </c>
      <c r="V34" s="90"/>
      <c r="W34" s="91"/>
      <c r="X34" s="91"/>
      <c r="Y34" s="92"/>
      <c r="Z34" s="458">
        <f t="shared" si="2"/>
        <v>111.5</v>
      </c>
      <c r="AA34" s="92">
        <f t="shared" si="3"/>
        <v>107.5</v>
      </c>
      <c r="AB34" s="92">
        <f t="shared" si="4"/>
        <v>105.5</v>
      </c>
      <c r="AC34" s="92">
        <f t="shared" si="5"/>
        <v>103.5</v>
      </c>
      <c r="AD34" s="92" t="str">
        <f t="shared" si="6"/>
        <v/>
      </c>
      <c r="AE34" s="92" t="str">
        <f t="shared" si="7"/>
        <v/>
      </c>
      <c r="AF34" s="92" t="str">
        <f t="shared" si="8"/>
        <v/>
      </c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</row>
    <row r="35" spans="1:45" s="577" customFormat="1" ht="15.75" customHeight="1" x14ac:dyDescent="0.2">
      <c r="A35" s="175" t="s">
        <v>20</v>
      </c>
      <c r="B35" s="76" t="s">
        <v>1381</v>
      </c>
      <c r="C35" s="695" t="s">
        <v>1382</v>
      </c>
      <c r="D35" s="695" t="str">
        <f>VLOOKUP(C35,'Items in Tally'!$A$2:$D$4982,2,FALSE)</f>
        <v>-41 PC</v>
      </c>
      <c r="E35" s="695" t="s">
        <v>167</v>
      </c>
      <c r="F35" s="695" t="s">
        <v>17</v>
      </c>
      <c r="G35" s="459">
        <v>45713</v>
      </c>
      <c r="H35" s="17">
        <v>1</v>
      </c>
      <c r="I35" s="75">
        <v>90</v>
      </c>
      <c r="J35" s="9">
        <f t="shared" si="15"/>
        <v>0.25555555555555554</v>
      </c>
      <c r="K35" s="9">
        <f t="shared" si="15"/>
        <v>0.18888888888888888</v>
      </c>
      <c r="L35" s="9">
        <f t="shared" si="15"/>
        <v>0.15555555555555545</v>
      </c>
      <c r="M35" s="9">
        <f t="shared" si="15"/>
        <v>0.14444444444444438</v>
      </c>
      <c r="N35" s="9" t="str">
        <f t="shared" si="15"/>
        <v/>
      </c>
      <c r="O35" s="9" t="str">
        <f t="shared" si="16"/>
        <v/>
      </c>
      <c r="P35" s="9" t="str">
        <f t="shared" si="16"/>
        <v/>
      </c>
      <c r="Q35" s="9" t="e">
        <f>IF(#REF!="","",#REF!/$I35-1)</f>
        <v>#REF!</v>
      </c>
      <c r="R35" s="460">
        <v>113</v>
      </c>
      <c r="S35" s="93">
        <v>107</v>
      </c>
      <c r="T35" s="93">
        <v>104</v>
      </c>
      <c r="U35" s="93">
        <v>103</v>
      </c>
      <c r="V35" s="93"/>
      <c r="W35" s="94"/>
      <c r="X35" s="94"/>
      <c r="Y35" s="78"/>
      <c r="Z35" s="930">
        <f t="shared" si="2"/>
        <v>114.5</v>
      </c>
      <c r="AA35" s="78">
        <f t="shared" si="3"/>
        <v>108.5</v>
      </c>
      <c r="AB35" s="78">
        <f t="shared" si="4"/>
        <v>105.5</v>
      </c>
      <c r="AC35" s="78">
        <f t="shared" si="5"/>
        <v>104.5</v>
      </c>
      <c r="AD35" s="78" t="str">
        <f t="shared" si="6"/>
        <v/>
      </c>
      <c r="AE35" s="78" t="str">
        <f t="shared" si="7"/>
        <v/>
      </c>
      <c r="AF35" s="78" t="str">
        <f t="shared" si="8"/>
        <v/>
      </c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</row>
    <row r="36" spans="1:45" s="578" customFormat="1" ht="15.75" customHeight="1" x14ac:dyDescent="0.2">
      <c r="A36" s="171" t="s">
        <v>20</v>
      </c>
      <c r="B36" s="68" t="s">
        <v>1383</v>
      </c>
      <c r="C36" s="705" t="s">
        <v>1384</v>
      </c>
      <c r="D36" s="705" t="str">
        <f>VLOOKUP(C36,'Items in Tally'!$A$2:$D$4982,2,FALSE)</f>
        <v>45 PC</v>
      </c>
      <c r="E36" s="705"/>
      <c r="F36" s="705"/>
      <c r="G36" s="456">
        <v>45650</v>
      </c>
      <c r="H36" s="35">
        <v>1</v>
      </c>
      <c r="I36" s="39">
        <v>87.5</v>
      </c>
      <c r="J36" s="6">
        <f t="shared" si="15"/>
        <v>0.25714285714285712</v>
      </c>
      <c r="K36" s="6">
        <f t="shared" si="15"/>
        <v>0.21142857142857152</v>
      </c>
      <c r="L36" s="6">
        <f t="shared" si="15"/>
        <v>0.17714285714285705</v>
      </c>
      <c r="M36" s="6">
        <f t="shared" si="15"/>
        <v>0.15428571428571436</v>
      </c>
      <c r="N36" s="6" t="str">
        <f t="shared" si="15"/>
        <v/>
      </c>
      <c r="O36" s="6" t="str">
        <f t="shared" si="16"/>
        <v/>
      </c>
      <c r="P36" s="6" t="str">
        <f t="shared" si="16"/>
        <v/>
      </c>
      <c r="Q36" s="6" t="e">
        <f>IF(#REF!="","",#REF!/$I36-1)</f>
        <v>#REF!</v>
      </c>
      <c r="R36" s="457">
        <v>110</v>
      </c>
      <c r="S36" s="90">
        <v>106</v>
      </c>
      <c r="T36" s="90">
        <v>103</v>
      </c>
      <c r="U36" s="90">
        <v>101</v>
      </c>
      <c r="V36" s="90"/>
      <c r="W36" s="91"/>
      <c r="X36" s="91"/>
      <c r="Y36" s="92"/>
      <c r="Z36" s="458">
        <f t="shared" si="2"/>
        <v>111.5</v>
      </c>
      <c r="AA36" s="92">
        <f t="shared" si="3"/>
        <v>107.5</v>
      </c>
      <c r="AB36" s="92">
        <f t="shared" si="4"/>
        <v>104.5</v>
      </c>
      <c r="AC36" s="92">
        <f t="shared" si="5"/>
        <v>102.5</v>
      </c>
      <c r="AD36" s="92" t="str">
        <f t="shared" si="6"/>
        <v/>
      </c>
      <c r="AE36" s="92" t="str">
        <f t="shared" si="7"/>
        <v/>
      </c>
      <c r="AF36" s="92" t="str">
        <f t="shared" si="8"/>
        <v/>
      </c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</row>
    <row r="37" spans="1:45" s="577" customFormat="1" ht="15.75" customHeight="1" x14ac:dyDescent="0.2">
      <c r="A37" s="175" t="s">
        <v>20</v>
      </c>
      <c r="B37" s="76" t="s">
        <v>1385</v>
      </c>
      <c r="C37" s="695" t="s">
        <v>1386</v>
      </c>
      <c r="D37" s="695" t="str">
        <f>VLOOKUP(C37,'Items in Tally'!$A$2:$D$4982,2,FALSE)</f>
        <v>18150 PC</v>
      </c>
      <c r="E37" s="695" t="s">
        <v>1387</v>
      </c>
      <c r="F37" s="695" t="s">
        <v>1388</v>
      </c>
      <c r="G37" s="459">
        <v>45713</v>
      </c>
      <c r="H37" s="95">
        <v>0.443</v>
      </c>
      <c r="I37" s="75">
        <v>39.9</v>
      </c>
      <c r="J37" s="9" t="str">
        <f t="shared" si="15"/>
        <v/>
      </c>
      <c r="K37" s="9" t="str">
        <f t="shared" si="15"/>
        <v/>
      </c>
      <c r="L37" s="9" t="str">
        <f t="shared" si="15"/>
        <v/>
      </c>
      <c r="M37" s="9">
        <f t="shared" si="15"/>
        <v>0.10275689223057638</v>
      </c>
      <c r="N37" s="9">
        <f t="shared" si="15"/>
        <v>6.5162907268170533E-2</v>
      </c>
      <c r="O37" s="9">
        <f t="shared" si="16"/>
        <v>5.2631578947368363E-2</v>
      </c>
      <c r="P37" s="9">
        <f t="shared" si="16"/>
        <v>4.0100250626566414E-2</v>
      </c>
      <c r="Q37" s="9" t="e">
        <f>IF(#REF!="","",#REF!/$I37-1)</f>
        <v>#REF!</v>
      </c>
      <c r="R37" s="460"/>
      <c r="S37" s="93"/>
      <c r="T37" s="93"/>
      <c r="U37" s="93">
        <v>44</v>
      </c>
      <c r="V37" s="894">
        <v>42.5</v>
      </c>
      <c r="W37" s="894">
        <v>42</v>
      </c>
      <c r="X37" s="93">
        <v>41.5</v>
      </c>
      <c r="Y37" s="78"/>
      <c r="Z37" s="930" t="str">
        <f t="shared" si="2"/>
        <v/>
      </c>
      <c r="AA37" s="78" t="str">
        <f t="shared" si="3"/>
        <v/>
      </c>
      <c r="AB37" s="78" t="str">
        <f t="shared" si="4"/>
        <v/>
      </c>
      <c r="AC37" s="78">
        <f t="shared" si="5"/>
        <v>44.5</v>
      </c>
      <c r="AD37" s="78">
        <f t="shared" si="6"/>
        <v>43</v>
      </c>
      <c r="AE37" s="78">
        <f t="shared" si="7"/>
        <v>42.5</v>
      </c>
      <c r="AF37" s="78">
        <f t="shared" si="8"/>
        <v>42</v>
      </c>
      <c r="AG37" s="8"/>
      <c r="AH37" s="8"/>
      <c r="AI37" s="1130"/>
      <c r="AJ37" s="8"/>
      <c r="AK37" s="8"/>
      <c r="AL37" s="8"/>
      <c r="AM37" s="8"/>
      <c r="AN37" s="8"/>
      <c r="AO37" s="8"/>
      <c r="AP37" s="8"/>
      <c r="AQ37" s="8"/>
      <c r="AR37" s="8"/>
      <c r="AS37" s="8"/>
    </row>
    <row r="38" spans="1:45" s="577" customFormat="1" ht="15.75" customHeight="1" x14ac:dyDescent="0.2">
      <c r="A38" s="175" t="s">
        <v>20</v>
      </c>
      <c r="B38" s="76" t="s">
        <v>1389</v>
      </c>
      <c r="C38" s="695" t="s">
        <v>1390</v>
      </c>
      <c r="D38" s="695" t="str">
        <f>VLOOKUP(C38,'Items in Tally'!$A$2:$D$4982,2,FALSE)</f>
        <v>6900 PC</v>
      </c>
      <c r="E38" s="695" t="s">
        <v>146</v>
      </c>
      <c r="F38" s="695" t="s">
        <v>1391</v>
      </c>
      <c r="G38" s="459">
        <v>45802</v>
      </c>
      <c r="H38" s="95">
        <v>0.34300000000000003</v>
      </c>
      <c r="I38" s="75">
        <v>31</v>
      </c>
      <c r="J38" s="9"/>
      <c r="K38" s="9"/>
      <c r="L38" s="9"/>
      <c r="M38" s="9">
        <f t="shared" ref="M38:O39" si="17">IF(U38="","",U38/$I38-1)</f>
        <v>0.16129032258064524</v>
      </c>
      <c r="N38" s="9">
        <f t="shared" si="17"/>
        <v>0.12903225806451624</v>
      </c>
      <c r="O38" s="9">
        <f t="shared" si="17"/>
        <v>0.11290322580645151</v>
      </c>
      <c r="P38" s="9"/>
      <c r="Q38" s="9"/>
      <c r="R38" s="460"/>
      <c r="S38" s="93"/>
      <c r="T38" s="93"/>
      <c r="U38" s="93">
        <v>36</v>
      </c>
      <c r="V38" s="93">
        <v>35</v>
      </c>
      <c r="W38" s="93">
        <v>34.5</v>
      </c>
      <c r="X38" s="93"/>
      <c r="Y38" s="78"/>
      <c r="Z38" s="930" t="str">
        <f t="shared" si="2"/>
        <v/>
      </c>
      <c r="AA38" s="78" t="str">
        <f t="shared" si="3"/>
        <v/>
      </c>
      <c r="AB38" s="78" t="str">
        <f t="shared" si="4"/>
        <v/>
      </c>
      <c r="AC38" s="78">
        <f t="shared" si="5"/>
        <v>36.5</v>
      </c>
      <c r="AD38" s="78">
        <f t="shared" si="6"/>
        <v>35.5</v>
      </c>
      <c r="AE38" s="78">
        <f t="shared" si="7"/>
        <v>35</v>
      </c>
      <c r="AF38" s="78" t="str">
        <f t="shared" si="8"/>
        <v/>
      </c>
      <c r="AG38" s="8"/>
      <c r="AH38" s="8"/>
      <c r="AI38" s="1130"/>
      <c r="AJ38" s="8"/>
      <c r="AK38" s="8"/>
      <c r="AL38" s="8"/>
      <c r="AM38" s="8"/>
      <c r="AN38" s="8"/>
      <c r="AO38" s="8"/>
      <c r="AP38" s="8"/>
      <c r="AQ38" s="8"/>
      <c r="AR38" s="8"/>
      <c r="AS38" s="8"/>
    </row>
    <row r="39" spans="1:45" s="577" customFormat="1" ht="15" customHeight="1" x14ac:dyDescent="0.2">
      <c r="A39" s="175" t="s">
        <v>20</v>
      </c>
      <c r="B39" s="76" t="s">
        <v>1392</v>
      </c>
      <c r="C39" s="695" t="s">
        <v>1393</v>
      </c>
      <c r="D39" s="695" t="str">
        <f>VLOOKUP(C39,'Items in Tally'!$A$2:$D$4982,2,FALSE)</f>
        <v>1390 PC</v>
      </c>
      <c r="E39" s="695" t="s">
        <v>1394</v>
      </c>
      <c r="F39" s="695" t="s">
        <v>1395</v>
      </c>
      <c r="G39" s="459">
        <v>45713</v>
      </c>
      <c r="H39" s="95">
        <v>0.35</v>
      </c>
      <c r="I39" s="75">
        <v>31.5</v>
      </c>
      <c r="J39" s="9" t="str">
        <f>IF(R39="","",R39/$I39-1)</f>
        <v/>
      </c>
      <c r="K39" s="9" t="str">
        <f>IF(S39="","",S39/$I39-1)</f>
        <v/>
      </c>
      <c r="L39" s="9" t="str">
        <f>IF(T39="","",T39/$I39-1)</f>
        <v/>
      </c>
      <c r="M39" s="9">
        <f t="shared" si="17"/>
        <v>0.17460317460317465</v>
      </c>
      <c r="N39" s="9">
        <f t="shared" si="17"/>
        <v>0.14285714285714279</v>
      </c>
      <c r="O39" s="9">
        <f t="shared" si="17"/>
        <v>0.11111111111111116</v>
      </c>
      <c r="P39" s="9" t="str">
        <f>IF(X39="","",X39/$I39-1)</f>
        <v/>
      </c>
      <c r="Q39" s="9" t="e">
        <f>IF(#REF!="","",#REF!/$I39-1)</f>
        <v>#REF!</v>
      </c>
      <c r="R39" s="460"/>
      <c r="S39" s="93"/>
      <c r="T39" s="93"/>
      <c r="U39" s="93">
        <v>37</v>
      </c>
      <c r="V39" s="93">
        <v>36</v>
      </c>
      <c r="W39" s="93">
        <v>35</v>
      </c>
      <c r="X39" s="93"/>
      <c r="Y39" s="78"/>
      <c r="Z39" s="930" t="str">
        <f t="shared" si="2"/>
        <v/>
      </c>
      <c r="AA39" s="78" t="str">
        <f t="shared" si="3"/>
        <v/>
      </c>
      <c r="AB39" s="78" t="str">
        <f t="shared" si="4"/>
        <v/>
      </c>
      <c r="AC39" s="78">
        <f t="shared" si="5"/>
        <v>37.5</v>
      </c>
      <c r="AD39" s="78">
        <f t="shared" si="6"/>
        <v>36.5</v>
      </c>
      <c r="AE39" s="78">
        <f t="shared" si="7"/>
        <v>35.5</v>
      </c>
      <c r="AF39" s="78" t="str">
        <f t="shared" si="8"/>
        <v/>
      </c>
      <c r="AG39" s="8"/>
      <c r="AH39" s="8"/>
      <c r="AI39" s="1130"/>
      <c r="AJ39" s="42"/>
      <c r="AK39" s="8"/>
      <c r="AL39" s="8"/>
      <c r="AM39" s="8"/>
      <c r="AN39" s="8"/>
      <c r="AO39" s="8"/>
      <c r="AP39" s="8"/>
      <c r="AQ39" s="8"/>
      <c r="AR39" s="8"/>
      <c r="AS39" s="8"/>
    </row>
    <row r="40" spans="1:45" s="577" customFormat="1" ht="15.75" customHeight="1" x14ac:dyDescent="0.2">
      <c r="A40" s="175" t="s">
        <v>20</v>
      </c>
      <c r="B40" s="76" t="s">
        <v>1396</v>
      </c>
      <c r="C40" s="695" t="s">
        <v>1397</v>
      </c>
      <c r="D40" s="695" t="str">
        <f>VLOOKUP(C40,'Items in Tally'!$A$2:$D$4982,2,FALSE)</f>
        <v> </v>
      </c>
      <c r="E40" s="695" t="s">
        <v>161</v>
      </c>
      <c r="F40" s="695" t="s">
        <v>1398</v>
      </c>
      <c r="G40" s="459">
        <v>45589</v>
      </c>
      <c r="H40" s="95">
        <v>0.33</v>
      </c>
      <c r="I40" s="75">
        <v>29.1</v>
      </c>
      <c r="J40" s="9"/>
      <c r="K40" s="9"/>
      <c r="L40" s="9"/>
      <c r="M40" s="9"/>
      <c r="N40" s="9"/>
      <c r="O40" s="9"/>
      <c r="P40" s="9"/>
      <c r="Q40" s="9"/>
      <c r="R40" s="460"/>
      <c r="S40" s="93"/>
      <c r="T40" s="93"/>
      <c r="U40" s="93">
        <v>34</v>
      </c>
      <c r="V40" s="93">
        <v>33</v>
      </c>
      <c r="W40" s="93">
        <v>32</v>
      </c>
      <c r="X40" s="93"/>
      <c r="Y40" s="78"/>
      <c r="Z40" s="930" t="str">
        <f t="shared" si="2"/>
        <v/>
      </c>
      <c r="AA40" s="78" t="str">
        <f t="shared" si="3"/>
        <v/>
      </c>
      <c r="AB40" s="78" t="str">
        <f t="shared" si="4"/>
        <v/>
      </c>
      <c r="AC40" s="78">
        <f t="shared" si="5"/>
        <v>34.5</v>
      </c>
      <c r="AD40" s="78">
        <f t="shared" si="6"/>
        <v>33.5</v>
      </c>
      <c r="AE40" s="78">
        <f t="shared" si="7"/>
        <v>32.5</v>
      </c>
      <c r="AF40" s="78" t="str">
        <f t="shared" si="8"/>
        <v/>
      </c>
      <c r="AG40" s="8"/>
      <c r="AH40" s="8"/>
      <c r="AI40" s="1130"/>
      <c r="AJ40" s="42"/>
      <c r="AK40" s="8"/>
      <c r="AL40" s="8"/>
      <c r="AM40" s="8"/>
      <c r="AN40" s="8"/>
      <c r="AO40" s="8"/>
      <c r="AP40" s="8"/>
      <c r="AQ40" s="8"/>
      <c r="AR40" s="8"/>
      <c r="AS40" s="8"/>
    </row>
    <row r="41" spans="1:45" s="577" customFormat="1" ht="15.75" customHeight="1" x14ac:dyDescent="0.2">
      <c r="A41" s="175" t="s">
        <v>20</v>
      </c>
      <c r="B41" s="76" t="s">
        <v>1399</v>
      </c>
      <c r="C41" s="695" t="s">
        <v>1400</v>
      </c>
      <c r="D41" s="695" t="str">
        <f>VLOOKUP(C41,'Items in Tally'!$A$2:$D$4982,2,FALSE)</f>
        <v>1400 PC</v>
      </c>
      <c r="E41" s="695" t="s">
        <v>1332</v>
      </c>
      <c r="F41" s="695" t="s">
        <v>1257</v>
      </c>
      <c r="G41" s="459">
        <v>45802</v>
      </c>
      <c r="H41" s="95">
        <v>0.42</v>
      </c>
      <c r="I41" s="75">
        <v>38</v>
      </c>
      <c r="J41" s="9"/>
      <c r="K41" s="9"/>
      <c r="L41" s="9"/>
      <c r="M41" s="9"/>
      <c r="N41" s="9"/>
      <c r="O41" s="9"/>
      <c r="P41" s="9"/>
      <c r="Q41" s="9"/>
      <c r="R41" s="460"/>
      <c r="S41" s="93"/>
      <c r="T41" s="93"/>
      <c r="U41" s="93">
        <v>44</v>
      </c>
      <c r="V41" s="93">
        <v>43</v>
      </c>
      <c r="W41" s="93"/>
      <c r="X41" s="93"/>
      <c r="Y41" s="78"/>
      <c r="Z41" s="930" t="str">
        <f t="shared" si="2"/>
        <v/>
      </c>
      <c r="AA41" s="78" t="str">
        <f t="shared" si="3"/>
        <v/>
      </c>
      <c r="AB41" s="78" t="str">
        <f t="shared" si="4"/>
        <v/>
      </c>
      <c r="AC41" s="78">
        <f t="shared" si="5"/>
        <v>44.5</v>
      </c>
      <c r="AD41" s="78">
        <f t="shared" si="6"/>
        <v>43.5</v>
      </c>
      <c r="AE41" s="78" t="str">
        <f t="shared" si="7"/>
        <v/>
      </c>
      <c r="AF41" s="78" t="str">
        <f t="shared" si="8"/>
        <v/>
      </c>
      <c r="AG41" s="8"/>
      <c r="AH41" s="8"/>
      <c r="AI41" s="1130"/>
      <c r="AJ41" s="42"/>
      <c r="AK41" s="8"/>
      <c r="AL41" s="8"/>
      <c r="AM41" s="8"/>
      <c r="AN41" s="8"/>
      <c r="AO41" s="8"/>
      <c r="AP41" s="8"/>
      <c r="AQ41" s="8"/>
      <c r="AR41" s="8"/>
      <c r="AS41" s="8"/>
    </row>
    <row r="42" spans="1:45" s="577" customFormat="1" ht="15.75" customHeight="1" x14ac:dyDescent="0.2">
      <c r="A42" s="175" t="s">
        <v>20</v>
      </c>
      <c r="B42" s="76" t="s">
        <v>1401</v>
      </c>
      <c r="C42" s="695" t="s">
        <v>1402</v>
      </c>
      <c r="D42" s="695" t="str">
        <f>VLOOKUP(C42,'Items in Tally'!$A$2:$D$4982,2,FALSE)</f>
        <v>-16 PC</v>
      </c>
      <c r="E42" s="695" t="s">
        <v>222</v>
      </c>
      <c r="F42" s="695" t="s">
        <v>452</v>
      </c>
      <c r="G42" s="459">
        <v>45713</v>
      </c>
      <c r="H42" s="17">
        <v>0.7</v>
      </c>
      <c r="I42" s="75">
        <v>63</v>
      </c>
      <c r="J42" s="9">
        <f>IF(R42="","",R42/$I42-1)</f>
        <v>0.30158730158730163</v>
      </c>
      <c r="K42" s="9">
        <f>IF(S42="","",S42/$I42-1)</f>
        <v>0.22222222222222232</v>
      </c>
      <c r="L42" s="9">
        <f>IF(T42="","",T42/$I42-1)</f>
        <v>0.17460317460317465</v>
      </c>
      <c r="M42" s="9">
        <f>IF(U42="","",U42/$I42-1)</f>
        <v>0.14285714285714279</v>
      </c>
      <c r="N42" s="9"/>
      <c r="O42" s="9"/>
      <c r="P42" s="9"/>
      <c r="Q42" s="9"/>
      <c r="R42" s="460">
        <v>82</v>
      </c>
      <c r="S42" s="93">
        <v>77</v>
      </c>
      <c r="T42" s="90">
        <v>74</v>
      </c>
      <c r="U42" s="90">
        <v>72</v>
      </c>
      <c r="V42" s="93"/>
      <c r="W42" s="94"/>
      <c r="X42" s="94"/>
      <c r="Y42" s="78"/>
      <c r="Z42" s="930">
        <f t="shared" si="2"/>
        <v>83</v>
      </c>
      <c r="AA42" s="78">
        <f t="shared" si="3"/>
        <v>78</v>
      </c>
      <c r="AB42" s="78">
        <f t="shared" si="4"/>
        <v>75</v>
      </c>
      <c r="AC42" s="78">
        <f t="shared" si="5"/>
        <v>73</v>
      </c>
      <c r="AD42" s="78" t="str">
        <f t="shared" si="6"/>
        <v/>
      </c>
      <c r="AE42" s="78" t="str">
        <f t="shared" si="7"/>
        <v/>
      </c>
      <c r="AF42" s="78" t="str">
        <f t="shared" si="8"/>
        <v/>
      </c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</row>
    <row r="43" spans="1:45" s="577" customFormat="1" ht="15.75" customHeight="1" x14ac:dyDescent="0.2">
      <c r="A43" s="175" t="s">
        <v>20</v>
      </c>
      <c r="B43" s="76" t="s">
        <v>1403</v>
      </c>
      <c r="C43" s="695" t="s">
        <v>1404</v>
      </c>
      <c r="D43" s="695" t="str">
        <f>VLOOKUP(C43,'Items in Tally'!$A$2:$D$4982,2,FALSE)</f>
        <v>3 PC</v>
      </c>
      <c r="E43" s="695" t="s">
        <v>222</v>
      </c>
      <c r="F43" s="695" t="s">
        <v>149</v>
      </c>
      <c r="G43" s="459">
        <v>45713</v>
      </c>
      <c r="H43" s="17">
        <v>0.83</v>
      </c>
      <c r="I43" s="75">
        <v>75</v>
      </c>
      <c r="J43" s="9"/>
      <c r="K43" s="9"/>
      <c r="L43" s="9"/>
      <c r="M43" s="9"/>
      <c r="N43" s="9"/>
      <c r="O43" s="9"/>
      <c r="P43" s="9"/>
      <c r="Q43" s="9"/>
      <c r="R43" s="460">
        <v>95</v>
      </c>
      <c r="S43" s="93">
        <v>90</v>
      </c>
      <c r="T43" s="93">
        <v>88</v>
      </c>
      <c r="U43" s="93">
        <v>86</v>
      </c>
      <c r="V43" s="90">
        <v>85</v>
      </c>
      <c r="W43" s="94"/>
      <c r="X43" s="94"/>
      <c r="Y43" s="78"/>
      <c r="Z43" s="930">
        <f t="shared" si="2"/>
        <v>96</v>
      </c>
      <c r="AA43" s="78">
        <f t="shared" si="3"/>
        <v>91</v>
      </c>
      <c r="AB43" s="78">
        <f t="shared" si="4"/>
        <v>89</v>
      </c>
      <c r="AC43" s="78">
        <f t="shared" si="5"/>
        <v>87</v>
      </c>
      <c r="AD43" s="78">
        <f t="shared" si="6"/>
        <v>86</v>
      </c>
      <c r="AE43" s="78" t="str">
        <f t="shared" si="7"/>
        <v/>
      </c>
      <c r="AF43" s="78" t="str">
        <f t="shared" si="8"/>
        <v/>
      </c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</row>
    <row r="44" spans="1:45" s="578" customFormat="1" ht="15.75" customHeight="1" x14ac:dyDescent="0.2">
      <c r="A44" s="171" t="s">
        <v>20</v>
      </c>
      <c r="B44" s="68" t="s">
        <v>1405</v>
      </c>
      <c r="C44" s="705" t="s">
        <v>1406</v>
      </c>
      <c r="D44" s="705" t="str">
        <f>VLOOKUP(C44,'Items in Tally'!$A$2:$D$4982,2,FALSE)</f>
        <v>6 PC</v>
      </c>
      <c r="E44" s="705"/>
      <c r="F44" s="705"/>
      <c r="G44" s="456">
        <v>45346</v>
      </c>
      <c r="H44" s="35">
        <v>0.53</v>
      </c>
      <c r="I44" s="39">
        <v>44.75</v>
      </c>
      <c r="J44" s="6">
        <f t="shared" ref="J44:J52" si="18">IF(R44="","",R44/$I44-1)</f>
        <v>0.2960893854748603</v>
      </c>
      <c r="K44" s="6">
        <f t="shared" ref="K44:K52" si="19">IF(S44="","",S44/$I44-1)</f>
        <v>0.2067039106145252</v>
      </c>
      <c r="L44" s="6">
        <f t="shared" ref="L44:L52" si="20">IF(T44="","",T44/$I44-1)</f>
        <v>0.16201117318435765</v>
      </c>
      <c r="M44" s="6">
        <f t="shared" ref="M44:M52" si="21">IF(U44="","",U44/$I44-1)</f>
        <v>0.11731843575418988</v>
      </c>
      <c r="N44" s="6" t="str">
        <f t="shared" ref="N44:N52" si="22">IF(V44="","",V44/$I44-1)</f>
        <v/>
      </c>
      <c r="O44" s="6" t="str">
        <f t="shared" ref="O44:O52" si="23">IF(W44="","",W44/$I44-1)</f>
        <v/>
      </c>
      <c r="P44" s="6" t="str">
        <f t="shared" ref="P44:P52" si="24">IF(X44="","",X44/$I44-1)</f>
        <v/>
      </c>
      <c r="Q44" s="6" t="e">
        <f>IF(#REF!="","",#REF!/$I44-1)</f>
        <v>#REF!</v>
      </c>
      <c r="R44" s="457">
        <v>58</v>
      </c>
      <c r="S44" s="90">
        <v>54</v>
      </c>
      <c r="T44" s="90">
        <v>52</v>
      </c>
      <c r="U44" s="90">
        <v>50</v>
      </c>
      <c r="V44" s="90"/>
      <c r="W44" s="91"/>
      <c r="X44" s="91"/>
      <c r="Y44" s="92"/>
      <c r="Z44" s="458">
        <f t="shared" si="2"/>
        <v>59</v>
      </c>
      <c r="AA44" s="92">
        <f t="shared" si="3"/>
        <v>55</v>
      </c>
      <c r="AB44" s="92">
        <f t="shared" si="4"/>
        <v>53</v>
      </c>
      <c r="AC44" s="92">
        <f t="shared" si="5"/>
        <v>50.5</v>
      </c>
      <c r="AD44" s="92" t="str">
        <f t="shared" si="6"/>
        <v/>
      </c>
      <c r="AE44" s="92" t="str">
        <f t="shared" si="7"/>
        <v/>
      </c>
      <c r="AF44" s="92" t="str">
        <f t="shared" si="8"/>
        <v/>
      </c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</row>
    <row r="45" spans="1:45" s="578" customFormat="1" ht="15.75" customHeight="1" x14ac:dyDescent="0.2">
      <c r="A45" s="171" t="s">
        <v>20</v>
      </c>
      <c r="B45" s="68" t="s">
        <v>1407</v>
      </c>
      <c r="C45" s="705" t="s">
        <v>1408</v>
      </c>
      <c r="D45" s="705" t="str">
        <f>VLOOKUP(C45,'Items in Tally'!$A$2:$D$4982,2,FALSE)</f>
        <v>1009 PC</v>
      </c>
      <c r="E45" s="705"/>
      <c r="F45" s="705"/>
      <c r="G45" s="456">
        <v>45802</v>
      </c>
      <c r="H45" s="35">
        <v>0.44</v>
      </c>
      <c r="I45" s="39">
        <v>40</v>
      </c>
      <c r="J45" s="6">
        <f t="shared" si="18"/>
        <v>0.5</v>
      </c>
      <c r="K45" s="6">
        <f t="shared" si="19"/>
        <v>0.375</v>
      </c>
      <c r="L45" s="6">
        <f t="shared" si="20"/>
        <v>0.30000000000000004</v>
      </c>
      <c r="M45" s="6">
        <f t="shared" si="21"/>
        <v>0.25</v>
      </c>
      <c r="N45" s="6" t="str">
        <f t="shared" si="22"/>
        <v/>
      </c>
      <c r="O45" s="6" t="str">
        <f t="shared" si="23"/>
        <v/>
      </c>
      <c r="P45" s="6" t="str">
        <f t="shared" si="24"/>
        <v/>
      </c>
      <c r="Q45" s="6" t="e">
        <f>IF(#REF!="","",#REF!/$I45-1)</f>
        <v>#REF!</v>
      </c>
      <c r="R45" s="457">
        <v>60</v>
      </c>
      <c r="S45" s="90">
        <v>55</v>
      </c>
      <c r="T45" s="90">
        <v>52</v>
      </c>
      <c r="U45" s="90">
        <v>50</v>
      </c>
      <c r="V45" s="90"/>
      <c r="W45" s="91"/>
      <c r="X45" s="91"/>
      <c r="Y45" s="92"/>
      <c r="Z45" s="458">
        <f t="shared" si="2"/>
        <v>61</v>
      </c>
      <c r="AA45" s="92">
        <f t="shared" si="3"/>
        <v>56</v>
      </c>
      <c r="AB45" s="92">
        <f t="shared" si="4"/>
        <v>53</v>
      </c>
      <c r="AC45" s="92">
        <f t="shared" si="5"/>
        <v>50.5</v>
      </c>
      <c r="AD45" s="92" t="str">
        <f t="shared" si="6"/>
        <v/>
      </c>
      <c r="AE45" s="92" t="str">
        <f t="shared" si="7"/>
        <v/>
      </c>
      <c r="AF45" s="92" t="str">
        <f t="shared" si="8"/>
        <v/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</row>
    <row r="46" spans="1:45" s="577" customFormat="1" ht="15.75" customHeight="1" x14ac:dyDescent="0.2">
      <c r="A46" s="175" t="s">
        <v>610</v>
      </c>
      <c r="B46" s="76" t="s">
        <v>1409</v>
      </c>
      <c r="C46" s="695" t="s">
        <v>1410</v>
      </c>
      <c r="D46" s="695" t="str">
        <f>VLOOKUP(C46,'Items in Tally'!$A$2:$D$4982,2,FALSE)</f>
        <v>100 PC</v>
      </c>
      <c r="E46" s="695"/>
      <c r="F46" s="695" t="s">
        <v>17</v>
      </c>
      <c r="G46" s="459">
        <v>45650</v>
      </c>
      <c r="H46" s="17">
        <v>0.56999999999999995</v>
      </c>
      <c r="I46" s="75">
        <v>50</v>
      </c>
      <c r="J46" s="9">
        <f t="shared" si="18"/>
        <v>0.24</v>
      </c>
      <c r="K46" s="9">
        <f t="shared" si="19"/>
        <v>0.19999999999999996</v>
      </c>
      <c r="L46" s="9">
        <f t="shared" si="20"/>
        <v>0.1399999999999999</v>
      </c>
      <c r="M46" s="9">
        <f t="shared" si="21"/>
        <v>0.12000000000000011</v>
      </c>
      <c r="N46" s="9" t="str">
        <f t="shared" si="22"/>
        <v/>
      </c>
      <c r="O46" s="9" t="str">
        <f t="shared" si="23"/>
        <v/>
      </c>
      <c r="P46" s="9" t="str">
        <f t="shared" si="24"/>
        <v/>
      </c>
      <c r="Q46" s="9" t="e">
        <f>IF(#REF!="","",#REF!/$I46-1)</f>
        <v>#REF!</v>
      </c>
      <c r="R46" s="460">
        <v>62</v>
      </c>
      <c r="S46" s="93">
        <v>60</v>
      </c>
      <c r="T46" s="93">
        <v>57</v>
      </c>
      <c r="U46" s="93">
        <v>56</v>
      </c>
      <c r="V46" s="93"/>
      <c r="W46" s="94"/>
      <c r="X46" s="94"/>
      <c r="Y46" s="78"/>
      <c r="Z46" s="930">
        <f t="shared" si="2"/>
        <v>63</v>
      </c>
      <c r="AA46" s="78">
        <f t="shared" si="3"/>
        <v>61</v>
      </c>
      <c r="AB46" s="78">
        <f t="shared" si="4"/>
        <v>58</v>
      </c>
      <c r="AC46" s="78">
        <f t="shared" si="5"/>
        <v>57</v>
      </c>
      <c r="AD46" s="78" t="str">
        <f t="shared" si="6"/>
        <v/>
      </c>
      <c r="AE46" s="78" t="str">
        <f t="shared" si="7"/>
        <v/>
      </c>
      <c r="AF46" s="78" t="str">
        <f t="shared" si="8"/>
        <v/>
      </c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</row>
    <row r="47" spans="1:45" s="577" customFormat="1" ht="15.75" customHeight="1" x14ac:dyDescent="0.2">
      <c r="A47" s="175" t="s">
        <v>610</v>
      </c>
      <c r="B47" s="76" t="s">
        <v>1411</v>
      </c>
      <c r="C47" s="695" t="s">
        <v>1412</v>
      </c>
      <c r="D47" s="695" t="str">
        <f>VLOOKUP(C47,'Items in Tally'!$A$2:$D$4982,2,FALSE)</f>
        <v>111 PC</v>
      </c>
      <c r="E47" s="695"/>
      <c r="F47" s="695" t="s">
        <v>17</v>
      </c>
      <c r="G47" s="459">
        <v>45713</v>
      </c>
      <c r="H47" s="17">
        <v>0.53</v>
      </c>
      <c r="I47" s="75">
        <v>47.7</v>
      </c>
      <c r="J47" s="9">
        <f t="shared" si="18"/>
        <v>0.25786163522012573</v>
      </c>
      <c r="K47" s="9">
        <f t="shared" si="19"/>
        <v>0.21593291404612147</v>
      </c>
      <c r="L47" s="9">
        <f t="shared" si="20"/>
        <v>0.1530398322851152</v>
      </c>
      <c r="M47" s="9">
        <f t="shared" si="21"/>
        <v>0.13207547169811318</v>
      </c>
      <c r="N47" s="9" t="str">
        <f t="shared" si="22"/>
        <v/>
      </c>
      <c r="O47" s="9" t="str">
        <f t="shared" si="23"/>
        <v/>
      </c>
      <c r="P47" s="9" t="str">
        <f t="shared" si="24"/>
        <v/>
      </c>
      <c r="Q47" s="9" t="e">
        <f>IF(#REF!="","",#REF!/$I47-1)</f>
        <v>#REF!</v>
      </c>
      <c r="R47" s="460">
        <v>60</v>
      </c>
      <c r="S47" s="93">
        <v>58</v>
      </c>
      <c r="T47" s="93">
        <v>55</v>
      </c>
      <c r="U47" s="93">
        <v>54</v>
      </c>
      <c r="V47" s="93"/>
      <c r="W47" s="94"/>
      <c r="X47" s="94"/>
      <c r="Y47" s="78"/>
      <c r="Z47" s="930">
        <f t="shared" si="2"/>
        <v>61</v>
      </c>
      <c r="AA47" s="78">
        <f t="shared" si="3"/>
        <v>59</v>
      </c>
      <c r="AB47" s="78">
        <f t="shared" si="4"/>
        <v>56</v>
      </c>
      <c r="AC47" s="78">
        <f t="shared" si="5"/>
        <v>55</v>
      </c>
      <c r="AD47" s="78" t="str">
        <f t="shared" si="6"/>
        <v/>
      </c>
      <c r="AE47" s="78" t="str">
        <f t="shared" si="7"/>
        <v/>
      </c>
      <c r="AF47" s="78" t="str">
        <f t="shared" si="8"/>
        <v/>
      </c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</row>
    <row r="48" spans="1:45" s="578" customFormat="1" ht="15.75" customHeight="1" x14ac:dyDescent="0.2">
      <c r="A48" s="171" t="s">
        <v>610</v>
      </c>
      <c r="B48" s="68" t="s">
        <v>1413</v>
      </c>
      <c r="C48" s="705" t="s">
        <v>1414</v>
      </c>
      <c r="D48" s="705" t="str">
        <f>VLOOKUP(C48,'Items in Tally'!$A$2:$D$4982,2,FALSE)</f>
        <v>23 PC</v>
      </c>
      <c r="E48" s="705"/>
      <c r="F48" s="705"/>
      <c r="G48" s="456">
        <v>45589</v>
      </c>
      <c r="H48" s="35">
        <v>1.24</v>
      </c>
      <c r="I48" s="39">
        <v>106</v>
      </c>
      <c r="J48" s="6">
        <f t="shared" si="18"/>
        <v>0.19811320754716988</v>
      </c>
      <c r="K48" s="6">
        <f t="shared" si="19"/>
        <v>0.16037735849056611</v>
      </c>
      <c r="L48" s="6">
        <f t="shared" si="20"/>
        <v>0.13207547169811318</v>
      </c>
      <c r="M48" s="6">
        <f t="shared" si="21"/>
        <v>0.1132075471698113</v>
      </c>
      <c r="N48" s="6" t="str">
        <f t="shared" si="22"/>
        <v/>
      </c>
      <c r="O48" s="6" t="str">
        <f t="shared" si="23"/>
        <v/>
      </c>
      <c r="P48" s="6" t="str">
        <f t="shared" si="24"/>
        <v/>
      </c>
      <c r="Q48" s="6" t="e">
        <f>IF(#REF!="","",#REF!/$I48-1)</f>
        <v>#REF!</v>
      </c>
      <c r="R48" s="457">
        <v>127</v>
      </c>
      <c r="S48" s="90">
        <v>123</v>
      </c>
      <c r="T48" s="90">
        <v>120</v>
      </c>
      <c r="U48" s="90">
        <v>118</v>
      </c>
      <c r="V48" s="90"/>
      <c r="W48" s="91"/>
      <c r="X48" s="91"/>
      <c r="Y48" s="92"/>
      <c r="Z48" s="458">
        <f t="shared" si="2"/>
        <v>128.5</v>
      </c>
      <c r="AA48" s="92">
        <f t="shared" si="3"/>
        <v>124.5</v>
      </c>
      <c r="AB48" s="92">
        <f t="shared" si="4"/>
        <v>121.5</v>
      </c>
      <c r="AC48" s="92">
        <f t="shared" si="5"/>
        <v>119.5</v>
      </c>
      <c r="AD48" s="92" t="str">
        <f t="shared" si="6"/>
        <v/>
      </c>
      <c r="AE48" s="92" t="str">
        <f t="shared" si="7"/>
        <v/>
      </c>
      <c r="AF48" s="92" t="str">
        <f t="shared" si="8"/>
        <v/>
      </c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</row>
    <row r="49" spans="1:45" s="578" customFormat="1" ht="15.75" customHeight="1" x14ac:dyDescent="0.2">
      <c r="A49" s="171" t="s">
        <v>610</v>
      </c>
      <c r="B49" s="68" t="s">
        <v>1415</v>
      </c>
      <c r="C49" s="705" t="s">
        <v>1416</v>
      </c>
      <c r="D49" s="705" t="str">
        <f>VLOOKUP(C49,'Items in Tally'!$A$2:$D$4982,2,FALSE)</f>
        <v>60 PC</v>
      </c>
      <c r="E49" s="705"/>
      <c r="F49" s="705"/>
      <c r="G49" s="456">
        <v>45589</v>
      </c>
      <c r="H49" s="35">
        <v>0.79</v>
      </c>
      <c r="I49" s="39">
        <v>67.5</v>
      </c>
      <c r="J49" s="6">
        <f t="shared" si="18"/>
        <v>0.24444444444444446</v>
      </c>
      <c r="K49" s="6">
        <f t="shared" si="19"/>
        <v>0.17037037037037028</v>
      </c>
      <c r="L49" s="6">
        <f t="shared" si="20"/>
        <v>0.14074074074074083</v>
      </c>
      <c r="M49" s="6">
        <f t="shared" si="21"/>
        <v>0.125925925925926</v>
      </c>
      <c r="N49" s="6" t="str">
        <f t="shared" si="22"/>
        <v/>
      </c>
      <c r="O49" s="6" t="str">
        <f t="shared" si="23"/>
        <v/>
      </c>
      <c r="P49" s="6" t="str">
        <f t="shared" si="24"/>
        <v/>
      </c>
      <c r="Q49" s="6" t="e">
        <f>IF(#REF!="","",#REF!/$I49-1)</f>
        <v>#REF!</v>
      </c>
      <c r="R49" s="457">
        <v>84</v>
      </c>
      <c r="S49" s="90">
        <v>79</v>
      </c>
      <c r="T49" s="90">
        <v>77</v>
      </c>
      <c r="U49" s="90">
        <v>76</v>
      </c>
      <c r="V49" s="90"/>
      <c r="W49" s="91"/>
      <c r="X49" s="91"/>
      <c r="Y49" s="92"/>
      <c r="Z49" s="458">
        <f t="shared" si="2"/>
        <v>85</v>
      </c>
      <c r="AA49" s="92">
        <f t="shared" si="3"/>
        <v>80</v>
      </c>
      <c r="AB49" s="92">
        <f t="shared" si="4"/>
        <v>78</v>
      </c>
      <c r="AC49" s="92">
        <f t="shared" si="5"/>
        <v>77</v>
      </c>
      <c r="AD49" s="92" t="str">
        <f t="shared" si="6"/>
        <v/>
      </c>
      <c r="AE49" s="92" t="str">
        <f t="shared" si="7"/>
        <v/>
      </c>
      <c r="AF49" s="92" t="str">
        <f t="shared" si="8"/>
        <v/>
      </c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</row>
    <row r="50" spans="1:45" s="578" customFormat="1" ht="15.75" customHeight="1" x14ac:dyDescent="0.2">
      <c r="A50" s="171" t="s">
        <v>610</v>
      </c>
      <c r="B50" s="68" t="s">
        <v>1417</v>
      </c>
      <c r="C50" s="705" t="s">
        <v>1418</v>
      </c>
      <c r="D50" s="705" t="str">
        <f>VLOOKUP(C50,'Items in Tally'!$A$2:$D$4982,2,FALSE)</f>
        <v> </v>
      </c>
      <c r="E50" s="705"/>
      <c r="F50" s="705"/>
      <c r="G50" s="456">
        <v>45039</v>
      </c>
      <c r="H50" s="35">
        <v>0.63</v>
      </c>
      <c r="I50" s="39">
        <v>52.75</v>
      </c>
      <c r="J50" s="6">
        <f t="shared" si="18"/>
        <v>0.23222748815165883</v>
      </c>
      <c r="K50" s="6">
        <f t="shared" si="19"/>
        <v>0.1943127962085307</v>
      </c>
      <c r="L50" s="6">
        <f t="shared" si="20"/>
        <v>0.15639810426540279</v>
      </c>
      <c r="M50" s="6">
        <f t="shared" si="21"/>
        <v>0.13744075829383884</v>
      </c>
      <c r="N50" s="6" t="str">
        <f t="shared" si="22"/>
        <v/>
      </c>
      <c r="O50" s="6" t="str">
        <f t="shared" si="23"/>
        <v/>
      </c>
      <c r="P50" s="6" t="str">
        <f t="shared" si="24"/>
        <v/>
      </c>
      <c r="Q50" s="6" t="e">
        <f>IF(#REF!="","",#REF!/$I50-1)</f>
        <v>#REF!</v>
      </c>
      <c r="R50" s="457">
        <v>65</v>
      </c>
      <c r="S50" s="90">
        <v>63</v>
      </c>
      <c r="T50" s="90">
        <v>61</v>
      </c>
      <c r="U50" s="90">
        <v>60</v>
      </c>
      <c r="V50" s="90"/>
      <c r="W50" s="91"/>
      <c r="X50" s="91"/>
      <c r="Y50" s="92"/>
      <c r="Z50" s="458">
        <f t="shared" si="2"/>
        <v>66</v>
      </c>
      <c r="AA50" s="92">
        <f t="shared" si="3"/>
        <v>64</v>
      </c>
      <c r="AB50" s="92">
        <f t="shared" si="4"/>
        <v>62</v>
      </c>
      <c r="AC50" s="92">
        <f t="shared" si="5"/>
        <v>61</v>
      </c>
      <c r="AD50" s="92" t="str">
        <f t="shared" si="6"/>
        <v/>
      </c>
      <c r="AE50" s="92" t="str">
        <f t="shared" si="7"/>
        <v/>
      </c>
      <c r="AF50" s="92" t="str">
        <f t="shared" si="8"/>
        <v/>
      </c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</row>
    <row r="51" spans="1:45" s="929" customFormat="1" ht="15.75" customHeight="1" x14ac:dyDescent="0.2">
      <c r="A51" s="915" t="s">
        <v>20</v>
      </c>
      <c r="B51" s="1009" t="s">
        <v>1419</v>
      </c>
      <c r="C51" s="989" t="s">
        <v>1420</v>
      </c>
      <c r="D51" s="989" t="str">
        <f>VLOOKUP(C51,'Items in Tally'!$A$2:$D$4982,2,FALSE)</f>
        <v>20 PC</v>
      </c>
      <c r="E51" s="989"/>
      <c r="F51" s="989" t="s">
        <v>241</v>
      </c>
      <c r="G51" s="1010">
        <v>45222</v>
      </c>
      <c r="H51" s="961">
        <v>1.6</v>
      </c>
      <c r="I51" s="1011">
        <v>136</v>
      </c>
      <c r="J51" s="921">
        <f t="shared" si="18"/>
        <v>0.21323529411764697</v>
      </c>
      <c r="K51" s="921">
        <f t="shared" si="19"/>
        <v>0.17647058823529416</v>
      </c>
      <c r="L51" s="921">
        <f t="shared" si="20"/>
        <v>0.13970588235294112</v>
      </c>
      <c r="M51" s="921">
        <f t="shared" si="21"/>
        <v>0.10294117647058831</v>
      </c>
      <c r="N51" s="921" t="str">
        <f t="shared" si="22"/>
        <v/>
      </c>
      <c r="O51" s="921" t="str">
        <f t="shared" si="23"/>
        <v/>
      </c>
      <c r="P51" s="921" t="str">
        <f t="shared" si="24"/>
        <v/>
      </c>
      <c r="Q51" s="921" t="e">
        <f>IF(#REF!="","",#REF!/$I51-1)</f>
        <v>#REF!</v>
      </c>
      <c r="R51" s="1012">
        <v>165</v>
      </c>
      <c r="S51" s="1013">
        <v>160</v>
      </c>
      <c r="T51" s="1013">
        <v>155</v>
      </c>
      <c r="U51" s="1013">
        <v>150</v>
      </c>
      <c r="V51" s="1013"/>
      <c r="W51" s="1014"/>
      <c r="X51" s="1014"/>
      <c r="Y51" s="1015"/>
      <c r="Z51" s="1016">
        <f t="shared" si="2"/>
        <v>167</v>
      </c>
      <c r="AA51" s="1015">
        <f t="shared" si="3"/>
        <v>162</v>
      </c>
      <c r="AB51" s="1015">
        <f t="shared" si="4"/>
        <v>157</v>
      </c>
      <c r="AC51" s="1015">
        <f t="shared" si="5"/>
        <v>151.5</v>
      </c>
      <c r="AD51" s="1015" t="str">
        <f t="shared" si="6"/>
        <v/>
      </c>
      <c r="AE51" s="1015" t="str">
        <f t="shared" si="7"/>
        <v/>
      </c>
      <c r="AF51" s="1015" t="str">
        <f t="shared" si="8"/>
        <v/>
      </c>
      <c r="AG51" s="919"/>
      <c r="AH51" s="919"/>
      <c r="AI51" s="919"/>
      <c r="AJ51" s="919"/>
      <c r="AK51" s="919"/>
      <c r="AL51" s="919"/>
      <c r="AM51" s="919"/>
      <c r="AN51" s="919"/>
      <c r="AO51" s="919"/>
      <c r="AP51" s="919"/>
      <c r="AQ51" s="919"/>
      <c r="AR51" s="919"/>
      <c r="AS51" s="919"/>
    </row>
    <row r="52" spans="1:45" s="577" customFormat="1" ht="15.75" customHeight="1" x14ac:dyDescent="0.2">
      <c r="A52" s="175" t="s">
        <v>20</v>
      </c>
      <c r="B52" s="76" t="s">
        <v>1421</v>
      </c>
      <c r="C52" s="695" t="s">
        <v>1422</v>
      </c>
      <c r="D52" s="695" t="str">
        <f>VLOOKUP(C52,'Items in Tally'!$A$2:$D$4982,2,FALSE)</f>
        <v>105 PC</v>
      </c>
      <c r="E52" s="695"/>
      <c r="F52" s="695" t="s">
        <v>17</v>
      </c>
      <c r="G52" s="459">
        <v>45713</v>
      </c>
      <c r="H52" s="17">
        <v>0.96</v>
      </c>
      <c r="I52" s="75">
        <v>87</v>
      </c>
      <c r="J52" s="9">
        <f t="shared" si="18"/>
        <v>0.28735632183908044</v>
      </c>
      <c r="K52" s="9">
        <f t="shared" si="19"/>
        <v>0.24137931034482762</v>
      </c>
      <c r="L52" s="9">
        <f t="shared" si="20"/>
        <v>0.2068965517241379</v>
      </c>
      <c r="M52" s="9">
        <f t="shared" si="21"/>
        <v>0.17241379310344818</v>
      </c>
      <c r="N52" s="9" t="str">
        <f t="shared" si="22"/>
        <v/>
      </c>
      <c r="O52" s="9" t="str">
        <f t="shared" si="23"/>
        <v/>
      </c>
      <c r="P52" s="9" t="str">
        <f t="shared" si="24"/>
        <v/>
      </c>
      <c r="Q52" s="9" t="e">
        <f>IF(#REF!="","",#REF!/$I52-1)</f>
        <v>#REF!</v>
      </c>
      <c r="R52" s="460">
        <v>112</v>
      </c>
      <c r="S52" s="93">
        <v>108</v>
      </c>
      <c r="T52" s="93">
        <v>105</v>
      </c>
      <c r="U52" s="93">
        <v>102</v>
      </c>
      <c r="V52" s="93"/>
      <c r="W52" s="94"/>
      <c r="X52" s="94"/>
      <c r="Y52" s="78"/>
      <c r="Z52" s="930">
        <f t="shared" si="2"/>
        <v>113.5</v>
      </c>
      <c r="AA52" s="78">
        <f t="shared" si="3"/>
        <v>109.5</v>
      </c>
      <c r="AB52" s="78">
        <f t="shared" si="4"/>
        <v>106.5</v>
      </c>
      <c r="AC52" s="78">
        <f t="shared" si="5"/>
        <v>103.5</v>
      </c>
      <c r="AD52" s="78" t="str">
        <f t="shared" si="6"/>
        <v/>
      </c>
      <c r="AE52" s="78" t="str">
        <f t="shared" si="7"/>
        <v/>
      </c>
      <c r="AF52" s="78" t="str">
        <f t="shared" si="8"/>
        <v/>
      </c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</row>
    <row r="53" spans="1:45" s="624" customFormat="1" ht="15.75" customHeight="1" x14ac:dyDescent="0.2">
      <c r="A53" s="536"/>
      <c r="B53" s="654" t="s">
        <v>1423</v>
      </c>
      <c r="C53" s="708"/>
      <c r="D53" s="695" t="e">
        <f>VLOOKUP(C53,'Items in Tally'!$A$2:$D$4982,2,FALSE)</f>
        <v>#N/A</v>
      </c>
      <c r="E53" s="708"/>
      <c r="F53" s="708"/>
      <c r="G53" s="585"/>
      <c r="H53" s="594"/>
      <c r="I53" s="590"/>
      <c r="J53" s="120"/>
      <c r="K53" s="120"/>
      <c r="L53" s="120"/>
      <c r="M53" s="120"/>
      <c r="N53" s="120"/>
      <c r="O53" s="120"/>
      <c r="P53" s="120"/>
      <c r="Q53" s="120"/>
      <c r="R53" s="666"/>
      <c r="S53" s="667"/>
      <c r="T53" s="667"/>
      <c r="U53" s="667"/>
      <c r="V53" s="667"/>
      <c r="W53" s="668"/>
      <c r="X53" s="668"/>
      <c r="Y53" s="607"/>
      <c r="Z53" s="930" t="str">
        <f t="shared" si="2"/>
        <v/>
      </c>
      <c r="AA53" s="78" t="str">
        <f t="shared" si="3"/>
        <v/>
      </c>
      <c r="AB53" s="78" t="str">
        <f t="shared" si="4"/>
        <v/>
      </c>
      <c r="AC53" s="78" t="str">
        <f t="shared" si="5"/>
        <v/>
      </c>
      <c r="AD53" s="78" t="str">
        <f t="shared" si="6"/>
        <v/>
      </c>
      <c r="AE53" s="78" t="str">
        <f t="shared" si="7"/>
        <v/>
      </c>
      <c r="AF53" s="78" t="str">
        <f t="shared" si="8"/>
        <v/>
      </c>
      <c r="AG53" s="119"/>
      <c r="AH53" s="119"/>
      <c r="AI53" s="119"/>
      <c r="AJ53" s="119"/>
      <c r="AK53" s="119"/>
      <c r="AL53" s="119"/>
      <c r="AM53" s="119"/>
      <c r="AN53" s="119"/>
      <c r="AO53" s="119"/>
      <c r="AP53" s="119"/>
      <c r="AQ53" s="119"/>
      <c r="AR53" s="119"/>
      <c r="AS53" s="119"/>
    </row>
    <row r="54" spans="1:45" ht="15.75" customHeight="1" x14ac:dyDescent="0.2">
      <c r="A54" s="165"/>
      <c r="B54" s="76"/>
      <c r="D54" s="695" t="e">
        <f>VLOOKUP(C54,'Items in Tally'!$A$2:$D$4982,2,FALSE)</f>
        <v>#N/A</v>
      </c>
      <c r="G54" s="240"/>
      <c r="H54" s="75"/>
      <c r="I54" s="125"/>
      <c r="J54" s="3" t="str">
        <f t="shared" ref="J54:P57" si="25">IF(R54="","",R54/$I54-1)</f>
        <v/>
      </c>
      <c r="K54" s="3" t="str">
        <f t="shared" si="25"/>
        <v/>
      </c>
      <c r="L54" s="3" t="str">
        <f t="shared" si="25"/>
        <v/>
      </c>
      <c r="M54" s="3" t="str">
        <f t="shared" si="25"/>
        <v/>
      </c>
      <c r="N54" s="3" t="str">
        <f t="shared" si="25"/>
        <v/>
      </c>
      <c r="O54" s="3" t="str">
        <f t="shared" si="25"/>
        <v/>
      </c>
      <c r="P54" s="3" t="str">
        <f t="shared" si="25"/>
        <v/>
      </c>
      <c r="Q54" s="3" t="e">
        <f>IF(#REF!="","",#REF!/$I54-1)</f>
        <v>#REF!</v>
      </c>
      <c r="R54" s="460"/>
      <c r="S54" s="93"/>
      <c r="T54" s="93"/>
      <c r="U54" s="93"/>
      <c r="V54" s="93"/>
      <c r="W54" s="94"/>
      <c r="X54" s="94"/>
      <c r="Y54" s="2"/>
      <c r="Z54" s="930" t="str">
        <f t="shared" si="2"/>
        <v/>
      </c>
      <c r="AA54" s="78" t="str">
        <f t="shared" si="3"/>
        <v/>
      </c>
      <c r="AB54" s="78" t="str">
        <f t="shared" si="4"/>
        <v/>
      </c>
      <c r="AC54" s="78" t="str">
        <f t="shared" si="5"/>
        <v/>
      </c>
      <c r="AD54" s="78" t="str">
        <f t="shared" si="6"/>
        <v/>
      </c>
      <c r="AE54" s="78" t="str">
        <f t="shared" si="7"/>
        <v/>
      </c>
      <c r="AF54" s="78" t="str">
        <f t="shared" si="8"/>
        <v/>
      </c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:45" s="577" customFormat="1" ht="15.75" customHeight="1" x14ac:dyDescent="0.2">
      <c r="A55" s="175" t="s">
        <v>44</v>
      </c>
      <c r="B55" s="76" t="s">
        <v>1424</v>
      </c>
      <c r="C55" s="695" t="s">
        <v>1425</v>
      </c>
      <c r="D55" s="695" t="str">
        <f>VLOOKUP(C55,'Items in Tally'!$A$2:$D$4982,2,FALSE)</f>
        <v> </v>
      </c>
      <c r="E55" s="695"/>
      <c r="F55" s="695" t="s">
        <v>17</v>
      </c>
      <c r="G55" s="459">
        <v>45713</v>
      </c>
      <c r="H55" s="17">
        <v>0.49</v>
      </c>
      <c r="I55" s="75">
        <v>44.1</v>
      </c>
      <c r="J55" s="9">
        <f t="shared" si="25"/>
        <v>0.22448979591836737</v>
      </c>
      <c r="K55" s="9">
        <f t="shared" si="25"/>
        <v>0.15646258503401356</v>
      </c>
      <c r="L55" s="9">
        <f t="shared" si="25"/>
        <v>0.11111111111111116</v>
      </c>
      <c r="M55" s="9">
        <f t="shared" si="25"/>
        <v>8.843537414965974E-2</v>
      </c>
      <c r="N55" s="9" t="str">
        <f t="shared" si="25"/>
        <v/>
      </c>
      <c r="O55" s="9" t="str">
        <f t="shared" si="25"/>
        <v/>
      </c>
      <c r="P55" s="9" t="str">
        <f t="shared" si="25"/>
        <v/>
      </c>
      <c r="Q55" s="9" t="e">
        <f>IF(#REF!="","",#REF!/$I55-1)</f>
        <v>#REF!</v>
      </c>
      <c r="R55" s="460">
        <v>54</v>
      </c>
      <c r="S55" s="93">
        <v>51</v>
      </c>
      <c r="T55" s="93">
        <v>49</v>
      </c>
      <c r="U55" s="93">
        <v>48</v>
      </c>
      <c r="V55" s="93"/>
      <c r="W55" s="94"/>
      <c r="X55" s="94"/>
      <c r="Y55" s="78"/>
      <c r="Z55" s="930">
        <f t="shared" si="2"/>
        <v>55</v>
      </c>
      <c r="AA55" s="78">
        <f t="shared" si="3"/>
        <v>52</v>
      </c>
      <c r="AB55" s="78">
        <f t="shared" si="4"/>
        <v>49.5</v>
      </c>
      <c r="AC55" s="78">
        <f t="shared" si="5"/>
        <v>48.5</v>
      </c>
      <c r="AD55" s="78" t="str">
        <f t="shared" si="6"/>
        <v/>
      </c>
      <c r="AE55" s="78" t="str">
        <f t="shared" si="7"/>
        <v/>
      </c>
      <c r="AF55" s="78" t="str">
        <f t="shared" si="8"/>
        <v/>
      </c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</row>
    <row r="56" spans="1:45" s="960" customFormat="1" ht="15.75" customHeight="1" x14ac:dyDescent="0.2">
      <c r="A56" s="931" t="s">
        <v>44</v>
      </c>
      <c r="B56" s="1017" t="s">
        <v>1426</v>
      </c>
      <c r="C56" s="999" t="s">
        <v>1427</v>
      </c>
      <c r="D56" s="999" t="str">
        <f>VLOOKUP(C56,'Items in Tally'!$A$2:$D$4982,2,FALSE)</f>
        <v>18 PC</v>
      </c>
      <c r="E56" s="999"/>
      <c r="F56" s="999" t="s">
        <v>81</v>
      </c>
      <c r="G56" s="1018">
        <v>45650</v>
      </c>
      <c r="H56" s="955">
        <v>0.49</v>
      </c>
      <c r="I56" s="1019">
        <v>43</v>
      </c>
      <c r="J56" s="938">
        <f t="shared" si="25"/>
        <v>0.2558139534883721</v>
      </c>
      <c r="K56" s="938">
        <f t="shared" si="25"/>
        <v>0.18604651162790709</v>
      </c>
      <c r="L56" s="938">
        <f t="shared" si="25"/>
        <v>0.13953488372093026</v>
      </c>
      <c r="M56" s="938">
        <f t="shared" si="25"/>
        <v>0.11627906976744184</v>
      </c>
      <c r="N56" s="938" t="str">
        <f t="shared" si="25"/>
        <v/>
      </c>
      <c r="O56" s="938" t="str">
        <f t="shared" si="25"/>
        <v/>
      </c>
      <c r="P56" s="938" t="str">
        <f t="shared" si="25"/>
        <v/>
      </c>
      <c r="Q56" s="938" t="e">
        <f>IF(#REF!="","",#REF!/$I56-1)</f>
        <v>#REF!</v>
      </c>
      <c r="R56" s="1020">
        <v>54</v>
      </c>
      <c r="S56" s="1021">
        <v>51</v>
      </c>
      <c r="T56" s="1021">
        <v>49</v>
      </c>
      <c r="U56" s="1021">
        <v>48</v>
      </c>
      <c r="V56" s="1021"/>
      <c r="W56" s="1022"/>
      <c r="X56" s="1022"/>
      <c r="Y56" s="1023"/>
      <c r="Z56" s="1024">
        <f t="shared" si="2"/>
        <v>55</v>
      </c>
      <c r="AA56" s="1023">
        <f t="shared" si="3"/>
        <v>52</v>
      </c>
      <c r="AB56" s="1023">
        <f t="shared" si="4"/>
        <v>49.5</v>
      </c>
      <c r="AC56" s="1023">
        <f t="shared" si="5"/>
        <v>48.5</v>
      </c>
      <c r="AD56" s="1023" t="str">
        <f t="shared" si="6"/>
        <v/>
      </c>
      <c r="AE56" s="1023" t="str">
        <f t="shared" si="7"/>
        <v/>
      </c>
      <c r="AF56" s="1023" t="str">
        <f t="shared" si="8"/>
        <v/>
      </c>
      <c r="AG56" s="944"/>
      <c r="AH56" s="944"/>
      <c r="AI56" s="944"/>
      <c r="AJ56" s="944"/>
      <c r="AK56" s="944"/>
      <c r="AL56" s="944"/>
      <c r="AM56" s="944"/>
      <c r="AN56" s="944"/>
      <c r="AO56" s="944"/>
      <c r="AP56" s="944"/>
      <c r="AQ56" s="944"/>
      <c r="AR56" s="944"/>
      <c r="AS56" s="944"/>
    </row>
    <row r="57" spans="1:45" s="577" customFormat="1" ht="17.25" customHeight="1" x14ac:dyDescent="0.2">
      <c r="A57" s="175" t="s">
        <v>44</v>
      </c>
      <c r="B57" s="76" t="s">
        <v>1428</v>
      </c>
      <c r="C57" s="695" t="s">
        <v>1429</v>
      </c>
      <c r="D57" s="695" t="str">
        <f>VLOOKUP(C57,'Items in Tally'!$A$2:$D$4982,2,FALSE)</f>
        <v>1727 PC</v>
      </c>
      <c r="E57" s="695" t="s">
        <v>1264</v>
      </c>
      <c r="F57" s="695" t="s">
        <v>1326</v>
      </c>
      <c r="G57" s="459">
        <v>45713</v>
      </c>
      <c r="H57" s="17">
        <v>0.49</v>
      </c>
      <c r="I57" s="75">
        <v>44.1</v>
      </c>
      <c r="J57" s="9">
        <f t="shared" si="25"/>
        <v>0.20181405895691595</v>
      </c>
      <c r="K57" s="9">
        <f t="shared" si="25"/>
        <v>0.15646258503401356</v>
      </c>
      <c r="L57" s="9">
        <f t="shared" si="25"/>
        <v>0.11111111111111116</v>
      </c>
      <c r="M57" s="9">
        <f t="shared" si="25"/>
        <v>8.843537414965974E-2</v>
      </c>
      <c r="N57" s="9">
        <f t="shared" si="25"/>
        <v>6.5759637188208542E-2</v>
      </c>
      <c r="O57" s="9" t="str">
        <f t="shared" si="25"/>
        <v/>
      </c>
      <c r="P57" s="9" t="str">
        <f t="shared" si="25"/>
        <v/>
      </c>
      <c r="Q57" s="9" t="e">
        <f>IF(#REF!="","",#REF!/$I57-1)</f>
        <v>#REF!</v>
      </c>
      <c r="R57" s="460">
        <v>53</v>
      </c>
      <c r="S57" s="93">
        <v>51</v>
      </c>
      <c r="T57" s="93">
        <v>49</v>
      </c>
      <c r="U57" s="93">
        <v>48</v>
      </c>
      <c r="V57" s="93">
        <v>47</v>
      </c>
      <c r="W57" s="94"/>
      <c r="X57" s="94"/>
      <c r="Y57" s="78"/>
      <c r="Z57" s="930">
        <f t="shared" si="2"/>
        <v>54</v>
      </c>
      <c r="AA57" s="78">
        <f t="shared" si="3"/>
        <v>52</v>
      </c>
      <c r="AB57" s="78">
        <f t="shared" si="4"/>
        <v>49.5</v>
      </c>
      <c r="AC57" s="78">
        <f t="shared" si="5"/>
        <v>48.5</v>
      </c>
      <c r="AD57" s="78">
        <f t="shared" si="6"/>
        <v>47.5</v>
      </c>
      <c r="AE57" s="78" t="str">
        <f t="shared" si="7"/>
        <v/>
      </c>
      <c r="AF57" s="78" t="str">
        <f t="shared" si="8"/>
        <v/>
      </c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</row>
    <row r="58" spans="1:45" s="577" customFormat="1" ht="15.75" customHeight="1" x14ac:dyDescent="0.2">
      <c r="A58" s="175" t="s">
        <v>44</v>
      </c>
      <c r="B58" s="76" t="s">
        <v>1430</v>
      </c>
      <c r="C58" s="695" t="s">
        <v>1431</v>
      </c>
      <c r="D58" s="695" t="str">
        <f>VLOOKUP(C58,'Items in Tally'!$A$2:$D$4982,2,FALSE)</f>
        <v>1170 PC</v>
      </c>
      <c r="E58" s="695" t="s">
        <v>81</v>
      </c>
      <c r="F58" s="695" t="s">
        <v>1263</v>
      </c>
      <c r="G58" s="459">
        <v>45802</v>
      </c>
      <c r="H58" s="17">
        <v>0.44</v>
      </c>
      <c r="I58" s="75">
        <v>39.75</v>
      </c>
      <c r="J58" s="9"/>
      <c r="K58" s="9"/>
      <c r="L58" s="9"/>
      <c r="M58" s="9"/>
      <c r="N58" s="9"/>
      <c r="O58" s="9"/>
      <c r="P58" s="9"/>
      <c r="Q58" s="9"/>
      <c r="R58" s="460">
        <v>52</v>
      </c>
      <c r="S58" s="93">
        <v>47</v>
      </c>
      <c r="T58" s="93">
        <v>46</v>
      </c>
      <c r="U58" s="93">
        <v>45</v>
      </c>
      <c r="V58" s="93">
        <v>44</v>
      </c>
      <c r="W58" s="94"/>
      <c r="X58" s="94"/>
      <c r="Y58" s="78"/>
      <c r="Z58" s="930">
        <f t="shared" si="2"/>
        <v>53</v>
      </c>
      <c r="AA58" s="78">
        <f t="shared" si="3"/>
        <v>47.5</v>
      </c>
      <c r="AB58" s="78">
        <f t="shared" si="4"/>
        <v>46.5</v>
      </c>
      <c r="AC58" s="78">
        <f t="shared" si="5"/>
        <v>45.5</v>
      </c>
      <c r="AD58" s="78">
        <f t="shared" si="6"/>
        <v>44.5</v>
      </c>
      <c r="AE58" s="78" t="str">
        <f t="shared" si="7"/>
        <v/>
      </c>
      <c r="AF58" s="78" t="str">
        <f t="shared" si="8"/>
        <v/>
      </c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</row>
    <row r="59" spans="1:45" s="577" customFormat="1" ht="15.75" customHeight="1" x14ac:dyDescent="0.2">
      <c r="A59" s="175" t="s">
        <v>44</v>
      </c>
      <c r="B59" s="76" t="s">
        <v>1432</v>
      </c>
      <c r="C59" s="695" t="s">
        <v>1433</v>
      </c>
      <c r="D59" s="695" t="str">
        <f>VLOOKUP(C59,'Items in Tally'!$A$2:$D$4982,2,FALSE)</f>
        <v> </v>
      </c>
      <c r="E59" s="695"/>
      <c r="F59" s="695" t="s">
        <v>17</v>
      </c>
      <c r="G59" s="459">
        <v>45713</v>
      </c>
      <c r="H59" s="17">
        <v>0.49</v>
      </c>
      <c r="I59" s="75">
        <v>44.1</v>
      </c>
      <c r="J59" s="9">
        <f t="shared" ref="J59:P59" si="26">IF(R59="","",R59/$I59-1)</f>
        <v>0.24716553287981857</v>
      </c>
      <c r="K59" s="9">
        <f t="shared" si="26"/>
        <v>0.17913832199546476</v>
      </c>
      <c r="L59" s="9">
        <f t="shared" si="26"/>
        <v>0.13378684807256236</v>
      </c>
      <c r="M59" s="9">
        <f t="shared" si="26"/>
        <v>9.977324263038545E-2</v>
      </c>
      <c r="N59" s="9" t="str">
        <f t="shared" si="26"/>
        <v/>
      </c>
      <c r="O59" s="9" t="str">
        <f t="shared" si="26"/>
        <v/>
      </c>
      <c r="P59" s="9" t="str">
        <f t="shared" si="26"/>
        <v/>
      </c>
      <c r="Q59" s="9" t="e">
        <f>IF(#REF!="","",#REF!/$I59-1)</f>
        <v>#REF!</v>
      </c>
      <c r="R59" s="460">
        <v>55</v>
      </c>
      <c r="S59" s="93">
        <v>52</v>
      </c>
      <c r="T59" s="93">
        <v>50</v>
      </c>
      <c r="U59" s="93">
        <v>48.5</v>
      </c>
      <c r="V59" s="93"/>
      <c r="W59" s="94"/>
      <c r="X59" s="94"/>
      <c r="Y59" s="78"/>
      <c r="Z59" s="930">
        <f t="shared" si="2"/>
        <v>56</v>
      </c>
      <c r="AA59" s="78">
        <f t="shared" si="3"/>
        <v>53</v>
      </c>
      <c r="AB59" s="78">
        <f t="shared" si="4"/>
        <v>50.5</v>
      </c>
      <c r="AC59" s="78">
        <f t="shared" si="5"/>
        <v>49</v>
      </c>
      <c r="AD59" s="78" t="str">
        <f t="shared" si="6"/>
        <v/>
      </c>
      <c r="AE59" s="78" t="str">
        <f t="shared" si="7"/>
        <v/>
      </c>
      <c r="AF59" s="78" t="str">
        <f t="shared" si="8"/>
        <v/>
      </c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</row>
    <row r="60" spans="1:45" s="960" customFormat="1" ht="15.75" customHeight="1" x14ac:dyDescent="0.2">
      <c r="A60" s="931" t="s">
        <v>44</v>
      </c>
      <c r="B60" s="1017" t="s">
        <v>1434</v>
      </c>
      <c r="C60" s="999" t="s">
        <v>1435</v>
      </c>
      <c r="D60" s="999" t="str">
        <f>VLOOKUP(C60,'Items in Tally'!$A$2:$D$4982,2,FALSE)</f>
        <v>90 PC</v>
      </c>
      <c r="E60" s="999"/>
      <c r="F60" s="999"/>
      <c r="G60" s="1025">
        <v>45039</v>
      </c>
      <c r="H60" s="955">
        <v>0.53</v>
      </c>
      <c r="I60" s="1019">
        <v>44.25</v>
      </c>
      <c r="J60" s="938"/>
      <c r="K60" s="938"/>
      <c r="L60" s="938"/>
      <c r="M60" s="938"/>
      <c r="N60" s="938"/>
      <c r="O60" s="938"/>
      <c r="P60" s="938"/>
      <c r="Q60" s="938"/>
      <c r="R60" s="1020">
        <v>60</v>
      </c>
      <c r="S60" s="1021">
        <v>54</v>
      </c>
      <c r="T60" s="1021">
        <v>52</v>
      </c>
      <c r="U60" s="1021">
        <v>50</v>
      </c>
      <c r="V60" s="1021"/>
      <c r="W60" s="1022"/>
      <c r="X60" s="1022"/>
      <c r="Y60" s="1023"/>
      <c r="Z60" s="1024">
        <f t="shared" si="2"/>
        <v>61</v>
      </c>
      <c r="AA60" s="1023">
        <f t="shared" si="3"/>
        <v>55</v>
      </c>
      <c r="AB60" s="1023">
        <f t="shared" si="4"/>
        <v>53</v>
      </c>
      <c r="AC60" s="1023">
        <f t="shared" si="5"/>
        <v>50.5</v>
      </c>
      <c r="AD60" s="1023" t="str">
        <f t="shared" si="6"/>
        <v/>
      </c>
      <c r="AE60" s="1023" t="str">
        <f t="shared" si="7"/>
        <v/>
      </c>
      <c r="AF60" s="1023" t="str">
        <f t="shared" si="8"/>
        <v/>
      </c>
      <c r="AG60" s="944"/>
      <c r="AH60" s="944"/>
      <c r="AI60" s="944"/>
      <c r="AJ60" s="944"/>
      <c r="AK60" s="944"/>
      <c r="AL60" s="944"/>
      <c r="AM60" s="944"/>
      <c r="AN60" s="944"/>
      <c r="AO60" s="944"/>
      <c r="AP60" s="944"/>
      <c r="AQ60" s="944"/>
      <c r="AR60" s="944"/>
      <c r="AS60" s="944"/>
    </row>
    <row r="61" spans="1:45" ht="15.75" customHeight="1" x14ac:dyDescent="0.2">
      <c r="A61" s="175" t="s">
        <v>44</v>
      </c>
      <c r="B61" s="76" t="s">
        <v>1436</v>
      </c>
      <c r="C61" s="695" t="s">
        <v>1437</v>
      </c>
      <c r="D61" s="695" t="str">
        <f>VLOOKUP(C61,'Items in Tally'!$A$2:$D$4982,2,FALSE)</f>
        <v>107 PC</v>
      </c>
      <c r="E61" s="695"/>
      <c r="F61" s="695" t="s">
        <v>1346</v>
      </c>
      <c r="G61" s="459">
        <v>45713</v>
      </c>
      <c r="H61" s="17">
        <v>0.49</v>
      </c>
      <c r="I61" s="75">
        <v>44.1</v>
      </c>
      <c r="J61" s="9">
        <f t="shared" ref="J61:J71" si="27">IF(R61="","",R61/$I61-1)</f>
        <v>0.20181405895691595</v>
      </c>
      <c r="K61" s="9">
        <f t="shared" ref="K61:K71" si="28">IF(S61="","",S61/$I61-1)</f>
        <v>0.16780045351473927</v>
      </c>
      <c r="L61" s="9">
        <f t="shared" ref="L61:L71" si="29">IF(T61="","",T61/$I61-1)</f>
        <v>0.13378684807256236</v>
      </c>
      <c r="M61" s="9">
        <f t="shared" ref="M61:M71" si="30">IF(U61="","",U61/$I61-1)</f>
        <v>9.977324263038545E-2</v>
      </c>
      <c r="N61" s="9" t="str">
        <f t="shared" ref="N61:N71" si="31">IF(V61="","",V61/$I61-1)</f>
        <v/>
      </c>
      <c r="O61" s="9" t="str">
        <f t="shared" ref="O61:O71" si="32">IF(W61="","",W61/$I61-1)</f>
        <v/>
      </c>
      <c r="P61" s="9" t="str">
        <f t="shared" ref="P61:P71" si="33">IF(X61="","",X61/$I61-1)</f>
        <v/>
      </c>
      <c r="Q61" s="9" t="e">
        <f>IF(#REF!="","",#REF!/$I61-1)</f>
        <v>#REF!</v>
      </c>
      <c r="R61" s="460">
        <v>53</v>
      </c>
      <c r="S61" s="93">
        <v>51.5</v>
      </c>
      <c r="T61" s="93">
        <v>50</v>
      </c>
      <c r="U61" s="93">
        <v>48.5</v>
      </c>
      <c r="V61" s="93"/>
      <c r="W61" s="94"/>
      <c r="X61" s="94"/>
      <c r="Y61" s="78"/>
      <c r="Z61" s="930">
        <f t="shared" si="2"/>
        <v>54</v>
      </c>
      <c r="AA61" s="78">
        <f t="shared" si="3"/>
        <v>52.5</v>
      </c>
      <c r="AB61" s="78">
        <f t="shared" si="4"/>
        <v>50.5</v>
      </c>
      <c r="AC61" s="78">
        <f t="shared" si="5"/>
        <v>49</v>
      </c>
      <c r="AD61" s="78" t="str">
        <f t="shared" si="6"/>
        <v/>
      </c>
      <c r="AE61" s="78" t="str">
        <f t="shared" si="7"/>
        <v/>
      </c>
      <c r="AF61" s="78" t="str">
        <f t="shared" si="8"/>
        <v/>
      </c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</row>
    <row r="62" spans="1:45" s="577" customFormat="1" ht="14.25" customHeight="1" x14ac:dyDescent="0.2">
      <c r="A62" s="175" t="s">
        <v>44</v>
      </c>
      <c r="B62" s="76" t="s">
        <v>1438</v>
      </c>
      <c r="C62" s="695" t="s">
        <v>1439</v>
      </c>
      <c r="D62" s="695" t="str">
        <f>VLOOKUP(C62,'Items in Tally'!$A$2:$D$4982,2,FALSE)</f>
        <v>7 PC</v>
      </c>
      <c r="E62" s="695"/>
      <c r="F62" s="695" t="s">
        <v>1440</v>
      </c>
      <c r="G62" s="459">
        <v>45713</v>
      </c>
      <c r="H62" s="17">
        <v>0.49</v>
      </c>
      <c r="I62" s="75">
        <v>44.1</v>
      </c>
      <c r="J62" s="9">
        <f t="shared" si="27"/>
        <v>0.20181405895691595</v>
      </c>
      <c r="K62" s="9">
        <f t="shared" si="28"/>
        <v>0.16780045351473927</v>
      </c>
      <c r="L62" s="9">
        <f t="shared" si="29"/>
        <v>0.13378684807256236</v>
      </c>
      <c r="M62" s="9">
        <f t="shared" si="30"/>
        <v>9.977324263038545E-2</v>
      </c>
      <c r="N62" s="9" t="str">
        <f t="shared" si="31"/>
        <v/>
      </c>
      <c r="O62" s="9" t="str">
        <f t="shared" si="32"/>
        <v/>
      </c>
      <c r="P62" s="9" t="str">
        <f t="shared" si="33"/>
        <v/>
      </c>
      <c r="Q62" s="9" t="e">
        <f>IF(#REF!="","",#REF!/$I62-1)</f>
        <v>#REF!</v>
      </c>
      <c r="R62" s="460">
        <v>53</v>
      </c>
      <c r="S62" s="93">
        <v>51.5</v>
      </c>
      <c r="T62" s="93">
        <v>50</v>
      </c>
      <c r="U62" s="93">
        <v>48.5</v>
      </c>
      <c r="V62" s="93"/>
      <c r="W62" s="94"/>
      <c r="X62" s="94"/>
      <c r="Y62" s="78"/>
      <c r="Z62" s="930">
        <f t="shared" si="2"/>
        <v>54</v>
      </c>
      <c r="AA62" s="78">
        <f t="shared" si="3"/>
        <v>52.5</v>
      </c>
      <c r="AB62" s="78">
        <f t="shared" si="4"/>
        <v>50.5</v>
      </c>
      <c r="AC62" s="78">
        <f t="shared" si="5"/>
        <v>49</v>
      </c>
      <c r="AD62" s="78" t="str">
        <f t="shared" si="6"/>
        <v/>
      </c>
      <c r="AE62" s="78" t="str">
        <f t="shared" si="7"/>
        <v/>
      </c>
      <c r="AF62" s="78" t="str">
        <f t="shared" si="8"/>
        <v/>
      </c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</row>
    <row r="63" spans="1:45" ht="15.75" customHeight="1" x14ac:dyDescent="0.2">
      <c r="A63" s="175" t="s">
        <v>44</v>
      </c>
      <c r="B63" s="76" t="s">
        <v>1441</v>
      </c>
      <c r="C63" s="695" t="s">
        <v>1442</v>
      </c>
      <c r="D63" s="695" t="str">
        <f>VLOOKUP(C63,'Items in Tally'!$A$2:$D$4982,2,FALSE)</f>
        <v>59 PC</v>
      </c>
      <c r="E63" s="695"/>
      <c r="F63" s="695"/>
      <c r="G63" s="459">
        <v>44949</v>
      </c>
      <c r="H63" s="17">
        <v>0.52500000000000002</v>
      </c>
      <c r="I63" s="75">
        <v>44.25</v>
      </c>
      <c r="J63" s="9">
        <f t="shared" si="27"/>
        <v>0.35593220338983045</v>
      </c>
      <c r="K63" s="9">
        <f t="shared" si="28"/>
        <v>0.26553672316384191</v>
      </c>
      <c r="L63" s="9">
        <f t="shared" si="29"/>
        <v>0.22033898305084754</v>
      </c>
      <c r="M63" s="9">
        <f t="shared" si="30"/>
        <v>0.17514124293785316</v>
      </c>
      <c r="N63" s="9" t="str">
        <f t="shared" si="31"/>
        <v/>
      </c>
      <c r="O63" s="9" t="str">
        <f t="shared" si="32"/>
        <v/>
      </c>
      <c r="P63" s="9" t="str">
        <f t="shared" si="33"/>
        <v/>
      </c>
      <c r="Q63" s="9" t="e">
        <f>IF(#REF!="","",#REF!/$I63-1)</f>
        <v>#REF!</v>
      </c>
      <c r="R63" s="460">
        <v>60</v>
      </c>
      <c r="S63" s="93">
        <v>56</v>
      </c>
      <c r="T63" s="93">
        <v>54</v>
      </c>
      <c r="U63" s="93">
        <v>52</v>
      </c>
      <c r="V63" s="93"/>
      <c r="W63" s="94"/>
      <c r="X63" s="94"/>
      <c r="Y63" s="78"/>
      <c r="Z63" s="930">
        <f t="shared" si="2"/>
        <v>61</v>
      </c>
      <c r="AA63" s="78">
        <f t="shared" si="3"/>
        <v>57</v>
      </c>
      <c r="AB63" s="78">
        <f t="shared" si="4"/>
        <v>55</v>
      </c>
      <c r="AC63" s="78">
        <f t="shared" si="5"/>
        <v>53</v>
      </c>
      <c r="AD63" s="78" t="str">
        <f t="shared" si="6"/>
        <v/>
      </c>
      <c r="AE63" s="78" t="str">
        <f t="shared" si="7"/>
        <v/>
      </c>
      <c r="AF63" s="78" t="str">
        <f t="shared" si="8"/>
        <v/>
      </c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</row>
    <row r="64" spans="1:45" s="578" customFormat="1" ht="15.75" customHeight="1" x14ac:dyDescent="0.2">
      <c r="A64" s="171" t="s">
        <v>44</v>
      </c>
      <c r="B64" s="68" t="s">
        <v>1443</v>
      </c>
      <c r="C64" s="705" t="s">
        <v>1444</v>
      </c>
      <c r="D64" s="705" t="str">
        <f>VLOOKUP(C64,'Items in Tally'!$A$2:$D$4982,2,FALSE)</f>
        <v>-13 PC</v>
      </c>
      <c r="E64" s="705"/>
      <c r="F64" s="705" t="s">
        <v>1250</v>
      </c>
      <c r="G64" s="456">
        <v>45713</v>
      </c>
      <c r="H64" s="35">
        <v>2.13</v>
      </c>
      <c r="I64" s="39">
        <v>192</v>
      </c>
      <c r="J64" s="6">
        <f t="shared" si="27"/>
        <v>0.19791666666666674</v>
      </c>
      <c r="K64" s="6">
        <f t="shared" si="28"/>
        <v>0.17708333333333326</v>
      </c>
      <c r="L64" s="6">
        <f t="shared" si="29"/>
        <v>0.15104166666666674</v>
      </c>
      <c r="M64" s="6">
        <f t="shared" si="30"/>
        <v>0.13020833333333326</v>
      </c>
      <c r="N64" s="6" t="str">
        <f t="shared" si="31"/>
        <v/>
      </c>
      <c r="O64" s="6" t="str">
        <f t="shared" si="32"/>
        <v/>
      </c>
      <c r="P64" s="6" t="str">
        <f t="shared" si="33"/>
        <v/>
      </c>
      <c r="Q64" s="6" t="e">
        <f>IF(#REF!="","",#REF!/$I64-1)</f>
        <v>#REF!</v>
      </c>
      <c r="R64" s="457">
        <v>230</v>
      </c>
      <c r="S64" s="90">
        <v>226</v>
      </c>
      <c r="T64" s="90">
        <v>221</v>
      </c>
      <c r="U64" s="90">
        <v>217</v>
      </c>
      <c r="V64" s="90"/>
      <c r="W64" s="91"/>
      <c r="X64" s="91"/>
      <c r="Y64" s="92"/>
      <c r="Z64" s="458">
        <f t="shared" si="2"/>
        <v>232.5</v>
      </c>
      <c r="AA64" s="92">
        <f t="shared" si="3"/>
        <v>228.5</v>
      </c>
      <c r="AB64" s="92">
        <f t="shared" si="4"/>
        <v>223.5</v>
      </c>
      <c r="AC64" s="92">
        <f t="shared" si="5"/>
        <v>219.5</v>
      </c>
      <c r="AD64" s="92" t="str">
        <f t="shared" si="6"/>
        <v/>
      </c>
      <c r="AE64" s="92" t="str">
        <f t="shared" si="7"/>
        <v/>
      </c>
      <c r="AF64" s="92" t="str">
        <f t="shared" si="8"/>
        <v/>
      </c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</row>
    <row r="65" spans="1:45" ht="15.75" customHeight="1" x14ac:dyDescent="0.2">
      <c r="A65" s="165"/>
      <c r="B65" s="76"/>
      <c r="D65" s="695" t="e">
        <f>VLOOKUP(C65,'Items in Tally'!$A$2:$D$4982,2,FALSE)</f>
        <v>#N/A</v>
      </c>
      <c r="G65" s="240"/>
      <c r="H65" s="17"/>
      <c r="I65" s="75"/>
      <c r="J65" s="3" t="str">
        <f t="shared" si="27"/>
        <v/>
      </c>
      <c r="K65" s="3" t="str">
        <f t="shared" si="28"/>
        <v/>
      </c>
      <c r="L65" s="3" t="str">
        <f t="shared" si="29"/>
        <v/>
      </c>
      <c r="M65" s="3" t="str">
        <f t="shared" si="30"/>
        <v/>
      </c>
      <c r="N65" s="3" t="str">
        <f t="shared" si="31"/>
        <v/>
      </c>
      <c r="O65" s="3" t="str">
        <f t="shared" si="32"/>
        <v/>
      </c>
      <c r="P65" s="3" t="str">
        <f t="shared" si="33"/>
        <v/>
      </c>
      <c r="Q65" s="3" t="e">
        <f>IF(#REF!="","",#REF!/$I65-1)</f>
        <v>#REF!</v>
      </c>
      <c r="R65" s="460"/>
      <c r="S65" s="93"/>
      <c r="T65" s="93"/>
      <c r="U65" s="93"/>
      <c r="V65" s="93"/>
      <c r="W65" s="94"/>
      <c r="X65" s="94"/>
      <c r="Y65" s="2"/>
      <c r="Z65" s="930" t="str">
        <f t="shared" si="2"/>
        <v/>
      </c>
      <c r="AA65" s="78" t="str">
        <f t="shared" si="3"/>
        <v/>
      </c>
      <c r="AB65" s="78" t="str">
        <f t="shared" si="4"/>
        <v/>
      </c>
      <c r="AC65" s="78" t="str">
        <f t="shared" si="5"/>
        <v/>
      </c>
      <c r="AD65" s="78" t="str">
        <f t="shared" si="6"/>
        <v/>
      </c>
      <c r="AE65" s="78" t="str">
        <f t="shared" si="7"/>
        <v/>
      </c>
      <c r="AF65" s="78" t="str">
        <f t="shared" si="8"/>
        <v/>
      </c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:45" s="578" customFormat="1" ht="15.75" customHeight="1" x14ac:dyDescent="0.2">
      <c r="A66" s="171" t="s">
        <v>132</v>
      </c>
      <c r="B66" s="68" t="s">
        <v>1445</v>
      </c>
      <c r="C66" s="705" t="s">
        <v>1446</v>
      </c>
      <c r="D66" s="705" t="str">
        <f>VLOOKUP(C66,'Items in Tally'!$A$2:$D$4982,2,FALSE)</f>
        <v> </v>
      </c>
      <c r="E66" s="705" t="s">
        <v>16</v>
      </c>
      <c r="F66" s="705"/>
      <c r="G66" s="456">
        <v>45713</v>
      </c>
      <c r="H66" s="35">
        <v>0.95</v>
      </c>
      <c r="I66" s="39">
        <v>85.5</v>
      </c>
      <c r="J66" s="6">
        <f t="shared" si="27"/>
        <v>0.19298245614035081</v>
      </c>
      <c r="K66" s="6">
        <f t="shared" si="28"/>
        <v>0.15789473684210531</v>
      </c>
      <c r="L66" s="6">
        <f t="shared" si="29"/>
        <v>0.13450292397660824</v>
      </c>
      <c r="M66" s="6">
        <f t="shared" si="30"/>
        <v>0.11111111111111116</v>
      </c>
      <c r="N66" s="6" t="str">
        <f t="shared" si="31"/>
        <v/>
      </c>
      <c r="O66" s="6" t="str">
        <f t="shared" si="32"/>
        <v/>
      </c>
      <c r="P66" s="6" t="str">
        <f t="shared" si="33"/>
        <v/>
      </c>
      <c r="Q66" s="6" t="e">
        <f>IF(#REF!="","",#REF!/$I66-1)</f>
        <v>#REF!</v>
      </c>
      <c r="R66" s="457">
        <v>102</v>
      </c>
      <c r="S66" s="90">
        <v>99</v>
      </c>
      <c r="T66" s="90">
        <v>97</v>
      </c>
      <c r="U66" s="90">
        <v>95</v>
      </c>
      <c r="V66" s="90"/>
      <c r="W66" s="91"/>
      <c r="X66" s="91"/>
      <c r="Y66" s="92"/>
      <c r="Z66" s="458">
        <f t="shared" si="2"/>
        <v>103.5</v>
      </c>
      <c r="AA66" s="92">
        <f t="shared" si="3"/>
        <v>100</v>
      </c>
      <c r="AB66" s="92">
        <f t="shared" si="4"/>
        <v>98</v>
      </c>
      <c r="AC66" s="92">
        <f t="shared" si="5"/>
        <v>96</v>
      </c>
      <c r="AD66" s="92" t="str">
        <f t="shared" si="6"/>
        <v/>
      </c>
      <c r="AE66" s="92" t="str">
        <f t="shared" si="7"/>
        <v/>
      </c>
      <c r="AF66" s="92" t="str">
        <f t="shared" si="8"/>
        <v/>
      </c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</row>
    <row r="67" spans="1:45" s="929" customFormat="1" ht="15.75" customHeight="1" x14ac:dyDescent="0.2">
      <c r="A67" s="915" t="s">
        <v>132</v>
      </c>
      <c r="B67" s="1009" t="s">
        <v>1447</v>
      </c>
      <c r="C67" s="989" t="s">
        <v>1448</v>
      </c>
      <c r="D67" s="989" t="str">
        <f>VLOOKUP(C67,'Items in Tally'!$A$2:$D$4982,2,FALSE)</f>
        <v>13 PC</v>
      </c>
      <c r="E67" s="989"/>
      <c r="F67" s="989" t="s">
        <v>15</v>
      </c>
      <c r="G67" s="1026">
        <v>45039</v>
      </c>
      <c r="H67" s="961">
        <v>1.05</v>
      </c>
      <c r="I67" s="1011">
        <v>88</v>
      </c>
      <c r="J67" s="921">
        <f t="shared" si="27"/>
        <v>0.25</v>
      </c>
      <c r="K67" s="921">
        <f t="shared" si="28"/>
        <v>0.18181818181818188</v>
      </c>
      <c r="L67" s="921">
        <f t="shared" si="29"/>
        <v>0.15909090909090917</v>
      </c>
      <c r="M67" s="921">
        <f t="shared" si="30"/>
        <v>0.13636363636363646</v>
      </c>
      <c r="N67" s="921" t="str">
        <f t="shared" si="31"/>
        <v/>
      </c>
      <c r="O67" s="921" t="str">
        <f t="shared" si="32"/>
        <v/>
      </c>
      <c r="P67" s="921" t="str">
        <f t="shared" si="33"/>
        <v/>
      </c>
      <c r="Q67" s="921" t="e">
        <f>IF(#REF!="","",#REF!/$I67-1)</f>
        <v>#REF!</v>
      </c>
      <c r="R67" s="1012">
        <v>110</v>
      </c>
      <c r="S67" s="1013">
        <v>104</v>
      </c>
      <c r="T67" s="1013">
        <v>102</v>
      </c>
      <c r="U67" s="1013">
        <v>100</v>
      </c>
      <c r="V67" s="1013"/>
      <c r="W67" s="1014"/>
      <c r="X67" s="1014"/>
      <c r="Y67" s="1015"/>
      <c r="Z67" s="1016">
        <f t="shared" si="2"/>
        <v>111.5</v>
      </c>
      <c r="AA67" s="1015">
        <f t="shared" si="3"/>
        <v>105.5</v>
      </c>
      <c r="AB67" s="1015">
        <f t="shared" si="4"/>
        <v>103.5</v>
      </c>
      <c r="AC67" s="1015">
        <f t="shared" si="5"/>
        <v>101</v>
      </c>
      <c r="AD67" s="1015" t="str">
        <f t="shared" si="6"/>
        <v/>
      </c>
      <c r="AE67" s="1015" t="str">
        <f t="shared" si="7"/>
        <v/>
      </c>
      <c r="AF67" s="1015" t="str">
        <f t="shared" si="8"/>
        <v/>
      </c>
      <c r="AG67" s="919"/>
      <c r="AH67" s="919"/>
      <c r="AI67" s="919"/>
      <c r="AJ67" s="919"/>
      <c r="AK67" s="919"/>
      <c r="AL67" s="919"/>
      <c r="AM67" s="919"/>
      <c r="AN67" s="919"/>
      <c r="AO67" s="919"/>
      <c r="AP67" s="919"/>
      <c r="AQ67" s="919"/>
      <c r="AR67" s="919"/>
      <c r="AS67" s="919"/>
    </row>
    <row r="68" spans="1:45" s="577" customFormat="1" ht="15.75" customHeight="1" x14ac:dyDescent="0.2">
      <c r="A68" s="175" t="s">
        <v>132</v>
      </c>
      <c r="B68" s="76" t="s">
        <v>1449</v>
      </c>
      <c r="C68" s="695" t="s">
        <v>1450</v>
      </c>
      <c r="D68" s="695" t="str">
        <f>VLOOKUP(C68,'Items in Tally'!$A$2:$D$4982,2,FALSE)</f>
        <v>1532 PC</v>
      </c>
      <c r="E68" s="695" t="s">
        <v>1451</v>
      </c>
      <c r="F68" s="695" t="s">
        <v>1452</v>
      </c>
      <c r="G68" s="459">
        <v>45713</v>
      </c>
      <c r="H68" s="17">
        <v>0.95</v>
      </c>
      <c r="I68" s="75">
        <v>85.5</v>
      </c>
      <c r="J68" s="9">
        <f t="shared" si="27"/>
        <v>0.19298245614035081</v>
      </c>
      <c r="K68" s="9">
        <f t="shared" si="28"/>
        <v>0.15789473684210531</v>
      </c>
      <c r="L68" s="9">
        <f t="shared" si="29"/>
        <v>0.13450292397660824</v>
      </c>
      <c r="M68" s="9">
        <f t="shared" si="30"/>
        <v>0.11111111111111116</v>
      </c>
      <c r="N68" s="9">
        <f t="shared" si="31"/>
        <v>9.9415204678362512E-2</v>
      </c>
      <c r="O68" s="9" t="str">
        <f t="shared" si="32"/>
        <v/>
      </c>
      <c r="P68" s="9" t="str">
        <f t="shared" si="33"/>
        <v/>
      </c>
      <c r="Q68" s="9" t="e">
        <f>IF(#REF!="","",#REF!/$I68-1)</f>
        <v>#REF!</v>
      </c>
      <c r="R68" s="460">
        <v>102</v>
      </c>
      <c r="S68" s="93">
        <v>99</v>
      </c>
      <c r="T68" s="93">
        <v>97</v>
      </c>
      <c r="U68" s="93">
        <v>95</v>
      </c>
      <c r="V68" s="93">
        <v>94</v>
      </c>
      <c r="W68" s="94"/>
      <c r="X68" s="94"/>
      <c r="Y68" s="78"/>
      <c r="Z68" s="930">
        <f t="shared" ref="Z68:Z80" si="34">IF(R68="","",IF(R68*1.01&lt;R68+0.5,R68+0.5,CEILING(R68*1.01,0.5)))</f>
        <v>103.5</v>
      </c>
      <c r="AA68" s="78">
        <f t="shared" ref="AA68:AA80" si="35">IF(S68="","",IF(S68*1.01&lt;S68+0.5,S68+0.5,CEILING(S68*1.01,0.5)))</f>
        <v>100</v>
      </c>
      <c r="AB68" s="78">
        <f t="shared" ref="AB68:AB80" si="36">IF(T68="","",IF(T68*1.01&lt;T68+0.5,T68+0.5,CEILING(T68*1.01,0.5)))</f>
        <v>98</v>
      </c>
      <c r="AC68" s="78">
        <f t="shared" ref="AC68:AC80" si="37">IF(U68="","",IF(U68*1.01&lt;U68+0.5,U68+0.5,CEILING(U68*1.01,0.5)))</f>
        <v>96</v>
      </c>
      <c r="AD68" s="78">
        <f t="shared" ref="AD68:AD80" si="38">IF(V68="","",IF(V68*1.01&lt;V68+0.5,V68+0.5,CEILING(V68*1.01,0.5)))</f>
        <v>95</v>
      </c>
      <c r="AE68" s="78" t="str">
        <f t="shared" ref="AE68:AE80" si="39">IF(W68="","",IF(W68*1.01&lt;W68+0.5,W68+0.5,CEILING(W68*1.01,0.5)))</f>
        <v/>
      </c>
      <c r="AF68" s="78" t="str">
        <f t="shared" ref="AF68:AF80" si="40">IF(X68="","",IF(X68*1.01&lt;X68+0.5,X68+0.5,CEILING(X68*1.01,0.5)))</f>
        <v/>
      </c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</row>
    <row r="69" spans="1:45" s="577" customFormat="1" ht="15.75" customHeight="1" x14ac:dyDescent="0.2">
      <c r="A69" s="175" t="s">
        <v>132</v>
      </c>
      <c r="B69" s="76" t="s">
        <v>1453</v>
      </c>
      <c r="C69" s="695" t="s">
        <v>1454</v>
      </c>
      <c r="D69" s="695" t="str">
        <f>VLOOKUP(C69,'Items in Tally'!$A$2:$D$4982,2,FALSE)</f>
        <v>75 PC</v>
      </c>
      <c r="E69" s="695"/>
      <c r="F69" s="695" t="s">
        <v>1341</v>
      </c>
      <c r="G69" s="459">
        <v>45161</v>
      </c>
      <c r="H69" s="17">
        <v>1.68</v>
      </c>
      <c r="I69" s="75">
        <v>140.35</v>
      </c>
      <c r="J69" s="9">
        <f t="shared" si="27"/>
        <v>0.17563234770217329</v>
      </c>
      <c r="K69" s="9">
        <f t="shared" si="28"/>
        <v>0.14000712504453161</v>
      </c>
      <c r="L69" s="9">
        <f t="shared" si="29"/>
        <v>0.11863199144994652</v>
      </c>
      <c r="M69" s="9">
        <f t="shared" si="30"/>
        <v>0.10438190238688994</v>
      </c>
      <c r="N69" s="9" t="str">
        <f t="shared" si="31"/>
        <v/>
      </c>
      <c r="O69" s="9" t="str">
        <f t="shared" si="32"/>
        <v/>
      </c>
      <c r="P69" s="9" t="str">
        <f t="shared" si="33"/>
        <v/>
      </c>
      <c r="Q69" s="9" t="e">
        <f>IF(#REF!="","",#REF!/$I69-1)</f>
        <v>#REF!</v>
      </c>
      <c r="R69" s="460">
        <v>165</v>
      </c>
      <c r="S69" s="93">
        <v>160</v>
      </c>
      <c r="T69" s="93">
        <v>157</v>
      </c>
      <c r="U69" s="93">
        <v>155</v>
      </c>
      <c r="V69" s="93"/>
      <c r="W69" s="94"/>
      <c r="X69" s="94"/>
      <c r="Y69" s="78"/>
      <c r="Z69" s="930">
        <f t="shared" si="34"/>
        <v>167</v>
      </c>
      <c r="AA69" s="78">
        <f t="shared" si="35"/>
        <v>162</v>
      </c>
      <c r="AB69" s="78">
        <f t="shared" si="36"/>
        <v>159</v>
      </c>
      <c r="AC69" s="78">
        <f t="shared" si="37"/>
        <v>157</v>
      </c>
      <c r="AD69" s="78" t="str">
        <f t="shared" si="38"/>
        <v/>
      </c>
      <c r="AE69" s="78" t="str">
        <f t="shared" si="39"/>
        <v/>
      </c>
      <c r="AF69" s="78" t="str">
        <f t="shared" si="40"/>
        <v/>
      </c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</row>
    <row r="70" spans="1:45" s="578" customFormat="1" ht="15.75" customHeight="1" x14ac:dyDescent="0.2">
      <c r="A70" s="171" t="s">
        <v>132</v>
      </c>
      <c r="B70" s="68" t="s">
        <v>1455</v>
      </c>
      <c r="C70" s="705" t="s">
        <v>1456</v>
      </c>
      <c r="D70" s="705" t="str">
        <f>VLOOKUP(C70,'Items in Tally'!$A$2:$D$4982,2,FALSE)</f>
        <v>9 PC</v>
      </c>
      <c r="E70" s="705"/>
      <c r="F70" s="705"/>
      <c r="G70" s="456">
        <v>45650</v>
      </c>
      <c r="H70" s="35">
        <v>0.95</v>
      </c>
      <c r="I70" s="39">
        <v>83.25</v>
      </c>
      <c r="J70" s="6">
        <f t="shared" si="27"/>
        <v>0.22522522522522515</v>
      </c>
      <c r="K70" s="6">
        <f t="shared" si="28"/>
        <v>0.18918918918918926</v>
      </c>
      <c r="L70" s="6">
        <f t="shared" si="29"/>
        <v>0.16516516516516511</v>
      </c>
      <c r="M70" s="6">
        <f t="shared" si="30"/>
        <v>0.12912912912912922</v>
      </c>
      <c r="N70" s="6" t="str">
        <f t="shared" si="31"/>
        <v/>
      </c>
      <c r="O70" s="6" t="str">
        <f t="shared" si="32"/>
        <v/>
      </c>
      <c r="P70" s="6" t="str">
        <f t="shared" si="33"/>
        <v/>
      </c>
      <c r="Q70" s="6" t="e">
        <f>IF(#REF!="","",#REF!/$I70-1)</f>
        <v>#REF!</v>
      </c>
      <c r="R70" s="457">
        <v>102</v>
      </c>
      <c r="S70" s="90">
        <v>99</v>
      </c>
      <c r="T70" s="90">
        <v>97</v>
      </c>
      <c r="U70" s="90">
        <v>94</v>
      </c>
      <c r="V70" s="90"/>
      <c r="W70" s="91"/>
      <c r="X70" s="91"/>
      <c r="Y70" s="92"/>
      <c r="Z70" s="458">
        <f t="shared" si="34"/>
        <v>103.5</v>
      </c>
      <c r="AA70" s="92">
        <f t="shared" si="35"/>
        <v>100</v>
      </c>
      <c r="AB70" s="92">
        <f t="shared" si="36"/>
        <v>98</v>
      </c>
      <c r="AC70" s="92">
        <f t="shared" si="37"/>
        <v>95</v>
      </c>
      <c r="AD70" s="92" t="str">
        <f t="shared" si="38"/>
        <v/>
      </c>
      <c r="AE70" s="92" t="str">
        <f t="shared" si="39"/>
        <v/>
      </c>
      <c r="AF70" s="92" t="str">
        <f t="shared" si="40"/>
        <v/>
      </c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</row>
    <row r="71" spans="1:45" s="578" customFormat="1" ht="15.75" customHeight="1" x14ac:dyDescent="0.2">
      <c r="A71" s="171" t="s">
        <v>132</v>
      </c>
      <c r="B71" s="68" t="s">
        <v>1457</v>
      </c>
      <c r="C71" s="705" t="s">
        <v>1458</v>
      </c>
      <c r="D71" s="705" t="str">
        <f>VLOOKUP(C71,'Items in Tally'!$A$2:$D$4982,2,FALSE)</f>
        <v>5 PC</v>
      </c>
      <c r="E71" s="705"/>
      <c r="F71" s="705"/>
      <c r="G71" s="475">
        <v>45436</v>
      </c>
      <c r="H71" s="35">
        <v>1</v>
      </c>
      <c r="I71" s="39">
        <v>86</v>
      </c>
      <c r="J71" s="6">
        <f t="shared" si="27"/>
        <v>0.56976744186046502</v>
      </c>
      <c r="K71" s="6">
        <f t="shared" si="28"/>
        <v>0.51162790697674421</v>
      </c>
      <c r="L71" s="6">
        <f t="shared" si="29"/>
        <v>0.45348837209302317</v>
      </c>
      <c r="M71" s="6" t="str">
        <f t="shared" si="30"/>
        <v/>
      </c>
      <c r="N71" s="6" t="str">
        <f t="shared" si="31"/>
        <v/>
      </c>
      <c r="O71" s="6" t="str">
        <f t="shared" si="32"/>
        <v/>
      </c>
      <c r="P71" s="6" t="str">
        <f t="shared" si="33"/>
        <v/>
      </c>
      <c r="Q71" s="6" t="e">
        <f>IF(#REF!="","",#REF!/$I71-1)</f>
        <v>#REF!</v>
      </c>
      <c r="R71" s="457">
        <v>135</v>
      </c>
      <c r="S71" s="90">
        <v>130</v>
      </c>
      <c r="T71" s="90">
        <v>125</v>
      </c>
      <c r="U71" s="90"/>
      <c r="V71" s="90"/>
      <c r="W71" s="91"/>
      <c r="X71" s="91"/>
      <c r="Y71" s="92"/>
      <c r="Z71" s="458">
        <f t="shared" si="34"/>
        <v>136.5</v>
      </c>
      <c r="AA71" s="92">
        <f t="shared" si="35"/>
        <v>131.5</v>
      </c>
      <c r="AB71" s="92">
        <f t="shared" si="36"/>
        <v>126.5</v>
      </c>
      <c r="AC71" s="92" t="str">
        <f t="shared" si="37"/>
        <v/>
      </c>
      <c r="AD71" s="92" t="str">
        <f t="shared" si="38"/>
        <v/>
      </c>
      <c r="AE71" s="92" t="str">
        <f t="shared" si="39"/>
        <v/>
      </c>
      <c r="AF71" s="92" t="str">
        <f t="shared" si="40"/>
        <v/>
      </c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</row>
    <row r="72" spans="1:45" s="578" customFormat="1" ht="15.75" customHeight="1" x14ac:dyDescent="0.2">
      <c r="A72" s="171"/>
      <c r="B72" s="68"/>
      <c r="D72" s="705" t="e">
        <f>VLOOKUP(C72,'Items in Tally'!$A$2:$D$4982,2,FALSE)</f>
        <v>#N/A</v>
      </c>
      <c r="G72" s="237"/>
      <c r="H72" s="35"/>
      <c r="I72" s="39"/>
      <c r="J72" s="6"/>
      <c r="K72" s="6"/>
      <c r="L72" s="6"/>
      <c r="M72" s="6"/>
      <c r="N72" s="6"/>
      <c r="O72" s="6"/>
      <c r="P72" s="6"/>
      <c r="Q72" s="6"/>
      <c r="R72" s="457"/>
      <c r="S72" s="90"/>
      <c r="T72" s="90"/>
      <c r="U72" s="90"/>
      <c r="V72" s="90"/>
      <c r="W72" s="91"/>
      <c r="X72" s="91"/>
      <c r="Y72" s="92"/>
      <c r="Z72" s="458" t="str">
        <f t="shared" si="34"/>
        <v/>
      </c>
      <c r="AA72" s="92" t="str">
        <f t="shared" si="35"/>
        <v/>
      </c>
      <c r="AB72" s="92" t="str">
        <f t="shared" si="36"/>
        <v/>
      </c>
      <c r="AC72" s="92" t="str">
        <f t="shared" si="37"/>
        <v/>
      </c>
      <c r="AD72" s="92" t="str">
        <f t="shared" si="38"/>
        <v/>
      </c>
      <c r="AE72" s="92" t="str">
        <f t="shared" si="39"/>
        <v/>
      </c>
      <c r="AF72" s="92" t="str">
        <f t="shared" si="40"/>
        <v/>
      </c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</row>
    <row r="73" spans="1:45" s="577" customFormat="1" ht="15.75" customHeight="1" x14ac:dyDescent="0.2">
      <c r="A73" s="175" t="s">
        <v>1459</v>
      </c>
      <c r="B73" s="76" t="s">
        <v>1460</v>
      </c>
      <c r="C73" s="695" t="s">
        <v>1461</v>
      </c>
      <c r="D73" s="695" t="str">
        <f>VLOOKUP(C73,'Items in Tally'!$A$2:$D$4982,2,FALSE)</f>
        <v>100 PC</v>
      </c>
      <c r="E73" s="695"/>
      <c r="F73" s="695"/>
      <c r="G73" s="461">
        <v>45802</v>
      </c>
      <c r="H73" s="17">
        <v>0.5</v>
      </c>
      <c r="I73" s="75">
        <v>45.25</v>
      </c>
      <c r="J73" s="9">
        <v>1</v>
      </c>
      <c r="K73" s="9">
        <v>0.9</v>
      </c>
      <c r="L73" s="9">
        <v>0.88</v>
      </c>
      <c r="M73" s="9">
        <v>0.85</v>
      </c>
      <c r="N73" s="9"/>
      <c r="O73" s="9"/>
      <c r="P73" s="9"/>
      <c r="Q73" s="9"/>
      <c r="R73" s="460">
        <v>70</v>
      </c>
      <c r="S73" s="93">
        <v>65</v>
      </c>
      <c r="T73" s="93">
        <v>60</v>
      </c>
      <c r="U73" s="93">
        <v>58</v>
      </c>
      <c r="V73" s="93"/>
      <c r="W73" s="94"/>
      <c r="X73" s="94"/>
      <c r="Y73" s="78"/>
      <c r="Z73" s="930">
        <f t="shared" si="34"/>
        <v>71</v>
      </c>
      <c r="AA73" s="78">
        <f t="shared" si="35"/>
        <v>66</v>
      </c>
      <c r="AB73" s="78">
        <f t="shared" si="36"/>
        <v>61</v>
      </c>
      <c r="AC73" s="78">
        <f t="shared" si="37"/>
        <v>59</v>
      </c>
      <c r="AD73" s="78" t="str">
        <f t="shared" si="38"/>
        <v/>
      </c>
      <c r="AE73" s="78" t="str">
        <f t="shared" si="39"/>
        <v/>
      </c>
      <c r="AF73" s="78" t="str">
        <f t="shared" si="40"/>
        <v/>
      </c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</row>
    <row r="74" spans="1:45" s="577" customFormat="1" ht="15.75" customHeight="1" x14ac:dyDescent="0.2">
      <c r="A74" s="175" t="s">
        <v>1459</v>
      </c>
      <c r="B74" s="76" t="s">
        <v>1462</v>
      </c>
      <c r="C74" s="695" t="s">
        <v>1463</v>
      </c>
      <c r="D74" s="695" t="str">
        <f>VLOOKUP(C74,'Items in Tally'!$A$2:$D$4982,2,FALSE)</f>
        <v>29 PC</v>
      </c>
      <c r="E74" s="695"/>
      <c r="F74" s="695"/>
      <c r="G74" s="461">
        <v>45802</v>
      </c>
      <c r="H74" s="17">
        <v>0.6</v>
      </c>
      <c r="I74" s="75">
        <v>54.5</v>
      </c>
      <c r="J74" s="9"/>
      <c r="K74" s="9"/>
      <c r="L74" s="9"/>
      <c r="M74" s="9"/>
      <c r="N74" s="9"/>
      <c r="O74" s="9"/>
      <c r="P74" s="9"/>
      <c r="Q74" s="9"/>
      <c r="R74" s="460">
        <v>83</v>
      </c>
      <c r="S74" s="93">
        <v>78</v>
      </c>
      <c r="T74" s="93">
        <v>75</v>
      </c>
      <c r="U74" s="93"/>
      <c r="V74" s="93"/>
      <c r="W74" s="94"/>
      <c r="X74" s="94"/>
      <c r="Y74" s="78"/>
      <c r="Z74" s="930">
        <f t="shared" si="34"/>
        <v>84</v>
      </c>
      <c r="AA74" s="78">
        <f t="shared" si="35"/>
        <v>79</v>
      </c>
      <c r="AB74" s="78">
        <f t="shared" si="36"/>
        <v>76</v>
      </c>
      <c r="AC74" s="78" t="str">
        <f t="shared" si="37"/>
        <v/>
      </c>
      <c r="AD74" s="78" t="str">
        <f t="shared" si="38"/>
        <v/>
      </c>
      <c r="AE74" s="78" t="str">
        <f t="shared" si="39"/>
        <v/>
      </c>
      <c r="AF74" s="78" t="str">
        <f t="shared" si="40"/>
        <v/>
      </c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</row>
    <row r="75" spans="1:45" s="577" customFormat="1" ht="15.75" customHeight="1" x14ac:dyDescent="0.2">
      <c r="A75" s="175" t="s">
        <v>1459</v>
      </c>
      <c r="B75" s="76" t="s">
        <v>1464</v>
      </c>
      <c r="C75" s="695"/>
      <c r="D75" s="695" t="e">
        <f>VLOOKUP(C75,'Items in Tally'!$A$2:$D$4982,2,FALSE)</f>
        <v>#N/A</v>
      </c>
      <c r="E75" s="695"/>
      <c r="F75" s="695"/>
      <c r="G75" s="461">
        <v>45559</v>
      </c>
      <c r="H75" s="17">
        <v>0.6</v>
      </c>
      <c r="I75" s="75">
        <v>54</v>
      </c>
      <c r="J75" s="9"/>
      <c r="K75" s="9"/>
      <c r="L75" s="9"/>
      <c r="M75" s="9"/>
      <c r="N75" s="9"/>
      <c r="O75" s="9"/>
      <c r="P75" s="9"/>
      <c r="Q75" s="9"/>
      <c r="R75" s="460">
        <v>90</v>
      </c>
      <c r="S75" s="93">
        <v>73</v>
      </c>
      <c r="T75" s="93">
        <v>70</v>
      </c>
      <c r="U75" s="93"/>
      <c r="V75" s="93"/>
      <c r="W75" s="94"/>
      <c r="X75" s="94"/>
      <c r="Y75" s="78"/>
      <c r="Z75" s="930">
        <f t="shared" si="34"/>
        <v>91</v>
      </c>
      <c r="AA75" s="78">
        <f t="shared" si="35"/>
        <v>74</v>
      </c>
      <c r="AB75" s="78">
        <f t="shared" si="36"/>
        <v>71</v>
      </c>
      <c r="AC75" s="78" t="str">
        <f t="shared" si="37"/>
        <v/>
      </c>
      <c r="AD75" s="78" t="str">
        <f t="shared" si="38"/>
        <v/>
      </c>
      <c r="AE75" s="78" t="str">
        <f t="shared" si="39"/>
        <v/>
      </c>
      <c r="AF75" s="78" t="str">
        <f t="shared" si="40"/>
        <v/>
      </c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</row>
    <row r="76" spans="1:45" s="577" customFormat="1" ht="15.75" customHeight="1" x14ac:dyDescent="0.2">
      <c r="A76" s="175"/>
      <c r="B76" s="76"/>
      <c r="C76" s="695"/>
      <c r="D76" s="695" t="e">
        <f>VLOOKUP(C76,'Items in Tally'!$A$2:$D$4982,2,FALSE)</f>
        <v>#N/A</v>
      </c>
      <c r="E76" s="695"/>
      <c r="F76" s="695"/>
      <c r="G76" s="461"/>
      <c r="H76" s="17"/>
      <c r="I76" s="75"/>
      <c r="J76" s="9"/>
      <c r="K76" s="9"/>
      <c r="L76" s="9"/>
      <c r="M76" s="9"/>
      <c r="N76" s="9"/>
      <c r="O76" s="9"/>
      <c r="P76" s="9"/>
      <c r="Q76" s="9"/>
      <c r="R76" s="460"/>
      <c r="S76" s="93"/>
      <c r="T76" s="93"/>
      <c r="U76" s="93"/>
      <c r="V76" s="93"/>
      <c r="W76" s="94"/>
      <c r="X76" s="94"/>
      <c r="Y76" s="78"/>
      <c r="Z76" s="930" t="str">
        <f t="shared" si="34"/>
        <v/>
      </c>
      <c r="AA76" s="78" t="str">
        <f t="shared" si="35"/>
        <v/>
      </c>
      <c r="AB76" s="78" t="str">
        <f t="shared" si="36"/>
        <v/>
      </c>
      <c r="AC76" s="78" t="str">
        <f t="shared" si="37"/>
        <v/>
      </c>
      <c r="AD76" s="78" t="str">
        <f t="shared" si="38"/>
        <v/>
      </c>
      <c r="AE76" s="78" t="str">
        <f t="shared" si="39"/>
        <v/>
      </c>
      <c r="AF76" s="78" t="str">
        <f t="shared" si="40"/>
        <v/>
      </c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</row>
    <row r="77" spans="1:45" s="577" customFormat="1" ht="15.75" customHeight="1" x14ac:dyDescent="0.2">
      <c r="A77" s="175" t="s">
        <v>1465</v>
      </c>
      <c r="B77" s="76" t="s">
        <v>1466</v>
      </c>
      <c r="C77" s="695"/>
      <c r="D77" s="695" t="e">
        <f>VLOOKUP(C77,'Items in Tally'!$A$2:$D$4982,2,FALSE)</f>
        <v>#N/A</v>
      </c>
      <c r="E77" s="695"/>
      <c r="F77" s="695"/>
      <c r="G77" s="461">
        <v>45589</v>
      </c>
      <c r="H77" s="17">
        <v>2.1</v>
      </c>
      <c r="I77" s="75">
        <v>183</v>
      </c>
      <c r="J77" s="9"/>
      <c r="K77" s="9"/>
      <c r="L77" s="9"/>
      <c r="M77" s="9"/>
      <c r="N77" s="9"/>
      <c r="O77" s="9"/>
      <c r="P77" s="9"/>
      <c r="Q77" s="9"/>
      <c r="R77" s="460">
        <v>215</v>
      </c>
      <c r="S77" s="93">
        <v>210</v>
      </c>
      <c r="T77" s="93">
        <v>205</v>
      </c>
      <c r="U77" s="93"/>
      <c r="V77" s="93"/>
      <c r="W77" s="94"/>
      <c r="X77" s="94"/>
      <c r="Y77" s="78"/>
      <c r="Z77" s="930">
        <f t="shared" si="34"/>
        <v>217.5</v>
      </c>
      <c r="AA77" s="78">
        <f t="shared" si="35"/>
        <v>212.5</v>
      </c>
      <c r="AB77" s="78">
        <f t="shared" si="36"/>
        <v>207.5</v>
      </c>
      <c r="AC77" s="78" t="str">
        <f t="shared" si="37"/>
        <v/>
      </c>
      <c r="AD77" s="78" t="str">
        <f t="shared" si="38"/>
        <v/>
      </c>
      <c r="AE77" s="78" t="str">
        <f t="shared" si="39"/>
        <v/>
      </c>
      <c r="AF77" s="78" t="str">
        <f t="shared" si="40"/>
        <v/>
      </c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</row>
    <row r="78" spans="1:45" ht="15.75" customHeight="1" x14ac:dyDescent="0.2">
      <c r="A78" s="165"/>
      <c r="B78" s="76"/>
      <c r="D78" s="695" t="e">
        <f>VLOOKUP(C78,'Items in Tally'!$A$2:$D$4982,2,FALSE)</f>
        <v>#N/A</v>
      </c>
      <c r="G78" s="240"/>
      <c r="H78" s="17"/>
      <c r="I78" s="75"/>
      <c r="J78" s="3" t="str">
        <f t="shared" ref="J78:J108" si="41">IF(R78="","",R78/$I78-1)</f>
        <v/>
      </c>
      <c r="K78" s="3" t="str">
        <f t="shared" ref="K78:K108" si="42">IF(S78="","",S78/$I78-1)</f>
        <v/>
      </c>
      <c r="L78" s="3" t="str">
        <f t="shared" ref="L78:L108" si="43">IF(T78="","",T78/$I78-1)</f>
        <v/>
      </c>
      <c r="M78" s="3" t="str">
        <f t="shared" ref="M78:M108" si="44">IF(U78="","",U78/$I78-1)</f>
        <v/>
      </c>
      <c r="N78" s="3" t="str">
        <f t="shared" ref="N78:N108" si="45">IF(V78="","",V78/$I78-1)</f>
        <v/>
      </c>
      <c r="O78" s="3" t="str">
        <f t="shared" ref="O78:O108" si="46">IF(W78="","",W78/$I78-1)</f>
        <v/>
      </c>
      <c r="P78" s="3" t="str">
        <f t="shared" ref="P78:P108" si="47">IF(X78="","",X78/$I78-1)</f>
        <v/>
      </c>
      <c r="Q78" s="3" t="e">
        <f>IF(#REF!="","",#REF!/$I78-1)</f>
        <v>#REF!</v>
      </c>
      <c r="R78" s="460"/>
      <c r="S78" s="93"/>
      <c r="T78" s="93"/>
      <c r="U78" s="93"/>
      <c r="V78" s="93"/>
      <c r="W78" s="94"/>
      <c r="X78" s="94"/>
      <c r="Y78" s="2"/>
      <c r="Z78" s="930" t="str">
        <f t="shared" si="34"/>
        <v/>
      </c>
      <c r="AA78" s="78" t="str">
        <f t="shared" si="35"/>
        <v/>
      </c>
      <c r="AB78" s="78" t="str">
        <f t="shared" si="36"/>
        <v/>
      </c>
      <c r="AC78" s="78" t="str">
        <f t="shared" si="37"/>
        <v/>
      </c>
      <c r="AD78" s="78" t="str">
        <f t="shared" si="38"/>
        <v/>
      </c>
      <c r="AE78" s="78" t="str">
        <f t="shared" si="39"/>
        <v/>
      </c>
      <c r="AF78" s="78" t="str">
        <f t="shared" si="40"/>
        <v/>
      </c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:45" s="578" customFormat="1" ht="15.75" customHeight="1" x14ac:dyDescent="0.2">
      <c r="A79" s="171" t="s">
        <v>1467</v>
      </c>
      <c r="B79" s="68" t="s">
        <v>1468</v>
      </c>
      <c r="C79" s="705" t="s">
        <v>1469</v>
      </c>
      <c r="D79" s="695" t="str">
        <f>VLOOKUP(C79,'Items in Tally'!$A$2:$D$4982,2,FALSE)</f>
        <v> </v>
      </c>
      <c r="E79" s="705"/>
      <c r="F79" s="705"/>
      <c r="G79" s="456">
        <v>45436</v>
      </c>
      <c r="H79" s="35">
        <v>1</v>
      </c>
      <c r="I79" s="39">
        <v>86</v>
      </c>
      <c r="J79" s="6">
        <f t="shared" si="41"/>
        <v>0.27906976744186052</v>
      </c>
      <c r="K79" s="6">
        <f t="shared" si="42"/>
        <v>0.16279069767441867</v>
      </c>
      <c r="L79" s="6">
        <f t="shared" si="43"/>
        <v>0.13953488372093026</v>
      </c>
      <c r="M79" s="6" t="str">
        <f t="shared" si="44"/>
        <v/>
      </c>
      <c r="N79" s="6" t="str">
        <f t="shared" si="45"/>
        <v/>
      </c>
      <c r="O79" s="6" t="str">
        <f t="shared" si="46"/>
        <v/>
      </c>
      <c r="P79" s="6" t="str">
        <f t="shared" si="47"/>
        <v/>
      </c>
      <c r="Q79" s="6" t="e">
        <f>IF(#REF!="","",#REF!/$I79-1)</f>
        <v>#REF!</v>
      </c>
      <c r="R79" s="457">
        <v>110</v>
      </c>
      <c r="S79" s="90">
        <v>100</v>
      </c>
      <c r="T79" s="90">
        <v>98</v>
      </c>
      <c r="U79" s="90"/>
      <c r="V79" s="90"/>
      <c r="W79" s="91"/>
      <c r="X79" s="91"/>
      <c r="Y79" s="92"/>
      <c r="Z79" s="458">
        <f t="shared" si="34"/>
        <v>111.5</v>
      </c>
      <c r="AA79" s="92">
        <f t="shared" si="35"/>
        <v>101</v>
      </c>
      <c r="AB79" s="92">
        <f t="shared" si="36"/>
        <v>99</v>
      </c>
      <c r="AC79" s="92" t="str">
        <f t="shared" si="37"/>
        <v/>
      </c>
      <c r="AD79" s="92" t="str">
        <f t="shared" si="38"/>
        <v/>
      </c>
      <c r="AE79" s="92" t="str">
        <f t="shared" si="39"/>
        <v/>
      </c>
      <c r="AF79" s="92" t="str">
        <f t="shared" si="40"/>
        <v/>
      </c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</row>
    <row r="80" spans="1:45" s="578" customFormat="1" ht="15.75" customHeight="1" x14ac:dyDescent="0.2">
      <c r="A80" s="171" t="s">
        <v>1467</v>
      </c>
      <c r="B80" s="68" t="s">
        <v>1470</v>
      </c>
      <c r="C80" s="705" t="s">
        <v>1471</v>
      </c>
      <c r="D80" s="705" t="str">
        <f>VLOOKUP(C80,'Items in Tally'!$A$2:$D$4982,2,FALSE)</f>
        <v>35 PC</v>
      </c>
      <c r="E80" s="705"/>
      <c r="F80" s="705"/>
      <c r="G80" s="456">
        <v>44949</v>
      </c>
      <c r="H80" s="35">
        <v>1.1499999999999999</v>
      </c>
      <c r="I80" s="39">
        <v>97</v>
      </c>
      <c r="J80" s="6">
        <f t="shared" si="41"/>
        <v>0.20618556701030921</v>
      </c>
      <c r="K80" s="6">
        <f t="shared" si="42"/>
        <v>0.15463917525773185</v>
      </c>
      <c r="L80" s="6">
        <f t="shared" si="43"/>
        <v>0.134020618556701</v>
      </c>
      <c r="M80" s="6">
        <f t="shared" si="44"/>
        <v>0.10309278350515472</v>
      </c>
      <c r="N80" s="6" t="str">
        <f t="shared" si="45"/>
        <v/>
      </c>
      <c r="O80" s="6" t="str">
        <f t="shared" si="46"/>
        <v/>
      </c>
      <c r="P80" s="6" t="str">
        <f t="shared" si="47"/>
        <v/>
      </c>
      <c r="Q80" s="6" t="e">
        <f>IF(#REF!="","",#REF!/$I80-1)</f>
        <v>#REF!</v>
      </c>
      <c r="R80" s="457">
        <v>117</v>
      </c>
      <c r="S80" s="90">
        <v>112</v>
      </c>
      <c r="T80" s="90">
        <v>110</v>
      </c>
      <c r="U80" s="90">
        <v>107</v>
      </c>
      <c r="V80" s="90"/>
      <c r="W80" s="91"/>
      <c r="X80" s="91"/>
      <c r="Y80" s="92"/>
      <c r="Z80" s="458">
        <f t="shared" si="34"/>
        <v>118.5</v>
      </c>
      <c r="AA80" s="92">
        <f t="shared" si="35"/>
        <v>113.5</v>
      </c>
      <c r="AB80" s="92">
        <f t="shared" si="36"/>
        <v>111.5</v>
      </c>
      <c r="AC80" s="92">
        <f t="shared" si="37"/>
        <v>108.5</v>
      </c>
      <c r="AD80" s="92" t="str">
        <f t="shared" si="38"/>
        <v/>
      </c>
      <c r="AE80" s="92" t="str">
        <f t="shared" si="39"/>
        <v/>
      </c>
      <c r="AF80" s="92" t="str">
        <f t="shared" si="40"/>
        <v/>
      </c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</row>
    <row r="81" spans="1:45" ht="15.75" customHeight="1" x14ac:dyDescent="0.2">
      <c r="A81" s="165"/>
      <c r="B81" s="76"/>
      <c r="C81" s="76"/>
      <c r="D81" s="695" t="e">
        <f>VLOOKUP(C81,'Items in Tally'!$A$2:$D$4982,2,FALSE)</f>
        <v>#N/A</v>
      </c>
      <c r="E81" s="76"/>
      <c r="F81" s="76"/>
      <c r="G81" s="240"/>
      <c r="H81" s="75"/>
      <c r="I81" s="125"/>
      <c r="J81" s="3" t="str">
        <f t="shared" si="41"/>
        <v/>
      </c>
      <c r="K81" s="3" t="str">
        <f t="shared" si="42"/>
        <v/>
      </c>
      <c r="L81" s="3" t="str">
        <f t="shared" si="43"/>
        <v/>
      </c>
      <c r="M81" s="3" t="str">
        <f t="shared" si="44"/>
        <v/>
      </c>
      <c r="N81" s="3" t="str">
        <f t="shared" si="45"/>
        <v/>
      </c>
      <c r="O81" s="3" t="str">
        <f t="shared" si="46"/>
        <v/>
      </c>
      <c r="P81" s="3" t="str">
        <f t="shared" si="47"/>
        <v/>
      </c>
      <c r="Q81" s="3" t="e">
        <f>IF(#REF!="","",#REF!/$I81-1)</f>
        <v>#REF!</v>
      </c>
      <c r="R81" s="462"/>
      <c r="S81" s="94"/>
      <c r="T81" s="94"/>
      <c r="U81" s="94"/>
      <c r="V81" s="94"/>
      <c r="W81" s="94"/>
      <c r="X81" s="94"/>
      <c r="Y81" s="2"/>
      <c r="Z81" s="458" t="str">
        <f t="shared" ref="Z81:Z119" si="48">IF(R81="","",IF(R81*1.02&lt;R81+1,R81+1,CEILING(R81*1.015,0.5)))</f>
        <v/>
      </c>
      <c r="AA81" s="92" t="str">
        <f t="shared" ref="AA81:AA119" si="49">IF(S81="","",IF(S81*1.02&lt;S81+1,S81+1,CEILING(S81*1.015,0.5)))</f>
        <v/>
      </c>
      <c r="AB81" s="92" t="str">
        <f t="shared" ref="AB81:AB119" si="50">IF(T81="","",IF(T81*1.02&lt;T81+1,T81+1,CEILING(T81*1.015,0.5)))</f>
        <v/>
      </c>
      <c r="AC81" s="92" t="str">
        <f t="shared" ref="AC81:AC119" si="51">IF(U81="","",IF(U81*1.02&lt;U81+1,U81+1,CEILING(U81*1.015,0.5)))</f>
        <v/>
      </c>
      <c r="AD81" s="92" t="str">
        <f t="shared" ref="AD81:AD119" si="52">IF(V81="","",IF(V81*1.02&lt;V81+1,V81+1,CEILING(V81*1.015,0.5)))</f>
        <v/>
      </c>
      <c r="AE81" s="92" t="str">
        <f t="shared" ref="AE81:AE119" si="53">IF(W81="","",IF(W81*1.02&lt;W81+1,W81+1,CEILING(W81*1.015,0.5)))</f>
        <v/>
      </c>
      <c r="AF81" s="92" t="str">
        <f t="shared" ref="AF81:AF119" si="54">IF(X81="","",IF(X81*1.02&lt;X81+1,X81+1,CEILING(X81*1.015,0.5)))</f>
        <v/>
      </c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:45" ht="15.75" customHeight="1" x14ac:dyDescent="0.2">
      <c r="A82" s="1218" t="s">
        <v>1472</v>
      </c>
      <c r="B82" s="1201"/>
      <c r="C82" s="1137"/>
      <c r="D82" s="695" t="e">
        <f>VLOOKUP(C82,'Items in Tally'!$A$2:$D$4982,2,FALSE)</f>
        <v>#N/A</v>
      </c>
      <c r="E82" s="1137"/>
      <c r="F82" s="1137"/>
      <c r="G82" s="463"/>
      <c r="H82" s="464"/>
      <c r="I82" s="465"/>
      <c r="J82" s="279" t="str">
        <f t="shared" si="41"/>
        <v/>
      </c>
      <c r="K82" s="279" t="str">
        <f t="shared" si="42"/>
        <v/>
      </c>
      <c r="L82" s="279" t="str">
        <f t="shared" si="43"/>
        <v/>
      </c>
      <c r="M82" s="279" t="str">
        <f t="shared" si="44"/>
        <v/>
      </c>
      <c r="N82" s="279" t="str">
        <f t="shared" si="45"/>
        <v/>
      </c>
      <c r="O82" s="279" t="str">
        <f t="shared" si="46"/>
        <v/>
      </c>
      <c r="P82" s="279" t="str">
        <f t="shared" si="47"/>
        <v/>
      </c>
      <c r="Q82" s="279" t="e">
        <f>IF(#REF!="","",#REF!/$I82-1)</f>
        <v>#REF!</v>
      </c>
      <c r="R82" s="466"/>
      <c r="S82" s="467"/>
      <c r="T82" s="467"/>
      <c r="U82" s="467"/>
      <c r="V82" s="467"/>
      <c r="W82" s="467"/>
      <c r="X82" s="467"/>
      <c r="Y82" s="468"/>
      <c r="Z82" s="469" t="str">
        <f t="shared" si="48"/>
        <v/>
      </c>
      <c r="AA82" s="470" t="str">
        <f t="shared" si="49"/>
        <v/>
      </c>
      <c r="AB82" s="470" t="str">
        <f t="shared" si="50"/>
        <v/>
      </c>
      <c r="AC82" s="470" t="str">
        <f t="shared" si="51"/>
        <v/>
      </c>
      <c r="AD82" s="470" t="str">
        <f t="shared" si="52"/>
        <v/>
      </c>
      <c r="AE82" s="470" t="str">
        <f t="shared" si="53"/>
        <v/>
      </c>
      <c r="AF82" s="470" t="str">
        <f t="shared" si="54"/>
        <v/>
      </c>
      <c r="AG82" s="190"/>
      <c r="AH82" s="190"/>
      <c r="AI82" s="190"/>
      <c r="AJ82" s="190"/>
      <c r="AK82" s="190"/>
      <c r="AL82" s="190"/>
      <c r="AM82" s="190"/>
      <c r="AN82" s="190"/>
      <c r="AO82" s="190"/>
      <c r="AP82" s="190"/>
      <c r="AQ82" s="190"/>
      <c r="AR82" s="190"/>
      <c r="AS82" s="190"/>
    </row>
    <row r="83" spans="1:45" ht="15.75" customHeight="1" x14ac:dyDescent="0.2">
      <c r="A83" s="471" t="s">
        <v>47</v>
      </c>
      <c r="B83" s="96" t="s">
        <v>1473</v>
      </c>
      <c r="C83" s="96"/>
      <c r="D83" s="695" t="e">
        <f>VLOOKUP(C83,'Items in Tally'!$A$2:$D$4982,2,FALSE)</f>
        <v>#N/A</v>
      </c>
      <c r="E83" s="96"/>
      <c r="F83" s="96"/>
      <c r="G83" s="472">
        <v>44795</v>
      </c>
      <c r="H83" s="97">
        <v>2</v>
      </c>
      <c r="I83" s="98"/>
      <c r="J83" s="99" t="e">
        <f t="shared" si="41"/>
        <v>#DIV/0!</v>
      </c>
      <c r="K83" s="99" t="e">
        <f t="shared" si="42"/>
        <v>#DIV/0!</v>
      </c>
      <c r="L83" s="99" t="e">
        <f t="shared" si="43"/>
        <v>#DIV/0!</v>
      </c>
      <c r="M83" s="99" t="e">
        <f t="shared" si="44"/>
        <v>#DIV/0!</v>
      </c>
      <c r="N83" s="99" t="str">
        <f t="shared" si="45"/>
        <v/>
      </c>
      <c r="O83" s="99" t="str">
        <f t="shared" si="46"/>
        <v/>
      </c>
      <c r="P83" s="99" t="str">
        <f t="shared" si="47"/>
        <v/>
      </c>
      <c r="Q83" s="99" t="e">
        <f>IF(#REF!="","",#REF!/$I83-1)</f>
        <v>#REF!</v>
      </c>
      <c r="R83" s="473">
        <v>185</v>
      </c>
      <c r="S83" s="100" t="s">
        <v>398</v>
      </c>
      <c r="T83" s="100">
        <v>178</v>
      </c>
      <c r="U83" s="100">
        <v>175</v>
      </c>
      <c r="V83" s="101"/>
      <c r="W83" s="101"/>
      <c r="X83" s="101"/>
      <c r="Y83" s="102"/>
      <c r="Z83" s="474">
        <f t="shared" si="48"/>
        <v>188</v>
      </c>
      <c r="AA83" s="102">
        <f t="shared" si="49"/>
        <v>183</v>
      </c>
      <c r="AB83" s="102">
        <f t="shared" si="50"/>
        <v>181</v>
      </c>
      <c r="AC83" s="102">
        <f t="shared" si="51"/>
        <v>178</v>
      </c>
      <c r="AD83" s="102" t="str">
        <f t="shared" si="52"/>
        <v/>
      </c>
      <c r="AE83" s="102" t="str">
        <f t="shared" si="53"/>
        <v/>
      </c>
      <c r="AF83" s="102" t="str">
        <f t="shared" si="54"/>
        <v/>
      </c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03"/>
      <c r="AS83" s="103"/>
    </row>
    <row r="84" spans="1:45" ht="15.75" customHeight="1" x14ac:dyDescent="0.2">
      <c r="A84" s="171" t="s">
        <v>47</v>
      </c>
      <c r="B84" s="68" t="s">
        <v>1474</v>
      </c>
      <c r="C84" s="68"/>
      <c r="D84" s="695" t="e">
        <f>VLOOKUP(C84,'Items in Tally'!$A$2:$D$4982,2,FALSE)</f>
        <v>#N/A</v>
      </c>
      <c r="E84" s="68"/>
      <c r="F84" s="68"/>
      <c r="G84" s="456"/>
      <c r="H84" s="35">
        <v>2.1</v>
      </c>
      <c r="I84" s="39">
        <v>167</v>
      </c>
      <c r="J84" s="6">
        <f t="shared" si="41"/>
        <v>0.19760479041916157</v>
      </c>
      <c r="K84" s="6" t="str">
        <f t="shared" si="42"/>
        <v/>
      </c>
      <c r="L84" s="6" t="str">
        <f t="shared" si="43"/>
        <v/>
      </c>
      <c r="M84" s="6" t="str">
        <f t="shared" si="44"/>
        <v/>
      </c>
      <c r="N84" s="6" t="str">
        <f t="shared" si="45"/>
        <v/>
      </c>
      <c r="O84" s="6" t="str">
        <f t="shared" si="46"/>
        <v/>
      </c>
      <c r="P84" s="6" t="str">
        <f t="shared" si="47"/>
        <v/>
      </c>
      <c r="Q84" s="6" t="e">
        <f>IF(#REF!="","",#REF!/$I84-1)</f>
        <v>#REF!</v>
      </c>
      <c r="R84" s="457">
        <v>200</v>
      </c>
      <c r="S84" s="90"/>
      <c r="T84" s="90"/>
      <c r="U84" s="90"/>
      <c r="V84" s="91"/>
      <c r="W84" s="91"/>
      <c r="X84" s="91"/>
      <c r="Y84" s="92"/>
      <c r="Z84" s="458">
        <f t="shared" si="48"/>
        <v>203</v>
      </c>
      <c r="AA84" s="92" t="str">
        <f t="shared" si="49"/>
        <v/>
      </c>
      <c r="AB84" s="92" t="str">
        <f t="shared" si="50"/>
        <v/>
      </c>
      <c r="AC84" s="92" t="str">
        <f t="shared" si="51"/>
        <v/>
      </c>
      <c r="AD84" s="92" t="str">
        <f t="shared" si="52"/>
        <v/>
      </c>
      <c r="AE84" s="92" t="str">
        <f t="shared" si="53"/>
        <v/>
      </c>
      <c r="AF84" s="92" t="str">
        <f t="shared" si="54"/>
        <v/>
      </c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</row>
    <row r="85" spans="1:45" ht="15.75" customHeight="1" x14ac:dyDescent="0.2">
      <c r="A85" s="471" t="s">
        <v>47</v>
      </c>
      <c r="B85" s="96" t="s">
        <v>1475</v>
      </c>
      <c r="C85" s="96"/>
      <c r="D85" s="695" t="e">
        <f>VLOOKUP(C85,'Items in Tally'!$A$2:$D$4982,2,FALSE)</f>
        <v>#N/A</v>
      </c>
      <c r="E85" s="96"/>
      <c r="F85" s="96"/>
      <c r="G85" s="459">
        <v>44795</v>
      </c>
      <c r="H85" s="97">
        <v>1.98</v>
      </c>
      <c r="I85" s="98"/>
      <c r="J85" s="99" t="e">
        <f t="shared" si="41"/>
        <v>#DIV/0!</v>
      </c>
      <c r="K85" s="99" t="str">
        <f t="shared" si="42"/>
        <v/>
      </c>
      <c r="L85" s="99" t="str">
        <f t="shared" si="43"/>
        <v/>
      </c>
      <c r="M85" s="99" t="str">
        <f t="shared" si="44"/>
        <v/>
      </c>
      <c r="N85" s="99" t="str">
        <f t="shared" si="45"/>
        <v/>
      </c>
      <c r="O85" s="99" t="str">
        <f t="shared" si="46"/>
        <v/>
      </c>
      <c r="P85" s="99" t="str">
        <f t="shared" si="47"/>
        <v/>
      </c>
      <c r="Q85" s="99" t="e">
        <f>IF(#REF!="","",#REF!/$I85-1)</f>
        <v>#REF!</v>
      </c>
      <c r="R85" s="473">
        <v>190</v>
      </c>
      <c r="S85" s="100"/>
      <c r="T85" s="100"/>
      <c r="U85" s="100"/>
      <c r="V85" s="101"/>
      <c r="W85" s="101"/>
      <c r="X85" s="101"/>
      <c r="Y85" s="102"/>
      <c r="Z85" s="474">
        <f t="shared" si="48"/>
        <v>193</v>
      </c>
      <c r="AA85" s="102" t="str">
        <f t="shared" si="49"/>
        <v/>
      </c>
      <c r="AB85" s="102" t="str">
        <f t="shared" si="50"/>
        <v/>
      </c>
      <c r="AC85" s="102" t="str">
        <f t="shared" si="51"/>
        <v/>
      </c>
      <c r="AD85" s="102" t="str">
        <f t="shared" si="52"/>
        <v/>
      </c>
      <c r="AE85" s="102" t="str">
        <f t="shared" si="53"/>
        <v/>
      </c>
      <c r="AF85" s="102" t="str">
        <f t="shared" si="54"/>
        <v/>
      </c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</row>
    <row r="86" spans="1:45" ht="15.75" customHeight="1" x14ac:dyDescent="0.2">
      <c r="A86" s="165" t="s">
        <v>47</v>
      </c>
      <c r="B86" s="76" t="s">
        <v>1476</v>
      </c>
      <c r="C86" s="76"/>
      <c r="D86" s="695" t="e">
        <f>VLOOKUP(C86,'Items in Tally'!$A$2:$D$4982,2,FALSE)</f>
        <v>#N/A</v>
      </c>
      <c r="E86" s="76"/>
      <c r="F86" s="76"/>
      <c r="G86" s="240"/>
      <c r="H86" s="17">
        <v>1.98</v>
      </c>
      <c r="I86" s="75">
        <v>158</v>
      </c>
      <c r="J86" s="9">
        <f t="shared" si="41"/>
        <v>0.17088607594936711</v>
      </c>
      <c r="K86" s="9">
        <f t="shared" si="42"/>
        <v>0.139240506329114</v>
      </c>
      <c r="L86" s="9">
        <f t="shared" si="43"/>
        <v>0.12658227848101267</v>
      </c>
      <c r="M86" s="9">
        <f t="shared" si="44"/>
        <v>0.10759493670886067</v>
      </c>
      <c r="N86" s="9" t="str">
        <f t="shared" si="45"/>
        <v/>
      </c>
      <c r="O86" s="9" t="str">
        <f t="shared" si="46"/>
        <v/>
      </c>
      <c r="P86" s="9" t="str">
        <f t="shared" si="47"/>
        <v/>
      </c>
      <c r="Q86" s="9" t="e">
        <f>IF(#REF!="","",#REF!/$I86-1)</f>
        <v>#REF!</v>
      </c>
      <c r="R86" s="460">
        <v>185</v>
      </c>
      <c r="S86" s="93" t="s">
        <v>398</v>
      </c>
      <c r="T86" s="93">
        <v>178</v>
      </c>
      <c r="U86" s="93">
        <v>175</v>
      </c>
      <c r="V86" s="94"/>
      <c r="W86" s="94"/>
      <c r="X86" s="94"/>
      <c r="Y86" s="78"/>
      <c r="Z86" s="930">
        <f t="shared" si="48"/>
        <v>188</v>
      </c>
      <c r="AA86" s="78">
        <f t="shared" si="49"/>
        <v>183</v>
      </c>
      <c r="AB86" s="78">
        <f t="shared" si="50"/>
        <v>181</v>
      </c>
      <c r="AC86" s="78">
        <f t="shared" si="51"/>
        <v>178</v>
      </c>
      <c r="AD86" s="78" t="str">
        <f t="shared" si="52"/>
        <v/>
      </c>
      <c r="AE86" s="78" t="str">
        <f t="shared" si="53"/>
        <v/>
      </c>
      <c r="AF86" s="78" t="str">
        <f t="shared" si="54"/>
        <v/>
      </c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</row>
    <row r="87" spans="1:45" ht="15.75" customHeight="1" x14ac:dyDescent="0.2">
      <c r="A87" s="165" t="s">
        <v>47</v>
      </c>
      <c r="B87" s="76" t="s">
        <v>1477</v>
      </c>
      <c r="C87" s="76"/>
      <c r="D87" s="695" t="e">
        <f>VLOOKUP(C87,'Items in Tally'!$A$2:$D$4982,2,FALSE)</f>
        <v>#N/A</v>
      </c>
      <c r="E87" s="76"/>
      <c r="F87" s="76"/>
      <c r="G87" s="240"/>
      <c r="H87" s="17">
        <v>2.0499999999999998</v>
      </c>
      <c r="I87" s="75">
        <v>164</v>
      </c>
      <c r="J87" s="3">
        <f t="shared" si="41"/>
        <v>-0.3902439024390244</v>
      </c>
      <c r="K87" s="3">
        <f t="shared" si="42"/>
        <v>0.18902439024390238</v>
      </c>
      <c r="L87" s="3">
        <f t="shared" si="43"/>
        <v>0.18902439024390238</v>
      </c>
      <c r="M87" s="3">
        <f t="shared" si="44"/>
        <v>0.15853658536585358</v>
      </c>
      <c r="N87" s="3" t="str">
        <f t="shared" si="45"/>
        <v/>
      </c>
      <c r="O87" s="3" t="str">
        <f t="shared" si="46"/>
        <v/>
      </c>
      <c r="P87" s="3" t="str">
        <f t="shared" si="47"/>
        <v/>
      </c>
      <c r="Q87" s="3" t="e">
        <f>IF(#REF!="","",#REF!/$I87-1)</f>
        <v>#REF!</v>
      </c>
      <c r="R87" s="460">
        <v>100</v>
      </c>
      <c r="S87" s="93">
        <v>195</v>
      </c>
      <c r="T87" s="93">
        <v>195</v>
      </c>
      <c r="U87" s="93">
        <v>190</v>
      </c>
      <c r="V87" s="94"/>
      <c r="W87" s="94"/>
      <c r="X87" s="94"/>
      <c r="Y87" s="2"/>
      <c r="Z87" s="458">
        <f t="shared" si="48"/>
        <v>101.5</v>
      </c>
      <c r="AA87" s="92">
        <f t="shared" si="49"/>
        <v>198</v>
      </c>
      <c r="AB87" s="92">
        <f t="shared" si="50"/>
        <v>198</v>
      </c>
      <c r="AC87" s="92">
        <f t="shared" si="51"/>
        <v>193</v>
      </c>
      <c r="AD87" s="92" t="str">
        <f t="shared" si="52"/>
        <v/>
      </c>
      <c r="AE87" s="92" t="str">
        <f t="shared" si="53"/>
        <v/>
      </c>
      <c r="AF87" s="92" t="str">
        <f t="shared" si="54"/>
        <v/>
      </c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:45" ht="15.75" customHeight="1" x14ac:dyDescent="0.2">
      <c r="A88" s="165" t="s">
        <v>47</v>
      </c>
      <c r="B88" s="76" t="s">
        <v>1478</v>
      </c>
      <c r="C88" s="76"/>
      <c r="D88" s="695" t="e">
        <f>VLOOKUP(C88,'Items in Tally'!$A$2:$D$4982,2,FALSE)</f>
        <v>#N/A</v>
      </c>
      <c r="E88" s="76"/>
      <c r="F88" s="76"/>
      <c r="G88" s="240"/>
      <c r="H88" s="17">
        <v>2.1</v>
      </c>
      <c r="I88" s="75">
        <v>168</v>
      </c>
      <c r="J88" s="3">
        <f t="shared" si="41"/>
        <v>0.25</v>
      </c>
      <c r="K88" s="3">
        <f t="shared" si="42"/>
        <v>0.22023809523809534</v>
      </c>
      <c r="L88" s="3">
        <f t="shared" si="43"/>
        <v>0.22023809523809534</v>
      </c>
      <c r="M88" s="3">
        <f t="shared" si="44"/>
        <v>0.19047619047619047</v>
      </c>
      <c r="N88" s="3" t="str">
        <f t="shared" si="45"/>
        <v/>
      </c>
      <c r="O88" s="3" t="str">
        <f t="shared" si="46"/>
        <v/>
      </c>
      <c r="P88" s="3" t="str">
        <f t="shared" si="47"/>
        <v/>
      </c>
      <c r="Q88" s="3" t="e">
        <f>IF(#REF!="","",#REF!/$I88-1)</f>
        <v>#REF!</v>
      </c>
      <c r="R88" s="460">
        <v>210</v>
      </c>
      <c r="S88" s="93">
        <v>205</v>
      </c>
      <c r="T88" s="93">
        <v>205</v>
      </c>
      <c r="U88" s="93">
        <v>200</v>
      </c>
      <c r="V88" s="94"/>
      <c r="W88" s="94"/>
      <c r="X88" s="94"/>
      <c r="Y88" s="2"/>
      <c r="Z88" s="458">
        <f t="shared" si="48"/>
        <v>213.5</v>
      </c>
      <c r="AA88" s="92">
        <f t="shared" si="49"/>
        <v>208.5</v>
      </c>
      <c r="AB88" s="92">
        <f t="shared" si="50"/>
        <v>208.5</v>
      </c>
      <c r="AC88" s="92">
        <f t="shared" si="51"/>
        <v>203</v>
      </c>
      <c r="AD88" s="92" t="str">
        <f t="shared" si="52"/>
        <v/>
      </c>
      <c r="AE88" s="92" t="str">
        <f t="shared" si="53"/>
        <v/>
      </c>
      <c r="AF88" s="92" t="str">
        <f t="shared" si="54"/>
        <v/>
      </c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:45" ht="15.75" customHeight="1" x14ac:dyDescent="0.2">
      <c r="A89" s="471" t="s">
        <v>47</v>
      </c>
      <c r="B89" s="96" t="s">
        <v>1479</v>
      </c>
      <c r="C89" s="96"/>
      <c r="D89" s="695" t="e">
        <f>VLOOKUP(C89,'Items in Tally'!$A$2:$D$4982,2,FALSE)</f>
        <v>#N/A</v>
      </c>
      <c r="E89" s="96"/>
      <c r="F89" s="96"/>
      <c r="G89" s="459">
        <v>44795</v>
      </c>
      <c r="H89" s="97">
        <v>1.98</v>
      </c>
      <c r="I89" s="98"/>
      <c r="J89" s="99" t="e">
        <f t="shared" si="41"/>
        <v>#DIV/0!</v>
      </c>
      <c r="K89" s="99" t="str">
        <f t="shared" si="42"/>
        <v/>
      </c>
      <c r="L89" s="99" t="str">
        <f t="shared" si="43"/>
        <v/>
      </c>
      <c r="M89" s="99" t="str">
        <f t="shared" si="44"/>
        <v/>
      </c>
      <c r="N89" s="99" t="str">
        <f t="shared" si="45"/>
        <v/>
      </c>
      <c r="O89" s="99" t="str">
        <f t="shared" si="46"/>
        <v/>
      </c>
      <c r="P89" s="99" t="str">
        <f t="shared" si="47"/>
        <v/>
      </c>
      <c r="Q89" s="99" t="e">
        <f>IF(#REF!="","",#REF!/$I89-1)</f>
        <v>#REF!</v>
      </c>
      <c r="R89" s="473">
        <v>190</v>
      </c>
      <c r="S89" s="100"/>
      <c r="T89" s="100"/>
      <c r="U89" s="100"/>
      <c r="V89" s="101"/>
      <c r="W89" s="101"/>
      <c r="X89" s="101"/>
      <c r="Y89" s="102"/>
      <c r="Z89" s="474">
        <f t="shared" si="48"/>
        <v>193</v>
      </c>
      <c r="AA89" s="102" t="str">
        <f t="shared" si="49"/>
        <v/>
      </c>
      <c r="AB89" s="102" t="str">
        <f t="shared" si="50"/>
        <v/>
      </c>
      <c r="AC89" s="102" t="str">
        <f t="shared" si="51"/>
        <v/>
      </c>
      <c r="AD89" s="102" t="str">
        <f t="shared" si="52"/>
        <v/>
      </c>
      <c r="AE89" s="102" t="str">
        <f t="shared" si="53"/>
        <v/>
      </c>
      <c r="AF89" s="102" t="str">
        <f t="shared" si="54"/>
        <v/>
      </c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03"/>
      <c r="AS89" s="103"/>
    </row>
    <row r="90" spans="1:45" ht="15.75" customHeight="1" x14ac:dyDescent="0.2">
      <c r="A90" s="171" t="s">
        <v>47</v>
      </c>
      <c r="B90" s="68" t="s">
        <v>1480</v>
      </c>
      <c r="C90" s="68"/>
      <c r="D90" s="695" t="e">
        <f>VLOOKUP(C90,'Items in Tally'!$A$2:$D$4982,2,FALSE)</f>
        <v>#N/A</v>
      </c>
      <c r="E90" s="68"/>
      <c r="F90" s="68"/>
      <c r="G90" s="237"/>
      <c r="H90" s="35">
        <v>2.0499999999999998</v>
      </c>
      <c r="I90" s="39">
        <v>164</v>
      </c>
      <c r="J90" s="6">
        <f t="shared" si="41"/>
        <v>0.21951219512195119</v>
      </c>
      <c r="K90" s="6">
        <f t="shared" si="42"/>
        <v>0.20731707317073167</v>
      </c>
      <c r="L90" s="6">
        <f t="shared" si="43"/>
        <v>0.18902439024390238</v>
      </c>
      <c r="M90" s="6">
        <f t="shared" si="44"/>
        <v>0.15853658536585358</v>
      </c>
      <c r="N90" s="6" t="str">
        <f t="shared" si="45"/>
        <v/>
      </c>
      <c r="O90" s="6" t="str">
        <f t="shared" si="46"/>
        <v/>
      </c>
      <c r="P90" s="6" t="str">
        <f t="shared" si="47"/>
        <v/>
      </c>
      <c r="Q90" s="6" t="e">
        <f>IF(#REF!="","",#REF!/$I90-1)</f>
        <v>#REF!</v>
      </c>
      <c r="R90" s="457">
        <v>200</v>
      </c>
      <c r="S90" s="90" t="s">
        <v>1481</v>
      </c>
      <c r="T90" s="90">
        <v>195</v>
      </c>
      <c r="U90" s="90">
        <v>190</v>
      </c>
      <c r="V90" s="91"/>
      <c r="W90" s="91"/>
      <c r="X90" s="91"/>
      <c r="Y90" s="92"/>
      <c r="Z90" s="458">
        <f t="shared" si="48"/>
        <v>203</v>
      </c>
      <c r="AA90" s="92">
        <f t="shared" si="49"/>
        <v>201</v>
      </c>
      <c r="AB90" s="92">
        <f t="shared" si="50"/>
        <v>198</v>
      </c>
      <c r="AC90" s="92">
        <f t="shared" si="51"/>
        <v>193</v>
      </c>
      <c r="AD90" s="92" t="str">
        <f t="shared" si="52"/>
        <v/>
      </c>
      <c r="AE90" s="92" t="str">
        <f t="shared" si="53"/>
        <v/>
      </c>
      <c r="AF90" s="92" t="str">
        <f t="shared" si="54"/>
        <v/>
      </c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</row>
    <row r="91" spans="1:45" ht="15.75" customHeight="1" x14ac:dyDescent="0.2">
      <c r="A91" s="171" t="s">
        <v>47</v>
      </c>
      <c r="B91" s="68" t="s">
        <v>1482</v>
      </c>
      <c r="C91" s="68"/>
      <c r="D91" s="695" t="e">
        <f>VLOOKUP(C91,'Items in Tally'!$A$2:$D$4982,2,FALSE)</f>
        <v>#N/A</v>
      </c>
      <c r="E91" s="68"/>
      <c r="F91" s="68"/>
      <c r="G91" s="237"/>
      <c r="H91" s="35">
        <v>2.1</v>
      </c>
      <c r="I91" s="39">
        <v>168</v>
      </c>
      <c r="J91" s="6">
        <f t="shared" si="41"/>
        <v>0.25</v>
      </c>
      <c r="K91" s="6">
        <f t="shared" si="42"/>
        <v>0.22023809523809534</v>
      </c>
      <c r="L91" s="6">
        <f t="shared" si="43"/>
        <v>0.20238095238095233</v>
      </c>
      <c r="M91" s="6">
        <f t="shared" si="44"/>
        <v>0.19047619047619047</v>
      </c>
      <c r="N91" s="6" t="str">
        <f t="shared" si="45"/>
        <v/>
      </c>
      <c r="O91" s="6" t="str">
        <f t="shared" si="46"/>
        <v/>
      </c>
      <c r="P91" s="6" t="str">
        <f t="shared" si="47"/>
        <v/>
      </c>
      <c r="Q91" s="6" t="e">
        <f>IF(#REF!="","",#REF!/$I91-1)</f>
        <v>#REF!</v>
      </c>
      <c r="R91" s="457">
        <v>210</v>
      </c>
      <c r="S91" s="90" t="s">
        <v>1483</v>
      </c>
      <c r="T91" s="90">
        <v>202</v>
      </c>
      <c r="U91" s="90">
        <v>200</v>
      </c>
      <c r="V91" s="91"/>
      <c r="W91" s="91"/>
      <c r="X91" s="91"/>
      <c r="Y91" s="92"/>
      <c r="Z91" s="458">
        <f t="shared" si="48"/>
        <v>213.5</v>
      </c>
      <c r="AA91" s="92">
        <f t="shared" si="49"/>
        <v>208.5</v>
      </c>
      <c r="AB91" s="92">
        <f t="shared" si="50"/>
        <v>205.5</v>
      </c>
      <c r="AC91" s="92">
        <f t="shared" si="51"/>
        <v>203</v>
      </c>
      <c r="AD91" s="92" t="str">
        <f t="shared" si="52"/>
        <v/>
      </c>
      <c r="AE91" s="92" t="str">
        <f t="shared" si="53"/>
        <v/>
      </c>
      <c r="AF91" s="92" t="str">
        <f t="shared" si="54"/>
        <v/>
      </c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</row>
    <row r="92" spans="1:45" ht="15.75" customHeight="1" x14ac:dyDescent="0.2">
      <c r="A92" s="165"/>
      <c r="B92" s="76"/>
      <c r="C92" s="76"/>
      <c r="D92" s="695" t="e">
        <f>VLOOKUP(C92,'Items in Tally'!$A$2:$D$4982,2,FALSE)</f>
        <v>#N/A</v>
      </c>
      <c r="E92" s="76"/>
      <c r="F92" s="76"/>
      <c r="G92" s="240"/>
      <c r="H92" s="17"/>
      <c r="I92" s="75"/>
      <c r="J92" s="3" t="str">
        <f t="shared" si="41"/>
        <v/>
      </c>
      <c r="K92" s="3" t="str">
        <f t="shared" si="42"/>
        <v/>
      </c>
      <c r="L92" s="3" t="str">
        <f t="shared" si="43"/>
        <v/>
      </c>
      <c r="M92" s="3" t="str">
        <f t="shared" si="44"/>
        <v/>
      </c>
      <c r="N92" s="3" t="str">
        <f t="shared" si="45"/>
        <v/>
      </c>
      <c r="O92" s="3" t="str">
        <f t="shared" si="46"/>
        <v/>
      </c>
      <c r="P92" s="3" t="str">
        <f t="shared" si="47"/>
        <v/>
      </c>
      <c r="Q92" s="3" t="e">
        <f>IF(#REF!="","",#REF!/$I92-1)</f>
        <v>#REF!</v>
      </c>
      <c r="R92" s="460"/>
      <c r="S92" s="93"/>
      <c r="T92" s="93"/>
      <c r="U92" s="93"/>
      <c r="V92" s="94"/>
      <c r="W92" s="94"/>
      <c r="X92" s="94"/>
      <c r="Y92" s="2"/>
      <c r="Z92" s="458" t="str">
        <f t="shared" si="48"/>
        <v/>
      </c>
      <c r="AA92" s="92" t="str">
        <f t="shared" si="49"/>
        <v/>
      </c>
      <c r="AB92" s="92" t="str">
        <f t="shared" si="50"/>
        <v/>
      </c>
      <c r="AC92" s="92" t="str">
        <f t="shared" si="51"/>
        <v/>
      </c>
      <c r="AD92" s="92" t="str">
        <f t="shared" si="52"/>
        <v/>
      </c>
      <c r="AE92" s="92" t="str">
        <f t="shared" si="53"/>
        <v/>
      </c>
      <c r="AF92" s="92" t="str">
        <f t="shared" si="54"/>
        <v/>
      </c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:45" ht="15.75" customHeight="1" x14ac:dyDescent="0.2">
      <c r="A93" s="175" t="s">
        <v>842</v>
      </c>
      <c r="B93" s="76" t="s">
        <v>1484</v>
      </c>
      <c r="C93" s="76"/>
      <c r="D93" s="695" t="e">
        <f>VLOOKUP(C93,'Items in Tally'!$A$2:$D$4982,2,FALSE)</f>
        <v>#N/A</v>
      </c>
      <c r="E93" s="76"/>
      <c r="F93" s="76"/>
      <c r="G93" s="461">
        <v>44856</v>
      </c>
      <c r="H93" s="17">
        <v>2.9</v>
      </c>
      <c r="I93" s="75">
        <v>242</v>
      </c>
      <c r="J93" s="9">
        <f t="shared" si="41"/>
        <v>0.2396694214876034</v>
      </c>
      <c r="K93" s="9">
        <f t="shared" si="42"/>
        <v>0.21900826446280997</v>
      </c>
      <c r="L93" s="9">
        <f t="shared" si="43"/>
        <v>0.19834710743801653</v>
      </c>
      <c r="M93" s="9">
        <f t="shared" si="44"/>
        <v>0.1776859504132231</v>
      </c>
      <c r="N93" s="9" t="str">
        <f t="shared" si="45"/>
        <v/>
      </c>
      <c r="O93" s="9" t="str">
        <f t="shared" si="46"/>
        <v/>
      </c>
      <c r="P93" s="9" t="str">
        <f t="shared" si="47"/>
        <v/>
      </c>
      <c r="Q93" s="9" t="e">
        <f>IF(#REF!="","",#REF!/$I93-1)</f>
        <v>#REF!</v>
      </c>
      <c r="R93" s="460">
        <v>300</v>
      </c>
      <c r="S93" s="93">
        <v>295</v>
      </c>
      <c r="T93" s="93">
        <v>290</v>
      </c>
      <c r="U93" s="93">
        <v>285</v>
      </c>
      <c r="V93" s="94"/>
      <c r="W93" s="94"/>
      <c r="X93" s="94"/>
      <c r="Y93" s="78"/>
      <c r="Z93" s="930">
        <f t="shared" si="48"/>
        <v>304.5</v>
      </c>
      <c r="AA93" s="78">
        <f t="shared" si="49"/>
        <v>299.5</v>
      </c>
      <c r="AB93" s="78">
        <f t="shared" si="50"/>
        <v>294.5</v>
      </c>
      <c r="AC93" s="78">
        <f t="shared" si="51"/>
        <v>289.5</v>
      </c>
      <c r="AD93" s="78" t="str">
        <f t="shared" si="52"/>
        <v/>
      </c>
      <c r="AE93" s="78" t="str">
        <f t="shared" si="53"/>
        <v/>
      </c>
      <c r="AF93" s="78" t="str">
        <f t="shared" si="54"/>
        <v/>
      </c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</row>
    <row r="94" spans="1:45" ht="15.75" customHeight="1" x14ac:dyDescent="0.2">
      <c r="A94" s="175" t="s">
        <v>842</v>
      </c>
      <c r="B94" s="76" t="s">
        <v>1485</v>
      </c>
      <c r="C94" s="76"/>
      <c r="D94" s="695" t="e">
        <f>VLOOKUP(C94,'Items in Tally'!$A$2:$D$4982,2,FALSE)</f>
        <v>#N/A</v>
      </c>
      <c r="E94" s="76"/>
      <c r="F94" s="76"/>
      <c r="G94" s="240"/>
      <c r="H94" s="17">
        <v>2.15</v>
      </c>
      <c r="I94" s="75">
        <v>168</v>
      </c>
      <c r="J94" s="9">
        <f t="shared" si="41"/>
        <v>0.25</v>
      </c>
      <c r="K94" s="9">
        <f t="shared" si="42"/>
        <v>0.22023809523809534</v>
      </c>
      <c r="L94" s="9">
        <f t="shared" si="43"/>
        <v>0.19047619047619047</v>
      </c>
      <c r="M94" s="9">
        <f t="shared" si="44"/>
        <v>0.16071428571428581</v>
      </c>
      <c r="N94" s="9" t="str">
        <f t="shared" si="45"/>
        <v/>
      </c>
      <c r="O94" s="9" t="str">
        <f t="shared" si="46"/>
        <v/>
      </c>
      <c r="P94" s="9" t="str">
        <f t="shared" si="47"/>
        <v/>
      </c>
      <c r="Q94" s="9" t="e">
        <f>IF(#REF!="","",#REF!/$I94-1)</f>
        <v>#REF!</v>
      </c>
      <c r="R94" s="460">
        <v>210</v>
      </c>
      <c r="S94" s="93" t="s">
        <v>1483</v>
      </c>
      <c r="T94" s="93">
        <v>200</v>
      </c>
      <c r="U94" s="93">
        <v>195</v>
      </c>
      <c r="V94" s="94"/>
      <c r="W94" s="94"/>
      <c r="X94" s="94"/>
      <c r="Y94" s="78"/>
      <c r="Z94" s="930">
        <f t="shared" si="48"/>
        <v>213.5</v>
      </c>
      <c r="AA94" s="78">
        <f t="shared" si="49"/>
        <v>208.5</v>
      </c>
      <c r="AB94" s="78">
        <f t="shared" si="50"/>
        <v>203</v>
      </c>
      <c r="AC94" s="78">
        <f t="shared" si="51"/>
        <v>198</v>
      </c>
      <c r="AD94" s="78" t="str">
        <f t="shared" si="52"/>
        <v/>
      </c>
      <c r="AE94" s="78" t="str">
        <f t="shared" si="53"/>
        <v/>
      </c>
      <c r="AF94" s="78" t="str">
        <f t="shared" si="54"/>
        <v/>
      </c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</row>
    <row r="95" spans="1:45" ht="15.75" customHeight="1" x14ac:dyDescent="0.2">
      <c r="A95" s="171" t="s">
        <v>842</v>
      </c>
      <c r="B95" s="68" t="s">
        <v>1486</v>
      </c>
      <c r="C95" s="68"/>
      <c r="D95" s="695" t="e">
        <f>VLOOKUP(C95,'Items in Tally'!$A$2:$D$4982,2,FALSE)</f>
        <v>#N/A</v>
      </c>
      <c r="E95" s="68"/>
      <c r="F95" s="68"/>
      <c r="G95" s="475">
        <v>44856</v>
      </c>
      <c r="H95" s="35">
        <v>3.35</v>
      </c>
      <c r="I95" s="39">
        <v>280</v>
      </c>
      <c r="J95" s="6">
        <f t="shared" si="41"/>
        <v>0.1964285714285714</v>
      </c>
      <c r="K95" s="6">
        <f t="shared" si="42"/>
        <v>0.16071428571428581</v>
      </c>
      <c r="L95" s="6">
        <f t="shared" si="43"/>
        <v>0.14285714285714279</v>
      </c>
      <c r="M95" s="6">
        <f t="shared" si="44"/>
        <v>0.125</v>
      </c>
      <c r="N95" s="6" t="str">
        <f t="shared" si="45"/>
        <v/>
      </c>
      <c r="O95" s="6" t="str">
        <f t="shared" si="46"/>
        <v/>
      </c>
      <c r="P95" s="6" t="str">
        <f t="shared" si="47"/>
        <v/>
      </c>
      <c r="Q95" s="6" t="e">
        <f>IF(#REF!="","",#REF!/$I95-1)</f>
        <v>#REF!</v>
      </c>
      <c r="R95" s="457">
        <v>335</v>
      </c>
      <c r="S95" s="90">
        <v>325</v>
      </c>
      <c r="T95" s="90">
        <v>320</v>
      </c>
      <c r="U95" s="90">
        <v>315</v>
      </c>
      <c r="V95" s="91"/>
      <c r="W95" s="91"/>
      <c r="X95" s="91"/>
      <c r="Y95" s="92"/>
      <c r="Z95" s="458">
        <f t="shared" si="48"/>
        <v>340.5</v>
      </c>
      <c r="AA95" s="92">
        <f t="shared" si="49"/>
        <v>330</v>
      </c>
      <c r="AB95" s="92">
        <f t="shared" si="50"/>
        <v>325</v>
      </c>
      <c r="AC95" s="92">
        <f t="shared" si="51"/>
        <v>320</v>
      </c>
      <c r="AD95" s="92" t="str">
        <f t="shared" si="52"/>
        <v/>
      </c>
      <c r="AE95" s="92" t="str">
        <f t="shared" si="53"/>
        <v/>
      </c>
      <c r="AF95" s="92" t="str">
        <f t="shared" si="54"/>
        <v/>
      </c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</row>
    <row r="96" spans="1:45" ht="15.75" customHeight="1" x14ac:dyDescent="0.2">
      <c r="A96" s="171" t="s">
        <v>842</v>
      </c>
      <c r="B96" s="68" t="s">
        <v>1487</v>
      </c>
      <c r="C96" s="68"/>
      <c r="D96" s="695" t="e">
        <f>VLOOKUP(C96,'Items in Tally'!$A$2:$D$4982,2,FALSE)</f>
        <v>#N/A</v>
      </c>
      <c r="E96" s="68"/>
      <c r="F96" s="68"/>
      <c r="G96" s="237"/>
      <c r="H96" s="35">
        <v>2.79</v>
      </c>
      <c r="I96" s="39">
        <v>222</v>
      </c>
      <c r="J96" s="6" t="str">
        <f t="shared" si="41"/>
        <v/>
      </c>
      <c r="K96" s="6" t="str">
        <f t="shared" si="42"/>
        <v/>
      </c>
      <c r="L96" s="6" t="str">
        <f t="shared" si="43"/>
        <v/>
      </c>
      <c r="M96" s="6" t="str">
        <f t="shared" si="44"/>
        <v/>
      </c>
      <c r="N96" s="6" t="str">
        <f t="shared" si="45"/>
        <v/>
      </c>
      <c r="O96" s="6" t="str">
        <f t="shared" si="46"/>
        <v/>
      </c>
      <c r="P96" s="6" t="str">
        <f t="shared" si="47"/>
        <v/>
      </c>
      <c r="Q96" s="6" t="e">
        <f>IF(#REF!="","",#REF!/$I96-1)</f>
        <v>#REF!</v>
      </c>
      <c r="R96" s="457"/>
      <c r="S96" s="90"/>
      <c r="T96" s="90"/>
      <c r="U96" s="90"/>
      <c r="V96" s="91"/>
      <c r="W96" s="91"/>
      <c r="X96" s="91"/>
      <c r="Y96" s="92"/>
      <c r="Z96" s="458" t="str">
        <f t="shared" si="48"/>
        <v/>
      </c>
      <c r="AA96" s="92" t="str">
        <f t="shared" si="49"/>
        <v/>
      </c>
      <c r="AB96" s="92" t="str">
        <f t="shared" si="50"/>
        <v/>
      </c>
      <c r="AC96" s="92" t="str">
        <f t="shared" si="51"/>
        <v/>
      </c>
      <c r="AD96" s="92" t="str">
        <f t="shared" si="52"/>
        <v/>
      </c>
      <c r="AE96" s="92" t="str">
        <f t="shared" si="53"/>
        <v/>
      </c>
      <c r="AF96" s="92" t="str">
        <f t="shared" si="54"/>
        <v/>
      </c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</row>
    <row r="97" spans="1:45" s="578" customFormat="1" ht="15.75" customHeight="1" x14ac:dyDescent="0.2">
      <c r="A97" s="171" t="s">
        <v>842</v>
      </c>
      <c r="B97" s="68" t="s">
        <v>1488</v>
      </c>
      <c r="C97" s="68"/>
      <c r="D97" s="695" t="e">
        <f>VLOOKUP(C97,'Items in Tally'!$A$2:$D$4982,2,FALSE)</f>
        <v>#N/A</v>
      </c>
      <c r="E97" s="68"/>
      <c r="F97" s="68"/>
      <c r="G97" s="475">
        <v>44795</v>
      </c>
      <c r="H97" s="35">
        <v>3.5</v>
      </c>
      <c r="I97" s="39">
        <v>291</v>
      </c>
      <c r="J97" s="6">
        <f t="shared" si="41"/>
        <v>0.20274914089347074</v>
      </c>
      <c r="K97" s="6">
        <f t="shared" si="42"/>
        <v>0.16151202749140903</v>
      </c>
      <c r="L97" s="6">
        <f t="shared" si="43"/>
        <v>0.15120274914089338</v>
      </c>
      <c r="M97" s="6">
        <f t="shared" si="44"/>
        <v>0.134020618556701</v>
      </c>
      <c r="N97" s="6" t="str">
        <f t="shared" si="45"/>
        <v/>
      </c>
      <c r="O97" s="6" t="str">
        <f t="shared" si="46"/>
        <v/>
      </c>
      <c r="P97" s="6" t="str">
        <f t="shared" si="47"/>
        <v/>
      </c>
      <c r="Q97" s="6" t="e">
        <f>IF(#REF!="","",#REF!/$I97-1)</f>
        <v>#REF!</v>
      </c>
      <c r="R97" s="457">
        <v>350</v>
      </c>
      <c r="S97" s="90">
        <v>338</v>
      </c>
      <c r="T97" s="90">
        <v>335</v>
      </c>
      <c r="U97" s="90">
        <v>330</v>
      </c>
      <c r="V97" s="91"/>
      <c r="W97" s="91"/>
      <c r="X97" s="91"/>
      <c r="Y97" s="92"/>
      <c r="Z97" s="458">
        <f t="shared" si="48"/>
        <v>355.5</v>
      </c>
      <c r="AA97" s="92">
        <f t="shared" si="49"/>
        <v>343.5</v>
      </c>
      <c r="AB97" s="92">
        <f t="shared" si="50"/>
        <v>340.5</v>
      </c>
      <c r="AC97" s="92">
        <f t="shared" si="51"/>
        <v>335</v>
      </c>
      <c r="AD97" s="92" t="str">
        <f t="shared" si="52"/>
        <v/>
      </c>
      <c r="AE97" s="92" t="str">
        <f t="shared" si="53"/>
        <v/>
      </c>
      <c r="AF97" s="92" t="str">
        <f t="shared" si="54"/>
        <v/>
      </c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</row>
    <row r="98" spans="1:45" ht="15.75" customHeight="1" x14ac:dyDescent="0.2">
      <c r="A98" s="165"/>
      <c r="B98" s="76"/>
      <c r="C98" s="76"/>
      <c r="D98" s="695" t="e">
        <f>VLOOKUP(C98,'Items in Tally'!$A$2:$D$4982,2,FALSE)</f>
        <v>#N/A</v>
      </c>
      <c r="E98" s="76"/>
      <c r="F98" s="76"/>
      <c r="G98" s="240"/>
      <c r="H98" s="17"/>
      <c r="I98" s="75"/>
      <c r="J98" s="3" t="str">
        <f t="shared" si="41"/>
        <v/>
      </c>
      <c r="K98" s="3" t="str">
        <f t="shared" si="42"/>
        <v/>
      </c>
      <c r="L98" s="3" t="str">
        <f t="shared" si="43"/>
        <v/>
      </c>
      <c r="M98" s="3" t="str">
        <f t="shared" si="44"/>
        <v/>
      </c>
      <c r="N98" s="3" t="str">
        <f t="shared" si="45"/>
        <v/>
      </c>
      <c r="O98" s="3" t="str">
        <f t="shared" si="46"/>
        <v/>
      </c>
      <c r="P98" s="3" t="str">
        <f t="shared" si="47"/>
        <v/>
      </c>
      <c r="Q98" s="3" t="e">
        <f>IF(#REF!="","",#REF!/$I98-1)</f>
        <v>#REF!</v>
      </c>
      <c r="R98" s="460"/>
      <c r="S98" s="93"/>
      <c r="T98" s="93"/>
      <c r="U98" s="93"/>
      <c r="V98" s="94"/>
      <c r="W98" s="94"/>
      <c r="X98" s="94"/>
      <c r="Y98" s="2"/>
      <c r="Z98" s="458" t="str">
        <f t="shared" si="48"/>
        <v/>
      </c>
      <c r="AA98" s="92" t="str">
        <f t="shared" si="49"/>
        <v/>
      </c>
      <c r="AB98" s="92" t="str">
        <f t="shared" si="50"/>
        <v/>
      </c>
      <c r="AC98" s="92" t="str">
        <f t="shared" si="51"/>
        <v/>
      </c>
      <c r="AD98" s="92" t="str">
        <f t="shared" si="52"/>
        <v/>
      </c>
      <c r="AE98" s="92" t="str">
        <f t="shared" si="53"/>
        <v/>
      </c>
      <c r="AF98" s="92" t="str">
        <f t="shared" si="54"/>
        <v/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:45" ht="15.75" customHeight="1" x14ac:dyDescent="0.2">
      <c r="A99" s="175" t="s">
        <v>856</v>
      </c>
      <c r="B99" s="76" t="s">
        <v>1489</v>
      </c>
      <c r="C99" s="76"/>
      <c r="D99" s="695" t="e">
        <f>VLOOKUP(C99,'Items in Tally'!$A$2:$D$4982,2,FALSE)</f>
        <v>#N/A</v>
      </c>
      <c r="E99" s="76"/>
      <c r="F99" s="76"/>
      <c r="G99" s="461">
        <v>44856</v>
      </c>
      <c r="H99" s="17">
        <v>3.4129999999999998</v>
      </c>
      <c r="I99" s="75">
        <v>285</v>
      </c>
      <c r="J99" s="9">
        <f t="shared" si="41"/>
        <v>0.15789473684210531</v>
      </c>
      <c r="K99" s="9">
        <f t="shared" si="42"/>
        <v>0.14035087719298245</v>
      </c>
      <c r="L99" s="9">
        <f t="shared" si="43"/>
        <v>0.12280701754385959</v>
      </c>
      <c r="M99" s="9">
        <f t="shared" si="44"/>
        <v>0.10526315789473695</v>
      </c>
      <c r="N99" s="9" t="str">
        <f t="shared" si="45"/>
        <v/>
      </c>
      <c r="O99" s="9" t="str">
        <f t="shared" si="46"/>
        <v/>
      </c>
      <c r="P99" s="9" t="str">
        <f t="shared" si="47"/>
        <v/>
      </c>
      <c r="Q99" s="9" t="e">
        <f>IF(#REF!="","",#REF!/$I99-1)</f>
        <v>#REF!</v>
      </c>
      <c r="R99" s="460">
        <v>330</v>
      </c>
      <c r="S99" s="93">
        <v>325</v>
      </c>
      <c r="T99" s="93">
        <v>320</v>
      </c>
      <c r="U99" s="93">
        <v>315</v>
      </c>
      <c r="V99" s="94"/>
      <c r="W99" s="94"/>
      <c r="X99" s="94"/>
      <c r="Y99" s="78"/>
      <c r="Z99" s="930">
        <f t="shared" si="48"/>
        <v>335</v>
      </c>
      <c r="AA99" s="78">
        <f t="shared" si="49"/>
        <v>330</v>
      </c>
      <c r="AB99" s="78">
        <f t="shared" si="50"/>
        <v>325</v>
      </c>
      <c r="AC99" s="78">
        <f t="shared" si="51"/>
        <v>320</v>
      </c>
      <c r="AD99" s="78" t="str">
        <f t="shared" si="52"/>
        <v/>
      </c>
      <c r="AE99" s="78" t="str">
        <f t="shared" si="53"/>
        <v/>
      </c>
      <c r="AF99" s="78" t="str">
        <f t="shared" si="54"/>
        <v/>
      </c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</row>
    <row r="100" spans="1:45" ht="15.75" customHeight="1" x14ac:dyDescent="0.2">
      <c r="A100" s="175" t="s">
        <v>856</v>
      </c>
      <c r="B100" s="76" t="s">
        <v>1490</v>
      </c>
      <c r="C100" s="76"/>
      <c r="D100" s="695" t="e">
        <f>VLOOKUP(C100,'Items in Tally'!$A$2:$D$4982,2,FALSE)</f>
        <v>#N/A</v>
      </c>
      <c r="E100" s="76"/>
      <c r="F100" s="76"/>
      <c r="G100" s="461">
        <v>44856</v>
      </c>
      <c r="H100" s="17">
        <v>3.05</v>
      </c>
      <c r="I100" s="75">
        <v>255</v>
      </c>
      <c r="J100" s="9">
        <f t="shared" si="41"/>
        <v>0.19607843137254899</v>
      </c>
      <c r="K100" s="9">
        <f t="shared" si="42"/>
        <v>0.17647058823529416</v>
      </c>
      <c r="L100" s="9">
        <f t="shared" si="43"/>
        <v>0.15686274509803932</v>
      </c>
      <c r="M100" s="9">
        <f t="shared" si="44"/>
        <v>0.13725490196078427</v>
      </c>
      <c r="N100" s="9" t="str">
        <f t="shared" si="45"/>
        <v/>
      </c>
      <c r="O100" s="9" t="str">
        <f t="shared" si="46"/>
        <v/>
      </c>
      <c r="P100" s="9" t="str">
        <f t="shared" si="47"/>
        <v/>
      </c>
      <c r="Q100" s="9" t="e">
        <f>IF(#REF!="","",#REF!/$I100-1)</f>
        <v>#REF!</v>
      </c>
      <c r="R100" s="460">
        <v>305</v>
      </c>
      <c r="S100" s="93">
        <v>300</v>
      </c>
      <c r="T100" s="93">
        <v>295</v>
      </c>
      <c r="U100" s="93">
        <v>290</v>
      </c>
      <c r="V100" s="94"/>
      <c r="W100" s="94"/>
      <c r="X100" s="94"/>
      <c r="Y100" s="78"/>
      <c r="Z100" s="930">
        <f t="shared" si="48"/>
        <v>310</v>
      </c>
      <c r="AA100" s="78">
        <f t="shared" si="49"/>
        <v>304.5</v>
      </c>
      <c r="AB100" s="78">
        <f t="shared" si="50"/>
        <v>299.5</v>
      </c>
      <c r="AC100" s="78">
        <f t="shared" si="51"/>
        <v>294.5</v>
      </c>
      <c r="AD100" s="78" t="str">
        <f t="shared" si="52"/>
        <v/>
      </c>
      <c r="AE100" s="78" t="str">
        <f t="shared" si="53"/>
        <v/>
      </c>
      <c r="AF100" s="78" t="str">
        <f t="shared" si="54"/>
        <v/>
      </c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</row>
    <row r="101" spans="1:45" ht="15.75" customHeight="1" x14ac:dyDescent="0.2">
      <c r="A101" s="171" t="s">
        <v>856</v>
      </c>
      <c r="B101" s="68" t="s">
        <v>1491</v>
      </c>
      <c r="C101" s="68"/>
      <c r="D101" s="695" t="e">
        <f>VLOOKUP(C101,'Items in Tally'!$A$2:$D$4982,2,FALSE)</f>
        <v>#N/A</v>
      </c>
      <c r="E101" s="68"/>
      <c r="F101" s="68"/>
      <c r="G101" s="237"/>
      <c r="H101" s="35">
        <v>2.75</v>
      </c>
      <c r="I101" s="39">
        <v>212</v>
      </c>
      <c r="J101" s="6" t="str">
        <f t="shared" si="41"/>
        <v/>
      </c>
      <c r="K101" s="6" t="str">
        <f t="shared" si="42"/>
        <v/>
      </c>
      <c r="L101" s="6" t="str">
        <f t="shared" si="43"/>
        <v/>
      </c>
      <c r="M101" s="6" t="str">
        <f t="shared" si="44"/>
        <v/>
      </c>
      <c r="N101" s="6" t="str">
        <f t="shared" si="45"/>
        <v/>
      </c>
      <c r="O101" s="6" t="str">
        <f t="shared" si="46"/>
        <v/>
      </c>
      <c r="P101" s="6" t="str">
        <f t="shared" si="47"/>
        <v/>
      </c>
      <c r="Q101" s="6" t="e">
        <f>IF(#REF!="","",#REF!/$I101-1)</f>
        <v>#REF!</v>
      </c>
      <c r="R101" s="457"/>
      <c r="S101" s="90"/>
      <c r="T101" s="90"/>
      <c r="U101" s="90"/>
      <c r="V101" s="91"/>
      <c r="W101" s="91"/>
      <c r="X101" s="91"/>
      <c r="Y101" s="92"/>
      <c r="Z101" s="458" t="str">
        <f t="shared" si="48"/>
        <v/>
      </c>
      <c r="AA101" s="92" t="str">
        <f t="shared" si="49"/>
        <v/>
      </c>
      <c r="AB101" s="92" t="str">
        <f t="shared" si="50"/>
        <v/>
      </c>
      <c r="AC101" s="92" t="str">
        <f t="shared" si="51"/>
        <v/>
      </c>
      <c r="AD101" s="92" t="str">
        <f t="shared" si="52"/>
        <v/>
      </c>
      <c r="AE101" s="92" t="str">
        <f t="shared" si="53"/>
        <v/>
      </c>
      <c r="AF101" s="92" t="str">
        <f t="shared" si="54"/>
        <v/>
      </c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</row>
    <row r="102" spans="1:45" ht="15.75" customHeight="1" x14ac:dyDescent="0.2">
      <c r="A102" s="175" t="s">
        <v>856</v>
      </c>
      <c r="B102" s="76" t="s">
        <v>1492</v>
      </c>
      <c r="C102" s="76"/>
      <c r="D102" s="695" t="e">
        <f>VLOOKUP(C102,'Items in Tally'!$A$2:$D$4982,2,FALSE)</f>
        <v>#N/A</v>
      </c>
      <c r="E102" s="76"/>
      <c r="F102" s="76"/>
      <c r="G102" s="459">
        <v>44856</v>
      </c>
      <c r="H102" s="17">
        <v>3.05</v>
      </c>
      <c r="I102" s="75">
        <v>255</v>
      </c>
      <c r="J102" s="9">
        <f t="shared" si="41"/>
        <v>0.19607843137254899</v>
      </c>
      <c r="K102" s="9">
        <f t="shared" si="42"/>
        <v>0.17647058823529416</v>
      </c>
      <c r="L102" s="9">
        <f t="shared" si="43"/>
        <v>0.15686274509803932</v>
      </c>
      <c r="M102" s="9">
        <f t="shared" si="44"/>
        <v>0.13725490196078427</v>
      </c>
      <c r="N102" s="9" t="str">
        <f t="shared" si="45"/>
        <v/>
      </c>
      <c r="O102" s="9" t="str">
        <f t="shared" si="46"/>
        <v/>
      </c>
      <c r="P102" s="9" t="str">
        <f t="shared" si="47"/>
        <v/>
      </c>
      <c r="Q102" s="9" t="e">
        <f>IF(#REF!="","",#REF!/$I102-1)</f>
        <v>#REF!</v>
      </c>
      <c r="R102" s="460">
        <v>305</v>
      </c>
      <c r="S102" s="93">
        <v>300</v>
      </c>
      <c r="T102" s="93">
        <v>295</v>
      </c>
      <c r="U102" s="93">
        <v>290</v>
      </c>
      <c r="V102" s="94"/>
      <c r="W102" s="94"/>
      <c r="X102" s="94"/>
      <c r="Y102" s="78"/>
      <c r="Z102" s="930">
        <f t="shared" si="48"/>
        <v>310</v>
      </c>
      <c r="AA102" s="78">
        <f t="shared" si="49"/>
        <v>304.5</v>
      </c>
      <c r="AB102" s="78">
        <f t="shared" si="50"/>
        <v>299.5</v>
      </c>
      <c r="AC102" s="78">
        <f t="shared" si="51"/>
        <v>294.5</v>
      </c>
      <c r="AD102" s="78" t="str">
        <f t="shared" si="52"/>
        <v/>
      </c>
      <c r="AE102" s="78" t="str">
        <f t="shared" si="53"/>
        <v/>
      </c>
      <c r="AF102" s="78" t="str">
        <f t="shared" si="54"/>
        <v/>
      </c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</row>
    <row r="103" spans="1:45" ht="15.75" customHeight="1" x14ac:dyDescent="0.2">
      <c r="A103" s="175" t="s">
        <v>856</v>
      </c>
      <c r="B103" s="76" t="s">
        <v>1493</v>
      </c>
      <c r="C103" s="76"/>
      <c r="D103" s="695" t="e">
        <f>VLOOKUP(C103,'Items in Tally'!$A$2:$D$4982,2,FALSE)</f>
        <v>#N/A</v>
      </c>
      <c r="E103" s="76"/>
      <c r="F103" s="76"/>
      <c r="G103" s="459">
        <v>44734</v>
      </c>
      <c r="H103" s="17">
        <v>3.66</v>
      </c>
      <c r="I103" s="75">
        <v>295</v>
      </c>
      <c r="J103" s="9">
        <f t="shared" si="41"/>
        <v>0.13559322033898313</v>
      </c>
      <c r="K103" s="9">
        <f t="shared" si="42"/>
        <v>0.11864406779661008</v>
      </c>
      <c r="L103" s="9">
        <f t="shared" si="43"/>
        <v>0.10169491525423724</v>
      </c>
      <c r="M103" s="9">
        <f t="shared" si="44"/>
        <v>8.4745762711864403E-2</v>
      </c>
      <c r="N103" s="9" t="str">
        <f t="shared" si="45"/>
        <v/>
      </c>
      <c r="O103" s="9" t="str">
        <f t="shared" si="46"/>
        <v/>
      </c>
      <c r="P103" s="9" t="str">
        <f t="shared" si="47"/>
        <v/>
      </c>
      <c r="Q103" s="9" t="e">
        <f>IF(#REF!="","",#REF!/$I103-1)</f>
        <v>#REF!</v>
      </c>
      <c r="R103" s="460">
        <v>335</v>
      </c>
      <c r="S103" s="93">
        <v>330</v>
      </c>
      <c r="T103" s="93">
        <v>325</v>
      </c>
      <c r="U103" s="93">
        <v>320</v>
      </c>
      <c r="V103" s="94"/>
      <c r="W103" s="94"/>
      <c r="X103" s="94"/>
      <c r="Y103" s="78"/>
      <c r="Z103" s="930">
        <f t="shared" si="48"/>
        <v>340.5</v>
      </c>
      <c r="AA103" s="78">
        <f t="shared" si="49"/>
        <v>335</v>
      </c>
      <c r="AB103" s="78">
        <f t="shared" si="50"/>
        <v>330</v>
      </c>
      <c r="AC103" s="78">
        <f t="shared" si="51"/>
        <v>325</v>
      </c>
      <c r="AD103" s="78" t="str">
        <f t="shared" si="52"/>
        <v/>
      </c>
      <c r="AE103" s="78" t="str">
        <f t="shared" si="53"/>
        <v/>
      </c>
      <c r="AF103" s="78" t="str">
        <f t="shared" si="54"/>
        <v/>
      </c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</row>
    <row r="104" spans="1:45" ht="15.75" customHeight="1" x14ac:dyDescent="0.2">
      <c r="A104" s="171" t="s">
        <v>856</v>
      </c>
      <c r="B104" s="68" t="s">
        <v>1494</v>
      </c>
      <c r="C104" s="68"/>
      <c r="D104" s="695" t="e">
        <f>VLOOKUP(C104,'Items in Tally'!$A$2:$D$4982,2,FALSE)</f>
        <v>#N/A</v>
      </c>
      <c r="E104" s="68"/>
      <c r="F104" s="68"/>
      <c r="G104" s="456">
        <v>44734</v>
      </c>
      <c r="H104" s="35">
        <v>3.4649999999999999</v>
      </c>
      <c r="I104" s="39">
        <v>279</v>
      </c>
      <c r="J104" s="9">
        <f t="shared" si="41"/>
        <v>0.16487455197132617</v>
      </c>
      <c r="K104" s="9">
        <f t="shared" si="42"/>
        <v>0.14695340501792109</v>
      </c>
      <c r="L104" s="9">
        <f t="shared" si="43"/>
        <v>0.12903225806451624</v>
      </c>
      <c r="M104" s="9">
        <f t="shared" si="44"/>
        <v>0.11111111111111116</v>
      </c>
      <c r="N104" s="9" t="str">
        <f t="shared" si="45"/>
        <v/>
      </c>
      <c r="O104" s="9" t="str">
        <f t="shared" si="46"/>
        <v/>
      </c>
      <c r="P104" s="9" t="str">
        <f t="shared" si="47"/>
        <v/>
      </c>
      <c r="Q104" s="9" t="e">
        <f>IF(#REF!="","",#REF!/$I104-1)</f>
        <v>#REF!</v>
      </c>
      <c r="R104" s="460">
        <v>325</v>
      </c>
      <c r="S104" s="93">
        <v>320</v>
      </c>
      <c r="T104" s="93">
        <v>315</v>
      </c>
      <c r="U104" s="93">
        <v>310</v>
      </c>
      <c r="V104" s="94"/>
      <c r="W104" s="94"/>
      <c r="X104" s="94"/>
      <c r="Y104" s="78"/>
      <c r="Z104" s="930">
        <f t="shared" si="48"/>
        <v>330</v>
      </c>
      <c r="AA104" s="78">
        <f t="shared" si="49"/>
        <v>325</v>
      </c>
      <c r="AB104" s="78">
        <f t="shared" si="50"/>
        <v>320</v>
      </c>
      <c r="AC104" s="78">
        <f t="shared" si="51"/>
        <v>315</v>
      </c>
      <c r="AD104" s="78" t="str">
        <f t="shared" si="52"/>
        <v/>
      </c>
      <c r="AE104" s="78" t="str">
        <f t="shared" si="53"/>
        <v/>
      </c>
      <c r="AF104" s="78" t="str">
        <f t="shared" si="54"/>
        <v/>
      </c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</row>
    <row r="105" spans="1:45" ht="15.75" customHeight="1" x14ac:dyDescent="0.2">
      <c r="A105" s="171" t="s">
        <v>856</v>
      </c>
      <c r="B105" s="68" t="s">
        <v>1495</v>
      </c>
      <c r="C105" s="68"/>
      <c r="D105" s="695" t="e">
        <f>VLOOKUP(C105,'Items in Tally'!$A$2:$D$4982,2,FALSE)</f>
        <v>#N/A</v>
      </c>
      <c r="E105" s="68"/>
      <c r="F105" s="68"/>
      <c r="G105" s="237"/>
      <c r="H105" s="35">
        <v>3.1</v>
      </c>
      <c r="I105" s="39">
        <v>239</v>
      </c>
      <c r="J105" s="6" t="str">
        <f t="shared" si="41"/>
        <v/>
      </c>
      <c r="K105" s="6" t="str">
        <f t="shared" si="42"/>
        <v/>
      </c>
      <c r="L105" s="6" t="str">
        <f t="shared" si="43"/>
        <v/>
      </c>
      <c r="M105" s="6" t="str">
        <f t="shared" si="44"/>
        <v/>
      </c>
      <c r="N105" s="6" t="str">
        <f t="shared" si="45"/>
        <v/>
      </c>
      <c r="O105" s="6" t="str">
        <f t="shared" si="46"/>
        <v/>
      </c>
      <c r="P105" s="6" t="str">
        <f t="shared" si="47"/>
        <v/>
      </c>
      <c r="Q105" s="6" t="e">
        <f>IF(#REF!="","",#REF!/$I105-1)</f>
        <v>#REF!</v>
      </c>
      <c r="R105" s="457"/>
      <c r="S105" s="90"/>
      <c r="T105" s="90"/>
      <c r="U105" s="90"/>
      <c r="V105" s="91"/>
      <c r="W105" s="91"/>
      <c r="X105" s="91"/>
      <c r="Y105" s="92"/>
      <c r="Z105" s="458" t="str">
        <f t="shared" si="48"/>
        <v/>
      </c>
      <c r="AA105" s="92" t="str">
        <f t="shared" si="49"/>
        <v/>
      </c>
      <c r="AB105" s="92" t="str">
        <f t="shared" si="50"/>
        <v/>
      </c>
      <c r="AC105" s="92" t="str">
        <f t="shared" si="51"/>
        <v/>
      </c>
      <c r="AD105" s="92" t="str">
        <f t="shared" si="52"/>
        <v/>
      </c>
      <c r="AE105" s="92" t="str">
        <f t="shared" si="53"/>
        <v/>
      </c>
      <c r="AF105" s="92" t="str">
        <f t="shared" si="54"/>
        <v/>
      </c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</row>
    <row r="106" spans="1:45" ht="15.75" customHeight="1" x14ac:dyDescent="0.2">
      <c r="A106" s="165"/>
      <c r="B106" s="76"/>
      <c r="C106" s="76"/>
      <c r="D106" s="695" t="e">
        <f>VLOOKUP(C106,'Items in Tally'!$A$2:$D$4982,2,FALSE)</f>
        <v>#N/A</v>
      </c>
      <c r="E106" s="76"/>
      <c r="F106" s="76"/>
      <c r="G106" s="240"/>
      <c r="H106" s="17"/>
      <c r="I106" s="75"/>
      <c r="J106" s="3" t="str">
        <f t="shared" si="41"/>
        <v/>
      </c>
      <c r="K106" s="3" t="str">
        <f t="shared" si="42"/>
        <v/>
      </c>
      <c r="L106" s="3" t="str">
        <f t="shared" si="43"/>
        <v/>
      </c>
      <c r="M106" s="3" t="str">
        <f t="shared" si="44"/>
        <v/>
      </c>
      <c r="N106" s="3" t="str">
        <f t="shared" si="45"/>
        <v/>
      </c>
      <c r="O106" s="3" t="str">
        <f t="shared" si="46"/>
        <v/>
      </c>
      <c r="P106" s="3" t="str">
        <f t="shared" si="47"/>
        <v/>
      </c>
      <c r="Q106" s="3" t="e">
        <f>IF(#REF!="","",#REF!/$I106-1)</f>
        <v>#REF!</v>
      </c>
      <c r="R106" s="460"/>
      <c r="S106" s="93"/>
      <c r="T106" s="93"/>
      <c r="U106" s="93"/>
      <c r="V106" s="94"/>
      <c r="W106" s="94"/>
      <c r="X106" s="94"/>
      <c r="Y106" s="2"/>
      <c r="Z106" s="458" t="str">
        <f t="shared" si="48"/>
        <v/>
      </c>
      <c r="AA106" s="92" t="str">
        <f t="shared" si="49"/>
        <v/>
      </c>
      <c r="AB106" s="92" t="str">
        <f t="shared" si="50"/>
        <v/>
      </c>
      <c r="AC106" s="92" t="str">
        <f t="shared" si="51"/>
        <v/>
      </c>
      <c r="AD106" s="92" t="str">
        <f t="shared" si="52"/>
        <v/>
      </c>
      <c r="AE106" s="92" t="str">
        <f t="shared" si="53"/>
        <v/>
      </c>
      <c r="AF106" s="92" t="str">
        <f t="shared" si="54"/>
        <v/>
      </c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:45" ht="15.75" customHeight="1" x14ac:dyDescent="0.2">
      <c r="A107" s="171" t="s">
        <v>1496</v>
      </c>
      <c r="B107" s="68" t="s">
        <v>1497</v>
      </c>
      <c r="C107" s="68"/>
      <c r="D107" s="695" t="e">
        <f>VLOOKUP(C107,'Items in Tally'!$A$2:$D$4982,2,FALSE)</f>
        <v>#N/A</v>
      </c>
      <c r="E107" s="68"/>
      <c r="F107" s="68"/>
      <c r="G107" s="456">
        <v>44795</v>
      </c>
      <c r="H107" s="35">
        <v>2.2029999999999998</v>
      </c>
      <c r="I107" s="39">
        <v>183.2</v>
      </c>
      <c r="J107" s="6">
        <f t="shared" si="41"/>
        <v>0.20087336244541487</v>
      </c>
      <c r="K107" s="6">
        <f t="shared" si="42"/>
        <v>0.17358078602620086</v>
      </c>
      <c r="L107" s="6">
        <f t="shared" si="43"/>
        <v>0.14628820960698707</v>
      </c>
      <c r="M107" s="6">
        <f t="shared" si="44"/>
        <v>0.11899563318777306</v>
      </c>
      <c r="N107" s="6" t="str">
        <f t="shared" si="45"/>
        <v/>
      </c>
      <c r="O107" s="6" t="str">
        <f t="shared" si="46"/>
        <v/>
      </c>
      <c r="P107" s="6" t="str">
        <f t="shared" si="47"/>
        <v/>
      </c>
      <c r="Q107" s="6" t="e">
        <f>IF(#REF!="","",#REF!/$I107-1)</f>
        <v>#REF!</v>
      </c>
      <c r="R107" s="457">
        <v>220</v>
      </c>
      <c r="S107" s="90">
        <v>215</v>
      </c>
      <c r="T107" s="90">
        <v>210</v>
      </c>
      <c r="U107" s="90">
        <v>205</v>
      </c>
      <c r="V107" s="91"/>
      <c r="W107" s="91"/>
      <c r="X107" s="91"/>
      <c r="Y107" s="92"/>
      <c r="Z107" s="458">
        <f t="shared" si="48"/>
        <v>223.5</v>
      </c>
      <c r="AA107" s="92">
        <f t="shared" si="49"/>
        <v>218.5</v>
      </c>
      <c r="AB107" s="92">
        <f t="shared" si="50"/>
        <v>213.5</v>
      </c>
      <c r="AC107" s="92">
        <f t="shared" si="51"/>
        <v>208.5</v>
      </c>
      <c r="AD107" s="92" t="str">
        <f t="shared" si="52"/>
        <v/>
      </c>
      <c r="AE107" s="92" t="str">
        <f t="shared" si="53"/>
        <v/>
      </c>
      <c r="AF107" s="92" t="str">
        <f t="shared" si="54"/>
        <v/>
      </c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</row>
    <row r="108" spans="1:45" ht="15.75" customHeight="1" x14ac:dyDescent="0.2">
      <c r="A108" s="175" t="s">
        <v>1496</v>
      </c>
      <c r="B108" s="76" t="s">
        <v>1498</v>
      </c>
      <c r="C108" s="76"/>
      <c r="D108" s="695" t="e">
        <f>VLOOKUP(C108,'Items in Tally'!$A$2:$D$4982,2,FALSE)</f>
        <v>#N/A</v>
      </c>
      <c r="E108" s="76"/>
      <c r="F108" s="76"/>
      <c r="G108" s="461">
        <v>44795</v>
      </c>
      <c r="H108" s="17">
        <v>2.17</v>
      </c>
      <c r="I108" s="75">
        <v>180.45</v>
      </c>
      <c r="J108" s="9">
        <f t="shared" si="41"/>
        <v>0.21917428650595738</v>
      </c>
      <c r="K108" s="9">
        <f t="shared" si="42"/>
        <v>0.19146577999445835</v>
      </c>
      <c r="L108" s="9">
        <f t="shared" si="43"/>
        <v>0.16375727348295932</v>
      </c>
      <c r="M108" s="9">
        <f t="shared" si="44"/>
        <v>0.13604876697146029</v>
      </c>
      <c r="N108" s="9" t="str">
        <f t="shared" si="45"/>
        <v/>
      </c>
      <c r="O108" s="9" t="str">
        <f t="shared" si="46"/>
        <v/>
      </c>
      <c r="P108" s="9" t="str">
        <f t="shared" si="47"/>
        <v/>
      </c>
      <c r="Q108" s="9" t="e">
        <f>IF(#REF!="","",#REF!/$I108-1)</f>
        <v>#REF!</v>
      </c>
      <c r="R108" s="460">
        <v>220</v>
      </c>
      <c r="S108" s="93">
        <v>215</v>
      </c>
      <c r="T108" s="93">
        <v>210</v>
      </c>
      <c r="U108" s="93">
        <v>205</v>
      </c>
      <c r="V108" s="94"/>
      <c r="W108" s="94"/>
      <c r="X108" s="94"/>
      <c r="Y108" s="78"/>
      <c r="Z108" s="930">
        <f t="shared" si="48"/>
        <v>223.5</v>
      </c>
      <c r="AA108" s="78">
        <f t="shared" si="49"/>
        <v>218.5</v>
      </c>
      <c r="AB108" s="78">
        <f t="shared" si="50"/>
        <v>213.5</v>
      </c>
      <c r="AC108" s="78">
        <f t="shared" si="51"/>
        <v>208.5</v>
      </c>
      <c r="AD108" s="78" t="str">
        <f t="shared" si="52"/>
        <v/>
      </c>
      <c r="AE108" s="78" t="str">
        <f t="shared" si="53"/>
        <v/>
      </c>
      <c r="AF108" s="78" t="str">
        <f t="shared" si="54"/>
        <v/>
      </c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</row>
    <row r="109" spans="1:45" ht="15.75" customHeight="1" x14ac:dyDescent="0.2">
      <c r="A109" s="165"/>
      <c r="B109" s="76"/>
      <c r="C109" s="76"/>
      <c r="D109" s="695" t="e">
        <f>VLOOKUP(C109,'Items in Tally'!$A$2:$D$4982,2,FALSE)</f>
        <v>#N/A</v>
      </c>
      <c r="E109" s="76"/>
      <c r="F109" s="76"/>
      <c r="G109" s="240"/>
      <c r="H109" s="17"/>
      <c r="I109" s="75"/>
      <c r="J109" s="3"/>
      <c r="K109" s="3"/>
      <c r="L109" s="3"/>
      <c r="M109" s="3"/>
      <c r="N109" s="3"/>
      <c r="O109" s="3"/>
      <c r="P109" s="3"/>
      <c r="Q109" s="3"/>
      <c r="R109" s="460"/>
      <c r="S109" s="93"/>
      <c r="T109" s="93"/>
      <c r="U109" s="93"/>
      <c r="V109" s="94"/>
      <c r="W109" s="94"/>
      <c r="X109" s="94"/>
      <c r="Y109" s="2"/>
      <c r="Z109" s="458" t="str">
        <f t="shared" si="48"/>
        <v/>
      </c>
      <c r="AA109" s="92" t="str">
        <f t="shared" si="49"/>
        <v/>
      </c>
      <c r="AB109" s="92" t="str">
        <f t="shared" si="50"/>
        <v/>
      </c>
      <c r="AC109" s="92" t="str">
        <f t="shared" si="51"/>
        <v/>
      </c>
      <c r="AD109" s="92" t="str">
        <f t="shared" si="52"/>
        <v/>
      </c>
      <c r="AE109" s="92" t="str">
        <f t="shared" si="53"/>
        <v/>
      </c>
      <c r="AF109" s="92" t="str">
        <f t="shared" si="54"/>
        <v/>
      </c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:45" ht="15.75" customHeight="1" x14ac:dyDescent="0.2">
      <c r="A110" s="175" t="s">
        <v>1467</v>
      </c>
      <c r="B110" s="76" t="s">
        <v>1499</v>
      </c>
      <c r="C110" s="76"/>
      <c r="D110" s="695" t="e">
        <f>VLOOKUP(C110,'Items in Tally'!$A$2:$D$4982,2,FALSE)</f>
        <v>#N/A</v>
      </c>
      <c r="E110" s="76"/>
      <c r="F110" s="76"/>
      <c r="G110" s="461">
        <v>44856</v>
      </c>
      <c r="H110" s="17">
        <v>2.65</v>
      </c>
      <c r="I110" s="75">
        <v>222</v>
      </c>
      <c r="J110" s="9">
        <f t="shared" ref="J110:P116" si="55">IF(R110="","",R110/$I110-1)</f>
        <v>0.19369369369369371</v>
      </c>
      <c r="K110" s="9">
        <f t="shared" si="55"/>
        <v>0.1711711711711712</v>
      </c>
      <c r="L110" s="9">
        <f t="shared" si="55"/>
        <v>0.14864864864864868</v>
      </c>
      <c r="M110" s="9">
        <f t="shared" si="55"/>
        <v>0.12612612612612617</v>
      </c>
      <c r="N110" s="9" t="str">
        <f t="shared" si="55"/>
        <v/>
      </c>
      <c r="O110" s="9" t="str">
        <f t="shared" si="55"/>
        <v/>
      </c>
      <c r="P110" s="9" t="str">
        <f t="shared" si="55"/>
        <v/>
      </c>
      <c r="Q110" s="9" t="e">
        <f>IF(#REF!="","",#REF!/$I110-1)</f>
        <v>#REF!</v>
      </c>
      <c r="R110" s="460">
        <v>265</v>
      </c>
      <c r="S110" s="93" t="s">
        <v>1500</v>
      </c>
      <c r="T110" s="93">
        <v>255</v>
      </c>
      <c r="U110" s="93">
        <v>250</v>
      </c>
      <c r="V110" s="94"/>
      <c r="W110" s="94"/>
      <c r="X110" s="94"/>
      <c r="Y110" s="78"/>
      <c r="Z110" s="930">
        <f t="shared" si="48"/>
        <v>269</v>
      </c>
      <c r="AA110" s="78">
        <f t="shared" si="49"/>
        <v>264</v>
      </c>
      <c r="AB110" s="78">
        <f t="shared" si="50"/>
        <v>259</v>
      </c>
      <c r="AC110" s="78">
        <f t="shared" si="51"/>
        <v>254</v>
      </c>
      <c r="AD110" s="78" t="str">
        <f t="shared" si="52"/>
        <v/>
      </c>
      <c r="AE110" s="78" t="str">
        <f t="shared" si="53"/>
        <v/>
      </c>
      <c r="AF110" s="78" t="str">
        <f t="shared" si="54"/>
        <v/>
      </c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</row>
    <row r="111" spans="1:45" ht="15.75" customHeight="1" x14ac:dyDescent="0.2">
      <c r="A111" s="175" t="s">
        <v>1467</v>
      </c>
      <c r="B111" s="76" t="s">
        <v>1501</v>
      </c>
      <c r="C111" s="76"/>
      <c r="D111" s="695" t="e">
        <f>VLOOKUP(C111,'Items in Tally'!$A$2:$D$4982,2,FALSE)</f>
        <v>#N/A</v>
      </c>
      <c r="E111" s="76"/>
      <c r="F111" s="76"/>
      <c r="G111" s="240"/>
      <c r="H111" s="17">
        <v>3.99</v>
      </c>
      <c r="I111" s="75">
        <v>307</v>
      </c>
      <c r="J111" s="9">
        <f t="shared" si="55"/>
        <v>0.10749185667752448</v>
      </c>
      <c r="K111" s="9">
        <f t="shared" si="55"/>
        <v>9.1205211726384405E-2</v>
      </c>
      <c r="L111" s="9">
        <f t="shared" si="55"/>
        <v>8.1433224755700362E-2</v>
      </c>
      <c r="M111" s="9">
        <f t="shared" si="55"/>
        <v>7.4918566775244333E-2</v>
      </c>
      <c r="N111" s="9" t="str">
        <f t="shared" si="55"/>
        <v/>
      </c>
      <c r="O111" s="9" t="str">
        <f t="shared" si="55"/>
        <v/>
      </c>
      <c r="P111" s="9" t="str">
        <f t="shared" si="55"/>
        <v/>
      </c>
      <c r="Q111" s="9" t="e">
        <f>IF(#REF!="","",#REF!/$I111-1)</f>
        <v>#REF!</v>
      </c>
      <c r="R111" s="460">
        <v>340</v>
      </c>
      <c r="S111" s="93" t="s">
        <v>1502</v>
      </c>
      <c r="T111" s="93">
        <v>332</v>
      </c>
      <c r="U111" s="93">
        <v>330</v>
      </c>
      <c r="V111" s="94"/>
      <c r="W111" s="94"/>
      <c r="X111" s="94"/>
      <c r="Y111" s="78"/>
      <c r="Z111" s="930">
        <f t="shared" si="48"/>
        <v>345.5</v>
      </c>
      <c r="AA111" s="78">
        <f t="shared" si="49"/>
        <v>340.5</v>
      </c>
      <c r="AB111" s="78">
        <f t="shared" si="50"/>
        <v>337</v>
      </c>
      <c r="AC111" s="78">
        <f t="shared" si="51"/>
        <v>335</v>
      </c>
      <c r="AD111" s="78" t="str">
        <f t="shared" si="52"/>
        <v/>
      </c>
      <c r="AE111" s="78" t="str">
        <f t="shared" si="53"/>
        <v/>
      </c>
      <c r="AF111" s="78" t="str">
        <f t="shared" si="54"/>
        <v/>
      </c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</row>
    <row r="112" spans="1:45" ht="15.75" customHeight="1" x14ac:dyDescent="0.2">
      <c r="A112" s="171" t="s">
        <v>1467</v>
      </c>
      <c r="B112" s="68" t="s">
        <v>1503</v>
      </c>
      <c r="C112" s="68"/>
      <c r="D112" s="695" t="e">
        <f>VLOOKUP(C112,'Items in Tally'!$A$2:$D$4982,2,FALSE)</f>
        <v>#N/A</v>
      </c>
      <c r="E112" s="68"/>
      <c r="F112" s="68"/>
      <c r="G112" s="237"/>
      <c r="H112" s="35">
        <v>3.59</v>
      </c>
      <c r="I112" s="39">
        <v>278</v>
      </c>
      <c r="J112" s="6" t="str">
        <f t="shared" si="55"/>
        <v/>
      </c>
      <c r="K112" s="6" t="str">
        <f t="shared" si="55"/>
        <v/>
      </c>
      <c r="L112" s="6" t="str">
        <f t="shared" si="55"/>
        <v/>
      </c>
      <c r="M112" s="6" t="str">
        <f t="shared" si="55"/>
        <v/>
      </c>
      <c r="N112" s="6" t="str">
        <f t="shared" si="55"/>
        <v/>
      </c>
      <c r="O112" s="6" t="str">
        <f t="shared" si="55"/>
        <v/>
      </c>
      <c r="P112" s="6" t="str">
        <f t="shared" si="55"/>
        <v/>
      </c>
      <c r="Q112" s="6" t="e">
        <f>IF(#REF!="","",#REF!/$I112-1)</f>
        <v>#REF!</v>
      </c>
      <c r="R112" s="457"/>
      <c r="S112" s="90"/>
      <c r="T112" s="90"/>
      <c r="U112" s="90"/>
      <c r="V112" s="91"/>
      <c r="W112" s="91"/>
      <c r="X112" s="91"/>
      <c r="Y112" s="92"/>
      <c r="Z112" s="458" t="str">
        <f t="shared" si="48"/>
        <v/>
      </c>
      <c r="AA112" s="92" t="str">
        <f t="shared" si="49"/>
        <v/>
      </c>
      <c r="AB112" s="92" t="str">
        <f t="shared" si="50"/>
        <v/>
      </c>
      <c r="AC112" s="92" t="str">
        <f t="shared" si="51"/>
        <v/>
      </c>
      <c r="AD112" s="92" t="str">
        <f t="shared" si="52"/>
        <v/>
      </c>
      <c r="AE112" s="92" t="str">
        <f t="shared" si="53"/>
        <v/>
      </c>
      <c r="AF112" s="92" t="str">
        <f t="shared" si="54"/>
        <v/>
      </c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</row>
    <row r="113" spans="1:45" ht="15.75" customHeight="1" x14ac:dyDescent="0.2">
      <c r="A113" s="165" t="s">
        <v>1467</v>
      </c>
      <c r="B113" s="76" t="s">
        <v>1504</v>
      </c>
      <c r="C113" s="76"/>
      <c r="D113" s="695" t="e">
        <f>VLOOKUP(C113,'Items in Tally'!$A$2:$D$4982,2,FALSE)</f>
        <v>#N/A</v>
      </c>
      <c r="E113" s="76"/>
      <c r="F113" s="76"/>
      <c r="G113" s="240"/>
      <c r="H113" s="17">
        <v>4.8</v>
      </c>
      <c r="I113" s="75">
        <v>336</v>
      </c>
      <c r="J113" s="3" t="str">
        <f t="shared" si="55"/>
        <v/>
      </c>
      <c r="K113" s="3" t="str">
        <f t="shared" si="55"/>
        <v/>
      </c>
      <c r="L113" s="3" t="str">
        <f t="shared" si="55"/>
        <v/>
      </c>
      <c r="M113" s="3" t="str">
        <f t="shared" si="55"/>
        <v/>
      </c>
      <c r="N113" s="3" t="str">
        <f t="shared" si="55"/>
        <v/>
      </c>
      <c r="O113" s="3" t="str">
        <f t="shared" si="55"/>
        <v/>
      </c>
      <c r="P113" s="3" t="str">
        <f t="shared" si="55"/>
        <v/>
      </c>
      <c r="Q113" s="3" t="e">
        <f>IF(#REF!="","",#REF!/$I113-1)</f>
        <v>#REF!</v>
      </c>
      <c r="R113" s="460"/>
      <c r="S113" s="93"/>
      <c r="T113" s="93"/>
      <c r="U113" s="93"/>
      <c r="V113" s="94"/>
      <c r="W113" s="94"/>
      <c r="X113" s="94"/>
      <c r="Y113" s="2"/>
      <c r="Z113" s="458" t="str">
        <f t="shared" si="48"/>
        <v/>
      </c>
      <c r="AA113" s="92" t="str">
        <f t="shared" si="49"/>
        <v/>
      </c>
      <c r="AB113" s="92" t="str">
        <f t="shared" si="50"/>
        <v/>
      </c>
      <c r="AC113" s="92" t="str">
        <f t="shared" si="51"/>
        <v/>
      </c>
      <c r="AD113" s="92" t="str">
        <f t="shared" si="52"/>
        <v/>
      </c>
      <c r="AE113" s="92" t="str">
        <f t="shared" si="53"/>
        <v/>
      </c>
      <c r="AF113" s="92" t="str">
        <f t="shared" si="54"/>
        <v/>
      </c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:45" ht="15.75" customHeight="1" x14ac:dyDescent="0.2">
      <c r="A114" s="165"/>
      <c r="B114" s="76"/>
      <c r="C114" s="76"/>
      <c r="D114" s="695" t="e">
        <f>VLOOKUP(C114,'Items in Tally'!$A$2:$D$4982,2,FALSE)</f>
        <v>#N/A</v>
      </c>
      <c r="E114" s="76"/>
      <c r="F114" s="76"/>
      <c r="G114" s="240"/>
      <c r="H114" s="17"/>
      <c r="I114" s="75"/>
      <c r="J114" s="3" t="str">
        <f t="shared" si="55"/>
        <v/>
      </c>
      <c r="K114" s="3" t="str">
        <f t="shared" si="55"/>
        <v/>
      </c>
      <c r="L114" s="3" t="str">
        <f t="shared" si="55"/>
        <v/>
      </c>
      <c r="M114" s="3" t="str">
        <f t="shared" si="55"/>
        <v/>
      </c>
      <c r="N114" s="3" t="str">
        <f t="shared" si="55"/>
        <v/>
      </c>
      <c r="O114" s="3" t="str">
        <f t="shared" si="55"/>
        <v/>
      </c>
      <c r="P114" s="3" t="str">
        <f t="shared" si="55"/>
        <v/>
      </c>
      <c r="Q114" s="3" t="e">
        <f>IF(#REF!="","",#REF!/$I114-1)</f>
        <v>#REF!</v>
      </c>
      <c r="R114" s="460"/>
      <c r="S114" s="93"/>
      <c r="T114" s="93"/>
      <c r="U114" s="93"/>
      <c r="V114" s="94"/>
      <c r="W114" s="94"/>
      <c r="X114" s="94"/>
      <c r="Y114" s="2"/>
      <c r="Z114" s="458" t="str">
        <f t="shared" si="48"/>
        <v/>
      </c>
      <c r="AA114" s="92" t="str">
        <f t="shared" si="49"/>
        <v/>
      </c>
      <c r="AB114" s="92" t="str">
        <f t="shared" si="50"/>
        <v/>
      </c>
      <c r="AC114" s="92" t="str">
        <f t="shared" si="51"/>
        <v/>
      </c>
      <c r="AD114" s="92" t="str">
        <f t="shared" si="52"/>
        <v/>
      </c>
      <c r="AE114" s="92" t="str">
        <f t="shared" si="53"/>
        <v/>
      </c>
      <c r="AF114" s="92" t="str">
        <f t="shared" si="54"/>
        <v/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:45" ht="15.75" customHeight="1" x14ac:dyDescent="0.2">
      <c r="A115" s="171" t="s">
        <v>1505</v>
      </c>
      <c r="B115" s="68" t="s">
        <v>1506</v>
      </c>
      <c r="C115" s="68"/>
      <c r="D115" s="695" t="e">
        <f>VLOOKUP(C115,'Items in Tally'!$A$2:$D$4982,2,FALSE)</f>
        <v>#N/A</v>
      </c>
      <c r="E115" s="68"/>
      <c r="F115" s="68"/>
      <c r="G115" s="237"/>
      <c r="H115" s="35">
        <v>2.4</v>
      </c>
      <c r="I115" s="39">
        <v>185</v>
      </c>
      <c r="J115" s="6" t="str">
        <f t="shared" si="55"/>
        <v/>
      </c>
      <c r="K115" s="6" t="str">
        <f t="shared" si="55"/>
        <v/>
      </c>
      <c r="L115" s="6" t="str">
        <f t="shared" si="55"/>
        <v/>
      </c>
      <c r="M115" s="6" t="str">
        <f t="shared" si="55"/>
        <v/>
      </c>
      <c r="N115" s="6" t="str">
        <f t="shared" si="55"/>
        <v/>
      </c>
      <c r="O115" s="6" t="str">
        <f t="shared" si="55"/>
        <v/>
      </c>
      <c r="P115" s="6" t="str">
        <f t="shared" si="55"/>
        <v/>
      </c>
      <c r="Q115" s="6" t="e">
        <f>IF(#REF!="","",#REF!/$I115-1)</f>
        <v>#REF!</v>
      </c>
      <c r="R115" s="457"/>
      <c r="S115" s="90"/>
      <c r="T115" s="90"/>
      <c r="U115" s="90"/>
      <c r="V115" s="91"/>
      <c r="W115" s="91"/>
      <c r="X115" s="91"/>
      <c r="Y115" s="92"/>
      <c r="Z115" s="458" t="str">
        <f t="shared" si="48"/>
        <v/>
      </c>
      <c r="AA115" s="92" t="str">
        <f t="shared" si="49"/>
        <v/>
      </c>
      <c r="AB115" s="92" t="str">
        <f t="shared" si="50"/>
        <v/>
      </c>
      <c r="AC115" s="92" t="str">
        <f t="shared" si="51"/>
        <v/>
      </c>
      <c r="AD115" s="92" t="str">
        <f t="shared" si="52"/>
        <v/>
      </c>
      <c r="AE115" s="92" t="str">
        <f t="shared" si="53"/>
        <v/>
      </c>
      <c r="AF115" s="92" t="str">
        <f t="shared" si="54"/>
        <v/>
      </c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</row>
    <row r="116" spans="1:45" ht="15.75" customHeight="1" x14ac:dyDescent="0.2">
      <c r="A116" s="175" t="s">
        <v>1505</v>
      </c>
      <c r="B116" s="76" t="s">
        <v>1507</v>
      </c>
      <c r="C116" s="76"/>
      <c r="D116" s="695" t="e">
        <f>VLOOKUP(C116,'Items in Tally'!$A$2:$D$4982,2,FALSE)</f>
        <v>#N/A</v>
      </c>
      <c r="E116" s="76"/>
      <c r="F116" s="76"/>
      <c r="G116" s="240"/>
      <c r="H116" s="17">
        <v>2.78</v>
      </c>
      <c r="I116" s="75">
        <v>222</v>
      </c>
      <c r="J116" s="9">
        <f t="shared" si="55"/>
        <v>0.1711711711711712</v>
      </c>
      <c r="K116" s="9">
        <f t="shared" si="55"/>
        <v>0.12612612612612617</v>
      </c>
      <c r="L116" s="9">
        <f t="shared" si="55"/>
        <v>0.11711711711711703</v>
      </c>
      <c r="M116" s="9">
        <f t="shared" si="55"/>
        <v>0.10360360360360366</v>
      </c>
      <c r="N116" s="9" t="str">
        <f t="shared" si="55"/>
        <v/>
      </c>
      <c r="O116" s="9" t="str">
        <f t="shared" si="55"/>
        <v/>
      </c>
      <c r="P116" s="9" t="str">
        <f t="shared" si="55"/>
        <v/>
      </c>
      <c r="Q116" s="9" t="e">
        <f>IF(#REF!="","",#REF!/$I116-1)</f>
        <v>#REF!</v>
      </c>
      <c r="R116" s="460">
        <v>260</v>
      </c>
      <c r="S116" s="93" t="s">
        <v>1508</v>
      </c>
      <c r="T116" s="93">
        <v>248</v>
      </c>
      <c r="U116" s="93">
        <v>245</v>
      </c>
      <c r="V116" s="94"/>
      <c r="W116" s="94"/>
      <c r="X116" s="94"/>
      <c r="Y116" s="78"/>
      <c r="Z116" s="930">
        <f t="shared" si="48"/>
        <v>264</v>
      </c>
      <c r="AA116" s="78">
        <f t="shared" si="49"/>
        <v>254</v>
      </c>
      <c r="AB116" s="78">
        <f t="shared" si="50"/>
        <v>252</v>
      </c>
      <c r="AC116" s="78">
        <f t="shared" si="51"/>
        <v>249</v>
      </c>
      <c r="AD116" s="78" t="str">
        <f t="shared" si="52"/>
        <v/>
      </c>
      <c r="AE116" s="78" t="str">
        <f t="shared" si="53"/>
        <v/>
      </c>
      <c r="AF116" s="78" t="str">
        <f t="shared" si="54"/>
        <v/>
      </c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</row>
    <row r="117" spans="1:45" ht="15.75" customHeight="1" x14ac:dyDescent="0.2">
      <c r="A117" s="165"/>
      <c r="B117" s="76"/>
      <c r="C117" s="76"/>
      <c r="D117" s="695" t="e">
        <f>VLOOKUP(C117,'Items in Tally'!$A$2:$D$4982,2,FALSE)</f>
        <v>#N/A</v>
      </c>
      <c r="E117" s="76"/>
      <c r="F117" s="76"/>
      <c r="G117" s="240"/>
      <c r="H117" s="17"/>
      <c r="I117" s="75"/>
      <c r="J117" s="3"/>
      <c r="K117" s="3"/>
      <c r="L117" s="3"/>
      <c r="M117" s="3"/>
      <c r="N117" s="3"/>
      <c r="O117" s="3"/>
      <c r="P117" s="3"/>
      <c r="Q117" s="3"/>
      <c r="R117" s="460"/>
      <c r="S117" s="93"/>
      <c r="T117" s="93"/>
      <c r="U117" s="93"/>
      <c r="V117" s="94"/>
      <c r="W117" s="94"/>
      <c r="X117" s="94"/>
      <c r="Y117" s="2"/>
      <c r="Z117" s="458" t="str">
        <f t="shared" si="48"/>
        <v/>
      </c>
      <c r="AA117" s="92" t="str">
        <f t="shared" si="49"/>
        <v/>
      </c>
      <c r="AB117" s="92" t="str">
        <f t="shared" si="50"/>
        <v/>
      </c>
      <c r="AC117" s="92" t="str">
        <f t="shared" si="51"/>
        <v/>
      </c>
      <c r="AD117" s="92" t="str">
        <f t="shared" si="52"/>
        <v/>
      </c>
      <c r="AE117" s="92" t="str">
        <f t="shared" si="53"/>
        <v/>
      </c>
      <c r="AF117" s="92" t="str">
        <f t="shared" si="54"/>
        <v/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:45" ht="15.75" customHeight="1" x14ac:dyDescent="0.2">
      <c r="A118" s="175" t="s">
        <v>1509</v>
      </c>
      <c r="B118" s="76" t="s">
        <v>1510</v>
      </c>
      <c r="C118" s="76"/>
      <c r="D118" s="695" t="e">
        <f>VLOOKUP(C118,'Items in Tally'!$A$2:$D$4982,2,FALSE)</f>
        <v>#N/A</v>
      </c>
      <c r="E118" s="76"/>
      <c r="F118" s="76"/>
      <c r="G118" s="240"/>
      <c r="H118" s="17">
        <v>2.2999999999999998</v>
      </c>
      <c r="I118" s="75">
        <v>177</v>
      </c>
      <c r="J118" s="9">
        <f t="shared" ref="J118:J147" si="56">IF(R118="","",R118/$I118-1)</f>
        <v>0.21468926553672318</v>
      </c>
      <c r="K118" s="9">
        <f t="shared" ref="K118:K147" si="57">IF(S118="","",S118/$I118-1)</f>
        <v>0.15819209039548032</v>
      </c>
      <c r="L118" s="9">
        <f t="shared" ref="L118:L147" si="58">IF(T118="","",T118/$I118-1)</f>
        <v>0.14124293785310726</v>
      </c>
      <c r="M118" s="9">
        <f t="shared" ref="M118:M147" si="59">IF(U118="","",U118/$I118-1)</f>
        <v>0.12994350282485878</v>
      </c>
      <c r="N118" s="9" t="str">
        <f t="shared" ref="N118:N147" si="60">IF(V118="","",V118/$I118-1)</f>
        <v/>
      </c>
      <c r="O118" s="9" t="str">
        <f t="shared" ref="O118:O147" si="61">IF(W118="","",W118/$I118-1)</f>
        <v/>
      </c>
      <c r="P118" s="9" t="str">
        <f t="shared" ref="P118:P147" si="62">IF(X118="","",X118/$I118-1)</f>
        <v/>
      </c>
      <c r="Q118" s="9" t="e">
        <f>IF(#REF!="","",#REF!/$I118-1)</f>
        <v>#REF!</v>
      </c>
      <c r="R118" s="460">
        <v>215</v>
      </c>
      <c r="S118" s="93" t="s">
        <v>1483</v>
      </c>
      <c r="T118" s="93">
        <v>202</v>
      </c>
      <c r="U118" s="93">
        <v>200</v>
      </c>
      <c r="V118" s="94"/>
      <c r="W118" s="94"/>
      <c r="X118" s="94"/>
      <c r="Y118" s="104"/>
      <c r="Z118" s="930">
        <f t="shared" si="48"/>
        <v>218.5</v>
      </c>
      <c r="AA118" s="78">
        <f t="shared" si="49"/>
        <v>208.5</v>
      </c>
      <c r="AB118" s="78">
        <f t="shared" si="50"/>
        <v>205.5</v>
      </c>
      <c r="AC118" s="78">
        <f t="shared" si="51"/>
        <v>203</v>
      </c>
      <c r="AD118" s="78" t="str">
        <f t="shared" si="52"/>
        <v/>
      </c>
      <c r="AE118" s="78" t="str">
        <f t="shared" si="53"/>
        <v/>
      </c>
      <c r="AF118" s="78" t="str">
        <f t="shared" si="54"/>
        <v/>
      </c>
      <c r="AG118" s="47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</row>
    <row r="119" spans="1:45" ht="15.75" customHeight="1" x14ac:dyDescent="0.2">
      <c r="A119" s="319" t="s">
        <v>1509</v>
      </c>
      <c r="B119" s="476" t="s">
        <v>1511</v>
      </c>
      <c r="C119" s="476"/>
      <c r="D119" s="695" t="e">
        <f>VLOOKUP(C119,'Items in Tally'!$A$2:$D$4982,2,FALSE)</f>
        <v>#N/A</v>
      </c>
      <c r="E119" s="476"/>
      <c r="F119" s="476"/>
      <c r="G119" s="367"/>
      <c r="H119" s="35">
        <v>2.8</v>
      </c>
      <c r="I119" s="39">
        <v>224</v>
      </c>
      <c r="J119" s="6" t="str">
        <f t="shared" si="56"/>
        <v/>
      </c>
      <c r="K119" s="6" t="str">
        <f t="shared" si="57"/>
        <v/>
      </c>
      <c r="L119" s="6" t="str">
        <f t="shared" si="58"/>
        <v/>
      </c>
      <c r="M119" s="6" t="str">
        <f t="shared" si="59"/>
        <v/>
      </c>
      <c r="N119" s="6" t="str">
        <f t="shared" si="60"/>
        <v/>
      </c>
      <c r="O119" s="6" t="str">
        <f t="shared" si="61"/>
        <v/>
      </c>
      <c r="P119" s="6" t="str">
        <f t="shared" si="62"/>
        <v/>
      </c>
      <c r="Q119" s="6" t="e">
        <f>IF(#REF!="","",#REF!/$I119-1)</f>
        <v>#REF!</v>
      </c>
      <c r="R119" s="477"/>
      <c r="S119" s="478"/>
      <c r="T119" s="478"/>
      <c r="U119" s="478"/>
      <c r="V119" s="479"/>
      <c r="W119" s="479"/>
      <c r="X119" s="479"/>
      <c r="Y119" s="105"/>
      <c r="Z119" s="481" t="str">
        <f t="shared" si="48"/>
        <v/>
      </c>
      <c r="AA119" s="482" t="str">
        <f t="shared" si="49"/>
        <v/>
      </c>
      <c r="AB119" s="482" t="str">
        <f t="shared" si="50"/>
        <v/>
      </c>
      <c r="AC119" s="482" t="str">
        <f t="shared" si="51"/>
        <v/>
      </c>
      <c r="AD119" s="482" t="str">
        <f t="shared" si="52"/>
        <v/>
      </c>
      <c r="AE119" s="482" t="str">
        <f t="shared" si="53"/>
        <v/>
      </c>
      <c r="AF119" s="482" t="str">
        <f t="shared" si="54"/>
        <v/>
      </c>
      <c r="AG119" s="48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</row>
    <row r="120" spans="1:45" ht="15.75" customHeight="1" x14ac:dyDescent="0.2">
      <c r="A120" s="1"/>
      <c r="B120" s="68"/>
      <c r="C120" s="68"/>
      <c r="D120" s="68"/>
      <c r="E120" s="68"/>
      <c r="F120" s="68"/>
      <c r="G120" s="35"/>
      <c r="H120" s="39"/>
      <c r="I120" s="14"/>
      <c r="J120" s="3" t="str">
        <f t="shared" si="56"/>
        <v/>
      </c>
      <c r="K120" s="3" t="str">
        <f t="shared" si="57"/>
        <v/>
      </c>
      <c r="L120" s="3" t="str">
        <f t="shared" si="58"/>
        <v/>
      </c>
      <c r="M120" s="3" t="str">
        <f t="shared" si="59"/>
        <v/>
      </c>
      <c r="N120" s="3" t="str">
        <f t="shared" si="60"/>
        <v/>
      </c>
      <c r="O120" s="3" t="str">
        <f t="shared" si="61"/>
        <v/>
      </c>
      <c r="P120" s="3" t="str">
        <f t="shared" si="62"/>
        <v/>
      </c>
      <c r="Q120" s="3" t="e">
        <f>IF(#REF!="","",#REF!/$I120-1)</f>
        <v>#REF!</v>
      </c>
      <c r="R120" s="1130"/>
      <c r="S120" s="1130"/>
      <c r="T120" s="1130"/>
      <c r="U120" s="1130"/>
      <c r="V120" s="1130"/>
      <c r="W120" s="1130"/>
      <c r="X120" s="1130"/>
      <c r="Y120" s="18"/>
      <c r="Z120" s="1133" t="str">
        <f t="shared" ref="Z120:Z155" si="63">IF(R120="","",IF(R120*1.02&lt;R120+1,R120+1,CEILING(R120*1.02,0.5)))</f>
        <v/>
      </c>
      <c r="AA120" s="1133" t="str">
        <f t="shared" ref="AA120:AA155" si="64">IF(S120="","",IF(S120*1.02&lt;S120+1,S120+1,CEILING(S120*1.02,0.5)))</f>
        <v/>
      </c>
      <c r="AB120" s="1133" t="str">
        <f t="shared" ref="AB120:AB155" si="65">IF(T120="","",IF(T120*1.02&lt;T120+1,T120+1,CEILING(T120*1.02,0.5)))</f>
        <v/>
      </c>
      <c r="AC120" s="1133" t="str">
        <f t="shared" ref="AC120:AC155" si="66">IF(U120="","",IF(U120*1.02&lt;U120+1,U120+1,CEILING(U120*1.02,0.5)))</f>
        <v/>
      </c>
      <c r="AD120" s="1133" t="str">
        <f t="shared" ref="AD120:AD155" si="67">IF(V120="","",IF(V120*1.02&lt;V120+1,V120+1,CEILING(V120*1.02,0.5)))</f>
        <v/>
      </c>
      <c r="AE120" s="1133" t="str">
        <f t="shared" ref="AE120:AE155" si="68">IF(W120="","",IF(W120*1.02&lt;W120+1,W120+1,CEILING(W120*1.02,0.5)))</f>
        <v/>
      </c>
      <c r="AF120" s="1133" t="str">
        <f t="shared" ref="AF120:AF155" si="69">IF(X120="","",IF(X120*1.02&lt;X120+1,X120+1,CEILING(X120*1.02,0.5)))</f>
        <v/>
      </c>
      <c r="AG120" s="22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:45" ht="15.75" customHeight="1" x14ac:dyDescent="0.25">
      <c r="A121" s="1"/>
      <c r="B121" s="77" t="s">
        <v>1512</v>
      </c>
      <c r="C121" s="77"/>
      <c r="D121" s="77"/>
      <c r="E121" s="77"/>
      <c r="F121" s="77"/>
      <c r="G121" s="1127"/>
      <c r="H121" s="1127"/>
      <c r="I121" s="1127"/>
      <c r="J121" s="3" t="str">
        <f t="shared" si="56"/>
        <v/>
      </c>
      <c r="K121" s="3" t="str">
        <f t="shared" si="57"/>
        <v/>
      </c>
      <c r="L121" s="3" t="str">
        <f t="shared" si="58"/>
        <v/>
      </c>
      <c r="M121" s="3" t="str">
        <f t="shared" si="59"/>
        <v/>
      </c>
      <c r="N121" s="3" t="str">
        <f t="shared" si="60"/>
        <v/>
      </c>
      <c r="O121" s="3" t="str">
        <f t="shared" si="61"/>
        <v/>
      </c>
      <c r="P121" s="3" t="str">
        <f t="shared" si="62"/>
        <v/>
      </c>
      <c r="Q121" s="3" t="e">
        <f>IF(#REF!="","",#REF!/$I121-1)</f>
        <v>#REF!</v>
      </c>
      <c r="R121" s="1130"/>
      <c r="S121" s="1130"/>
      <c r="T121" s="1130"/>
      <c r="U121" s="1130"/>
      <c r="V121" s="1130"/>
      <c r="W121" s="1130"/>
      <c r="X121" s="1130"/>
      <c r="Y121" s="18"/>
      <c r="Z121" s="1133" t="str">
        <f t="shared" si="63"/>
        <v/>
      </c>
      <c r="AA121" s="1133" t="str">
        <f t="shared" si="64"/>
        <v/>
      </c>
      <c r="AB121" s="1133" t="str">
        <f t="shared" si="65"/>
        <v/>
      </c>
      <c r="AC121" s="1133" t="str">
        <f t="shared" si="66"/>
        <v/>
      </c>
      <c r="AD121" s="1133" t="str">
        <f t="shared" si="67"/>
        <v/>
      </c>
      <c r="AE121" s="1133" t="str">
        <f t="shared" si="68"/>
        <v/>
      </c>
      <c r="AF121" s="1133" t="str">
        <f t="shared" si="69"/>
        <v/>
      </c>
      <c r="AG121" s="22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:45" ht="15.75" customHeight="1" x14ac:dyDescent="0.2">
      <c r="A122" s="1"/>
      <c r="B122" s="1127" t="s">
        <v>1513</v>
      </c>
      <c r="C122" s="1127"/>
      <c r="D122" s="1127"/>
      <c r="E122" s="1127"/>
      <c r="F122" s="1127"/>
      <c r="G122" s="1"/>
      <c r="H122" s="1"/>
      <c r="I122" s="1"/>
      <c r="J122" s="3" t="str">
        <f t="shared" si="56"/>
        <v/>
      </c>
      <c r="K122" s="3" t="str">
        <f t="shared" si="57"/>
        <v/>
      </c>
      <c r="L122" s="3" t="str">
        <f t="shared" si="58"/>
        <v/>
      </c>
      <c r="M122" s="3" t="str">
        <f t="shared" si="59"/>
        <v/>
      </c>
      <c r="N122" s="3" t="str">
        <f t="shared" si="60"/>
        <v/>
      </c>
      <c r="O122" s="3" t="str">
        <f t="shared" si="61"/>
        <v/>
      </c>
      <c r="P122" s="3" t="str">
        <f t="shared" si="62"/>
        <v/>
      </c>
      <c r="Q122" s="3" t="e">
        <f>IF(#REF!="","",#REF!/$I122-1)</f>
        <v>#REF!</v>
      </c>
      <c r="R122" s="1130"/>
      <c r="S122" s="1130"/>
      <c r="T122" s="1130"/>
      <c r="U122" s="1130"/>
      <c r="V122" s="1130"/>
      <c r="W122" s="1130"/>
      <c r="X122" s="1130"/>
      <c r="Y122" s="18"/>
      <c r="Z122" s="1133" t="str">
        <f t="shared" si="63"/>
        <v/>
      </c>
      <c r="AA122" s="1133" t="str">
        <f t="shared" si="64"/>
        <v/>
      </c>
      <c r="AB122" s="1133" t="str">
        <f t="shared" si="65"/>
        <v/>
      </c>
      <c r="AC122" s="1133" t="str">
        <f t="shared" si="66"/>
        <v/>
      </c>
      <c r="AD122" s="1133" t="str">
        <f t="shared" si="67"/>
        <v/>
      </c>
      <c r="AE122" s="1133" t="str">
        <f t="shared" si="68"/>
        <v/>
      </c>
      <c r="AF122" s="1133" t="str">
        <f t="shared" si="69"/>
        <v/>
      </c>
      <c r="AG122" s="22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:45" ht="15.75" customHeight="1" x14ac:dyDescent="0.2">
      <c r="A123" s="1"/>
      <c r="B123" s="1" t="s">
        <v>1514</v>
      </c>
      <c r="C123" s="1"/>
      <c r="D123" s="1"/>
      <c r="E123" s="1"/>
      <c r="F123" s="1"/>
      <c r="G123" s="64">
        <v>44105</v>
      </c>
      <c r="H123" s="1133">
        <v>0.38</v>
      </c>
      <c r="I123" s="1133">
        <v>29.1</v>
      </c>
      <c r="J123" s="3" t="str">
        <f t="shared" si="56"/>
        <v/>
      </c>
      <c r="K123" s="3" t="str">
        <f t="shared" si="57"/>
        <v/>
      </c>
      <c r="L123" s="3" t="str">
        <f t="shared" si="58"/>
        <v/>
      </c>
      <c r="M123" s="3" t="str">
        <f t="shared" si="59"/>
        <v/>
      </c>
      <c r="N123" s="3" t="str">
        <f t="shared" si="60"/>
        <v/>
      </c>
      <c r="O123" s="3" t="str">
        <f t="shared" si="61"/>
        <v/>
      </c>
      <c r="P123" s="3" t="str">
        <f t="shared" si="62"/>
        <v/>
      </c>
      <c r="Q123" s="3" t="e">
        <f>IF(#REF!="","",#REF!/$I123-1)</f>
        <v>#REF!</v>
      </c>
      <c r="R123" s="16"/>
      <c r="S123" s="17"/>
      <c r="T123" s="17"/>
      <c r="U123" s="1130"/>
      <c r="V123" s="1130"/>
      <c r="W123" s="1130"/>
      <c r="X123" s="1130"/>
      <c r="Y123" s="18"/>
      <c r="Z123" s="1133" t="str">
        <f t="shared" si="63"/>
        <v/>
      </c>
      <c r="AA123" s="1133" t="str">
        <f t="shared" si="64"/>
        <v/>
      </c>
      <c r="AB123" s="1133" t="str">
        <f t="shared" si="65"/>
        <v/>
      </c>
      <c r="AC123" s="1133" t="str">
        <f t="shared" si="66"/>
        <v/>
      </c>
      <c r="AD123" s="1133" t="str">
        <f t="shared" si="67"/>
        <v/>
      </c>
      <c r="AE123" s="1133" t="str">
        <f t="shared" si="68"/>
        <v/>
      </c>
      <c r="AF123" s="1133" t="str">
        <f t="shared" si="69"/>
        <v/>
      </c>
      <c r="AG123" s="22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:45" ht="15.75" customHeight="1" x14ac:dyDescent="0.2">
      <c r="A124" s="1"/>
      <c r="B124" s="4" t="s">
        <v>1515</v>
      </c>
      <c r="C124" s="4"/>
      <c r="D124" s="4"/>
      <c r="E124" s="4"/>
      <c r="F124" s="4"/>
      <c r="G124" s="64">
        <v>44317</v>
      </c>
      <c r="H124" s="1133">
        <v>0.41</v>
      </c>
      <c r="I124" s="1133">
        <v>31.5</v>
      </c>
      <c r="J124" s="3" t="str">
        <f t="shared" si="56"/>
        <v/>
      </c>
      <c r="K124" s="3" t="str">
        <f t="shared" si="57"/>
        <v/>
      </c>
      <c r="L124" s="3" t="str">
        <f t="shared" si="58"/>
        <v/>
      </c>
      <c r="M124" s="3" t="str">
        <f t="shared" si="59"/>
        <v/>
      </c>
      <c r="N124" s="3" t="str">
        <f t="shared" si="60"/>
        <v/>
      </c>
      <c r="O124" s="3" t="str">
        <f t="shared" si="61"/>
        <v/>
      </c>
      <c r="P124" s="3" t="str">
        <f t="shared" si="62"/>
        <v/>
      </c>
      <c r="Q124" s="3" t="e">
        <f>IF(#REF!="","",#REF!/$I124-1)</f>
        <v>#REF!</v>
      </c>
      <c r="R124" s="16"/>
      <c r="S124" s="17"/>
      <c r="T124" s="17"/>
      <c r="U124" s="1130"/>
      <c r="V124" s="1130"/>
      <c r="W124" s="1130"/>
      <c r="X124" s="1130"/>
      <c r="Y124" s="18"/>
      <c r="Z124" s="1133" t="str">
        <f t="shared" si="63"/>
        <v/>
      </c>
      <c r="AA124" s="1133" t="str">
        <f t="shared" si="64"/>
        <v/>
      </c>
      <c r="AB124" s="1133" t="str">
        <f t="shared" si="65"/>
        <v/>
      </c>
      <c r="AC124" s="1133" t="str">
        <f t="shared" si="66"/>
        <v/>
      </c>
      <c r="AD124" s="1133" t="str">
        <f t="shared" si="67"/>
        <v/>
      </c>
      <c r="AE124" s="1133" t="str">
        <f t="shared" si="68"/>
        <v/>
      </c>
      <c r="AF124" s="1133" t="str">
        <f t="shared" si="69"/>
        <v/>
      </c>
      <c r="AG124" s="22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:45" ht="15.75" customHeight="1" x14ac:dyDescent="0.2">
      <c r="A125" s="1"/>
      <c r="B125" s="4" t="s">
        <v>1516</v>
      </c>
      <c r="C125" s="4"/>
      <c r="D125" s="4"/>
      <c r="E125" s="4"/>
      <c r="F125" s="4"/>
      <c r="G125" s="64">
        <v>43952</v>
      </c>
      <c r="H125" s="1133">
        <v>0.43</v>
      </c>
      <c r="I125" s="14">
        <v>33</v>
      </c>
      <c r="J125" s="3" t="str">
        <f t="shared" si="56"/>
        <v/>
      </c>
      <c r="K125" s="3" t="str">
        <f t="shared" si="57"/>
        <v/>
      </c>
      <c r="L125" s="3" t="str">
        <f t="shared" si="58"/>
        <v/>
      </c>
      <c r="M125" s="3" t="str">
        <f t="shared" si="59"/>
        <v/>
      </c>
      <c r="N125" s="3" t="str">
        <f t="shared" si="60"/>
        <v/>
      </c>
      <c r="O125" s="3" t="str">
        <f t="shared" si="61"/>
        <v/>
      </c>
      <c r="P125" s="3" t="str">
        <f t="shared" si="62"/>
        <v/>
      </c>
      <c r="Q125" s="3" t="e">
        <f>IF(#REF!="","",#REF!/$I125-1)</f>
        <v>#REF!</v>
      </c>
      <c r="R125" s="16"/>
      <c r="S125" s="17"/>
      <c r="T125" s="17"/>
      <c r="U125" s="1130"/>
      <c r="V125" s="1130"/>
      <c r="W125" s="1130"/>
      <c r="X125" s="1130"/>
      <c r="Y125" s="18"/>
      <c r="Z125" s="1133" t="str">
        <f t="shared" si="63"/>
        <v/>
      </c>
      <c r="AA125" s="1133" t="str">
        <f t="shared" si="64"/>
        <v/>
      </c>
      <c r="AB125" s="1133" t="str">
        <f t="shared" si="65"/>
        <v/>
      </c>
      <c r="AC125" s="1133" t="str">
        <f t="shared" si="66"/>
        <v/>
      </c>
      <c r="AD125" s="1133" t="str">
        <f t="shared" si="67"/>
        <v/>
      </c>
      <c r="AE125" s="1133" t="str">
        <f t="shared" si="68"/>
        <v/>
      </c>
      <c r="AF125" s="1133" t="str">
        <f t="shared" si="69"/>
        <v/>
      </c>
      <c r="AG125" s="22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:45" ht="15.75" customHeight="1" x14ac:dyDescent="0.2">
      <c r="A126" s="1"/>
      <c r="B126" s="4" t="s">
        <v>1517</v>
      </c>
      <c r="C126" s="4"/>
      <c r="D126" s="4"/>
      <c r="E126" s="4"/>
      <c r="F126" s="4"/>
      <c r="G126" s="64">
        <v>44317</v>
      </c>
      <c r="H126" s="1133">
        <v>0.41</v>
      </c>
      <c r="I126" s="1133">
        <v>31.5</v>
      </c>
      <c r="J126" s="3" t="str">
        <f t="shared" si="56"/>
        <v/>
      </c>
      <c r="K126" s="3" t="str">
        <f t="shared" si="57"/>
        <v/>
      </c>
      <c r="L126" s="3" t="str">
        <f t="shared" si="58"/>
        <v/>
      </c>
      <c r="M126" s="3" t="str">
        <f t="shared" si="59"/>
        <v/>
      </c>
      <c r="N126" s="3" t="str">
        <f t="shared" si="60"/>
        <v/>
      </c>
      <c r="O126" s="3" t="str">
        <f t="shared" si="61"/>
        <v/>
      </c>
      <c r="P126" s="3" t="str">
        <f t="shared" si="62"/>
        <v/>
      </c>
      <c r="Q126" s="3" t="e">
        <f>IF(#REF!="","",#REF!/$I126-1)</f>
        <v>#REF!</v>
      </c>
      <c r="R126" s="16"/>
      <c r="S126" s="17"/>
      <c r="T126" s="17"/>
      <c r="U126" s="1130"/>
      <c r="V126" s="1130"/>
      <c r="W126" s="1130"/>
      <c r="X126" s="1130"/>
      <c r="Y126" s="18"/>
      <c r="Z126" s="1133" t="str">
        <f t="shared" si="63"/>
        <v/>
      </c>
      <c r="AA126" s="1133" t="str">
        <f t="shared" si="64"/>
        <v/>
      </c>
      <c r="AB126" s="1133" t="str">
        <f t="shared" si="65"/>
        <v/>
      </c>
      <c r="AC126" s="1133" t="str">
        <f t="shared" si="66"/>
        <v/>
      </c>
      <c r="AD126" s="1133" t="str">
        <f t="shared" si="67"/>
        <v/>
      </c>
      <c r="AE126" s="1133" t="str">
        <f t="shared" si="68"/>
        <v/>
      </c>
      <c r="AF126" s="1133" t="str">
        <f t="shared" si="69"/>
        <v/>
      </c>
      <c r="AG126" s="22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:45" ht="15.75" customHeight="1" x14ac:dyDescent="0.2">
      <c r="A127" s="1"/>
      <c r="B127" s="4" t="s">
        <v>1518</v>
      </c>
      <c r="C127" s="4"/>
      <c r="D127" s="4"/>
      <c r="E127" s="4"/>
      <c r="F127" s="4"/>
      <c r="G127" s="64">
        <v>44317</v>
      </c>
      <c r="H127" s="1133">
        <v>0.47</v>
      </c>
      <c r="I127" s="14">
        <v>36.25</v>
      </c>
      <c r="J127" s="3" t="str">
        <f t="shared" si="56"/>
        <v/>
      </c>
      <c r="K127" s="3" t="str">
        <f t="shared" si="57"/>
        <v/>
      </c>
      <c r="L127" s="3" t="str">
        <f t="shared" si="58"/>
        <v/>
      </c>
      <c r="M127" s="3" t="str">
        <f t="shared" si="59"/>
        <v/>
      </c>
      <c r="N127" s="3" t="str">
        <f t="shared" si="60"/>
        <v/>
      </c>
      <c r="O127" s="3" t="str">
        <f t="shared" si="61"/>
        <v/>
      </c>
      <c r="P127" s="3" t="str">
        <f t="shared" si="62"/>
        <v/>
      </c>
      <c r="Q127" s="3" t="e">
        <f>IF(#REF!="","",#REF!/$I127-1)</f>
        <v>#REF!</v>
      </c>
      <c r="R127" s="16"/>
      <c r="S127" s="17"/>
      <c r="T127" s="17"/>
      <c r="U127" s="1130"/>
      <c r="V127" s="1130"/>
      <c r="W127" s="1130"/>
      <c r="X127" s="1130"/>
      <c r="Y127" s="18"/>
      <c r="Z127" s="1133" t="str">
        <f t="shared" si="63"/>
        <v/>
      </c>
      <c r="AA127" s="1133" t="str">
        <f t="shared" si="64"/>
        <v/>
      </c>
      <c r="AB127" s="1133" t="str">
        <f t="shared" si="65"/>
        <v/>
      </c>
      <c r="AC127" s="1133" t="str">
        <f t="shared" si="66"/>
        <v/>
      </c>
      <c r="AD127" s="1133" t="str">
        <f t="shared" si="67"/>
        <v/>
      </c>
      <c r="AE127" s="1133" t="str">
        <f t="shared" si="68"/>
        <v/>
      </c>
      <c r="AF127" s="1133" t="str">
        <f t="shared" si="69"/>
        <v/>
      </c>
      <c r="AG127" s="22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:45" ht="15.75" customHeight="1" x14ac:dyDescent="0.2">
      <c r="A128" s="1"/>
      <c r="B128" s="4" t="s">
        <v>1519</v>
      </c>
      <c r="C128" s="4"/>
      <c r="D128" s="4"/>
      <c r="E128" s="4"/>
      <c r="F128" s="4"/>
      <c r="G128" s="64">
        <v>43800</v>
      </c>
      <c r="H128" s="1133">
        <v>0.46</v>
      </c>
      <c r="I128" s="14">
        <v>34</v>
      </c>
      <c r="J128" s="3" t="str">
        <f t="shared" si="56"/>
        <v/>
      </c>
      <c r="K128" s="3" t="str">
        <f t="shared" si="57"/>
        <v/>
      </c>
      <c r="L128" s="3" t="str">
        <f t="shared" si="58"/>
        <v/>
      </c>
      <c r="M128" s="3" t="str">
        <f t="shared" si="59"/>
        <v/>
      </c>
      <c r="N128" s="3" t="str">
        <f t="shared" si="60"/>
        <v/>
      </c>
      <c r="O128" s="3" t="str">
        <f t="shared" si="61"/>
        <v/>
      </c>
      <c r="P128" s="3" t="str">
        <f t="shared" si="62"/>
        <v/>
      </c>
      <c r="Q128" s="3" t="e">
        <f>IF(#REF!="","",#REF!/$I128-1)</f>
        <v>#REF!</v>
      </c>
      <c r="R128" s="16"/>
      <c r="S128" s="17"/>
      <c r="T128" s="17"/>
      <c r="U128" s="1130"/>
      <c r="V128" s="1130"/>
      <c r="W128" s="1130"/>
      <c r="X128" s="1130"/>
      <c r="Y128" s="18"/>
      <c r="Z128" s="1133" t="str">
        <f t="shared" si="63"/>
        <v/>
      </c>
      <c r="AA128" s="1133" t="str">
        <f t="shared" si="64"/>
        <v/>
      </c>
      <c r="AB128" s="1133" t="str">
        <f t="shared" si="65"/>
        <v/>
      </c>
      <c r="AC128" s="1133" t="str">
        <f t="shared" si="66"/>
        <v/>
      </c>
      <c r="AD128" s="1133" t="str">
        <f t="shared" si="67"/>
        <v/>
      </c>
      <c r="AE128" s="1133" t="str">
        <f t="shared" si="68"/>
        <v/>
      </c>
      <c r="AF128" s="1133" t="str">
        <f t="shared" si="69"/>
        <v/>
      </c>
      <c r="AG128" s="22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:45" ht="15.75" customHeight="1" x14ac:dyDescent="0.2">
      <c r="A129" s="1"/>
      <c r="B129" s="4" t="s">
        <v>1520</v>
      </c>
      <c r="C129" s="4"/>
      <c r="D129" s="4"/>
      <c r="E129" s="4"/>
      <c r="F129" s="4"/>
      <c r="G129" s="64">
        <v>43604</v>
      </c>
      <c r="H129" s="1133">
        <v>0.51</v>
      </c>
      <c r="I129" s="1133">
        <v>37</v>
      </c>
      <c r="J129" s="3" t="str">
        <f t="shared" si="56"/>
        <v/>
      </c>
      <c r="K129" s="3" t="str">
        <f t="shared" si="57"/>
        <v/>
      </c>
      <c r="L129" s="3" t="str">
        <f t="shared" si="58"/>
        <v/>
      </c>
      <c r="M129" s="3" t="str">
        <f t="shared" si="59"/>
        <v/>
      </c>
      <c r="N129" s="3" t="str">
        <f t="shared" si="60"/>
        <v/>
      </c>
      <c r="O129" s="3" t="str">
        <f t="shared" si="61"/>
        <v/>
      </c>
      <c r="P129" s="3" t="str">
        <f t="shared" si="62"/>
        <v/>
      </c>
      <c r="Q129" s="3" t="e">
        <f>IF(#REF!="","",#REF!/$I129-1)</f>
        <v>#REF!</v>
      </c>
      <c r="R129" s="16"/>
      <c r="S129" s="17"/>
      <c r="T129" s="17"/>
      <c r="U129" s="1130"/>
      <c r="V129" s="1130"/>
      <c r="W129" s="1130"/>
      <c r="X129" s="1130"/>
      <c r="Y129" s="18"/>
      <c r="Z129" s="1133" t="str">
        <f t="shared" si="63"/>
        <v/>
      </c>
      <c r="AA129" s="1133" t="str">
        <f t="shared" si="64"/>
        <v/>
      </c>
      <c r="AB129" s="1133" t="str">
        <f t="shared" si="65"/>
        <v/>
      </c>
      <c r="AC129" s="1133" t="str">
        <f t="shared" si="66"/>
        <v/>
      </c>
      <c r="AD129" s="1133" t="str">
        <f t="shared" si="67"/>
        <v/>
      </c>
      <c r="AE129" s="1133" t="str">
        <f t="shared" si="68"/>
        <v/>
      </c>
      <c r="AF129" s="1133" t="str">
        <f t="shared" si="69"/>
        <v/>
      </c>
      <c r="AG129" s="22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:45" ht="15.75" customHeight="1" x14ac:dyDescent="0.2">
      <c r="A130" s="1"/>
      <c r="B130" s="4" t="s">
        <v>1521</v>
      </c>
      <c r="C130" s="4"/>
      <c r="D130" s="4"/>
      <c r="E130" s="4"/>
      <c r="F130" s="4"/>
      <c r="G130" s="64">
        <v>43800</v>
      </c>
      <c r="H130" s="1133">
        <v>1.2</v>
      </c>
      <c r="I130" s="1133">
        <v>88</v>
      </c>
      <c r="J130" s="3" t="str">
        <f t="shared" si="56"/>
        <v/>
      </c>
      <c r="K130" s="3" t="str">
        <f t="shared" si="57"/>
        <v/>
      </c>
      <c r="L130" s="3" t="str">
        <f t="shared" si="58"/>
        <v/>
      </c>
      <c r="M130" s="3" t="str">
        <f t="shared" si="59"/>
        <v/>
      </c>
      <c r="N130" s="3" t="str">
        <f t="shared" si="60"/>
        <v/>
      </c>
      <c r="O130" s="3" t="str">
        <f t="shared" si="61"/>
        <v/>
      </c>
      <c r="P130" s="3" t="str">
        <f t="shared" si="62"/>
        <v/>
      </c>
      <c r="Q130" s="3" t="e">
        <f>IF(#REF!="","",#REF!/$I130-1)</f>
        <v>#REF!</v>
      </c>
      <c r="R130" s="16"/>
      <c r="S130" s="17"/>
      <c r="T130" s="17"/>
      <c r="U130" s="1130"/>
      <c r="V130" s="1130"/>
      <c r="W130" s="1130"/>
      <c r="X130" s="1130"/>
      <c r="Y130" s="18"/>
      <c r="Z130" s="1133" t="str">
        <f t="shared" si="63"/>
        <v/>
      </c>
      <c r="AA130" s="1133" t="str">
        <f t="shared" si="64"/>
        <v/>
      </c>
      <c r="AB130" s="1133" t="str">
        <f t="shared" si="65"/>
        <v/>
      </c>
      <c r="AC130" s="1133" t="str">
        <f t="shared" si="66"/>
        <v/>
      </c>
      <c r="AD130" s="1133" t="str">
        <f t="shared" si="67"/>
        <v/>
      </c>
      <c r="AE130" s="1133" t="str">
        <f t="shared" si="68"/>
        <v/>
      </c>
      <c r="AF130" s="1133" t="str">
        <f t="shared" si="69"/>
        <v/>
      </c>
      <c r="AG130" s="22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:45" ht="15.75" customHeight="1" x14ac:dyDescent="0.2">
      <c r="A131" s="1"/>
      <c r="B131" s="4" t="s">
        <v>1522</v>
      </c>
      <c r="C131" s="4"/>
      <c r="D131" s="4"/>
      <c r="E131" s="4"/>
      <c r="F131" s="4"/>
      <c r="G131" s="64"/>
      <c r="H131" s="1133"/>
      <c r="I131" s="1133">
        <v>98</v>
      </c>
      <c r="J131" s="3" t="str">
        <f t="shared" si="56"/>
        <v/>
      </c>
      <c r="K131" s="3" t="str">
        <f t="shared" si="57"/>
        <v/>
      </c>
      <c r="L131" s="3" t="str">
        <f t="shared" si="58"/>
        <v/>
      </c>
      <c r="M131" s="3" t="str">
        <f t="shared" si="59"/>
        <v/>
      </c>
      <c r="N131" s="3" t="str">
        <f t="shared" si="60"/>
        <v/>
      </c>
      <c r="O131" s="3" t="str">
        <f t="shared" si="61"/>
        <v/>
      </c>
      <c r="P131" s="3" t="str">
        <f t="shared" si="62"/>
        <v/>
      </c>
      <c r="Q131" s="3" t="e">
        <f>IF(#REF!="","",#REF!/$I131-1)</f>
        <v>#REF!</v>
      </c>
      <c r="R131" s="16"/>
      <c r="S131" s="17"/>
      <c r="T131" s="17"/>
      <c r="U131" s="1130"/>
      <c r="V131" s="1130"/>
      <c r="W131" s="1130"/>
      <c r="X131" s="1130"/>
      <c r="Y131" s="18"/>
      <c r="Z131" s="1133" t="str">
        <f t="shared" si="63"/>
        <v/>
      </c>
      <c r="AA131" s="1133" t="str">
        <f t="shared" si="64"/>
        <v/>
      </c>
      <c r="AB131" s="1133" t="str">
        <f t="shared" si="65"/>
        <v/>
      </c>
      <c r="AC131" s="1133" t="str">
        <f t="shared" si="66"/>
        <v/>
      </c>
      <c r="AD131" s="1133" t="str">
        <f t="shared" si="67"/>
        <v/>
      </c>
      <c r="AE131" s="1133" t="str">
        <f t="shared" si="68"/>
        <v/>
      </c>
      <c r="AF131" s="1133" t="str">
        <f t="shared" si="69"/>
        <v/>
      </c>
      <c r="AG131" s="22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:45" ht="15.75" customHeight="1" x14ac:dyDescent="0.2">
      <c r="A132" s="1"/>
      <c r="B132" s="4" t="s">
        <v>1523</v>
      </c>
      <c r="C132" s="4"/>
      <c r="D132" s="4"/>
      <c r="E132" s="4"/>
      <c r="F132" s="4"/>
      <c r="G132" s="64">
        <v>44317</v>
      </c>
      <c r="H132" s="1133">
        <v>0.6</v>
      </c>
      <c r="I132" s="1133">
        <v>46.25</v>
      </c>
      <c r="J132" s="3" t="str">
        <f t="shared" si="56"/>
        <v/>
      </c>
      <c r="K132" s="3" t="str">
        <f t="shared" si="57"/>
        <v/>
      </c>
      <c r="L132" s="3" t="str">
        <f t="shared" si="58"/>
        <v/>
      </c>
      <c r="M132" s="3" t="str">
        <f t="shared" si="59"/>
        <v/>
      </c>
      <c r="N132" s="3" t="str">
        <f t="shared" si="60"/>
        <v/>
      </c>
      <c r="O132" s="3" t="str">
        <f t="shared" si="61"/>
        <v/>
      </c>
      <c r="P132" s="3" t="str">
        <f t="shared" si="62"/>
        <v/>
      </c>
      <c r="Q132" s="3" t="e">
        <f>IF(#REF!="","",#REF!/$I132-1)</f>
        <v>#REF!</v>
      </c>
      <c r="R132" s="16"/>
      <c r="S132" s="17"/>
      <c r="T132" s="17"/>
      <c r="U132" s="1130"/>
      <c r="V132" s="1130"/>
      <c r="W132" s="1130"/>
      <c r="X132" s="1130"/>
      <c r="Y132" s="18"/>
      <c r="Z132" s="1133" t="str">
        <f t="shared" si="63"/>
        <v/>
      </c>
      <c r="AA132" s="1133" t="str">
        <f t="shared" si="64"/>
        <v/>
      </c>
      <c r="AB132" s="1133" t="str">
        <f t="shared" si="65"/>
        <v/>
      </c>
      <c r="AC132" s="1133" t="str">
        <f t="shared" si="66"/>
        <v/>
      </c>
      <c r="AD132" s="1133" t="str">
        <f t="shared" si="67"/>
        <v/>
      </c>
      <c r="AE132" s="1133" t="str">
        <f t="shared" si="68"/>
        <v/>
      </c>
      <c r="AF132" s="1133" t="str">
        <f t="shared" si="69"/>
        <v/>
      </c>
      <c r="AG132" s="22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:45" ht="15.75" customHeight="1" x14ac:dyDescent="0.2">
      <c r="A133" s="1"/>
      <c r="B133" s="4" t="s">
        <v>1524</v>
      </c>
      <c r="C133" s="4"/>
      <c r="D133" s="4"/>
      <c r="E133" s="4"/>
      <c r="F133" s="4"/>
      <c r="G133" s="64">
        <v>43696</v>
      </c>
      <c r="H133" s="1133">
        <v>0.71</v>
      </c>
      <c r="I133" s="14">
        <v>52</v>
      </c>
      <c r="J133" s="3" t="str">
        <f t="shared" si="56"/>
        <v/>
      </c>
      <c r="K133" s="3" t="str">
        <f t="shared" si="57"/>
        <v/>
      </c>
      <c r="L133" s="3" t="str">
        <f t="shared" si="58"/>
        <v/>
      </c>
      <c r="M133" s="3" t="str">
        <f t="shared" si="59"/>
        <v/>
      </c>
      <c r="N133" s="3" t="str">
        <f t="shared" si="60"/>
        <v/>
      </c>
      <c r="O133" s="3" t="str">
        <f t="shared" si="61"/>
        <v/>
      </c>
      <c r="P133" s="3" t="str">
        <f t="shared" si="62"/>
        <v/>
      </c>
      <c r="Q133" s="3" t="e">
        <f>IF(#REF!="","",#REF!/$I133-1)</f>
        <v>#REF!</v>
      </c>
      <c r="R133" s="16"/>
      <c r="S133" s="17"/>
      <c r="T133" s="17"/>
      <c r="U133" s="1130"/>
      <c r="V133" s="1130"/>
      <c r="W133" s="1130"/>
      <c r="X133" s="1130"/>
      <c r="Y133" s="18"/>
      <c r="Z133" s="1133" t="str">
        <f t="shared" si="63"/>
        <v/>
      </c>
      <c r="AA133" s="1133" t="str">
        <f t="shared" si="64"/>
        <v/>
      </c>
      <c r="AB133" s="1133" t="str">
        <f t="shared" si="65"/>
        <v/>
      </c>
      <c r="AC133" s="1133" t="str">
        <f t="shared" si="66"/>
        <v/>
      </c>
      <c r="AD133" s="1133" t="str">
        <f t="shared" si="67"/>
        <v/>
      </c>
      <c r="AE133" s="1133" t="str">
        <f t="shared" si="68"/>
        <v/>
      </c>
      <c r="AF133" s="1133" t="str">
        <f t="shared" si="69"/>
        <v/>
      </c>
      <c r="AG133" s="22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:45" ht="15.75" customHeight="1" x14ac:dyDescent="0.2">
      <c r="A134" s="1"/>
      <c r="B134" s="4" t="s">
        <v>1359</v>
      </c>
      <c r="C134" s="4"/>
      <c r="D134" s="4"/>
      <c r="E134" s="4"/>
      <c r="F134" s="4"/>
      <c r="G134" s="64">
        <v>43800</v>
      </c>
      <c r="H134" s="1133">
        <v>1.2</v>
      </c>
      <c r="I134" s="1133">
        <v>88</v>
      </c>
      <c r="J134" s="3" t="str">
        <f t="shared" si="56"/>
        <v/>
      </c>
      <c r="K134" s="3" t="str">
        <f t="shared" si="57"/>
        <v/>
      </c>
      <c r="L134" s="3" t="str">
        <f t="shared" si="58"/>
        <v/>
      </c>
      <c r="M134" s="3" t="str">
        <f t="shared" si="59"/>
        <v/>
      </c>
      <c r="N134" s="3" t="str">
        <f t="shared" si="60"/>
        <v/>
      </c>
      <c r="O134" s="3" t="str">
        <f t="shared" si="61"/>
        <v/>
      </c>
      <c r="P134" s="3" t="str">
        <f t="shared" si="62"/>
        <v/>
      </c>
      <c r="Q134" s="3" t="e">
        <f>IF(#REF!="","",#REF!/$I134-1)</f>
        <v>#REF!</v>
      </c>
      <c r="R134" s="16"/>
      <c r="S134" s="17"/>
      <c r="T134" s="17"/>
      <c r="U134" s="1130"/>
      <c r="V134" s="1130"/>
      <c r="W134" s="1130"/>
      <c r="X134" s="1130"/>
      <c r="Y134" s="18"/>
      <c r="Z134" s="1133" t="str">
        <f t="shared" si="63"/>
        <v/>
      </c>
      <c r="AA134" s="1133" t="str">
        <f t="shared" si="64"/>
        <v/>
      </c>
      <c r="AB134" s="1133" t="str">
        <f t="shared" si="65"/>
        <v/>
      </c>
      <c r="AC134" s="1133" t="str">
        <f t="shared" si="66"/>
        <v/>
      </c>
      <c r="AD134" s="1133" t="str">
        <f t="shared" si="67"/>
        <v/>
      </c>
      <c r="AE134" s="1133" t="str">
        <f t="shared" si="68"/>
        <v/>
      </c>
      <c r="AF134" s="1133" t="str">
        <f t="shared" si="69"/>
        <v/>
      </c>
      <c r="AG134" s="22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:45" ht="15.75" customHeight="1" x14ac:dyDescent="0.2">
      <c r="A135" s="1"/>
      <c r="B135" s="4" t="s">
        <v>1525</v>
      </c>
      <c r="C135" s="4"/>
      <c r="D135" s="4"/>
      <c r="E135" s="4"/>
      <c r="F135" s="4"/>
      <c r="G135" s="64" t="s">
        <v>1526</v>
      </c>
      <c r="H135" s="1133">
        <v>0.98</v>
      </c>
      <c r="I135" s="1133">
        <v>79</v>
      </c>
      <c r="J135" s="3" t="str">
        <f t="shared" si="56"/>
        <v/>
      </c>
      <c r="K135" s="3" t="str">
        <f t="shared" si="57"/>
        <v/>
      </c>
      <c r="L135" s="3" t="str">
        <f t="shared" si="58"/>
        <v/>
      </c>
      <c r="M135" s="3" t="str">
        <f t="shared" si="59"/>
        <v/>
      </c>
      <c r="N135" s="3" t="str">
        <f t="shared" si="60"/>
        <v/>
      </c>
      <c r="O135" s="3" t="str">
        <f t="shared" si="61"/>
        <v/>
      </c>
      <c r="P135" s="3" t="str">
        <f t="shared" si="62"/>
        <v/>
      </c>
      <c r="Q135" s="3" t="e">
        <f>IF(#REF!="","",#REF!/$I135-1)</f>
        <v>#REF!</v>
      </c>
      <c r="R135" s="16"/>
      <c r="S135" s="17"/>
      <c r="T135" s="17"/>
      <c r="U135" s="1130"/>
      <c r="V135" s="1130"/>
      <c r="W135" s="1130"/>
      <c r="X135" s="1130"/>
      <c r="Y135" s="18"/>
      <c r="Z135" s="1133" t="str">
        <f t="shared" si="63"/>
        <v/>
      </c>
      <c r="AA135" s="1133" t="str">
        <f t="shared" si="64"/>
        <v/>
      </c>
      <c r="AB135" s="1133" t="str">
        <f t="shared" si="65"/>
        <v/>
      </c>
      <c r="AC135" s="1133" t="str">
        <f t="shared" si="66"/>
        <v/>
      </c>
      <c r="AD135" s="1133" t="str">
        <f t="shared" si="67"/>
        <v/>
      </c>
      <c r="AE135" s="1133" t="str">
        <f t="shared" si="68"/>
        <v/>
      </c>
      <c r="AF135" s="1133" t="str">
        <f t="shared" si="69"/>
        <v/>
      </c>
      <c r="AG135" s="22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:45" ht="15.75" customHeight="1" x14ac:dyDescent="0.2">
      <c r="A136" s="1"/>
      <c r="B136" s="4" t="s">
        <v>1527</v>
      </c>
      <c r="C136" s="4"/>
      <c r="D136" s="4"/>
      <c r="E136" s="4"/>
      <c r="F136" s="4"/>
      <c r="G136" s="64">
        <v>44317</v>
      </c>
      <c r="H136" s="1133">
        <v>0.98</v>
      </c>
      <c r="I136" s="1133">
        <v>75.5</v>
      </c>
      <c r="J136" s="3" t="str">
        <f t="shared" si="56"/>
        <v/>
      </c>
      <c r="K136" s="3" t="str">
        <f t="shared" si="57"/>
        <v/>
      </c>
      <c r="L136" s="3" t="str">
        <f t="shared" si="58"/>
        <v/>
      </c>
      <c r="M136" s="3" t="str">
        <f t="shared" si="59"/>
        <v/>
      </c>
      <c r="N136" s="3" t="str">
        <f t="shared" si="60"/>
        <v/>
      </c>
      <c r="O136" s="3" t="str">
        <f t="shared" si="61"/>
        <v/>
      </c>
      <c r="P136" s="3" t="str">
        <f t="shared" si="62"/>
        <v/>
      </c>
      <c r="Q136" s="3" t="e">
        <f>IF(#REF!="","",#REF!/$I136-1)</f>
        <v>#REF!</v>
      </c>
      <c r="R136" s="16"/>
      <c r="S136" s="17"/>
      <c r="T136" s="17"/>
      <c r="U136" s="1130"/>
      <c r="V136" s="1130"/>
      <c r="W136" s="1130"/>
      <c r="X136" s="1130"/>
      <c r="Y136" s="18"/>
      <c r="Z136" s="1133" t="str">
        <f t="shared" si="63"/>
        <v/>
      </c>
      <c r="AA136" s="1133" t="str">
        <f t="shared" si="64"/>
        <v/>
      </c>
      <c r="AB136" s="1133" t="str">
        <f t="shared" si="65"/>
        <v/>
      </c>
      <c r="AC136" s="1133" t="str">
        <f t="shared" si="66"/>
        <v/>
      </c>
      <c r="AD136" s="1133" t="str">
        <f t="shared" si="67"/>
        <v/>
      </c>
      <c r="AE136" s="1133" t="str">
        <f t="shared" si="68"/>
        <v/>
      </c>
      <c r="AF136" s="1133" t="str">
        <f t="shared" si="69"/>
        <v/>
      </c>
      <c r="AG136" s="22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:45" ht="15.75" customHeight="1" x14ac:dyDescent="0.2">
      <c r="A137" s="1"/>
      <c r="B137" s="4" t="s">
        <v>1528</v>
      </c>
      <c r="C137" s="4"/>
      <c r="D137" s="4"/>
      <c r="E137" s="4"/>
      <c r="F137" s="4"/>
      <c r="G137" s="64">
        <v>43604</v>
      </c>
      <c r="H137" s="1133">
        <v>0.52</v>
      </c>
      <c r="I137" s="1133">
        <v>37.75</v>
      </c>
      <c r="J137" s="3" t="str">
        <f t="shared" si="56"/>
        <v/>
      </c>
      <c r="K137" s="3" t="str">
        <f t="shared" si="57"/>
        <v/>
      </c>
      <c r="L137" s="3" t="str">
        <f t="shared" si="58"/>
        <v/>
      </c>
      <c r="M137" s="3" t="str">
        <f t="shared" si="59"/>
        <v/>
      </c>
      <c r="N137" s="3" t="str">
        <f t="shared" si="60"/>
        <v/>
      </c>
      <c r="O137" s="3" t="str">
        <f t="shared" si="61"/>
        <v/>
      </c>
      <c r="P137" s="3" t="str">
        <f t="shared" si="62"/>
        <v/>
      </c>
      <c r="Q137" s="3" t="e">
        <f>IF(#REF!="","",#REF!/$I137-1)</f>
        <v>#REF!</v>
      </c>
      <c r="R137" s="16"/>
      <c r="S137" s="17"/>
      <c r="T137" s="17"/>
      <c r="U137" s="1130"/>
      <c r="V137" s="1130"/>
      <c r="W137" s="1130"/>
      <c r="X137" s="1130"/>
      <c r="Y137" s="18"/>
      <c r="Z137" s="1133" t="str">
        <f t="shared" si="63"/>
        <v/>
      </c>
      <c r="AA137" s="1133" t="str">
        <f t="shared" si="64"/>
        <v/>
      </c>
      <c r="AB137" s="1133" t="str">
        <f t="shared" si="65"/>
        <v/>
      </c>
      <c r="AC137" s="1133" t="str">
        <f t="shared" si="66"/>
        <v/>
      </c>
      <c r="AD137" s="1133" t="str">
        <f t="shared" si="67"/>
        <v/>
      </c>
      <c r="AE137" s="1133" t="str">
        <f t="shared" si="68"/>
        <v/>
      </c>
      <c r="AF137" s="1133" t="str">
        <f t="shared" si="69"/>
        <v/>
      </c>
      <c r="AG137" s="22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:45" ht="15.75" customHeight="1" x14ac:dyDescent="0.2">
      <c r="A138" s="1"/>
      <c r="B138" s="4" t="s">
        <v>1529</v>
      </c>
      <c r="C138" s="4"/>
      <c r="D138" s="4"/>
      <c r="E138" s="4"/>
      <c r="F138" s="4"/>
      <c r="G138" s="64">
        <v>43604</v>
      </c>
      <c r="H138" s="1133">
        <v>1.02</v>
      </c>
      <c r="I138" s="1133">
        <v>74</v>
      </c>
      <c r="J138" s="3" t="str">
        <f t="shared" si="56"/>
        <v/>
      </c>
      <c r="K138" s="3" t="str">
        <f t="shared" si="57"/>
        <v/>
      </c>
      <c r="L138" s="3" t="str">
        <f t="shared" si="58"/>
        <v/>
      </c>
      <c r="M138" s="3" t="str">
        <f t="shared" si="59"/>
        <v/>
      </c>
      <c r="N138" s="3" t="str">
        <f t="shared" si="60"/>
        <v/>
      </c>
      <c r="O138" s="3" t="str">
        <f t="shared" si="61"/>
        <v/>
      </c>
      <c r="P138" s="3" t="str">
        <f t="shared" si="62"/>
        <v/>
      </c>
      <c r="Q138" s="3" t="e">
        <f>IF(#REF!="","",#REF!/$I138-1)</f>
        <v>#REF!</v>
      </c>
      <c r="R138" s="16"/>
      <c r="S138" s="17"/>
      <c r="T138" s="17"/>
      <c r="U138" s="1130"/>
      <c r="V138" s="1130"/>
      <c r="W138" s="1130"/>
      <c r="X138" s="1130"/>
      <c r="Y138" s="18"/>
      <c r="Z138" s="1133" t="str">
        <f t="shared" si="63"/>
        <v/>
      </c>
      <c r="AA138" s="1133" t="str">
        <f t="shared" si="64"/>
        <v/>
      </c>
      <c r="AB138" s="1133" t="str">
        <f t="shared" si="65"/>
        <v/>
      </c>
      <c r="AC138" s="1133" t="str">
        <f t="shared" si="66"/>
        <v/>
      </c>
      <c r="AD138" s="1133" t="str">
        <f t="shared" si="67"/>
        <v/>
      </c>
      <c r="AE138" s="1133" t="str">
        <f t="shared" si="68"/>
        <v/>
      </c>
      <c r="AF138" s="1133" t="str">
        <f t="shared" si="69"/>
        <v/>
      </c>
      <c r="AG138" s="22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:45" ht="15.75" customHeight="1" x14ac:dyDescent="0.2">
      <c r="A139" s="1"/>
      <c r="B139" s="4" t="s">
        <v>1530</v>
      </c>
      <c r="C139" s="4"/>
      <c r="D139" s="4"/>
      <c r="E139" s="4"/>
      <c r="F139" s="4"/>
      <c r="G139" s="64"/>
      <c r="H139" s="1133"/>
      <c r="I139" s="1133"/>
      <c r="J139" s="3" t="str">
        <f t="shared" si="56"/>
        <v/>
      </c>
      <c r="K139" s="3" t="str">
        <f t="shared" si="57"/>
        <v/>
      </c>
      <c r="L139" s="3" t="str">
        <f t="shared" si="58"/>
        <v/>
      </c>
      <c r="M139" s="3" t="str">
        <f t="shared" si="59"/>
        <v/>
      </c>
      <c r="N139" s="3" t="str">
        <f t="shared" si="60"/>
        <v/>
      </c>
      <c r="O139" s="3" t="str">
        <f t="shared" si="61"/>
        <v/>
      </c>
      <c r="P139" s="3" t="str">
        <f t="shared" si="62"/>
        <v/>
      </c>
      <c r="Q139" s="3" t="e">
        <f>IF(#REF!="","",#REF!/$I139-1)</f>
        <v>#REF!</v>
      </c>
      <c r="R139" s="16"/>
      <c r="S139" s="17"/>
      <c r="T139" s="17"/>
      <c r="U139" s="1130"/>
      <c r="V139" s="1130"/>
      <c r="W139" s="1130"/>
      <c r="X139" s="1130"/>
      <c r="Y139" s="18"/>
      <c r="Z139" s="1133" t="str">
        <f t="shared" si="63"/>
        <v/>
      </c>
      <c r="AA139" s="1133" t="str">
        <f t="shared" si="64"/>
        <v/>
      </c>
      <c r="AB139" s="1133" t="str">
        <f t="shared" si="65"/>
        <v/>
      </c>
      <c r="AC139" s="1133" t="str">
        <f t="shared" si="66"/>
        <v/>
      </c>
      <c r="AD139" s="1133" t="str">
        <f t="shared" si="67"/>
        <v/>
      </c>
      <c r="AE139" s="1133" t="str">
        <f t="shared" si="68"/>
        <v/>
      </c>
      <c r="AF139" s="1133" t="str">
        <f t="shared" si="69"/>
        <v/>
      </c>
      <c r="AG139" s="22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:45" ht="15.75" customHeight="1" x14ac:dyDescent="0.2">
      <c r="A140" s="1"/>
      <c r="B140" s="4" t="s">
        <v>1531</v>
      </c>
      <c r="C140" s="4"/>
      <c r="D140" s="4"/>
      <c r="E140" s="4"/>
      <c r="F140" s="4"/>
      <c r="G140" s="64">
        <v>44317</v>
      </c>
      <c r="H140" s="1133">
        <v>1.01</v>
      </c>
      <c r="I140" s="1133">
        <v>77.75</v>
      </c>
      <c r="J140" s="3" t="str">
        <f t="shared" si="56"/>
        <v/>
      </c>
      <c r="K140" s="3" t="str">
        <f t="shared" si="57"/>
        <v/>
      </c>
      <c r="L140" s="3" t="str">
        <f t="shared" si="58"/>
        <v/>
      </c>
      <c r="M140" s="3" t="str">
        <f t="shared" si="59"/>
        <v/>
      </c>
      <c r="N140" s="3" t="str">
        <f t="shared" si="60"/>
        <v/>
      </c>
      <c r="O140" s="3" t="str">
        <f t="shared" si="61"/>
        <v/>
      </c>
      <c r="P140" s="3" t="str">
        <f t="shared" si="62"/>
        <v/>
      </c>
      <c r="Q140" s="3" t="e">
        <f>IF(#REF!="","",#REF!/$I140-1)</f>
        <v>#REF!</v>
      </c>
      <c r="R140" s="16"/>
      <c r="S140" s="17"/>
      <c r="T140" s="17"/>
      <c r="U140" s="1130"/>
      <c r="V140" s="1130"/>
      <c r="W140" s="1130"/>
      <c r="X140" s="1130"/>
      <c r="Y140" s="18"/>
      <c r="Z140" s="1133" t="str">
        <f t="shared" si="63"/>
        <v/>
      </c>
      <c r="AA140" s="1133" t="str">
        <f t="shared" si="64"/>
        <v/>
      </c>
      <c r="AB140" s="1133" t="str">
        <f t="shared" si="65"/>
        <v/>
      </c>
      <c r="AC140" s="1133" t="str">
        <f t="shared" si="66"/>
        <v/>
      </c>
      <c r="AD140" s="1133" t="str">
        <f t="shared" si="67"/>
        <v/>
      </c>
      <c r="AE140" s="1133" t="str">
        <f t="shared" si="68"/>
        <v/>
      </c>
      <c r="AF140" s="1133" t="str">
        <f t="shared" si="69"/>
        <v/>
      </c>
      <c r="AG140" s="22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:45" ht="15.75" customHeight="1" x14ac:dyDescent="0.2">
      <c r="A141" s="1"/>
      <c r="B141" s="4" t="s">
        <v>1532</v>
      </c>
      <c r="C141" s="4"/>
      <c r="D141" s="4"/>
      <c r="E141" s="4"/>
      <c r="F141" s="4"/>
      <c r="G141" s="64">
        <v>44317</v>
      </c>
      <c r="H141" s="1133">
        <v>0.98</v>
      </c>
      <c r="I141" s="1133">
        <v>75.5</v>
      </c>
      <c r="J141" s="3" t="str">
        <f t="shared" si="56"/>
        <v/>
      </c>
      <c r="K141" s="3" t="str">
        <f t="shared" si="57"/>
        <v/>
      </c>
      <c r="L141" s="3" t="str">
        <f t="shared" si="58"/>
        <v/>
      </c>
      <c r="M141" s="3" t="str">
        <f t="shared" si="59"/>
        <v/>
      </c>
      <c r="N141" s="3" t="str">
        <f t="shared" si="60"/>
        <v/>
      </c>
      <c r="O141" s="3" t="str">
        <f t="shared" si="61"/>
        <v/>
      </c>
      <c r="P141" s="3" t="str">
        <f t="shared" si="62"/>
        <v/>
      </c>
      <c r="Q141" s="3" t="e">
        <f>IF(#REF!="","",#REF!/$I141-1)</f>
        <v>#REF!</v>
      </c>
      <c r="R141" s="16"/>
      <c r="S141" s="17"/>
      <c r="T141" s="17"/>
      <c r="U141" s="1130"/>
      <c r="V141" s="1130"/>
      <c r="W141" s="1130"/>
      <c r="X141" s="1130"/>
      <c r="Y141" s="18"/>
      <c r="Z141" s="1133" t="str">
        <f t="shared" si="63"/>
        <v/>
      </c>
      <c r="AA141" s="1133" t="str">
        <f t="shared" si="64"/>
        <v/>
      </c>
      <c r="AB141" s="1133" t="str">
        <f t="shared" si="65"/>
        <v/>
      </c>
      <c r="AC141" s="1133" t="str">
        <f t="shared" si="66"/>
        <v/>
      </c>
      <c r="AD141" s="1133" t="str">
        <f t="shared" si="67"/>
        <v/>
      </c>
      <c r="AE141" s="1133" t="str">
        <f t="shared" si="68"/>
        <v/>
      </c>
      <c r="AF141" s="1133" t="str">
        <f t="shared" si="69"/>
        <v/>
      </c>
      <c r="AG141" s="22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:45" ht="15.75" customHeight="1" x14ac:dyDescent="0.2">
      <c r="A142" s="1"/>
      <c r="B142" s="1127" t="s">
        <v>1533</v>
      </c>
      <c r="C142" s="1127"/>
      <c r="D142" s="1127"/>
      <c r="E142" s="1127"/>
      <c r="F142" s="1127"/>
      <c r="G142" s="64"/>
      <c r="H142" s="1133"/>
      <c r="I142" s="1133"/>
      <c r="J142" s="3" t="str">
        <f t="shared" si="56"/>
        <v/>
      </c>
      <c r="K142" s="3" t="str">
        <f t="shared" si="57"/>
        <v/>
      </c>
      <c r="L142" s="3" t="str">
        <f t="shared" si="58"/>
        <v/>
      </c>
      <c r="M142" s="3" t="str">
        <f t="shared" si="59"/>
        <v/>
      </c>
      <c r="N142" s="3" t="str">
        <f t="shared" si="60"/>
        <v/>
      </c>
      <c r="O142" s="3" t="str">
        <f t="shared" si="61"/>
        <v/>
      </c>
      <c r="P142" s="3" t="str">
        <f t="shared" si="62"/>
        <v/>
      </c>
      <c r="Q142" s="3" t="e">
        <f>IF(#REF!="","",#REF!/$I142-1)</f>
        <v>#REF!</v>
      </c>
      <c r="R142" s="16"/>
      <c r="S142" s="17"/>
      <c r="T142" s="17"/>
      <c r="U142" s="1130"/>
      <c r="V142" s="1130"/>
      <c r="W142" s="1130"/>
      <c r="X142" s="1130"/>
      <c r="Y142" s="18"/>
      <c r="Z142" s="1133" t="str">
        <f t="shared" si="63"/>
        <v/>
      </c>
      <c r="AA142" s="1133" t="str">
        <f t="shared" si="64"/>
        <v/>
      </c>
      <c r="AB142" s="1133" t="str">
        <f t="shared" si="65"/>
        <v/>
      </c>
      <c r="AC142" s="1133" t="str">
        <f t="shared" si="66"/>
        <v/>
      </c>
      <c r="AD142" s="1133" t="str">
        <f t="shared" si="67"/>
        <v/>
      </c>
      <c r="AE142" s="1133" t="str">
        <f t="shared" si="68"/>
        <v/>
      </c>
      <c r="AF142" s="1133" t="str">
        <f t="shared" si="69"/>
        <v/>
      </c>
      <c r="AG142" s="22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:45" ht="15.75" customHeight="1" x14ac:dyDescent="0.2">
      <c r="A143" s="1"/>
      <c r="B143" s="4" t="s">
        <v>1534</v>
      </c>
      <c r="C143" s="4"/>
      <c r="D143" s="4"/>
      <c r="E143" s="4"/>
      <c r="F143" s="4"/>
      <c r="G143" s="64">
        <v>44317</v>
      </c>
      <c r="H143" s="1133">
        <v>1.22</v>
      </c>
      <c r="I143" s="1133">
        <v>94</v>
      </c>
      <c r="J143" s="3" t="str">
        <f t="shared" si="56"/>
        <v/>
      </c>
      <c r="K143" s="3" t="str">
        <f t="shared" si="57"/>
        <v/>
      </c>
      <c r="L143" s="3" t="str">
        <f t="shared" si="58"/>
        <v/>
      </c>
      <c r="M143" s="3" t="str">
        <f t="shared" si="59"/>
        <v/>
      </c>
      <c r="N143" s="3" t="str">
        <f t="shared" si="60"/>
        <v/>
      </c>
      <c r="O143" s="3" t="str">
        <f t="shared" si="61"/>
        <v/>
      </c>
      <c r="P143" s="3" t="str">
        <f t="shared" si="62"/>
        <v/>
      </c>
      <c r="Q143" s="3" t="e">
        <f>IF(#REF!="","",#REF!/$I143-1)</f>
        <v>#REF!</v>
      </c>
      <c r="R143" s="16"/>
      <c r="S143" s="17"/>
      <c r="T143" s="17"/>
      <c r="U143" s="1130"/>
      <c r="V143" s="1130"/>
      <c r="W143" s="1130"/>
      <c r="X143" s="1130"/>
      <c r="Y143" s="18"/>
      <c r="Z143" s="1133" t="str">
        <f t="shared" si="63"/>
        <v/>
      </c>
      <c r="AA143" s="1133" t="str">
        <f t="shared" si="64"/>
        <v/>
      </c>
      <c r="AB143" s="1133" t="str">
        <f t="shared" si="65"/>
        <v/>
      </c>
      <c r="AC143" s="1133" t="str">
        <f t="shared" si="66"/>
        <v/>
      </c>
      <c r="AD143" s="1133" t="str">
        <f t="shared" si="67"/>
        <v/>
      </c>
      <c r="AE143" s="1133" t="str">
        <f t="shared" si="68"/>
        <v/>
      </c>
      <c r="AF143" s="1133" t="str">
        <f t="shared" si="69"/>
        <v/>
      </c>
      <c r="AG143" s="22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:45" ht="15.75" customHeight="1" x14ac:dyDescent="0.2">
      <c r="A144" s="1"/>
      <c r="B144" s="4" t="s">
        <v>1535</v>
      </c>
      <c r="C144" s="4"/>
      <c r="D144" s="4"/>
      <c r="E144" s="4"/>
      <c r="F144" s="4"/>
      <c r="G144" s="64">
        <v>44317</v>
      </c>
      <c r="H144" s="1133">
        <v>0.52</v>
      </c>
      <c r="I144" s="1133">
        <v>40</v>
      </c>
      <c r="J144" s="3" t="str">
        <f t="shared" si="56"/>
        <v/>
      </c>
      <c r="K144" s="3" t="str">
        <f t="shared" si="57"/>
        <v/>
      </c>
      <c r="L144" s="3" t="str">
        <f t="shared" si="58"/>
        <v/>
      </c>
      <c r="M144" s="3" t="str">
        <f t="shared" si="59"/>
        <v/>
      </c>
      <c r="N144" s="3" t="str">
        <f t="shared" si="60"/>
        <v/>
      </c>
      <c r="O144" s="3" t="str">
        <f t="shared" si="61"/>
        <v/>
      </c>
      <c r="P144" s="3" t="str">
        <f t="shared" si="62"/>
        <v/>
      </c>
      <c r="Q144" s="3" t="e">
        <f>IF(#REF!="","",#REF!/$I144-1)</f>
        <v>#REF!</v>
      </c>
      <c r="R144" s="16"/>
      <c r="S144" s="17"/>
      <c r="T144" s="17"/>
      <c r="U144" s="1130"/>
      <c r="V144" s="1130"/>
      <c r="W144" s="1130"/>
      <c r="X144" s="1130"/>
      <c r="Y144" s="18"/>
      <c r="Z144" s="1133" t="str">
        <f t="shared" si="63"/>
        <v/>
      </c>
      <c r="AA144" s="1133" t="str">
        <f t="shared" si="64"/>
        <v/>
      </c>
      <c r="AB144" s="1133" t="str">
        <f t="shared" si="65"/>
        <v/>
      </c>
      <c r="AC144" s="1133" t="str">
        <f t="shared" si="66"/>
        <v/>
      </c>
      <c r="AD144" s="1133" t="str">
        <f t="shared" si="67"/>
        <v/>
      </c>
      <c r="AE144" s="1133" t="str">
        <f t="shared" si="68"/>
        <v/>
      </c>
      <c r="AF144" s="1133" t="str">
        <f t="shared" si="69"/>
        <v/>
      </c>
      <c r="AG144" s="22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:45" ht="15.75" customHeight="1" x14ac:dyDescent="0.2">
      <c r="A145" s="1"/>
      <c r="B145" s="4" t="s">
        <v>1536</v>
      </c>
      <c r="C145" s="4"/>
      <c r="D145" s="4"/>
      <c r="E145" s="4"/>
      <c r="F145" s="4"/>
      <c r="G145" s="64">
        <v>44197</v>
      </c>
      <c r="H145" s="1133">
        <v>0.6</v>
      </c>
      <c r="I145" s="1133">
        <v>46.35</v>
      </c>
      <c r="J145" s="3" t="str">
        <f t="shared" si="56"/>
        <v/>
      </c>
      <c r="K145" s="3" t="str">
        <f t="shared" si="57"/>
        <v/>
      </c>
      <c r="L145" s="3" t="str">
        <f t="shared" si="58"/>
        <v/>
      </c>
      <c r="M145" s="3" t="str">
        <f t="shared" si="59"/>
        <v/>
      </c>
      <c r="N145" s="3" t="str">
        <f t="shared" si="60"/>
        <v/>
      </c>
      <c r="O145" s="3" t="str">
        <f t="shared" si="61"/>
        <v/>
      </c>
      <c r="P145" s="3" t="str">
        <f t="shared" si="62"/>
        <v/>
      </c>
      <c r="Q145" s="3" t="e">
        <f>IF(#REF!="","",#REF!/$I145-1)</f>
        <v>#REF!</v>
      </c>
      <c r="R145" s="16"/>
      <c r="S145" s="17"/>
      <c r="T145" s="17"/>
      <c r="U145" s="1130"/>
      <c r="V145" s="1130"/>
      <c r="W145" s="1130"/>
      <c r="X145" s="1130"/>
      <c r="Y145" s="18"/>
      <c r="Z145" s="1133" t="str">
        <f t="shared" si="63"/>
        <v/>
      </c>
      <c r="AA145" s="1133" t="str">
        <f t="shared" si="64"/>
        <v/>
      </c>
      <c r="AB145" s="1133" t="str">
        <f t="shared" si="65"/>
        <v/>
      </c>
      <c r="AC145" s="1133" t="str">
        <f t="shared" si="66"/>
        <v/>
      </c>
      <c r="AD145" s="1133" t="str">
        <f t="shared" si="67"/>
        <v/>
      </c>
      <c r="AE145" s="1133" t="str">
        <f t="shared" si="68"/>
        <v/>
      </c>
      <c r="AF145" s="1133" t="str">
        <f t="shared" si="69"/>
        <v/>
      </c>
      <c r="AG145" s="22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:45" ht="15.75" customHeight="1" x14ac:dyDescent="0.2">
      <c r="A146" s="1"/>
      <c r="B146" s="1"/>
      <c r="C146" s="1"/>
      <c r="D146" s="1"/>
      <c r="E146" s="1"/>
      <c r="F146" s="1"/>
      <c r="G146" s="1133"/>
      <c r="H146" s="1133"/>
      <c r="I146" s="1133"/>
      <c r="J146" s="3" t="str">
        <f t="shared" si="56"/>
        <v/>
      </c>
      <c r="K146" s="3" t="str">
        <f t="shared" si="57"/>
        <v/>
      </c>
      <c r="L146" s="3" t="str">
        <f t="shared" si="58"/>
        <v/>
      </c>
      <c r="M146" s="3" t="str">
        <f t="shared" si="59"/>
        <v/>
      </c>
      <c r="N146" s="3" t="str">
        <f t="shared" si="60"/>
        <v/>
      </c>
      <c r="O146" s="3" t="str">
        <f t="shared" si="61"/>
        <v/>
      </c>
      <c r="P146" s="3" t="str">
        <f t="shared" si="62"/>
        <v/>
      </c>
      <c r="Q146" s="3" t="e">
        <f>IF(#REF!="","",#REF!/$I146-1)</f>
        <v>#REF!</v>
      </c>
      <c r="R146" s="16"/>
      <c r="S146" s="17"/>
      <c r="T146" s="17"/>
      <c r="U146" s="1130"/>
      <c r="V146" s="1130"/>
      <c r="W146" s="1130"/>
      <c r="X146" s="1130"/>
      <c r="Y146" s="18"/>
      <c r="Z146" s="1133" t="str">
        <f t="shared" si="63"/>
        <v/>
      </c>
      <c r="AA146" s="1133" t="str">
        <f t="shared" si="64"/>
        <v/>
      </c>
      <c r="AB146" s="1133" t="str">
        <f t="shared" si="65"/>
        <v/>
      </c>
      <c r="AC146" s="1133" t="str">
        <f t="shared" si="66"/>
        <v/>
      </c>
      <c r="AD146" s="1133" t="str">
        <f t="shared" si="67"/>
        <v/>
      </c>
      <c r="AE146" s="1133" t="str">
        <f t="shared" si="68"/>
        <v/>
      </c>
      <c r="AF146" s="1133" t="str">
        <f t="shared" si="69"/>
        <v/>
      </c>
      <c r="AG146" s="22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:45" ht="15.75" customHeight="1" x14ac:dyDescent="0.2">
      <c r="A147" s="1"/>
      <c r="B147" s="4"/>
      <c r="C147" s="4"/>
      <c r="D147" s="4"/>
      <c r="E147" s="4"/>
      <c r="F147" s="4"/>
      <c r="G147" s="1133"/>
      <c r="H147" s="1133"/>
      <c r="I147" s="1133"/>
      <c r="J147" s="3" t="str">
        <f t="shared" si="56"/>
        <v/>
      </c>
      <c r="K147" s="3" t="str">
        <f t="shared" si="57"/>
        <v/>
      </c>
      <c r="L147" s="3" t="str">
        <f t="shared" si="58"/>
        <v/>
      </c>
      <c r="M147" s="3" t="str">
        <f t="shared" si="59"/>
        <v/>
      </c>
      <c r="N147" s="3" t="str">
        <f t="shared" si="60"/>
        <v/>
      </c>
      <c r="O147" s="3" t="str">
        <f t="shared" si="61"/>
        <v/>
      </c>
      <c r="P147" s="3" t="str">
        <f t="shared" si="62"/>
        <v/>
      </c>
      <c r="Q147" s="3" t="e">
        <f>IF(#REF!="","",#REF!/$I147-1)</f>
        <v>#REF!</v>
      </c>
      <c r="R147" s="19"/>
      <c r="S147" s="1130"/>
      <c r="T147" s="1130"/>
      <c r="U147" s="1130"/>
      <c r="V147" s="1130"/>
      <c r="W147" s="1130"/>
      <c r="X147" s="1130"/>
      <c r="Y147" s="18"/>
      <c r="Z147" s="1133" t="str">
        <f t="shared" si="63"/>
        <v/>
      </c>
      <c r="AA147" s="1133" t="str">
        <f t="shared" si="64"/>
        <v/>
      </c>
      <c r="AB147" s="1133" t="str">
        <f t="shared" si="65"/>
        <v/>
      </c>
      <c r="AC147" s="1133" t="str">
        <f t="shared" si="66"/>
        <v/>
      </c>
      <c r="AD147" s="1133" t="str">
        <f t="shared" si="67"/>
        <v/>
      </c>
      <c r="AE147" s="1133" t="str">
        <f t="shared" si="68"/>
        <v/>
      </c>
      <c r="AF147" s="1133" t="str">
        <f t="shared" si="69"/>
        <v/>
      </c>
      <c r="AG147" s="22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:45" ht="15.75" customHeight="1" x14ac:dyDescent="0.25">
      <c r="A148" s="1"/>
      <c r="B148" s="77" t="s">
        <v>1537</v>
      </c>
      <c r="C148" s="77"/>
      <c r="D148" s="77"/>
      <c r="E148" s="77"/>
      <c r="F148" s="77"/>
      <c r="G148" s="1133"/>
      <c r="H148" s="1133"/>
      <c r="I148" s="1133"/>
      <c r="J148" s="3"/>
      <c r="K148" s="3"/>
      <c r="L148" s="3"/>
      <c r="M148" s="3"/>
      <c r="N148" s="3"/>
      <c r="O148" s="3"/>
      <c r="P148" s="3"/>
      <c r="Q148" s="3"/>
      <c r="R148" s="19"/>
      <c r="S148" s="1130"/>
      <c r="T148" s="1130"/>
      <c r="U148" s="1130"/>
      <c r="V148" s="1130"/>
      <c r="W148" s="1130"/>
      <c r="X148" s="1130"/>
      <c r="Y148" s="18"/>
      <c r="Z148" s="1133" t="str">
        <f t="shared" si="63"/>
        <v/>
      </c>
      <c r="AA148" s="1133" t="str">
        <f t="shared" si="64"/>
        <v/>
      </c>
      <c r="AB148" s="1133" t="str">
        <f t="shared" si="65"/>
        <v/>
      </c>
      <c r="AC148" s="1133" t="str">
        <f t="shared" si="66"/>
        <v/>
      </c>
      <c r="AD148" s="1133" t="str">
        <f t="shared" si="67"/>
        <v/>
      </c>
      <c r="AE148" s="1133" t="str">
        <f t="shared" si="68"/>
        <v/>
      </c>
      <c r="AF148" s="1133" t="str">
        <f t="shared" si="69"/>
        <v/>
      </c>
      <c r="AG148" s="22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:45" ht="15.75" customHeight="1" x14ac:dyDescent="0.2">
      <c r="A149" s="1"/>
      <c r="B149" s="4"/>
      <c r="C149" s="4"/>
      <c r="D149" s="4"/>
      <c r="E149" s="4"/>
      <c r="F149" s="4"/>
      <c r="G149" s="1133"/>
      <c r="H149" s="1133"/>
      <c r="I149" s="1133"/>
      <c r="J149" s="3"/>
      <c r="K149" s="3"/>
      <c r="L149" s="3"/>
      <c r="M149" s="3"/>
      <c r="N149" s="3"/>
      <c r="O149" s="3"/>
      <c r="P149" s="3"/>
      <c r="Q149" s="3"/>
      <c r="R149" s="19"/>
      <c r="S149" s="1130"/>
      <c r="T149" s="1130"/>
      <c r="U149" s="1130"/>
      <c r="V149" s="1130"/>
      <c r="W149" s="1130"/>
      <c r="X149" s="1130"/>
      <c r="Y149" s="18"/>
      <c r="Z149" s="1133" t="str">
        <f t="shared" si="63"/>
        <v/>
      </c>
      <c r="AA149" s="1133" t="str">
        <f t="shared" si="64"/>
        <v/>
      </c>
      <c r="AB149" s="1133" t="str">
        <f t="shared" si="65"/>
        <v/>
      </c>
      <c r="AC149" s="1133" t="str">
        <f t="shared" si="66"/>
        <v/>
      </c>
      <c r="AD149" s="1133" t="str">
        <f t="shared" si="67"/>
        <v/>
      </c>
      <c r="AE149" s="1133" t="str">
        <f t="shared" si="68"/>
        <v/>
      </c>
      <c r="AF149" s="1133" t="str">
        <f t="shared" si="69"/>
        <v/>
      </c>
      <c r="AG149" s="22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:45" ht="15.75" customHeight="1" x14ac:dyDescent="0.2">
      <c r="A150" s="1"/>
      <c r="B150" s="65" t="s">
        <v>1538</v>
      </c>
      <c r="C150" s="65"/>
      <c r="D150" s="65"/>
      <c r="E150" s="65"/>
      <c r="F150" s="65"/>
      <c r="G150" s="66"/>
      <c r="H150" s="1127"/>
      <c r="I150" s="37"/>
      <c r="J150" s="3"/>
      <c r="K150" s="3"/>
      <c r="L150" s="3"/>
      <c r="M150" s="3"/>
      <c r="N150" s="3"/>
      <c r="O150" s="3"/>
      <c r="P150" s="3"/>
      <c r="Q150" s="3"/>
      <c r="R150" s="16"/>
      <c r="S150" s="1130"/>
      <c r="T150" s="1130"/>
      <c r="U150" s="1130"/>
      <c r="V150" s="1130"/>
      <c r="W150" s="1130"/>
      <c r="X150" s="1130"/>
      <c r="Y150" s="18"/>
      <c r="Z150" s="1133" t="str">
        <f t="shared" si="63"/>
        <v/>
      </c>
      <c r="AA150" s="1133" t="str">
        <f t="shared" si="64"/>
        <v/>
      </c>
      <c r="AB150" s="1133" t="str">
        <f t="shared" si="65"/>
        <v/>
      </c>
      <c r="AC150" s="1133" t="str">
        <f t="shared" si="66"/>
        <v/>
      </c>
      <c r="AD150" s="1133" t="str">
        <f t="shared" si="67"/>
        <v/>
      </c>
      <c r="AE150" s="1133" t="str">
        <f t="shared" si="68"/>
        <v/>
      </c>
      <c r="AF150" s="1133" t="str">
        <f t="shared" si="69"/>
        <v/>
      </c>
      <c r="AG150" s="22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:45" ht="15.75" customHeight="1" x14ac:dyDescent="0.2">
      <c r="A151" s="1"/>
      <c r="B151" s="65" t="s">
        <v>1539</v>
      </c>
      <c r="C151" s="65"/>
      <c r="D151" s="65"/>
      <c r="E151" s="65"/>
      <c r="F151" s="65"/>
      <c r="G151" s="66"/>
      <c r="H151" s="1127"/>
      <c r="I151" s="37"/>
      <c r="J151" s="3"/>
      <c r="K151" s="3"/>
      <c r="L151" s="3"/>
      <c r="M151" s="3"/>
      <c r="N151" s="3"/>
      <c r="O151" s="3"/>
      <c r="P151" s="3"/>
      <c r="Q151" s="3"/>
      <c r="R151" s="16"/>
      <c r="S151" s="1130"/>
      <c r="T151" s="1130"/>
      <c r="U151" s="1130"/>
      <c r="V151" s="1130"/>
      <c r="W151" s="1130"/>
      <c r="X151" s="1130"/>
      <c r="Y151" s="18"/>
      <c r="Z151" s="1133" t="str">
        <f t="shared" si="63"/>
        <v/>
      </c>
      <c r="AA151" s="1133" t="str">
        <f t="shared" si="64"/>
        <v/>
      </c>
      <c r="AB151" s="1133" t="str">
        <f t="shared" si="65"/>
        <v/>
      </c>
      <c r="AC151" s="1133" t="str">
        <f t="shared" si="66"/>
        <v/>
      </c>
      <c r="AD151" s="1133" t="str">
        <f t="shared" si="67"/>
        <v/>
      </c>
      <c r="AE151" s="1133" t="str">
        <f t="shared" si="68"/>
        <v/>
      </c>
      <c r="AF151" s="1133" t="str">
        <f t="shared" si="69"/>
        <v/>
      </c>
      <c r="AG151" s="22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:45" ht="15.75" customHeight="1" x14ac:dyDescent="0.2">
      <c r="A152" s="1"/>
      <c r="B152" s="65" t="s">
        <v>1540</v>
      </c>
      <c r="C152" s="65"/>
      <c r="D152" s="65"/>
      <c r="E152" s="65"/>
      <c r="F152" s="65"/>
      <c r="G152" s="66"/>
      <c r="H152" s="1127"/>
      <c r="I152" s="1127"/>
      <c r="J152" s="3"/>
      <c r="K152" s="3"/>
      <c r="L152" s="3"/>
      <c r="M152" s="3"/>
      <c r="N152" s="3"/>
      <c r="O152" s="3"/>
      <c r="P152" s="3"/>
      <c r="Q152" s="3"/>
      <c r="R152" s="16"/>
      <c r="S152" s="1130"/>
      <c r="T152" s="1130"/>
      <c r="U152" s="1130"/>
      <c r="V152" s="1130"/>
      <c r="W152" s="1130"/>
      <c r="X152" s="1130"/>
      <c r="Y152" s="18"/>
      <c r="Z152" s="1133" t="str">
        <f t="shared" si="63"/>
        <v/>
      </c>
      <c r="AA152" s="1133" t="str">
        <f t="shared" si="64"/>
        <v/>
      </c>
      <c r="AB152" s="1133" t="str">
        <f t="shared" si="65"/>
        <v/>
      </c>
      <c r="AC152" s="1133" t="str">
        <f t="shared" si="66"/>
        <v/>
      </c>
      <c r="AD152" s="1133" t="str">
        <f t="shared" si="67"/>
        <v/>
      </c>
      <c r="AE152" s="1133" t="str">
        <f t="shared" si="68"/>
        <v/>
      </c>
      <c r="AF152" s="1133" t="str">
        <f t="shared" si="69"/>
        <v/>
      </c>
      <c r="AG152" s="22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:45" ht="15.75" customHeight="1" x14ac:dyDescent="0.2">
      <c r="A153" s="1"/>
      <c r="B153" s="65" t="s">
        <v>1541</v>
      </c>
      <c r="C153" s="65"/>
      <c r="D153" s="65"/>
      <c r="E153" s="65"/>
      <c r="F153" s="65"/>
      <c r="G153" s="66"/>
      <c r="H153" s="37"/>
      <c r="I153" s="38"/>
      <c r="J153" s="3"/>
      <c r="K153" s="3"/>
      <c r="L153" s="3"/>
      <c r="M153" s="3"/>
      <c r="N153" s="3"/>
      <c r="O153" s="3"/>
      <c r="P153" s="3"/>
      <c r="Q153" s="3"/>
      <c r="R153" s="16"/>
      <c r="S153" s="1130"/>
      <c r="T153" s="1130"/>
      <c r="U153" s="1130"/>
      <c r="V153" s="1130"/>
      <c r="W153" s="1130"/>
      <c r="X153" s="1130"/>
      <c r="Y153" s="18"/>
      <c r="Z153" s="1133" t="str">
        <f t="shared" si="63"/>
        <v/>
      </c>
      <c r="AA153" s="1133" t="str">
        <f t="shared" si="64"/>
        <v/>
      </c>
      <c r="AB153" s="1133" t="str">
        <f t="shared" si="65"/>
        <v/>
      </c>
      <c r="AC153" s="1133" t="str">
        <f t="shared" si="66"/>
        <v/>
      </c>
      <c r="AD153" s="1133" t="str">
        <f t="shared" si="67"/>
        <v/>
      </c>
      <c r="AE153" s="1133" t="str">
        <f t="shared" si="68"/>
        <v/>
      </c>
      <c r="AF153" s="1133" t="str">
        <f t="shared" si="69"/>
        <v/>
      </c>
      <c r="AG153" s="22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:45" ht="15.75" customHeight="1" x14ac:dyDescent="0.2">
      <c r="A154" s="1"/>
      <c r="B154" s="65"/>
      <c r="C154" s="65"/>
      <c r="D154" s="65"/>
      <c r="E154" s="65"/>
      <c r="F154" s="65"/>
      <c r="G154" s="67"/>
      <c r="H154" s="37"/>
      <c r="I154" s="37"/>
      <c r="J154" s="3"/>
      <c r="K154" s="3"/>
      <c r="L154" s="3"/>
      <c r="M154" s="3"/>
      <c r="N154" s="3"/>
      <c r="O154" s="3"/>
      <c r="P154" s="3"/>
      <c r="Q154" s="3"/>
      <c r="R154" s="21"/>
      <c r="S154" s="8"/>
      <c r="T154" s="1130"/>
      <c r="U154" s="1130"/>
      <c r="V154" s="1130"/>
      <c r="W154" s="1130"/>
      <c r="X154" s="1130"/>
      <c r="Y154" s="18"/>
      <c r="Z154" s="1133" t="str">
        <f t="shared" si="63"/>
        <v/>
      </c>
      <c r="AA154" s="1133" t="str">
        <f t="shared" si="64"/>
        <v/>
      </c>
      <c r="AB154" s="1133" t="str">
        <f t="shared" si="65"/>
        <v/>
      </c>
      <c r="AC154" s="1133" t="str">
        <f t="shared" si="66"/>
        <v/>
      </c>
      <c r="AD154" s="1133" t="str">
        <f t="shared" si="67"/>
        <v/>
      </c>
      <c r="AE154" s="1133" t="str">
        <f t="shared" si="68"/>
        <v/>
      </c>
      <c r="AF154" s="1133" t="str">
        <f t="shared" si="69"/>
        <v/>
      </c>
      <c r="AG154" s="22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:45" ht="15.75" customHeight="1" x14ac:dyDescent="0.2">
      <c r="A155" s="1"/>
      <c r="B155" s="68" t="s">
        <v>1542</v>
      </c>
      <c r="C155" s="68"/>
      <c r="D155" s="68"/>
      <c r="E155" s="68"/>
      <c r="F155" s="68"/>
      <c r="G155" s="35"/>
      <c r="H155" s="39"/>
      <c r="I155" s="14"/>
      <c r="J155" s="15"/>
      <c r="K155" s="15"/>
      <c r="L155" s="15"/>
      <c r="M155" s="15"/>
      <c r="N155" s="15"/>
      <c r="O155" s="15"/>
      <c r="P155" s="15"/>
      <c r="Q155" s="15"/>
      <c r="R155" s="1133"/>
      <c r="S155" s="1133"/>
      <c r="T155" s="1133"/>
      <c r="U155" s="1133"/>
      <c r="V155" s="1133"/>
      <c r="W155" s="1133"/>
      <c r="X155" s="1133"/>
      <c r="Y155" s="18"/>
      <c r="Z155" s="1133" t="str">
        <f t="shared" si="63"/>
        <v/>
      </c>
      <c r="AA155" s="1133" t="str">
        <f t="shared" si="64"/>
        <v/>
      </c>
      <c r="AB155" s="1133" t="str">
        <f t="shared" si="65"/>
        <v/>
      </c>
      <c r="AC155" s="1133" t="str">
        <f t="shared" si="66"/>
        <v/>
      </c>
      <c r="AD155" s="1133" t="str">
        <f t="shared" si="67"/>
        <v/>
      </c>
      <c r="AE155" s="1133" t="str">
        <f t="shared" si="68"/>
        <v/>
      </c>
      <c r="AF155" s="1133" t="str">
        <f t="shared" si="69"/>
        <v/>
      </c>
      <c r="AG155" s="22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:45" ht="15.75" customHeight="1" x14ac:dyDescent="0.2">
      <c r="A156" s="1"/>
      <c r="B156" s="1" t="s">
        <v>1543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:45" ht="15.75" customHeight="1" x14ac:dyDescent="0.2">
      <c r="A157" s="1"/>
      <c r="B157" s="1" t="s">
        <v>1544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:45" ht="15.75" customHeight="1" x14ac:dyDescent="0.2">
      <c r="A158" s="1"/>
      <c r="B158" s="1" t="s">
        <v>1545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:45" ht="15.75" customHeight="1" x14ac:dyDescent="0.2">
      <c r="A159" s="1"/>
      <c r="B159" s="1" t="s">
        <v>1546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:45" ht="15.75" customHeight="1" x14ac:dyDescent="0.2">
      <c r="A160" s="1"/>
      <c r="B160" s="1" t="s">
        <v>1547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:45" ht="15.75" customHeight="1" x14ac:dyDescent="0.2">
      <c r="A161" s="1"/>
      <c r="B161" s="1" t="s">
        <v>1548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:45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:45" ht="15.75" customHeight="1" x14ac:dyDescent="0.2">
      <c r="A163" s="1"/>
      <c r="B163" s="1" t="s">
        <v>1549</v>
      </c>
      <c r="C163" s="1"/>
      <c r="D163" s="1"/>
      <c r="E163" s="1"/>
      <c r="F163" s="1"/>
      <c r="G163" s="1">
        <v>3.35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:45" ht="15.75" customHeight="1" x14ac:dyDescent="0.2">
      <c r="A164" s="1"/>
      <c r="B164" s="1" t="s">
        <v>1550</v>
      </c>
      <c r="C164" s="1"/>
      <c r="D164" s="1"/>
      <c r="E164" s="1"/>
      <c r="F164" s="1"/>
      <c r="G164" s="1">
        <v>2.9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:45" ht="15.75" customHeight="1" x14ac:dyDescent="0.2">
      <c r="A165" s="1"/>
      <c r="B165" s="1" t="s">
        <v>1551</v>
      </c>
      <c r="C165" s="1"/>
      <c r="D165" s="1"/>
      <c r="E165" s="1"/>
      <c r="F165" s="1"/>
      <c r="G165" s="1">
        <v>2.37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:45" ht="15.75" customHeight="1" x14ac:dyDescent="0.2">
      <c r="A166" s="1"/>
      <c r="B166" s="1" t="s">
        <v>1552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:45" ht="15.75" customHeight="1" x14ac:dyDescent="0.2">
      <c r="A167" s="1"/>
      <c r="B167" s="1" t="s">
        <v>1553</v>
      </c>
      <c r="C167" s="1"/>
      <c r="D167" s="1"/>
      <c r="E167" s="1"/>
      <c r="F167" s="1"/>
      <c r="G167" s="1">
        <v>9.5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:45" ht="15.75" customHeight="1" x14ac:dyDescent="0.2">
      <c r="A168" s="1"/>
      <c r="B168" s="1" t="s">
        <v>1554</v>
      </c>
      <c r="C168" s="1"/>
      <c r="D168" s="1"/>
      <c r="E168" s="1"/>
      <c r="F168" s="1"/>
      <c r="G168" s="1">
        <v>3.12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:45" ht="15.75" customHeight="1" x14ac:dyDescent="0.2">
      <c r="A169" s="1"/>
      <c r="B169" s="1" t="s">
        <v>1555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:45" ht="15.75" customHeight="1" x14ac:dyDescent="0.2">
      <c r="A170" s="1"/>
      <c r="B170" s="1" t="s">
        <v>1556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:45" ht="15.75" customHeight="1" x14ac:dyDescent="0.2">
      <c r="A171" s="1"/>
      <c r="B171" s="1" t="s">
        <v>1557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:45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:45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:45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:45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:45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:45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:45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:45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:45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:45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:45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:45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:45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:45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:45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:45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:45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:45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:45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:45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:45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:45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:45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:45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:45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:45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:45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:45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:45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:45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:45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:45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:45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:45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:45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:45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:45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:45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:45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:45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:45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:45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:45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:45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:45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:45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:45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:45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:45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:45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:45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:45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:45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:45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:45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:45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:45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:45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:45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:45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:45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:45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:45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:45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:45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:45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:45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:45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:45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:45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:45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:45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:45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:45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:45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:45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:45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:45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:45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:45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:45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:45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:45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:45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:45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:45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:45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:45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:45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:45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:45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:45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:45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:45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:45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:45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:45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:45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:45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:45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:45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:45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:45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:45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:45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:45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:45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:45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:45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:45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:45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:45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:45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:45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:45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:45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:45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:45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:45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:45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:45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:45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:45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:45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:45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:45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:45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:45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:45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:45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:45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:45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:45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:45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:45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:45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:45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:45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:45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:45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:45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:45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:45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:45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:45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:45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:45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:45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:45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:45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:45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:45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:45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:45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:45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:45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:45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:45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:45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:45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:45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:45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:45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:45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:45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:45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:45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:45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:45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:45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:45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:45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:45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:45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:45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:45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:45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:45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:45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:45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:45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:45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:45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:45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:45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:45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:45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:45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:45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:45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:45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:45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:45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:45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:45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:45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:45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:45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:45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:45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:45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:45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:45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:45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:45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:45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:45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:45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:45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:45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:45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:45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:45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:45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:45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:45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:45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:45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:45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:45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:45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:45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:45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:45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:45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:45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:45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:45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:45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:45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:45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:45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:45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:45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:45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:45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:45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:45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:45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:45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:45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:45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:45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:45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:45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:45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:45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:45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:45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:45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:45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:45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:45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:45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:45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:45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:45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:45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:45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:45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:45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:45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:45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:45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:45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:45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:45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:45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:45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:45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:45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:45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:45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:45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:45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:45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:45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:45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:45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:45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:45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:45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:45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:45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  <row r="456" spans="1:45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</row>
    <row r="457" spans="1:45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</row>
    <row r="458" spans="1:45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</row>
    <row r="459" spans="1:45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</row>
    <row r="460" spans="1:45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</row>
    <row r="461" spans="1:45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</row>
    <row r="462" spans="1:45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</row>
    <row r="463" spans="1:45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</row>
    <row r="464" spans="1:45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</row>
    <row r="465" spans="1:45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</row>
    <row r="466" spans="1:45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</row>
    <row r="467" spans="1:45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</row>
    <row r="468" spans="1:45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</row>
    <row r="469" spans="1:45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</row>
    <row r="470" spans="1:45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</row>
    <row r="471" spans="1:45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</row>
    <row r="472" spans="1:45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</row>
    <row r="473" spans="1:45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</row>
    <row r="474" spans="1:45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</row>
    <row r="475" spans="1:45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</row>
    <row r="476" spans="1:45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</row>
    <row r="477" spans="1:45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</row>
    <row r="478" spans="1:45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</row>
    <row r="479" spans="1:45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</row>
    <row r="480" spans="1:45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</row>
    <row r="481" spans="1:45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</row>
    <row r="482" spans="1:45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</row>
    <row r="483" spans="1:45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</row>
    <row r="484" spans="1:45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</row>
    <row r="485" spans="1:45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</row>
    <row r="486" spans="1:45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</row>
    <row r="487" spans="1:45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</row>
    <row r="488" spans="1:45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</row>
    <row r="489" spans="1:45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</row>
    <row r="490" spans="1:45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</row>
    <row r="491" spans="1:45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</row>
    <row r="492" spans="1:45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</row>
    <row r="493" spans="1:45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</row>
    <row r="494" spans="1:45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</row>
    <row r="495" spans="1:45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</row>
    <row r="496" spans="1:45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</row>
    <row r="497" spans="1:45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</row>
    <row r="498" spans="1:45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</row>
    <row r="499" spans="1:45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</row>
    <row r="500" spans="1:45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</row>
    <row r="501" spans="1:45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</row>
    <row r="502" spans="1:45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</row>
    <row r="503" spans="1:45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</row>
    <row r="504" spans="1:45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</row>
    <row r="505" spans="1:45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</row>
    <row r="506" spans="1:45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</row>
    <row r="507" spans="1:45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</row>
    <row r="508" spans="1:45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</row>
    <row r="509" spans="1:45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</row>
    <row r="510" spans="1:45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</row>
    <row r="511" spans="1:45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</row>
    <row r="512" spans="1:45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</row>
    <row r="513" spans="1:45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</row>
    <row r="514" spans="1:45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</row>
    <row r="515" spans="1:45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</row>
    <row r="516" spans="1:45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</row>
    <row r="517" spans="1:45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</row>
    <row r="518" spans="1:45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</row>
    <row r="519" spans="1:45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</row>
    <row r="520" spans="1:45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</row>
    <row r="521" spans="1:45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</row>
    <row r="522" spans="1:45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</row>
    <row r="523" spans="1:45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</row>
    <row r="524" spans="1:45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</row>
    <row r="525" spans="1:45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</row>
    <row r="526" spans="1:45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</row>
    <row r="527" spans="1:45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</row>
    <row r="528" spans="1:45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</row>
    <row r="529" spans="1:45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</row>
    <row r="530" spans="1:45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</row>
    <row r="531" spans="1:45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</row>
    <row r="532" spans="1:45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</row>
    <row r="533" spans="1:45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</row>
    <row r="534" spans="1:45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</row>
    <row r="535" spans="1:45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</row>
    <row r="536" spans="1:45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</row>
    <row r="537" spans="1:45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</row>
    <row r="538" spans="1:45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</row>
    <row r="539" spans="1:45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</row>
    <row r="540" spans="1:45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</row>
    <row r="541" spans="1:45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</row>
    <row r="542" spans="1:45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</row>
    <row r="543" spans="1:45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</row>
    <row r="544" spans="1:45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</row>
    <row r="545" spans="1:45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</row>
    <row r="546" spans="1:45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</row>
    <row r="547" spans="1:45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</row>
    <row r="548" spans="1:45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</row>
    <row r="549" spans="1:45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</row>
    <row r="550" spans="1:45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</row>
    <row r="551" spans="1:45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</row>
    <row r="552" spans="1:45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</row>
    <row r="553" spans="1:45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</row>
    <row r="554" spans="1:45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</row>
    <row r="555" spans="1:45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</row>
    <row r="556" spans="1:45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</row>
    <row r="557" spans="1:45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</row>
    <row r="558" spans="1:45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</row>
    <row r="559" spans="1:45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</row>
    <row r="560" spans="1:45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</row>
    <row r="561" spans="1:45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</row>
    <row r="562" spans="1:45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</row>
    <row r="563" spans="1:45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</row>
    <row r="564" spans="1:45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</row>
    <row r="565" spans="1:45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</row>
    <row r="566" spans="1:45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</row>
    <row r="567" spans="1:45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</row>
    <row r="568" spans="1:45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</row>
    <row r="569" spans="1:45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</row>
    <row r="570" spans="1:45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</row>
    <row r="571" spans="1:45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</row>
    <row r="572" spans="1:45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</row>
    <row r="573" spans="1:45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</row>
    <row r="574" spans="1:45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</row>
    <row r="575" spans="1:45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</row>
    <row r="576" spans="1:45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</row>
    <row r="577" spans="1:45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</row>
    <row r="578" spans="1:45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</row>
    <row r="579" spans="1:45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</row>
    <row r="580" spans="1:45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</row>
    <row r="581" spans="1:45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</row>
    <row r="582" spans="1:45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</row>
    <row r="583" spans="1:45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</row>
    <row r="584" spans="1:45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</row>
    <row r="585" spans="1:45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</row>
    <row r="586" spans="1:45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</row>
    <row r="587" spans="1:45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</row>
    <row r="588" spans="1:45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</row>
    <row r="589" spans="1:45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</row>
    <row r="590" spans="1:45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</row>
    <row r="591" spans="1:45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</row>
    <row r="592" spans="1:45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</row>
    <row r="593" spans="1:45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</row>
    <row r="594" spans="1:45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</row>
    <row r="595" spans="1:45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</row>
    <row r="596" spans="1:45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</row>
    <row r="597" spans="1:45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</row>
    <row r="598" spans="1:45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</row>
    <row r="599" spans="1:45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</row>
    <row r="600" spans="1:45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</row>
    <row r="601" spans="1:45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</row>
    <row r="602" spans="1:45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</row>
    <row r="603" spans="1:45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</row>
    <row r="604" spans="1:45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</row>
    <row r="605" spans="1:45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</row>
    <row r="606" spans="1:45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</row>
    <row r="607" spans="1:45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</row>
    <row r="608" spans="1:45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</row>
    <row r="609" spans="1:45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</row>
    <row r="610" spans="1:45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</row>
    <row r="611" spans="1:45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</row>
    <row r="612" spans="1:45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</row>
    <row r="613" spans="1:45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</row>
    <row r="614" spans="1:45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</row>
    <row r="615" spans="1:45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</row>
    <row r="616" spans="1:45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</row>
    <row r="617" spans="1:45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</row>
    <row r="618" spans="1:45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</row>
    <row r="619" spans="1:45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</row>
    <row r="620" spans="1:45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</row>
    <row r="621" spans="1:45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</row>
    <row r="622" spans="1:45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</row>
    <row r="623" spans="1:45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</row>
    <row r="624" spans="1:45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</row>
    <row r="625" spans="1:45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</row>
    <row r="626" spans="1:45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</row>
    <row r="627" spans="1:45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</row>
    <row r="628" spans="1:45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</row>
    <row r="629" spans="1:45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</row>
    <row r="630" spans="1:45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</row>
    <row r="631" spans="1:45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</row>
    <row r="632" spans="1:45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</row>
    <row r="633" spans="1:45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</row>
    <row r="634" spans="1:45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</row>
    <row r="635" spans="1:45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</row>
    <row r="636" spans="1:45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</row>
    <row r="637" spans="1:45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</row>
    <row r="638" spans="1:45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</row>
    <row r="639" spans="1:45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</row>
    <row r="640" spans="1:45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</row>
    <row r="641" spans="1:45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</row>
    <row r="642" spans="1:45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</row>
    <row r="643" spans="1:45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</row>
    <row r="644" spans="1:45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</row>
    <row r="645" spans="1:45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</row>
    <row r="646" spans="1:45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</row>
    <row r="647" spans="1:45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</row>
    <row r="648" spans="1:45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</row>
    <row r="649" spans="1:45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</row>
    <row r="650" spans="1:45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</row>
    <row r="651" spans="1:45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</row>
    <row r="652" spans="1:45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</row>
    <row r="653" spans="1:45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</row>
    <row r="654" spans="1:45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</row>
    <row r="655" spans="1:45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</row>
    <row r="656" spans="1:45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</row>
    <row r="657" spans="1:45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</row>
    <row r="658" spans="1:45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</row>
    <row r="659" spans="1:45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</row>
    <row r="660" spans="1:45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</row>
    <row r="661" spans="1:45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</row>
    <row r="662" spans="1:45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</row>
    <row r="663" spans="1:45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</row>
    <row r="664" spans="1:45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</row>
    <row r="665" spans="1:45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</row>
    <row r="666" spans="1:45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</row>
    <row r="667" spans="1:45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</row>
    <row r="668" spans="1:45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</row>
    <row r="669" spans="1:45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</row>
    <row r="670" spans="1:45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</row>
    <row r="671" spans="1:45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</row>
    <row r="672" spans="1:45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</row>
    <row r="673" spans="1:45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</row>
    <row r="674" spans="1:45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</row>
    <row r="675" spans="1:45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</row>
    <row r="676" spans="1:45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</row>
    <row r="677" spans="1:45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</row>
    <row r="678" spans="1:45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</row>
    <row r="679" spans="1:45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</row>
    <row r="680" spans="1:45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</row>
    <row r="681" spans="1:45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</row>
    <row r="682" spans="1:45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</row>
    <row r="683" spans="1:45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</row>
    <row r="684" spans="1:45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</row>
    <row r="685" spans="1:45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</row>
    <row r="686" spans="1:45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</row>
    <row r="687" spans="1:45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</row>
    <row r="688" spans="1:45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</row>
    <row r="689" spans="1:45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</row>
    <row r="690" spans="1:45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</row>
    <row r="691" spans="1:45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</row>
    <row r="692" spans="1:45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</row>
    <row r="693" spans="1:45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</row>
    <row r="694" spans="1:45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</row>
    <row r="695" spans="1:45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</row>
    <row r="696" spans="1:45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</row>
    <row r="697" spans="1:45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</row>
    <row r="698" spans="1:45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</row>
    <row r="699" spans="1:45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</row>
    <row r="700" spans="1:45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</row>
    <row r="701" spans="1:45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</row>
    <row r="702" spans="1:45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</row>
    <row r="703" spans="1:45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</row>
    <row r="704" spans="1:45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</row>
    <row r="705" spans="1:45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</row>
    <row r="706" spans="1:45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</row>
    <row r="707" spans="1:45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</row>
    <row r="708" spans="1:45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</row>
    <row r="709" spans="1:45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</row>
    <row r="710" spans="1:45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</row>
    <row r="711" spans="1:45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</row>
    <row r="712" spans="1:45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</row>
    <row r="713" spans="1:45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</row>
    <row r="714" spans="1:45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</row>
    <row r="715" spans="1:45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</row>
    <row r="716" spans="1:45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</row>
    <row r="717" spans="1:45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</row>
    <row r="718" spans="1:45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</row>
    <row r="719" spans="1:45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</row>
    <row r="720" spans="1:45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</row>
    <row r="721" spans="1:45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</row>
    <row r="722" spans="1:45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</row>
    <row r="723" spans="1:45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</row>
    <row r="724" spans="1:45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</row>
    <row r="725" spans="1:45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</row>
    <row r="726" spans="1:45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</row>
    <row r="727" spans="1:45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</row>
    <row r="728" spans="1:45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</row>
    <row r="729" spans="1:45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</row>
    <row r="730" spans="1:45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</row>
    <row r="731" spans="1:45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</row>
    <row r="732" spans="1:45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</row>
    <row r="733" spans="1:45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</row>
    <row r="734" spans="1:45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</row>
    <row r="735" spans="1:45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</row>
    <row r="736" spans="1:45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</row>
    <row r="737" spans="1:45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</row>
    <row r="738" spans="1:45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</row>
    <row r="739" spans="1:45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</row>
    <row r="740" spans="1:45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</row>
    <row r="741" spans="1:45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</row>
    <row r="742" spans="1:45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</row>
    <row r="743" spans="1:45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</row>
    <row r="744" spans="1:45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</row>
    <row r="745" spans="1:45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</row>
    <row r="746" spans="1:45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</row>
    <row r="747" spans="1:45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</row>
    <row r="748" spans="1:45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</row>
    <row r="749" spans="1:45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</row>
    <row r="750" spans="1:45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</row>
    <row r="751" spans="1:45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</row>
    <row r="752" spans="1:45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</row>
    <row r="753" spans="1:45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</row>
    <row r="754" spans="1:45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</row>
    <row r="755" spans="1:45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</row>
    <row r="756" spans="1:45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</row>
    <row r="757" spans="1:45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</row>
    <row r="758" spans="1:45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</row>
    <row r="759" spans="1:45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</row>
    <row r="760" spans="1:45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</row>
    <row r="761" spans="1:45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</row>
    <row r="762" spans="1:45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</row>
    <row r="763" spans="1:45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</row>
    <row r="764" spans="1:45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</row>
    <row r="765" spans="1:45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</row>
    <row r="766" spans="1:45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</row>
    <row r="767" spans="1:45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</row>
    <row r="768" spans="1:45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</row>
    <row r="769" spans="1:45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</row>
    <row r="770" spans="1:45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</row>
    <row r="771" spans="1:45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</row>
    <row r="772" spans="1:45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</row>
    <row r="773" spans="1:45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</row>
    <row r="774" spans="1:45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</row>
    <row r="775" spans="1:45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</row>
    <row r="776" spans="1:45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</row>
    <row r="777" spans="1:45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</row>
    <row r="778" spans="1:45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</row>
    <row r="779" spans="1:45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</row>
    <row r="780" spans="1:45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</row>
    <row r="781" spans="1:45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</row>
    <row r="782" spans="1:45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</row>
    <row r="783" spans="1:45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</row>
    <row r="784" spans="1:45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</row>
    <row r="785" spans="1:45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</row>
    <row r="786" spans="1:45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</row>
    <row r="787" spans="1:45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</row>
    <row r="788" spans="1:45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</row>
    <row r="789" spans="1:45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</row>
    <row r="790" spans="1:45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</row>
    <row r="791" spans="1:45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</row>
    <row r="792" spans="1:45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</row>
    <row r="793" spans="1:45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</row>
    <row r="794" spans="1:45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</row>
    <row r="795" spans="1:45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</row>
    <row r="796" spans="1:45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</row>
    <row r="797" spans="1:45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</row>
    <row r="798" spans="1:45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</row>
    <row r="799" spans="1:45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</row>
    <row r="800" spans="1:45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</row>
    <row r="801" spans="1:45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</row>
    <row r="802" spans="1:45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</row>
    <row r="803" spans="1:45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</row>
    <row r="804" spans="1:45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</row>
    <row r="805" spans="1:45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</row>
    <row r="806" spans="1:45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</row>
    <row r="807" spans="1:45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</row>
    <row r="808" spans="1:45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</row>
    <row r="809" spans="1:45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</row>
    <row r="810" spans="1:45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</row>
    <row r="811" spans="1:45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</row>
    <row r="812" spans="1:45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</row>
    <row r="813" spans="1:45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</row>
    <row r="814" spans="1:45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</row>
    <row r="815" spans="1:45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</row>
    <row r="816" spans="1:45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</row>
    <row r="817" spans="1:45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</row>
    <row r="818" spans="1:45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</row>
    <row r="819" spans="1:45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</row>
    <row r="820" spans="1:45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</row>
    <row r="821" spans="1:45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</row>
    <row r="822" spans="1:45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</row>
    <row r="823" spans="1:45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</row>
    <row r="824" spans="1:45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</row>
    <row r="825" spans="1:45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</row>
    <row r="826" spans="1:45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</row>
    <row r="827" spans="1:45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</row>
    <row r="828" spans="1:45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</row>
    <row r="829" spans="1:45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</row>
    <row r="830" spans="1:45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</row>
    <row r="831" spans="1:45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</row>
    <row r="832" spans="1:45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</row>
    <row r="833" spans="1:45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</row>
    <row r="834" spans="1:45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</row>
    <row r="835" spans="1:45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</row>
    <row r="836" spans="1:45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</row>
    <row r="837" spans="1:45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</row>
    <row r="838" spans="1:45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</row>
    <row r="839" spans="1:45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</row>
    <row r="840" spans="1:45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</row>
    <row r="841" spans="1:45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</row>
    <row r="842" spans="1:45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</row>
    <row r="843" spans="1:45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</row>
    <row r="844" spans="1:45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</row>
    <row r="845" spans="1:45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</row>
    <row r="846" spans="1:45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</row>
    <row r="847" spans="1:45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</row>
    <row r="848" spans="1:45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</row>
    <row r="849" spans="1:45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</row>
    <row r="850" spans="1:45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</row>
    <row r="851" spans="1:45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</row>
    <row r="852" spans="1:45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</row>
    <row r="853" spans="1:45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</row>
    <row r="854" spans="1:45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</row>
    <row r="855" spans="1:45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</row>
    <row r="856" spans="1:45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</row>
    <row r="857" spans="1:45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</row>
    <row r="858" spans="1:45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</row>
    <row r="859" spans="1:45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</row>
    <row r="860" spans="1:45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</row>
    <row r="861" spans="1:45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</row>
    <row r="862" spans="1:45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</row>
    <row r="863" spans="1:45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</row>
    <row r="864" spans="1:45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</row>
    <row r="865" spans="1:45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</row>
    <row r="866" spans="1:45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</row>
    <row r="867" spans="1:45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</row>
    <row r="868" spans="1:45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</row>
    <row r="869" spans="1:45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</row>
    <row r="870" spans="1:45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</row>
    <row r="871" spans="1:45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</row>
    <row r="872" spans="1:45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</row>
    <row r="873" spans="1:45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</row>
    <row r="874" spans="1:45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</row>
    <row r="875" spans="1:45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</row>
    <row r="876" spans="1:45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</row>
    <row r="877" spans="1:45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</row>
    <row r="878" spans="1:45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</row>
    <row r="879" spans="1:45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</row>
    <row r="880" spans="1:45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</row>
    <row r="881" spans="1:45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</row>
    <row r="882" spans="1:45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</row>
    <row r="883" spans="1:45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</row>
    <row r="884" spans="1:45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</row>
    <row r="885" spans="1:45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</row>
    <row r="886" spans="1:45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</row>
    <row r="887" spans="1:45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</row>
    <row r="888" spans="1:45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</row>
    <row r="889" spans="1:45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</row>
    <row r="890" spans="1:45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</row>
    <row r="891" spans="1:45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</row>
    <row r="892" spans="1:45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</row>
    <row r="893" spans="1:45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</row>
    <row r="894" spans="1:45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</row>
    <row r="895" spans="1:45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</row>
    <row r="896" spans="1:45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</row>
    <row r="897" spans="1:45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</row>
    <row r="898" spans="1:45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</row>
    <row r="899" spans="1:45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</row>
    <row r="900" spans="1:45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</row>
    <row r="901" spans="1:45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</row>
    <row r="902" spans="1:45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</row>
    <row r="903" spans="1:45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</row>
    <row r="904" spans="1:45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</row>
    <row r="905" spans="1:45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</row>
    <row r="906" spans="1:45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</row>
    <row r="907" spans="1:45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</row>
    <row r="908" spans="1:45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</row>
    <row r="909" spans="1:45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</row>
    <row r="910" spans="1:45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</row>
    <row r="911" spans="1:45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</row>
    <row r="912" spans="1:45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</row>
    <row r="913" spans="1:45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</row>
    <row r="914" spans="1:45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</row>
    <row r="915" spans="1:45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</row>
    <row r="916" spans="1:45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</row>
    <row r="917" spans="1:45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</row>
    <row r="918" spans="1:45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</row>
    <row r="919" spans="1:45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</row>
    <row r="920" spans="1:45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</row>
    <row r="921" spans="1:45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</row>
    <row r="922" spans="1:45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</row>
    <row r="923" spans="1:45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</row>
    <row r="924" spans="1:45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</row>
    <row r="925" spans="1:45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</row>
    <row r="926" spans="1:45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</row>
    <row r="927" spans="1:45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</row>
    <row r="928" spans="1:45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</row>
    <row r="929" spans="1:45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</row>
    <row r="930" spans="1:45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</row>
    <row r="931" spans="1:45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</row>
    <row r="932" spans="1:45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</row>
    <row r="933" spans="1:45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</row>
    <row r="934" spans="1:45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</row>
    <row r="935" spans="1:45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</row>
    <row r="936" spans="1:45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</row>
    <row r="937" spans="1:45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</row>
    <row r="938" spans="1:45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</row>
    <row r="939" spans="1:45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</row>
    <row r="940" spans="1:45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</row>
    <row r="941" spans="1:45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</row>
    <row r="942" spans="1:45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</row>
    <row r="943" spans="1:45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</row>
    <row r="944" spans="1:45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</row>
    <row r="945" spans="1:45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</row>
    <row r="946" spans="1:45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</row>
    <row r="947" spans="1:45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</row>
    <row r="948" spans="1:45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</row>
    <row r="949" spans="1:45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</row>
    <row r="950" spans="1:45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</row>
    <row r="951" spans="1:45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</row>
    <row r="952" spans="1:45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</row>
    <row r="953" spans="1:45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</row>
    <row r="954" spans="1:45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</row>
    <row r="955" spans="1:45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</row>
    <row r="956" spans="1:45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</row>
    <row r="957" spans="1:45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</row>
    <row r="958" spans="1:45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</row>
    <row r="959" spans="1:45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</row>
    <row r="960" spans="1:45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</row>
    <row r="961" spans="1:45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</row>
    <row r="962" spans="1:45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</row>
    <row r="963" spans="1:45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</row>
    <row r="964" spans="1:45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</row>
    <row r="965" spans="1:45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</row>
    <row r="966" spans="1:45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</row>
    <row r="967" spans="1:45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</row>
    <row r="968" spans="1:45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</row>
    <row r="969" spans="1:45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</row>
    <row r="970" spans="1:45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</row>
    <row r="971" spans="1:45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</row>
    <row r="972" spans="1:45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</row>
    <row r="973" spans="1:45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</row>
    <row r="974" spans="1:45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</row>
    <row r="975" spans="1:45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</row>
    <row r="976" spans="1:45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</row>
    <row r="977" spans="1:45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</row>
    <row r="978" spans="1:45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</row>
    <row r="979" spans="1:45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</row>
    <row r="980" spans="1:45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</row>
    <row r="981" spans="1:45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</row>
    <row r="982" spans="1:45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</row>
    <row r="983" spans="1:45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</row>
    <row r="984" spans="1:45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</row>
    <row r="985" spans="1:45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</row>
    <row r="986" spans="1:45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</row>
    <row r="987" spans="1:45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</row>
    <row r="988" spans="1:45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</row>
    <row r="989" spans="1:45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</row>
    <row r="990" spans="1:45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</row>
    <row r="991" spans="1:45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</row>
    <row r="992" spans="1:45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</row>
    <row r="993" spans="1:45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</row>
    <row r="994" spans="1:45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</row>
    <row r="995" spans="1:45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</row>
    <row r="996" spans="1:45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</row>
    <row r="997" spans="1:45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</row>
    <row r="998" spans="1:45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</row>
    <row r="999" spans="1:45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</row>
    <row r="1000" spans="1:45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</row>
    <row r="1001" spans="1:45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</row>
    <row r="1002" spans="1:45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</row>
    <row r="1003" spans="1:45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</row>
    <row r="1004" spans="1:45" ht="15.75" customHeight="1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</row>
    <row r="1005" spans="1:45" ht="15.75" customHeight="1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</row>
    <row r="1006" spans="1:45" ht="15.75" customHeight="1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</row>
    <row r="1007" spans="1:45" ht="15.75" customHeight="1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</row>
    <row r="1008" spans="1:45" ht="15.75" customHeight="1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</row>
    <row r="1009" spans="1:45" ht="15.75" customHeight="1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</row>
    <row r="1010" spans="1:45" ht="15.75" customHeight="1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</row>
    <row r="1011" spans="1:45" ht="15.75" customHeight="1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</row>
    <row r="1012" spans="1:45" ht="15.75" customHeight="1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</row>
    <row r="1013" spans="1:45" ht="15.75" customHeight="1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</row>
    <row r="1014" spans="1:45" ht="15.75" customHeight="1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</row>
    <row r="1015" spans="1:45" ht="15.75" customHeight="1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</row>
    <row r="1016" spans="1:45" ht="15.75" customHeight="1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</row>
    <row r="1017" spans="1:45" ht="15.75" customHeight="1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</row>
    <row r="1018" spans="1:45" ht="15.75" customHeight="1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</row>
    <row r="1019" spans="1:45" ht="15.75" customHeight="1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</row>
  </sheetData>
  <mergeCells count="5">
    <mergeCell ref="J1:M1"/>
    <mergeCell ref="R1:X1"/>
    <mergeCell ref="Z1:AF1"/>
    <mergeCell ref="A82:B82"/>
    <mergeCell ref="F2:F3"/>
  </mergeCells>
  <pageMargins left="0.08" right="0.11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1024"/>
  <sheetViews>
    <sheetView workbookViewId="0">
      <pane ySplit="2" topLeftCell="A44" activePane="bottomLeft" state="frozen"/>
      <selection pane="bottomLeft" activeCell="B16" sqref="B16:AB17"/>
    </sheetView>
  </sheetViews>
  <sheetFormatPr baseColWidth="10" defaultColWidth="14.5" defaultRowHeight="15" customHeight="1" x14ac:dyDescent="0.2"/>
  <cols>
    <col min="1" max="1" width="9.1640625" customWidth="1"/>
    <col min="2" max="2" width="50.6640625" customWidth="1"/>
    <col min="3" max="3" width="9.1640625" hidden="1" customWidth="1"/>
    <col min="4" max="4" width="9.83203125" bestFit="1" customWidth="1"/>
    <col min="5" max="5" width="14.33203125" bestFit="1" customWidth="1"/>
    <col min="6" max="6" width="8.83203125" customWidth="1"/>
    <col min="7" max="8" width="9.33203125" customWidth="1"/>
    <col min="9" max="9" width="7.1640625" hidden="1" customWidth="1"/>
    <col min="10" max="14" width="7.5" hidden="1" customWidth="1"/>
    <col min="15" max="15" width="4.6640625" customWidth="1"/>
    <col min="16" max="16" width="7.1640625" customWidth="1"/>
    <col min="17" max="22" width="7.5" customWidth="1"/>
    <col min="23" max="23" width="5.5" customWidth="1"/>
    <col min="24" max="30" width="7.83203125" customWidth="1"/>
    <col min="31" max="32" width="9.1640625" customWidth="1"/>
  </cols>
  <sheetData>
    <row r="1" spans="1:32" x14ac:dyDescent="0.2">
      <c r="A1" s="153"/>
      <c r="B1" s="154"/>
      <c r="C1" s="154"/>
      <c r="D1" s="154"/>
      <c r="E1" s="154"/>
      <c r="F1" s="155"/>
      <c r="G1" s="154"/>
      <c r="H1" s="155"/>
      <c r="I1" s="154"/>
      <c r="J1" s="1219" t="s">
        <v>0</v>
      </c>
      <c r="K1" s="1185"/>
      <c r="L1" s="1185"/>
      <c r="M1" s="1144"/>
      <c r="N1" s="490"/>
      <c r="O1" s="156"/>
      <c r="P1" s="250"/>
      <c r="Q1" s="1219" t="s">
        <v>1</v>
      </c>
      <c r="R1" s="1185"/>
      <c r="S1" s="1185"/>
      <c r="T1" s="1144"/>
      <c r="U1" s="490"/>
      <c r="V1" s="640"/>
      <c r="W1" s="161"/>
      <c r="X1" s="250"/>
      <c r="Y1" s="1219" t="s">
        <v>2</v>
      </c>
      <c r="Z1" s="1185"/>
      <c r="AA1" s="1185"/>
      <c r="AB1" s="1144"/>
      <c r="AC1" s="490"/>
      <c r="AD1" s="640"/>
      <c r="AE1" s="762" t="s">
        <v>3</v>
      </c>
      <c r="AF1" s="106"/>
    </row>
    <row r="2" spans="1:32" x14ac:dyDescent="0.2">
      <c r="A2" s="208" t="s">
        <v>4</v>
      </c>
      <c r="B2" s="161" t="s">
        <v>5</v>
      </c>
      <c r="C2" s="161" t="s">
        <v>138</v>
      </c>
      <c r="D2" s="161" t="s">
        <v>859</v>
      </c>
      <c r="E2" s="161" t="s">
        <v>9</v>
      </c>
      <c r="F2" s="162" t="s">
        <v>10</v>
      </c>
      <c r="G2" s="161" t="s">
        <v>11</v>
      </c>
      <c r="H2" s="162" t="s">
        <v>12</v>
      </c>
      <c r="I2" s="161" t="s">
        <v>13</v>
      </c>
      <c r="J2" s="161" t="s">
        <v>14</v>
      </c>
      <c r="K2" s="161" t="s">
        <v>15</v>
      </c>
      <c r="L2" s="161" t="s">
        <v>16</v>
      </c>
      <c r="M2" s="161" t="s">
        <v>17</v>
      </c>
      <c r="N2" s="162" t="s">
        <v>82</v>
      </c>
      <c r="O2" s="161"/>
      <c r="P2" s="208" t="s">
        <v>13</v>
      </c>
      <c r="Q2" s="161" t="s">
        <v>14</v>
      </c>
      <c r="R2" s="161" t="s">
        <v>15</v>
      </c>
      <c r="S2" s="161" t="s">
        <v>16</v>
      </c>
      <c r="T2" s="161" t="s">
        <v>17</v>
      </c>
      <c r="U2" s="162" t="s">
        <v>82</v>
      </c>
      <c r="V2" s="161" t="s">
        <v>975</v>
      </c>
      <c r="W2" s="161"/>
      <c r="X2" s="208" t="s">
        <v>13</v>
      </c>
      <c r="Y2" s="161" t="s">
        <v>14</v>
      </c>
      <c r="Z2" s="161" t="s">
        <v>15</v>
      </c>
      <c r="AA2" s="161" t="s">
        <v>16</v>
      </c>
      <c r="AB2" s="161" t="s">
        <v>17</v>
      </c>
      <c r="AC2" s="162" t="s">
        <v>82</v>
      </c>
      <c r="AD2" s="161"/>
      <c r="AE2" s="762" t="s">
        <v>19</v>
      </c>
      <c r="AF2" s="106"/>
    </row>
    <row r="3" spans="1:32" s="577" customFormat="1" ht="16" x14ac:dyDescent="0.2">
      <c r="A3" s="175" t="s">
        <v>20</v>
      </c>
      <c r="B3" s="8" t="s">
        <v>1558</v>
      </c>
      <c r="C3" s="695" t="s">
        <v>1559</v>
      </c>
      <c r="D3" s="695" t="str">
        <f>VLOOKUP(C3,'Items in Tally'!$A$2:$D$4982,2,FALSE)</f>
        <v>13075 PC</v>
      </c>
      <c r="E3" s="1130" t="s">
        <v>1560</v>
      </c>
      <c r="F3" s="209">
        <v>45772</v>
      </c>
      <c r="G3" s="1130">
        <v>0.45</v>
      </c>
      <c r="H3" s="306">
        <v>5.5</v>
      </c>
      <c r="I3" s="9" t="str">
        <f t="shared" ref="I3:N3" si="0">IF(P3="","",P3/$H3-1)</f>
        <v/>
      </c>
      <c r="J3" s="9" t="str">
        <f t="shared" si="0"/>
        <v/>
      </c>
      <c r="K3" s="9">
        <f t="shared" si="0"/>
        <v>1.3636363636363638</v>
      </c>
      <c r="L3" s="9">
        <f t="shared" si="0"/>
        <v>1</v>
      </c>
      <c r="M3" s="9">
        <f t="shared" si="0"/>
        <v>0.63636363636363646</v>
      </c>
      <c r="N3" s="177">
        <f t="shared" si="0"/>
        <v>0.36363636363636354</v>
      </c>
      <c r="O3" s="1130"/>
      <c r="P3" s="1129"/>
      <c r="Q3" s="1131"/>
      <c r="R3" s="1131">
        <v>13</v>
      </c>
      <c r="S3" s="1131">
        <v>11</v>
      </c>
      <c r="T3" s="88">
        <v>9</v>
      </c>
      <c r="U3" s="440">
        <v>7.5</v>
      </c>
      <c r="V3" s="820">
        <v>7</v>
      </c>
      <c r="W3" s="1131"/>
      <c r="X3" s="491" t="str">
        <f t="shared" ref="X3:AC3" si="1">IF(P3="","",CEILING(P3*1.02,0.5))</f>
        <v/>
      </c>
      <c r="Y3" s="88" t="str">
        <f t="shared" si="1"/>
        <v/>
      </c>
      <c r="Z3" s="88">
        <f t="shared" si="1"/>
        <v>13.5</v>
      </c>
      <c r="AA3" s="88">
        <f t="shared" si="1"/>
        <v>11.5</v>
      </c>
      <c r="AB3" s="88">
        <f t="shared" si="1"/>
        <v>9.5</v>
      </c>
      <c r="AC3" s="440">
        <f t="shared" si="1"/>
        <v>8</v>
      </c>
      <c r="AD3" s="759"/>
      <c r="AE3" s="1130">
        <v>7</v>
      </c>
      <c r="AF3" s="42"/>
    </row>
    <row r="4" spans="1:32" s="577" customFormat="1" ht="16" x14ac:dyDescent="0.2">
      <c r="A4" s="175"/>
      <c r="B4" s="8" t="s">
        <v>1561</v>
      </c>
      <c r="C4" s="695"/>
      <c r="D4" s="695"/>
      <c r="E4" s="1130"/>
      <c r="F4" s="209">
        <v>45772</v>
      </c>
      <c r="G4" s="1130">
        <v>0.45</v>
      </c>
      <c r="H4" s="306">
        <v>5.5</v>
      </c>
      <c r="I4" s="9"/>
      <c r="J4" s="9"/>
      <c r="K4" s="9"/>
      <c r="L4" s="9"/>
      <c r="M4" s="9"/>
      <c r="N4" s="177"/>
      <c r="O4" s="1130"/>
      <c r="P4" s="1129"/>
      <c r="Q4" s="1131"/>
      <c r="R4" s="1131">
        <v>16</v>
      </c>
      <c r="S4" s="1131">
        <v>14</v>
      </c>
      <c r="T4" s="88">
        <v>11.5</v>
      </c>
      <c r="U4" s="440">
        <v>10</v>
      </c>
      <c r="V4" s="759"/>
      <c r="W4" s="1131"/>
      <c r="X4" s="491"/>
      <c r="Y4" s="88"/>
      <c r="Z4" s="88"/>
      <c r="AA4" s="88"/>
      <c r="AB4" s="88"/>
      <c r="AC4" s="440"/>
      <c r="AD4" s="759"/>
      <c r="AE4" s="1130"/>
      <c r="AF4" s="42"/>
    </row>
    <row r="5" spans="1:32" s="577" customFormat="1" ht="16" x14ac:dyDescent="0.2">
      <c r="A5" s="175" t="s">
        <v>20</v>
      </c>
      <c r="B5" s="8" t="s">
        <v>1562</v>
      </c>
      <c r="C5" s="695" t="s">
        <v>1563</v>
      </c>
      <c r="D5" s="695" t="str">
        <f>VLOOKUP(C5,'Items in Tally'!$A$2:$D$4982,2,FALSE)</f>
        <v>2207 PC</v>
      </c>
      <c r="E5" s="1130" t="s">
        <v>1560</v>
      </c>
      <c r="F5" s="209">
        <v>45713</v>
      </c>
      <c r="G5" s="1130">
        <v>0.8</v>
      </c>
      <c r="H5" s="306">
        <v>10</v>
      </c>
      <c r="I5" s="9" t="str">
        <f t="shared" ref="I5:N5" si="2">IF(P5="","",P5/$H5-1)</f>
        <v/>
      </c>
      <c r="J5" s="9" t="str">
        <f t="shared" si="2"/>
        <v/>
      </c>
      <c r="K5" s="9">
        <f t="shared" si="2"/>
        <v>1.2999999999999998</v>
      </c>
      <c r="L5" s="9">
        <f t="shared" si="2"/>
        <v>1.1000000000000001</v>
      </c>
      <c r="M5" s="9">
        <f t="shared" si="2"/>
        <v>0.89999999999999991</v>
      </c>
      <c r="N5" s="177">
        <f t="shared" si="2"/>
        <v>0.8</v>
      </c>
      <c r="O5" s="1130"/>
      <c r="P5" s="1129"/>
      <c r="Q5" s="1131"/>
      <c r="R5" s="1131">
        <v>23</v>
      </c>
      <c r="S5" s="1131">
        <v>21</v>
      </c>
      <c r="T5" s="1131">
        <v>19</v>
      </c>
      <c r="U5" s="178">
        <v>18</v>
      </c>
      <c r="V5" s="641"/>
      <c r="W5" s="1131"/>
      <c r="X5" s="491" t="str">
        <f t="shared" ref="X5:AC5" si="3">IF(P5="","",CEILING(P5*1.02,0.5))</f>
        <v/>
      </c>
      <c r="Y5" s="88" t="str">
        <f t="shared" si="3"/>
        <v/>
      </c>
      <c r="Z5" s="88">
        <f t="shared" si="3"/>
        <v>23.5</v>
      </c>
      <c r="AA5" s="88">
        <f t="shared" si="3"/>
        <v>21.5</v>
      </c>
      <c r="AB5" s="88">
        <f t="shared" si="3"/>
        <v>19.5</v>
      </c>
      <c r="AC5" s="440">
        <f t="shared" si="3"/>
        <v>18.5</v>
      </c>
      <c r="AD5" s="759"/>
      <c r="AE5" s="8"/>
      <c r="AF5" s="8"/>
    </row>
    <row r="6" spans="1:32" s="577" customFormat="1" ht="16" x14ac:dyDescent="0.2">
      <c r="A6" s="175" t="s">
        <v>20</v>
      </c>
      <c r="B6" s="8" t="s">
        <v>86</v>
      </c>
      <c r="C6" s="695" t="s">
        <v>1564</v>
      </c>
      <c r="D6" s="695" t="str">
        <f>VLOOKUP(C6,'Items in Tally'!$A$2:$D$4982,2,FALSE)</f>
        <v>2464 PC</v>
      </c>
      <c r="E6" s="1130" t="s">
        <v>1565</v>
      </c>
      <c r="F6" s="209">
        <v>45772</v>
      </c>
      <c r="G6" s="1130">
        <v>0.45</v>
      </c>
      <c r="H6" s="306">
        <v>5.5</v>
      </c>
      <c r="I6" s="9" t="str">
        <f t="shared" ref="I6:N6" si="4">IF(P6="","",P6/$H6-1)</f>
        <v/>
      </c>
      <c r="J6" s="9" t="str">
        <f t="shared" si="4"/>
        <v/>
      </c>
      <c r="K6" s="9">
        <f t="shared" si="4"/>
        <v>1.3636363636363638</v>
      </c>
      <c r="L6" s="9">
        <f t="shared" si="4"/>
        <v>1</v>
      </c>
      <c r="M6" s="9">
        <f t="shared" si="4"/>
        <v>0.63636363636363646</v>
      </c>
      <c r="N6" s="177">
        <f t="shared" si="4"/>
        <v>0.36363636363636354</v>
      </c>
      <c r="O6" s="1130"/>
      <c r="P6" s="1129"/>
      <c r="Q6" s="1131"/>
      <c r="R6" s="1131">
        <v>13</v>
      </c>
      <c r="S6" s="1131">
        <v>11</v>
      </c>
      <c r="T6" s="88">
        <v>9</v>
      </c>
      <c r="U6" s="440">
        <v>7.5</v>
      </c>
      <c r="V6" s="820">
        <v>7</v>
      </c>
      <c r="W6" s="1131"/>
      <c r="X6" s="491" t="str">
        <f t="shared" ref="X6:AC6" si="5">IF(P6="","",CEILING(P6*1.02,0.5))</f>
        <v/>
      </c>
      <c r="Y6" s="88" t="str">
        <f t="shared" si="5"/>
        <v/>
      </c>
      <c r="Z6" s="88">
        <f t="shared" si="5"/>
        <v>13.5</v>
      </c>
      <c r="AA6" s="88">
        <f t="shared" si="5"/>
        <v>11.5</v>
      </c>
      <c r="AB6" s="88">
        <f t="shared" si="5"/>
        <v>9.5</v>
      </c>
      <c r="AC6" s="440">
        <f t="shared" si="5"/>
        <v>8</v>
      </c>
      <c r="AD6" s="759"/>
      <c r="AE6" s="1130">
        <v>7</v>
      </c>
      <c r="AF6" s="42"/>
    </row>
    <row r="7" spans="1:32" s="577" customFormat="1" ht="16" x14ac:dyDescent="0.2">
      <c r="A7" s="175"/>
      <c r="B7" s="8" t="s">
        <v>1566</v>
      </c>
      <c r="C7" s="695"/>
      <c r="D7" s="695"/>
      <c r="E7" s="1130"/>
      <c r="F7" s="209">
        <v>45772</v>
      </c>
      <c r="G7" s="1130">
        <v>0.45</v>
      </c>
      <c r="H7" s="306">
        <v>5.5</v>
      </c>
      <c r="I7" s="9"/>
      <c r="J7" s="9"/>
      <c r="K7" s="9"/>
      <c r="L7" s="9"/>
      <c r="M7" s="9"/>
      <c r="N7" s="177"/>
      <c r="O7" s="1130"/>
      <c r="P7" s="1129"/>
      <c r="Q7" s="1131"/>
      <c r="R7" s="1131">
        <v>16</v>
      </c>
      <c r="S7" s="1131">
        <v>14</v>
      </c>
      <c r="T7" s="88">
        <v>11.5</v>
      </c>
      <c r="U7" s="440">
        <v>10</v>
      </c>
      <c r="V7" s="820"/>
      <c r="W7" s="1131"/>
      <c r="X7" s="491"/>
      <c r="Y7" s="88"/>
      <c r="Z7" s="88"/>
      <c r="AA7" s="88"/>
      <c r="AB7" s="88"/>
      <c r="AC7" s="440"/>
      <c r="AD7" s="759"/>
      <c r="AE7" s="1130"/>
      <c r="AF7" s="42"/>
    </row>
    <row r="8" spans="1:32" s="577" customFormat="1" ht="16" x14ac:dyDescent="0.2">
      <c r="A8" s="175" t="s">
        <v>20</v>
      </c>
      <c r="B8" s="8" t="s">
        <v>1567</v>
      </c>
      <c r="C8" s="695" t="s">
        <v>1568</v>
      </c>
      <c r="D8" s="695" t="str">
        <f>VLOOKUP(C8,'Items in Tally'!$A$2:$D$4982,2,FALSE)</f>
        <v>1315 PC</v>
      </c>
      <c r="E8" s="1130" t="s">
        <v>1565</v>
      </c>
      <c r="F8" s="209">
        <v>45713</v>
      </c>
      <c r="G8" s="1130">
        <v>0.8</v>
      </c>
      <c r="H8" s="306">
        <v>10</v>
      </c>
      <c r="I8" s="9" t="str">
        <f t="shared" ref="I8:N8" si="6">IF(P8="","",P8/$H8-1)</f>
        <v/>
      </c>
      <c r="J8" s="9" t="str">
        <f t="shared" si="6"/>
        <v/>
      </c>
      <c r="K8" s="9">
        <f t="shared" si="6"/>
        <v>1.2999999999999998</v>
      </c>
      <c r="L8" s="9">
        <f t="shared" si="6"/>
        <v>1.1000000000000001</v>
      </c>
      <c r="M8" s="9">
        <f t="shared" si="6"/>
        <v>0.89999999999999991</v>
      </c>
      <c r="N8" s="177">
        <f t="shared" si="6"/>
        <v>0.8</v>
      </c>
      <c r="O8" s="1130"/>
      <c r="P8" s="1129"/>
      <c r="Q8" s="1131"/>
      <c r="R8" s="1131">
        <v>23</v>
      </c>
      <c r="S8" s="1131">
        <v>21</v>
      </c>
      <c r="T8" s="1131">
        <v>19</v>
      </c>
      <c r="U8" s="178">
        <v>18</v>
      </c>
      <c r="V8" s="641"/>
      <c r="W8" s="1131"/>
      <c r="X8" s="491" t="str">
        <f t="shared" ref="X8:AC9" si="7">IF(P8="","",CEILING(P8*1.02,0.5))</f>
        <v/>
      </c>
      <c r="Y8" s="88" t="str">
        <f t="shared" si="7"/>
        <v/>
      </c>
      <c r="Z8" s="88">
        <f t="shared" si="7"/>
        <v>23.5</v>
      </c>
      <c r="AA8" s="88">
        <f t="shared" si="7"/>
        <v>21.5</v>
      </c>
      <c r="AB8" s="88">
        <f t="shared" si="7"/>
        <v>19.5</v>
      </c>
      <c r="AC8" s="440">
        <f t="shared" si="7"/>
        <v>18.5</v>
      </c>
      <c r="AD8" s="759"/>
      <c r="AE8" s="1130"/>
      <c r="AF8" s="42"/>
    </row>
    <row r="9" spans="1:32" s="624" customFormat="1" ht="16" x14ac:dyDescent="0.2">
      <c r="A9" s="536" t="s">
        <v>20</v>
      </c>
      <c r="B9" s="119" t="s">
        <v>1569</v>
      </c>
      <c r="C9" s="708" t="s">
        <v>1570</v>
      </c>
      <c r="D9" s="695" t="str">
        <f>VLOOKUP(C9,'Items in Tally'!$A$2:$D$4982,2,FALSE)</f>
        <v>145 PC</v>
      </c>
      <c r="E9" s="1157" t="s">
        <v>1571</v>
      </c>
      <c r="F9" s="537">
        <v>45497</v>
      </c>
      <c r="G9" s="1157">
        <v>0.6</v>
      </c>
      <c r="H9" s="538">
        <v>7</v>
      </c>
      <c r="I9" s="120"/>
      <c r="J9" s="120"/>
      <c r="K9" s="120"/>
      <c r="L9" s="120"/>
      <c r="M9" s="120"/>
      <c r="N9" s="599"/>
      <c r="O9" s="1157"/>
      <c r="P9" s="1159"/>
      <c r="Q9" s="1164"/>
      <c r="R9" s="1164">
        <v>35</v>
      </c>
      <c r="S9" s="1164">
        <v>25</v>
      </c>
      <c r="T9" s="1164"/>
      <c r="U9" s="589"/>
      <c r="V9" s="717"/>
      <c r="W9" s="1164"/>
      <c r="X9" s="698"/>
      <c r="Y9" s="696"/>
      <c r="Z9" s="696">
        <f t="shared" si="7"/>
        <v>36</v>
      </c>
      <c r="AA9" s="696">
        <f t="shared" si="7"/>
        <v>25.5</v>
      </c>
      <c r="AB9" s="696"/>
      <c r="AC9" s="697"/>
      <c r="AD9" s="819"/>
      <c r="AE9" s="1157"/>
      <c r="AF9" s="604"/>
    </row>
    <row r="10" spans="1:32" s="577" customFormat="1" ht="16.5" customHeight="1" x14ac:dyDescent="0.2">
      <c r="A10" s="175" t="s">
        <v>20</v>
      </c>
      <c r="B10" s="8" t="s">
        <v>1572</v>
      </c>
      <c r="C10" s="695" t="s">
        <v>1573</v>
      </c>
      <c r="D10" s="695" t="str">
        <f>VLOOKUP(C10,'Items in Tally'!$A$2:$D$4982,2,FALSE)</f>
        <v>25 PC</v>
      </c>
      <c r="E10" s="1130" t="s">
        <v>1574</v>
      </c>
      <c r="F10" s="209">
        <v>45772</v>
      </c>
      <c r="G10" s="125">
        <v>1.2</v>
      </c>
      <c r="H10" s="306">
        <v>15</v>
      </c>
      <c r="I10" s="9" t="str">
        <f t="shared" ref="I10:N10" si="8">IF(P10="","",P10/$H10-1)</f>
        <v/>
      </c>
      <c r="J10" s="9" t="str">
        <f t="shared" si="8"/>
        <v/>
      </c>
      <c r="K10" s="9">
        <f t="shared" si="8"/>
        <v>1.3333333333333335</v>
      </c>
      <c r="L10" s="9">
        <f t="shared" si="8"/>
        <v>1</v>
      </c>
      <c r="M10" s="9" t="str">
        <f t="shared" si="8"/>
        <v/>
      </c>
      <c r="N10" s="177" t="str">
        <f t="shared" si="8"/>
        <v/>
      </c>
      <c r="O10" s="1130"/>
      <c r="P10" s="1129"/>
      <c r="Q10" s="1131"/>
      <c r="R10" s="1131">
        <v>35</v>
      </c>
      <c r="S10" s="1131">
        <v>30</v>
      </c>
      <c r="T10" s="1131"/>
      <c r="U10" s="178"/>
      <c r="V10" s="641"/>
      <c r="W10" s="1131"/>
      <c r="X10" s="491" t="str">
        <f t="shared" ref="X10:AC10" si="9">IF(P10="","",CEILING(P10*1.02,0.5))</f>
        <v/>
      </c>
      <c r="Y10" s="88" t="str">
        <f t="shared" si="9"/>
        <v/>
      </c>
      <c r="Z10" s="88">
        <f t="shared" si="9"/>
        <v>36</v>
      </c>
      <c r="AA10" s="88">
        <f t="shared" si="9"/>
        <v>31</v>
      </c>
      <c r="AB10" s="88" t="str">
        <f t="shared" si="9"/>
        <v/>
      </c>
      <c r="AC10" s="440" t="str">
        <f t="shared" si="9"/>
        <v/>
      </c>
      <c r="AD10" s="759"/>
      <c r="AE10" s="8"/>
      <c r="AF10" s="8"/>
    </row>
    <row r="11" spans="1:32" s="577" customFormat="1" ht="16" x14ac:dyDescent="0.2">
      <c r="A11" s="175" t="s">
        <v>20</v>
      </c>
      <c r="B11" s="8" t="s">
        <v>1575</v>
      </c>
      <c r="C11" s="695" t="s">
        <v>1576</v>
      </c>
      <c r="D11" s="695" t="str">
        <f>VLOOKUP(C11,'Items in Tally'!$A$2:$D$4982,2,FALSE)</f>
        <v>1063 PC</v>
      </c>
      <c r="E11" s="1130" t="s">
        <v>1577</v>
      </c>
      <c r="F11" s="209">
        <v>45772</v>
      </c>
      <c r="G11" s="1130">
        <v>0.5</v>
      </c>
      <c r="H11" s="306">
        <v>6.2</v>
      </c>
      <c r="I11" s="9" t="str">
        <f t="shared" ref="I11:N11" si="10">IF(P11="","",P11/$H11-1)</f>
        <v/>
      </c>
      <c r="J11" s="9" t="str">
        <f t="shared" si="10"/>
        <v/>
      </c>
      <c r="K11" s="9">
        <f t="shared" si="10"/>
        <v>1.7419354838709675</v>
      </c>
      <c r="L11" s="9">
        <f t="shared" si="10"/>
        <v>1.096774193548387</v>
      </c>
      <c r="M11" s="9">
        <f t="shared" si="10"/>
        <v>0.69354838709677424</v>
      </c>
      <c r="N11" s="177">
        <f t="shared" si="10"/>
        <v>0.532258064516129</v>
      </c>
      <c r="O11" s="1130"/>
      <c r="P11" s="1129"/>
      <c r="Q11" s="1131"/>
      <c r="R11" s="1131">
        <v>17</v>
      </c>
      <c r="S11" s="1131">
        <v>13</v>
      </c>
      <c r="T11" s="88">
        <v>10.5</v>
      </c>
      <c r="U11" s="440">
        <v>9.5</v>
      </c>
      <c r="V11" s="641"/>
      <c r="W11" s="1131"/>
      <c r="X11" s="491" t="str">
        <f t="shared" ref="X11:AC11" si="11">IF(P11="","",CEILING(P11*1.02,0.5))</f>
        <v/>
      </c>
      <c r="Y11" s="88" t="str">
        <f t="shared" si="11"/>
        <v/>
      </c>
      <c r="Z11" s="88">
        <f t="shared" si="11"/>
        <v>17.5</v>
      </c>
      <c r="AA11" s="88">
        <f t="shared" si="11"/>
        <v>13.5</v>
      </c>
      <c r="AB11" s="88">
        <f t="shared" si="11"/>
        <v>11</v>
      </c>
      <c r="AC11" s="440">
        <f t="shared" si="11"/>
        <v>10</v>
      </c>
      <c r="AD11" s="759"/>
      <c r="AE11" s="8"/>
      <c r="AF11" s="8"/>
    </row>
    <row r="12" spans="1:32" s="577" customFormat="1" ht="16" x14ac:dyDescent="0.2">
      <c r="A12" s="175" t="s">
        <v>20</v>
      </c>
      <c r="B12" s="8" t="s">
        <v>1578</v>
      </c>
      <c r="C12" s="695" t="s">
        <v>1579</v>
      </c>
      <c r="D12" s="695" t="str">
        <f>VLOOKUP(C12,'Items in Tally'!$A$2:$D$4982,2,FALSE)</f>
        <v>10 PC</v>
      </c>
      <c r="E12" s="1130" t="s">
        <v>1577</v>
      </c>
      <c r="F12" s="209">
        <v>45436</v>
      </c>
      <c r="G12" s="1130">
        <v>0.9</v>
      </c>
      <c r="H12" s="306">
        <v>12</v>
      </c>
      <c r="I12" s="9" t="str">
        <f t="shared" ref="I12:N12" si="12">IF(P12="","",P12/$H12-1)</f>
        <v/>
      </c>
      <c r="J12" s="9" t="str">
        <f t="shared" si="12"/>
        <v/>
      </c>
      <c r="K12" s="9" t="str">
        <f t="shared" si="12"/>
        <v/>
      </c>
      <c r="L12" s="9" t="str">
        <f t="shared" si="12"/>
        <v/>
      </c>
      <c r="M12" s="9" t="str">
        <f t="shared" si="12"/>
        <v/>
      </c>
      <c r="N12" s="177" t="str">
        <f t="shared" si="12"/>
        <v/>
      </c>
      <c r="O12" s="1130"/>
      <c r="P12" s="1129"/>
      <c r="Q12" s="1131"/>
      <c r="R12" s="1131"/>
      <c r="S12" s="1131"/>
      <c r="T12" s="1131"/>
      <c r="U12" s="178"/>
      <c r="V12" s="641"/>
      <c r="W12" s="1131"/>
      <c r="X12" s="491" t="str">
        <f t="shared" ref="X12:AC12" si="13">IF(P12="","",CEILING(P12*1.02,0.5))</f>
        <v/>
      </c>
      <c r="Y12" s="88" t="str">
        <f t="shared" si="13"/>
        <v/>
      </c>
      <c r="Z12" s="88" t="str">
        <f t="shared" si="13"/>
        <v/>
      </c>
      <c r="AA12" s="88" t="str">
        <f t="shared" si="13"/>
        <v/>
      </c>
      <c r="AB12" s="88" t="str">
        <f t="shared" si="13"/>
        <v/>
      </c>
      <c r="AC12" s="440" t="str">
        <f t="shared" si="13"/>
        <v/>
      </c>
      <c r="AD12" s="759"/>
      <c r="AE12" s="8"/>
      <c r="AF12" s="8"/>
    </row>
    <row r="13" spans="1:32" ht="14.25" customHeight="1" x14ac:dyDescent="0.2">
      <c r="A13" s="175" t="s">
        <v>20</v>
      </c>
      <c r="B13" s="8" t="s">
        <v>1580</v>
      </c>
      <c r="C13" s="695" t="s">
        <v>1581</v>
      </c>
      <c r="D13" s="695" t="str">
        <f>VLOOKUP(C13,'Items in Tally'!$A$2:$D$4982,2,FALSE)</f>
        <v>146 PC</v>
      </c>
      <c r="E13" s="1130" t="s">
        <v>1582</v>
      </c>
      <c r="F13" s="209">
        <v>45772</v>
      </c>
      <c r="G13" s="1130">
        <v>0.5</v>
      </c>
      <c r="H13" s="306">
        <v>6.2</v>
      </c>
      <c r="I13" s="9" t="str">
        <f t="shared" ref="I13:N13" si="14">IF(P13="","",P13/$H13-1)</f>
        <v/>
      </c>
      <c r="J13" s="9" t="str">
        <f t="shared" si="14"/>
        <v/>
      </c>
      <c r="K13" s="9">
        <f t="shared" si="14"/>
        <v>3.032258064516129</v>
      </c>
      <c r="L13" s="9">
        <f t="shared" si="14"/>
        <v>2.225806451612903</v>
      </c>
      <c r="M13" s="9">
        <f t="shared" si="14"/>
        <v>1.903225806451613</v>
      </c>
      <c r="N13" s="177" t="str">
        <f t="shared" si="14"/>
        <v/>
      </c>
      <c r="O13" s="1130"/>
      <c r="P13" s="1129"/>
      <c r="Q13" s="1131"/>
      <c r="R13" s="1131">
        <v>25</v>
      </c>
      <c r="S13" s="1131">
        <v>20</v>
      </c>
      <c r="T13" s="1131">
        <v>18</v>
      </c>
      <c r="U13" s="178"/>
      <c r="V13" s="641"/>
      <c r="W13" s="1131"/>
      <c r="X13" s="491" t="str">
        <f t="shared" ref="X13:AC15" si="15">IF(P13="","",CEILING(P13*1.02,0.5))</f>
        <v/>
      </c>
      <c r="Y13" s="88" t="str">
        <f t="shared" si="15"/>
        <v/>
      </c>
      <c r="Z13" s="88">
        <f t="shared" si="15"/>
        <v>25.5</v>
      </c>
      <c r="AA13" s="88">
        <f t="shared" si="15"/>
        <v>20.5</v>
      </c>
      <c r="AB13" s="88">
        <f t="shared" si="15"/>
        <v>18.5</v>
      </c>
      <c r="AC13" s="440" t="str">
        <f t="shared" si="15"/>
        <v/>
      </c>
      <c r="AD13" s="759"/>
      <c r="AE13" s="8"/>
      <c r="AF13" s="8"/>
    </row>
    <row r="14" spans="1:32" s="578" customFormat="1" ht="14.25" customHeight="1" x14ac:dyDescent="0.2">
      <c r="A14" s="171" t="s">
        <v>321</v>
      </c>
      <c r="B14" s="5" t="s">
        <v>1583</v>
      </c>
      <c r="C14" s="705" t="s">
        <v>1584</v>
      </c>
      <c r="D14" s="705" t="str">
        <f>VLOOKUP(C14,'Items in Tally'!$A$2:$D$4982,2,FALSE)</f>
        <v> </v>
      </c>
      <c r="E14" s="1150" t="s">
        <v>1585</v>
      </c>
      <c r="F14" s="215">
        <v>45436</v>
      </c>
      <c r="G14" s="1150">
        <v>4</v>
      </c>
      <c r="H14" s="309">
        <v>48</v>
      </c>
      <c r="I14" s="6"/>
      <c r="J14" s="6"/>
      <c r="K14" s="6"/>
      <c r="L14" s="6"/>
      <c r="M14" s="6"/>
      <c r="N14" s="172"/>
      <c r="O14" s="1150"/>
      <c r="P14" s="1122"/>
      <c r="Q14" s="1148">
        <v>120</v>
      </c>
      <c r="R14" s="1148"/>
      <c r="S14" s="1148"/>
      <c r="T14" s="1148"/>
      <c r="U14" s="173"/>
      <c r="V14" s="642"/>
      <c r="W14" s="1148"/>
      <c r="X14" s="492"/>
      <c r="Y14" s="107">
        <f t="shared" si="15"/>
        <v>122.5</v>
      </c>
      <c r="Z14" s="107"/>
      <c r="AA14" s="107"/>
      <c r="AB14" s="107"/>
      <c r="AC14" s="493"/>
      <c r="AD14" s="820"/>
      <c r="AE14" s="5"/>
      <c r="AF14" s="5"/>
    </row>
    <row r="15" spans="1:32" s="578" customFormat="1" ht="14.25" customHeight="1" x14ac:dyDescent="0.2">
      <c r="A15" s="171" t="s">
        <v>20</v>
      </c>
      <c r="B15" s="5" t="s">
        <v>1586</v>
      </c>
      <c r="C15" s="705" t="s">
        <v>1587</v>
      </c>
      <c r="D15" s="705" t="e">
        <f>VLOOKUP(C15,'Items in Tally'!$A$2:$D$4982,2,FALSE)</f>
        <v>#N/A</v>
      </c>
      <c r="E15" s="1150" t="s">
        <v>1588</v>
      </c>
      <c r="F15" s="215">
        <v>45436</v>
      </c>
      <c r="G15" s="1150">
        <v>4</v>
      </c>
      <c r="H15" s="309">
        <v>48</v>
      </c>
      <c r="I15" s="6"/>
      <c r="J15" s="6"/>
      <c r="K15" s="6"/>
      <c r="L15" s="6"/>
      <c r="M15" s="6"/>
      <c r="N15" s="172"/>
      <c r="O15" s="1150"/>
      <c r="P15" s="1122"/>
      <c r="Q15" s="1148">
        <v>120</v>
      </c>
      <c r="R15" s="1148"/>
      <c r="S15" s="1148"/>
      <c r="T15" s="1148"/>
      <c r="U15" s="173"/>
      <c r="V15" s="642"/>
      <c r="W15" s="1148"/>
      <c r="X15" s="492"/>
      <c r="Y15" s="107">
        <f t="shared" si="15"/>
        <v>122.5</v>
      </c>
      <c r="Z15" s="107"/>
      <c r="AA15" s="107"/>
      <c r="AB15" s="107"/>
      <c r="AC15" s="493"/>
      <c r="AD15" s="820"/>
      <c r="AE15" s="5"/>
      <c r="AF15" s="5"/>
    </row>
    <row r="16" spans="1:32" s="624" customFormat="1" ht="16" x14ac:dyDescent="0.2">
      <c r="A16" s="536" t="s">
        <v>20</v>
      </c>
      <c r="B16" s="119" t="s">
        <v>1589</v>
      </c>
      <c r="C16" s="708" t="s">
        <v>1590</v>
      </c>
      <c r="D16" s="695" t="str">
        <f>VLOOKUP(C16,'Items in Tally'!$A$2:$D$4982,2,FALSE)</f>
        <v>53 PC</v>
      </c>
      <c r="E16" s="1157" t="s">
        <v>1591</v>
      </c>
      <c r="F16" s="537">
        <v>45713</v>
      </c>
      <c r="G16" s="1157">
        <v>1</v>
      </c>
      <c r="H16" s="538">
        <v>12.35</v>
      </c>
      <c r="I16" s="120" t="str">
        <f t="shared" ref="I16:N16" si="16">IF(P16="","",P16/$H16-1)</f>
        <v/>
      </c>
      <c r="J16" s="120">
        <f t="shared" si="16"/>
        <v>3.048582995951417</v>
      </c>
      <c r="K16" s="120">
        <f t="shared" si="16"/>
        <v>2.2388663967611335</v>
      </c>
      <c r="L16" s="120">
        <f t="shared" si="16"/>
        <v>1.834008097165992</v>
      </c>
      <c r="M16" s="120" t="str">
        <f t="shared" si="16"/>
        <v/>
      </c>
      <c r="N16" s="599" t="str">
        <f t="shared" si="16"/>
        <v/>
      </c>
      <c r="O16" s="1157"/>
      <c r="P16" s="1159"/>
      <c r="Q16" s="1164">
        <v>50</v>
      </c>
      <c r="R16" s="1164">
        <v>40</v>
      </c>
      <c r="S16" s="1164">
        <v>35</v>
      </c>
      <c r="T16" s="1164"/>
      <c r="U16" s="589"/>
      <c r="V16" s="717"/>
      <c r="W16" s="1164"/>
      <c r="X16" s="698" t="str">
        <f t="shared" ref="X16:AC16" si="17">IF(P16="","",CEILING(P16*1.02,0.5))</f>
        <v/>
      </c>
      <c r="Y16" s="696">
        <f t="shared" si="17"/>
        <v>51</v>
      </c>
      <c r="Z16" s="696">
        <f t="shared" si="17"/>
        <v>41</v>
      </c>
      <c r="AA16" s="696">
        <f t="shared" si="17"/>
        <v>36</v>
      </c>
      <c r="AB16" s="696" t="str">
        <f t="shared" si="17"/>
        <v/>
      </c>
      <c r="AC16" s="697" t="str">
        <f t="shared" si="17"/>
        <v/>
      </c>
      <c r="AD16" s="819"/>
      <c r="AE16" s="119"/>
      <c r="AF16" s="119"/>
    </row>
    <row r="17" spans="1:32" s="624" customFormat="1" ht="16" x14ac:dyDescent="0.2">
      <c r="A17" s="536" t="s">
        <v>20</v>
      </c>
      <c r="B17" s="119" t="s">
        <v>1592</v>
      </c>
      <c r="C17" s="708" t="s">
        <v>1593</v>
      </c>
      <c r="D17" s="695" t="str">
        <f>VLOOKUP(C17,'Items in Tally'!$A$2:$D$4982,2,FALSE)</f>
        <v>246 PC</v>
      </c>
      <c r="E17" s="1157" t="s">
        <v>1594</v>
      </c>
      <c r="F17" s="537">
        <v>45772</v>
      </c>
      <c r="G17" s="586">
        <v>1.4</v>
      </c>
      <c r="H17" s="538">
        <v>17</v>
      </c>
      <c r="I17" s="120" t="str">
        <f t="shared" ref="I17:I50" si="18">IF(P17="","",P17/$H17-1)</f>
        <v/>
      </c>
      <c r="J17" s="120"/>
      <c r="K17" s="120">
        <f t="shared" ref="K17:N17" si="19">IF(R17="","",R17/$H17-1)</f>
        <v>1.6470588235294117</v>
      </c>
      <c r="L17" s="120">
        <f t="shared" si="19"/>
        <v>1.3529411764705883</v>
      </c>
      <c r="M17" s="120">
        <f t="shared" si="19"/>
        <v>1.0588235294117645</v>
      </c>
      <c r="N17" s="599" t="str">
        <f t="shared" si="19"/>
        <v/>
      </c>
      <c r="O17" s="1157"/>
      <c r="P17" s="1159"/>
      <c r="Q17" s="1164">
        <v>55</v>
      </c>
      <c r="R17" s="1164">
        <v>45</v>
      </c>
      <c r="S17" s="1164">
        <v>40</v>
      </c>
      <c r="T17" s="1164">
        <v>35</v>
      </c>
      <c r="U17" s="589"/>
      <c r="V17" s="717"/>
      <c r="W17" s="1164"/>
      <c r="X17" s="698" t="str">
        <f t="shared" ref="X17:AC17" si="20">IF(P17="","",CEILING(P17*1.02,0.5))</f>
        <v/>
      </c>
      <c r="Y17" s="696">
        <f t="shared" si="20"/>
        <v>56.5</v>
      </c>
      <c r="Z17" s="696">
        <f t="shared" si="20"/>
        <v>46</v>
      </c>
      <c r="AA17" s="696">
        <f t="shared" si="20"/>
        <v>41</v>
      </c>
      <c r="AB17" s="696">
        <f t="shared" si="20"/>
        <v>36</v>
      </c>
      <c r="AC17" s="697" t="str">
        <f t="shared" si="20"/>
        <v/>
      </c>
      <c r="AD17" s="819"/>
      <c r="AE17" s="119"/>
      <c r="AF17" s="119"/>
    </row>
    <row r="18" spans="1:32" s="578" customFormat="1" ht="16" x14ac:dyDescent="0.2">
      <c r="A18" s="171" t="s">
        <v>20</v>
      </c>
      <c r="B18" s="5" t="s">
        <v>1595</v>
      </c>
      <c r="C18" s="705" t="s">
        <v>1596</v>
      </c>
      <c r="D18" s="705" t="str">
        <f>VLOOKUP(C18,'Items in Tally'!$A$2:$D$4982,2,FALSE)</f>
        <v> </v>
      </c>
      <c r="E18" s="1150" t="s">
        <v>1597</v>
      </c>
      <c r="F18" s="215">
        <v>43709</v>
      </c>
      <c r="G18" s="1150">
        <v>3.8</v>
      </c>
      <c r="H18" s="309">
        <v>40</v>
      </c>
      <c r="I18" s="6" t="str">
        <f t="shared" si="18"/>
        <v/>
      </c>
      <c r="J18" s="6">
        <f t="shared" ref="J18:N18" si="21">IF(Q18="","",Q18/$H18-1)</f>
        <v>0.75</v>
      </c>
      <c r="K18" s="6">
        <f t="shared" si="21"/>
        <v>0.625</v>
      </c>
      <c r="L18" s="6" t="str">
        <f t="shared" si="21"/>
        <v/>
      </c>
      <c r="M18" s="6" t="str">
        <f t="shared" si="21"/>
        <v/>
      </c>
      <c r="N18" s="172" t="str">
        <f t="shared" si="21"/>
        <v/>
      </c>
      <c r="O18" s="1150"/>
      <c r="P18" s="1122"/>
      <c r="Q18" s="1148">
        <v>70</v>
      </c>
      <c r="R18" s="1148">
        <v>65</v>
      </c>
      <c r="S18" s="1148"/>
      <c r="T18" s="1148"/>
      <c r="U18" s="173"/>
      <c r="V18" s="642"/>
      <c r="W18" s="1148"/>
      <c r="X18" s="492" t="str">
        <f t="shared" ref="X18:AC18" si="22">IF(P18="","",CEILING(P18*1.02,0.5))</f>
        <v/>
      </c>
      <c r="Y18" s="107">
        <f t="shared" si="22"/>
        <v>71.5</v>
      </c>
      <c r="Z18" s="107">
        <f t="shared" si="22"/>
        <v>66.5</v>
      </c>
      <c r="AA18" s="107" t="str">
        <f t="shared" si="22"/>
        <v/>
      </c>
      <c r="AB18" s="107" t="str">
        <f t="shared" si="22"/>
        <v/>
      </c>
      <c r="AC18" s="493" t="str">
        <f t="shared" si="22"/>
        <v/>
      </c>
      <c r="AD18" s="820"/>
      <c r="AE18" s="5"/>
      <c r="AF18" s="5"/>
    </row>
    <row r="19" spans="1:32" s="577" customFormat="1" ht="16" x14ac:dyDescent="0.2">
      <c r="A19" s="175" t="s">
        <v>20</v>
      </c>
      <c r="B19" s="8" t="s">
        <v>1598</v>
      </c>
      <c r="C19" s="695" t="s">
        <v>1599</v>
      </c>
      <c r="D19" s="695" t="str">
        <f>VLOOKUP(C19,'Items in Tally'!$A$2:$D$4982,2,FALSE)</f>
        <v>95 PC</v>
      </c>
      <c r="E19" s="1130" t="s">
        <v>1600</v>
      </c>
      <c r="F19" s="209">
        <v>45772</v>
      </c>
      <c r="G19" s="1130">
        <v>1.2</v>
      </c>
      <c r="H19" s="306">
        <v>15</v>
      </c>
      <c r="I19" s="9" t="str">
        <f t="shared" si="18"/>
        <v/>
      </c>
      <c r="J19" s="9" t="str">
        <f t="shared" ref="J19:N19" si="23">IF(Q19="","",Q19/$H19-1)</f>
        <v/>
      </c>
      <c r="K19" s="9">
        <f t="shared" si="23"/>
        <v>1.6666666666666665</v>
      </c>
      <c r="L19" s="9">
        <f t="shared" si="23"/>
        <v>1</v>
      </c>
      <c r="M19" s="9" t="str">
        <f t="shared" si="23"/>
        <v/>
      </c>
      <c r="N19" s="177" t="str">
        <f t="shared" si="23"/>
        <v/>
      </c>
      <c r="O19" s="1130"/>
      <c r="P19" s="1129"/>
      <c r="Q19" s="1131"/>
      <c r="R19" s="1131">
        <v>40</v>
      </c>
      <c r="S19" s="1131">
        <v>30</v>
      </c>
      <c r="T19" s="1131"/>
      <c r="U19" s="178"/>
      <c r="V19" s="641"/>
      <c r="W19" s="1131"/>
      <c r="X19" s="491" t="str">
        <f t="shared" ref="X19:AC19" si="24">IF(P19="","",CEILING(P19*1.02,0.5))</f>
        <v/>
      </c>
      <c r="Y19" s="88" t="str">
        <f t="shared" si="24"/>
        <v/>
      </c>
      <c r="Z19" s="88">
        <f t="shared" si="24"/>
        <v>41</v>
      </c>
      <c r="AA19" s="88">
        <f t="shared" si="24"/>
        <v>31</v>
      </c>
      <c r="AB19" s="88" t="str">
        <f t="shared" si="24"/>
        <v/>
      </c>
      <c r="AC19" s="440" t="str">
        <f t="shared" si="24"/>
        <v/>
      </c>
      <c r="AD19" s="759"/>
      <c r="AE19" s="8"/>
      <c r="AF19" s="8"/>
    </row>
    <row r="20" spans="1:32" s="624" customFormat="1" ht="16" x14ac:dyDescent="0.2">
      <c r="A20" s="536" t="s">
        <v>20</v>
      </c>
      <c r="B20" s="119" t="s">
        <v>1601</v>
      </c>
      <c r="C20" s="708" t="s">
        <v>1602</v>
      </c>
      <c r="D20" s="695" t="str">
        <f>VLOOKUP(C20,'Items in Tally'!$A$2:$D$4982,2,FALSE)</f>
        <v>61 PC</v>
      </c>
      <c r="E20" s="1157" t="s">
        <v>1603</v>
      </c>
      <c r="F20" s="537">
        <v>45772</v>
      </c>
      <c r="G20" s="1157">
        <v>2.7</v>
      </c>
      <c r="H20" s="538">
        <v>33</v>
      </c>
      <c r="I20" s="120" t="str">
        <f t="shared" si="18"/>
        <v/>
      </c>
      <c r="J20" s="120" t="str">
        <f t="shared" ref="J20:N20" si="25">IF(Q20="","",Q20/$H20-1)</f>
        <v/>
      </c>
      <c r="K20" s="120">
        <f t="shared" si="25"/>
        <v>1.1212121212121211</v>
      </c>
      <c r="L20" s="120">
        <f t="shared" si="25"/>
        <v>0.81818181818181812</v>
      </c>
      <c r="M20" s="120" t="str">
        <f t="shared" si="25"/>
        <v/>
      </c>
      <c r="N20" s="599" t="str">
        <f t="shared" si="25"/>
        <v/>
      </c>
      <c r="O20" s="1157"/>
      <c r="P20" s="1159"/>
      <c r="Q20" s="1164"/>
      <c r="R20" s="1164">
        <v>70</v>
      </c>
      <c r="S20" s="1164">
        <v>60</v>
      </c>
      <c r="T20" s="1164"/>
      <c r="U20" s="589"/>
      <c r="V20" s="717"/>
      <c r="W20" s="1164"/>
      <c r="X20" s="698" t="str">
        <f t="shared" ref="X20:AC20" si="26">IF(P20="","",CEILING(P20*1.02,0.5))</f>
        <v/>
      </c>
      <c r="Y20" s="696" t="str">
        <f t="shared" si="26"/>
        <v/>
      </c>
      <c r="Z20" s="696">
        <f t="shared" si="26"/>
        <v>71.5</v>
      </c>
      <c r="AA20" s="696">
        <f t="shared" si="26"/>
        <v>61.5</v>
      </c>
      <c r="AB20" s="696" t="str">
        <f t="shared" si="26"/>
        <v/>
      </c>
      <c r="AC20" s="697" t="str">
        <f t="shared" si="26"/>
        <v/>
      </c>
      <c r="AD20" s="819"/>
      <c r="AE20" s="119"/>
      <c r="AF20" s="119"/>
    </row>
    <row r="21" spans="1:32" s="578" customFormat="1" ht="16" x14ac:dyDescent="0.2">
      <c r="A21" s="171" t="s">
        <v>20</v>
      </c>
      <c r="B21" s="5" t="s">
        <v>1604</v>
      </c>
      <c r="C21" s="705"/>
      <c r="D21" s="705" t="e">
        <f>VLOOKUP(C21,'Items in Tally'!$A$2:$D$4982,2,FALSE)</f>
        <v>#N/A</v>
      </c>
      <c r="E21" s="1150"/>
      <c r="F21" s="1045"/>
      <c r="G21" s="1150"/>
      <c r="H21" s="309"/>
      <c r="I21" s="6" t="str">
        <f t="shared" si="18"/>
        <v/>
      </c>
      <c r="J21" s="6" t="str">
        <f t="shared" ref="J21:N21" si="27">IF(Q21="","",Q21/$H21-1)</f>
        <v/>
      </c>
      <c r="K21" s="6" t="str">
        <f t="shared" si="27"/>
        <v/>
      </c>
      <c r="L21" s="6" t="str">
        <f t="shared" si="27"/>
        <v/>
      </c>
      <c r="M21" s="6" t="str">
        <f t="shared" si="27"/>
        <v/>
      </c>
      <c r="N21" s="172" t="str">
        <f t="shared" si="27"/>
        <v/>
      </c>
      <c r="O21" s="1150"/>
      <c r="P21" s="1122"/>
      <c r="Q21" s="1148"/>
      <c r="R21" s="1148"/>
      <c r="S21" s="1148"/>
      <c r="T21" s="1148"/>
      <c r="U21" s="173"/>
      <c r="V21" s="642"/>
      <c r="W21" s="1148"/>
      <c r="X21" s="492" t="str">
        <f t="shared" ref="X21:AC21" si="28">IF(P21="","",CEILING(P21*1.02,0.5))</f>
        <v/>
      </c>
      <c r="Y21" s="107" t="str">
        <f t="shared" si="28"/>
        <v/>
      </c>
      <c r="Z21" s="107" t="str">
        <f t="shared" si="28"/>
        <v/>
      </c>
      <c r="AA21" s="107" t="str">
        <f t="shared" si="28"/>
        <v/>
      </c>
      <c r="AB21" s="107" t="str">
        <f t="shared" si="28"/>
        <v/>
      </c>
      <c r="AC21" s="493" t="str">
        <f t="shared" si="28"/>
        <v/>
      </c>
      <c r="AD21" s="820"/>
      <c r="AE21" s="5"/>
      <c r="AF21" s="5"/>
    </row>
    <row r="22" spans="1:32" s="578" customFormat="1" ht="16" x14ac:dyDescent="0.2">
      <c r="A22" s="171" t="s">
        <v>20</v>
      </c>
      <c r="B22" s="5" t="s">
        <v>1605</v>
      </c>
      <c r="C22" s="705"/>
      <c r="D22" s="705" t="e">
        <f>VLOOKUP(C22,'Items in Tally'!$A$2:$D$4982,2,FALSE)</f>
        <v>#N/A</v>
      </c>
      <c r="E22" s="1150"/>
      <c r="F22" s="1045"/>
      <c r="G22" s="1150"/>
      <c r="H22" s="309"/>
      <c r="I22" s="6" t="str">
        <f t="shared" si="18"/>
        <v/>
      </c>
      <c r="J22" s="6" t="str">
        <f t="shared" ref="J22:N22" si="29">IF(Q22="","",Q22/$H22-1)</f>
        <v/>
      </c>
      <c r="K22" s="6" t="str">
        <f t="shared" si="29"/>
        <v/>
      </c>
      <c r="L22" s="6" t="str">
        <f t="shared" si="29"/>
        <v/>
      </c>
      <c r="M22" s="6" t="str">
        <f t="shared" si="29"/>
        <v/>
      </c>
      <c r="N22" s="172" t="str">
        <f t="shared" si="29"/>
        <v/>
      </c>
      <c r="O22" s="1150"/>
      <c r="P22" s="1122"/>
      <c r="Q22" s="1148"/>
      <c r="R22" s="1148"/>
      <c r="S22" s="1148"/>
      <c r="T22" s="1148"/>
      <c r="U22" s="173"/>
      <c r="V22" s="642"/>
      <c r="W22" s="1148"/>
      <c r="X22" s="492" t="str">
        <f t="shared" ref="X22:AC22" si="30">IF(P22="","",CEILING(P22*1.02,0.5))</f>
        <v/>
      </c>
      <c r="Y22" s="107" t="str">
        <f t="shared" si="30"/>
        <v/>
      </c>
      <c r="Z22" s="107" t="str">
        <f t="shared" si="30"/>
        <v/>
      </c>
      <c r="AA22" s="107" t="str">
        <f t="shared" si="30"/>
        <v/>
      </c>
      <c r="AB22" s="107" t="str">
        <f t="shared" si="30"/>
        <v/>
      </c>
      <c r="AC22" s="493" t="str">
        <f t="shared" si="30"/>
        <v/>
      </c>
      <c r="AD22" s="820"/>
      <c r="AE22" s="5"/>
      <c r="AF22" s="5"/>
    </row>
    <row r="23" spans="1:32" s="578" customFormat="1" ht="16" x14ac:dyDescent="0.2">
      <c r="A23" s="171" t="s">
        <v>20</v>
      </c>
      <c r="B23" s="5" t="s">
        <v>1606</v>
      </c>
      <c r="C23" s="705"/>
      <c r="D23" s="705" t="e">
        <f>VLOOKUP(C23,'Items in Tally'!$A$2:$D$4982,2,FALSE)</f>
        <v>#N/A</v>
      </c>
      <c r="E23" s="108" t="s">
        <v>1607</v>
      </c>
      <c r="F23" s="215"/>
      <c r="G23" s="1150">
        <v>15</v>
      </c>
      <c r="H23" s="309">
        <v>165</v>
      </c>
      <c r="I23" s="6">
        <f t="shared" si="18"/>
        <v>1.1212121212121211</v>
      </c>
      <c r="J23" s="6">
        <f t="shared" ref="J23:N23" si="31">IF(Q23="","",Q23/$H23-1)</f>
        <v>0.81818181818181812</v>
      </c>
      <c r="K23" s="6">
        <f t="shared" si="31"/>
        <v>0.66666666666666674</v>
      </c>
      <c r="L23" s="6" t="str">
        <f t="shared" si="31"/>
        <v/>
      </c>
      <c r="M23" s="6" t="str">
        <f t="shared" si="31"/>
        <v/>
      </c>
      <c r="N23" s="172" t="str">
        <f t="shared" si="31"/>
        <v/>
      </c>
      <c r="O23" s="1150"/>
      <c r="P23" s="1122">
        <v>350</v>
      </c>
      <c r="Q23" s="1148">
        <v>300</v>
      </c>
      <c r="R23" s="1148">
        <v>275</v>
      </c>
      <c r="S23" s="1148"/>
      <c r="T23" s="1148"/>
      <c r="U23" s="173"/>
      <c r="V23" s="642"/>
      <c r="W23" s="1148"/>
      <c r="X23" s="1152">
        <f t="shared" ref="X23:AC23" si="32">IF(P23="","",CEILING(P23*1.02,0.5))</f>
        <v>357</v>
      </c>
      <c r="Y23" s="1148">
        <f t="shared" si="32"/>
        <v>306</v>
      </c>
      <c r="Z23" s="1148">
        <f t="shared" si="32"/>
        <v>280.5</v>
      </c>
      <c r="AA23" s="1148" t="str">
        <f t="shared" si="32"/>
        <v/>
      </c>
      <c r="AB23" s="1148" t="str">
        <f t="shared" si="32"/>
        <v/>
      </c>
      <c r="AC23" s="493" t="str">
        <f t="shared" si="32"/>
        <v/>
      </c>
      <c r="AD23" s="820"/>
      <c r="AE23" s="5"/>
      <c r="AF23" s="5"/>
    </row>
    <row r="24" spans="1:32" s="624" customFormat="1" ht="16" x14ac:dyDescent="0.2">
      <c r="A24" s="536" t="s">
        <v>20</v>
      </c>
      <c r="B24" s="119" t="s">
        <v>1608</v>
      </c>
      <c r="C24" s="708" t="s">
        <v>1609</v>
      </c>
      <c r="D24" s="695" t="str">
        <f>VLOOKUP(C24,'Items in Tally'!$A$2:$D$4982,2,FALSE)</f>
        <v>55 PC</v>
      </c>
      <c r="E24" s="718" t="s">
        <v>1610</v>
      </c>
      <c r="F24" s="537">
        <v>45772</v>
      </c>
      <c r="G24" s="1157">
        <v>2</v>
      </c>
      <c r="H24" s="538">
        <v>24.7</v>
      </c>
      <c r="I24" s="120" t="str">
        <f t="shared" si="18"/>
        <v/>
      </c>
      <c r="J24" s="120">
        <f t="shared" ref="J24:N24" si="33">IF(Q24="","",Q24/$H24-1)</f>
        <v>1.6315789473684212</v>
      </c>
      <c r="K24" s="120">
        <f t="shared" si="33"/>
        <v>1.2267206477732793</v>
      </c>
      <c r="L24" s="120">
        <f t="shared" si="33"/>
        <v>0.82186234817813775</v>
      </c>
      <c r="M24" s="120" t="str">
        <f t="shared" si="33"/>
        <v/>
      </c>
      <c r="N24" s="599" t="str">
        <f t="shared" si="33"/>
        <v/>
      </c>
      <c r="O24" s="1157"/>
      <c r="P24" s="1159"/>
      <c r="Q24" s="1164">
        <v>65</v>
      </c>
      <c r="R24" s="1164">
        <v>55</v>
      </c>
      <c r="S24" s="1164">
        <v>45</v>
      </c>
      <c r="T24" s="1164"/>
      <c r="U24" s="589"/>
      <c r="V24" s="717"/>
      <c r="W24" s="1164"/>
      <c r="X24" s="1163" t="str">
        <f t="shared" ref="X24:AC24" si="34">IF(P24="","",CEILING(P24*1.02,0.5))</f>
        <v/>
      </c>
      <c r="Y24" s="1164">
        <f t="shared" si="34"/>
        <v>66.5</v>
      </c>
      <c r="Z24" s="1164">
        <f t="shared" si="34"/>
        <v>56.5</v>
      </c>
      <c r="AA24" s="1164">
        <f t="shared" si="34"/>
        <v>46</v>
      </c>
      <c r="AB24" s="1164" t="str">
        <f t="shared" si="34"/>
        <v/>
      </c>
      <c r="AC24" s="697" t="str">
        <f t="shared" si="34"/>
        <v/>
      </c>
      <c r="AD24" s="819"/>
      <c r="AE24" s="119"/>
      <c r="AF24" s="119"/>
    </row>
    <row r="25" spans="1:32" s="577" customFormat="1" ht="16.5" customHeight="1" x14ac:dyDescent="0.2">
      <c r="A25" s="175" t="s">
        <v>20</v>
      </c>
      <c r="B25" s="8" t="s">
        <v>1611</v>
      </c>
      <c r="C25" s="695" t="s">
        <v>1612</v>
      </c>
      <c r="D25" s="695" t="str">
        <f>VLOOKUP(C25,'Items in Tally'!$A$2:$D$4982,2,FALSE)</f>
        <v> </v>
      </c>
      <c r="E25" s="1130" t="s">
        <v>1613</v>
      </c>
      <c r="F25" s="209">
        <v>45772</v>
      </c>
      <c r="G25" s="125">
        <v>2.7</v>
      </c>
      <c r="H25" s="306">
        <v>33</v>
      </c>
      <c r="I25" s="9">
        <f t="shared" si="18"/>
        <v>2.0303030303030303</v>
      </c>
      <c r="J25" s="9">
        <f t="shared" ref="J25:N25" si="35">IF(Q25="","",Q25/$H25-1)</f>
        <v>1.5757575757575757</v>
      </c>
      <c r="K25" s="9">
        <f t="shared" si="35"/>
        <v>1.1212121212121211</v>
      </c>
      <c r="L25" s="9">
        <f t="shared" si="35"/>
        <v>0.81818181818181812</v>
      </c>
      <c r="M25" s="9" t="str">
        <f t="shared" si="35"/>
        <v/>
      </c>
      <c r="N25" s="177" t="str">
        <f t="shared" si="35"/>
        <v/>
      </c>
      <c r="O25" s="1130"/>
      <c r="P25" s="1129">
        <v>100</v>
      </c>
      <c r="Q25" s="1131">
        <v>85</v>
      </c>
      <c r="R25" s="1131">
        <v>70</v>
      </c>
      <c r="S25" s="1131">
        <v>60</v>
      </c>
      <c r="T25" s="1131"/>
      <c r="U25" s="178"/>
      <c r="V25" s="641"/>
      <c r="W25" s="1131"/>
      <c r="X25" s="1134">
        <f t="shared" ref="X25:AC25" si="36">IF(P25="","",CEILING(P25*1.02,0.5))</f>
        <v>102</v>
      </c>
      <c r="Y25" s="1131">
        <f t="shared" si="36"/>
        <v>87</v>
      </c>
      <c r="Z25" s="1131">
        <f t="shared" si="36"/>
        <v>71.5</v>
      </c>
      <c r="AA25" s="1131">
        <f t="shared" si="36"/>
        <v>61.5</v>
      </c>
      <c r="AB25" s="1131" t="str">
        <f t="shared" si="36"/>
        <v/>
      </c>
      <c r="AC25" s="440" t="str">
        <f t="shared" si="36"/>
        <v/>
      </c>
      <c r="AD25" s="759"/>
      <c r="AE25" s="8"/>
      <c r="AF25" s="8"/>
    </row>
    <row r="26" spans="1:32" s="577" customFormat="1" ht="15.75" customHeight="1" x14ac:dyDescent="0.2">
      <c r="A26" s="175" t="s">
        <v>20</v>
      </c>
      <c r="B26" s="8" t="s">
        <v>1614</v>
      </c>
      <c r="C26" s="695" t="s">
        <v>1615</v>
      </c>
      <c r="D26" s="695" t="str">
        <f>VLOOKUP(C26,'Items in Tally'!$A$2:$D$4982,2,FALSE)</f>
        <v>50 PC</v>
      </c>
      <c r="E26" s="1130"/>
      <c r="F26" s="209">
        <v>45772</v>
      </c>
      <c r="G26" s="125">
        <v>2.9</v>
      </c>
      <c r="H26" s="306">
        <v>35</v>
      </c>
      <c r="I26" s="9">
        <f t="shared" si="18"/>
        <v>1.8571428571428572</v>
      </c>
      <c r="J26" s="9">
        <f t="shared" ref="J26:N26" si="37">IF(Q26="","",Q26/$H26-1)</f>
        <v>1.4285714285714284</v>
      </c>
      <c r="K26" s="9">
        <f t="shared" si="37"/>
        <v>1</v>
      </c>
      <c r="L26" s="9">
        <f t="shared" si="37"/>
        <v>0.71428571428571419</v>
      </c>
      <c r="M26" s="9" t="str">
        <f t="shared" si="37"/>
        <v/>
      </c>
      <c r="N26" s="177" t="str">
        <f t="shared" si="37"/>
        <v/>
      </c>
      <c r="O26" s="1130"/>
      <c r="P26" s="1129">
        <v>100</v>
      </c>
      <c r="Q26" s="1131">
        <v>85</v>
      </c>
      <c r="R26" s="1131">
        <v>70</v>
      </c>
      <c r="S26" s="1131">
        <v>60</v>
      </c>
      <c r="T26" s="1131"/>
      <c r="U26" s="178"/>
      <c r="V26" s="641"/>
      <c r="W26" s="1131"/>
      <c r="X26" s="1134">
        <f t="shared" ref="X26:AC26" si="38">IF(P26="","",CEILING(P26*1.02,0.5))</f>
        <v>102</v>
      </c>
      <c r="Y26" s="1131">
        <f t="shared" si="38"/>
        <v>87</v>
      </c>
      <c r="Z26" s="1131">
        <f t="shared" si="38"/>
        <v>71.5</v>
      </c>
      <c r="AA26" s="1131">
        <f t="shared" si="38"/>
        <v>61.5</v>
      </c>
      <c r="AB26" s="1131" t="str">
        <f t="shared" si="38"/>
        <v/>
      </c>
      <c r="AC26" s="440" t="str">
        <f t="shared" si="38"/>
        <v/>
      </c>
      <c r="AD26" s="759"/>
      <c r="AE26" s="8"/>
      <c r="AF26" s="8"/>
    </row>
    <row r="27" spans="1:32" s="578" customFormat="1" ht="15.75" customHeight="1" x14ac:dyDescent="0.2">
      <c r="A27" s="171" t="s">
        <v>20</v>
      </c>
      <c r="B27" s="5" t="s">
        <v>1616</v>
      </c>
      <c r="C27" s="705"/>
      <c r="D27" s="705" t="e">
        <f>VLOOKUP(C27,'Items in Tally'!$A$2:$D$4982,2,FALSE)</f>
        <v>#N/A</v>
      </c>
      <c r="E27" s="1150"/>
      <c r="F27" s="1045"/>
      <c r="G27" s="1150"/>
      <c r="H27" s="309"/>
      <c r="I27" s="6" t="str">
        <f t="shared" si="18"/>
        <v/>
      </c>
      <c r="J27" s="6" t="str">
        <f t="shared" ref="J27:N27" si="39">IF(Q27="","",Q27/$H27-1)</f>
        <v/>
      </c>
      <c r="K27" s="6" t="str">
        <f t="shared" si="39"/>
        <v/>
      </c>
      <c r="L27" s="6" t="str">
        <f t="shared" si="39"/>
        <v/>
      </c>
      <c r="M27" s="6" t="str">
        <f t="shared" si="39"/>
        <v/>
      </c>
      <c r="N27" s="172" t="str">
        <f t="shared" si="39"/>
        <v/>
      </c>
      <c r="O27" s="1150"/>
      <c r="P27" s="1122"/>
      <c r="Q27" s="1148"/>
      <c r="R27" s="1148"/>
      <c r="S27" s="1148"/>
      <c r="T27" s="1148"/>
      <c r="U27" s="173"/>
      <c r="V27" s="642"/>
      <c r="W27" s="1148"/>
      <c r="X27" s="492" t="str">
        <f t="shared" ref="X27:AC27" si="40">IF(P27="","",CEILING(P27*1.02,0.5))</f>
        <v/>
      </c>
      <c r="Y27" s="107" t="str">
        <f t="shared" si="40"/>
        <v/>
      </c>
      <c r="Z27" s="107" t="str">
        <f t="shared" si="40"/>
        <v/>
      </c>
      <c r="AA27" s="107" t="str">
        <f t="shared" si="40"/>
        <v/>
      </c>
      <c r="AB27" s="107" t="str">
        <f t="shared" si="40"/>
        <v/>
      </c>
      <c r="AC27" s="493" t="str">
        <f t="shared" si="40"/>
        <v/>
      </c>
      <c r="AD27" s="820"/>
      <c r="AE27" s="5"/>
      <c r="AF27" s="5"/>
    </row>
    <row r="28" spans="1:32" s="578" customFormat="1" ht="15.75" customHeight="1" x14ac:dyDescent="0.2">
      <c r="A28" s="171" t="s">
        <v>20</v>
      </c>
      <c r="B28" s="5" t="s">
        <v>1617</v>
      </c>
      <c r="C28" s="705"/>
      <c r="D28" s="705" t="e">
        <f>VLOOKUP(C28,'Items in Tally'!$A$2:$D$4982,2,FALSE)</f>
        <v>#N/A</v>
      </c>
      <c r="E28" s="1150" t="s">
        <v>1618</v>
      </c>
      <c r="F28" s="215"/>
      <c r="G28" s="1150"/>
      <c r="H28" s="309"/>
      <c r="I28" s="6" t="str">
        <f t="shared" si="18"/>
        <v/>
      </c>
      <c r="J28" s="265" t="str">
        <f t="shared" ref="J28:N28" si="41">IF(Q28="","",Q28/$H28-1)</f>
        <v/>
      </c>
      <c r="K28" s="265" t="str">
        <f t="shared" si="41"/>
        <v/>
      </c>
      <c r="L28" s="265" t="str">
        <f t="shared" si="41"/>
        <v/>
      </c>
      <c r="M28" s="6" t="str">
        <f t="shared" si="41"/>
        <v/>
      </c>
      <c r="N28" s="172" t="str">
        <f t="shared" si="41"/>
        <v/>
      </c>
      <c r="O28" s="266"/>
      <c r="P28" s="267"/>
      <c r="Q28" s="268"/>
      <c r="R28" s="268"/>
      <c r="S28" s="268"/>
      <c r="T28" s="268"/>
      <c r="U28" s="269"/>
      <c r="V28" s="268"/>
      <c r="W28" s="268"/>
      <c r="X28" s="1152" t="str">
        <f t="shared" ref="X28:AC28" si="42">IF(P28="","",CEILING(P28*1.02,0.5))</f>
        <v/>
      </c>
      <c r="Y28" s="1148" t="str">
        <f t="shared" si="42"/>
        <v/>
      </c>
      <c r="Z28" s="1148" t="str">
        <f t="shared" si="42"/>
        <v/>
      </c>
      <c r="AA28" s="1148" t="str">
        <f t="shared" si="42"/>
        <v/>
      </c>
      <c r="AB28" s="1148" t="str">
        <f t="shared" si="42"/>
        <v/>
      </c>
      <c r="AC28" s="493" t="str">
        <f t="shared" si="42"/>
        <v/>
      </c>
      <c r="AD28" s="820"/>
      <c r="AE28" s="270"/>
      <c r="AF28" s="270"/>
    </row>
    <row r="29" spans="1:32" s="578" customFormat="1" ht="15.75" customHeight="1" x14ac:dyDescent="0.2">
      <c r="A29" s="171" t="s">
        <v>20</v>
      </c>
      <c r="B29" s="5" t="s">
        <v>1619</v>
      </c>
      <c r="C29" s="705" t="s">
        <v>1620</v>
      </c>
      <c r="D29" s="705" t="str">
        <f>VLOOKUP(C29,'Items in Tally'!$A$2:$D$4982,2,FALSE)</f>
        <v> </v>
      </c>
      <c r="E29" s="1150" t="s">
        <v>1621</v>
      </c>
      <c r="F29" s="215">
        <v>45497</v>
      </c>
      <c r="G29" s="1150">
        <v>1.1000000000000001</v>
      </c>
      <c r="H29" s="309">
        <v>13</v>
      </c>
      <c r="I29" s="6" t="str">
        <f t="shared" si="18"/>
        <v/>
      </c>
      <c r="J29" s="6">
        <f t="shared" ref="J29:N29" si="43">IF(Q29="","",Q29/$H29-1)</f>
        <v>2.4615384615384617</v>
      </c>
      <c r="K29" s="6">
        <f t="shared" si="43"/>
        <v>1.6923076923076925</v>
      </c>
      <c r="L29" s="6" t="str">
        <f t="shared" si="43"/>
        <v/>
      </c>
      <c r="M29" s="6" t="str">
        <f t="shared" si="43"/>
        <v/>
      </c>
      <c r="N29" s="172" t="str">
        <f t="shared" si="43"/>
        <v/>
      </c>
      <c r="O29" s="1150"/>
      <c r="P29" s="1122"/>
      <c r="Q29" s="1148">
        <v>45</v>
      </c>
      <c r="R29" s="1148">
        <v>35</v>
      </c>
      <c r="S29" s="1148"/>
      <c r="T29" s="1148"/>
      <c r="U29" s="173"/>
      <c r="V29" s="642"/>
      <c r="W29" s="1148"/>
      <c r="X29" s="1152" t="str">
        <f t="shared" ref="X29:AC29" si="44">IF(P29="","",CEILING(P29*1.02,0.5))</f>
        <v/>
      </c>
      <c r="Y29" s="1148">
        <f t="shared" si="44"/>
        <v>46</v>
      </c>
      <c r="Z29" s="1148">
        <f t="shared" si="44"/>
        <v>36</v>
      </c>
      <c r="AA29" s="1148" t="str">
        <f t="shared" si="44"/>
        <v/>
      </c>
      <c r="AB29" s="1148" t="str">
        <f t="shared" si="44"/>
        <v/>
      </c>
      <c r="AC29" s="493" t="str">
        <f t="shared" si="44"/>
        <v/>
      </c>
      <c r="AD29" s="820"/>
      <c r="AE29" s="5"/>
      <c r="AF29" s="5"/>
    </row>
    <row r="30" spans="1:32" s="577" customFormat="1" ht="15.75" customHeight="1" x14ac:dyDescent="0.2">
      <c r="A30" s="175" t="s">
        <v>20</v>
      </c>
      <c r="B30" s="8" t="s">
        <v>1622</v>
      </c>
      <c r="C30" s="695" t="s">
        <v>1623</v>
      </c>
      <c r="D30" s="695" t="str">
        <f>VLOOKUP(C30,'Items in Tally'!$A$2:$D$4982,2,FALSE)</f>
        <v>293 PC</v>
      </c>
      <c r="E30" s="1130" t="s">
        <v>1624</v>
      </c>
      <c r="F30" s="209">
        <v>45772</v>
      </c>
      <c r="G30" s="1130">
        <v>1</v>
      </c>
      <c r="H30" s="306">
        <v>12.2</v>
      </c>
      <c r="I30" s="9" t="str">
        <f t="shared" si="18"/>
        <v/>
      </c>
      <c r="J30" s="9">
        <f t="shared" ref="J30:N30" si="45">IF(Q30="","",Q30/$H30-1)</f>
        <v>2.6885245901639347</v>
      </c>
      <c r="K30" s="9">
        <f t="shared" si="45"/>
        <v>1.8688524590163937</v>
      </c>
      <c r="L30" s="9" t="str">
        <f t="shared" si="45"/>
        <v/>
      </c>
      <c r="M30" s="9" t="str">
        <f t="shared" si="45"/>
        <v/>
      </c>
      <c r="N30" s="177" t="str">
        <f t="shared" si="45"/>
        <v/>
      </c>
      <c r="O30" s="1130"/>
      <c r="P30" s="1129"/>
      <c r="Q30" s="1131">
        <v>45</v>
      </c>
      <c r="R30" s="1131">
        <v>35</v>
      </c>
      <c r="S30" s="1131"/>
      <c r="T30" s="1131"/>
      <c r="U30" s="178"/>
      <c r="V30" s="641"/>
      <c r="W30" s="1131"/>
      <c r="X30" s="1134" t="str">
        <f t="shared" ref="X30:AC30" si="46">IF(P30="","",CEILING(P30*1.02,0.5))</f>
        <v/>
      </c>
      <c r="Y30" s="1131">
        <f t="shared" si="46"/>
        <v>46</v>
      </c>
      <c r="Z30" s="1131">
        <f t="shared" si="46"/>
        <v>36</v>
      </c>
      <c r="AA30" s="1131" t="str">
        <f t="shared" si="46"/>
        <v/>
      </c>
      <c r="AB30" s="1131" t="str">
        <f t="shared" si="46"/>
        <v/>
      </c>
      <c r="AC30" s="440" t="str">
        <f t="shared" si="46"/>
        <v/>
      </c>
      <c r="AD30" s="759"/>
      <c r="AE30" s="8"/>
      <c r="AF30" s="8"/>
    </row>
    <row r="31" spans="1:32" s="578" customFormat="1" ht="15.75" customHeight="1" x14ac:dyDescent="0.2">
      <c r="A31" s="171" t="s">
        <v>20</v>
      </c>
      <c r="B31" s="5" t="s">
        <v>1625</v>
      </c>
      <c r="C31" s="705"/>
      <c r="D31" s="705" t="e">
        <f>VLOOKUP(C31,'Items in Tally'!$A$2:$D$4982,2,FALSE)</f>
        <v>#N/A</v>
      </c>
      <c r="E31" s="1150" t="s">
        <v>1626</v>
      </c>
      <c r="F31" s="215">
        <v>43818</v>
      </c>
      <c r="G31" s="1150">
        <v>10</v>
      </c>
      <c r="H31" s="309">
        <v>110</v>
      </c>
      <c r="I31" s="6">
        <f t="shared" si="18"/>
        <v>1.2727272727272729</v>
      </c>
      <c r="J31" s="6">
        <f t="shared" ref="J31:N31" si="47">IF(Q31="","",Q31/$H31-1)</f>
        <v>1.0454545454545454</v>
      </c>
      <c r="K31" s="6">
        <f t="shared" si="47"/>
        <v>1.0454545454545454</v>
      </c>
      <c r="L31" s="6" t="str">
        <f t="shared" si="47"/>
        <v/>
      </c>
      <c r="M31" s="6" t="str">
        <f t="shared" si="47"/>
        <v/>
      </c>
      <c r="N31" s="172" t="str">
        <f t="shared" si="47"/>
        <v/>
      </c>
      <c r="O31" s="1150"/>
      <c r="P31" s="1122">
        <v>250</v>
      </c>
      <c r="Q31" s="1148">
        <v>225</v>
      </c>
      <c r="R31" s="1148">
        <v>225</v>
      </c>
      <c r="S31" s="1148"/>
      <c r="T31" s="1148"/>
      <c r="U31" s="173"/>
      <c r="V31" s="642"/>
      <c r="W31" s="1148"/>
      <c r="X31" s="1152">
        <f t="shared" ref="X31:AC31" si="48">IF(P31="","",CEILING(P31*1.02,0.5))</f>
        <v>255</v>
      </c>
      <c r="Y31" s="1148">
        <f t="shared" si="48"/>
        <v>229.5</v>
      </c>
      <c r="Z31" s="1148">
        <f t="shared" si="48"/>
        <v>229.5</v>
      </c>
      <c r="AA31" s="1148" t="str">
        <f t="shared" si="48"/>
        <v/>
      </c>
      <c r="AB31" s="1148" t="str">
        <f t="shared" si="48"/>
        <v/>
      </c>
      <c r="AC31" s="493" t="str">
        <f t="shared" si="48"/>
        <v/>
      </c>
      <c r="AD31" s="820"/>
      <c r="AE31" s="5"/>
      <c r="AF31" s="5"/>
    </row>
    <row r="32" spans="1:32" s="578" customFormat="1" ht="15.75" customHeight="1" x14ac:dyDescent="0.2">
      <c r="A32" s="171" t="s">
        <v>20</v>
      </c>
      <c r="B32" s="5" t="s">
        <v>1627</v>
      </c>
      <c r="C32" s="705" t="s">
        <v>1628</v>
      </c>
      <c r="D32" s="705" t="str">
        <f>VLOOKUP(C32,'Items in Tally'!$A$2:$D$4982,2,FALSE)</f>
        <v> </v>
      </c>
      <c r="E32" s="1150"/>
      <c r="F32" s="215">
        <v>45346</v>
      </c>
      <c r="G32" s="1150">
        <v>2.5</v>
      </c>
      <c r="H32" s="309">
        <v>30</v>
      </c>
      <c r="I32" s="6"/>
      <c r="J32" s="6"/>
      <c r="K32" s="6"/>
      <c r="L32" s="6"/>
      <c r="M32" s="6"/>
      <c r="N32" s="172"/>
      <c r="O32" s="1150"/>
      <c r="P32" s="1122"/>
      <c r="Q32" s="1148"/>
      <c r="R32" s="1148">
        <v>100</v>
      </c>
      <c r="S32" s="1148"/>
      <c r="T32" s="1148"/>
      <c r="U32" s="173"/>
      <c r="V32" s="642"/>
      <c r="W32" s="1148"/>
      <c r="X32" s="1152"/>
      <c r="Y32" s="1148"/>
      <c r="Z32" s="1148"/>
      <c r="AA32" s="1148"/>
      <c r="AB32" s="1148"/>
      <c r="AC32" s="493"/>
      <c r="AD32" s="820"/>
      <c r="AE32" s="5"/>
      <c r="AF32" s="5"/>
    </row>
    <row r="33" spans="1:32" s="578" customFormat="1" ht="15.75" customHeight="1" x14ac:dyDescent="0.2">
      <c r="A33" s="171" t="s">
        <v>20</v>
      </c>
      <c r="B33" s="5" t="s">
        <v>1629</v>
      </c>
      <c r="C33" s="705"/>
      <c r="D33" s="705" t="e">
        <f>VLOOKUP(C33,'Items in Tally'!$A$2:$D$4982,2,FALSE)</f>
        <v>#N/A</v>
      </c>
      <c r="E33" s="1150" t="s">
        <v>1630</v>
      </c>
      <c r="F33" s="215">
        <v>44703</v>
      </c>
      <c r="G33" s="1150">
        <v>4.3</v>
      </c>
      <c r="H33" s="309">
        <v>50</v>
      </c>
      <c r="I33" s="6" t="str">
        <f t="shared" si="18"/>
        <v/>
      </c>
      <c r="J33" s="6">
        <f t="shared" ref="J33:N33" si="49">IF(Q33="","",Q33/$H33-1)</f>
        <v>1</v>
      </c>
      <c r="K33" s="6">
        <f t="shared" si="49"/>
        <v>0.5</v>
      </c>
      <c r="L33" s="6" t="str">
        <f t="shared" si="49"/>
        <v/>
      </c>
      <c r="M33" s="6" t="str">
        <f t="shared" si="49"/>
        <v/>
      </c>
      <c r="N33" s="172" t="str">
        <f t="shared" si="49"/>
        <v/>
      </c>
      <c r="O33" s="1150"/>
      <c r="P33" s="1122"/>
      <c r="Q33" s="1148">
        <v>100</v>
      </c>
      <c r="R33" s="1148">
        <v>75</v>
      </c>
      <c r="S33" s="1148"/>
      <c r="T33" s="1148"/>
      <c r="U33" s="173"/>
      <c r="V33" s="642"/>
      <c r="W33" s="1148"/>
      <c r="X33" s="1152" t="str">
        <f t="shared" ref="X33:AC33" si="50">IF(P33="","",CEILING(P33*1.02,0.5))</f>
        <v/>
      </c>
      <c r="Y33" s="1148">
        <f t="shared" si="50"/>
        <v>102</v>
      </c>
      <c r="Z33" s="1148">
        <f t="shared" si="50"/>
        <v>76.5</v>
      </c>
      <c r="AA33" s="1148" t="str">
        <f t="shared" si="50"/>
        <v/>
      </c>
      <c r="AB33" s="1148" t="str">
        <f t="shared" si="50"/>
        <v/>
      </c>
      <c r="AC33" s="493" t="str">
        <f t="shared" si="50"/>
        <v/>
      </c>
      <c r="AD33" s="820"/>
      <c r="AE33" s="5"/>
      <c r="AF33" s="5"/>
    </row>
    <row r="34" spans="1:32" s="578" customFormat="1" ht="15.75" customHeight="1" x14ac:dyDescent="0.2">
      <c r="A34" s="171" t="s">
        <v>20</v>
      </c>
      <c r="B34" s="5" t="s">
        <v>1631</v>
      </c>
      <c r="C34" s="705"/>
      <c r="D34" s="705" t="e">
        <f>VLOOKUP(C34,'Items in Tally'!$A$2:$D$4982,2,FALSE)</f>
        <v>#N/A</v>
      </c>
      <c r="E34" s="1150" t="s">
        <v>1632</v>
      </c>
      <c r="F34" s="215"/>
      <c r="G34" s="1150" t="s">
        <v>1633</v>
      </c>
      <c r="H34" s="309">
        <v>38</v>
      </c>
      <c r="I34" s="6">
        <f t="shared" si="18"/>
        <v>1.6315789473684212</v>
      </c>
      <c r="J34" s="6">
        <f t="shared" ref="J34:N34" si="51">IF(Q34="","",Q34/$H34-1)</f>
        <v>1.3684210526315788</v>
      </c>
      <c r="K34" s="6">
        <f t="shared" si="51"/>
        <v>1.1052631578947367</v>
      </c>
      <c r="L34" s="6" t="str">
        <f t="shared" si="51"/>
        <v/>
      </c>
      <c r="M34" s="6" t="str">
        <f t="shared" si="51"/>
        <v/>
      </c>
      <c r="N34" s="172" t="str">
        <f t="shared" si="51"/>
        <v/>
      </c>
      <c r="O34" s="1150"/>
      <c r="P34" s="1122">
        <v>100</v>
      </c>
      <c r="Q34" s="1148">
        <v>90</v>
      </c>
      <c r="R34" s="1148">
        <v>80</v>
      </c>
      <c r="S34" s="1148"/>
      <c r="T34" s="1148"/>
      <c r="U34" s="173"/>
      <c r="V34" s="642"/>
      <c r="W34" s="1148"/>
      <c r="X34" s="1152">
        <f t="shared" ref="X34:AC34" si="52">IF(P34="","",CEILING(P34*1.02,0.5))</f>
        <v>102</v>
      </c>
      <c r="Y34" s="1148">
        <f t="shared" si="52"/>
        <v>92</v>
      </c>
      <c r="Z34" s="1148">
        <f t="shared" si="52"/>
        <v>82</v>
      </c>
      <c r="AA34" s="1148" t="str">
        <f t="shared" si="52"/>
        <v/>
      </c>
      <c r="AB34" s="1148" t="str">
        <f t="shared" si="52"/>
        <v/>
      </c>
      <c r="AC34" s="493" t="str">
        <f t="shared" si="52"/>
        <v/>
      </c>
      <c r="AD34" s="820"/>
      <c r="AE34" s="5"/>
      <c r="AF34" s="5"/>
    </row>
    <row r="35" spans="1:32" s="578" customFormat="1" ht="15.75" customHeight="1" x14ac:dyDescent="0.2">
      <c r="A35" s="171" t="s">
        <v>20</v>
      </c>
      <c r="B35" s="5" t="s">
        <v>1634</v>
      </c>
      <c r="C35" s="705"/>
      <c r="D35" s="705" t="e">
        <f>VLOOKUP(C35,'Items in Tally'!$A$2:$D$4982,2,FALSE)</f>
        <v>#N/A</v>
      </c>
      <c r="E35" s="1150" t="s">
        <v>1635</v>
      </c>
      <c r="F35" s="215">
        <v>43739</v>
      </c>
      <c r="G35" s="1150" t="s">
        <v>447</v>
      </c>
      <c r="H35" s="309">
        <v>110</v>
      </c>
      <c r="I35" s="6">
        <f t="shared" si="18"/>
        <v>1.2727272727272729</v>
      </c>
      <c r="J35" s="265">
        <f t="shared" ref="J35:N35" si="53">IF(Q35="","",Q35/$H35-1)</f>
        <v>1.1363636363636362</v>
      </c>
      <c r="K35" s="265">
        <f t="shared" si="53"/>
        <v>1.0454545454545454</v>
      </c>
      <c r="L35" s="265" t="str">
        <f t="shared" si="53"/>
        <v/>
      </c>
      <c r="M35" s="265" t="str">
        <f t="shared" si="53"/>
        <v/>
      </c>
      <c r="N35" s="348" t="str">
        <f t="shared" si="53"/>
        <v/>
      </c>
      <c r="O35" s="266"/>
      <c r="P35" s="267">
        <v>250</v>
      </c>
      <c r="Q35" s="268">
        <v>235</v>
      </c>
      <c r="R35" s="268">
        <v>225</v>
      </c>
      <c r="S35" s="268"/>
      <c r="T35" s="268"/>
      <c r="U35" s="269"/>
      <c r="V35" s="268"/>
      <c r="W35" s="268"/>
      <c r="X35" s="1152">
        <f t="shared" ref="X35:AC35" si="54">IF(P35="","",CEILING(P35*1.02,0.5))</f>
        <v>255</v>
      </c>
      <c r="Y35" s="1148">
        <f t="shared" si="54"/>
        <v>240</v>
      </c>
      <c r="Z35" s="1148">
        <f t="shared" si="54"/>
        <v>229.5</v>
      </c>
      <c r="AA35" s="1148" t="str">
        <f t="shared" si="54"/>
        <v/>
      </c>
      <c r="AB35" s="1148" t="str">
        <f t="shared" si="54"/>
        <v/>
      </c>
      <c r="AC35" s="493" t="str">
        <f t="shared" si="54"/>
        <v/>
      </c>
      <c r="AD35" s="820"/>
      <c r="AE35" s="270"/>
      <c r="AF35" s="270"/>
    </row>
    <row r="36" spans="1:32" ht="15.75" customHeight="1" x14ac:dyDescent="0.2">
      <c r="A36" s="175" t="s">
        <v>20</v>
      </c>
      <c r="B36" s="8" t="s">
        <v>1636</v>
      </c>
      <c r="C36" s="695" t="s">
        <v>1637</v>
      </c>
      <c r="D36" s="695" t="str">
        <f>VLOOKUP(C36,'Items in Tally'!$A$2:$D$4982,2,FALSE)</f>
        <v>4 PC</v>
      </c>
      <c r="E36" s="1130" t="s">
        <v>1638</v>
      </c>
      <c r="F36" s="209">
        <v>44317</v>
      </c>
      <c r="G36" s="1130">
        <v>3.5</v>
      </c>
      <c r="H36" s="306">
        <v>45</v>
      </c>
      <c r="I36" s="9">
        <f t="shared" si="18"/>
        <v>3.4444444444444446</v>
      </c>
      <c r="J36" s="9">
        <f t="shared" ref="J36:N36" si="55">IF(Q36="","",Q36/$H36-1)</f>
        <v>2.8888888888888888</v>
      </c>
      <c r="K36" s="9">
        <f t="shared" si="55"/>
        <v>2.3333333333333335</v>
      </c>
      <c r="L36" s="9" t="str">
        <f t="shared" si="55"/>
        <v/>
      </c>
      <c r="M36" s="9" t="str">
        <f t="shared" si="55"/>
        <v/>
      </c>
      <c r="N36" s="177" t="str">
        <f t="shared" si="55"/>
        <v/>
      </c>
      <c r="O36" s="1130"/>
      <c r="P36" s="1129">
        <v>200</v>
      </c>
      <c r="Q36" s="1131">
        <v>175</v>
      </c>
      <c r="R36" s="1131">
        <v>150</v>
      </c>
      <c r="S36" s="1131"/>
      <c r="T36" s="1131"/>
      <c r="U36" s="178"/>
      <c r="V36" s="641"/>
      <c r="W36" s="1131"/>
      <c r="X36" s="1134">
        <f t="shared" ref="X36:AC36" si="56">IF(P36="","",CEILING(P36*1.02,0.5))</f>
        <v>204</v>
      </c>
      <c r="Y36" s="1131">
        <f t="shared" si="56"/>
        <v>178.5</v>
      </c>
      <c r="Z36" s="1131">
        <f t="shared" si="56"/>
        <v>153</v>
      </c>
      <c r="AA36" s="1131" t="str">
        <f t="shared" si="56"/>
        <v/>
      </c>
      <c r="AB36" s="1131" t="str">
        <f t="shared" si="56"/>
        <v/>
      </c>
      <c r="AC36" s="440" t="str">
        <f t="shared" si="56"/>
        <v/>
      </c>
      <c r="AD36" s="759"/>
      <c r="AE36" s="8"/>
      <c r="AF36" s="8"/>
    </row>
    <row r="37" spans="1:32" s="577" customFormat="1" ht="15.75" customHeight="1" x14ac:dyDescent="0.2">
      <c r="A37" s="175" t="s">
        <v>20</v>
      </c>
      <c r="B37" s="8" t="s">
        <v>1639</v>
      </c>
      <c r="C37" s="695" t="s">
        <v>1640</v>
      </c>
      <c r="D37" s="695" t="str">
        <f>VLOOKUP(C37,'Items in Tally'!$A$2:$D$4982,2,FALSE)</f>
        <v>233 PC</v>
      </c>
      <c r="E37" s="1130" t="s">
        <v>1641</v>
      </c>
      <c r="F37" s="209">
        <v>45772</v>
      </c>
      <c r="G37" s="1130">
        <v>2.4</v>
      </c>
      <c r="H37" s="306">
        <v>29</v>
      </c>
      <c r="I37" s="9">
        <f t="shared" si="18"/>
        <v>3.1379310344827589</v>
      </c>
      <c r="J37" s="9">
        <f t="shared" ref="J37:N37" si="57">IF(Q37="","",Q37/$H37-1)</f>
        <v>2.4482758620689653</v>
      </c>
      <c r="K37" s="9">
        <f t="shared" si="57"/>
        <v>1.5862068965517242</v>
      </c>
      <c r="L37" s="9" t="str">
        <f t="shared" si="57"/>
        <v/>
      </c>
      <c r="M37" s="9" t="str">
        <f t="shared" si="57"/>
        <v/>
      </c>
      <c r="N37" s="177" t="str">
        <f t="shared" si="57"/>
        <v/>
      </c>
      <c r="O37" s="1130"/>
      <c r="P37" s="1129">
        <v>120</v>
      </c>
      <c r="Q37" s="1131">
        <v>100</v>
      </c>
      <c r="R37" s="1131">
        <v>75</v>
      </c>
      <c r="S37" s="1131"/>
      <c r="T37" s="1131"/>
      <c r="U37" s="178"/>
      <c r="V37" s="641"/>
      <c r="W37" s="1131"/>
      <c r="X37" s="1134">
        <f t="shared" ref="X37:AC37" si="58">IF(P37="","",CEILING(P37*1.02,0.5))</f>
        <v>122.5</v>
      </c>
      <c r="Y37" s="1131">
        <f t="shared" si="58"/>
        <v>102</v>
      </c>
      <c r="Z37" s="1131">
        <f t="shared" si="58"/>
        <v>76.5</v>
      </c>
      <c r="AA37" s="1131" t="str">
        <f t="shared" si="58"/>
        <v/>
      </c>
      <c r="AB37" s="1131" t="str">
        <f t="shared" si="58"/>
        <v/>
      </c>
      <c r="AC37" s="440" t="str">
        <f t="shared" si="58"/>
        <v/>
      </c>
      <c r="AD37" s="759"/>
      <c r="AE37" s="8"/>
      <c r="AF37" s="8"/>
    </row>
    <row r="38" spans="1:32" ht="15.75" customHeight="1" x14ac:dyDescent="0.2">
      <c r="A38" s="165" t="s">
        <v>20</v>
      </c>
      <c r="B38" s="1" t="s">
        <v>1642</v>
      </c>
      <c r="C38" s="714" t="s">
        <v>1643</v>
      </c>
      <c r="D38" s="695" t="str">
        <f>VLOOKUP(C38,'Items in Tally'!$A$2:$D$4982,2,FALSE)</f>
        <v>5 PC</v>
      </c>
      <c r="E38" s="1133"/>
      <c r="F38" s="214">
        <v>45713</v>
      </c>
      <c r="G38" s="1133">
        <v>2.9</v>
      </c>
      <c r="H38" s="312">
        <v>35</v>
      </c>
      <c r="I38" s="3">
        <f t="shared" si="18"/>
        <v>2.4285714285714284</v>
      </c>
      <c r="J38" s="3">
        <f t="shared" ref="J38:N38" si="59">IF(Q38="","",Q38/$H38-1)</f>
        <v>1.8571428571428572</v>
      </c>
      <c r="K38" s="3">
        <f t="shared" si="59"/>
        <v>1.1428571428571428</v>
      </c>
      <c r="L38" s="3" t="str">
        <f t="shared" si="59"/>
        <v/>
      </c>
      <c r="M38" s="3" t="str">
        <f t="shared" si="59"/>
        <v/>
      </c>
      <c r="N38" s="167" t="str">
        <f t="shared" si="59"/>
        <v/>
      </c>
      <c r="O38" s="1133"/>
      <c r="P38" s="1132">
        <v>120</v>
      </c>
      <c r="Q38" s="1135">
        <v>100</v>
      </c>
      <c r="R38" s="1135">
        <v>75</v>
      </c>
      <c r="S38" s="1135"/>
      <c r="T38" s="1135"/>
      <c r="U38" s="168"/>
      <c r="V38" s="727"/>
      <c r="W38" s="1135"/>
      <c r="X38" s="169">
        <f t="shared" ref="X38:AC38" si="60">IF(P38="","",CEILING(P38*1.02,0.5))</f>
        <v>122.5</v>
      </c>
      <c r="Y38" s="1135">
        <f t="shared" si="60"/>
        <v>102</v>
      </c>
      <c r="Z38" s="1135">
        <f t="shared" si="60"/>
        <v>76.5</v>
      </c>
      <c r="AA38" s="1135" t="str">
        <f t="shared" si="60"/>
        <v/>
      </c>
      <c r="AB38" s="1135" t="str">
        <f t="shared" si="60"/>
        <v/>
      </c>
      <c r="AC38" s="639" t="str">
        <f t="shared" si="60"/>
        <v/>
      </c>
      <c r="AD38" s="821"/>
      <c r="AE38" s="1"/>
      <c r="AF38" s="1"/>
    </row>
    <row r="39" spans="1:32" s="624" customFormat="1" ht="15.75" customHeight="1" x14ac:dyDescent="0.2">
      <c r="A39" s="536" t="s">
        <v>20</v>
      </c>
      <c r="B39" s="119" t="s">
        <v>1644</v>
      </c>
      <c r="C39" s="708" t="s">
        <v>1645</v>
      </c>
      <c r="D39" s="695" t="str">
        <f>VLOOKUP(C39,'Items in Tally'!$A$2:$D$4982,2,FALSE)</f>
        <v>80 PC</v>
      </c>
      <c r="E39" s="1157" t="s">
        <v>1646</v>
      </c>
      <c r="F39" s="537">
        <v>45713</v>
      </c>
      <c r="G39" s="1157">
        <v>2.8</v>
      </c>
      <c r="H39" s="538">
        <v>35</v>
      </c>
      <c r="I39" s="120">
        <f t="shared" si="18"/>
        <v>1.5714285714285716</v>
      </c>
      <c r="J39" s="120">
        <f t="shared" ref="J39:N39" si="61">IF(Q39="","",Q39/$H39-1)</f>
        <v>1.2857142857142856</v>
      </c>
      <c r="K39" s="120">
        <f t="shared" si="61"/>
        <v>1</v>
      </c>
      <c r="L39" s="120">
        <f t="shared" si="61"/>
        <v>0.85714285714285721</v>
      </c>
      <c r="M39" s="120" t="str">
        <f t="shared" si="61"/>
        <v/>
      </c>
      <c r="N39" s="599" t="str">
        <f t="shared" si="61"/>
        <v/>
      </c>
      <c r="O39" s="1157"/>
      <c r="P39" s="1159">
        <v>90</v>
      </c>
      <c r="Q39" s="1164">
        <v>80</v>
      </c>
      <c r="R39" s="1164">
        <v>70</v>
      </c>
      <c r="S39" s="1164">
        <v>65</v>
      </c>
      <c r="T39" s="1164"/>
      <c r="U39" s="589"/>
      <c r="V39" s="717"/>
      <c r="W39" s="1164"/>
      <c r="X39" s="1163">
        <f t="shared" ref="X39:AC39" si="62">IF(P39="","",CEILING(P39*1.02,0.5))</f>
        <v>92</v>
      </c>
      <c r="Y39" s="1164">
        <f t="shared" si="62"/>
        <v>82</v>
      </c>
      <c r="Z39" s="1164">
        <f t="shared" si="62"/>
        <v>71.5</v>
      </c>
      <c r="AA39" s="1164">
        <f t="shared" si="62"/>
        <v>66.5</v>
      </c>
      <c r="AB39" s="1164" t="str">
        <f t="shared" si="62"/>
        <v/>
      </c>
      <c r="AC39" s="697" t="str">
        <f t="shared" si="62"/>
        <v/>
      </c>
      <c r="AD39" s="819"/>
      <c r="AE39" s="119"/>
      <c r="AF39" s="119"/>
    </row>
    <row r="40" spans="1:32" s="578" customFormat="1" ht="15.75" customHeight="1" x14ac:dyDescent="0.2">
      <c r="A40" s="171" t="s">
        <v>20</v>
      </c>
      <c r="B40" s="5" t="s">
        <v>1647</v>
      </c>
      <c r="C40" s="705" t="s">
        <v>1648</v>
      </c>
      <c r="D40" s="705" t="str">
        <f>VLOOKUP(C40,'Items in Tally'!$A$2:$D$4982,2,FALSE)</f>
        <v> </v>
      </c>
      <c r="E40" s="1150" t="s">
        <v>1649</v>
      </c>
      <c r="F40" s="215"/>
      <c r="G40" s="1150"/>
      <c r="H40" s="309"/>
      <c r="I40" s="6" t="str">
        <f t="shared" si="18"/>
        <v/>
      </c>
      <c r="J40" s="6" t="str">
        <f t="shared" ref="J40:N40" si="63">IF(Q40="","",Q40/$H40-1)</f>
        <v/>
      </c>
      <c r="K40" s="6" t="str">
        <f t="shared" si="63"/>
        <v/>
      </c>
      <c r="L40" s="6" t="str">
        <f t="shared" si="63"/>
        <v/>
      </c>
      <c r="M40" s="6" t="str">
        <f t="shared" si="63"/>
        <v/>
      </c>
      <c r="N40" s="172" t="str">
        <f t="shared" si="63"/>
        <v/>
      </c>
      <c r="O40" s="1150"/>
      <c r="P40" s="1122"/>
      <c r="Q40" s="1148"/>
      <c r="R40" s="1148"/>
      <c r="S40" s="1148"/>
      <c r="T40" s="1148"/>
      <c r="U40" s="173"/>
      <c r="V40" s="642"/>
      <c r="W40" s="1148"/>
      <c r="X40" s="1152" t="str">
        <f t="shared" ref="X40:AC40" si="64">IF(P40="","",CEILING(P40*1.02,0.5))</f>
        <v/>
      </c>
      <c r="Y40" s="1148" t="str">
        <f t="shared" si="64"/>
        <v/>
      </c>
      <c r="Z40" s="1148" t="str">
        <f t="shared" si="64"/>
        <v/>
      </c>
      <c r="AA40" s="1148" t="str">
        <f t="shared" si="64"/>
        <v/>
      </c>
      <c r="AB40" s="1148" t="str">
        <f t="shared" si="64"/>
        <v/>
      </c>
      <c r="AC40" s="493" t="str">
        <f t="shared" si="64"/>
        <v/>
      </c>
      <c r="AD40" s="820"/>
      <c r="AE40" s="5"/>
      <c r="AF40" s="5"/>
    </row>
    <row r="41" spans="1:32" s="960" customFormat="1" ht="15.75" customHeight="1" x14ac:dyDescent="0.2">
      <c r="A41" s="931" t="s">
        <v>20</v>
      </c>
      <c r="B41" s="944" t="s">
        <v>1650</v>
      </c>
      <c r="C41" s="999" t="s">
        <v>1651</v>
      </c>
      <c r="D41" s="999" t="str">
        <f>VLOOKUP(C41,'Items in Tally'!$A$2:$D$4982,2,FALSE)</f>
        <v>19 PC</v>
      </c>
      <c r="E41" s="1028" t="s">
        <v>1652</v>
      </c>
      <c r="F41" s="954">
        <v>45713</v>
      </c>
      <c r="G41" s="932">
        <v>14</v>
      </c>
      <c r="H41" s="943">
        <v>175</v>
      </c>
      <c r="I41" s="938">
        <f t="shared" si="18"/>
        <v>1</v>
      </c>
      <c r="J41" s="938" t="str">
        <f t="shared" ref="J41:N41" si="65">IF(Q41="","",Q41/$H41-1)</f>
        <v/>
      </c>
      <c r="K41" s="938" t="str">
        <f t="shared" si="65"/>
        <v/>
      </c>
      <c r="L41" s="938" t="str">
        <f t="shared" si="65"/>
        <v/>
      </c>
      <c r="M41" s="938" t="str">
        <f t="shared" si="65"/>
        <v/>
      </c>
      <c r="N41" s="939" t="str">
        <f t="shared" si="65"/>
        <v/>
      </c>
      <c r="O41" s="932"/>
      <c r="P41" s="940">
        <v>350</v>
      </c>
      <c r="Q41" s="958"/>
      <c r="R41" s="958"/>
      <c r="S41" s="958"/>
      <c r="T41" s="958"/>
      <c r="U41" s="959"/>
      <c r="V41" s="1029"/>
      <c r="W41" s="958"/>
      <c r="X41" s="957">
        <f t="shared" ref="X41:AC41" si="66">IF(P41="","",CEILING(P41*1.02,0.5))</f>
        <v>357</v>
      </c>
      <c r="Y41" s="958" t="str">
        <f t="shared" si="66"/>
        <v/>
      </c>
      <c r="Z41" s="958" t="str">
        <f t="shared" si="66"/>
        <v/>
      </c>
      <c r="AA41" s="958" t="str">
        <f t="shared" si="66"/>
        <v/>
      </c>
      <c r="AB41" s="958" t="str">
        <f t="shared" si="66"/>
        <v/>
      </c>
      <c r="AC41" s="1030" t="str">
        <f t="shared" si="66"/>
        <v/>
      </c>
      <c r="AD41" s="1031"/>
      <c r="AE41" s="944"/>
      <c r="AF41" s="944"/>
    </row>
    <row r="42" spans="1:32" s="578" customFormat="1" ht="15.75" customHeight="1" x14ac:dyDescent="0.2">
      <c r="A42" s="171" t="s">
        <v>20</v>
      </c>
      <c r="B42" s="5" t="s">
        <v>1653</v>
      </c>
      <c r="C42" s="705" t="s">
        <v>1654</v>
      </c>
      <c r="D42" s="705" t="str">
        <f>VLOOKUP(C42,'Items in Tally'!$A$2:$D$4982,2,FALSE)</f>
        <v> </v>
      </c>
      <c r="E42" s="108" t="s">
        <v>1655</v>
      </c>
      <c r="F42" s="215">
        <v>43818</v>
      </c>
      <c r="G42" s="1150">
        <v>10</v>
      </c>
      <c r="H42" s="309">
        <v>110</v>
      </c>
      <c r="I42" s="6">
        <f t="shared" si="18"/>
        <v>1.7272727272727271</v>
      </c>
      <c r="J42" s="6" t="str">
        <f t="shared" ref="J42:N42" si="67">IF(Q42="","",Q42/$H42-1)</f>
        <v/>
      </c>
      <c r="K42" s="6" t="str">
        <f t="shared" si="67"/>
        <v/>
      </c>
      <c r="L42" s="6" t="str">
        <f t="shared" si="67"/>
        <v/>
      </c>
      <c r="M42" s="6" t="str">
        <f t="shared" si="67"/>
        <v/>
      </c>
      <c r="N42" s="172" t="str">
        <f t="shared" si="67"/>
        <v/>
      </c>
      <c r="O42" s="1150"/>
      <c r="P42" s="1122">
        <v>300</v>
      </c>
      <c r="Q42" s="1148"/>
      <c r="R42" s="1148"/>
      <c r="S42" s="1148"/>
      <c r="T42" s="1148"/>
      <c r="U42" s="173"/>
      <c r="V42" s="642"/>
      <c r="W42" s="1148"/>
      <c r="X42" s="1152">
        <f t="shared" ref="X42:AC42" si="68">IF(P42="","",CEILING(P42*1.02,0.5))</f>
        <v>306</v>
      </c>
      <c r="Y42" s="1148" t="str">
        <f t="shared" si="68"/>
        <v/>
      </c>
      <c r="Z42" s="1148" t="str">
        <f t="shared" si="68"/>
        <v/>
      </c>
      <c r="AA42" s="1148" t="str">
        <f t="shared" si="68"/>
        <v/>
      </c>
      <c r="AB42" s="1148" t="str">
        <f t="shared" si="68"/>
        <v/>
      </c>
      <c r="AC42" s="493" t="str">
        <f t="shared" si="68"/>
        <v/>
      </c>
      <c r="AD42" s="820"/>
      <c r="AE42" s="5"/>
      <c r="AF42" s="5"/>
    </row>
    <row r="43" spans="1:32" s="578" customFormat="1" ht="15.75" customHeight="1" x14ac:dyDescent="0.2">
      <c r="A43" s="171" t="s">
        <v>20</v>
      </c>
      <c r="B43" s="5" t="s">
        <v>1656</v>
      </c>
      <c r="C43" s="705"/>
      <c r="D43" s="705" t="e">
        <f>VLOOKUP(C43,'Items in Tally'!$A$2:$D$4982,2,FALSE)</f>
        <v>#N/A</v>
      </c>
      <c r="E43" s="1150"/>
      <c r="F43" s="215"/>
      <c r="G43" s="1150"/>
      <c r="H43" s="309"/>
      <c r="I43" s="6" t="str">
        <f t="shared" si="18"/>
        <v/>
      </c>
      <c r="J43" s="6" t="str">
        <f t="shared" ref="J43:N43" si="69">IF(Q43="","",Q43/$H43-1)</f>
        <v/>
      </c>
      <c r="K43" s="6" t="str">
        <f t="shared" si="69"/>
        <v/>
      </c>
      <c r="L43" s="6" t="str">
        <f t="shared" si="69"/>
        <v/>
      </c>
      <c r="M43" s="6" t="str">
        <f t="shared" si="69"/>
        <v/>
      </c>
      <c r="N43" s="172" t="str">
        <f t="shared" si="69"/>
        <v/>
      </c>
      <c r="O43" s="1150"/>
      <c r="P43" s="1122"/>
      <c r="Q43" s="1148"/>
      <c r="R43" s="1148"/>
      <c r="S43" s="1148"/>
      <c r="T43" s="1148"/>
      <c r="U43" s="173"/>
      <c r="V43" s="642"/>
      <c r="W43" s="1148"/>
      <c r="X43" s="1152" t="str">
        <f t="shared" ref="X43:AC43" si="70">IF(P43="","",CEILING(P43*1.02,0.5))</f>
        <v/>
      </c>
      <c r="Y43" s="1148" t="str">
        <f t="shared" si="70"/>
        <v/>
      </c>
      <c r="Z43" s="1148" t="str">
        <f t="shared" si="70"/>
        <v/>
      </c>
      <c r="AA43" s="1148" t="str">
        <f t="shared" si="70"/>
        <v/>
      </c>
      <c r="AB43" s="1148" t="str">
        <f t="shared" si="70"/>
        <v/>
      </c>
      <c r="AC43" s="493" t="str">
        <f t="shared" si="70"/>
        <v/>
      </c>
      <c r="AD43" s="820"/>
      <c r="AE43" s="5"/>
      <c r="AF43" s="5"/>
    </row>
    <row r="44" spans="1:32" s="578" customFormat="1" ht="15.75" customHeight="1" x14ac:dyDescent="0.2">
      <c r="A44" s="171" t="s">
        <v>20</v>
      </c>
      <c r="B44" s="5" t="s">
        <v>1657</v>
      </c>
      <c r="C44" s="705"/>
      <c r="D44" s="705" t="e">
        <f>VLOOKUP(C44,'Items in Tally'!$A$2:$D$4982,2,FALSE)</f>
        <v>#N/A</v>
      </c>
      <c r="E44" s="1150"/>
      <c r="F44" s="215"/>
      <c r="G44" s="1150"/>
      <c r="H44" s="309"/>
      <c r="I44" s="6" t="str">
        <f t="shared" si="18"/>
        <v/>
      </c>
      <c r="J44" s="34"/>
      <c r="K44" s="34"/>
      <c r="L44" s="34"/>
      <c r="M44" s="34"/>
      <c r="N44" s="494"/>
      <c r="O44" s="1150"/>
      <c r="P44" s="1122"/>
      <c r="Q44" s="45"/>
      <c r="R44" s="1150"/>
      <c r="S44" s="1150"/>
      <c r="T44" s="1150"/>
      <c r="U44" s="1045"/>
      <c r="V44" s="609"/>
      <c r="W44" s="1148"/>
      <c r="X44" s="1152" t="str">
        <f t="shared" ref="X44:AC44" si="71">IF(P44="","",CEILING(P44*1.02,0.5))</f>
        <v/>
      </c>
      <c r="Y44" s="1148" t="str">
        <f t="shared" si="71"/>
        <v/>
      </c>
      <c r="Z44" s="1148" t="str">
        <f t="shared" si="71"/>
        <v/>
      </c>
      <c r="AA44" s="1148" t="str">
        <f t="shared" si="71"/>
        <v/>
      </c>
      <c r="AB44" s="1148" t="str">
        <f t="shared" si="71"/>
        <v/>
      </c>
      <c r="AC44" s="493" t="str">
        <f t="shared" si="71"/>
        <v/>
      </c>
      <c r="AD44" s="820"/>
      <c r="AE44" s="5"/>
      <c r="AF44" s="5"/>
    </row>
    <row r="45" spans="1:32" s="578" customFormat="1" ht="15.75" customHeight="1" x14ac:dyDescent="0.2">
      <c r="A45" s="171" t="s">
        <v>20</v>
      </c>
      <c r="B45" s="5" t="s">
        <v>1658</v>
      </c>
      <c r="C45" s="705"/>
      <c r="D45" s="705" t="e">
        <f>VLOOKUP(C45,'Items in Tally'!$A$2:$D$4982,2,FALSE)</f>
        <v>#N/A</v>
      </c>
      <c r="E45" s="1150"/>
      <c r="F45" s="215"/>
      <c r="G45" s="1150"/>
      <c r="H45" s="309"/>
      <c r="I45" s="6" t="str">
        <f t="shared" si="18"/>
        <v/>
      </c>
      <c r="J45" s="34"/>
      <c r="K45" s="34"/>
      <c r="L45" s="34"/>
      <c r="M45" s="34"/>
      <c r="N45" s="494"/>
      <c r="O45" s="1150"/>
      <c r="P45" s="1122"/>
      <c r="Q45" s="45"/>
      <c r="R45" s="1150"/>
      <c r="S45" s="1150"/>
      <c r="T45" s="1150"/>
      <c r="U45" s="1045"/>
      <c r="V45" s="609"/>
      <c r="W45" s="1148"/>
      <c r="X45" s="1152" t="str">
        <f t="shared" ref="X45:AC45" si="72">IF(P45="","",CEILING(P45*1.02,0.5))</f>
        <v/>
      </c>
      <c r="Y45" s="1148" t="str">
        <f t="shared" si="72"/>
        <v/>
      </c>
      <c r="Z45" s="1148" t="str">
        <f t="shared" si="72"/>
        <v/>
      </c>
      <c r="AA45" s="1148" t="str">
        <f t="shared" si="72"/>
        <v/>
      </c>
      <c r="AB45" s="1148" t="str">
        <f t="shared" si="72"/>
        <v/>
      </c>
      <c r="AC45" s="493" t="str">
        <f t="shared" si="72"/>
        <v/>
      </c>
      <c r="AD45" s="820"/>
      <c r="AE45" s="5"/>
      <c r="AF45" s="5"/>
    </row>
    <row r="46" spans="1:32" ht="15.75" customHeight="1" x14ac:dyDescent="0.2">
      <c r="A46" s="171" t="s">
        <v>20</v>
      </c>
      <c r="B46" s="5" t="s">
        <v>1659</v>
      </c>
      <c r="C46" s="695" t="s">
        <v>1660</v>
      </c>
      <c r="D46" s="695" t="str">
        <f>VLOOKUP(C46,'Items in Tally'!$A$2:$D$4982,2,FALSE)</f>
        <v>61 PC</v>
      </c>
      <c r="E46" s="1150" t="s">
        <v>1661</v>
      </c>
      <c r="F46" s="215"/>
      <c r="G46" s="1150"/>
      <c r="H46" s="309"/>
      <c r="I46" s="6" t="str">
        <f t="shared" si="18"/>
        <v/>
      </c>
      <c r="J46" s="34"/>
      <c r="K46" s="34"/>
      <c r="L46" s="34"/>
      <c r="M46" s="34"/>
      <c r="N46" s="494"/>
      <c r="O46" s="1150"/>
      <c r="P46" s="1122"/>
      <c r="Q46" s="45" t="s">
        <v>1662</v>
      </c>
      <c r="R46" s="1150">
        <v>75</v>
      </c>
      <c r="S46" s="1150"/>
      <c r="T46" s="1150"/>
      <c r="U46" s="1045"/>
      <c r="V46" s="609"/>
      <c r="W46" s="1148"/>
      <c r="X46" s="1152" t="str">
        <f t="shared" ref="X46:AC46" si="73">IF(P46="","",CEILING(P46*1.02,0.5))</f>
        <v/>
      </c>
      <c r="Y46" s="1148">
        <f t="shared" si="73"/>
        <v>87</v>
      </c>
      <c r="Z46" s="1148">
        <f t="shared" si="73"/>
        <v>76.5</v>
      </c>
      <c r="AA46" s="1148" t="str">
        <f t="shared" si="73"/>
        <v/>
      </c>
      <c r="AB46" s="1148" t="str">
        <f t="shared" si="73"/>
        <v/>
      </c>
      <c r="AC46" s="493" t="str">
        <f t="shared" si="73"/>
        <v/>
      </c>
      <c r="AD46" s="820"/>
      <c r="AE46" s="5"/>
      <c r="AF46" s="5"/>
    </row>
    <row r="47" spans="1:32" ht="15.75" customHeight="1" x14ac:dyDescent="0.2">
      <c r="A47" s="171" t="s">
        <v>20</v>
      </c>
      <c r="B47" s="5" t="s">
        <v>1659</v>
      </c>
      <c r="C47" s="695" t="s">
        <v>1663</v>
      </c>
      <c r="D47" s="695" t="str">
        <f>VLOOKUP(C47,'Items in Tally'!$A$2:$D$4982,2,FALSE)</f>
        <v>189 PC</v>
      </c>
      <c r="E47" s="1150" t="s">
        <v>1664</v>
      </c>
      <c r="F47" s="215"/>
      <c r="G47" s="1150"/>
      <c r="H47" s="309"/>
      <c r="I47" s="6" t="str">
        <f t="shared" si="18"/>
        <v/>
      </c>
      <c r="J47" s="34"/>
      <c r="K47" s="34"/>
      <c r="L47" s="34"/>
      <c r="M47" s="34"/>
      <c r="N47" s="494"/>
      <c r="O47" s="1150"/>
      <c r="P47" s="1122"/>
      <c r="Q47" s="45" t="s">
        <v>1662</v>
      </c>
      <c r="R47" s="1150">
        <v>75</v>
      </c>
      <c r="S47" s="1150"/>
      <c r="T47" s="1150"/>
      <c r="U47" s="1045"/>
      <c r="V47" s="609"/>
      <c r="W47" s="1148"/>
      <c r="X47" s="1152" t="str">
        <f t="shared" ref="X47:AC47" si="74">IF(P47="","",CEILING(P47*1.02,0.5))</f>
        <v/>
      </c>
      <c r="Y47" s="1148">
        <f t="shared" si="74"/>
        <v>87</v>
      </c>
      <c r="Z47" s="1148">
        <f t="shared" si="74"/>
        <v>76.5</v>
      </c>
      <c r="AA47" s="1148" t="str">
        <f t="shared" si="74"/>
        <v/>
      </c>
      <c r="AB47" s="1148" t="str">
        <f t="shared" si="74"/>
        <v/>
      </c>
      <c r="AC47" s="493" t="str">
        <f t="shared" si="74"/>
        <v/>
      </c>
      <c r="AD47" s="820"/>
      <c r="AE47" s="5"/>
      <c r="AF47" s="5"/>
    </row>
    <row r="48" spans="1:32" s="624" customFormat="1" ht="15.75" customHeight="1" x14ac:dyDescent="0.2">
      <c r="A48" s="536" t="s">
        <v>20</v>
      </c>
      <c r="B48" s="119" t="s">
        <v>1665</v>
      </c>
      <c r="D48" s="695" t="e">
        <f>VLOOKUP(C48,'Items in Tally'!$A$2:$D$4982,2,FALSE)</f>
        <v>#N/A</v>
      </c>
      <c r="E48" s="1157" t="s">
        <v>1666</v>
      </c>
      <c r="F48" s="537">
        <v>45346</v>
      </c>
      <c r="G48" s="1157">
        <v>1.8</v>
      </c>
      <c r="H48" s="538">
        <v>22</v>
      </c>
      <c r="I48" s="120" t="str">
        <f t="shared" si="18"/>
        <v/>
      </c>
      <c r="J48" s="655"/>
      <c r="K48" s="655"/>
      <c r="L48" s="655"/>
      <c r="M48" s="655"/>
      <c r="N48" s="719"/>
      <c r="O48" s="1157"/>
      <c r="P48" s="1159"/>
      <c r="Q48" s="637" t="s">
        <v>1667</v>
      </c>
      <c r="R48" s="1157">
        <v>50</v>
      </c>
      <c r="S48" s="1157">
        <v>40</v>
      </c>
      <c r="T48" s="1157"/>
      <c r="U48" s="539"/>
      <c r="V48" s="699"/>
      <c r="W48" s="1164"/>
      <c r="X48" s="1163" t="str">
        <f t="shared" ref="X48:AC48" si="75">IF(P48="","",CEILING(P48*1.02,0.5))</f>
        <v/>
      </c>
      <c r="Y48" s="1164">
        <f t="shared" si="75"/>
        <v>56.5</v>
      </c>
      <c r="Z48" s="1164">
        <f t="shared" si="75"/>
        <v>51</v>
      </c>
      <c r="AA48" s="1164">
        <f t="shared" si="75"/>
        <v>41</v>
      </c>
      <c r="AB48" s="1164" t="str">
        <f t="shared" si="75"/>
        <v/>
      </c>
      <c r="AC48" s="697" t="str">
        <f t="shared" si="75"/>
        <v/>
      </c>
      <c r="AD48" s="819"/>
      <c r="AE48" s="119"/>
      <c r="AF48" s="119"/>
    </row>
    <row r="49" spans="1:32" s="624" customFormat="1" ht="15.75" customHeight="1" x14ac:dyDescent="0.2">
      <c r="A49" s="536" t="s">
        <v>20</v>
      </c>
      <c r="B49" s="119" t="s">
        <v>1668</v>
      </c>
      <c r="D49" s="695" t="e">
        <f>VLOOKUP(C49,'Items in Tally'!$A$2:$D$4982,2,FALSE)</f>
        <v>#N/A</v>
      </c>
      <c r="E49" s="1157" t="s">
        <v>1666</v>
      </c>
      <c r="F49" s="537">
        <v>45436</v>
      </c>
      <c r="G49" s="1157">
        <v>3</v>
      </c>
      <c r="H49" s="538">
        <v>36</v>
      </c>
      <c r="I49" s="120"/>
      <c r="J49" s="655"/>
      <c r="K49" s="655"/>
      <c r="L49" s="655"/>
      <c r="M49" s="655"/>
      <c r="N49" s="719"/>
      <c r="O49" s="1157"/>
      <c r="P49" s="1159"/>
      <c r="Q49" s="637" t="s">
        <v>137</v>
      </c>
      <c r="R49" s="1157">
        <v>65</v>
      </c>
      <c r="S49" s="1157">
        <v>60</v>
      </c>
      <c r="T49" s="1157"/>
      <c r="U49" s="539"/>
      <c r="V49" s="699"/>
      <c r="W49" s="1164"/>
      <c r="X49" s="1163"/>
      <c r="Y49" s="1164">
        <f t="shared" ref="Y49" si="76">IF(Q49="","",CEILING(Q49*1.02,0.5))</f>
        <v>76.5</v>
      </c>
      <c r="Z49" s="1164">
        <f t="shared" ref="Z49" si="77">IF(R49="","",CEILING(R49*1.02,0.5))</f>
        <v>66.5</v>
      </c>
      <c r="AA49" s="1164">
        <f t="shared" ref="AA49" si="78">IF(S49="","",CEILING(S49*1.02,0.5))</f>
        <v>61.5</v>
      </c>
      <c r="AB49" s="1164"/>
      <c r="AC49" s="697"/>
      <c r="AD49" s="819"/>
      <c r="AE49" s="119"/>
      <c r="AF49" s="119"/>
    </row>
    <row r="50" spans="1:32" s="624" customFormat="1" ht="15.75" customHeight="1" x14ac:dyDescent="0.2">
      <c r="A50" s="536" t="s">
        <v>20</v>
      </c>
      <c r="B50" s="119" t="s">
        <v>1669</v>
      </c>
      <c r="D50" s="695" t="e">
        <f>VLOOKUP(C50,'Items in Tally'!$A$2:$D$4982,2,FALSE)</f>
        <v>#N/A</v>
      </c>
      <c r="E50" s="1157" t="s">
        <v>1670</v>
      </c>
      <c r="F50" s="537">
        <v>45346</v>
      </c>
      <c r="G50" s="1157">
        <v>1.8</v>
      </c>
      <c r="H50" s="538">
        <v>22</v>
      </c>
      <c r="I50" s="120" t="str">
        <f t="shared" si="18"/>
        <v/>
      </c>
      <c r="J50" s="655"/>
      <c r="K50" s="655"/>
      <c r="L50" s="655"/>
      <c r="M50" s="655"/>
      <c r="N50" s="719"/>
      <c r="O50" s="1157"/>
      <c r="P50" s="1159"/>
      <c r="Q50" s="637" t="s">
        <v>1667</v>
      </c>
      <c r="R50" s="1157">
        <v>50</v>
      </c>
      <c r="S50" s="1157">
        <v>40</v>
      </c>
      <c r="T50" s="1157"/>
      <c r="U50" s="539"/>
      <c r="V50" s="699"/>
      <c r="W50" s="1164"/>
      <c r="X50" s="1163" t="str">
        <f t="shared" ref="X50:AC51" si="79">IF(P50="","",CEILING(P50*1.02,0.5))</f>
        <v/>
      </c>
      <c r="Y50" s="1164">
        <f t="shared" si="79"/>
        <v>56.5</v>
      </c>
      <c r="Z50" s="1164">
        <f t="shared" si="79"/>
        <v>51</v>
      </c>
      <c r="AA50" s="1164">
        <f t="shared" si="79"/>
        <v>41</v>
      </c>
      <c r="AB50" s="1164" t="str">
        <f t="shared" si="79"/>
        <v/>
      </c>
      <c r="AC50" s="697" t="str">
        <f t="shared" si="79"/>
        <v/>
      </c>
      <c r="AD50" s="819"/>
      <c r="AE50" s="119"/>
      <c r="AF50" s="119"/>
    </row>
    <row r="51" spans="1:32" s="624" customFormat="1" ht="15.75" customHeight="1" x14ac:dyDescent="0.2">
      <c r="A51" s="536" t="s">
        <v>20</v>
      </c>
      <c r="B51" s="119" t="s">
        <v>1671</v>
      </c>
      <c r="D51" s="695" t="e">
        <f>VLOOKUP(C51,'Items in Tally'!$A$2:$D$4982,2,FALSE)</f>
        <v>#N/A</v>
      </c>
      <c r="E51" s="1157" t="s">
        <v>1670</v>
      </c>
      <c r="F51" s="537">
        <v>45436</v>
      </c>
      <c r="G51" s="1157">
        <v>3</v>
      </c>
      <c r="H51" s="538">
        <v>36</v>
      </c>
      <c r="I51" s="120"/>
      <c r="J51" s="655"/>
      <c r="K51" s="655"/>
      <c r="L51" s="655"/>
      <c r="M51" s="655"/>
      <c r="N51" s="719"/>
      <c r="O51" s="1157"/>
      <c r="P51" s="1159"/>
      <c r="Q51" s="637" t="s">
        <v>137</v>
      </c>
      <c r="R51" s="1157">
        <v>65</v>
      </c>
      <c r="S51" s="1157">
        <v>60</v>
      </c>
      <c r="T51" s="1157"/>
      <c r="U51" s="539"/>
      <c r="V51" s="699"/>
      <c r="W51" s="1164"/>
      <c r="X51" s="1163"/>
      <c r="Y51" s="1164">
        <f t="shared" si="79"/>
        <v>76.5</v>
      </c>
      <c r="Z51" s="1164">
        <f t="shared" si="79"/>
        <v>66.5</v>
      </c>
      <c r="AA51" s="1164">
        <f t="shared" si="79"/>
        <v>61.5</v>
      </c>
      <c r="AB51" s="1164"/>
      <c r="AC51" s="697"/>
      <c r="AD51" s="819"/>
      <c r="AE51" s="119"/>
      <c r="AF51" s="119"/>
    </row>
    <row r="52" spans="1:32" ht="15.75" customHeight="1" x14ac:dyDescent="0.2">
      <c r="A52" s="175" t="s">
        <v>610</v>
      </c>
      <c r="B52" s="8" t="s">
        <v>1672</v>
      </c>
      <c r="C52" s="695" t="s">
        <v>1673</v>
      </c>
      <c r="D52" s="695" t="str">
        <f>VLOOKUP(C52,'Items in Tally'!$A$2:$D$4982,2,FALSE)</f>
        <v>50 PC</v>
      </c>
      <c r="E52" s="1130" t="s">
        <v>1674</v>
      </c>
      <c r="F52" s="209">
        <v>43574</v>
      </c>
      <c r="G52" s="125" t="s">
        <v>1675</v>
      </c>
      <c r="H52" s="306">
        <v>13</v>
      </c>
      <c r="I52" s="9">
        <f t="shared" ref="I52:I72" si="80">IF(P52="","",P52/$H52-1)</f>
        <v>2.8461538461538463</v>
      </c>
      <c r="J52" s="36"/>
      <c r="K52" s="36"/>
      <c r="L52" s="36"/>
      <c r="M52" s="36"/>
      <c r="N52" s="495"/>
      <c r="O52" s="1130"/>
      <c r="P52" s="1129">
        <v>50</v>
      </c>
      <c r="Q52" s="19" t="s">
        <v>1676</v>
      </c>
      <c r="R52" s="1130">
        <v>40</v>
      </c>
      <c r="S52" s="1130"/>
      <c r="T52" s="1130"/>
      <c r="U52" s="1154"/>
      <c r="V52" s="643"/>
      <c r="W52" s="1131"/>
      <c r="X52" s="491">
        <f t="shared" ref="X52:AC54" si="81">IF(P52="","",CEILING(P52*1.02,0.5))</f>
        <v>51</v>
      </c>
      <c r="Y52" s="88">
        <f t="shared" si="81"/>
        <v>46</v>
      </c>
      <c r="Z52" s="88">
        <f t="shared" si="81"/>
        <v>41</v>
      </c>
      <c r="AA52" s="1131" t="str">
        <f t="shared" si="81"/>
        <v/>
      </c>
      <c r="AB52" s="1131" t="str">
        <f t="shared" si="81"/>
        <v/>
      </c>
      <c r="AC52" s="440" t="str">
        <f t="shared" si="81"/>
        <v/>
      </c>
      <c r="AD52" s="759"/>
      <c r="AE52" s="8"/>
      <c r="AF52" s="8"/>
    </row>
    <row r="53" spans="1:32" s="578" customFormat="1" ht="15.75" customHeight="1" x14ac:dyDescent="0.2">
      <c r="A53" s="171" t="s">
        <v>610</v>
      </c>
      <c r="B53" s="5" t="s">
        <v>1677</v>
      </c>
      <c r="C53" s="705" t="s">
        <v>1678</v>
      </c>
      <c r="D53" s="705" t="str">
        <f>VLOOKUP(C53,'Items in Tally'!$A$2:$D$4982,2,FALSE)</f>
        <v>17 PC</v>
      </c>
      <c r="E53" s="1150" t="s">
        <v>1679</v>
      </c>
      <c r="F53" s="215">
        <v>45559</v>
      </c>
      <c r="G53" s="1150">
        <v>5</v>
      </c>
      <c r="H53" s="309">
        <v>60</v>
      </c>
      <c r="I53" s="6">
        <f t="shared" ref="I53:I54" si="82">IF(P53="","",P53/$H53-1)</f>
        <v>0.5</v>
      </c>
      <c r="J53" s="34"/>
      <c r="K53" s="34"/>
      <c r="L53" s="34"/>
      <c r="M53" s="34"/>
      <c r="N53" s="494"/>
      <c r="O53" s="1150"/>
      <c r="P53" s="1122">
        <v>90</v>
      </c>
      <c r="Q53" s="45" t="s">
        <v>1680</v>
      </c>
      <c r="R53" s="1150">
        <v>70</v>
      </c>
      <c r="S53" s="1150">
        <v>60</v>
      </c>
      <c r="T53" s="1150"/>
      <c r="U53" s="1045"/>
      <c r="V53" s="609"/>
      <c r="W53" s="1148"/>
      <c r="X53" s="1152">
        <f t="shared" si="81"/>
        <v>92</v>
      </c>
      <c r="Y53" s="1148">
        <f t="shared" si="81"/>
        <v>82</v>
      </c>
      <c r="Z53" s="1148">
        <f t="shared" si="81"/>
        <v>71.5</v>
      </c>
      <c r="AA53" s="1148">
        <f t="shared" si="81"/>
        <v>61.5</v>
      </c>
      <c r="AB53" s="1148" t="str">
        <f t="shared" si="81"/>
        <v/>
      </c>
      <c r="AC53" s="493" t="str">
        <f t="shared" si="81"/>
        <v/>
      </c>
      <c r="AD53" s="820"/>
      <c r="AE53" s="5"/>
      <c r="AF53" s="5"/>
    </row>
    <row r="54" spans="1:32" ht="15.75" customHeight="1" x14ac:dyDescent="0.2">
      <c r="A54" s="175" t="s">
        <v>610</v>
      </c>
      <c r="B54" s="8" t="s">
        <v>1681</v>
      </c>
      <c r="C54" s="695" t="s">
        <v>1682</v>
      </c>
      <c r="D54" s="695" t="str">
        <f>VLOOKUP(C54,'Items in Tally'!$A$2:$D$4982,2,FALSE)</f>
        <v>1 PC</v>
      </c>
      <c r="E54" s="1130" t="s">
        <v>1679</v>
      </c>
      <c r="F54" s="209">
        <v>45559</v>
      </c>
      <c r="G54" s="1130">
        <v>5</v>
      </c>
      <c r="H54" s="306">
        <v>60</v>
      </c>
      <c r="I54" s="9">
        <f t="shared" si="82"/>
        <v>0.5</v>
      </c>
      <c r="J54" s="36"/>
      <c r="K54" s="36"/>
      <c r="L54" s="36"/>
      <c r="M54" s="36"/>
      <c r="N54" s="495"/>
      <c r="O54" s="1130"/>
      <c r="P54" s="1129">
        <v>90</v>
      </c>
      <c r="Q54" s="19" t="s">
        <v>1680</v>
      </c>
      <c r="R54" s="1130">
        <v>70</v>
      </c>
      <c r="S54" s="1130">
        <v>60</v>
      </c>
      <c r="T54" s="1130"/>
      <c r="U54" s="1154"/>
      <c r="V54" s="643"/>
      <c r="W54" s="1131"/>
      <c r="X54" s="1134">
        <f t="shared" si="81"/>
        <v>92</v>
      </c>
      <c r="Y54" s="1131">
        <f t="shared" si="81"/>
        <v>82</v>
      </c>
      <c r="Z54" s="1131">
        <f t="shared" si="81"/>
        <v>71.5</v>
      </c>
      <c r="AA54" s="1131">
        <f t="shared" si="81"/>
        <v>61.5</v>
      </c>
      <c r="AB54" s="1131" t="str">
        <f t="shared" si="81"/>
        <v/>
      </c>
      <c r="AC54" s="440" t="str">
        <f t="shared" si="81"/>
        <v/>
      </c>
      <c r="AD54" s="759"/>
      <c r="AE54" s="8"/>
      <c r="AF54" s="8"/>
    </row>
    <row r="55" spans="1:32" s="578" customFormat="1" ht="15.75" customHeight="1" x14ac:dyDescent="0.2">
      <c r="A55" s="171" t="s">
        <v>610</v>
      </c>
      <c r="B55" s="5" t="s">
        <v>1683</v>
      </c>
      <c r="C55" s="705" t="s">
        <v>1678</v>
      </c>
      <c r="D55" s="705" t="str">
        <f>VLOOKUP(C55,'Items in Tally'!$A$2:$D$4982,2,FALSE)</f>
        <v>17 PC</v>
      </c>
      <c r="E55" s="1150" t="s">
        <v>1679</v>
      </c>
      <c r="F55" s="215">
        <v>45559</v>
      </c>
      <c r="G55" s="1150">
        <v>5</v>
      </c>
      <c r="H55" s="309">
        <v>60</v>
      </c>
      <c r="I55" s="6">
        <f t="shared" si="80"/>
        <v>1.0833333333333335</v>
      </c>
      <c r="J55" s="34"/>
      <c r="K55" s="34"/>
      <c r="L55" s="34"/>
      <c r="M55" s="34"/>
      <c r="N55" s="494"/>
      <c r="O55" s="1150"/>
      <c r="P55" s="1122">
        <v>125</v>
      </c>
      <c r="Q55" s="45" t="s">
        <v>1684</v>
      </c>
      <c r="R55" s="1150">
        <v>100</v>
      </c>
      <c r="S55" s="1150">
        <v>90</v>
      </c>
      <c r="T55" s="1150"/>
      <c r="U55" s="1045"/>
      <c r="V55" s="609"/>
      <c r="W55" s="1148"/>
      <c r="X55" s="1152">
        <f t="shared" ref="X55:AC55" si="83">IF(P55="","",CEILING(P55*1.02,0.5))</f>
        <v>127.5</v>
      </c>
      <c r="Y55" s="1148">
        <f t="shared" si="83"/>
        <v>112.5</v>
      </c>
      <c r="Z55" s="1148">
        <f t="shared" si="83"/>
        <v>102</v>
      </c>
      <c r="AA55" s="1148">
        <f t="shared" si="83"/>
        <v>92</v>
      </c>
      <c r="AB55" s="1148" t="str">
        <f t="shared" si="83"/>
        <v/>
      </c>
      <c r="AC55" s="493" t="str">
        <f t="shared" si="83"/>
        <v/>
      </c>
      <c r="AD55" s="820"/>
      <c r="AE55" s="5"/>
      <c r="AF55" s="5"/>
    </row>
    <row r="56" spans="1:32" ht="15.75" customHeight="1" x14ac:dyDescent="0.2">
      <c r="A56" s="175" t="s">
        <v>610</v>
      </c>
      <c r="B56" s="8" t="s">
        <v>1685</v>
      </c>
      <c r="C56" s="695" t="s">
        <v>1682</v>
      </c>
      <c r="D56" s="695" t="str">
        <f>VLOOKUP(C56,'Items in Tally'!$A$2:$D$4982,2,FALSE)</f>
        <v>1 PC</v>
      </c>
      <c r="E56" s="1130" t="s">
        <v>1679</v>
      </c>
      <c r="F56" s="209">
        <v>45559</v>
      </c>
      <c r="G56" s="1130">
        <v>5</v>
      </c>
      <c r="H56" s="306">
        <v>60</v>
      </c>
      <c r="I56" s="9">
        <f t="shared" si="80"/>
        <v>1.0833333333333335</v>
      </c>
      <c r="J56" s="36"/>
      <c r="K56" s="36"/>
      <c r="L56" s="36"/>
      <c r="M56" s="36"/>
      <c r="N56" s="495"/>
      <c r="O56" s="1130"/>
      <c r="P56" s="1129">
        <v>125</v>
      </c>
      <c r="Q56" s="19" t="s">
        <v>1684</v>
      </c>
      <c r="R56" s="1130">
        <v>100</v>
      </c>
      <c r="S56" s="1130">
        <v>90</v>
      </c>
      <c r="T56" s="1130"/>
      <c r="U56" s="1154"/>
      <c r="V56" s="643"/>
      <c r="W56" s="1131"/>
      <c r="X56" s="1134">
        <f t="shared" ref="X56:AC56" si="84">IF(P56="","",CEILING(P56*1.02,0.5))</f>
        <v>127.5</v>
      </c>
      <c r="Y56" s="1131">
        <f t="shared" si="84"/>
        <v>112.5</v>
      </c>
      <c r="Z56" s="1131">
        <f t="shared" si="84"/>
        <v>102</v>
      </c>
      <c r="AA56" s="1131">
        <f t="shared" si="84"/>
        <v>92</v>
      </c>
      <c r="AB56" s="1131" t="str">
        <f t="shared" si="84"/>
        <v/>
      </c>
      <c r="AC56" s="440" t="str">
        <f t="shared" si="84"/>
        <v/>
      </c>
      <c r="AD56" s="759"/>
      <c r="AE56" s="8"/>
      <c r="AF56" s="8"/>
    </row>
    <row r="57" spans="1:32" s="578" customFormat="1" ht="15.75" customHeight="1" x14ac:dyDescent="0.2">
      <c r="A57" s="171" t="s">
        <v>610</v>
      </c>
      <c r="B57" s="5" t="s">
        <v>1686</v>
      </c>
      <c r="C57" s="705" t="s">
        <v>1687</v>
      </c>
      <c r="D57" s="705" t="str">
        <f>VLOOKUP(C57,'Items in Tally'!$A$2:$D$4982,2,FALSE)</f>
        <v> </v>
      </c>
      <c r="E57" s="1150" t="s">
        <v>1688</v>
      </c>
      <c r="F57" s="215"/>
      <c r="G57" s="1150"/>
      <c r="H57" s="309"/>
      <c r="I57" s="6" t="str">
        <f t="shared" si="80"/>
        <v/>
      </c>
      <c r="J57" s="34"/>
      <c r="K57" s="34"/>
      <c r="L57" s="34"/>
      <c r="M57" s="34"/>
      <c r="N57" s="494"/>
      <c r="O57" s="1150"/>
      <c r="P57" s="1122"/>
      <c r="Q57" s="45"/>
      <c r="R57" s="1150"/>
      <c r="S57" s="1150"/>
      <c r="T57" s="1150"/>
      <c r="U57" s="1045"/>
      <c r="V57" s="609"/>
      <c r="W57" s="1148"/>
      <c r="X57" s="1152" t="str">
        <f t="shared" ref="X57:AC57" si="85">IF(P57="","",CEILING(P57*1.02,0.5))</f>
        <v/>
      </c>
      <c r="Y57" s="1148" t="str">
        <f t="shared" si="85"/>
        <v/>
      </c>
      <c r="Z57" s="1148" t="str">
        <f t="shared" si="85"/>
        <v/>
      </c>
      <c r="AA57" s="1148" t="str">
        <f t="shared" si="85"/>
        <v/>
      </c>
      <c r="AB57" s="1148" t="str">
        <f t="shared" si="85"/>
        <v/>
      </c>
      <c r="AC57" s="493" t="str">
        <f t="shared" si="85"/>
        <v/>
      </c>
      <c r="AD57" s="820"/>
      <c r="AE57" s="5"/>
      <c r="AF57" s="5"/>
    </row>
    <row r="58" spans="1:32" ht="15.75" customHeight="1" x14ac:dyDescent="0.2">
      <c r="A58" s="171" t="s">
        <v>610</v>
      </c>
      <c r="B58" s="5" t="s">
        <v>1689</v>
      </c>
      <c r="C58" s="695" t="s">
        <v>1690</v>
      </c>
      <c r="D58" s="695" t="str">
        <f>VLOOKUP(C58,'Items in Tally'!$A$2:$D$4982,2,FALSE)</f>
        <v>3 PC</v>
      </c>
      <c r="E58" s="1150" t="s">
        <v>1691</v>
      </c>
      <c r="F58" s="215"/>
      <c r="G58" s="1150" t="s">
        <v>447</v>
      </c>
      <c r="H58" s="309">
        <v>113</v>
      </c>
      <c r="I58" s="6">
        <f t="shared" si="80"/>
        <v>1.2123893805309733</v>
      </c>
      <c r="J58" s="34"/>
      <c r="K58" s="34"/>
      <c r="L58" s="34"/>
      <c r="M58" s="34"/>
      <c r="N58" s="494"/>
      <c r="O58" s="1150"/>
      <c r="P58" s="1122">
        <v>250</v>
      </c>
      <c r="Q58" s="45"/>
      <c r="R58" s="1150"/>
      <c r="S58" s="1150"/>
      <c r="T58" s="1150"/>
      <c r="U58" s="1045"/>
      <c r="V58" s="609"/>
      <c r="W58" s="1148"/>
      <c r="X58" s="1152">
        <f t="shared" ref="X58:AC58" si="86">IF(P58="","",CEILING(P58*1.02,0.5))</f>
        <v>255</v>
      </c>
      <c r="Y58" s="1148" t="str">
        <f t="shared" si="86"/>
        <v/>
      </c>
      <c r="Z58" s="1148" t="str">
        <f t="shared" si="86"/>
        <v/>
      </c>
      <c r="AA58" s="1148" t="str">
        <f t="shared" si="86"/>
        <v/>
      </c>
      <c r="AB58" s="1148" t="str">
        <f t="shared" si="86"/>
        <v/>
      </c>
      <c r="AC58" s="493" t="str">
        <f t="shared" si="86"/>
        <v/>
      </c>
      <c r="AD58" s="820"/>
      <c r="AE58" s="5"/>
      <c r="AF58" s="5"/>
    </row>
    <row r="59" spans="1:32" s="577" customFormat="1" ht="15.75" customHeight="1" x14ac:dyDescent="0.2">
      <c r="A59" s="175" t="s">
        <v>610</v>
      </c>
      <c r="B59" s="8" t="s">
        <v>1692</v>
      </c>
      <c r="C59" s="695" t="s">
        <v>1693</v>
      </c>
      <c r="D59" s="695" t="str">
        <f>VLOOKUP(C59,'Items in Tally'!$A$2:$D$4982,2,FALSE)</f>
        <v>13 PC</v>
      </c>
      <c r="E59" s="1130" t="s">
        <v>1694</v>
      </c>
      <c r="F59" s="209">
        <v>45713</v>
      </c>
      <c r="G59" s="1130">
        <v>4.5</v>
      </c>
      <c r="H59" s="306">
        <v>55</v>
      </c>
      <c r="I59" s="9">
        <f t="shared" si="80"/>
        <v>2.6363636363636362</v>
      </c>
      <c r="J59" s="36"/>
      <c r="K59" s="36"/>
      <c r="L59" s="36"/>
      <c r="M59" s="36"/>
      <c r="N59" s="495"/>
      <c r="O59" s="1130"/>
      <c r="P59" s="1129">
        <v>200</v>
      </c>
      <c r="Q59" s="19"/>
      <c r="R59" s="1130"/>
      <c r="S59" s="1130"/>
      <c r="T59" s="1130"/>
      <c r="U59" s="1154"/>
      <c r="V59" s="643"/>
      <c r="W59" s="1131"/>
      <c r="X59" s="1134">
        <f t="shared" ref="X59:AC59" si="87">IF(P59="","",CEILING(P59*1.02,0.5))</f>
        <v>204</v>
      </c>
      <c r="Y59" s="1131" t="str">
        <f t="shared" si="87"/>
        <v/>
      </c>
      <c r="Z59" s="1131" t="str">
        <f t="shared" si="87"/>
        <v/>
      </c>
      <c r="AA59" s="1131" t="str">
        <f t="shared" si="87"/>
        <v/>
      </c>
      <c r="AB59" s="1131" t="str">
        <f t="shared" si="87"/>
        <v/>
      </c>
      <c r="AC59" s="440" t="str">
        <f t="shared" si="87"/>
        <v/>
      </c>
      <c r="AD59" s="759"/>
      <c r="AE59" s="8"/>
      <c r="AF59" s="8"/>
    </row>
    <row r="60" spans="1:32" s="578" customFormat="1" ht="15.75" customHeight="1" x14ac:dyDescent="0.2">
      <c r="A60" s="171" t="s">
        <v>610</v>
      </c>
      <c r="B60" s="5" t="s">
        <v>1695</v>
      </c>
      <c r="D60" s="705" t="e">
        <f>VLOOKUP(C60,'Items in Tally'!$A$2:$D$4982,2,FALSE)</f>
        <v>#N/A</v>
      </c>
      <c r="E60" s="1150" t="s">
        <v>1696</v>
      </c>
      <c r="F60" s="215"/>
      <c r="G60" s="1150"/>
      <c r="H60" s="309"/>
      <c r="I60" s="6" t="str">
        <f t="shared" si="80"/>
        <v/>
      </c>
      <c r="J60" s="34"/>
      <c r="K60" s="34"/>
      <c r="L60" s="34"/>
      <c r="M60" s="34"/>
      <c r="N60" s="494"/>
      <c r="O60" s="1150"/>
      <c r="P60" s="1122"/>
      <c r="Q60" s="45"/>
      <c r="R60" s="1150"/>
      <c r="S60" s="1150"/>
      <c r="T60" s="1150"/>
      <c r="U60" s="1045"/>
      <c r="V60" s="609"/>
      <c r="W60" s="1148"/>
      <c r="X60" s="1152" t="str">
        <f t="shared" ref="X60:AC60" si="88">IF(P60="","",CEILING(P60*1.02,0.5))</f>
        <v/>
      </c>
      <c r="Y60" s="1148" t="str">
        <f t="shared" si="88"/>
        <v/>
      </c>
      <c r="Z60" s="1148" t="str">
        <f t="shared" si="88"/>
        <v/>
      </c>
      <c r="AA60" s="1148" t="str">
        <f t="shared" si="88"/>
        <v/>
      </c>
      <c r="AB60" s="1148" t="str">
        <f t="shared" si="88"/>
        <v/>
      </c>
      <c r="AC60" s="493" t="str">
        <f t="shared" si="88"/>
        <v/>
      </c>
      <c r="AD60" s="820"/>
      <c r="AE60" s="5"/>
      <c r="AF60" s="5"/>
    </row>
    <row r="61" spans="1:32" s="578" customFormat="1" ht="15.75" customHeight="1" x14ac:dyDescent="0.2">
      <c r="A61" s="171" t="s">
        <v>610</v>
      </c>
      <c r="B61" s="5"/>
      <c r="D61" s="705" t="e">
        <f>VLOOKUP(C61,'Items in Tally'!$A$2:$D$4982,2,FALSE)</f>
        <v>#N/A</v>
      </c>
      <c r="E61" s="1150" t="s">
        <v>1697</v>
      </c>
      <c r="F61" s="215"/>
      <c r="G61" s="1150"/>
      <c r="H61" s="309"/>
      <c r="I61" s="6" t="str">
        <f t="shared" si="80"/>
        <v/>
      </c>
      <c r="J61" s="34"/>
      <c r="K61" s="34"/>
      <c r="L61" s="34"/>
      <c r="M61" s="34"/>
      <c r="N61" s="494"/>
      <c r="O61" s="1150"/>
      <c r="P61" s="1122"/>
      <c r="Q61" s="45"/>
      <c r="R61" s="1150"/>
      <c r="S61" s="1150"/>
      <c r="T61" s="1150"/>
      <c r="U61" s="1045"/>
      <c r="V61" s="609"/>
      <c r="W61" s="1148"/>
      <c r="X61" s="1152" t="str">
        <f t="shared" ref="X61:AC61" si="89">IF(P61="","",CEILING(P61*1.02,0.5))</f>
        <v/>
      </c>
      <c r="Y61" s="1148" t="str">
        <f t="shared" si="89"/>
        <v/>
      </c>
      <c r="Z61" s="1148" t="str">
        <f t="shared" si="89"/>
        <v/>
      </c>
      <c r="AA61" s="1148" t="str">
        <f t="shared" si="89"/>
        <v/>
      </c>
      <c r="AB61" s="1148" t="str">
        <f t="shared" si="89"/>
        <v/>
      </c>
      <c r="AC61" s="493" t="str">
        <f t="shared" si="89"/>
        <v/>
      </c>
      <c r="AD61" s="820"/>
      <c r="AE61" s="5"/>
      <c r="AF61" s="5"/>
    </row>
    <row r="62" spans="1:32" s="578" customFormat="1" ht="15.75" customHeight="1" x14ac:dyDescent="0.2">
      <c r="A62" s="171" t="s">
        <v>610</v>
      </c>
      <c r="B62" s="5" t="s">
        <v>1695</v>
      </c>
      <c r="D62" s="705" t="e">
        <f>VLOOKUP(C62,'Items in Tally'!$A$2:$D$4982,2,FALSE)</f>
        <v>#N/A</v>
      </c>
      <c r="E62" s="1150"/>
      <c r="F62" s="215"/>
      <c r="G62" s="1150"/>
      <c r="H62" s="309"/>
      <c r="I62" s="6" t="str">
        <f t="shared" si="80"/>
        <v/>
      </c>
      <c r="J62" s="34"/>
      <c r="K62" s="34"/>
      <c r="L62" s="34"/>
      <c r="M62" s="34"/>
      <c r="N62" s="494"/>
      <c r="O62" s="1150"/>
      <c r="P62" s="1122"/>
      <c r="Q62" s="45"/>
      <c r="R62" s="1150"/>
      <c r="S62" s="1150"/>
      <c r="T62" s="1150"/>
      <c r="U62" s="1045"/>
      <c r="V62" s="609"/>
      <c r="W62" s="1148"/>
      <c r="X62" s="1152" t="str">
        <f t="shared" ref="X62:AC62" si="90">IF(P62="","",CEILING(P62*1.02,0.5))</f>
        <v/>
      </c>
      <c r="Y62" s="1148" t="str">
        <f t="shared" si="90"/>
        <v/>
      </c>
      <c r="Z62" s="1148" t="str">
        <f t="shared" si="90"/>
        <v/>
      </c>
      <c r="AA62" s="1148" t="str">
        <f t="shared" si="90"/>
        <v/>
      </c>
      <c r="AB62" s="1148" t="str">
        <f t="shared" si="90"/>
        <v/>
      </c>
      <c r="AC62" s="493" t="str">
        <f t="shared" si="90"/>
        <v/>
      </c>
      <c r="AD62" s="820"/>
      <c r="AE62" s="5"/>
      <c r="AF62" s="5"/>
    </row>
    <row r="63" spans="1:32" s="578" customFormat="1" ht="15.75" customHeight="1" x14ac:dyDescent="0.2">
      <c r="A63" s="171"/>
      <c r="B63" s="5"/>
      <c r="D63" s="705" t="e">
        <f>VLOOKUP(C63,'Items in Tally'!$A$2:$D$4982,2,FALSE)</f>
        <v>#N/A</v>
      </c>
      <c r="E63" s="1150"/>
      <c r="F63" s="215"/>
      <c r="G63" s="1150"/>
      <c r="H63" s="309"/>
      <c r="I63" s="6" t="str">
        <f t="shared" si="80"/>
        <v/>
      </c>
      <c r="J63" s="34"/>
      <c r="K63" s="34"/>
      <c r="L63" s="34"/>
      <c r="M63" s="34"/>
      <c r="N63" s="494"/>
      <c r="O63" s="1150"/>
      <c r="P63" s="1122"/>
      <c r="Q63" s="45"/>
      <c r="R63" s="1150"/>
      <c r="S63" s="1150"/>
      <c r="T63" s="1150"/>
      <c r="U63" s="1045"/>
      <c r="V63" s="609"/>
      <c r="W63" s="1148"/>
      <c r="X63" s="1152" t="str">
        <f t="shared" ref="X63:AC63" si="91">IF(P63="","",CEILING(P63*1.02,0.5))</f>
        <v/>
      </c>
      <c r="Y63" s="1148" t="str">
        <f t="shared" si="91"/>
        <v/>
      </c>
      <c r="Z63" s="1148" t="str">
        <f t="shared" si="91"/>
        <v/>
      </c>
      <c r="AA63" s="1148" t="str">
        <f t="shared" si="91"/>
        <v/>
      </c>
      <c r="AB63" s="1148" t="str">
        <f t="shared" si="91"/>
        <v/>
      </c>
      <c r="AC63" s="493" t="str">
        <f t="shared" si="91"/>
        <v/>
      </c>
      <c r="AD63" s="820"/>
      <c r="AE63" s="5"/>
      <c r="AF63" s="5"/>
    </row>
    <row r="64" spans="1:32" s="577" customFormat="1" ht="15" customHeight="1" x14ac:dyDescent="0.2">
      <c r="A64" s="175" t="s">
        <v>44</v>
      </c>
      <c r="B64" s="8" t="s">
        <v>1698</v>
      </c>
      <c r="C64" s="695" t="s">
        <v>1699</v>
      </c>
      <c r="D64" s="695" t="str">
        <f>VLOOKUP(C64,'Items in Tally'!$A$2:$D$4982,2,FALSE)</f>
        <v>100 PC</v>
      </c>
      <c r="E64" s="1130"/>
      <c r="F64" s="209">
        <v>45772</v>
      </c>
      <c r="G64" s="1130">
        <v>0.8</v>
      </c>
      <c r="H64" s="306">
        <v>10</v>
      </c>
      <c r="I64" s="9" t="str">
        <f t="shared" si="80"/>
        <v/>
      </c>
      <c r="J64" s="36"/>
      <c r="K64" s="36"/>
      <c r="L64" s="36"/>
      <c r="M64" s="36"/>
      <c r="N64" s="495"/>
      <c r="O64" s="1130"/>
      <c r="P64" s="1129"/>
      <c r="Q64" s="19"/>
      <c r="R64" s="1130">
        <v>21</v>
      </c>
      <c r="S64" s="1130">
        <v>17</v>
      </c>
      <c r="T64" s="1130"/>
      <c r="U64" s="1154"/>
      <c r="V64" s="643"/>
      <c r="W64" s="1131"/>
      <c r="X64" s="491" t="str">
        <f t="shared" ref="X64:AC64" si="92">IF(P64="","",CEILING(P64*1.02,0.5))</f>
        <v/>
      </c>
      <c r="Y64" s="88" t="str">
        <f t="shared" si="92"/>
        <v/>
      </c>
      <c r="Z64" s="88">
        <f t="shared" si="92"/>
        <v>21.5</v>
      </c>
      <c r="AA64" s="88">
        <f t="shared" si="92"/>
        <v>17.5</v>
      </c>
      <c r="AB64" s="88" t="str">
        <f t="shared" si="92"/>
        <v/>
      </c>
      <c r="AC64" s="440" t="str">
        <f t="shared" si="92"/>
        <v/>
      </c>
      <c r="AD64" s="759"/>
      <c r="AE64" s="8"/>
      <c r="AF64" s="8"/>
    </row>
    <row r="65" spans="1:32" s="578" customFormat="1" ht="15.75" customHeight="1" x14ac:dyDescent="0.2">
      <c r="A65" s="171" t="s">
        <v>44</v>
      </c>
      <c r="B65" s="5" t="s">
        <v>1700</v>
      </c>
      <c r="C65" s="705" t="s">
        <v>1701</v>
      </c>
      <c r="D65" s="705" t="str">
        <f>VLOOKUP(C65,'Items in Tally'!$A$2:$D$4982,2,FALSE)</f>
        <v>-20 PC</v>
      </c>
      <c r="E65" s="1150"/>
      <c r="F65" s="215">
        <v>44764</v>
      </c>
      <c r="G65" s="1150">
        <v>1</v>
      </c>
      <c r="H65" s="309">
        <v>13</v>
      </c>
      <c r="I65" s="6" t="str">
        <f t="shared" si="80"/>
        <v/>
      </c>
      <c r="J65" s="34"/>
      <c r="K65" s="34"/>
      <c r="L65" s="34"/>
      <c r="M65" s="34"/>
      <c r="N65" s="494"/>
      <c r="O65" s="1150"/>
      <c r="P65" s="1122"/>
      <c r="Q65" s="1150">
        <v>35</v>
      </c>
      <c r="R65" s="1150">
        <v>30</v>
      </c>
      <c r="S65" s="1150">
        <v>25</v>
      </c>
      <c r="T65" s="1150"/>
      <c r="U65" s="1045"/>
      <c r="V65" s="609"/>
      <c r="W65" s="1148"/>
      <c r="X65" s="1152" t="str">
        <f t="shared" ref="X65:AC65" si="93">IF(P65="","",CEILING(P65*1.02,0.5))</f>
        <v/>
      </c>
      <c r="Y65" s="1148">
        <f t="shared" si="93"/>
        <v>36</v>
      </c>
      <c r="Z65" s="1148">
        <f t="shared" si="93"/>
        <v>31</v>
      </c>
      <c r="AA65" s="1148">
        <f t="shared" si="93"/>
        <v>25.5</v>
      </c>
      <c r="AB65" s="1148" t="str">
        <f t="shared" si="93"/>
        <v/>
      </c>
      <c r="AC65" s="493" t="str">
        <f t="shared" si="93"/>
        <v/>
      </c>
      <c r="AD65" s="820"/>
      <c r="AE65" s="5"/>
      <c r="AF65" s="5"/>
    </row>
    <row r="66" spans="1:32" ht="15.75" customHeight="1" x14ac:dyDescent="0.2">
      <c r="A66" s="175" t="s">
        <v>44</v>
      </c>
      <c r="B66" s="8" t="s">
        <v>1702</v>
      </c>
      <c r="C66" s="695" t="s">
        <v>1703</v>
      </c>
      <c r="D66" s="695" t="str">
        <f>VLOOKUP(C66,'Items in Tally'!$A$2:$D$4982,2,FALSE)</f>
        <v>116 PC</v>
      </c>
      <c r="E66" s="1130"/>
      <c r="F66" s="209">
        <v>44703</v>
      </c>
      <c r="G66" s="1130">
        <v>0.9</v>
      </c>
      <c r="H66" s="306">
        <v>11.5</v>
      </c>
      <c r="I66" s="9" t="str">
        <f t="shared" si="80"/>
        <v/>
      </c>
      <c r="J66" s="36"/>
      <c r="K66" s="36"/>
      <c r="L66" s="36"/>
      <c r="M66" s="36"/>
      <c r="N66" s="495"/>
      <c r="O66" s="1130"/>
      <c r="P66" s="1129"/>
      <c r="Q66" s="19"/>
      <c r="R66" s="1130">
        <v>22</v>
      </c>
      <c r="S66" s="1130">
        <v>18</v>
      </c>
      <c r="T66" s="1130"/>
      <c r="U66" s="1154"/>
      <c r="V66" s="643"/>
      <c r="W66" s="1131"/>
      <c r="X66" s="491" t="str">
        <f t="shared" ref="X66:AC66" si="94">IF(P66="","",CEILING(P66*1.02,0.5))</f>
        <v/>
      </c>
      <c r="Y66" s="88" t="str">
        <f t="shared" si="94"/>
        <v/>
      </c>
      <c r="Z66" s="88">
        <f t="shared" si="94"/>
        <v>22.5</v>
      </c>
      <c r="AA66" s="88">
        <f t="shared" si="94"/>
        <v>18.5</v>
      </c>
      <c r="AB66" s="88" t="str">
        <f t="shared" si="94"/>
        <v/>
      </c>
      <c r="AC66" s="440" t="str">
        <f t="shared" si="94"/>
        <v/>
      </c>
      <c r="AD66" s="759"/>
      <c r="AE66" s="8"/>
      <c r="AF66" s="8"/>
    </row>
    <row r="67" spans="1:32" s="577" customFormat="1" ht="15.75" customHeight="1" x14ac:dyDescent="0.2">
      <c r="A67" s="175" t="s">
        <v>44</v>
      </c>
      <c r="B67" s="8" t="s">
        <v>1704</v>
      </c>
      <c r="C67" s="695" t="s">
        <v>1705</v>
      </c>
      <c r="D67" s="695" t="str">
        <f>VLOOKUP(C67,'Items in Tally'!$A$2:$D$4982,2,FALSE)</f>
        <v>332 PC</v>
      </c>
      <c r="E67" s="1130" t="s">
        <v>1706</v>
      </c>
      <c r="F67" s="209">
        <v>45772</v>
      </c>
      <c r="G67" s="125">
        <v>4</v>
      </c>
      <c r="H67" s="306">
        <v>49</v>
      </c>
      <c r="I67" s="9">
        <f t="shared" si="80"/>
        <v>2.0612244897959182</v>
      </c>
      <c r="J67" s="36"/>
      <c r="K67" s="36"/>
      <c r="L67" s="36"/>
      <c r="M67" s="36"/>
      <c r="N67" s="495"/>
      <c r="O67" s="1130"/>
      <c r="P67" s="1129">
        <v>150</v>
      </c>
      <c r="Q67" s="1130">
        <v>135</v>
      </c>
      <c r="R67" s="1130">
        <v>110</v>
      </c>
      <c r="S67" s="1130">
        <v>95</v>
      </c>
      <c r="T67" s="1130"/>
      <c r="U67" s="1154"/>
      <c r="V67" s="643"/>
      <c r="W67" s="1131"/>
      <c r="X67" s="1134">
        <f t="shared" ref="X67:AC67" si="95">IF(P67="","",CEILING(P67*1.02,0.5))</f>
        <v>153</v>
      </c>
      <c r="Y67" s="1131">
        <f t="shared" si="95"/>
        <v>138</v>
      </c>
      <c r="Z67" s="1131">
        <f t="shared" si="95"/>
        <v>112.5</v>
      </c>
      <c r="AA67" s="1131">
        <f t="shared" si="95"/>
        <v>97</v>
      </c>
      <c r="AB67" s="1131" t="str">
        <f t="shared" si="95"/>
        <v/>
      </c>
      <c r="AC67" s="440" t="str">
        <f t="shared" si="95"/>
        <v/>
      </c>
      <c r="AD67" s="759"/>
      <c r="AE67" s="8"/>
      <c r="AF67" s="8"/>
    </row>
    <row r="68" spans="1:32" s="578" customFormat="1" ht="15.75" customHeight="1" x14ac:dyDescent="0.2">
      <c r="A68" s="171"/>
      <c r="B68" s="5"/>
      <c r="D68" s="705" t="e">
        <f>VLOOKUP(C68,'Items in Tally'!$A$2:$D$4982,2,FALSE)</f>
        <v>#N/A</v>
      </c>
      <c r="E68" s="1150"/>
      <c r="F68" s="215"/>
      <c r="G68" s="133"/>
      <c r="H68" s="309"/>
      <c r="I68" s="6"/>
      <c r="J68" s="34"/>
      <c r="K68" s="34"/>
      <c r="L68" s="34"/>
      <c r="M68" s="34"/>
      <c r="N68" s="494"/>
      <c r="O68" s="1150"/>
      <c r="P68" s="1122"/>
      <c r="Q68" s="1150"/>
      <c r="R68" s="1150"/>
      <c r="S68" s="1150"/>
      <c r="T68" s="1150"/>
      <c r="U68" s="1045"/>
      <c r="V68" s="609"/>
      <c r="W68" s="1148"/>
      <c r="X68" s="1152"/>
      <c r="Y68" s="1148"/>
      <c r="Z68" s="1148"/>
      <c r="AA68" s="1148"/>
      <c r="AB68" s="1148"/>
      <c r="AC68" s="493"/>
      <c r="AD68" s="820"/>
      <c r="AE68" s="5"/>
      <c r="AF68" s="5"/>
    </row>
    <row r="69" spans="1:32" s="577" customFormat="1" ht="15.75" customHeight="1" x14ac:dyDescent="0.2">
      <c r="A69" s="175" t="s">
        <v>44</v>
      </c>
      <c r="B69" s="8" t="s">
        <v>1707</v>
      </c>
      <c r="C69" s="695" t="s">
        <v>1708</v>
      </c>
      <c r="D69" s="695" t="str">
        <f>VLOOKUP(C69,'Items in Tally'!$A$2:$D$4982,2,FALSE)</f>
        <v>211 PC</v>
      </c>
      <c r="E69" s="1130"/>
      <c r="F69" s="209">
        <v>45772</v>
      </c>
      <c r="G69" s="1130">
        <v>3.8</v>
      </c>
      <c r="H69" s="306">
        <v>46.5</v>
      </c>
      <c r="I69" s="9">
        <f t="shared" si="80"/>
        <v>2.225806451612903</v>
      </c>
      <c r="J69" s="36"/>
      <c r="K69" s="36"/>
      <c r="L69" s="36"/>
      <c r="M69" s="36"/>
      <c r="N69" s="495"/>
      <c r="O69" s="1130"/>
      <c r="P69" s="1129">
        <v>150</v>
      </c>
      <c r="Q69" s="19" t="s">
        <v>1076</v>
      </c>
      <c r="R69" s="1130">
        <v>110</v>
      </c>
      <c r="S69" s="1130">
        <v>95</v>
      </c>
      <c r="T69" s="1130"/>
      <c r="U69" s="1154"/>
      <c r="V69" s="643"/>
      <c r="W69" s="1131"/>
      <c r="X69" s="1134">
        <f t="shared" ref="X69:AC69" si="96">IF(P69="","",CEILING(P69*1.02,0.5))</f>
        <v>153</v>
      </c>
      <c r="Y69" s="1131">
        <f t="shared" si="96"/>
        <v>138</v>
      </c>
      <c r="Z69" s="1131">
        <f t="shared" si="96"/>
        <v>112.5</v>
      </c>
      <c r="AA69" s="1131">
        <f t="shared" si="96"/>
        <v>97</v>
      </c>
      <c r="AB69" s="1131" t="str">
        <f t="shared" si="96"/>
        <v/>
      </c>
      <c r="AC69" s="440" t="str">
        <f t="shared" si="96"/>
        <v/>
      </c>
      <c r="AD69" s="759"/>
      <c r="AE69" s="8"/>
      <c r="AF69" s="8"/>
    </row>
    <row r="70" spans="1:32" s="577" customFormat="1" ht="15.75" customHeight="1" x14ac:dyDescent="0.2">
      <c r="A70" s="175" t="s">
        <v>44</v>
      </c>
      <c r="B70" s="8" t="s">
        <v>1709</v>
      </c>
      <c r="C70" s="695" t="s">
        <v>1710</v>
      </c>
      <c r="D70" s="695" t="str">
        <f>VLOOKUP(C70,'Items in Tally'!$A$2:$D$4982,2,FALSE)</f>
        <v>141 PC</v>
      </c>
      <c r="E70" s="1130"/>
      <c r="F70" s="209">
        <v>45772</v>
      </c>
      <c r="G70" s="1130">
        <v>1.1000000000000001</v>
      </c>
      <c r="H70" s="306">
        <v>13.5</v>
      </c>
      <c r="I70" s="9" t="str">
        <f t="shared" si="80"/>
        <v/>
      </c>
      <c r="J70" s="36"/>
      <c r="K70" s="36"/>
      <c r="L70" s="36"/>
      <c r="M70" s="36"/>
      <c r="N70" s="495"/>
      <c r="O70" s="1130"/>
      <c r="P70" s="1129"/>
      <c r="Q70" s="19" t="s">
        <v>217</v>
      </c>
      <c r="R70" s="1130">
        <v>45</v>
      </c>
      <c r="S70" s="1130">
        <v>40</v>
      </c>
      <c r="T70" s="1130"/>
      <c r="U70" s="1154"/>
      <c r="V70" s="643"/>
      <c r="W70" s="1131"/>
      <c r="X70" s="1134" t="str">
        <f t="shared" ref="X70:AC70" si="97">IF(P70="","",CEILING(P70*1.02,0.5))</f>
        <v/>
      </c>
      <c r="Y70" s="1131">
        <f t="shared" si="97"/>
        <v>61.5</v>
      </c>
      <c r="Z70" s="1131">
        <f t="shared" si="97"/>
        <v>46</v>
      </c>
      <c r="AA70" s="1131">
        <f t="shared" si="97"/>
        <v>41</v>
      </c>
      <c r="AB70" s="1131" t="str">
        <f t="shared" si="97"/>
        <v/>
      </c>
      <c r="AC70" s="440" t="str">
        <f t="shared" si="97"/>
        <v/>
      </c>
      <c r="AD70" s="759"/>
      <c r="AE70" s="8"/>
      <c r="AF70" s="8"/>
    </row>
    <row r="71" spans="1:32" s="577" customFormat="1" ht="15.75" customHeight="1" x14ac:dyDescent="0.2">
      <c r="A71" s="175" t="s">
        <v>44</v>
      </c>
      <c r="B71" s="8" t="s">
        <v>1711</v>
      </c>
      <c r="C71" s="695" t="s">
        <v>1712</v>
      </c>
      <c r="D71" s="695" t="e">
        <f>VLOOKUP(C71,'Items in Tally'!$A$2:$D$4982,2,FALSE)</f>
        <v>#N/A</v>
      </c>
      <c r="E71" s="1130"/>
      <c r="F71" s="209">
        <v>45772</v>
      </c>
      <c r="G71" s="125">
        <v>2.5</v>
      </c>
      <c r="H71" s="306">
        <v>30.5</v>
      </c>
      <c r="I71" s="9" t="str">
        <f t="shared" si="80"/>
        <v/>
      </c>
      <c r="J71" s="36"/>
      <c r="K71" s="36"/>
      <c r="L71" s="36"/>
      <c r="M71" s="36"/>
      <c r="N71" s="495"/>
      <c r="O71" s="1130"/>
      <c r="P71" s="1129"/>
      <c r="Q71" s="19" t="s">
        <v>1713</v>
      </c>
      <c r="R71" s="1130">
        <v>75</v>
      </c>
      <c r="S71" s="1130">
        <v>65</v>
      </c>
      <c r="T71" s="1130"/>
      <c r="U71" s="1154"/>
      <c r="V71" s="643"/>
      <c r="W71" s="1131"/>
      <c r="X71" s="1134" t="str">
        <f t="shared" ref="X71:AC71" si="98">IF(P71="","",CEILING(P71*1.02,0.5))</f>
        <v/>
      </c>
      <c r="Y71" s="1131">
        <f t="shared" si="98"/>
        <v>97</v>
      </c>
      <c r="Z71" s="1131">
        <f t="shared" si="98"/>
        <v>76.5</v>
      </c>
      <c r="AA71" s="1131">
        <f t="shared" si="98"/>
        <v>66.5</v>
      </c>
      <c r="AB71" s="1131" t="str">
        <f t="shared" si="98"/>
        <v/>
      </c>
      <c r="AC71" s="440" t="str">
        <f t="shared" si="98"/>
        <v/>
      </c>
      <c r="AD71" s="759"/>
      <c r="AE71" s="8"/>
      <c r="AF71" s="8"/>
    </row>
    <row r="72" spans="1:32" s="578" customFormat="1" ht="15.75" customHeight="1" x14ac:dyDescent="0.2">
      <c r="A72" s="171" t="s">
        <v>44</v>
      </c>
      <c r="B72" s="5" t="s">
        <v>1714</v>
      </c>
      <c r="C72" s="695" t="s">
        <v>1715</v>
      </c>
      <c r="D72" s="695" t="str">
        <f>VLOOKUP(C72,'Items in Tally'!$A$2:$D$4982,2,FALSE)</f>
        <v>202 PC</v>
      </c>
      <c r="E72" s="1150"/>
      <c r="F72" s="215">
        <v>44764</v>
      </c>
      <c r="G72" s="1150">
        <v>2.5</v>
      </c>
      <c r="H72" s="309">
        <v>32</v>
      </c>
      <c r="I72" s="6" t="str">
        <f t="shared" si="80"/>
        <v/>
      </c>
      <c r="J72" s="34"/>
      <c r="K72" s="34"/>
      <c r="L72" s="34"/>
      <c r="M72" s="34"/>
      <c r="N72" s="494"/>
      <c r="O72" s="1150"/>
      <c r="P72" s="1122"/>
      <c r="Q72" s="45" t="s">
        <v>1680</v>
      </c>
      <c r="R72" s="1150">
        <v>75</v>
      </c>
      <c r="S72" s="1150">
        <v>60</v>
      </c>
      <c r="T72" s="1150">
        <v>55</v>
      </c>
      <c r="U72" s="1045"/>
      <c r="V72" s="609"/>
      <c r="W72" s="1148"/>
      <c r="X72" s="1152" t="str">
        <f t="shared" ref="X72:AC73" si="99">IF(P72="","",CEILING(P72*1.02,0.5))</f>
        <v/>
      </c>
      <c r="Y72" s="1148">
        <f t="shared" si="99"/>
        <v>82</v>
      </c>
      <c r="Z72" s="1148">
        <f t="shared" si="99"/>
        <v>76.5</v>
      </c>
      <c r="AA72" s="1148">
        <f t="shared" si="99"/>
        <v>61.5</v>
      </c>
      <c r="AB72" s="1148">
        <f t="shared" si="99"/>
        <v>56.5</v>
      </c>
      <c r="AC72" s="493" t="str">
        <f t="shared" si="99"/>
        <v/>
      </c>
      <c r="AD72" s="820"/>
      <c r="AE72" s="5"/>
      <c r="AF72" s="5"/>
    </row>
    <row r="73" spans="1:32" s="624" customFormat="1" ht="15.75" customHeight="1" x14ac:dyDescent="0.2">
      <c r="A73" s="536" t="s">
        <v>44</v>
      </c>
      <c r="B73" s="119" t="s">
        <v>1716</v>
      </c>
      <c r="C73" s="708" t="s">
        <v>1717</v>
      </c>
      <c r="D73" s="695" t="str">
        <f>VLOOKUP(C73,'Items in Tally'!$A$2:$D$4982,2,FALSE)</f>
        <v>7 PC</v>
      </c>
      <c r="E73" s="1157"/>
      <c r="F73" s="537">
        <v>45650</v>
      </c>
      <c r="G73" s="1157">
        <v>2.5</v>
      </c>
      <c r="H73" s="538">
        <v>31</v>
      </c>
      <c r="I73" s="120"/>
      <c r="J73" s="655"/>
      <c r="K73" s="655"/>
      <c r="L73" s="655"/>
      <c r="M73" s="655"/>
      <c r="N73" s="719"/>
      <c r="O73" s="1157"/>
      <c r="P73" s="1159">
        <v>100</v>
      </c>
      <c r="Q73" s="637" t="s">
        <v>1718</v>
      </c>
      <c r="R73" s="1157">
        <v>80</v>
      </c>
      <c r="S73" s="1157"/>
      <c r="T73" s="1157"/>
      <c r="U73" s="539"/>
      <c r="V73" s="699"/>
      <c r="W73" s="1164"/>
      <c r="X73" s="1163">
        <f t="shared" si="99"/>
        <v>102</v>
      </c>
      <c r="Y73" s="1164">
        <f t="shared" si="99"/>
        <v>92</v>
      </c>
      <c r="Z73" s="1164">
        <f t="shared" si="99"/>
        <v>82</v>
      </c>
      <c r="AA73" s="1164"/>
      <c r="AB73" s="1164"/>
      <c r="AC73" s="697"/>
      <c r="AD73" s="819"/>
      <c r="AE73" s="119"/>
      <c r="AF73" s="119"/>
    </row>
    <row r="74" spans="1:32" s="578" customFormat="1" ht="15.75" customHeight="1" x14ac:dyDescent="0.2">
      <c r="A74" s="171"/>
      <c r="B74" s="5"/>
      <c r="D74" s="705" t="e">
        <f>VLOOKUP(C74,'Items in Tally'!$A$2:$D$4982,2,FALSE)</f>
        <v>#N/A</v>
      </c>
      <c r="E74" s="1150"/>
      <c r="F74" s="215"/>
      <c r="G74" s="1150"/>
      <c r="H74" s="309"/>
      <c r="I74" s="6"/>
      <c r="J74" s="34"/>
      <c r="K74" s="34"/>
      <c r="L74" s="34"/>
      <c r="M74" s="34"/>
      <c r="N74" s="494"/>
      <c r="O74" s="1150"/>
      <c r="P74" s="1122"/>
      <c r="Q74" s="45"/>
      <c r="R74" s="1150"/>
      <c r="S74" s="1150"/>
      <c r="T74" s="1150"/>
      <c r="U74" s="1045"/>
      <c r="V74" s="609"/>
      <c r="W74" s="1148"/>
      <c r="X74" s="1152"/>
      <c r="Y74" s="1148"/>
      <c r="Z74" s="1148"/>
      <c r="AA74" s="1148"/>
      <c r="AB74" s="1148"/>
      <c r="AC74" s="493"/>
      <c r="AD74" s="820"/>
      <c r="AE74" s="5"/>
      <c r="AF74" s="5"/>
    </row>
    <row r="75" spans="1:32" s="577" customFormat="1" ht="15.75" customHeight="1" x14ac:dyDescent="0.2">
      <c r="A75" s="175" t="s">
        <v>132</v>
      </c>
      <c r="B75" s="8" t="s">
        <v>1719</v>
      </c>
      <c r="C75" s="695" t="s">
        <v>1720</v>
      </c>
      <c r="D75" s="695" t="str">
        <f>VLOOKUP(C75,'Items in Tally'!$A$2:$D$4982,2,FALSE)</f>
        <v>50 PC</v>
      </c>
      <c r="E75" s="1130"/>
      <c r="F75" s="209">
        <v>45772</v>
      </c>
      <c r="G75" s="1130">
        <v>5</v>
      </c>
      <c r="H75" s="306">
        <v>61</v>
      </c>
      <c r="I75" s="9"/>
      <c r="J75" s="36"/>
      <c r="K75" s="36"/>
      <c r="L75" s="36"/>
      <c r="M75" s="36"/>
      <c r="N75" s="495"/>
      <c r="O75" s="1130"/>
      <c r="P75" s="1129">
        <v>150</v>
      </c>
      <c r="Q75" s="19" t="s">
        <v>371</v>
      </c>
      <c r="R75" s="1130">
        <v>130</v>
      </c>
      <c r="S75" s="1130">
        <v>120</v>
      </c>
      <c r="T75" s="1130"/>
      <c r="U75" s="1154"/>
      <c r="V75" s="643"/>
      <c r="W75" s="1131"/>
      <c r="X75" s="1134">
        <f t="shared" ref="X75" si="100">IF(P75="","",CEILING(P75*1.02,0.5))</f>
        <v>153</v>
      </c>
      <c r="Y75" s="1131">
        <f t="shared" ref="Y75" si="101">IF(Q75="","",CEILING(Q75*1.02,0.5))</f>
        <v>143</v>
      </c>
      <c r="Z75" s="1131">
        <f t="shared" ref="Z75" si="102">IF(R75="","",CEILING(R75*1.02,0.5))</f>
        <v>133</v>
      </c>
      <c r="AA75" s="1131">
        <f t="shared" ref="AA75" si="103">IF(S75="","",CEILING(S75*1.02,0.5))</f>
        <v>122.5</v>
      </c>
      <c r="AB75" s="1131"/>
      <c r="AC75" s="440"/>
      <c r="AD75" s="759"/>
      <c r="AE75" s="8"/>
      <c r="AF75" s="8"/>
    </row>
    <row r="76" spans="1:32" s="578" customFormat="1" ht="15.75" customHeight="1" x14ac:dyDescent="0.2">
      <c r="A76" s="171"/>
      <c r="B76" s="5"/>
      <c r="D76" s="705" t="e">
        <f>VLOOKUP(C76,'Items in Tally'!$A$2:$D$4982,2,FALSE)</f>
        <v>#N/A</v>
      </c>
      <c r="E76" s="1150"/>
      <c r="F76" s="215"/>
      <c r="G76" s="1150"/>
      <c r="H76" s="309"/>
      <c r="I76" s="6"/>
      <c r="J76" s="34"/>
      <c r="K76" s="34"/>
      <c r="L76" s="34"/>
      <c r="M76" s="34"/>
      <c r="N76" s="494"/>
      <c r="O76" s="1150"/>
      <c r="P76" s="1122"/>
      <c r="Q76" s="45"/>
      <c r="R76" s="1150"/>
      <c r="S76" s="1150"/>
      <c r="T76" s="1150"/>
      <c r="U76" s="1045"/>
      <c r="V76" s="609"/>
      <c r="W76" s="1148"/>
      <c r="X76" s="1152"/>
      <c r="Y76" s="1148"/>
      <c r="Z76" s="1148"/>
      <c r="AA76" s="1148"/>
      <c r="AB76" s="1148"/>
      <c r="AC76" s="493"/>
      <c r="AD76" s="820"/>
      <c r="AE76" s="5"/>
      <c r="AF76" s="5"/>
    </row>
    <row r="77" spans="1:32" ht="15.75" customHeight="1" x14ac:dyDescent="0.2">
      <c r="A77" s="175" t="s">
        <v>842</v>
      </c>
      <c r="B77" s="8" t="s">
        <v>1721</v>
      </c>
      <c r="C77" s="695" t="s">
        <v>1722</v>
      </c>
      <c r="D77" s="695" t="str">
        <f>VLOOKUP(C77,'Items in Tally'!$A$2:$D$4982,2,FALSE)</f>
        <v>379 PC</v>
      </c>
      <c r="E77" s="1130"/>
      <c r="F77" s="209">
        <v>45772</v>
      </c>
      <c r="G77" s="1130">
        <v>7</v>
      </c>
      <c r="H77" s="306">
        <v>86</v>
      </c>
      <c r="I77" s="9"/>
      <c r="J77" s="36"/>
      <c r="K77" s="36"/>
      <c r="L77" s="36"/>
      <c r="M77" s="36"/>
      <c r="N77" s="495"/>
      <c r="O77" s="1130"/>
      <c r="P77" s="1129">
        <v>180</v>
      </c>
      <c r="Q77" s="19" t="s">
        <v>1723</v>
      </c>
      <c r="R77" s="1130">
        <v>140</v>
      </c>
      <c r="S77" s="1130">
        <v>125</v>
      </c>
      <c r="T77" s="1130"/>
      <c r="U77" s="1154"/>
      <c r="V77" s="643"/>
      <c r="W77" s="1131"/>
      <c r="X77" s="1134">
        <f t="shared" ref="X77" si="104">IF(P77="","",CEILING(P77*1.02,0.5))</f>
        <v>184</v>
      </c>
      <c r="Y77" s="1131">
        <f t="shared" ref="Y77" si="105">IF(Q77="","",CEILING(Q77*1.02,0.5))</f>
        <v>163.5</v>
      </c>
      <c r="Z77" s="1131">
        <f t="shared" ref="Z77" si="106">IF(R77="","",CEILING(R77*1.02,0.5))</f>
        <v>143</v>
      </c>
      <c r="AA77" s="1131">
        <f t="shared" ref="AA77" si="107">IF(S77="","",CEILING(S77*1.02,0.5))</f>
        <v>127.5</v>
      </c>
      <c r="AB77" s="1131"/>
      <c r="AC77" s="440"/>
      <c r="AD77" s="759"/>
      <c r="AE77" s="8"/>
      <c r="AF77" s="8"/>
    </row>
    <row r="78" spans="1:32" ht="15.75" customHeight="1" x14ac:dyDescent="0.2">
      <c r="A78" s="175"/>
      <c r="B78" s="8"/>
      <c r="D78" s="695" t="e">
        <f>VLOOKUP(C78,'Items in Tally'!$A$2:$D$4982,2,FALSE)</f>
        <v>#N/A</v>
      </c>
      <c r="E78" s="1130"/>
      <c r="F78" s="209"/>
      <c r="G78" s="1130"/>
      <c r="H78" s="1154"/>
      <c r="I78" s="9" t="str">
        <f t="shared" ref="I78:K141" si="108">IF(P78="","",P78/$H78-1)</f>
        <v/>
      </c>
      <c r="J78" s="36"/>
      <c r="K78" s="36"/>
      <c r="L78" s="36"/>
      <c r="M78" s="36"/>
      <c r="N78" s="495"/>
      <c r="O78" s="1130"/>
      <c r="P78" s="1129"/>
      <c r="Q78" s="1130"/>
      <c r="R78" s="1130"/>
      <c r="S78" s="1130"/>
      <c r="T78" s="1130"/>
      <c r="U78" s="1154"/>
      <c r="V78" s="643"/>
      <c r="W78" s="1131"/>
      <c r="X78" s="1134" t="str">
        <f t="shared" ref="X78:AC78" si="109">IF(P78="","",CEILING(P78*1.02,0.5))</f>
        <v/>
      </c>
      <c r="Y78" s="1131" t="str">
        <f t="shared" si="109"/>
        <v/>
      </c>
      <c r="Z78" s="1131" t="str">
        <f t="shared" si="109"/>
        <v/>
      </c>
      <c r="AA78" s="1131" t="str">
        <f t="shared" si="109"/>
        <v/>
      </c>
      <c r="AB78" s="1131" t="str">
        <f t="shared" si="109"/>
        <v/>
      </c>
      <c r="AC78" s="440" t="str">
        <f t="shared" si="109"/>
        <v/>
      </c>
      <c r="AD78" s="759"/>
      <c r="AE78" s="8"/>
      <c r="AF78" s="8"/>
    </row>
    <row r="79" spans="1:32" ht="15.75" customHeight="1" x14ac:dyDescent="0.2">
      <c r="A79" s="253"/>
      <c r="B79" s="496" t="s">
        <v>1724</v>
      </c>
      <c r="D79" s="695" t="e">
        <f>VLOOKUP(C79,'Items in Tally'!$A$2:$D$4982,2,FALSE)</f>
        <v>#N/A</v>
      </c>
      <c r="E79" s="257"/>
      <c r="F79" s="497"/>
      <c r="G79" s="257"/>
      <c r="H79" s="498"/>
      <c r="I79" s="256" t="str">
        <f t="shared" si="108"/>
        <v/>
      </c>
      <c r="J79" s="499"/>
      <c r="K79" s="499"/>
      <c r="L79" s="499"/>
      <c r="M79" s="499"/>
      <c r="N79" s="500"/>
      <c r="O79" s="257"/>
      <c r="P79" s="258"/>
      <c r="Q79" s="257"/>
      <c r="R79" s="257"/>
      <c r="S79" s="257"/>
      <c r="T79" s="257"/>
      <c r="U79" s="286"/>
      <c r="V79" s="257"/>
      <c r="W79" s="261"/>
      <c r="X79" s="262" t="str">
        <f t="shared" ref="X79:AC79" si="110">IF(P79="","",CEILING(P79*1.02,0.5))</f>
        <v/>
      </c>
      <c r="Y79" s="261" t="str">
        <f t="shared" si="110"/>
        <v/>
      </c>
      <c r="Z79" s="261" t="str">
        <f t="shared" si="110"/>
        <v/>
      </c>
      <c r="AA79" s="261" t="str">
        <f t="shared" si="110"/>
        <v/>
      </c>
      <c r="AB79" s="261" t="str">
        <f t="shared" si="110"/>
        <v/>
      </c>
      <c r="AC79" s="501" t="str">
        <f t="shared" si="110"/>
        <v/>
      </c>
      <c r="AD79" s="822"/>
      <c r="AE79" s="264"/>
      <c r="AF79" s="264"/>
    </row>
    <row r="80" spans="1:32" s="577" customFormat="1" ht="15.75" customHeight="1" x14ac:dyDescent="0.2">
      <c r="A80" s="175" t="s">
        <v>20</v>
      </c>
      <c r="B80" s="8" t="s">
        <v>1725</v>
      </c>
      <c r="C80" s="695" t="s">
        <v>1726</v>
      </c>
      <c r="D80" s="695" t="str">
        <f>VLOOKUP(C80,'Items in Tally'!$A$2:$D$4982,2,FALSE)</f>
        <v> </v>
      </c>
      <c r="E80" s="1130"/>
      <c r="F80" s="209">
        <v>45772</v>
      </c>
      <c r="G80" s="1130">
        <v>0.9</v>
      </c>
      <c r="H80" s="306">
        <v>11</v>
      </c>
      <c r="I80" s="9">
        <f t="shared" si="108"/>
        <v>3.5454545454545459</v>
      </c>
      <c r="J80" s="36"/>
      <c r="K80" s="36"/>
      <c r="L80" s="36"/>
      <c r="M80" s="36"/>
      <c r="N80" s="495"/>
      <c r="O80" s="1130"/>
      <c r="P80" s="1129">
        <v>50</v>
      </c>
      <c r="Q80" s="1130">
        <v>40</v>
      </c>
      <c r="R80" s="1130">
        <v>36</v>
      </c>
      <c r="S80" s="1130">
        <v>32</v>
      </c>
      <c r="T80" s="1130">
        <v>30</v>
      </c>
      <c r="U80" s="1154"/>
      <c r="V80" s="643"/>
      <c r="W80" s="1131"/>
      <c r="X80" s="1134">
        <f t="shared" ref="X80:AC80" si="111">IF(P80="","",CEILING(P80*1.02,0.5))</f>
        <v>51</v>
      </c>
      <c r="Y80" s="1131">
        <f t="shared" si="111"/>
        <v>41</v>
      </c>
      <c r="Z80" s="1131">
        <f t="shared" si="111"/>
        <v>37</v>
      </c>
      <c r="AA80" s="1131">
        <f t="shared" si="111"/>
        <v>33</v>
      </c>
      <c r="AB80" s="1131">
        <f t="shared" si="111"/>
        <v>31</v>
      </c>
      <c r="AC80" s="440" t="str">
        <f t="shared" si="111"/>
        <v/>
      </c>
      <c r="AD80" s="759"/>
      <c r="AE80" s="8"/>
      <c r="AF80" s="8"/>
    </row>
    <row r="81" spans="1:32" s="577" customFormat="1" ht="15.75" customHeight="1" x14ac:dyDescent="0.2">
      <c r="A81" s="175" t="s">
        <v>706</v>
      </c>
      <c r="B81" s="8" t="s">
        <v>1727</v>
      </c>
      <c r="C81" s="695" t="s">
        <v>1728</v>
      </c>
      <c r="D81" s="695" t="str">
        <f>VLOOKUP(C81,'Items in Tally'!$A$2:$D$4982,2,FALSE)</f>
        <v>-168 PC</v>
      </c>
      <c r="E81" s="1130" t="s">
        <v>1729</v>
      </c>
      <c r="F81" s="209">
        <v>45772</v>
      </c>
      <c r="G81" s="1130">
        <v>0.8</v>
      </c>
      <c r="H81" s="306">
        <v>9.6999999999999993</v>
      </c>
      <c r="I81" s="9">
        <f t="shared" si="108"/>
        <v>3.6391752577319592</v>
      </c>
      <c r="J81" s="36"/>
      <c r="K81" s="36"/>
      <c r="L81" s="36"/>
      <c r="M81" s="36"/>
      <c r="N81" s="495"/>
      <c r="O81" s="1130"/>
      <c r="P81" s="1129">
        <v>45</v>
      </c>
      <c r="Q81" s="1130">
        <v>35</v>
      </c>
      <c r="R81" s="1130">
        <v>31</v>
      </c>
      <c r="S81" s="1130">
        <v>27</v>
      </c>
      <c r="T81" s="1130">
        <v>25</v>
      </c>
      <c r="U81" s="1154"/>
      <c r="V81" s="643"/>
      <c r="W81" s="1131"/>
      <c r="X81" s="1134">
        <f t="shared" ref="X81:AC81" si="112">IF(P81="","",CEILING(P81*1.02,0.5))</f>
        <v>46</v>
      </c>
      <c r="Y81" s="1131">
        <f t="shared" si="112"/>
        <v>36</v>
      </c>
      <c r="Z81" s="1131">
        <f t="shared" si="112"/>
        <v>32</v>
      </c>
      <c r="AA81" s="1131">
        <f t="shared" si="112"/>
        <v>28</v>
      </c>
      <c r="AB81" s="1131">
        <f t="shared" si="112"/>
        <v>25.5</v>
      </c>
      <c r="AC81" s="440" t="str">
        <f t="shared" si="112"/>
        <v/>
      </c>
      <c r="AD81" s="759"/>
      <c r="AE81" s="8"/>
      <c r="AF81" s="8"/>
    </row>
    <row r="82" spans="1:32" s="577" customFormat="1" ht="15.75" customHeight="1" x14ac:dyDescent="0.2">
      <c r="A82" s="175" t="s">
        <v>20</v>
      </c>
      <c r="B82" s="8" t="s">
        <v>1730</v>
      </c>
      <c r="C82" s="695" t="s">
        <v>1731</v>
      </c>
      <c r="D82" s="695" t="str">
        <f>VLOOKUP(C82,'Items in Tally'!$A$2:$D$4982,2,FALSE)</f>
        <v>5 PC</v>
      </c>
      <c r="E82" s="1130" t="s">
        <v>1732</v>
      </c>
      <c r="F82" s="209">
        <v>45436</v>
      </c>
      <c r="G82" s="1130">
        <v>3</v>
      </c>
      <c r="H82" s="306">
        <v>36</v>
      </c>
      <c r="I82" s="9"/>
      <c r="J82" s="36"/>
      <c r="K82" s="36"/>
      <c r="L82" s="36"/>
      <c r="M82" s="36"/>
      <c r="N82" s="495"/>
      <c r="O82" s="1130"/>
      <c r="P82" s="1129">
        <v>100</v>
      </c>
      <c r="Q82" s="1130">
        <v>85</v>
      </c>
      <c r="R82" s="1130">
        <v>75</v>
      </c>
      <c r="S82" s="1130">
        <v>65</v>
      </c>
      <c r="T82" s="1130"/>
      <c r="U82" s="1154"/>
      <c r="V82" s="643"/>
      <c r="W82" s="1131"/>
      <c r="X82" s="1134">
        <f t="shared" ref="X82:X83" si="113">IF(P82="","",CEILING(P82*1.02,0.5))</f>
        <v>102</v>
      </c>
      <c r="Y82" s="1131">
        <f t="shared" ref="Y82:Y83" si="114">IF(Q82="","",CEILING(Q82*1.02,0.5))</f>
        <v>87</v>
      </c>
      <c r="Z82" s="1131">
        <f t="shared" ref="Z82:Z83" si="115">IF(R82="","",CEILING(R82*1.02,0.5))</f>
        <v>76.5</v>
      </c>
      <c r="AA82" s="1131">
        <f t="shared" ref="AA82:AA83" si="116">IF(S82="","",CEILING(S82*1.02,0.5))</f>
        <v>66.5</v>
      </c>
      <c r="AB82" s="1131" t="str">
        <f t="shared" ref="AB82:AB83" si="117">IF(T82="","",CEILING(T82*1.02,0.5))</f>
        <v/>
      </c>
      <c r="AC82" s="440"/>
      <c r="AD82" s="759"/>
      <c r="AE82" s="8"/>
      <c r="AF82" s="8"/>
    </row>
    <row r="83" spans="1:32" s="578" customFormat="1" ht="15.75" customHeight="1" x14ac:dyDescent="0.2">
      <c r="A83" s="171" t="s">
        <v>20</v>
      </c>
      <c r="B83" s="5" t="s">
        <v>1733</v>
      </c>
      <c r="D83" s="705" t="e">
        <f>VLOOKUP(C83,'Items in Tally'!$A$2:$D$4982,2,FALSE)</f>
        <v>#N/A</v>
      </c>
      <c r="E83" s="1150" t="s">
        <v>1734</v>
      </c>
      <c r="F83" s="215">
        <v>45436</v>
      </c>
      <c r="G83" s="1150">
        <v>3</v>
      </c>
      <c r="H83" s="309">
        <v>36</v>
      </c>
      <c r="I83" s="6"/>
      <c r="J83" s="34"/>
      <c r="K83" s="34"/>
      <c r="L83" s="34"/>
      <c r="M83" s="34"/>
      <c r="N83" s="494"/>
      <c r="O83" s="1150"/>
      <c r="P83" s="1122">
        <v>100</v>
      </c>
      <c r="Q83" s="1150">
        <v>85</v>
      </c>
      <c r="R83" s="1150">
        <v>75</v>
      </c>
      <c r="S83" s="1150">
        <v>65</v>
      </c>
      <c r="T83" s="1150"/>
      <c r="U83" s="1045"/>
      <c r="V83" s="609"/>
      <c r="W83" s="1148"/>
      <c r="X83" s="1152">
        <f t="shared" si="113"/>
        <v>102</v>
      </c>
      <c r="Y83" s="1148">
        <f t="shared" si="114"/>
        <v>87</v>
      </c>
      <c r="Z83" s="1148">
        <f t="shared" si="115"/>
        <v>76.5</v>
      </c>
      <c r="AA83" s="1148">
        <f t="shared" si="116"/>
        <v>66.5</v>
      </c>
      <c r="AB83" s="1148" t="str">
        <f t="shared" si="117"/>
        <v/>
      </c>
      <c r="AC83" s="493"/>
      <c r="AD83" s="820"/>
      <c r="AE83" s="5"/>
      <c r="AF83" s="5"/>
    </row>
    <row r="84" spans="1:32" s="578" customFormat="1" ht="15.75" customHeight="1" x14ac:dyDescent="0.2">
      <c r="A84" s="171" t="s">
        <v>20</v>
      </c>
      <c r="B84" s="5" t="s">
        <v>1735</v>
      </c>
      <c r="C84" s="705" t="s">
        <v>1736</v>
      </c>
      <c r="D84" s="705" t="str">
        <f>VLOOKUP(C84,'Items in Tally'!$A$2:$D$4982,2,FALSE)</f>
        <v> </v>
      </c>
      <c r="E84" s="1150" t="s">
        <v>1737</v>
      </c>
      <c r="F84" s="215"/>
      <c r="G84" s="1150" t="s">
        <v>1738</v>
      </c>
      <c r="H84" s="309">
        <v>29</v>
      </c>
      <c r="I84" s="6" t="str">
        <f t="shared" si="108"/>
        <v/>
      </c>
      <c r="J84" s="34"/>
      <c r="K84" s="34"/>
      <c r="L84" s="34"/>
      <c r="M84" s="34"/>
      <c r="N84" s="494"/>
      <c r="O84" s="1150"/>
      <c r="P84" s="1122"/>
      <c r="Q84" s="1150"/>
      <c r="R84" s="1150"/>
      <c r="S84" s="1150"/>
      <c r="T84" s="1150"/>
      <c r="U84" s="1045"/>
      <c r="V84" s="609"/>
      <c r="W84" s="1148"/>
      <c r="X84" s="1152" t="str">
        <f t="shared" ref="X84:AC84" si="118">IF(P84="","",CEILING(P84*1.02,0.5))</f>
        <v/>
      </c>
      <c r="Y84" s="1148" t="str">
        <f t="shared" si="118"/>
        <v/>
      </c>
      <c r="Z84" s="1148" t="str">
        <f t="shared" si="118"/>
        <v/>
      </c>
      <c r="AA84" s="1148" t="str">
        <f t="shared" si="118"/>
        <v/>
      </c>
      <c r="AB84" s="1148" t="str">
        <f t="shared" si="118"/>
        <v/>
      </c>
      <c r="AC84" s="493" t="str">
        <f t="shared" si="118"/>
        <v/>
      </c>
      <c r="AD84" s="820"/>
      <c r="AE84" s="5"/>
      <c r="AF84" s="5"/>
    </row>
    <row r="85" spans="1:32" ht="15.75" customHeight="1" x14ac:dyDescent="0.2">
      <c r="A85" s="175" t="s">
        <v>20</v>
      </c>
      <c r="B85" s="8" t="s">
        <v>1739</v>
      </c>
      <c r="C85" s="695" t="s">
        <v>1740</v>
      </c>
      <c r="D85" s="695" t="str">
        <f>VLOOKUP(C85,'Items in Tally'!$A$2:$D$4982,2,FALSE)</f>
        <v>-10 PC</v>
      </c>
      <c r="E85" s="1130"/>
      <c r="F85" s="209">
        <v>44317</v>
      </c>
      <c r="G85" s="1130">
        <v>1</v>
      </c>
      <c r="H85" s="306">
        <v>12</v>
      </c>
      <c r="I85" s="9" t="str">
        <f t="shared" si="108"/>
        <v/>
      </c>
      <c r="J85" s="36"/>
      <c r="K85" s="36"/>
      <c r="L85" s="36"/>
      <c r="M85" s="36"/>
      <c r="N85" s="495"/>
      <c r="O85" s="1130"/>
      <c r="P85" s="1129"/>
      <c r="Q85" s="1130">
        <v>55</v>
      </c>
      <c r="R85" s="1130">
        <v>50</v>
      </c>
      <c r="S85" s="1130"/>
      <c r="T85" s="1130"/>
      <c r="U85" s="1154"/>
      <c r="V85" s="643"/>
      <c r="W85" s="1131"/>
      <c r="X85" s="1134" t="str">
        <f t="shared" ref="X85:AC85" si="119">IF(P85="","",CEILING(P85*1.02,0.5))</f>
        <v/>
      </c>
      <c r="Y85" s="1131">
        <f t="shared" si="119"/>
        <v>56.5</v>
      </c>
      <c r="Z85" s="1131">
        <f t="shared" si="119"/>
        <v>51</v>
      </c>
      <c r="AA85" s="1131" t="str">
        <f t="shared" si="119"/>
        <v/>
      </c>
      <c r="AB85" s="1131" t="str">
        <f t="shared" si="119"/>
        <v/>
      </c>
      <c r="AC85" s="440" t="str">
        <f t="shared" si="119"/>
        <v/>
      </c>
      <c r="AD85" s="759"/>
      <c r="AE85" s="8"/>
      <c r="AF85" s="8"/>
    </row>
    <row r="86" spans="1:32" s="577" customFormat="1" ht="15.75" customHeight="1" x14ac:dyDescent="0.2">
      <c r="A86" s="175" t="s">
        <v>20</v>
      </c>
      <c r="B86" s="8" t="s">
        <v>1741</v>
      </c>
      <c r="C86" s="695" t="s">
        <v>1742</v>
      </c>
      <c r="D86" s="695" t="str">
        <f>VLOOKUP(C86,'Items in Tally'!$A$2:$D$4982,2,FALSE)</f>
        <v>100 PC</v>
      </c>
      <c r="E86" s="1130"/>
      <c r="F86" s="209">
        <v>45741</v>
      </c>
      <c r="G86" s="1130">
        <v>0.9</v>
      </c>
      <c r="H86" s="306">
        <v>11</v>
      </c>
      <c r="I86" s="9">
        <f t="shared" si="108"/>
        <v>4.9090909090909092</v>
      </c>
      <c r="J86" s="36"/>
      <c r="K86" s="36"/>
      <c r="L86" s="36"/>
      <c r="M86" s="36"/>
      <c r="N86" s="495"/>
      <c r="O86" s="1130"/>
      <c r="P86" s="1129">
        <v>65</v>
      </c>
      <c r="Q86" s="1130">
        <v>50</v>
      </c>
      <c r="R86" s="1130">
        <v>45</v>
      </c>
      <c r="S86" s="1130">
        <v>35</v>
      </c>
      <c r="T86" s="1130"/>
      <c r="U86" s="1154"/>
      <c r="V86" s="643"/>
      <c r="W86" s="1131"/>
      <c r="X86" s="1134">
        <f t="shared" ref="X86:AC86" si="120">IF(P86="","",CEILING(P86*1.02,0.5))</f>
        <v>66.5</v>
      </c>
      <c r="Y86" s="1131">
        <f t="shared" si="120"/>
        <v>51</v>
      </c>
      <c r="Z86" s="1131">
        <f t="shared" si="120"/>
        <v>46</v>
      </c>
      <c r="AA86" s="1131">
        <f t="shared" si="120"/>
        <v>36</v>
      </c>
      <c r="AB86" s="1131" t="str">
        <f t="shared" si="120"/>
        <v/>
      </c>
      <c r="AC86" s="440" t="str">
        <f t="shared" si="120"/>
        <v/>
      </c>
      <c r="AD86" s="759"/>
      <c r="AE86" s="8"/>
      <c r="AF86" s="8"/>
    </row>
    <row r="87" spans="1:32" ht="15.75" customHeight="1" x14ac:dyDescent="0.2">
      <c r="A87" s="175" t="s">
        <v>20</v>
      </c>
      <c r="B87" s="8" t="s">
        <v>1743</v>
      </c>
      <c r="C87" s="695" t="s">
        <v>1744</v>
      </c>
      <c r="D87" s="695" t="str">
        <f>VLOOKUP(C87,'Items in Tally'!$A$2:$D$4982,2,FALSE)</f>
        <v>22 PC</v>
      </c>
      <c r="E87" s="1130"/>
      <c r="F87" s="209">
        <v>45315</v>
      </c>
      <c r="G87" s="1130">
        <v>1.6</v>
      </c>
      <c r="H87" s="306">
        <v>19</v>
      </c>
      <c r="I87" s="9">
        <f t="shared" si="108"/>
        <v>3.2105263157894735</v>
      </c>
      <c r="J87" s="36"/>
      <c r="K87" s="36"/>
      <c r="L87" s="36"/>
      <c r="M87" s="36"/>
      <c r="N87" s="495"/>
      <c r="O87" s="1130"/>
      <c r="P87" s="1129">
        <v>80</v>
      </c>
      <c r="Q87" s="1130">
        <v>75</v>
      </c>
      <c r="R87" s="1130">
        <v>65</v>
      </c>
      <c r="S87" s="1130"/>
      <c r="T87" s="1130"/>
      <c r="U87" s="1154"/>
      <c r="V87" s="643"/>
      <c r="W87" s="1131"/>
      <c r="X87" s="1134">
        <f t="shared" ref="X87:AC87" si="121">IF(P87="","",CEILING(P87*1.02,0.5))</f>
        <v>82</v>
      </c>
      <c r="Y87" s="1131">
        <f t="shared" si="121"/>
        <v>76.5</v>
      </c>
      <c r="Z87" s="1131">
        <f t="shared" si="121"/>
        <v>66.5</v>
      </c>
      <c r="AA87" s="1131" t="str">
        <f t="shared" si="121"/>
        <v/>
      </c>
      <c r="AB87" s="1131" t="str">
        <f t="shared" si="121"/>
        <v/>
      </c>
      <c r="AC87" s="440" t="str">
        <f t="shared" si="121"/>
        <v/>
      </c>
      <c r="AD87" s="759"/>
      <c r="AE87" s="8"/>
      <c r="AF87" s="8"/>
    </row>
    <row r="88" spans="1:32" s="578" customFormat="1" ht="15.75" customHeight="1" x14ac:dyDescent="0.2">
      <c r="A88" s="171" t="s">
        <v>20</v>
      </c>
      <c r="B88" s="5" t="s">
        <v>1745</v>
      </c>
      <c r="C88" s="705" t="s">
        <v>1746</v>
      </c>
      <c r="D88" s="705" t="str">
        <f>VLOOKUP(C88,'Items in Tally'!$A$2:$D$4982,2,FALSE)</f>
        <v>14 PC</v>
      </c>
      <c r="E88" s="1150"/>
      <c r="F88" s="215">
        <v>45713</v>
      </c>
      <c r="G88" s="1150">
        <v>0.9</v>
      </c>
      <c r="H88" s="309">
        <v>12</v>
      </c>
      <c r="I88" s="6">
        <f t="shared" si="108"/>
        <v>9</v>
      </c>
      <c r="J88" s="34"/>
      <c r="K88" s="34"/>
      <c r="L88" s="34"/>
      <c r="M88" s="34"/>
      <c r="N88" s="494"/>
      <c r="O88" s="1150"/>
      <c r="P88" s="1122">
        <v>120</v>
      </c>
      <c r="Q88" s="1150">
        <v>85</v>
      </c>
      <c r="R88" s="1150">
        <v>75</v>
      </c>
      <c r="S88" s="1150"/>
      <c r="T88" s="1150"/>
      <c r="U88" s="1045"/>
      <c r="V88" s="609"/>
      <c r="W88" s="1148"/>
      <c r="X88" s="1152">
        <f t="shared" ref="X88:AC88" si="122">IF(P88="","",CEILING(P88*1.02,0.5))</f>
        <v>122.5</v>
      </c>
      <c r="Y88" s="1148">
        <f t="shared" si="122"/>
        <v>87</v>
      </c>
      <c r="Z88" s="1148">
        <f t="shared" si="122"/>
        <v>76.5</v>
      </c>
      <c r="AA88" s="1148" t="str">
        <f t="shared" si="122"/>
        <v/>
      </c>
      <c r="AB88" s="1148" t="str">
        <f t="shared" si="122"/>
        <v/>
      </c>
      <c r="AC88" s="493" t="str">
        <f t="shared" si="122"/>
        <v/>
      </c>
      <c r="AD88" s="820"/>
      <c r="AE88" s="5"/>
      <c r="AF88" s="5"/>
    </row>
    <row r="89" spans="1:32" s="577" customFormat="1" ht="15.75" customHeight="1" x14ac:dyDescent="0.2">
      <c r="A89" s="175" t="s">
        <v>20</v>
      </c>
      <c r="B89" s="8" t="s">
        <v>1747</v>
      </c>
      <c r="D89" s="695" t="e">
        <f>VLOOKUP(C89,'Items in Tally'!$A$2:$D$4982,2,FALSE)</f>
        <v>#N/A</v>
      </c>
      <c r="E89" s="1130"/>
      <c r="F89" s="209">
        <v>45772</v>
      </c>
      <c r="G89" s="1130">
        <v>4</v>
      </c>
      <c r="H89" s="306">
        <v>49</v>
      </c>
      <c r="I89" s="9">
        <f t="shared" ref="I89" si="123">IF(P89="","",P89/$H89-1)</f>
        <v>1.4489795918367347</v>
      </c>
      <c r="J89" s="36"/>
      <c r="K89" s="36"/>
      <c r="L89" s="36"/>
      <c r="M89" s="36"/>
      <c r="N89" s="495"/>
      <c r="O89" s="1130"/>
      <c r="P89" s="1129">
        <v>120</v>
      </c>
      <c r="Q89" s="1130">
        <v>110</v>
      </c>
      <c r="R89" s="1130">
        <v>100</v>
      </c>
      <c r="S89" s="1130"/>
      <c r="T89" s="1130"/>
      <c r="U89" s="1154"/>
      <c r="V89" s="643"/>
      <c r="W89" s="1131"/>
      <c r="X89" s="1134">
        <f t="shared" ref="X89" si="124">IF(P89="","",CEILING(P89*1.02,0.5))</f>
        <v>122.5</v>
      </c>
      <c r="Y89" s="1131">
        <f t="shared" ref="Y89" si="125">IF(Q89="","",CEILING(Q89*1.02,0.5))</f>
        <v>112.5</v>
      </c>
      <c r="Z89" s="1131">
        <f t="shared" ref="Z89" si="126">IF(R89="","",CEILING(R89*1.02,0.5))</f>
        <v>102</v>
      </c>
      <c r="AA89" s="1131" t="str">
        <f t="shared" ref="AA89" si="127">IF(S89="","",CEILING(S89*1.02,0.5))</f>
        <v/>
      </c>
      <c r="AB89" s="1131" t="str">
        <f t="shared" ref="AB89" si="128">IF(T89="","",CEILING(T89*1.02,0.5))</f>
        <v/>
      </c>
      <c r="AC89" s="440" t="str">
        <f t="shared" ref="AC89" si="129">IF(U89="","",CEILING(U89*1.02,0.5))</f>
        <v/>
      </c>
      <c r="AD89" s="759"/>
      <c r="AE89" s="8"/>
      <c r="AF89" s="8"/>
    </row>
    <row r="90" spans="1:32" s="578" customFormat="1" ht="15.75" customHeight="1" x14ac:dyDescent="0.2">
      <c r="A90" s="171" t="s">
        <v>20</v>
      </c>
      <c r="B90" s="5" t="s">
        <v>1595</v>
      </c>
      <c r="C90" s="705" t="s">
        <v>1748</v>
      </c>
      <c r="D90" s="705" t="str">
        <f>VLOOKUP(C90,'Items in Tally'!$A$2:$D$4982,2,FALSE)</f>
        <v> </v>
      </c>
      <c r="E90" s="1150" t="s">
        <v>1749</v>
      </c>
      <c r="F90" s="215"/>
      <c r="G90" s="1150" t="s">
        <v>1750</v>
      </c>
      <c r="H90" s="309">
        <v>75</v>
      </c>
      <c r="I90" s="6">
        <f t="shared" si="108"/>
        <v>1</v>
      </c>
      <c r="J90" s="6">
        <f t="shared" ref="J90:N90" si="130">IF(Q90="","",Q90/$H90-1)</f>
        <v>0.8666666666666667</v>
      </c>
      <c r="K90" s="6">
        <f t="shared" si="130"/>
        <v>0.73333333333333339</v>
      </c>
      <c r="L90" s="6" t="str">
        <f t="shared" si="130"/>
        <v/>
      </c>
      <c r="M90" s="6" t="str">
        <f t="shared" si="130"/>
        <v/>
      </c>
      <c r="N90" s="172" t="str">
        <f t="shared" si="130"/>
        <v/>
      </c>
      <c r="O90" s="1150"/>
      <c r="P90" s="1122">
        <v>150</v>
      </c>
      <c r="Q90" s="1148">
        <v>140</v>
      </c>
      <c r="R90" s="1148">
        <v>130</v>
      </c>
      <c r="S90" s="1148"/>
      <c r="T90" s="1148"/>
      <c r="U90" s="173"/>
      <c r="V90" s="642"/>
      <c r="W90" s="1148"/>
      <c r="X90" s="1152">
        <f t="shared" ref="X90:AC90" si="131">IF(P90="","",CEILING(P90*1.02,0.5))</f>
        <v>153</v>
      </c>
      <c r="Y90" s="1148">
        <f t="shared" si="131"/>
        <v>143</v>
      </c>
      <c r="Z90" s="1148">
        <f t="shared" si="131"/>
        <v>133</v>
      </c>
      <c r="AA90" s="1148" t="str">
        <f t="shared" si="131"/>
        <v/>
      </c>
      <c r="AB90" s="1148" t="str">
        <f t="shared" si="131"/>
        <v/>
      </c>
      <c r="AC90" s="493" t="str">
        <f t="shared" si="131"/>
        <v/>
      </c>
      <c r="AD90" s="820"/>
      <c r="AE90" s="5"/>
      <c r="AF90" s="5"/>
    </row>
    <row r="91" spans="1:32" ht="15.75" customHeight="1" x14ac:dyDescent="0.2">
      <c r="A91" s="175" t="s">
        <v>20</v>
      </c>
      <c r="B91" s="8" t="s">
        <v>1751</v>
      </c>
      <c r="C91" s="695" t="s">
        <v>1752</v>
      </c>
      <c r="D91" s="695" t="str">
        <f>VLOOKUP(C91,'Items in Tally'!$A$2:$D$4982,2,FALSE)</f>
        <v>83 PC</v>
      </c>
      <c r="E91" s="1130" t="s">
        <v>1753</v>
      </c>
      <c r="F91" s="209"/>
      <c r="G91" s="1130" t="s">
        <v>1754</v>
      </c>
      <c r="H91" s="306">
        <v>35</v>
      </c>
      <c r="I91" s="9">
        <f t="shared" si="108"/>
        <v>1.8571428571428572</v>
      </c>
      <c r="J91" s="9">
        <f t="shared" ref="J91:N91" si="132">IF(Q91="","",Q91/$H91-1)</f>
        <v>1.2857142857142856</v>
      </c>
      <c r="K91" s="9">
        <f t="shared" si="132"/>
        <v>1.1428571428571428</v>
      </c>
      <c r="L91" s="9" t="str">
        <f t="shared" si="132"/>
        <v/>
      </c>
      <c r="M91" s="9" t="str">
        <f t="shared" si="132"/>
        <v/>
      </c>
      <c r="N91" s="177" t="str">
        <f t="shared" si="132"/>
        <v/>
      </c>
      <c r="O91" s="1130"/>
      <c r="P91" s="1129">
        <v>100</v>
      </c>
      <c r="Q91" s="1131">
        <v>80</v>
      </c>
      <c r="R91" s="1131">
        <v>75</v>
      </c>
      <c r="S91" s="1131"/>
      <c r="T91" s="1131"/>
      <c r="U91" s="178"/>
      <c r="V91" s="641"/>
      <c r="W91" s="1131"/>
      <c r="X91" s="1134">
        <f t="shared" ref="X91:AC91" si="133">IF(P91="","",CEILING(P91*1.02,0.5))</f>
        <v>102</v>
      </c>
      <c r="Y91" s="1131">
        <f t="shared" si="133"/>
        <v>82</v>
      </c>
      <c r="Z91" s="1131">
        <f t="shared" si="133"/>
        <v>76.5</v>
      </c>
      <c r="AA91" s="1131" t="str">
        <f t="shared" si="133"/>
        <v/>
      </c>
      <c r="AB91" s="1131" t="str">
        <f t="shared" si="133"/>
        <v/>
      </c>
      <c r="AC91" s="440" t="str">
        <f t="shared" si="133"/>
        <v/>
      </c>
      <c r="AD91" s="759"/>
      <c r="AE91" s="8"/>
      <c r="AF91" s="8"/>
    </row>
    <row r="92" spans="1:32" s="578" customFormat="1" ht="15.75" customHeight="1" x14ac:dyDescent="0.2">
      <c r="A92" s="171" t="s">
        <v>20</v>
      </c>
      <c r="B92" s="5" t="s">
        <v>1755</v>
      </c>
      <c r="C92" s="705" t="s">
        <v>1756</v>
      </c>
      <c r="D92" s="705" t="str">
        <f>VLOOKUP(C92,'Items in Tally'!$A$2:$D$4982,2,FALSE)</f>
        <v>-10 PC</v>
      </c>
      <c r="E92" s="1150" t="s">
        <v>1757</v>
      </c>
      <c r="F92" s="215">
        <v>45315</v>
      </c>
      <c r="G92" s="1150">
        <v>5</v>
      </c>
      <c r="H92" s="309">
        <v>60</v>
      </c>
      <c r="I92" s="6">
        <f t="shared" si="108"/>
        <v>1.5</v>
      </c>
      <c r="J92" s="1150"/>
      <c r="K92" s="1150"/>
      <c r="L92" s="1150"/>
      <c r="M92" s="1150"/>
      <c r="N92" s="1045"/>
      <c r="O92" s="1150"/>
      <c r="P92" s="1122">
        <v>150</v>
      </c>
      <c r="Q92" s="1148">
        <v>140</v>
      </c>
      <c r="R92" s="1148">
        <v>130</v>
      </c>
      <c r="S92" s="1150"/>
      <c r="T92" s="1150"/>
      <c r="U92" s="1045"/>
      <c r="V92" s="609"/>
      <c r="W92" s="1148"/>
      <c r="X92" s="1152">
        <f t="shared" ref="X92:AC92" si="134">IF(P92="","",CEILING(P92*1.02,0.5))</f>
        <v>153</v>
      </c>
      <c r="Y92" s="1148">
        <f t="shared" si="134"/>
        <v>143</v>
      </c>
      <c r="Z92" s="1148">
        <f t="shared" si="134"/>
        <v>133</v>
      </c>
      <c r="AA92" s="1148" t="str">
        <f t="shared" si="134"/>
        <v/>
      </c>
      <c r="AB92" s="1148" t="str">
        <f t="shared" si="134"/>
        <v/>
      </c>
      <c r="AC92" s="493" t="str">
        <f t="shared" si="134"/>
        <v/>
      </c>
      <c r="AD92" s="820"/>
      <c r="AE92" s="5"/>
      <c r="AF92" s="5"/>
    </row>
    <row r="93" spans="1:32" s="578" customFormat="1" ht="15.75" customHeight="1" x14ac:dyDescent="0.2">
      <c r="A93" s="171" t="s">
        <v>20</v>
      </c>
      <c r="B93" s="5" t="s">
        <v>1644</v>
      </c>
      <c r="C93" s="705" t="s">
        <v>1758</v>
      </c>
      <c r="D93" s="705" t="str">
        <f>VLOOKUP(C93,'Items in Tally'!$A$2:$D$4982,2,FALSE)</f>
        <v>-7 PC</v>
      </c>
      <c r="E93" s="1150" t="s">
        <v>1759</v>
      </c>
      <c r="F93" s="215"/>
      <c r="G93" s="1150" t="s">
        <v>1760</v>
      </c>
      <c r="H93" s="309">
        <v>60</v>
      </c>
      <c r="I93" s="6">
        <f t="shared" si="108"/>
        <v>1.5</v>
      </c>
      <c r="J93" s="1150"/>
      <c r="K93" s="1150"/>
      <c r="L93" s="1150"/>
      <c r="M93" s="1150"/>
      <c r="N93" s="1045"/>
      <c r="O93" s="1150"/>
      <c r="P93" s="1122">
        <v>150</v>
      </c>
      <c r="Q93" s="1148">
        <v>140</v>
      </c>
      <c r="R93" s="1148">
        <v>130</v>
      </c>
      <c r="S93" s="1150"/>
      <c r="T93" s="1150"/>
      <c r="U93" s="1045"/>
      <c r="V93" s="609"/>
      <c r="W93" s="1148"/>
      <c r="X93" s="1152">
        <f t="shared" ref="X93:AC93" si="135">IF(P93="","",CEILING(P93*1.02,0.5))</f>
        <v>153</v>
      </c>
      <c r="Y93" s="1148">
        <f t="shared" si="135"/>
        <v>143</v>
      </c>
      <c r="Z93" s="1148">
        <f t="shared" si="135"/>
        <v>133</v>
      </c>
      <c r="AA93" s="1148" t="str">
        <f t="shared" si="135"/>
        <v/>
      </c>
      <c r="AB93" s="1148" t="str">
        <f t="shared" si="135"/>
        <v/>
      </c>
      <c r="AC93" s="493" t="str">
        <f t="shared" si="135"/>
        <v/>
      </c>
      <c r="AD93" s="820"/>
      <c r="AE93" s="5"/>
      <c r="AF93" s="5"/>
    </row>
    <row r="94" spans="1:32" s="578" customFormat="1" ht="15.75" customHeight="1" x14ac:dyDescent="0.2">
      <c r="A94" s="171" t="s">
        <v>610</v>
      </c>
      <c r="B94" s="5" t="s">
        <v>1761</v>
      </c>
      <c r="C94" s="705" t="s">
        <v>1762</v>
      </c>
      <c r="D94" s="705" t="str">
        <f>VLOOKUP(C94,'Items in Tally'!$A$2:$D$4982,2,FALSE)</f>
        <v>6 PC</v>
      </c>
      <c r="E94" s="1150" t="s">
        <v>1763</v>
      </c>
      <c r="F94" s="215"/>
      <c r="G94" s="1150" t="s">
        <v>1764</v>
      </c>
      <c r="H94" s="309">
        <v>338</v>
      </c>
      <c r="I94" s="6">
        <f t="shared" si="108"/>
        <v>0.7751479289940828</v>
      </c>
      <c r="J94" s="1150"/>
      <c r="K94" s="1150"/>
      <c r="L94" s="1150"/>
      <c r="M94" s="1150"/>
      <c r="N94" s="1045"/>
      <c r="O94" s="1150"/>
      <c r="P94" s="1122">
        <v>600</v>
      </c>
      <c r="Q94" s="1150"/>
      <c r="R94" s="1150"/>
      <c r="S94" s="1150"/>
      <c r="T94" s="1150"/>
      <c r="U94" s="1045"/>
      <c r="V94" s="609"/>
      <c r="W94" s="1148"/>
      <c r="X94" s="1152">
        <f t="shared" ref="X94:AC94" si="136">IF(P94="","",CEILING(P94*1.02,0.5))</f>
        <v>612</v>
      </c>
      <c r="Y94" s="1148" t="str">
        <f t="shared" si="136"/>
        <v/>
      </c>
      <c r="Z94" s="1148" t="str">
        <f t="shared" si="136"/>
        <v/>
      </c>
      <c r="AA94" s="1148" t="str">
        <f t="shared" si="136"/>
        <v/>
      </c>
      <c r="AB94" s="1148" t="str">
        <f t="shared" si="136"/>
        <v/>
      </c>
      <c r="AC94" s="493" t="str">
        <f t="shared" si="136"/>
        <v/>
      </c>
      <c r="AD94" s="820"/>
      <c r="AE94" s="5"/>
      <c r="AF94" s="5"/>
    </row>
    <row r="95" spans="1:32" ht="15.75" customHeight="1" x14ac:dyDescent="0.2">
      <c r="A95" s="175"/>
      <c r="B95" s="8"/>
      <c r="D95" s="695" t="e">
        <f>VLOOKUP(C95,'Items in Tally'!$A$2:$D$4982,2,FALSE)</f>
        <v>#N/A</v>
      </c>
      <c r="E95" s="1130"/>
      <c r="F95" s="209"/>
      <c r="G95" s="1130"/>
      <c r="H95" s="1154"/>
      <c r="I95" s="9" t="str">
        <f t="shared" si="108"/>
        <v/>
      </c>
      <c r="J95" s="1130"/>
      <c r="K95" s="1130"/>
      <c r="L95" s="1130"/>
      <c r="M95" s="1130"/>
      <c r="N95" s="1154"/>
      <c r="O95" s="1130"/>
      <c r="P95" s="1129"/>
      <c r="Q95" s="1130"/>
      <c r="R95" s="1130"/>
      <c r="S95" s="1130"/>
      <c r="T95" s="1130"/>
      <c r="U95" s="1154"/>
      <c r="V95" s="643"/>
      <c r="W95" s="1131"/>
      <c r="X95" s="1134" t="str">
        <f t="shared" ref="X95:AC95" si="137">IF(P95="","",CEILING(P95*1.02,0.5))</f>
        <v/>
      </c>
      <c r="Y95" s="1131" t="str">
        <f t="shared" si="137"/>
        <v/>
      </c>
      <c r="Z95" s="1131" t="str">
        <f t="shared" si="137"/>
        <v/>
      </c>
      <c r="AA95" s="1131" t="str">
        <f t="shared" si="137"/>
        <v/>
      </c>
      <c r="AB95" s="1131" t="str">
        <f t="shared" si="137"/>
        <v/>
      </c>
      <c r="AC95" s="440" t="str">
        <f t="shared" si="137"/>
        <v/>
      </c>
      <c r="AD95" s="759"/>
      <c r="AE95" s="8"/>
      <c r="AF95" s="8"/>
    </row>
    <row r="96" spans="1:32" s="577" customFormat="1" ht="15.75" customHeight="1" x14ac:dyDescent="0.2">
      <c r="A96" s="175" t="s">
        <v>44</v>
      </c>
      <c r="B96" s="8" t="s">
        <v>1765</v>
      </c>
      <c r="C96" s="695" t="s">
        <v>1766</v>
      </c>
      <c r="D96" s="695" t="str">
        <f>VLOOKUP(C96,'Items in Tally'!$A$2:$D$4982,2,FALSE)</f>
        <v>38 PC</v>
      </c>
      <c r="E96" s="1065" t="s">
        <v>1767</v>
      </c>
      <c r="F96" s="209">
        <v>45772</v>
      </c>
      <c r="G96" s="1130">
        <v>0.8</v>
      </c>
      <c r="H96" s="306">
        <v>10</v>
      </c>
      <c r="I96" s="9" t="str">
        <f t="shared" si="108"/>
        <v/>
      </c>
      <c r="J96" s="1130"/>
      <c r="K96" s="1130"/>
      <c r="L96" s="1130"/>
      <c r="M96" s="1130"/>
      <c r="N96" s="1154"/>
      <c r="O96" s="1130"/>
      <c r="P96" s="1129"/>
      <c r="Q96" s="1130">
        <v>60</v>
      </c>
      <c r="R96" s="1130">
        <v>50</v>
      </c>
      <c r="S96" s="1130">
        <v>40</v>
      </c>
      <c r="T96" s="1130"/>
      <c r="U96" s="1154"/>
      <c r="V96" s="643"/>
      <c r="W96" s="1131"/>
      <c r="X96" s="1134" t="str">
        <f t="shared" ref="X96:AC96" si="138">IF(P96="","",CEILING(P96*1.02,0.5))</f>
        <v/>
      </c>
      <c r="Y96" s="1131">
        <f t="shared" si="138"/>
        <v>61.5</v>
      </c>
      <c r="Z96" s="1131">
        <f t="shared" si="138"/>
        <v>51</v>
      </c>
      <c r="AA96" s="1131">
        <f t="shared" si="138"/>
        <v>41</v>
      </c>
      <c r="AB96" s="1131" t="str">
        <f t="shared" si="138"/>
        <v/>
      </c>
      <c r="AC96" s="440" t="str">
        <f t="shared" si="138"/>
        <v/>
      </c>
      <c r="AD96" s="759"/>
      <c r="AE96" s="8"/>
      <c r="AF96" s="8"/>
    </row>
    <row r="97" spans="1:32" s="578" customFormat="1" ht="15.75" customHeight="1" x14ac:dyDescent="0.2">
      <c r="A97" s="171" t="s">
        <v>44</v>
      </c>
      <c r="B97" s="5" t="s">
        <v>1768</v>
      </c>
      <c r="C97" s="705" t="s">
        <v>1769</v>
      </c>
      <c r="D97" s="705" t="str">
        <f>VLOOKUP(C97,'Items in Tally'!$A$2:$D$4982,2,FALSE)</f>
        <v> </v>
      </c>
      <c r="E97" s="110"/>
      <c r="F97" s="215"/>
      <c r="G97" s="1150" t="s">
        <v>1770</v>
      </c>
      <c r="H97" s="309">
        <v>7.5</v>
      </c>
      <c r="I97" s="6" t="str">
        <f t="shared" si="108"/>
        <v/>
      </c>
      <c r="J97" s="1150"/>
      <c r="K97" s="1150"/>
      <c r="L97" s="1150"/>
      <c r="M97" s="1150"/>
      <c r="N97" s="1045"/>
      <c r="O97" s="1150"/>
      <c r="P97" s="1122"/>
      <c r="Q97" s="1150"/>
      <c r="R97" s="1150">
        <v>20</v>
      </c>
      <c r="S97" s="1150"/>
      <c r="T97" s="1150"/>
      <c r="U97" s="1045"/>
      <c r="V97" s="609"/>
      <c r="W97" s="1148"/>
      <c r="X97" s="492" t="str">
        <f t="shared" ref="X97:AC97" si="139">IF(P97="","",CEILING(P97*1.02,0.5))</f>
        <v/>
      </c>
      <c r="Y97" s="107" t="str">
        <f t="shared" si="139"/>
        <v/>
      </c>
      <c r="Z97" s="107">
        <f t="shared" si="139"/>
        <v>20.5</v>
      </c>
      <c r="AA97" s="107" t="str">
        <f t="shared" si="139"/>
        <v/>
      </c>
      <c r="AB97" s="107" t="str">
        <f t="shared" si="139"/>
        <v/>
      </c>
      <c r="AC97" s="493" t="str">
        <f t="shared" si="139"/>
        <v/>
      </c>
      <c r="AD97" s="820"/>
      <c r="AE97" s="5"/>
      <c r="AF97" s="5"/>
    </row>
    <row r="98" spans="1:32" s="577" customFormat="1" ht="15.75" customHeight="1" x14ac:dyDescent="0.2">
      <c r="A98" s="175" t="s">
        <v>44</v>
      </c>
      <c r="B98" s="8" t="s">
        <v>1771</v>
      </c>
      <c r="C98" s="695" t="s">
        <v>1772</v>
      </c>
      <c r="D98" s="695" t="str">
        <f>VLOOKUP(C98,'Items in Tally'!$A$2:$D$4982,2,FALSE)</f>
        <v>25 PC</v>
      </c>
      <c r="E98" s="1130"/>
      <c r="F98" s="209">
        <v>45772</v>
      </c>
      <c r="G98" s="1130">
        <v>1.5</v>
      </c>
      <c r="H98" s="306">
        <v>18</v>
      </c>
      <c r="I98" s="9" t="str">
        <f t="shared" si="108"/>
        <v/>
      </c>
      <c r="J98" s="1130"/>
      <c r="K98" s="1130"/>
      <c r="L98" s="1130"/>
      <c r="M98" s="1130"/>
      <c r="N98" s="1154"/>
      <c r="O98" s="1130"/>
      <c r="P98" s="1129"/>
      <c r="Q98" s="1130">
        <v>65</v>
      </c>
      <c r="R98" s="1130">
        <v>60</v>
      </c>
      <c r="S98" s="1130">
        <v>55</v>
      </c>
      <c r="T98" s="1130"/>
      <c r="U98" s="1154"/>
      <c r="V98" s="643"/>
      <c r="W98" s="1131"/>
      <c r="X98" s="1134" t="str">
        <f t="shared" ref="X98:AC98" si="140">IF(P98="","",CEILING(P98*1.02,0.5))</f>
        <v/>
      </c>
      <c r="Y98" s="1131">
        <f t="shared" si="140"/>
        <v>66.5</v>
      </c>
      <c r="Z98" s="1131">
        <f t="shared" si="140"/>
        <v>61.5</v>
      </c>
      <c r="AA98" s="1131">
        <f t="shared" si="140"/>
        <v>56.5</v>
      </c>
      <c r="AB98" s="1131" t="str">
        <f t="shared" si="140"/>
        <v/>
      </c>
      <c r="AC98" s="440" t="str">
        <f t="shared" si="140"/>
        <v/>
      </c>
      <c r="AD98" s="759"/>
      <c r="AE98" s="8"/>
      <c r="AF98" s="8"/>
    </row>
    <row r="99" spans="1:32" s="578" customFormat="1" ht="15.75" customHeight="1" x14ac:dyDescent="0.2">
      <c r="A99" s="171" t="s">
        <v>44</v>
      </c>
      <c r="B99" s="5" t="s">
        <v>1773</v>
      </c>
      <c r="C99" s="705" t="s">
        <v>1774</v>
      </c>
      <c r="D99" s="705" t="str">
        <f>VLOOKUP(C99,'Items in Tally'!$A$2:$D$4982,2,FALSE)</f>
        <v> </v>
      </c>
      <c r="E99" s="110"/>
      <c r="F99" s="215"/>
      <c r="G99" s="1150" t="s">
        <v>1770</v>
      </c>
      <c r="H99" s="309">
        <v>7.5</v>
      </c>
      <c r="I99" s="6" t="str">
        <f t="shared" si="108"/>
        <v/>
      </c>
      <c r="J99" s="1150"/>
      <c r="K99" s="1150"/>
      <c r="L99" s="1150"/>
      <c r="M99" s="1150"/>
      <c r="N99" s="1045"/>
      <c r="O99" s="1150"/>
      <c r="P99" s="1122"/>
      <c r="Q99" s="1150"/>
      <c r="R99" s="1150">
        <v>20</v>
      </c>
      <c r="S99" s="1150"/>
      <c r="T99" s="1150"/>
      <c r="U99" s="1045"/>
      <c r="V99" s="609"/>
      <c r="W99" s="1148"/>
      <c r="X99" s="492" t="str">
        <f t="shared" ref="X99:AC99" si="141">IF(P99="","",CEILING(P99*1.02,0.5))</f>
        <v/>
      </c>
      <c r="Y99" s="107" t="str">
        <f t="shared" si="141"/>
        <v/>
      </c>
      <c r="Z99" s="107">
        <f t="shared" si="141"/>
        <v>20.5</v>
      </c>
      <c r="AA99" s="107" t="str">
        <f t="shared" si="141"/>
        <v/>
      </c>
      <c r="AB99" s="107" t="str">
        <f t="shared" si="141"/>
        <v/>
      </c>
      <c r="AC99" s="493" t="str">
        <f t="shared" si="141"/>
        <v/>
      </c>
      <c r="AD99" s="820"/>
      <c r="AE99" s="5"/>
      <c r="AF99" s="5"/>
    </row>
    <row r="100" spans="1:32" s="577" customFormat="1" ht="15.75" customHeight="1" x14ac:dyDescent="0.2">
      <c r="A100" s="175" t="s">
        <v>44</v>
      </c>
      <c r="B100" s="8" t="s">
        <v>1223</v>
      </c>
      <c r="C100" s="695" t="s">
        <v>1775</v>
      </c>
      <c r="D100" s="695" t="str">
        <f>VLOOKUP(C100,'Items in Tally'!$A$2:$D$4982,2,FALSE)</f>
        <v>5 PC</v>
      </c>
      <c r="E100" s="109" t="s">
        <v>1776</v>
      </c>
      <c r="F100" s="209">
        <v>45713</v>
      </c>
      <c r="G100" s="1130">
        <v>3</v>
      </c>
      <c r="H100" s="306">
        <v>40</v>
      </c>
      <c r="I100" s="9">
        <f t="shared" si="108"/>
        <v>2.25</v>
      </c>
      <c r="J100" s="1130"/>
      <c r="K100" s="1130"/>
      <c r="L100" s="1130"/>
      <c r="M100" s="1130"/>
      <c r="N100" s="1154"/>
      <c r="O100" s="1130"/>
      <c r="P100" s="1129">
        <v>130</v>
      </c>
      <c r="Q100" s="1130">
        <v>115</v>
      </c>
      <c r="R100" s="1130">
        <v>100</v>
      </c>
      <c r="S100" s="1130"/>
      <c r="T100" s="1130"/>
      <c r="U100" s="1154"/>
      <c r="V100" s="643"/>
      <c r="W100" s="1131"/>
      <c r="X100" s="1134">
        <f t="shared" ref="X100:AC100" si="142">IF(P100="","",CEILING(P100*1.02,0.5))</f>
        <v>133</v>
      </c>
      <c r="Y100" s="1131">
        <f t="shared" si="142"/>
        <v>117.5</v>
      </c>
      <c r="Z100" s="1131">
        <f t="shared" si="142"/>
        <v>102</v>
      </c>
      <c r="AA100" s="1131" t="str">
        <f t="shared" si="142"/>
        <v/>
      </c>
      <c r="AB100" s="1131" t="str">
        <f t="shared" si="142"/>
        <v/>
      </c>
      <c r="AC100" s="440" t="str">
        <f t="shared" si="142"/>
        <v/>
      </c>
      <c r="AD100" s="759"/>
      <c r="AE100" s="8"/>
      <c r="AF100" s="8"/>
    </row>
    <row r="101" spans="1:32" s="577" customFormat="1" ht="15.75" customHeight="1" x14ac:dyDescent="0.2">
      <c r="A101" s="175" t="s">
        <v>44</v>
      </c>
      <c r="B101" s="8" t="s">
        <v>1714</v>
      </c>
      <c r="C101" s="695" t="s">
        <v>1777</v>
      </c>
      <c r="D101" s="695" t="str">
        <f>VLOOKUP(C101,'Items in Tally'!$A$2:$D$4982,2,FALSE)</f>
        <v>33 PC</v>
      </c>
      <c r="E101" s="109" t="s">
        <v>1778</v>
      </c>
      <c r="F101" s="209">
        <v>45772</v>
      </c>
      <c r="G101" s="1130">
        <v>1.5</v>
      </c>
      <c r="H101" s="306">
        <v>18</v>
      </c>
      <c r="I101" s="9" t="str">
        <f t="shared" si="108"/>
        <v/>
      </c>
      <c r="J101" s="1130"/>
      <c r="K101" s="1130"/>
      <c r="L101" s="1130"/>
      <c r="M101" s="1130"/>
      <c r="N101" s="1154"/>
      <c r="O101" s="1130"/>
      <c r="P101" s="1129"/>
      <c r="Q101" s="1130">
        <v>85</v>
      </c>
      <c r="R101" s="1130">
        <v>75</v>
      </c>
      <c r="S101" s="1130">
        <v>60</v>
      </c>
      <c r="T101" s="1130"/>
      <c r="U101" s="1154"/>
      <c r="V101" s="643"/>
      <c r="W101" s="1131"/>
      <c r="X101" s="1134" t="str">
        <f t="shared" ref="X101:AC101" si="143">IF(P101="","",CEILING(P101*1.02,0.5))</f>
        <v/>
      </c>
      <c r="Y101" s="1131">
        <f t="shared" si="143"/>
        <v>87</v>
      </c>
      <c r="Z101" s="1131">
        <f t="shared" si="143"/>
        <v>76.5</v>
      </c>
      <c r="AA101" s="1131">
        <f t="shared" si="143"/>
        <v>61.5</v>
      </c>
      <c r="AB101" s="1131" t="str">
        <f t="shared" si="143"/>
        <v/>
      </c>
      <c r="AC101" s="440" t="str">
        <f t="shared" si="143"/>
        <v/>
      </c>
      <c r="AD101" s="759"/>
      <c r="AE101" s="8"/>
      <c r="AF101" s="8"/>
    </row>
    <row r="102" spans="1:32" ht="15.75" customHeight="1" x14ac:dyDescent="0.2">
      <c r="A102" s="175"/>
      <c r="B102" s="8"/>
      <c r="D102" s="695" t="e">
        <f>VLOOKUP(C102,'Items in Tally'!$A$2:$D$4982,2,FALSE)</f>
        <v>#N/A</v>
      </c>
      <c r="E102" s="109"/>
      <c r="F102" s="209"/>
      <c r="G102" s="1130"/>
      <c r="H102" s="306"/>
      <c r="I102" s="9" t="str">
        <f t="shared" si="108"/>
        <v/>
      </c>
      <c r="J102" s="1130"/>
      <c r="K102" s="1130"/>
      <c r="L102" s="1130"/>
      <c r="M102" s="1130"/>
      <c r="N102" s="1154"/>
      <c r="O102" s="1130"/>
      <c r="P102" s="1129"/>
      <c r="Q102" s="1130"/>
      <c r="R102" s="1130"/>
      <c r="S102" s="1130"/>
      <c r="T102" s="1130"/>
      <c r="U102" s="1154"/>
      <c r="V102" s="643"/>
      <c r="W102" s="1131"/>
      <c r="X102" s="1134" t="str">
        <f t="shared" ref="X102:AC102" si="144">IF(P102="","",CEILING(P102*1.02,0.5))</f>
        <v/>
      </c>
      <c r="Y102" s="1131" t="str">
        <f t="shared" si="144"/>
        <v/>
      </c>
      <c r="Z102" s="1131" t="str">
        <f t="shared" si="144"/>
        <v/>
      </c>
      <c r="AA102" s="1131" t="str">
        <f t="shared" si="144"/>
        <v/>
      </c>
      <c r="AB102" s="1131" t="str">
        <f t="shared" si="144"/>
        <v/>
      </c>
      <c r="AC102" s="440" t="str">
        <f t="shared" si="144"/>
        <v/>
      </c>
      <c r="AD102" s="759"/>
      <c r="AE102" s="8"/>
      <c r="AF102" s="8"/>
    </row>
    <row r="103" spans="1:32" ht="15.75" customHeight="1" x14ac:dyDescent="0.2">
      <c r="A103" s="253"/>
      <c r="B103" s="496" t="s">
        <v>1779</v>
      </c>
      <c r="D103" s="695" t="e">
        <f>VLOOKUP(C103,'Items in Tally'!$A$2:$D$4982,2,FALSE)</f>
        <v>#N/A</v>
      </c>
      <c r="E103" s="257"/>
      <c r="F103" s="497"/>
      <c r="G103" s="257"/>
      <c r="H103" s="286"/>
      <c r="I103" s="256" t="str">
        <f t="shared" si="108"/>
        <v/>
      </c>
      <c r="J103" s="257"/>
      <c r="K103" s="257"/>
      <c r="L103" s="257"/>
      <c r="M103" s="257"/>
      <c r="N103" s="286"/>
      <c r="O103" s="257"/>
      <c r="P103" s="258"/>
      <c r="Q103" s="257"/>
      <c r="R103" s="257"/>
      <c r="S103" s="257"/>
      <c r="T103" s="257"/>
      <c r="U103" s="286"/>
      <c r="V103" s="257"/>
      <c r="W103" s="257"/>
      <c r="X103" s="262" t="str">
        <f t="shared" ref="X103:AC103" si="145">IF(P103="","",CEILING(P103*1.02,0.5))</f>
        <v/>
      </c>
      <c r="Y103" s="261" t="str">
        <f t="shared" si="145"/>
        <v/>
      </c>
      <c r="Z103" s="261" t="str">
        <f t="shared" si="145"/>
        <v/>
      </c>
      <c r="AA103" s="261" t="str">
        <f t="shared" si="145"/>
        <v/>
      </c>
      <c r="AB103" s="261" t="str">
        <f t="shared" si="145"/>
        <v/>
      </c>
      <c r="AC103" s="501" t="str">
        <f t="shared" si="145"/>
        <v/>
      </c>
      <c r="AD103" s="822"/>
      <c r="AE103" s="264"/>
      <c r="AF103" s="264"/>
    </row>
    <row r="104" spans="1:32" s="577" customFormat="1" ht="15.75" customHeight="1" x14ac:dyDescent="0.2">
      <c r="A104" s="175" t="s">
        <v>20</v>
      </c>
      <c r="B104" s="8" t="s">
        <v>1780</v>
      </c>
      <c r="C104" s="695" t="s">
        <v>1781</v>
      </c>
      <c r="D104" s="695" t="str">
        <f>VLOOKUP(C104,'Items in Tally'!$A$2:$D$4982,2,FALSE)</f>
        <v>35 PC</v>
      </c>
      <c r="E104" s="1130"/>
      <c r="F104" s="209">
        <v>45772</v>
      </c>
      <c r="G104" s="125">
        <v>3</v>
      </c>
      <c r="H104" s="1154">
        <v>37</v>
      </c>
      <c r="I104" s="9">
        <f t="shared" si="108"/>
        <v>3.7297297297297298</v>
      </c>
      <c r="J104" s="9">
        <f t="shared" si="108"/>
        <v>2.3783783783783785</v>
      </c>
      <c r="K104" s="9">
        <f t="shared" si="108"/>
        <v>1.7027027027027026</v>
      </c>
      <c r="L104" s="8"/>
      <c r="M104" s="8"/>
      <c r="N104" s="179"/>
      <c r="O104" s="8"/>
      <c r="P104" s="1129">
        <v>175</v>
      </c>
      <c r="Q104" s="1130">
        <v>125</v>
      </c>
      <c r="R104" s="1130">
        <v>100</v>
      </c>
      <c r="S104" s="1130"/>
      <c r="T104" s="1130"/>
      <c r="U104" s="1154"/>
      <c r="V104" s="643"/>
      <c r="W104" s="1130"/>
      <c r="X104" s="1134">
        <f t="shared" ref="X104:AC104" si="146">IF(P104="","",CEILING(P104*1.02,0.5))</f>
        <v>178.5</v>
      </c>
      <c r="Y104" s="1131">
        <f t="shared" si="146"/>
        <v>127.5</v>
      </c>
      <c r="Z104" s="1131">
        <f t="shared" si="146"/>
        <v>102</v>
      </c>
      <c r="AA104" s="1131" t="str">
        <f t="shared" si="146"/>
        <v/>
      </c>
      <c r="AB104" s="1131" t="str">
        <f t="shared" si="146"/>
        <v/>
      </c>
      <c r="AC104" s="440" t="str">
        <f t="shared" si="146"/>
        <v/>
      </c>
      <c r="AD104" s="759"/>
      <c r="AE104" s="8"/>
      <c r="AF104" s="8"/>
    </row>
    <row r="105" spans="1:32" s="577" customFormat="1" ht="15.75" customHeight="1" x14ac:dyDescent="0.2">
      <c r="A105" s="175" t="s">
        <v>20</v>
      </c>
      <c r="B105" s="8" t="s">
        <v>1782</v>
      </c>
      <c r="C105" s="695" t="s">
        <v>1783</v>
      </c>
      <c r="D105" s="695" t="str">
        <f>VLOOKUP(C105,'Items in Tally'!$A$2:$D$4982,2,FALSE)</f>
        <v>5 PC</v>
      </c>
      <c r="E105" s="112"/>
      <c r="F105" s="209">
        <v>43665</v>
      </c>
      <c r="G105" s="125">
        <v>25</v>
      </c>
      <c r="H105" s="1154">
        <v>280</v>
      </c>
      <c r="I105" s="9" t="str">
        <f t="shared" si="108"/>
        <v/>
      </c>
      <c r="J105" s="8"/>
      <c r="K105" s="8"/>
      <c r="L105" s="8"/>
      <c r="M105" s="8"/>
      <c r="N105" s="179"/>
      <c r="O105" s="8"/>
      <c r="P105" s="1129"/>
      <c r="Q105" s="1130"/>
      <c r="R105" s="1130"/>
      <c r="S105" s="1130"/>
      <c r="T105" s="1130"/>
      <c r="U105" s="1154"/>
      <c r="V105" s="643"/>
      <c r="W105" s="1130"/>
      <c r="X105" s="1134" t="str">
        <f t="shared" ref="X105:AC105" si="147">IF(P105="","",CEILING(P105*1.02,0.5))</f>
        <v/>
      </c>
      <c r="Y105" s="1131" t="str">
        <f t="shared" si="147"/>
        <v/>
      </c>
      <c r="Z105" s="1131" t="str">
        <f t="shared" si="147"/>
        <v/>
      </c>
      <c r="AA105" s="1131" t="str">
        <f t="shared" si="147"/>
        <v/>
      </c>
      <c r="AB105" s="1131" t="str">
        <f t="shared" si="147"/>
        <v/>
      </c>
      <c r="AC105" s="440" t="str">
        <f t="shared" si="147"/>
        <v/>
      </c>
      <c r="AD105" s="759"/>
      <c r="AE105" s="8"/>
      <c r="AF105" s="8"/>
    </row>
    <row r="106" spans="1:32" s="578" customFormat="1" ht="15.75" customHeight="1" x14ac:dyDescent="0.2">
      <c r="A106" s="171" t="s">
        <v>20</v>
      </c>
      <c r="B106" s="5" t="s">
        <v>1784</v>
      </c>
      <c r="C106" s="705" t="s">
        <v>1785</v>
      </c>
      <c r="D106" s="705" t="str">
        <f>VLOOKUP(C106,'Items in Tally'!$A$2:$D$4982,2,FALSE)</f>
        <v> </v>
      </c>
      <c r="E106" s="1150"/>
      <c r="F106" s="215">
        <v>43574</v>
      </c>
      <c r="G106" s="133">
        <v>25</v>
      </c>
      <c r="H106" s="1045">
        <v>270</v>
      </c>
      <c r="I106" s="6" t="str">
        <f t="shared" si="108"/>
        <v/>
      </c>
      <c r="J106" s="5"/>
      <c r="K106" s="5"/>
      <c r="L106" s="5"/>
      <c r="M106" s="5"/>
      <c r="N106" s="174"/>
      <c r="O106" s="5"/>
      <c r="P106" s="1122"/>
      <c r="Q106" s="1150"/>
      <c r="R106" s="1150"/>
      <c r="S106" s="1150"/>
      <c r="T106" s="1150"/>
      <c r="U106" s="1045"/>
      <c r="V106" s="609"/>
      <c r="W106" s="1150"/>
      <c r="X106" s="1152" t="str">
        <f t="shared" ref="X106:AC106" si="148">IF(P106="","",CEILING(P106*1.02,0.5))</f>
        <v/>
      </c>
      <c r="Y106" s="1148" t="str">
        <f t="shared" si="148"/>
        <v/>
      </c>
      <c r="Z106" s="1148" t="str">
        <f t="shared" si="148"/>
        <v/>
      </c>
      <c r="AA106" s="1148" t="str">
        <f t="shared" si="148"/>
        <v/>
      </c>
      <c r="AB106" s="1148" t="str">
        <f t="shared" si="148"/>
        <v/>
      </c>
      <c r="AC106" s="493" t="str">
        <f t="shared" si="148"/>
        <v/>
      </c>
      <c r="AD106" s="820"/>
      <c r="AE106" s="5"/>
      <c r="AF106" s="5"/>
    </row>
    <row r="107" spans="1:32" s="578" customFormat="1" ht="15.75" customHeight="1" x14ac:dyDescent="0.2">
      <c r="A107" s="171" t="s">
        <v>20</v>
      </c>
      <c r="B107" s="5" t="s">
        <v>1786</v>
      </c>
      <c r="D107" s="705" t="e">
        <f>VLOOKUP(C107,'Items in Tally'!$A$2:$D$4982,2,FALSE)</f>
        <v>#N/A</v>
      </c>
      <c r="E107" s="111" t="s">
        <v>1787</v>
      </c>
      <c r="F107" s="215">
        <v>45772</v>
      </c>
      <c r="G107" s="133">
        <v>10</v>
      </c>
      <c r="H107" s="1045">
        <v>125</v>
      </c>
      <c r="I107" s="6">
        <f t="shared" si="108"/>
        <v>1.4</v>
      </c>
      <c r="J107" s="5"/>
      <c r="K107" s="5"/>
      <c r="L107" s="5"/>
      <c r="M107" s="5"/>
      <c r="N107" s="174"/>
      <c r="O107" s="5"/>
      <c r="P107" s="1122">
        <v>300</v>
      </c>
      <c r="Q107" s="1150">
        <v>250</v>
      </c>
      <c r="R107" s="1150"/>
      <c r="S107" s="1150"/>
      <c r="T107" s="1150"/>
      <c r="U107" s="1045"/>
      <c r="V107" s="609"/>
      <c r="W107" s="1150"/>
      <c r="X107" s="1152">
        <f t="shared" ref="X107:AC107" si="149">IF(P107="","",CEILING(P107*1.02,0.5))</f>
        <v>306</v>
      </c>
      <c r="Y107" s="1148">
        <f t="shared" si="149"/>
        <v>255</v>
      </c>
      <c r="Z107" s="1148" t="str">
        <f t="shared" si="149"/>
        <v/>
      </c>
      <c r="AA107" s="1148" t="str">
        <f t="shared" si="149"/>
        <v/>
      </c>
      <c r="AB107" s="1148" t="str">
        <f t="shared" si="149"/>
        <v/>
      </c>
      <c r="AC107" s="493" t="str">
        <f t="shared" si="149"/>
        <v/>
      </c>
      <c r="AD107" s="820"/>
      <c r="AE107" s="5"/>
      <c r="AF107" s="5"/>
    </row>
    <row r="108" spans="1:32" s="577" customFormat="1" ht="15.75" customHeight="1" x14ac:dyDescent="0.2">
      <c r="A108" s="175" t="s">
        <v>20</v>
      </c>
      <c r="B108" s="8" t="s">
        <v>1788</v>
      </c>
      <c r="C108" s="695" t="s">
        <v>1789</v>
      </c>
      <c r="D108" s="695" t="str">
        <f>VLOOKUP(C108,'Items in Tally'!$A$2:$D$4982,2,FALSE)</f>
        <v>13 PC</v>
      </c>
      <c r="E108" s="112" t="s">
        <v>1790</v>
      </c>
      <c r="F108" s="209">
        <v>45772</v>
      </c>
      <c r="G108" s="125">
        <v>6</v>
      </c>
      <c r="H108" s="1154">
        <v>75</v>
      </c>
      <c r="I108" s="9">
        <f t="shared" si="108"/>
        <v>2</v>
      </c>
      <c r="J108" s="8"/>
      <c r="K108" s="8"/>
      <c r="L108" s="8"/>
      <c r="M108" s="8"/>
      <c r="N108" s="179"/>
      <c r="O108" s="8"/>
      <c r="P108" s="1129">
        <v>225</v>
      </c>
      <c r="Q108" s="1130">
        <v>175</v>
      </c>
      <c r="R108" s="1130"/>
      <c r="S108" s="1130"/>
      <c r="T108" s="1130"/>
      <c r="U108" s="1154"/>
      <c r="V108" s="643"/>
      <c r="W108" s="1130"/>
      <c r="X108" s="1134">
        <f t="shared" ref="X108:AC108" si="150">IF(P108="","",CEILING(P108*1.02,0.5))</f>
        <v>229.5</v>
      </c>
      <c r="Y108" s="1131">
        <f t="shared" si="150"/>
        <v>178.5</v>
      </c>
      <c r="Z108" s="1131" t="str">
        <f t="shared" si="150"/>
        <v/>
      </c>
      <c r="AA108" s="1131" t="str">
        <f t="shared" si="150"/>
        <v/>
      </c>
      <c r="AB108" s="1131" t="str">
        <f t="shared" si="150"/>
        <v/>
      </c>
      <c r="AC108" s="440" t="str">
        <f t="shared" si="150"/>
        <v/>
      </c>
      <c r="AD108" s="759"/>
      <c r="AE108" s="8"/>
      <c r="AF108" s="8"/>
    </row>
    <row r="109" spans="1:32" s="578" customFormat="1" ht="15.75" customHeight="1" x14ac:dyDescent="0.2">
      <c r="A109" s="171" t="s">
        <v>20</v>
      </c>
      <c r="B109" s="5" t="s">
        <v>1791</v>
      </c>
      <c r="C109" s="705" t="s">
        <v>1792</v>
      </c>
      <c r="D109" s="705" t="str">
        <f>VLOOKUP(C109,'Items in Tally'!$A$2:$D$4982,2,FALSE)</f>
        <v> </v>
      </c>
      <c r="E109" s="108" t="s">
        <v>1793</v>
      </c>
      <c r="F109" s="215"/>
      <c r="G109" s="133" t="s">
        <v>1794</v>
      </c>
      <c r="H109" s="1045">
        <v>460</v>
      </c>
      <c r="I109" s="6" t="str">
        <f t="shared" si="108"/>
        <v/>
      </c>
      <c r="J109" s="5"/>
      <c r="K109" s="5"/>
      <c r="L109" s="5"/>
      <c r="M109" s="5"/>
      <c r="N109" s="174"/>
      <c r="O109" s="5"/>
      <c r="P109" s="1122"/>
      <c r="Q109" s="1150"/>
      <c r="R109" s="1150"/>
      <c r="S109" s="1150"/>
      <c r="T109" s="1150"/>
      <c r="U109" s="1045"/>
      <c r="V109" s="609"/>
      <c r="W109" s="1150"/>
      <c r="X109" s="1152" t="str">
        <f t="shared" ref="X109:AC109" si="151">IF(P109="","",CEILING(P109*1.02,0.5))</f>
        <v/>
      </c>
      <c r="Y109" s="1148" t="str">
        <f t="shared" si="151"/>
        <v/>
      </c>
      <c r="Z109" s="1148" t="str">
        <f t="shared" si="151"/>
        <v/>
      </c>
      <c r="AA109" s="1148" t="str">
        <f t="shared" si="151"/>
        <v/>
      </c>
      <c r="AB109" s="1148" t="str">
        <f t="shared" si="151"/>
        <v/>
      </c>
      <c r="AC109" s="493" t="str">
        <f t="shared" si="151"/>
        <v/>
      </c>
      <c r="AD109" s="820"/>
      <c r="AE109" s="5"/>
      <c r="AF109" s="5"/>
    </row>
    <row r="110" spans="1:32" s="578" customFormat="1" ht="15.75" customHeight="1" x14ac:dyDescent="0.2">
      <c r="A110" s="171" t="s">
        <v>20</v>
      </c>
      <c r="B110" s="5" t="s">
        <v>1795</v>
      </c>
      <c r="C110" s="705" t="s">
        <v>1796</v>
      </c>
      <c r="D110" s="705" t="str">
        <f>VLOOKUP(C110,'Items in Tally'!$A$2:$D$4982,2,FALSE)</f>
        <v> </v>
      </c>
      <c r="E110" s="108" t="s">
        <v>1797</v>
      </c>
      <c r="F110" s="215">
        <v>43709</v>
      </c>
      <c r="G110" s="133" t="s">
        <v>1798</v>
      </c>
      <c r="H110" s="1045">
        <v>210</v>
      </c>
      <c r="I110" s="6">
        <f t="shared" si="108"/>
        <v>1.3809523809523809</v>
      </c>
      <c r="J110" s="5"/>
      <c r="K110" s="5"/>
      <c r="L110" s="5"/>
      <c r="M110" s="5"/>
      <c r="N110" s="174"/>
      <c r="O110" s="5"/>
      <c r="P110" s="1122">
        <v>500</v>
      </c>
      <c r="Q110" s="1150">
        <v>450</v>
      </c>
      <c r="R110" s="1150"/>
      <c r="S110" s="1150"/>
      <c r="T110" s="1150"/>
      <c r="U110" s="1045"/>
      <c r="V110" s="609"/>
      <c r="W110" s="1150"/>
      <c r="X110" s="1152">
        <f t="shared" ref="X110:AC110" si="152">IF(P110="","",CEILING(P110*1.02,0.5))</f>
        <v>510</v>
      </c>
      <c r="Y110" s="1148">
        <f t="shared" si="152"/>
        <v>459</v>
      </c>
      <c r="Z110" s="1148" t="str">
        <f t="shared" si="152"/>
        <v/>
      </c>
      <c r="AA110" s="1148" t="str">
        <f t="shared" si="152"/>
        <v/>
      </c>
      <c r="AB110" s="1148" t="str">
        <f t="shared" si="152"/>
        <v/>
      </c>
      <c r="AC110" s="493" t="str">
        <f t="shared" si="152"/>
        <v/>
      </c>
      <c r="AD110" s="820"/>
      <c r="AE110" s="5"/>
      <c r="AF110" s="5"/>
    </row>
    <row r="111" spans="1:32" s="578" customFormat="1" ht="15.75" customHeight="1" x14ac:dyDescent="0.2">
      <c r="A111" s="171" t="s">
        <v>20</v>
      </c>
      <c r="B111" s="5" t="s">
        <v>1799</v>
      </c>
      <c r="C111" s="705" t="s">
        <v>1800</v>
      </c>
      <c r="D111" s="705" t="str">
        <f>VLOOKUP(C111,'Items in Tally'!$A$2:$D$4982,2,FALSE)</f>
        <v> </v>
      </c>
      <c r="E111" s="108" t="s">
        <v>1801</v>
      </c>
      <c r="F111" s="215">
        <v>44228</v>
      </c>
      <c r="G111" s="133" t="s">
        <v>1802</v>
      </c>
      <c r="H111" s="1045">
        <v>725</v>
      </c>
      <c r="I111" s="6">
        <f t="shared" si="108"/>
        <v>1.0689655172413794</v>
      </c>
      <c r="J111" s="5"/>
      <c r="K111" s="5"/>
      <c r="L111" s="5"/>
      <c r="M111" s="5"/>
      <c r="N111" s="174"/>
      <c r="O111" s="5"/>
      <c r="P111" s="1122">
        <v>1500</v>
      </c>
      <c r="Q111" s="1150">
        <v>1250</v>
      </c>
      <c r="R111" s="1150"/>
      <c r="S111" s="1150"/>
      <c r="T111" s="1150"/>
      <c r="U111" s="1045"/>
      <c r="V111" s="609"/>
      <c r="W111" s="1150"/>
      <c r="X111" s="1152">
        <f t="shared" ref="X111:AC111" si="153">IF(P111="","",CEILING(P111*1.02,0.5))</f>
        <v>1530</v>
      </c>
      <c r="Y111" s="1148">
        <f t="shared" si="153"/>
        <v>1275</v>
      </c>
      <c r="Z111" s="1148" t="str">
        <f t="shared" si="153"/>
        <v/>
      </c>
      <c r="AA111" s="1148" t="str">
        <f t="shared" si="153"/>
        <v/>
      </c>
      <c r="AB111" s="1148" t="str">
        <f t="shared" si="153"/>
        <v/>
      </c>
      <c r="AC111" s="493" t="str">
        <f t="shared" si="153"/>
        <v/>
      </c>
      <c r="AD111" s="820"/>
      <c r="AE111" s="5"/>
      <c r="AF111" s="5"/>
    </row>
    <row r="112" spans="1:32" ht="15.75" customHeight="1" x14ac:dyDescent="0.2">
      <c r="A112" s="171" t="s">
        <v>20</v>
      </c>
      <c r="B112" s="5" t="s">
        <v>1803</v>
      </c>
      <c r="C112" s="695" t="s">
        <v>1804</v>
      </c>
      <c r="D112" s="695" t="str">
        <f>VLOOKUP(C112,'Items in Tally'!$A$2:$D$4982,2,FALSE)</f>
        <v>2 PC</v>
      </c>
      <c r="E112" s="1150"/>
      <c r="F112" s="215"/>
      <c r="G112" s="133"/>
      <c r="H112" s="1045"/>
      <c r="I112" s="6" t="str">
        <f t="shared" si="108"/>
        <v/>
      </c>
      <c r="J112" s="5"/>
      <c r="K112" s="5"/>
      <c r="L112" s="5"/>
      <c r="M112" s="5"/>
      <c r="N112" s="174"/>
      <c r="O112" s="5"/>
      <c r="P112" s="1122"/>
      <c r="Q112" s="1150"/>
      <c r="R112" s="1150"/>
      <c r="S112" s="1150"/>
      <c r="T112" s="1150"/>
      <c r="U112" s="1045"/>
      <c r="V112" s="609"/>
      <c r="W112" s="1150"/>
      <c r="X112" s="1152" t="str">
        <f t="shared" ref="X112:AC112" si="154">IF(P112="","",CEILING(P112*1.02,0.5))</f>
        <v/>
      </c>
      <c r="Y112" s="1148" t="str">
        <f t="shared" si="154"/>
        <v/>
      </c>
      <c r="Z112" s="1148" t="str">
        <f t="shared" si="154"/>
        <v/>
      </c>
      <c r="AA112" s="1148" t="str">
        <f t="shared" si="154"/>
        <v/>
      </c>
      <c r="AB112" s="1148" t="str">
        <f t="shared" si="154"/>
        <v/>
      </c>
      <c r="AC112" s="493" t="str">
        <f t="shared" si="154"/>
        <v/>
      </c>
      <c r="AD112" s="820"/>
      <c r="AE112" s="5"/>
      <c r="AF112" s="5"/>
    </row>
    <row r="113" spans="1:32" s="578" customFormat="1" ht="15.75" customHeight="1" x14ac:dyDescent="0.2">
      <c r="A113" s="171" t="s">
        <v>20</v>
      </c>
      <c r="B113" s="5" t="s">
        <v>1805</v>
      </c>
      <c r="D113" s="705" t="e">
        <f>VLOOKUP(C113,'Items in Tally'!$A$2:$D$4982,2,FALSE)</f>
        <v>#N/A</v>
      </c>
      <c r="E113" s="111" t="s">
        <v>1806</v>
      </c>
      <c r="F113" s="215"/>
      <c r="G113" s="133"/>
      <c r="H113" s="1045"/>
      <c r="I113" s="6" t="str">
        <f t="shared" si="108"/>
        <v/>
      </c>
      <c r="J113" s="5"/>
      <c r="K113" s="5"/>
      <c r="L113" s="5"/>
      <c r="M113" s="5"/>
      <c r="N113" s="174"/>
      <c r="O113" s="5"/>
      <c r="P113" s="1122"/>
      <c r="Q113" s="1150"/>
      <c r="R113" s="1150"/>
      <c r="S113" s="1150"/>
      <c r="T113" s="1150"/>
      <c r="U113" s="1045"/>
      <c r="V113" s="609"/>
      <c r="W113" s="1150"/>
      <c r="X113" s="1152" t="str">
        <f t="shared" ref="X113:AC113" si="155">IF(P113="","",CEILING(P113*1.02,0.5))</f>
        <v/>
      </c>
      <c r="Y113" s="1148" t="str">
        <f t="shared" si="155"/>
        <v/>
      </c>
      <c r="Z113" s="1148" t="str">
        <f t="shared" si="155"/>
        <v/>
      </c>
      <c r="AA113" s="1148" t="str">
        <f t="shared" si="155"/>
        <v/>
      </c>
      <c r="AB113" s="1148" t="str">
        <f t="shared" si="155"/>
        <v/>
      </c>
      <c r="AC113" s="493" t="str">
        <f t="shared" si="155"/>
        <v/>
      </c>
      <c r="AD113" s="820"/>
      <c r="AE113" s="5"/>
      <c r="AF113" s="5"/>
    </row>
    <row r="114" spans="1:32" s="624" customFormat="1" ht="15.75" customHeight="1" x14ac:dyDescent="0.2">
      <c r="A114" s="536" t="s">
        <v>47</v>
      </c>
      <c r="B114" s="119" t="s">
        <v>1807</v>
      </c>
      <c r="C114" s="708" t="s">
        <v>1808</v>
      </c>
      <c r="D114" s="695" t="str">
        <f>VLOOKUP(C114,'Items in Tally'!$A$2:$D$4982,2,FALSE)</f>
        <v>69 PC</v>
      </c>
      <c r="E114" s="720"/>
      <c r="F114" s="537">
        <v>45772</v>
      </c>
      <c r="G114" s="586">
        <v>5</v>
      </c>
      <c r="H114" s="539">
        <v>60</v>
      </c>
      <c r="I114" s="120">
        <f t="shared" si="108"/>
        <v>2.3333333333333335</v>
      </c>
      <c r="J114" s="120">
        <f t="shared" si="108"/>
        <v>1.6666666666666665</v>
      </c>
      <c r="K114" s="120">
        <f t="shared" si="108"/>
        <v>1.3333333333333335</v>
      </c>
      <c r="L114" s="119"/>
      <c r="M114" s="119"/>
      <c r="N114" s="600"/>
      <c r="O114" s="119"/>
      <c r="P114" s="1159">
        <v>200</v>
      </c>
      <c r="Q114" s="1157">
        <v>160</v>
      </c>
      <c r="R114" s="1157">
        <v>140</v>
      </c>
      <c r="S114" s="1157"/>
      <c r="T114" s="1157"/>
      <c r="U114" s="539"/>
      <c r="V114" s="699"/>
      <c r="W114" s="1157"/>
      <c r="X114" s="1163">
        <f t="shared" ref="X114:AC114" si="156">IF(P114="","",CEILING(P114*1.02,0.5))</f>
        <v>204</v>
      </c>
      <c r="Y114" s="1164">
        <f t="shared" si="156"/>
        <v>163.5</v>
      </c>
      <c r="Z114" s="1164">
        <f t="shared" si="156"/>
        <v>143</v>
      </c>
      <c r="AA114" s="1164" t="str">
        <f t="shared" si="156"/>
        <v/>
      </c>
      <c r="AB114" s="1164" t="str">
        <f t="shared" si="156"/>
        <v/>
      </c>
      <c r="AC114" s="697" t="str">
        <f t="shared" si="156"/>
        <v/>
      </c>
      <c r="AD114" s="819"/>
      <c r="AE114" s="119"/>
      <c r="AF114" s="119"/>
    </row>
    <row r="115" spans="1:32" ht="15.75" customHeight="1" x14ac:dyDescent="0.2">
      <c r="A115" s="175"/>
      <c r="B115" s="8"/>
      <c r="D115" s="695" t="e">
        <f>VLOOKUP(C115,'Items in Tally'!$A$2:$D$4982,2,FALSE)</f>
        <v>#N/A</v>
      </c>
      <c r="E115" s="112"/>
      <c r="F115" s="209"/>
      <c r="G115" s="125"/>
      <c r="H115" s="1154"/>
      <c r="I115" s="9" t="str">
        <f t="shared" si="108"/>
        <v/>
      </c>
      <c r="J115" s="8"/>
      <c r="K115" s="8"/>
      <c r="L115" s="8"/>
      <c r="M115" s="8"/>
      <c r="N115" s="179"/>
      <c r="O115" s="8"/>
      <c r="P115" s="1129"/>
      <c r="Q115" s="1130"/>
      <c r="R115" s="1130"/>
      <c r="S115" s="1130"/>
      <c r="T115" s="1130"/>
      <c r="U115" s="1154"/>
      <c r="V115" s="643"/>
      <c r="W115" s="1130"/>
      <c r="X115" s="1134" t="str">
        <f t="shared" ref="X115:AC115" si="157">IF(P115="","",CEILING(P115*1.02,0.5))</f>
        <v/>
      </c>
      <c r="Y115" s="1131" t="str">
        <f t="shared" si="157"/>
        <v/>
      </c>
      <c r="Z115" s="1131" t="str">
        <f t="shared" si="157"/>
        <v/>
      </c>
      <c r="AA115" s="1131" t="str">
        <f t="shared" si="157"/>
        <v/>
      </c>
      <c r="AB115" s="1131" t="str">
        <f t="shared" si="157"/>
        <v/>
      </c>
      <c r="AC115" s="440" t="str">
        <f t="shared" si="157"/>
        <v/>
      </c>
      <c r="AD115" s="759"/>
      <c r="AE115" s="8"/>
      <c r="AF115" s="8"/>
    </row>
    <row r="116" spans="1:32" s="577" customFormat="1" ht="15.75" customHeight="1" x14ac:dyDescent="0.2">
      <c r="A116" s="175" t="s">
        <v>20</v>
      </c>
      <c r="B116" s="8" t="s">
        <v>1809</v>
      </c>
      <c r="C116" s="695" t="s">
        <v>1810</v>
      </c>
      <c r="D116" s="695" t="str">
        <f>VLOOKUP(C116,'Items in Tally'!$A$2:$D$4982,2,FALSE)</f>
        <v>104 PC</v>
      </c>
      <c r="E116" s="1130" t="s">
        <v>1811</v>
      </c>
      <c r="F116" s="295">
        <v>45772</v>
      </c>
      <c r="G116" s="42">
        <v>35</v>
      </c>
      <c r="H116" s="1154">
        <v>430</v>
      </c>
      <c r="I116" s="9">
        <f t="shared" si="108"/>
        <v>0.7441860465116279</v>
      </c>
      <c r="J116" s="8"/>
      <c r="K116" s="8"/>
      <c r="L116" s="8"/>
      <c r="M116" s="8"/>
      <c r="N116" s="179"/>
      <c r="O116" s="8"/>
      <c r="P116" s="1129">
        <v>750</v>
      </c>
      <c r="Q116" s="1130">
        <v>700</v>
      </c>
      <c r="R116" s="1130"/>
      <c r="S116" s="1130"/>
      <c r="T116" s="1130"/>
      <c r="U116" s="1154"/>
      <c r="V116" s="643"/>
      <c r="W116" s="1130"/>
      <c r="X116" s="1134">
        <f t="shared" ref="X116:AC116" si="158">IF(P116="","",CEILING(P116*1.02,0.5))</f>
        <v>765</v>
      </c>
      <c r="Y116" s="1131">
        <f t="shared" si="158"/>
        <v>714</v>
      </c>
      <c r="Z116" s="1131" t="str">
        <f t="shared" si="158"/>
        <v/>
      </c>
      <c r="AA116" s="1131" t="str">
        <f t="shared" si="158"/>
        <v/>
      </c>
      <c r="AB116" s="1131" t="str">
        <f t="shared" si="158"/>
        <v/>
      </c>
      <c r="AC116" s="440" t="str">
        <f t="shared" si="158"/>
        <v/>
      </c>
      <c r="AD116" s="759"/>
      <c r="AE116" s="8"/>
      <c r="AF116" s="8"/>
    </row>
    <row r="117" spans="1:32" s="577" customFormat="1" ht="15.75" customHeight="1" x14ac:dyDescent="0.2">
      <c r="A117" s="175" t="s">
        <v>20</v>
      </c>
      <c r="B117" s="8" t="s">
        <v>1812</v>
      </c>
      <c r="C117" s="695" t="s">
        <v>1813</v>
      </c>
      <c r="D117" s="695" t="str">
        <f>VLOOKUP(C117,'Items in Tally'!$A$2:$D$4982,2,FALSE)</f>
        <v>15 PC</v>
      </c>
      <c r="E117" s="1130"/>
      <c r="F117" s="295">
        <v>45559</v>
      </c>
      <c r="G117" s="42">
        <v>5</v>
      </c>
      <c r="H117" s="1154">
        <v>60.5</v>
      </c>
      <c r="I117" s="9">
        <f t="shared" si="108"/>
        <v>3.9586776859504136</v>
      </c>
      <c r="J117" s="8"/>
      <c r="K117" s="8"/>
      <c r="L117" s="8"/>
      <c r="M117" s="8"/>
      <c r="N117" s="179"/>
      <c r="O117" s="8"/>
      <c r="P117" s="1129">
        <v>300</v>
      </c>
      <c r="Q117" s="1130">
        <v>250</v>
      </c>
      <c r="R117" s="1130"/>
      <c r="S117" s="1130"/>
      <c r="T117" s="1130"/>
      <c r="U117" s="1154"/>
      <c r="V117" s="643"/>
      <c r="W117" s="1130"/>
      <c r="X117" s="1134">
        <f t="shared" ref="X117:AC117" si="159">IF(P117="","",CEILING(P117*1.02,0.5))</f>
        <v>306</v>
      </c>
      <c r="Y117" s="1131">
        <f t="shared" si="159"/>
        <v>255</v>
      </c>
      <c r="Z117" s="1131" t="str">
        <f t="shared" si="159"/>
        <v/>
      </c>
      <c r="AA117" s="1131" t="str">
        <f t="shared" si="159"/>
        <v/>
      </c>
      <c r="AB117" s="1131" t="str">
        <f t="shared" si="159"/>
        <v/>
      </c>
      <c r="AC117" s="440" t="str">
        <f t="shared" si="159"/>
        <v/>
      </c>
      <c r="AD117" s="759"/>
      <c r="AE117" s="8"/>
      <c r="AF117" s="8"/>
    </row>
    <row r="118" spans="1:32" s="652" customFormat="1" ht="15.75" customHeight="1" x14ac:dyDescent="0.2">
      <c r="A118" s="649" t="s">
        <v>20</v>
      </c>
      <c r="B118" s="650" t="s">
        <v>1814</v>
      </c>
      <c r="C118" s="709" t="s">
        <v>1815</v>
      </c>
      <c r="D118" s="709" t="str">
        <f>VLOOKUP(C118,'Items in Tally'!$A$2:$D$4982,2,FALSE)</f>
        <v>16 PC</v>
      </c>
      <c r="E118" s="823"/>
      <c r="F118" s="787">
        <v>45650</v>
      </c>
      <c r="G118" s="1095">
        <v>15</v>
      </c>
      <c r="H118" s="809">
        <v>183</v>
      </c>
      <c r="I118" s="651"/>
      <c r="J118" s="650"/>
      <c r="K118" s="650"/>
      <c r="L118" s="650"/>
      <c r="M118" s="650"/>
      <c r="N118" s="766"/>
      <c r="O118" s="650"/>
      <c r="P118" s="826">
        <v>400</v>
      </c>
      <c r="Q118" s="823">
        <v>350</v>
      </c>
      <c r="R118" s="823"/>
      <c r="S118" s="823"/>
      <c r="T118" s="823"/>
      <c r="U118" s="809"/>
      <c r="V118" s="788"/>
      <c r="W118" s="823"/>
      <c r="X118" s="825"/>
      <c r="Y118" s="827"/>
      <c r="Z118" s="827"/>
      <c r="AA118" s="827"/>
      <c r="AB118" s="827"/>
      <c r="AC118" s="1096"/>
      <c r="AD118" s="1097"/>
      <c r="AE118" s="650"/>
      <c r="AF118" s="650"/>
    </row>
    <row r="119" spans="1:32" s="577" customFormat="1" ht="15.75" customHeight="1" x14ac:dyDescent="0.2">
      <c r="A119" s="175" t="s">
        <v>20</v>
      </c>
      <c r="B119" s="8" t="s">
        <v>1816</v>
      </c>
      <c r="C119" s="577" t="s">
        <v>1817</v>
      </c>
      <c r="D119" s="695" t="str">
        <f>VLOOKUP(C119,'Items in Tally'!$A$2:$D$4982,2,FALSE)</f>
        <v>41 PC</v>
      </c>
      <c r="E119" s="1130"/>
      <c r="F119" s="295">
        <v>45772</v>
      </c>
      <c r="G119" s="42">
        <v>35</v>
      </c>
      <c r="H119" s="1154">
        <v>430</v>
      </c>
      <c r="I119" s="9"/>
      <c r="J119" s="8"/>
      <c r="K119" s="8"/>
      <c r="L119" s="8"/>
      <c r="M119" s="8"/>
      <c r="N119" s="179"/>
      <c r="O119" s="8"/>
      <c r="P119" s="1129">
        <v>850</v>
      </c>
      <c r="Q119" s="1130">
        <v>800</v>
      </c>
      <c r="R119" s="1130"/>
      <c r="S119" s="1130"/>
      <c r="T119" s="1130"/>
      <c r="U119" s="1154"/>
      <c r="V119" s="643"/>
      <c r="W119" s="1130"/>
      <c r="X119" s="1134"/>
      <c r="Y119" s="1131"/>
      <c r="Z119" s="1131"/>
      <c r="AA119" s="1131"/>
      <c r="AB119" s="1131"/>
      <c r="AC119" s="440"/>
      <c r="AD119" s="759"/>
      <c r="AE119" s="8"/>
      <c r="AF119" s="8"/>
    </row>
    <row r="120" spans="1:32" s="578" customFormat="1" ht="15.75" customHeight="1" x14ac:dyDescent="0.2">
      <c r="A120" s="171" t="s">
        <v>20</v>
      </c>
      <c r="B120" s="5" t="s">
        <v>1818</v>
      </c>
      <c r="C120" s="705" t="s">
        <v>1819</v>
      </c>
      <c r="D120" s="705" t="str">
        <f>VLOOKUP(C120,'Items in Tally'!$A$2:$D$4982,2,FALSE)</f>
        <v> </v>
      </c>
      <c r="E120" s="1150"/>
      <c r="F120" s="296">
        <v>45650</v>
      </c>
      <c r="G120" s="61">
        <v>5</v>
      </c>
      <c r="H120" s="1045">
        <v>60</v>
      </c>
      <c r="I120" s="6">
        <f t="shared" si="108"/>
        <v>2.3333333333333335</v>
      </c>
      <c r="J120" s="5"/>
      <c r="K120" s="5"/>
      <c r="L120" s="5"/>
      <c r="M120" s="5"/>
      <c r="N120" s="174"/>
      <c r="O120" s="5"/>
      <c r="P120" s="1122">
        <v>200</v>
      </c>
      <c r="Q120" s="1150">
        <v>160</v>
      </c>
      <c r="R120" s="1150"/>
      <c r="S120" s="1150"/>
      <c r="T120" s="1150"/>
      <c r="U120" s="1045"/>
      <c r="V120" s="609"/>
      <c r="W120" s="1150"/>
      <c r="X120" s="1152">
        <f t="shared" ref="X120:AC120" si="160">IF(P120="","",CEILING(P120*1.02,0.5))</f>
        <v>204</v>
      </c>
      <c r="Y120" s="1148">
        <f t="shared" si="160"/>
        <v>163.5</v>
      </c>
      <c r="Z120" s="1148" t="str">
        <f t="shared" si="160"/>
        <v/>
      </c>
      <c r="AA120" s="1148" t="str">
        <f t="shared" si="160"/>
        <v/>
      </c>
      <c r="AB120" s="1148" t="str">
        <f t="shared" si="160"/>
        <v/>
      </c>
      <c r="AC120" s="493" t="str">
        <f t="shared" si="160"/>
        <v/>
      </c>
      <c r="AD120" s="820"/>
      <c r="AE120" s="5"/>
      <c r="AF120" s="5"/>
    </row>
    <row r="121" spans="1:32" s="578" customFormat="1" ht="15.75" customHeight="1" x14ac:dyDescent="0.2">
      <c r="A121" s="171" t="s">
        <v>20</v>
      </c>
      <c r="B121" s="5" t="s">
        <v>1820</v>
      </c>
      <c r="C121" s="705" t="s">
        <v>1821</v>
      </c>
      <c r="D121" s="705" t="str">
        <f>VLOOKUP(C121,'Items in Tally'!$A$2:$D$4982,2,FALSE)</f>
        <v> </v>
      </c>
      <c r="E121" s="1150"/>
      <c r="F121" s="296">
        <v>45772</v>
      </c>
      <c r="G121" s="61">
        <v>35</v>
      </c>
      <c r="H121" s="1045">
        <v>427</v>
      </c>
      <c r="I121" s="6"/>
      <c r="J121" s="5"/>
      <c r="K121" s="5"/>
      <c r="L121" s="5"/>
      <c r="M121" s="5"/>
      <c r="N121" s="174"/>
      <c r="O121" s="5"/>
      <c r="P121" s="1122">
        <v>900</v>
      </c>
      <c r="Q121" s="1150">
        <v>800</v>
      </c>
      <c r="R121" s="1150"/>
      <c r="S121" s="1150"/>
      <c r="T121" s="1150"/>
      <c r="U121" s="1045"/>
      <c r="V121" s="609"/>
      <c r="W121" s="1150"/>
      <c r="X121" s="1152"/>
      <c r="Y121" s="1148"/>
      <c r="Z121" s="1148"/>
      <c r="AA121" s="1148"/>
      <c r="AB121" s="1148"/>
      <c r="AC121" s="493"/>
      <c r="AD121" s="820"/>
      <c r="AE121" s="5"/>
      <c r="AF121" s="5"/>
    </row>
    <row r="122" spans="1:32" s="578" customFormat="1" ht="15.75" customHeight="1" x14ac:dyDescent="0.2">
      <c r="A122" s="171" t="s">
        <v>20</v>
      </c>
      <c r="B122" s="5" t="s">
        <v>1822</v>
      </c>
      <c r="C122" s="705"/>
      <c r="D122" s="705" t="e">
        <f>VLOOKUP(C122,'Items in Tally'!$A$2:$D$4982,2,FALSE)</f>
        <v>#N/A</v>
      </c>
      <c r="E122" s="1150"/>
      <c r="F122" s="296">
        <v>45498</v>
      </c>
      <c r="G122" s="61">
        <v>25</v>
      </c>
      <c r="H122" s="1045">
        <v>302</v>
      </c>
      <c r="I122" s="6"/>
      <c r="J122" s="5"/>
      <c r="K122" s="5"/>
      <c r="L122" s="5"/>
      <c r="M122" s="5"/>
      <c r="N122" s="174"/>
      <c r="O122" s="5"/>
      <c r="P122" s="1122">
        <v>1000</v>
      </c>
      <c r="Q122" s="1150">
        <v>900</v>
      </c>
      <c r="R122" s="1150"/>
      <c r="S122" s="1150"/>
      <c r="T122" s="1150"/>
      <c r="U122" s="1045"/>
      <c r="V122" s="609"/>
      <c r="W122" s="1150"/>
      <c r="X122" s="1152"/>
      <c r="Y122" s="1148"/>
      <c r="Z122" s="1148"/>
      <c r="AA122" s="1148"/>
      <c r="AB122" s="1148"/>
      <c r="AC122" s="493"/>
      <c r="AD122" s="820"/>
      <c r="AE122" s="5"/>
      <c r="AF122" s="5"/>
    </row>
    <row r="123" spans="1:32" s="578" customFormat="1" ht="15.75" customHeight="1" x14ac:dyDescent="0.2">
      <c r="A123" s="171" t="s">
        <v>20</v>
      </c>
      <c r="B123" s="5" t="s">
        <v>1823</v>
      </c>
      <c r="C123" s="695" t="s">
        <v>1824</v>
      </c>
      <c r="D123" s="695" t="str">
        <f>VLOOKUP(C123,'Items in Tally'!$A$2:$D$4982,2,FALSE)</f>
        <v>2 PC</v>
      </c>
      <c r="E123" s="1150" t="s">
        <v>1825</v>
      </c>
      <c r="F123" s="296">
        <v>45315</v>
      </c>
      <c r="G123" s="61">
        <v>18</v>
      </c>
      <c r="H123" s="1045">
        <v>216</v>
      </c>
      <c r="I123" s="6">
        <f t="shared" si="108"/>
        <v>3.6296296296296298</v>
      </c>
      <c r="J123" s="5"/>
      <c r="K123" s="5"/>
      <c r="L123" s="5"/>
      <c r="M123" s="5"/>
      <c r="N123" s="174"/>
      <c r="O123" s="5"/>
      <c r="P123" s="1122">
        <v>1000</v>
      </c>
      <c r="Q123" s="1150"/>
      <c r="R123" s="1150"/>
      <c r="S123" s="1150"/>
      <c r="T123" s="1150"/>
      <c r="U123" s="1045"/>
      <c r="V123" s="609"/>
      <c r="W123" s="1150"/>
      <c r="X123" s="1152">
        <f t="shared" ref="X123:AC123" si="161">IF(P123="","",CEILING(P123*1.02,0.5))</f>
        <v>1020</v>
      </c>
      <c r="Y123" s="1148" t="str">
        <f t="shared" si="161"/>
        <v/>
      </c>
      <c r="Z123" s="1148" t="str">
        <f t="shared" si="161"/>
        <v/>
      </c>
      <c r="AA123" s="1148" t="str">
        <f t="shared" si="161"/>
        <v/>
      </c>
      <c r="AB123" s="1148" t="str">
        <f t="shared" si="161"/>
        <v/>
      </c>
      <c r="AC123" s="493" t="str">
        <f t="shared" si="161"/>
        <v/>
      </c>
      <c r="AD123" s="820"/>
      <c r="AE123" s="5"/>
      <c r="AF123" s="5"/>
    </row>
    <row r="124" spans="1:32" s="578" customFormat="1" ht="15.75" customHeight="1" x14ac:dyDescent="0.2">
      <c r="A124" s="171" t="s">
        <v>20</v>
      </c>
      <c r="B124" s="5" t="s">
        <v>1826</v>
      </c>
      <c r="C124" s="705" t="s">
        <v>1827</v>
      </c>
      <c r="D124" s="705" t="str">
        <f>VLOOKUP(C124,'Items in Tally'!$A$2:$D$4982,2,FALSE)</f>
        <v> </v>
      </c>
      <c r="E124" s="1150" t="s">
        <v>1828</v>
      </c>
      <c r="F124" s="215">
        <v>43983</v>
      </c>
      <c r="G124" s="133">
        <v>70</v>
      </c>
      <c r="H124" s="1045">
        <v>800</v>
      </c>
      <c r="I124" s="6">
        <f t="shared" si="108"/>
        <v>0.875</v>
      </c>
      <c r="J124" s="5"/>
      <c r="K124" s="5"/>
      <c r="L124" s="5"/>
      <c r="M124" s="5"/>
      <c r="N124" s="174"/>
      <c r="O124" s="5"/>
      <c r="P124" s="1122">
        <v>1500</v>
      </c>
      <c r="Q124" s="1150"/>
      <c r="R124" s="1150"/>
      <c r="S124" s="1150"/>
      <c r="T124" s="1150"/>
      <c r="U124" s="1045"/>
      <c r="V124" s="609"/>
      <c r="W124" s="1150"/>
      <c r="X124" s="1152">
        <f t="shared" ref="X124:AC124" si="162">IF(P124="","",CEILING(P124*1.02,0.5))</f>
        <v>1530</v>
      </c>
      <c r="Y124" s="1148" t="str">
        <f t="shared" si="162"/>
        <v/>
      </c>
      <c r="Z124" s="1148" t="str">
        <f t="shared" si="162"/>
        <v/>
      </c>
      <c r="AA124" s="1148" t="str">
        <f t="shared" si="162"/>
        <v/>
      </c>
      <c r="AB124" s="1148" t="str">
        <f t="shared" si="162"/>
        <v/>
      </c>
      <c r="AC124" s="493" t="str">
        <f t="shared" si="162"/>
        <v/>
      </c>
      <c r="AD124" s="820"/>
      <c r="AE124" s="5"/>
      <c r="AF124" s="5"/>
    </row>
    <row r="125" spans="1:32" s="578" customFormat="1" ht="16.5" customHeight="1" x14ac:dyDescent="0.2">
      <c r="A125" s="171" t="s">
        <v>20</v>
      </c>
      <c r="B125" s="5" t="s">
        <v>1829</v>
      </c>
      <c r="C125" s="705" t="s">
        <v>1830</v>
      </c>
      <c r="D125" s="705" t="str">
        <f>VLOOKUP(C125,'Items in Tally'!$A$2:$D$4982,2,FALSE)</f>
        <v> </v>
      </c>
      <c r="E125" s="1150" t="s">
        <v>1831</v>
      </c>
      <c r="F125" s="215">
        <v>44703</v>
      </c>
      <c r="G125" s="133"/>
      <c r="H125" s="1045">
        <v>310</v>
      </c>
      <c r="I125" s="6">
        <f t="shared" si="108"/>
        <v>0.77419354838709675</v>
      </c>
      <c r="J125" s="5"/>
      <c r="K125" s="5"/>
      <c r="L125" s="5"/>
      <c r="M125" s="5"/>
      <c r="N125" s="174"/>
      <c r="O125" s="5"/>
      <c r="P125" s="1122">
        <v>550</v>
      </c>
      <c r="Q125" s="1150">
        <v>500</v>
      </c>
      <c r="R125" s="1150"/>
      <c r="S125" s="1150"/>
      <c r="T125" s="1150"/>
      <c r="U125" s="1045"/>
      <c r="V125" s="609"/>
      <c r="W125" s="1150"/>
      <c r="X125" s="1152">
        <f t="shared" ref="X125:AC125" si="163">IF(P125="","",CEILING(P125*1.02,0.5))</f>
        <v>561</v>
      </c>
      <c r="Y125" s="1148">
        <f t="shared" si="163"/>
        <v>510</v>
      </c>
      <c r="Z125" s="1148" t="str">
        <f t="shared" si="163"/>
        <v/>
      </c>
      <c r="AA125" s="1148" t="str">
        <f t="shared" si="163"/>
        <v/>
      </c>
      <c r="AB125" s="1148" t="str">
        <f t="shared" si="163"/>
        <v/>
      </c>
      <c r="AC125" s="493" t="str">
        <f t="shared" si="163"/>
        <v/>
      </c>
      <c r="AD125" s="820"/>
      <c r="AE125" s="5"/>
      <c r="AF125" s="5"/>
    </row>
    <row r="126" spans="1:32" s="577" customFormat="1" ht="15.75" customHeight="1" x14ac:dyDescent="0.2">
      <c r="A126" s="175" t="s">
        <v>20</v>
      </c>
      <c r="B126" s="8" t="s">
        <v>1832</v>
      </c>
      <c r="C126" s="695" t="s">
        <v>1833</v>
      </c>
      <c r="D126" s="695" t="str">
        <f>VLOOKUP(C126,'Items in Tally'!$A$2:$D$4982,2,FALSE)</f>
        <v>3 PC</v>
      </c>
      <c r="E126" s="1130" t="s">
        <v>1831</v>
      </c>
      <c r="F126" s="209">
        <v>45772</v>
      </c>
      <c r="G126" s="125">
        <v>35</v>
      </c>
      <c r="H126" s="1154">
        <v>425</v>
      </c>
      <c r="I126" s="9">
        <f t="shared" si="108"/>
        <v>0.88235294117647056</v>
      </c>
      <c r="J126" s="8"/>
      <c r="K126" s="8"/>
      <c r="L126" s="8"/>
      <c r="M126" s="8"/>
      <c r="N126" s="179"/>
      <c r="O126" s="8"/>
      <c r="P126" s="1129">
        <v>800</v>
      </c>
      <c r="Q126" s="1130">
        <v>750</v>
      </c>
      <c r="R126" s="1130"/>
      <c r="S126" s="1130"/>
      <c r="T126" s="1130"/>
      <c r="U126" s="1154"/>
      <c r="V126" s="643"/>
      <c r="W126" s="1130"/>
      <c r="X126" s="1134">
        <f t="shared" ref="X126:AC126" si="164">IF(P126="","",CEILING(P126*1.02,0.5))</f>
        <v>816</v>
      </c>
      <c r="Y126" s="1131">
        <f t="shared" si="164"/>
        <v>765</v>
      </c>
      <c r="Z126" s="1131" t="str">
        <f t="shared" si="164"/>
        <v/>
      </c>
      <c r="AA126" s="1131" t="str">
        <f t="shared" si="164"/>
        <v/>
      </c>
      <c r="AB126" s="1131" t="str">
        <f t="shared" si="164"/>
        <v/>
      </c>
      <c r="AC126" s="440" t="str">
        <f t="shared" si="164"/>
        <v/>
      </c>
      <c r="AD126" s="759"/>
      <c r="AE126" s="8"/>
      <c r="AF126" s="8"/>
    </row>
    <row r="127" spans="1:32" s="578" customFormat="1" ht="15.75" customHeight="1" x14ac:dyDescent="0.2">
      <c r="A127" s="171" t="s">
        <v>20</v>
      </c>
      <c r="B127" s="5" t="s">
        <v>1834</v>
      </c>
      <c r="C127" s="705" t="s">
        <v>1835</v>
      </c>
      <c r="D127" s="695" t="str">
        <f>VLOOKUP(C127,'Items in Tally'!$A$2:$D$4982,2,FALSE)</f>
        <v>2 PC</v>
      </c>
      <c r="E127" s="1150" t="s">
        <v>1836</v>
      </c>
      <c r="F127" s="215">
        <v>45528</v>
      </c>
      <c r="G127" s="133">
        <v>6</v>
      </c>
      <c r="H127" s="1045">
        <v>75</v>
      </c>
      <c r="I127" s="6">
        <f t="shared" si="108"/>
        <v>3</v>
      </c>
      <c r="J127" s="1150"/>
      <c r="K127" s="1150"/>
      <c r="L127" s="1150"/>
      <c r="M127" s="1150"/>
      <c r="N127" s="1045"/>
      <c r="O127" s="1150"/>
      <c r="P127" s="1122">
        <v>300</v>
      </c>
      <c r="Q127" s="1150">
        <v>250</v>
      </c>
      <c r="R127" s="1150"/>
      <c r="S127" s="1150"/>
      <c r="T127" s="1150"/>
      <c r="U127" s="1045"/>
      <c r="V127" s="609"/>
      <c r="W127" s="1148"/>
      <c r="X127" s="1152">
        <f t="shared" ref="X127:AC127" si="165">IF(P127="","",CEILING(P127*1.02,0.5))</f>
        <v>306</v>
      </c>
      <c r="Y127" s="1148">
        <f t="shared" si="165"/>
        <v>255</v>
      </c>
      <c r="Z127" s="1148" t="str">
        <f t="shared" si="165"/>
        <v/>
      </c>
      <c r="AA127" s="1148" t="str">
        <f t="shared" si="165"/>
        <v/>
      </c>
      <c r="AB127" s="1148" t="str">
        <f t="shared" si="165"/>
        <v/>
      </c>
      <c r="AC127" s="493" t="str">
        <f t="shared" si="165"/>
        <v/>
      </c>
      <c r="AD127" s="820"/>
      <c r="AE127" s="5"/>
      <c r="AF127" s="5"/>
    </row>
    <row r="128" spans="1:32" s="577" customFormat="1" ht="15.75" customHeight="1" x14ac:dyDescent="0.2">
      <c r="A128" s="175" t="s">
        <v>20</v>
      </c>
      <c r="B128" s="8" t="s">
        <v>1837</v>
      </c>
      <c r="C128" s="695" t="s">
        <v>1838</v>
      </c>
      <c r="D128" s="695" t="str">
        <f>VLOOKUP(C128,'Items in Tally'!$A$2:$D$4982,2,FALSE)</f>
        <v>86 PC</v>
      </c>
      <c r="E128" s="1130" t="s">
        <v>1836</v>
      </c>
      <c r="F128" s="209">
        <v>45772</v>
      </c>
      <c r="G128" s="125">
        <v>25</v>
      </c>
      <c r="H128" s="1154">
        <v>310</v>
      </c>
      <c r="I128" s="9">
        <f t="shared" si="108"/>
        <v>0.93548387096774199</v>
      </c>
      <c r="J128" s="1130"/>
      <c r="K128" s="1130"/>
      <c r="L128" s="1130"/>
      <c r="M128" s="1130"/>
      <c r="N128" s="1154"/>
      <c r="O128" s="1130"/>
      <c r="P128" s="1129">
        <v>600</v>
      </c>
      <c r="Q128" s="1130">
        <v>550</v>
      </c>
      <c r="R128" s="1130"/>
      <c r="S128" s="1130"/>
      <c r="T128" s="1130"/>
      <c r="U128" s="1154"/>
      <c r="V128" s="643"/>
      <c r="W128" s="1131"/>
      <c r="X128" s="1134">
        <f t="shared" ref="X128:AC128" si="166">IF(P128="","",CEILING(P128*1.02,0.5))</f>
        <v>612</v>
      </c>
      <c r="Y128" s="1131">
        <f t="shared" si="166"/>
        <v>561</v>
      </c>
      <c r="Z128" s="1131" t="str">
        <f t="shared" si="166"/>
        <v/>
      </c>
      <c r="AA128" s="1131" t="str">
        <f t="shared" si="166"/>
        <v/>
      </c>
      <c r="AB128" s="1131" t="str">
        <f t="shared" si="166"/>
        <v/>
      </c>
      <c r="AC128" s="440" t="str">
        <f t="shared" si="166"/>
        <v/>
      </c>
      <c r="AD128" s="759"/>
      <c r="AE128" s="8"/>
      <c r="AF128" s="8"/>
    </row>
    <row r="129" spans="1:32" s="624" customFormat="1" ht="15.75" customHeight="1" x14ac:dyDescent="0.2">
      <c r="A129" s="536" t="s">
        <v>20</v>
      </c>
      <c r="B129" s="119" t="s">
        <v>1839</v>
      </c>
      <c r="C129" s="708" t="s">
        <v>1840</v>
      </c>
      <c r="D129" s="695" t="str">
        <f>VLOOKUP(C129,'Items in Tally'!$A$2:$D$4982,2,FALSE)</f>
        <v>31 PC</v>
      </c>
      <c r="E129" s="1157"/>
      <c r="F129" s="537">
        <v>45772</v>
      </c>
      <c r="G129" s="586">
        <v>35</v>
      </c>
      <c r="H129" s="539">
        <v>425</v>
      </c>
      <c r="I129" s="120">
        <f t="shared" si="108"/>
        <v>0.76470588235294112</v>
      </c>
      <c r="J129" s="1157"/>
      <c r="K129" s="1157"/>
      <c r="L129" s="1157"/>
      <c r="M129" s="1157"/>
      <c r="N129" s="539"/>
      <c r="O129" s="1157"/>
      <c r="P129" s="1159">
        <v>750</v>
      </c>
      <c r="Q129" s="1157">
        <v>700</v>
      </c>
      <c r="R129" s="1157"/>
      <c r="S129" s="1157"/>
      <c r="T129" s="1157"/>
      <c r="U129" s="539"/>
      <c r="V129" s="699"/>
      <c r="W129" s="1157"/>
      <c r="X129" s="1163">
        <f t="shared" ref="X129:AC130" si="167">IF(P129="","",CEILING(P129*1.02,0.5))</f>
        <v>765</v>
      </c>
      <c r="Y129" s="1164">
        <f t="shared" si="167"/>
        <v>714</v>
      </c>
      <c r="Z129" s="1164" t="str">
        <f t="shared" si="167"/>
        <v/>
      </c>
      <c r="AA129" s="1164" t="str">
        <f t="shared" si="167"/>
        <v/>
      </c>
      <c r="AB129" s="1164" t="str">
        <f t="shared" si="167"/>
        <v/>
      </c>
      <c r="AC129" s="697" t="str">
        <f t="shared" si="167"/>
        <v/>
      </c>
      <c r="AD129" s="819"/>
      <c r="AE129" s="119"/>
      <c r="AF129" s="119"/>
    </row>
    <row r="130" spans="1:32" s="577" customFormat="1" ht="15.75" customHeight="1" x14ac:dyDescent="0.2">
      <c r="A130" s="175" t="s">
        <v>20</v>
      </c>
      <c r="B130" s="8" t="s">
        <v>1841</v>
      </c>
      <c r="C130" s="695" t="s">
        <v>1842</v>
      </c>
      <c r="D130" s="695" t="str">
        <f>VLOOKUP(C130,'Items in Tally'!$A$2:$D$4982,2,FALSE)</f>
        <v>17 PC</v>
      </c>
      <c r="E130" s="1130"/>
      <c r="F130" s="295">
        <v>45772</v>
      </c>
      <c r="G130" s="113">
        <v>35</v>
      </c>
      <c r="H130" s="1154">
        <v>430</v>
      </c>
      <c r="I130" s="9">
        <f t="shared" ref="I130" si="168">IF(P130="","",P130/$H130-1)</f>
        <v>1.0930232558139537</v>
      </c>
      <c r="J130" s="8"/>
      <c r="K130" s="8"/>
      <c r="L130" s="8"/>
      <c r="M130" s="8"/>
      <c r="N130" s="179"/>
      <c r="O130" s="8"/>
      <c r="P130" s="1129">
        <v>900</v>
      </c>
      <c r="Q130" s="1130">
        <v>850</v>
      </c>
      <c r="R130" s="1130">
        <v>800</v>
      </c>
      <c r="S130" s="1130"/>
      <c r="T130" s="1130"/>
      <c r="U130" s="1154"/>
      <c r="V130" s="643"/>
      <c r="W130" s="1130"/>
      <c r="X130" s="1134">
        <f t="shared" si="167"/>
        <v>918</v>
      </c>
      <c r="Y130" s="1131">
        <f t="shared" si="167"/>
        <v>867</v>
      </c>
      <c r="Z130" s="1131">
        <f t="shared" si="167"/>
        <v>816</v>
      </c>
      <c r="AA130" s="1131" t="str">
        <f t="shared" si="167"/>
        <v/>
      </c>
      <c r="AB130" s="1131" t="str">
        <f t="shared" si="167"/>
        <v/>
      </c>
      <c r="AC130" s="440" t="str">
        <f t="shared" si="167"/>
        <v/>
      </c>
      <c r="AD130" s="759"/>
      <c r="AE130" s="8"/>
      <c r="AF130" s="8"/>
    </row>
    <row r="131" spans="1:32" s="624" customFormat="1" ht="15.75" customHeight="1" x14ac:dyDescent="0.2">
      <c r="A131" s="536" t="s">
        <v>20</v>
      </c>
      <c r="B131" s="119" t="s">
        <v>1843</v>
      </c>
      <c r="C131" s="708" t="s">
        <v>1842</v>
      </c>
      <c r="D131" s="695" t="str">
        <f>VLOOKUP(C131,'Items in Tally'!$A$2:$D$4982,2,FALSE)</f>
        <v>17 PC</v>
      </c>
      <c r="E131" s="1157" t="s">
        <v>1844</v>
      </c>
      <c r="F131" s="601" t="s">
        <v>1845</v>
      </c>
      <c r="G131" s="721">
        <v>40</v>
      </c>
      <c r="H131" s="539">
        <v>500</v>
      </c>
      <c r="I131" s="120">
        <f t="shared" si="108"/>
        <v>1.2000000000000002</v>
      </c>
      <c r="J131" s="119"/>
      <c r="K131" s="119"/>
      <c r="L131" s="119"/>
      <c r="M131" s="119"/>
      <c r="N131" s="600"/>
      <c r="O131" s="119"/>
      <c r="P131" s="1159">
        <v>1100</v>
      </c>
      <c r="Q131" s="1157"/>
      <c r="R131" s="1157"/>
      <c r="S131" s="1157"/>
      <c r="T131" s="1157"/>
      <c r="U131" s="539"/>
      <c r="V131" s="699"/>
      <c r="W131" s="1157"/>
      <c r="X131" s="1163">
        <f t="shared" ref="X131:AC131" si="169">IF(P131="","",CEILING(P131*1.02,0.5))</f>
        <v>1122</v>
      </c>
      <c r="Y131" s="1164" t="str">
        <f t="shared" si="169"/>
        <v/>
      </c>
      <c r="Z131" s="1164" t="str">
        <f t="shared" si="169"/>
        <v/>
      </c>
      <c r="AA131" s="1164" t="str">
        <f t="shared" si="169"/>
        <v/>
      </c>
      <c r="AB131" s="1164" t="str">
        <f t="shared" si="169"/>
        <v/>
      </c>
      <c r="AC131" s="697" t="str">
        <f t="shared" si="169"/>
        <v/>
      </c>
      <c r="AD131" s="819"/>
      <c r="AE131" s="119"/>
      <c r="AF131" s="119"/>
    </row>
    <row r="132" spans="1:32" s="577" customFormat="1" ht="15.75" customHeight="1" x14ac:dyDescent="0.2">
      <c r="A132" s="175"/>
      <c r="B132" s="8"/>
      <c r="D132" s="695" t="e">
        <f>VLOOKUP(C132,'Items in Tally'!$A$2:$D$4982,2,FALSE)</f>
        <v>#N/A</v>
      </c>
      <c r="E132" s="1130"/>
      <c r="F132" s="295"/>
      <c r="G132" s="113"/>
      <c r="H132" s="1154"/>
      <c r="I132" s="9"/>
      <c r="J132" s="8"/>
      <c r="K132" s="8"/>
      <c r="L132" s="8"/>
      <c r="M132" s="8"/>
      <c r="N132" s="179"/>
      <c r="O132" s="8"/>
      <c r="P132" s="1129"/>
      <c r="Q132" s="1130"/>
      <c r="R132" s="1130"/>
      <c r="S132" s="1130"/>
      <c r="T132" s="1130"/>
      <c r="U132" s="1154"/>
      <c r="V132" s="643"/>
      <c r="W132" s="1130"/>
      <c r="X132" s="1134"/>
      <c r="Y132" s="1131"/>
      <c r="Z132" s="1131"/>
      <c r="AA132" s="1131"/>
      <c r="AB132" s="1131"/>
      <c r="AC132" s="440"/>
      <c r="AD132" s="759"/>
      <c r="AE132" s="8"/>
      <c r="AF132" s="8"/>
    </row>
    <row r="133" spans="1:32" ht="15.75" customHeight="1" x14ac:dyDescent="0.2">
      <c r="A133" s="175"/>
      <c r="B133" s="8"/>
      <c r="D133" s="695" t="e">
        <f>VLOOKUP(C133,'Items in Tally'!$A$2:$D$4982,2,FALSE)</f>
        <v>#N/A</v>
      </c>
      <c r="E133" s="8"/>
      <c r="F133" s="295"/>
      <c r="G133" s="42"/>
      <c r="H133" s="179"/>
      <c r="I133" s="9" t="str">
        <f t="shared" si="108"/>
        <v/>
      </c>
      <c r="J133" s="8"/>
      <c r="K133" s="8"/>
      <c r="L133" s="8"/>
      <c r="M133" s="8"/>
      <c r="N133" s="179"/>
      <c r="O133" s="8"/>
      <c r="P133" s="1129"/>
      <c r="Q133" s="1130"/>
      <c r="R133" s="1130"/>
      <c r="S133" s="1130"/>
      <c r="T133" s="1130"/>
      <c r="U133" s="1154"/>
      <c r="V133" s="643"/>
      <c r="W133" s="1130"/>
      <c r="X133" s="1134" t="str">
        <f t="shared" ref="X133:AC133" si="170">IF(P133="","",CEILING(P133*1.02,0.5))</f>
        <v/>
      </c>
      <c r="Y133" s="1131" t="str">
        <f t="shared" si="170"/>
        <v/>
      </c>
      <c r="Z133" s="1131" t="str">
        <f t="shared" si="170"/>
        <v/>
      </c>
      <c r="AA133" s="1131" t="str">
        <f t="shared" si="170"/>
        <v/>
      </c>
      <c r="AB133" s="1131" t="str">
        <f t="shared" si="170"/>
        <v/>
      </c>
      <c r="AC133" s="440" t="str">
        <f t="shared" si="170"/>
        <v/>
      </c>
      <c r="AD133" s="759"/>
      <c r="AE133" s="8"/>
      <c r="AF133" s="8"/>
    </row>
    <row r="134" spans="1:32" s="624" customFormat="1" ht="15.75" customHeight="1" x14ac:dyDescent="0.2">
      <c r="A134" s="536" t="s">
        <v>47</v>
      </c>
      <c r="B134" s="119" t="s">
        <v>1846</v>
      </c>
      <c r="C134" s="695" t="s">
        <v>1847</v>
      </c>
      <c r="D134" s="695" t="str">
        <f>VLOOKUP(C134,'Items in Tally'!$A$2:$D$4982,2,FALSE)</f>
        <v>22 PC</v>
      </c>
      <c r="E134" s="119"/>
      <c r="F134" s="601">
        <v>45375</v>
      </c>
      <c r="G134" s="604">
        <v>15</v>
      </c>
      <c r="H134" s="600">
        <v>180</v>
      </c>
      <c r="I134" s="120">
        <f t="shared" si="108"/>
        <v>1.0833333333333335</v>
      </c>
      <c r="J134" s="119"/>
      <c r="K134" s="119"/>
      <c r="L134" s="119"/>
      <c r="M134" s="119"/>
      <c r="N134" s="600"/>
      <c r="O134" s="119"/>
      <c r="P134" s="1159">
        <v>375</v>
      </c>
      <c r="Q134" s="1157">
        <v>300</v>
      </c>
      <c r="R134" s="1157"/>
      <c r="S134" s="1157"/>
      <c r="T134" s="1157"/>
      <c r="U134" s="539"/>
      <c r="V134" s="699"/>
      <c r="W134" s="1157"/>
      <c r="X134" s="1163">
        <f t="shared" ref="X134:AC134" si="171">IF(P134="","",CEILING(P134*1.02,0.5))</f>
        <v>382.5</v>
      </c>
      <c r="Y134" s="1164">
        <f t="shared" si="171"/>
        <v>306</v>
      </c>
      <c r="Z134" s="1164" t="str">
        <f t="shared" si="171"/>
        <v/>
      </c>
      <c r="AA134" s="1164" t="str">
        <f t="shared" si="171"/>
        <v/>
      </c>
      <c r="AB134" s="1164" t="str">
        <f t="shared" si="171"/>
        <v/>
      </c>
      <c r="AC134" s="697" t="str">
        <f t="shared" si="171"/>
        <v/>
      </c>
      <c r="AD134" s="819"/>
      <c r="AE134" s="119"/>
      <c r="AF134" s="119"/>
    </row>
    <row r="135" spans="1:32" s="624" customFormat="1" ht="15.75" customHeight="1" x14ac:dyDescent="0.2">
      <c r="A135" s="536" t="s">
        <v>47</v>
      </c>
      <c r="B135" s="119" t="s">
        <v>1848</v>
      </c>
      <c r="C135" s="695" t="s">
        <v>1849</v>
      </c>
      <c r="D135" s="695" t="str">
        <f>VLOOKUP(C135,'Items in Tally'!$A$2:$D$4982,2,FALSE)</f>
        <v>5 PC</v>
      </c>
      <c r="E135" s="119"/>
      <c r="F135" s="601">
        <v>45772</v>
      </c>
      <c r="G135" s="604">
        <v>16</v>
      </c>
      <c r="H135" s="600">
        <v>200</v>
      </c>
      <c r="I135" s="120">
        <f t="shared" si="108"/>
        <v>1</v>
      </c>
      <c r="J135" s="119"/>
      <c r="K135" s="119"/>
      <c r="L135" s="119"/>
      <c r="M135" s="119"/>
      <c r="N135" s="600"/>
      <c r="O135" s="119"/>
      <c r="P135" s="1159">
        <v>400</v>
      </c>
      <c r="Q135" s="1157">
        <v>350</v>
      </c>
      <c r="R135" s="1157"/>
      <c r="S135" s="1157"/>
      <c r="T135" s="1157"/>
      <c r="U135" s="539"/>
      <c r="V135" s="699"/>
      <c r="W135" s="1157"/>
      <c r="X135" s="1163">
        <f t="shared" ref="X135:AC135" si="172">IF(P135="","",CEILING(P135*1.02,0.5))</f>
        <v>408</v>
      </c>
      <c r="Y135" s="1164">
        <f t="shared" si="172"/>
        <v>357</v>
      </c>
      <c r="Z135" s="1164" t="str">
        <f t="shared" si="172"/>
        <v/>
      </c>
      <c r="AA135" s="1164" t="str">
        <f t="shared" si="172"/>
        <v/>
      </c>
      <c r="AB135" s="1164" t="str">
        <f t="shared" si="172"/>
        <v/>
      </c>
      <c r="AC135" s="697" t="str">
        <f t="shared" si="172"/>
        <v/>
      </c>
      <c r="AD135" s="819"/>
      <c r="AE135" s="119"/>
      <c r="AF135" s="119"/>
    </row>
    <row r="136" spans="1:32" s="624" customFormat="1" ht="15.75" customHeight="1" x14ac:dyDescent="0.2">
      <c r="A136" s="536" t="s">
        <v>47</v>
      </c>
      <c r="B136" s="119" t="s">
        <v>1850</v>
      </c>
      <c r="C136" s="695" t="s">
        <v>1851</v>
      </c>
      <c r="D136" s="695" t="str">
        <f>VLOOKUP(C136,'Items in Tally'!$A$2:$D$4982,2,FALSE)</f>
        <v>12 PC</v>
      </c>
      <c r="E136" s="119"/>
      <c r="F136" s="601">
        <v>45772</v>
      </c>
      <c r="G136" s="604">
        <v>15</v>
      </c>
      <c r="H136" s="600">
        <v>180</v>
      </c>
      <c r="I136" s="120">
        <f t="shared" si="108"/>
        <v>1.2222222222222223</v>
      </c>
      <c r="J136" s="119"/>
      <c r="K136" s="119"/>
      <c r="L136" s="119"/>
      <c r="M136" s="119"/>
      <c r="N136" s="600"/>
      <c r="O136" s="119"/>
      <c r="P136" s="1159">
        <v>400</v>
      </c>
      <c r="Q136" s="1157">
        <v>350</v>
      </c>
      <c r="R136" s="1157"/>
      <c r="S136" s="1157"/>
      <c r="T136" s="1157"/>
      <c r="U136" s="539"/>
      <c r="V136" s="699"/>
      <c r="W136" s="1157"/>
      <c r="X136" s="1163">
        <f t="shared" ref="X136:AC136" si="173">IF(P136="","",CEILING(P136*1.02,0.5))</f>
        <v>408</v>
      </c>
      <c r="Y136" s="1164">
        <f t="shared" si="173"/>
        <v>357</v>
      </c>
      <c r="Z136" s="1164" t="str">
        <f t="shared" si="173"/>
        <v/>
      </c>
      <c r="AA136" s="1164" t="str">
        <f t="shared" si="173"/>
        <v/>
      </c>
      <c r="AB136" s="1164" t="str">
        <f t="shared" si="173"/>
        <v/>
      </c>
      <c r="AC136" s="697" t="str">
        <f t="shared" si="173"/>
        <v/>
      </c>
      <c r="AD136" s="819"/>
      <c r="AE136" s="119"/>
      <c r="AF136" s="119"/>
    </row>
    <row r="137" spans="1:32" ht="15.75" customHeight="1" x14ac:dyDescent="0.2">
      <c r="A137" s="165"/>
      <c r="B137" s="1"/>
      <c r="D137" s="695" t="e">
        <f>VLOOKUP(C137,'Items in Tally'!$A$2:$D$4982,2,FALSE)</f>
        <v>#N/A</v>
      </c>
      <c r="E137" s="1"/>
      <c r="F137" s="180"/>
      <c r="G137" s="28"/>
      <c r="H137" s="170"/>
      <c r="I137" s="3"/>
      <c r="J137" s="1"/>
      <c r="K137" s="1"/>
      <c r="L137" s="1"/>
      <c r="M137" s="1"/>
      <c r="N137" s="170"/>
      <c r="O137" s="1"/>
      <c r="P137" s="1132"/>
      <c r="Q137" s="1133"/>
      <c r="R137" s="1133"/>
      <c r="S137" s="1133"/>
      <c r="T137" s="1133"/>
      <c r="U137" s="166"/>
      <c r="V137" s="644"/>
      <c r="W137" s="1133"/>
      <c r="X137" s="169"/>
      <c r="Y137" s="1135"/>
      <c r="Z137" s="1135"/>
      <c r="AA137" s="1135"/>
      <c r="AB137" s="1135"/>
      <c r="AC137" s="639"/>
      <c r="AD137" s="821"/>
      <c r="AE137" s="1"/>
      <c r="AF137" s="1"/>
    </row>
    <row r="138" spans="1:32" s="624" customFormat="1" ht="15.75" customHeight="1" x14ac:dyDescent="0.2">
      <c r="A138" s="536" t="s">
        <v>47</v>
      </c>
      <c r="B138" s="119" t="s">
        <v>1852</v>
      </c>
      <c r="C138" s="708" t="s">
        <v>1853</v>
      </c>
      <c r="D138" s="695" t="str">
        <f>VLOOKUP(C138,'Items in Tally'!$A$2:$D$4982,2,FALSE)</f>
        <v>-1 PC</v>
      </c>
      <c r="E138" s="119"/>
      <c r="F138" s="601">
        <v>45497</v>
      </c>
      <c r="G138" s="119">
        <v>20</v>
      </c>
      <c r="H138" s="600">
        <v>242</v>
      </c>
      <c r="I138" s="120">
        <f t="shared" si="108"/>
        <v>1.2727272727272729</v>
      </c>
      <c r="J138" s="119"/>
      <c r="K138" s="119"/>
      <c r="L138" s="119"/>
      <c r="M138" s="119"/>
      <c r="N138" s="600"/>
      <c r="O138" s="119"/>
      <c r="P138" s="1159">
        <v>550</v>
      </c>
      <c r="Q138" s="1157">
        <v>500</v>
      </c>
      <c r="R138" s="1157"/>
      <c r="S138" s="1157"/>
      <c r="T138" s="1157"/>
      <c r="U138" s="539"/>
      <c r="V138" s="699"/>
      <c r="W138" s="1157"/>
      <c r="X138" s="1163">
        <f t="shared" ref="X138:AC138" si="174">IF(P138="","",CEILING(P138*1.02,0.5))</f>
        <v>561</v>
      </c>
      <c r="Y138" s="1164">
        <f t="shared" si="174"/>
        <v>510</v>
      </c>
      <c r="Z138" s="1164" t="str">
        <f t="shared" si="174"/>
        <v/>
      </c>
      <c r="AA138" s="1164" t="str">
        <f t="shared" si="174"/>
        <v/>
      </c>
      <c r="AB138" s="1164" t="str">
        <f t="shared" si="174"/>
        <v/>
      </c>
      <c r="AC138" s="697" t="str">
        <f t="shared" si="174"/>
        <v/>
      </c>
      <c r="AD138" s="819"/>
      <c r="AE138" s="119"/>
      <c r="AF138" s="119"/>
    </row>
    <row r="139" spans="1:32" s="624" customFormat="1" ht="15" customHeight="1" x14ac:dyDescent="0.2">
      <c r="A139" s="536" t="s">
        <v>47</v>
      </c>
      <c r="B139" s="119" t="s">
        <v>1854</v>
      </c>
      <c r="C139" s="708" t="s">
        <v>1855</v>
      </c>
      <c r="D139" s="695" t="str">
        <f>VLOOKUP(C139,'Items in Tally'!$A$2:$D$4982,2,FALSE)</f>
        <v>25 PC</v>
      </c>
      <c r="E139" s="119" t="s">
        <v>1856</v>
      </c>
      <c r="F139" s="722">
        <v>45528</v>
      </c>
      <c r="G139" s="604">
        <v>20</v>
      </c>
      <c r="H139" s="600">
        <v>242</v>
      </c>
      <c r="I139" s="120">
        <f t="shared" si="108"/>
        <v>1.8925619834710745</v>
      </c>
      <c r="J139" s="119"/>
      <c r="K139" s="119"/>
      <c r="L139" s="119"/>
      <c r="M139" s="119"/>
      <c r="N139" s="600"/>
      <c r="O139" s="119"/>
      <c r="P139" s="1159">
        <v>700</v>
      </c>
      <c r="Q139" s="1157">
        <v>600</v>
      </c>
      <c r="R139" s="1157"/>
      <c r="S139" s="1157"/>
      <c r="T139" s="1157"/>
      <c r="U139" s="539"/>
      <c r="V139" s="699"/>
      <c r="W139" s="1157"/>
      <c r="X139" s="1163">
        <f t="shared" ref="X139:AC140" si="175">IF(P139="","",CEILING(P139*1.02,0.5))</f>
        <v>714</v>
      </c>
      <c r="Y139" s="1164">
        <f t="shared" si="175"/>
        <v>612</v>
      </c>
      <c r="Z139" s="1164" t="str">
        <f t="shared" si="175"/>
        <v/>
      </c>
      <c r="AA139" s="1164" t="str">
        <f t="shared" si="175"/>
        <v/>
      </c>
      <c r="AB139" s="1164" t="str">
        <f t="shared" si="175"/>
        <v/>
      </c>
      <c r="AC139" s="697" t="str">
        <f t="shared" si="175"/>
        <v/>
      </c>
      <c r="AD139" s="819"/>
      <c r="AE139" s="119"/>
      <c r="AF139" s="119"/>
    </row>
    <row r="140" spans="1:32" s="577" customFormat="1" ht="15.75" customHeight="1" x14ac:dyDescent="0.2">
      <c r="A140" s="175" t="s">
        <v>47</v>
      </c>
      <c r="B140" s="8" t="s">
        <v>1857</v>
      </c>
      <c r="C140" s="695" t="s">
        <v>1858</v>
      </c>
      <c r="D140" s="695" t="str">
        <f>VLOOKUP(C140,'Items in Tally'!$A$2:$D$4982,2,FALSE)</f>
        <v>21 PC</v>
      </c>
      <c r="E140" s="8"/>
      <c r="F140" s="295">
        <v>45772</v>
      </c>
      <c r="G140" s="42">
        <v>45</v>
      </c>
      <c r="H140" s="179">
        <v>550</v>
      </c>
      <c r="I140" s="9">
        <f t="shared" ref="I140" si="176">IF(P140="","",P140/$H140-1)</f>
        <v>0.81818181818181812</v>
      </c>
      <c r="J140" s="8"/>
      <c r="K140" s="8"/>
      <c r="L140" s="8"/>
      <c r="M140" s="8"/>
      <c r="N140" s="179"/>
      <c r="O140" s="8"/>
      <c r="P140" s="1129">
        <v>1000</v>
      </c>
      <c r="Q140" s="1130">
        <v>950</v>
      </c>
      <c r="R140" s="1130"/>
      <c r="S140" s="1130"/>
      <c r="T140" s="1130"/>
      <c r="U140" s="1154"/>
      <c r="V140" s="643"/>
      <c r="W140" s="1130"/>
      <c r="X140" s="1134">
        <f t="shared" si="175"/>
        <v>1020</v>
      </c>
      <c r="Y140" s="1131">
        <f t="shared" si="175"/>
        <v>969</v>
      </c>
      <c r="Z140" s="1131" t="str">
        <f t="shared" si="175"/>
        <v/>
      </c>
      <c r="AA140" s="1131" t="str">
        <f t="shared" si="175"/>
        <v/>
      </c>
      <c r="AB140" s="1131" t="str">
        <f t="shared" si="175"/>
        <v/>
      </c>
      <c r="AC140" s="440" t="str">
        <f t="shared" si="175"/>
        <v/>
      </c>
      <c r="AD140" s="759"/>
      <c r="AE140" s="8"/>
      <c r="AF140" s="8"/>
    </row>
    <row r="141" spans="1:32" s="578" customFormat="1" ht="15.75" customHeight="1" x14ac:dyDescent="0.2">
      <c r="A141" s="319" t="s">
        <v>47</v>
      </c>
      <c r="B141" s="362" t="s">
        <v>1859</v>
      </c>
      <c r="C141" s="705" t="s">
        <v>1860</v>
      </c>
      <c r="D141" s="705" t="str">
        <f>VLOOKUP(C141,'Items in Tally'!$A$2:$D$4982,2,FALSE)</f>
        <v> </v>
      </c>
      <c r="E141" s="362" t="s">
        <v>1861</v>
      </c>
      <c r="F141" s="363">
        <v>45713</v>
      </c>
      <c r="G141" s="1033">
        <v>22</v>
      </c>
      <c r="H141" s="364">
        <v>270</v>
      </c>
      <c r="I141" s="325">
        <f t="shared" si="108"/>
        <v>1.2222222222222223</v>
      </c>
      <c r="J141" s="362"/>
      <c r="K141" s="362"/>
      <c r="L141" s="362"/>
      <c r="M141" s="362"/>
      <c r="N141" s="364"/>
      <c r="O141" s="5"/>
      <c r="P141" s="327">
        <v>600</v>
      </c>
      <c r="Q141" s="320">
        <v>500</v>
      </c>
      <c r="R141" s="320"/>
      <c r="S141" s="320"/>
      <c r="T141" s="320"/>
      <c r="U141" s="328"/>
      <c r="V141" s="609"/>
      <c r="W141" s="1150"/>
      <c r="X141" s="502">
        <f t="shared" ref="X141:AC141" si="177">IF(P141="","",CEILING(P141*1.02,0.5))</f>
        <v>612</v>
      </c>
      <c r="Y141" s="503">
        <f t="shared" si="177"/>
        <v>510</v>
      </c>
      <c r="Z141" s="503" t="str">
        <f t="shared" si="177"/>
        <v/>
      </c>
      <c r="AA141" s="503" t="str">
        <f t="shared" si="177"/>
        <v/>
      </c>
      <c r="AB141" s="503" t="str">
        <f t="shared" si="177"/>
        <v/>
      </c>
      <c r="AC141" s="1034" t="str">
        <f t="shared" si="177"/>
        <v/>
      </c>
      <c r="AD141" s="820"/>
      <c r="AE141" s="5"/>
      <c r="AF141" s="5"/>
    </row>
    <row r="142" spans="1:32" ht="15.75" customHeight="1" x14ac:dyDescent="0.2">
      <c r="A142" s="8"/>
      <c r="B142" s="8"/>
      <c r="D142" s="695" t="e">
        <f>VLOOKUP(C142,'Items in Tally'!$A$2:$D$4982,2,FALSE)</f>
        <v>#N/A</v>
      </c>
      <c r="E142" s="8"/>
      <c r="F142" s="78"/>
      <c r="G142" s="8"/>
      <c r="H142" s="8"/>
      <c r="I142" s="8"/>
      <c r="J142" s="8"/>
      <c r="K142" s="8"/>
      <c r="L142" s="8"/>
      <c r="M142" s="8"/>
      <c r="N142" s="8"/>
      <c r="O142" s="8"/>
      <c r="P142" s="1130"/>
      <c r="Q142" s="1130"/>
      <c r="R142" s="1130"/>
      <c r="S142" s="1130"/>
      <c r="T142" s="1130"/>
      <c r="U142" s="1130"/>
      <c r="V142" s="1130"/>
      <c r="W142" s="1130"/>
      <c r="X142" s="1130"/>
      <c r="Y142" s="1130"/>
      <c r="Z142" s="1130"/>
      <c r="AA142" s="1130"/>
      <c r="AB142" s="1130"/>
      <c r="AC142" s="1130"/>
      <c r="AD142" s="1130"/>
      <c r="AE142" s="8"/>
      <c r="AF142" s="8"/>
    </row>
    <row r="143" spans="1:32" s="577" customFormat="1" ht="15.75" customHeight="1" x14ac:dyDescent="0.2">
      <c r="A143" s="8" t="s">
        <v>1862</v>
      </c>
      <c r="B143" s="8" t="s">
        <v>1863</v>
      </c>
      <c r="C143" s="695" t="s">
        <v>1864</v>
      </c>
      <c r="D143" s="695" t="str">
        <f>VLOOKUP(C143,'Items in Tally'!$A$2:$D$4982,2,FALSE)</f>
        <v>5 PC</v>
      </c>
      <c r="E143" s="8"/>
      <c r="F143" s="295">
        <v>45772</v>
      </c>
      <c r="G143" s="8">
        <v>35</v>
      </c>
      <c r="H143" s="8">
        <v>427</v>
      </c>
      <c r="I143" s="8"/>
      <c r="J143" s="8"/>
      <c r="K143" s="8"/>
      <c r="L143" s="8"/>
      <c r="M143" s="8"/>
      <c r="N143" s="8"/>
      <c r="O143" s="8"/>
      <c r="P143" s="1130">
        <v>900</v>
      </c>
      <c r="Q143" s="1130">
        <v>850</v>
      </c>
      <c r="R143" s="1130"/>
      <c r="S143" s="1130"/>
      <c r="T143" s="1130"/>
      <c r="U143" s="1130"/>
      <c r="V143" s="1130"/>
      <c r="W143" s="1130"/>
      <c r="X143" s="1130"/>
      <c r="Y143" s="1130"/>
      <c r="Z143" s="1130"/>
      <c r="AA143" s="1130"/>
      <c r="AB143" s="1130"/>
      <c r="AC143" s="1130"/>
      <c r="AD143" s="1130"/>
      <c r="AE143" s="8"/>
      <c r="AF143" s="8"/>
    </row>
    <row r="144" spans="1:32" s="577" customFormat="1" ht="15.75" customHeight="1" x14ac:dyDescent="0.2">
      <c r="A144" s="8" t="s">
        <v>1862</v>
      </c>
      <c r="B144" s="8" t="s">
        <v>1865</v>
      </c>
      <c r="C144" s="695" t="s">
        <v>1866</v>
      </c>
      <c r="D144" s="695" t="str">
        <f>VLOOKUP(C144,'Items in Tally'!$A$2:$D$4982,2,FALSE)</f>
        <v> </v>
      </c>
      <c r="E144" s="8"/>
      <c r="F144" s="295">
        <v>45772</v>
      </c>
      <c r="G144" s="8">
        <v>40</v>
      </c>
      <c r="H144" s="8">
        <v>488</v>
      </c>
      <c r="I144" s="8"/>
      <c r="J144" s="8"/>
      <c r="K144" s="8"/>
      <c r="L144" s="8"/>
      <c r="M144" s="8"/>
      <c r="N144" s="8"/>
      <c r="O144" s="8"/>
      <c r="P144" s="1130">
        <v>1000</v>
      </c>
      <c r="Q144" s="1130">
        <v>950</v>
      </c>
      <c r="R144" s="1130"/>
      <c r="S144" s="1130"/>
      <c r="T144" s="1130"/>
      <c r="U144" s="1130"/>
      <c r="V144" s="1130"/>
      <c r="W144" s="1130"/>
      <c r="X144" s="1130"/>
      <c r="Y144" s="1130"/>
      <c r="Z144" s="1130"/>
      <c r="AA144" s="1130"/>
      <c r="AB144" s="1130"/>
      <c r="AC144" s="1130"/>
      <c r="AD144" s="1130"/>
      <c r="AE144" s="8"/>
      <c r="AF144" s="8"/>
    </row>
    <row r="145" spans="1:32" s="577" customFormat="1" ht="15.75" customHeight="1" x14ac:dyDescent="0.2">
      <c r="A145" s="8" t="s">
        <v>1862</v>
      </c>
      <c r="B145" s="8" t="s">
        <v>1867</v>
      </c>
      <c r="C145" s="695" t="s">
        <v>1868</v>
      </c>
      <c r="D145" s="695" t="str">
        <f>VLOOKUP(C145,'Items in Tally'!$A$2:$D$4982,2,FALSE)</f>
        <v>24 PC</v>
      </c>
      <c r="E145" s="8"/>
      <c r="F145" s="295">
        <v>45772</v>
      </c>
      <c r="G145" s="8">
        <v>35</v>
      </c>
      <c r="H145" s="8">
        <v>430</v>
      </c>
      <c r="I145" s="8"/>
      <c r="J145" s="8"/>
      <c r="K145" s="8"/>
      <c r="L145" s="8"/>
      <c r="M145" s="8"/>
      <c r="N145" s="8"/>
      <c r="O145" s="8"/>
      <c r="P145" s="1130">
        <v>750</v>
      </c>
      <c r="Q145" s="1130"/>
      <c r="R145" s="1130"/>
      <c r="S145" s="1130"/>
      <c r="T145" s="1130"/>
      <c r="U145" s="1130"/>
      <c r="V145" s="1130"/>
      <c r="W145" s="1130"/>
      <c r="X145" s="1130"/>
      <c r="Y145" s="1130"/>
      <c r="Z145" s="1130"/>
      <c r="AA145" s="1130"/>
      <c r="AB145" s="1130"/>
      <c r="AC145" s="1130"/>
      <c r="AD145" s="1130"/>
      <c r="AE145" s="8"/>
      <c r="AF145" s="8"/>
    </row>
    <row r="146" spans="1:32" ht="15.75" customHeight="1" x14ac:dyDescent="0.2">
      <c r="A146" s="8"/>
      <c r="B146" s="8"/>
      <c r="C146" s="8"/>
      <c r="D146" s="8"/>
      <c r="E146" s="8"/>
      <c r="F146" s="114"/>
      <c r="G146" s="8"/>
      <c r="H146" s="8"/>
      <c r="I146" s="8"/>
      <c r="J146" s="8"/>
      <c r="K146" s="8"/>
      <c r="L146" s="8"/>
      <c r="M146" s="8"/>
      <c r="N146" s="8"/>
      <c r="O146" s="8"/>
      <c r="P146" s="1130"/>
      <c r="Q146" s="1130"/>
      <c r="R146" s="1130"/>
      <c r="S146" s="1130"/>
      <c r="T146" s="1130"/>
      <c r="U146" s="1130"/>
      <c r="V146" s="1130"/>
      <c r="W146" s="1130"/>
      <c r="X146" s="1130"/>
      <c r="Y146" s="1130"/>
      <c r="Z146" s="1130"/>
      <c r="AA146" s="1130"/>
      <c r="AB146" s="1130"/>
      <c r="AC146" s="1130"/>
      <c r="AD146" s="1130"/>
      <c r="AE146" s="8"/>
      <c r="AF146" s="8"/>
    </row>
    <row r="147" spans="1:32" ht="15.75" customHeight="1" x14ac:dyDescent="0.2">
      <c r="A147" s="8" t="s">
        <v>1869</v>
      </c>
      <c r="B147" s="8" t="s">
        <v>1870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1130"/>
      <c r="Q147" s="1130"/>
      <c r="R147" s="1130"/>
      <c r="S147" s="1130"/>
      <c r="T147" s="1130"/>
      <c r="U147" s="1130"/>
      <c r="V147" s="1130"/>
      <c r="W147" s="1130"/>
      <c r="X147" s="1130"/>
      <c r="Y147" s="1130"/>
      <c r="Z147" s="1130"/>
      <c r="AA147" s="1130"/>
      <c r="AB147" s="1130"/>
      <c r="AC147" s="1130"/>
      <c r="AD147" s="1130"/>
      <c r="AE147" s="8"/>
      <c r="AF147" s="8"/>
    </row>
    <row r="148" spans="1:32" ht="15.75" customHeight="1" x14ac:dyDescent="0.2">
      <c r="A148" s="8"/>
      <c r="B148" s="8" t="s">
        <v>1871</v>
      </c>
      <c r="C148" s="8"/>
      <c r="D148" s="8"/>
      <c r="E148" s="8" t="s">
        <v>1872</v>
      </c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1130"/>
      <c r="Q148" s="1130"/>
      <c r="R148" s="1130"/>
      <c r="S148" s="1130"/>
      <c r="T148" s="1130"/>
      <c r="U148" s="1130"/>
      <c r="V148" s="1130"/>
      <c r="W148" s="1130"/>
      <c r="X148" s="1130"/>
      <c r="Y148" s="1130"/>
      <c r="Z148" s="1130"/>
      <c r="AA148" s="1130"/>
      <c r="AB148" s="1130"/>
      <c r="AC148" s="1130"/>
      <c r="AD148" s="1130"/>
      <c r="AE148" s="8"/>
      <c r="AF148" s="8"/>
    </row>
    <row r="149" spans="1:32" ht="15.75" customHeight="1" x14ac:dyDescent="0.2">
      <c r="A149" s="8"/>
      <c r="B149" s="8" t="s">
        <v>1873</v>
      </c>
      <c r="C149" s="8"/>
      <c r="D149" s="8"/>
      <c r="E149" s="8"/>
      <c r="F149" s="114"/>
      <c r="G149" s="8"/>
      <c r="H149" s="8"/>
      <c r="I149" s="8"/>
      <c r="J149" s="8"/>
      <c r="K149" s="8"/>
      <c r="L149" s="8"/>
      <c r="M149" s="8"/>
      <c r="N149" s="8"/>
      <c r="O149" s="8"/>
      <c r="P149" s="1130"/>
      <c r="Q149" s="1130"/>
      <c r="R149" s="1130"/>
      <c r="S149" s="1130"/>
      <c r="T149" s="1130"/>
      <c r="U149" s="1130"/>
      <c r="V149" s="1130"/>
      <c r="W149" s="1130"/>
      <c r="X149" s="1130"/>
      <c r="Y149" s="1130"/>
      <c r="Z149" s="1130"/>
      <c r="AA149" s="1130"/>
      <c r="AB149" s="1130"/>
      <c r="AC149" s="1130"/>
      <c r="AD149" s="1130"/>
      <c r="AE149" s="8"/>
      <c r="AF149" s="8"/>
    </row>
    <row r="150" spans="1:32" ht="15.75" customHeight="1" x14ac:dyDescent="0.2">
      <c r="A150" s="8"/>
      <c r="B150" s="8" t="s">
        <v>1874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1130"/>
      <c r="Q150" s="1130"/>
      <c r="R150" s="1130"/>
      <c r="S150" s="1130"/>
      <c r="T150" s="1130"/>
      <c r="U150" s="1130"/>
      <c r="V150" s="1130"/>
      <c r="W150" s="1130"/>
      <c r="X150" s="1130"/>
      <c r="Y150" s="1130"/>
      <c r="Z150" s="1130"/>
      <c r="AA150" s="1130"/>
      <c r="AB150" s="1130"/>
      <c r="AC150" s="1130"/>
      <c r="AD150" s="1130"/>
      <c r="AE150" s="8"/>
      <c r="AF150" s="8"/>
    </row>
    <row r="151" spans="1:32" ht="15.75" customHeight="1" x14ac:dyDescent="0.2">
      <c r="A151" s="8"/>
      <c r="B151" s="8"/>
      <c r="C151" s="8"/>
      <c r="D151" s="8"/>
      <c r="E151" s="8"/>
      <c r="F151" s="114"/>
      <c r="G151" s="8"/>
      <c r="H151" s="8"/>
      <c r="I151" s="8"/>
      <c r="J151" s="8"/>
      <c r="K151" s="8"/>
      <c r="L151" s="8"/>
      <c r="M151" s="8"/>
      <c r="N151" s="8"/>
      <c r="O151" s="8"/>
      <c r="P151" s="1130"/>
      <c r="Q151" s="1130"/>
      <c r="R151" s="1130"/>
      <c r="S151" s="1130"/>
      <c r="T151" s="1130"/>
      <c r="U151" s="1130"/>
      <c r="V151" s="1130"/>
      <c r="W151" s="1130"/>
      <c r="X151" s="1130"/>
      <c r="Y151" s="1130"/>
      <c r="Z151" s="1130"/>
      <c r="AA151" s="1130"/>
      <c r="AB151" s="1130"/>
      <c r="AC151" s="1130"/>
      <c r="AD151" s="1130"/>
      <c r="AE151" s="8"/>
      <c r="AF151" s="8"/>
    </row>
    <row r="152" spans="1:32" ht="15.7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1130"/>
      <c r="Q152" s="1130"/>
      <c r="R152" s="1130"/>
      <c r="S152" s="1130"/>
      <c r="T152" s="1130"/>
      <c r="U152" s="1130"/>
      <c r="V152" s="1130"/>
      <c r="W152" s="1130"/>
      <c r="X152" s="1130"/>
      <c r="Y152" s="1130"/>
      <c r="Z152" s="1130"/>
      <c r="AA152" s="1130"/>
      <c r="AB152" s="1130"/>
      <c r="AC152" s="1130"/>
      <c r="AD152" s="1130"/>
      <c r="AE152" s="8"/>
      <c r="AF152" s="8"/>
    </row>
    <row r="153" spans="1:32" ht="15.7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1130"/>
      <c r="Q153" s="1130"/>
      <c r="R153" s="1130"/>
      <c r="S153" s="1130"/>
      <c r="T153" s="1130"/>
      <c r="U153" s="1130"/>
      <c r="V153" s="1130"/>
      <c r="W153" s="1130"/>
      <c r="X153" s="1130"/>
      <c r="Y153" s="1130"/>
      <c r="Z153" s="1130"/>
      <c r="AA153" s="1130"/>
      <c r="AB153" s="1130"/>
      <c r="AC153" s="1130"/>
      <c r="AD153" s="1130"/>
      <c r="AE153" s="8"/>
      <c r="AF153" s="8"/>
    </row>
    <row r="154" spans="1:32" ht="15.75" customHeight="1" x14ac:dyDescent="0.2">
      <c r="A154" s="8"/>
      <c r="B154" s="8"/>
      <c r="C154" s="8"/>
      <c r="D154" s="8"/>
      <c r="E154" s="8"/>
      <c r="F154" s="114"/>
      <c r="G154" s="8"/>
      <c r="H154" s="8"/>
      <c r="I154" s="8"/>
      <c r="J154" s="8"/>
      <c r="K154" s="8"/>
      <c r="L154" s="8"/>
      <c r="M154" s="8"/>
      <c r="N154" s="8"/>
      <c r="O154" s="8"/>
      <c r="P154" s="1130"/>
      <c r="Q154" s="1130"/>
      <c r="R154" s="1130"/>
      <c r="S154" s="1130"/>
      <c r="T154" s="1130"/>
      <c r="U154" s="1130"/>
      <c r="V154" s="1130"/>
      <c r="W154" s="1130"/>
      <c r="X154" s="1130"/>
      <c r="Y154" s="1130"/>
      <c r="Z154" s="1130"/>
      <c r="AA154" s="1130"/>
      <c r="AB154" s="1130"/>
      <c r="AC154" s="1130"/>
      <c r="AD154" s="1130"/>
      <c r="AE154" s="8"/>
      <c r="AF154" s="8"/>
    </row>
    <row r="155" spans="1:32" ht="15.75" customHeight="1" x14ac:dyDescent="0.2">
      <c r="A155" s="8"/>
      <c r="B155" s="8"/>
      <c r="C155" s="8"/>
      <c r="D155" s="8"/>
      <c r="E155" s="8"/>
      <c r="F155" s="114"/>
      <c r="G155" s="8"/>
      <c r="H155" s="8"/>
      <c r="I155" s="8"/>
      <c r="J155" s="8"/>
      <c r="K155" s="8"/>
      <c r="L155" s="8"/>
      <c r="M155" s="8"/>
      <c r="N155" s="8"/>
      <c r="O155" s="8"/>
      <c r="P155" s="1130"/>
      <c r="Q155" s="1130"/>
      <c r="R155" s="1130"/>
      <c r="S155" s="1130"/>
      <c r="T155" s="1130"/>
      <c r="U155" s="1130"/>
      <c r="V155" s="1130"/>
      <c r="W155" s="1130"/>
      <c r="X155" s="1130"/>
      <c r="Y155" s="1130"/>
      <c r="Z155" s="1130"/>
      <c r="AA155" s="1130"/>
      <c r="AB155" s="1130"/>
      <c r="AC155" s="1130"/>
      <c r="AD155" s="1130"/>
      <c r="AE155" s="8"/>
      <c r="AF155" s="8"/>
    </row>
    <row r="156" spans="1:32" ht="15.75" customHeight="1" x14ac:dyDescent="0.2">
      <c r="A156" s="8"/>
      <c r="B156" s="8"/>
      <c r="C156" s="8"/>
      <c r="D156" s="8"/>
      <c r="E156" s="8"/>
      <c r="F156" s="114"/>
      <c r="G156" s="8"/>
      <c r="H156" s="8"/>
      <c r="I156" s="8"/>
      <c r="J156" s="8"/>
      <c r="K156" s="8"/>
      <c r="L156" s="8"/>
      <c r="M156" s="8"/>
      <c r="N156" s="8"/>
      <c r="O156" s="8"/>
      <c r="P156" s="1130"/>
      <c r="Q156" s="1130"/>
      <c r="R156" s="1130"/>
      <c r="S156" s="1130"/>
      <c r="T156" s="1130"/>
      <c r="U156" s="1130"/>
      <c r="V156" s="1130"/>
      <c r="W156" s="1130"/>
      <c r="X156" s="1130"/>
      <c r="Y156" s="1130"/>
      <c r="Z156" s="1130"/>
      <c r="AA156" s="1130"/>
      <c r="AB156" s="1130"/>
      <c r="AC156" s="1130"/>
      <c r="AD156" s="1130"/>
      <c r="AE156" s="8"/>
      <c r="AF156" s="8"/>
    </row>
    <row r="157" spans="1:32" ht="15.75" customHeight="1" x14ac:dyDescent="0.2">
      <c r="A157" s="8"/>
      <c r="B157" s="8"/>
      <c r="C157" s="8"/>
      <c r="D157" s="8"/>
      <c r="E157" s="8"/>
      <c r="F157" s="114"/>
      <c r="G157" s="8"/>
      <c r="H157" s="8"/>
      <c r="I157" s="8"/>
      <c r="J157" s="8"/>
      <c r="K157" s="8"/>
      <c r="L157" s="8"/>
      <c r="M157" s="8"/>
      <c r="N157" s="8"/>
      <c r="O157" s="8"/>
      <c r="P157" s="1130"/>
      <c r="Q157" s="1130"/>
      <c r="R157" s="1130"/>
      <c r="S157" s="1130"/>
      <c r="T157" s="1130"/>
      <c r="U157" s="1130"/>
      <c r="V157" s="1130"/>
      <c r="W157" s="1130"/>
      <c r="X157" s="1130"/>
      <c r="Y157" s="1130"/>
      <c r="Z157" s="1130"/>
      <c r="AA157" s="1130"/>
      <c r="AB157" s="1130"/>
      <c r="AC157" s="1130"/>
      <c r="AD157" s="1130"/>
      <c r="AE157" s="8"/>
      <c r="AF157" s="8"/>
    </row>
    <row r="158" spans="1:32" ht="15.75" customHeight="1" x14ac:dyDescent="0.2">
      <c r="A158" s="8"/>
      <c r="B158" s="8"/>
      <c r="C158" s="8"/>
      <c r="D158" s="8"/>
      <c r="E158" s="8"/>
      <c r="F158" s="114"/>
      <c r="G158" s="8"/>
      <c r="H158" s="8"/>
      <c r="I158" s="8"/>
      <c r="J158" s="8"/>
      <c r="K158" s="8"/>
      <c r="L158" s="8"/>
      <c r="M158" s="8"/>
      <c r="N158" s="8"/>
      <c r="O158" s="8"/>
      <c r="P158" s="1130"/>
      <c r="Q158" s="1130"/>
      <c r="R158" s="1130"/>
      <c r="S158" s="1130"/>
      <c r="T158" s="1130"/>
      <c r="U158" s="1130"/>
      <c r="V158" s="1130"/>
      <c r="W158" s="1130"/>
      <c r="X158" s="1130"/>
      <c r="Y158" s="1130"/>
      <c r="Z158" s="1130"/>
      <c r="AA158" s="1130"/>
      <c r="AB158" s="1130"/>
      <c r="AC158" s="1130"/>
      <c r="AD158" s="1130"/>
      <c r="AE158" s="8"/>
      <c r="AF158" s="8"/>
    </row>
    <row r="159" spans="1:32" ht="15.75" customHeight="1" x14ac:dyDescent="0.2">
      <c r="A159" s="8"/>
      <c r="B159" s="8"/>
      <c r="C159" s="8"/>
      <c r="D159" s="8"/>
      <c r="E159" s="8"/>
      <c r="F159" s="114"/>
      <c r="G159" s="8"/>
      <c r="H159" s="8"/>
      <c r="I159" s="8"/>
      <c r="J159" s="8"/>
      <c r="K159" s="8"/>
      <c r="L159" s="8"/>
      <c r="M159" s="8"/>
      <c r="N159" s="8"/>
      <c r="O159" s="8"/>
      <c r="P159" s="1130"/>
      <c r="Q159" s="1130"/>
      <c r="R159" s="1130"/>
      <c r="S159" s="1130"/>
      <c r="T159" s="1130"/>
      <c r="U159" s="1130"/>
      <c r="V159" s="1130"/>
      <c r="W159" s="1130"/>
      <c r="X159" s="1130"/>
      <c r="Y159" s="1130"/>
      <c r="Z159" s="1130"/>
      <c r="AA159" s="1130"/>
      <c r="AB159" s="1130"/>
      <c r="AC159" s="1130"/>
      <c r="AD159" s="1130"/>
      <c r="AE159" s="8"/>
      <c r="AF159" s="8"/>
    </row>
    <row r="160" spans="1:32" ht="15.75" customHeight="1" x14ac:dyDescent="0.2">
      <c r="A160" s="8"/>
      <c r="B160" s="8"/>
      <c r="C160" s="8"/>
      <c r="D160" s="8"/>
      <c r="E160" s="8"/>
      <c r="F160" s="114"/>
      <c r="G160" s="8"/>
      <c r="H160" s="8"/>
      <c r="I160" s="8"/>
      <c r="J160" s="8"/>
      <c r="K160" s="8"/>
      <c r="L160" s="8"/>
      <c r="M160" s="8"/>
      <c r="N160" s="8"/>
      <c r="O160" s="8"/>
      <c r="P160" s="1130"/>
      <c r="Q160" s="1130"/>
      <c r="R160" s="1130"/>
      <c r="S160" s="1130"/>
      <c r="T160" s="1130"/>
      <c r="U160" s="1130"/>
      <c r="V160" s="1130"/>
      <c r="W160" s="1130"/>
      <c r="X160" s="1130"/>
      <c r="Y160" s="1130"/>
      <c r="Z160" s="1130"/>
      <c r="AA160" s="1130"/>
      <c r="AB160" s="1130"/>
      <c r="AC160" s="1130"/>
      <c r="AD160" s="1130"/>
      <c r="AE160" s="8"/>
      <c r="AF160" s="8"/>
    </row>
    <row r="161" spans="1:32" ht="15.7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1130"/>
      <c r="Q161" s="1130"/>
      <c r="R161" s="1130"/>
      <c r="S161" s="1130"/>
      <c r="T161" s="1130"/>
      <c r="U161" s="1130"/>
      <c r="V161" s="1130"/>
      <c r="W161" s="1130"/>
      <c r="X161" s="1130"/>
      <c r="Y161" s="1130"/>
      <c r="Z161" s="1130"/>
      <c r="AA161" s="1130"/>
      <c r="AB161" s="1130"/>
      <c r="AC161" s="1130"/>
      <c r="AD161" s="1130"/>
      <c r="AE161" s="8"/>
      <c r="AF161" s="8"/>
    </row>
    <row r="162" spans="1:32" ht="15.7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1130"/>
      <c r="Q162" s="1130"/>
      <c r="R162" s="1130"/>
      <c r="S162" s="1130"/>
      <c r="T162" s="1130"/>
      <c r="U162" s="1130"/>
      <c r="V162" s="1130"/>
      <c r="W162" s="1130"/>
      <c r="X162" s="1130"/>
      <c r="Y162" s="1130"/>
      <c r="Z162" s="1130"/>
      <c r="AA162" s="1130"/>
      <c r="AB162" s="1130"/>
      <c r="AC162" s="1130"/>
      <c r="AD162" s="1130"/>
      <c r="AE162" s="8"/>
      <c r="AF162" s="8"/>
    </row>
    <row r="163" spans="1:32" ht="15.7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1130"/>
      <c r="Q163" s="1130"/>
      <c r="R163" s="1130"/>
      <c r="S163" s="1130"/>
      <c r="T163" s="1130"/>
      <c r="U163" s="1130"/>
      <c r="V163" s="1130"/>
      <c r="W163" s="1130"/>
      <c r="X163" s="1130"/>
      <c r="Y163" s="1130"/>
      <c r="Z163" s="1130"/>
      <c r="AA163" s="1130"/>
      <c r="AB163" s="1130"/>
      <c r="AC163" s="1130"/>
      <c r="AD163" s="1130"/>
      <c r="AE163" s="8"/>
      <c r="AF163" s="8"/>
    </row>
    <row r="164" spans="1:32" ht="15.7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1130"/>
      <c r="Q164" s="1130"/>
      <c r="R164" s="1130"/>
      <c r="S164" s="1130"/>
      <c r="T164" s="1130"/>
      <c r="U164" s="1130"/>
      <c r="V164" s="1130"/>
      <c r="W164" s="1130"/>
      <c r="X164" s="1130"/>
      <c r="Y164" s="1130"/>
      <c r="Z164" s="1130"/>
      <c r="AA164" s="1130"/>
      <c r="AB164" s="1130"/>
      <c r="AC164" s="1130"/>
      <c r="AD164" s="1130"/>
      <c r="AE164" s="8"/>
      <c r="AF164" s="8"/>
    </row>
    <row r="165" spans="1:32" ht="15.7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1130"/>
      <c r="Q165" s="1130"/>
      <c r="R165" s="1130"/>
      <c r="S165" s="1130"/>
      <c r="T165" s="1130"/>
      <c r="U165" s="1130"/>
      <c r="V165" s="1130"/>
      <c r="W165" s="1130"/>
      <c r="X165" s="1130"/>
      <c r="Y165" s="1130"/>
      <c r="Z165" s="1130"/>
      <c r="AA165" s="1130"/>
      <c r="AB165" s="1130"/>
      <c r="AC165" s="1130"/>
      <c r="AD165" s="1130"/>
      <c r="AE165" s="8"/>
      <c r="AF165" s="8"/>
    </row>
    <row r="166" spans="1:32" ht="15.7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1130"/>
      <c r="Q166" s="1130"/>
      <c r="R166" s="1130"/>
      <c r="S166" s="1130"/>
      <c r="T166" s="1130"/>
      <c r="U166" s="1130"/>
      <c r="V166" s="1130"/>
      <c r="W166" s="1130"/>
      <c r="X166" s="1130"/>
      <c r="Y166" s="1130"/>
      <c r="Z166" s="1130"/>
      <c r="AA166" s="1130"/>
      <c r="AB166" s="1130"/>
      <c r="AC166" s="1130"/>
      <c r="AD166" s="1130"/>
      <c r="AE166" s="8"/>
      <c r="AF166" s="8"/>
    </row>
    <row r="167" spans="1:32" ht="15.7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1130"/>
      <c r="Q167" s="1130"/>
      <c r="R167" s="1130"/>
      <c r="S167" s="1130"/>
      <c r="T167" s="1130"/>
      <c r="U167" s="1130"/>
      <c r="V167" s="1130"/>
      <c r="W167" s="1130"/>
      <c r="X167" s="1130"/>
      <c r="Y167" s="1130"/>
      <c r="Z167" s="1130"/>
      <c r="AA167" s="1130"/>
      <c r="AB167" s="1130"/>
      <c r="AC167" s="1130"/>
      <c r="AD167" s="1130"/>
      <c r="AE167" s="8"/>
      <c r="AF167" s="8"/>
    </row>
    <row r="168" spans="1:32" ht="15.7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1130"/>
      <c r="Q168" s="1130"/>
      <c r="R168" s="1130"/>
      <c r="S168" s="1130"/>
      <c r="T168" s="1130"/>
      <c r="U168" s="1130"/>
      <c r="V168" s="1130"/>
      <c r="W168" s="1130"/>
      <c r="X168" s="1130"/>
      <c r="Y168" s="1130"/>
      <c r="Z168" s="1130"/>
      <c r="AA168" s="1130"/>
      <c r="AB168" s="1130"/>
      <c r="AC168" s="1130"/>
      <c r="AD168" s="1130"/>
      <c r="AE168" s="8"/>
      <c r="AF168" s="8"/>
    </row>
    <row r="169" spans="1:32" ht="15.7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1130"/>
      <c r="Q169" s="1130"/>
      <c r="R169" s="1130"/>
      <c r="S169" s="1130"/>
      <c r="T169" s="1130"/>
      <c r="U169" s="1130"/>
      <c r="V169" s="1130"/>
      <c r="W169" s="1130"/>
      <c r="X169" s="1130"/>
      <c r="Y169" s="1130"/>
      <c r="Z169" s="1130"/>
      <c r="AA169" s="1130"/>
      <c r="AB169" s="1130"/>
      <c r="AC169" s="1130"/>
      <c r="AD169" s="1130"/>
      <c r="AE169" s="8"/>
      <c r="AF169" s="8"/>
    </row>
    <row r="170" spans="1:32" ht="15.7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1130"/>
      <c r="Q170" s="1130"/>
      <c r="R170" s="1130"/>
      <c r="S170" s="1130"/>
      <c r="T170" s="1130"/>
      <c r="U170" s="1130"/>
      <c r="V170" s="1130"/>
      <c r="W170" s="1130"/>
      <c r="X170" s="1130"/>
      <c r="Y170" s="1130"/>
      <c r="Z170" s="1130"/>
      <c r="AA170" s="1130"/>
      <c r="AB170" s="1130"/>
      <c r="AC170" s="1130"/>
      <c r="AD170" s="1130"/>
      <c r="AE170" s="8"/>
      <c r="AF170" s="8"/>
    </row>
    <row r="171" spans="1:32" ht="15.7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1130"/>
      <c r="Q171" s="1130"/>
      <c r="R171" s="1130"/>
      <c r="S171" s="1130"/>
      <c r="T171" s="1130"/>
      <c r="U171" s="1130"/>
      <c r="V171" s="1130"/>
      <c r="W171" s="1130"/>
      <c r="X171" s="1130"/>
      <c r="Y171" s="1130"/>
      <c r="Z171" s="1130"/>
      <c r="AA171" s="1130"/>
      <c r="AB171" s="1130"/>
      <c r="AC171" s="1130"/>
      <c r="AD171" s="1130"/>
      <c r="AE171" s="8"/>
      <c r="AF171" s="8"/>
    </row>
    <row r="172" spans="1:32" ht="15.7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1130"/>
      <c r="Q172" s="1130"/>
      <c r="R172" s="1130"/>
      <c r="S172" s="1130"/>
      <c r="T172" s="1130"/>
      <c r="U172" s="1130"/>
      <c r="V172" s="1130"/>
      <c r="W172" s="1130"/>
      <c r="X172" s="1130"/>
      <c r="Y172" s="1130"/>
      <c r="Z172" s="1130"/>
      <c r="AA172" s="1130"/>
      <c r="AB172" s="1130"/>
      <c r="AC172" s="1130"/>
      <c r="AD172" s="1130"/>
      <c r="AE172" s="8"/>
      <c r="AF172" s="8"/>
    </row>
    <row r="173" spans="1:32" ht="15.7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1130"/>
      <c r="Q173" s="1130"/>
      <c r="R173" s="1130"/>
      <c r="S173" s="1130"/>
      <c r="T173" s="1130"/>
      <c r="U173" s="1130"/>
      <c r="V173" s="1130"/>
      <c r="W173" s="1130"/>
      <c r="X173" s="1130"/>
      <c r="Y173" s="1130"/>
      <c r="Z173" s="1130"/>
      <c r="AA173" s="1130"/>
      <c r="AB173" s="1130"/>
      <c r="AC173" s="1130"/>
      <c r="AD173" s="1130"/>
      <c r="AE173" s="8"/>
      <c r="AF173" s="8"/>
    </row>
    <row r="174" spans="1:32" ht="15.7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1130"/>
      <c r="Q174" s="1130"/>
      <c r="R174" s="1130"/>
      <c r="S174" s="1130"/>
      <c r="T174" s="1130"/>
      <c r="U174" s="1130"/>
      <c r="V174" s="1130"/>
      <c r="W174" s="1130"/>
      <c r="X174" s="1130"/>
      <c r="Y174" s="1130"/>
      <c r="Z174" s="1130"/>
      <c r="AA174" s="1130"/>
      <c r="AB174" s="1130"/>
      <c r="AC174" s="1130"/>
      <c r="AD174" s="1130"/>
      <c r="AE174" s="8"/>
      <c r="AF174" s="8"/>
    </row>
    <row r="175" spans="1:32" ht="15.7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1130"/>
      <c r="Q175" s="1130"/>
      <c r="R175" s="1130"/>
      <c r="S175" s="1130"/>
      <c r="T175" s="1130"/>
      <c r="U175" s="1130"/>
      <c r="V175" s="1130"/>
      <c r="W175" s="1130"/>
      <c r="X175" s="1130"/>
      <c r="Y175" s="1130"/>
      <c r="Z175" s="1130"/>
      <c r="AA175" s="1130"/>
      <c r="AB175" s="1130"/>
      <c r="AC175" s="1130"/>
      <c r="AD175" s="1130"/>
      <c r="AE175" s="8"/>
      <c r="AF175" s="8"/>
    </row>
    <row r="176" spans="1:32" ht="15.7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1130"/>
      <c r="Q176" s="1130"/>
      <c r="R176" s="1130"/>
      <c r="S176" s="1130"/>
      <c r="T176" s="1130"/>
      <c r="U176" s="1130"/>
      <c r="V176" s="1130"/>
      <c r="W176" s="1130"/>
      <c r="X176" s="1130"/>
      <c r="Y176" s="1130"/>
      <c r="Z176" s="1130"/>
      <c r="AA176" s="1130"/>
      <c r="AB176" s="1130"/>
      <c r="AC176" s="1130"/>
      <c r="AD176" s="1130"/>
      <c r="AE176" s="8"/>
      <c r="AF176" s="8"/>
    </row>
    <row r="177" spans="1:32" ht="15.7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1130"/>
      <c r="Q177" s="1130"/>
      <c r="R177" s="1130"/>
      <c r="S177" s="1130"/>
      <c r="T177" s="1130"/>
      <c r="U177" s="1130"/>
      <c r="V177" s="1130"/>
      <c r="W177" s="1130"/>
      <c r="X177" s="1130"/>
      <c r="Y177" s="1130"/>
      <c r="Z177" s="1130"/>
      <c r="AA177" s="1130"/>
      <c r="AB177" s="1130"/>
      <c r="AC177" s="1130"/>
      <c r="AD177" s="1130"/>
      <c r="AE177" s="8"/>
      <c r="AF177" s="8"/>
    </row>
    <row r="178" spans="1:32" ht="15.7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1130"/>
      <c r="Q178" s="1130"/>
      <c r="R178" s="1130"/>
      <c r="S178" s="1130"/>
      <c r="T178" s="1130"/>
      <c r="U178" s="1130"/>
      <c r="V178" s="1130"/>
      <c r="W178" s="1130"/>
      <c r="X178" s="1130"/>
      <c r="Y178" s="1130"/>
      <c r="Z178" s="1130"/>
      <c r="AA178" s="1130"/>
      <c r="AB178" s="1130"/>
      <c r="AC178" s="1130"/>
      <c r="AD178" s="1130"/>
      <c r="AE178" s="8"/>
      <c r="AF178" s="8"/>
    </row>
    <row r="179" spans="1:32" ht="15.7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1130"/>
      <c r="Q179" s="1130"/>
      <c r="R179" s="1130"/>
      <c r="S179" s="1130"/>
      <c r="T179" s="1130"/>
      <c r="U179" s="1130"/>
      <c r="V179" s="1130"/>
      <c r="W179" s="1130"/>
      <c r="X179" s="1130"/>
      <c r="Y179" s="1130"/>
      <c r="Z179" s="1130"/>
      <c r="AA179" s="1130"/>
      <c r="AB179" s="1130"/>
      <c r="AC179" s="1130"/>
      <c r="AD179" s="1130"/>
      <c r="AE179" s="8"/>
      <c r="AF179" s="8"/>
    </row>
    <row r="180" spans="1:32" ht="15.7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1130"/>
      <c r="Q180" s="1130"/>
      <c r="R180" s="1130"/>
      <c r="S180" s="1130"/>
      <c r="T180" s="1130"/>
      <c r="U180" s="1130"/>
      <c r="V180" s="1130"/>
      <c r="W180" s="1130"/>
      <c r="X180" s="1130"/>
      <c r="Y180" s="1130"/>
      <c r="Z180" s="1130"/>
      <c r="AA180" s="1130"/>
      <c r="AB180" s="1130"/>
      <c r="AC180" s="1130"/>
      <c r="AD180" s="1130"/>
      <c r="AE180" s="8"/>
      <c r="AF180" s="8"/>
    </row>
    <row r="181" spans="1:32" ht="15.7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1130"/>
      <c r="Q181" s="1130"/>
      <c r="R181" s="1130"/>
      <c r="S181" s="1130"/>
      <c r="T181" s="1130"/>
      <c r="U181" s="1130"/>
      <c r="V181" s="1130"/>
      <c r="W181" s="1130"/>
      <c r="X181" s="1130"/>
      <c r="Y181" s="1130"/>
      <c r="Z181" s="1130"/>
      <c r="AA181" s="1130"/>
      <c r="AB181" s="1130"/>
      <c r="AC181" s="1130"/>
      <c r="AD181" s="1130"/>
      <c r="AE181" s="8"/>
      <c r="AF181" s="8"/>
    </row>
    <row r="182" spans="1:32" ht="15.7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1130"/>
      <c r="Q182" s="1130"/>
      <c r="R182" s="1130"/>
      <c r="S182" s="1130"/>
      <c r="T182" s="1130"/>
      <c r="U182" s="1130"/>
      <c r="V182" s="1130"/>
      <c r="W182" s="1130"/>
      <c r="X182" s="1130"/>
      <c r="Y182" s="1130"/>
      <c r="Z182" s="1130"/>
      <c r="AA182" s="1130"/>
      <c r="AB182" s="1130"/>
      <c r="AC182" s="1130"/>
      <c r="AD182" s="1130"/>
      <c r="AE182" s="8"/>
      <c r="AF182" s="8"/>
    </row>
    <row r="183" spans="1:32" ht="15.7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1130"/>
      <c r="Q183" s="1130"/>
      <c r="R183" s="1130"/>
      <c r="S183" s="1130"/>
      <c r="T183" s="1130"/>
      <c r="U183" s="1130"/>
      <c r="V183" s="1130"/>
      <c r="W183" s="1130"/>
      <c r="X183" s="1130"/>
      <c r="Y183" s="1130"/>
      <c r="Z183" s="1130"/>
      <c r="AA183" s="1130"/>
      <c r="AB183" s="1130"/>
      <c r="AC183" s="1130"/>
      <c r="AD183" s="1130"/>
      <c r="AE183" s="8"/>
      <c r="AF183" s="8"/>
    </row>
    <row r="184" spans="1:32" ht="15.7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1130"/>
      <c r="Q184" s="1130"/>
      <c r="R184" s="1130"/>
      <c r="S184" s="1130"/>
      <c r="T184" s="1130"/>
      <c r="U184" s="1130"/>
      <c r="V184" s="1130"/>
      <c r="W184" s="1130"/>
      <c r="X184" s="1130"/>
      <c r="Y184" s="1130"/>
      <c r="Z184" s="1130"/>
      <c r="AA184" s="1130"/>
      <c r="AB184" s="1130"/>
      <c r="AC184" s="1130"/>
      <c r="AD184" s="1130"/>
      <c r="AE184" s="8"/>
      <c r="AF184" s="8"/>
    </row>
    <row r="185" spans="1:32" ht="15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1130"/>
      <c r="Q185" s="1130"/>
      <c r="R185" s="1130"/>
      <c r="S185" s="1130"/>
      <c r="T185" s="1130"/>
      <c r="U185" s="1130"/>
      <c r="V185" s="1130"/>
      <c r="W185" s="1130"/>
      <c r="X185" s="1130"/>
      <c r="Y185" s="1130"/>
      <c r="Z185" s="1130"/>
      <c r="AA185" s="1130"/>
      <c r="AB185" s="1130"/>
      <c r="AC185" s="1130"/>
      <c r="AD185" s="1130"/>
      <c r="AE185" s="8"/>
      <c r="AF185" s="8"/>
    </row>
    <row r="186" spans="1:32" ht="15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1130"/>
      <c r="Q186" s="1130"/>
      <c r="R186" s="1130"/>
      <c r="S186" s="1130"/>
      <c r="T186" s="1130"/>
      <c r="U186" s="1130"/>
      <c r="V186" s="1130"/>
      <c r="W186" s="1130"/>
      <c r="X186" s="1130"/>
      <c r="Y186" s="1130"/>
      <c r="Z186" s="1130"/>
      <c r="AA186" s="1130"/>
      <c r="AB186" s="1130"/>
      <c r="AC186" s="1130"/>
      <c r="AD186" s="1130"/>
      <c r="AE186" s="8"/>
      <c r="AF186" s="8"/>
    </row>
    <row r="187" spans="1:32" ht="15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1130"/>
      <c r="Q187" s="1130"/>
      <c r="R187" s="1130"/>
      <c r="S187" s="1130"/>
      <c r="T187" s="1130"/>
      <c r="U187" s="1130"/>
      <c r="V187" s="1130"/>
      <c r="W187" s="1130"/>
      <c r="X187" s="1130"/>
      <c r="Y187" s="1130"/>
      <c r="Z187" s="1130"/>
      <c r="AA187" s="1130"/>
      <c r="AB187" s="1130"/>
      <c r="AC187" s="1130"/>
      <c r="AD187" s="1130"/>
      <c r="AE187" s="8"/>
      <c r="AF187" s="8"/>
    </row>
    <row r="188" spans="1:32" ht="15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1130"/>
      <c r="Q188" s="1130"/>
      <c r="R188" s="1130"/>
      <c r="S188" s="1130"/>
      <c r="T188" s="1130"/>
      <c r="U188" s="1130"/>
      <c r="V188" s="1130"/>
      <c r="W188" s="1130"/>
      <c r="X188" s="1130"/>
      <c r="Y188" s="1130"/>
      <c r="Z188" s="1130"/>
      <c r="AA188" s="1130"/>
      <c r="AB188" s="1130"/>
      <c r="AC188" s="1130"/>
      <c r="AD188" s="1130"/>
      <c r="AE188" s="8"/>
      <c r="AF188" s="8"/>
    </row>
    <row r="189" spans="1:32" ht="15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1130"/>
      <c r="Q189" s="1130"/>
      <c r="R189" s="1130"/>
      <c r="S189" s="1130"/>
      <c r="T189" s="1130"/>
      <c r="U189" s="1130"/>
      <c r="V189" s="1130"/>
      <c r="W189" s="1130"/>
      <c r="X189" s="1130"/>
      <c r="Y189" s="1130"/>
      <c r="Z189" s="1130"/>
      <c r="AA189" s="1130"/>
      <c r="AB189" s="1130"/>
      <c r="AC189" s="1130"/>
      <c r="AD189" s="1130"/>
      <c r="AE189" s="8"/>
      <c r="AF189" s="8"/>
    </row>
    <row r="190" spans="1:32" ht="15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1130"/>
      <c r="Q190" s="1130"/>
      <c r="R190" s="1130"/>
      <c r="S190" s="1130"/>
      <c r="T190" s="1130"/>
      <c r="U190" s="1130"/>
      <c r="V190" s="1130"/>
      <c r="W190" s="1130"/>
      <c r="X190" s="1130"/>
      <c r="Y190" s="1130"/>
      <c r="Z190" s="1130"/>
      <c r="AA190" s="1130"/>
      <c r="AB190" s="1130"/>
      <c r="AC190" s="1130"/>
      <c r="AD190" s="1130"/>
      <c r="AE190" s="8"/>
      <c r="AF190" s="8"/>
    </row>
    <row r="191" spans="1:32" ht="15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1130"/>
      <c r="Q191" s="1130"/>
      <c r="R191" s="1130"/>
      <c r="S191" s="1130"/>
      <c r="T191" s="1130"/>
      <c r="U191" s="1130"/>
      <c r="V191" s="1130"/>
      <c r="W191" s="1130"/>
      <c r="X191" s="1130"/>
      <c r="Y191" s="1130"/>
      <c r="Z191" s="1130"/>
      <c r="AA191" s="1130"/>
      <c r="AB191" s="1130"/>
      <c r="AC191" s="1130"/>
      <c r="AD191" s="1130"/>
      <c r="AE191" s="8"/>
      <c r="AF191" s="8"/>
    </row>
    <row r="192" spans="1:32" ht="15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1130"/>
      <c r="Q192" s="1130"/>
      <c r="R192" s="1130"/>
      <c r="S192" s="1130"/>
      <c r="T192" s="1130"/>
      <c r="U192" s="1130"/>
      <c r="V192" s="1130"/>
      <c r="W192" s="1130"/>
      <c r="X192" s="1130"/>
      <c r="Y192" s="1130"/>
      <c r="Z192" s="1130"/>
      <c r="AA192" s="1130"/>
      <c r="AB192" s="1130"/>
      <c r="AC192" s="1130"/>
      <c r="AD192" s="1130"/>
      <c r="AE192" s="8"/>
      <c r="AF192" s="8"/>
    </row>
    <row r="193" spans="1:32" ht="15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1130"/>
      <c r="Q193" s="1130"/>
      <c r="R193" s="1130"/>
      <c r="S193" s="1130"/>
      <c r="T193" s="1130"/>
      <c r="U193" s="1130"/>
      <c r="V193" s="1130"/>
      <c r="W193" s="1130"/>
      <c r="X193" s="1130"/>
      <c r="Y193" s="1130"/>
      <c r="Z193" s="1130"/>
      <c r="AA193" s="1130"/>
      <c r="AB193" s="1130"/>
      <c r="AC193" s="1130"/>
      <c r="AD193" s="1130"/>
      <c r="AE193" s="8"/>
      <c r="AF193" s="8"/>
    </row>
    <row r="194" spans="1:32" ht="15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1130"/>
      <c r="Q194" s="1130"/>
      <c r="R194" s="1130"/>
      <c r="S194" s="1130"/>
      <c r="T194" s="1130"/>
      <c r="U194" s="1130"/>
      <c r="V194" s="1130"/>
      <c r="W194" s="1130"/>
      <c r="X194" s="1130"/>
      <c r="Y194" s="1130"/>
      <c r="Z194" s="1130"/>
      <c r="AA194" s="1130"/>
      <c r="AB194" s="1130"/>
      <c r="AC194" s="1130"/>
      <c r="AD194" s="1130"/>
      <c r="AE194" s="8"/>
      <c r="AF194" s="8"/>
    </row>
    <row r="195" spans="1:32" ht="15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1130"/>
      <c r="Q195" s="1130"/>
      <c r="R195" s="1130"/>
      <c r="S195" s="1130"/>
      <c r="T195" s="1130"/>
      <c r="U195" s="1130"/>
      <c r="V195" s="1130"/>
      <c r="W195" s="1130"/>
      <c r="X195" s="1130"/>
      <c r="Y195" s="1130"/>
      <c r="Z195" s="1130"/>
      <c r="AA195" s="1130"/>
      <c r="AB195" s="1130"/>
      <c r="AC195" s="1130"/>
      <c r="AD195" s="1130"/>
      <c r="AE195" s="8"/>
      <c r="AF195" s="8"/>
    </row>
    <row r="196" spans="1:32" ht="15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1130"/>
      <c r="Q196" s="1130"/>
      <c r="R196" s="1130"/>
      <c r="S196" s="1130"/>
      <c r="T196" s="1130"/>
      <c r="U196" s="1130"/>
      <c r="V196" s="1130"/>
      <c r="W196" s="1130"/>
      <c r="X196" s="1130"/>
      <c r="Y196" s="1130"/>
      <c r="Z196" s="1130"/>
      <c r="AA196" s="1130"/>
      <c r="AB196" s="1130"/>
      <c r="AC196" s="1130"/>
      <c r="AD196" s="1130"/>
      <c r="AE196" s="8"/>
      <c r="AF196" s="8"/>
    </row>
    <row r="197" spans="1:32" ht="15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1130"/>
      <c r="Q197" s="1130"/>
      <c r="R197" s="1130"/>
      <c r="S197" s="1130"/>
      <c r="T197" s="1130"/>
      <c r="U197" s="1130"/>
      <c r="V197" s="1130"/>
      <c r="W197" s="1130"/>
      <c r="X197" s="1130"/>
      <c r="Y197" s="1130"/>
      <c r="Z197" s="1130"/>
      <c r="AA197" s="1130"/>
      <c r="AB197" s="1130"/>
      <c r="AC197" s="1130"/>
      <c r="AD197" s="1130"/>
      <c r="AE197" s="8"/>
      <c r="AF197" s="8"/>
    </row>
    <row r="198" spans="1:32" ht="15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1130"/>
      <c r="Q198" s="1130"/>
      <c r="R198" s="1130"/>
      <c r="S198" s="1130"/>
      <c r="T198" s="1130"/>
      <c r="U198" s="1130"/>
      <c r="V198" s="1130"/>
      <c r="W198" s="1130"/>
      <c r="X198" s="1130"/>
      <c r="Y198" s="1130"/>
      <c r="Z198" s="1130"/>
      <c r="AA198" s="1130"/>
      <c r="AB198" s="1130"/>
      <c r="AC198" s="1130"/>
      <c r="AD198" s="1130"/>
      <c r="AE198" s="8"/>
      <c r="AF198" s="8"/>
    </row>
    <row r="199" spans="1:32" ht="15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1130"/>
      <c r="Q199" s="1130"/>
      <c r="R199" s="1130"/>
      <c r="S199" s="1130"/>
      <c r="T199" s="1130"/>
      <c r="U199" s="1130"/>
      <c r="V199" s="1130"/>
      <c r="W199" s="1130"/>
      <c r="X199" s="1130"/>
      <c r="Y199" s="1130"/>
      <c r="Z199" s="1130"/>
      <c r="AA199" s="1130"/>
      <c r="AB199" s="1130"/>
      <c r="AC199" s="1130"/>
      <c r="AD199" s="1130"/>
      <c r="AE199" s="8"/>
      <c r="AF199" s="8"/>
    </row>
    <row r="200" spans="1:32" ht="15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1130"/>
      <c r="Q200" s="1130"/>
      <c r="R200" s="1130"/>
      <c r="S200" s="1130"/>
      <c r="T200" s="1130"/>
      <c r="U200" s="1130"/>
      <c r="V200" s="1130"/>
      <c r="W200" s="1130"/>
      <c r="X200" s="1130"/>
      <c r="Y200" s="1130"/>
      <c r="Z200" s="1130"/>
      <c r="AA200" s="1130"/>
      <c r="AB200" s="1130"/>
      <c r="AC200" s="1130"/>
      <c r="AD200" s="1130"/>
      <c r="AE200" s="8"/>
      <c r="AF200" s="8"/>
    </row>
    <row r="201" spans="1:32" ht="15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1130"/>
      <c r="Q201" s="1130"/>
      <c r="R201" s="1130"/>
      <c r="S201" s="1130"/>
      <c r="T201" s="1130"/>
      <c r="U201" s="1130"/>
      <c r="V201" s="1130"/>
      <c r="W201" s="1130"/>
      <c r="X201" s="1130"/>
      <c r="Y201" s="1130"/>
      <c r="Z201" s="1130"/>
      <c r="AA201" s="1130"/>
      <c r="AB201" s="1130"/>
      <c r="AC201" s="1130"/>
      <c r="AD201" s="1130"/>
      <c r="AE201" s="8"/>
      <c r="AF201" s="8"/>
    </row>
    <row r="202" spans="1:32" ht="15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1130"/>
      <c r="Q202" s="1130"/>
      <c r="R202" s="1130"/>
      <c r="S202" s="1130"/>
      <c r="T202" s="1130"/>
      <c r="U202" s="1130"/>
      <c r="V202" s="1130"/>
      <c r="W202" s="1130"/>
      <c r="X202" s="1130"/>
      <c r="Y202" s="1130"/>
      <c r="Z202" s="1130"/>
      <c r="AA202" s="1130"/>
      <c r="AB202" s="1130"/>
      <c r="AC202" s="1130"/>
      <c r="AD202" s="1130"/>
      <c r="AE202" s="8"/>
      <c r="AF202" s="8"/>
    </row>
    <row r="203" spans="1:32" ht="15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1130"/>
      <c r="Q203" s="1130"/>
      <c r="R203" s="1130"/>
      <c r="S203" s="1130"/>
      <c r="T203" s="1130"/>
      <c r="U203" s="1130"/>
      <c r="V203" s="1130"/>
      <c r="W203" s="1130"/>
      <c r="X203" s="1130"/>
      <c r="Y203" s="1130"/>
      <c r="Z203" s="1130"/>
      <c r="AA203" s="1130"/>
      <c r="AB203" s="1130"/>
      <c r="AC203" s="1130"/>
      <c r="AD203" s="1130"/>
      <c r="AE203" s="8"/>
      <c r="AF203" s="8"/>
    </row>
    <row r="204" spans="1:32" ht="15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1130"/>
      <c r="Q204" s="1130"/>
      <c r="R204" s="1130"/>
      <c r="S204" s="1130"/>
      <c r="T204" s="1130"/>
      <c r="U204" s="1130"/>
      <c r="V204" s="1130"/>
      <c r="W204" s="1130"/>
      <c r="X204" s="1130"/>
      <c r="Y204" s="1130"/>
      <c r="Z204" s="1130"/>
      <c r="AA204" s="1130"/>
      <c r="AB204" s="1130"/>
      <c r="AC204" s="1130"/>
      <c r="AD204" s="1130"/>
      <c r="AE204" s="8"/>
      <c r="AF204" s="8"/>
    </row>
    <row r="205" spans="1:32" ht="15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1130"/>
      <c r="Q205" s="1130"/>
      <c r="R205" s="1130"/>
      <c r="S205" s="1130"/>
      <c r="T205" s="1130"/>
      <c r="U205" s="1130"/>
      <c r="V205" s="1130"/>
      <c r="W205" s="1130"/>
      <c r="X205" s="1130"/>
      <c r="Y205" s="1130"/>
      <c r="Z205" s="1130"/>
      <c r="AA205" s="1130"/>
      <c r="AB205" s="1130"/>
      <c r="AC205" s="1130"/>
      <c r="AD205" s="1130"/>
      <c r="AE205" s="8"/>
      <c r="AF205" s="8"/>
    </row>
    <row r="206" spans="1:32" ht="15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1130"/>
      <c r="Q206" s="1130"/>
      <c r="R206" s="1130"/>
      <c r="S206" s="1130"/>
      <c r="T206" s="1130"/>
      <c r="U206" s="1130"/>
      <c r="V206" s="1130"/>
      <c r="W206" s="1130"/>
      <c r="X206" s="1130"/>
      <c r="Y206" s="1130"/>
      <c r="Z206" s="1130"/>
      <c r="AA206" s="1130"/>
      <c r="AB206" s="1130"/>
      <c r="AC206" s="1130"/>
      <c r="AD206" s="1130"/>
      <c r="AE206" s="8"/>
      <c r="AF206" s="8"/>
    </row>
    <row r="207" spans="1:32" ht="15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1130"/>
      <c r="Q207" s="1130"/>
      <c r="R207" s="1130"/>
      <c r="S207" s="1130"/>
      <c r="T207" s="1130"/>
      <c r="U207" s="1130"/>
      <c r="V207" s="1130"/>
      <c r="W207" s="1130"/>
      <c r="X207" s="1130"/>
      <c r="Y207" s="1130"/>
      <c r="Z207" s="1130"/>
      <c r="AA207" s="1130"/>
      <c r="AB207" s="1130"/>
      <c r="AC207" s="1130"/>
      <c r="AD207" s="1130"/>
      <c r="AE207" s="8"/>
      <c r="AF207" s="8"/>
    </row>
    <row r="208" spans="1:32" ht="15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1130"/>
      <c r="Q208" s="1130"/>
      <c r="R208" s="1130"/>
      <c r="S208" s="1130"/>
      <c r="T208" s="1130"/>
      <c r="U208" s="1130"/>
      <c r="V208" s="1130"/>
      <c r="W208" s="1130"/>
      <c r="X208" s="1130"/>
      <c r="Y208" s="1130"/>
      <c r="Z208" s="1130"/>
      <c r="AA208" s="1130"/>
      <c r="AB208" s="1130"/>
      <c r="AC208" s="1130"/>
      <c r="AD208" s="1130"/>
      <c r="AE208" s="8"/>
      <c r="AF208" s="8"/>
    </row>
    <row r="209" spans="1:32" ht="15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1130"/>
      <c r="Q209" s="1130"/>
      <c r="R209" s="1130"/>
      <c r="S209" s="1130"/>
      <c r="T209" s="1130"/>
      <c r="U209" s="1130"/>
      <c r="V209" s="1130"/>
      <c r="W209" s="1130"/>
      <c r="X209" s="1130"/>
      <c r="Y209" s="1130"/>
      <c r="Z209" s="1130"/>
      <c r="AA209" s="1130"/>
      <c r="AB209" s="1130"/>
      <c r="AC209" s="1130"/>
      <c r="AD209" s="1130"/>
      <c r="AE209" s="8"/>
      <c r="AF209" s="8"/>
    </row>
    <row r="210" spans="1:32" ht="15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1130"/>
      <c r="Q210" s="1130"/>
      <c r="R210" s="1130"/>
      <c r="S210" s="1130"/>
      <c r="T210" s="1130"/>
      <c r="U210" s="1130"/>
      <c r="V210" s="1130"/>
      <c r="W210" s="1130"/>
      <c r="X210" s="1130"/>
      <c r="Y210" s="1130"/>
      <c r="Z210" s="1130"/>
      <c r="AA210" s="1130"/>
      <c r="AB210" s="1130"/>
      <c r="AC210" s="1130"/>
      <c r="AD210" s="1130"/>
      <c r="AE210" s="8"/>
      <c r="AF210" s="8"/>
    </row>
    <row r="211" spans="1:32" ht="15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1130"/>
      <c r="Q211" s="1130"/>
      <c r="R211" s="1130"/>
      <c r="S211" s="1130"/>
      <c r="T211" s="1130"/>
      <c r="U211" s="1130"/>
      <c r="V211" s="1130"/>
      <c r="W211" s="1130"/>
      <c r="X211" s="1130"/>
      <c r="Y211" s="1130"/>
      <c r="Z211" s="1130"/>
      <c r="AA211" s="1130"/>
      <c r="AB211" s="1130"/>
      <c r="AC211" s="1130"/>
      <c r="AD211" s="1130"/>
      <c r="AE211" s="8"/>
      <c r="AF211" s="8"/>
    </row>
    <row r="212" spans="1:32" ht="15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1130"/>
      <c r="Q212" s="1130"/>
      <c r="R212" s="1130"/>
      <c r="S212" s="1130"/>
      <c r="T212" s="1130"/>
      <c r="U212" s="1130"/>
      <c r="V212" s="1130"/>
      <c r="W212" s="1130"/>
      <c r="X212" s="1130"/>
      <c r="Y212" s="1130"/>
      <c r="Z212" s="1130"/>
      <c r="AA212" s="1130"/>
      <c r="AB212" s="1130"/>
      <c r="AC212" s="1130"/>
      <c r="AD212" s="1130"/>
      <c r="AE212" s="8"/>
      <c r="AF212" s="8"/>
    </row>
    <row r="213" spans="1:32" ht="15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1130"/>
      <c r="Q213" s="1130"/>
      <c r="R213" s="1130"/>
      <c r="S213" s="1130"/>
      <c r="T213" s="1130"/>
      <c r="U213" s="1130"/>
      <c r="V213" s="1130"/>
      <c r="W213" s="1130"/>
      <c r="X213" s="1130"/>
      <c r="Y213" s="1130"/>
      <c r="Z213" s="1130"/>
      <c r="AA213" s="1130"/>
      <c r="AB213" s="1130"/>
      <c r="AC213" s="1130"/>
      <c r="AD213" s="1130"/>
      <c r="AE213" s="8"/>
      <c r="AF213" s="8"/>
    </row>
    <row r="214" spans="1:32" ht="15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1130"/>
      <c r="Q214" s="1130"/>
      <c r="R214" s="1130"/>
      <c r="S214" s="1130"/>
      <c r="T214" s="1130"/>
      <c r="U214" s="1130"/>
      <c r="V214" s="1130"/>
      <c r="W214" s="1130"/>
      <c r="X214" s="1130"/>
      <c r="Y214" s="1130"/>
      <c r="Z214" s="1130"/>
      <c r="AA214" s="1130"/>
      <c r="AB214" s="1130"/>
      <c r="AC214" s="1130"/>
      <c r="AD214" s="1130"/>
      <c r="AE214" s="8"/>
      <c r="AF214" s="8"/>
    </row>
    <row r="215" spans="1:32" ht="15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1130"/>
      <c r="Q215" s="1130"/>
      <c r="R215" s="1130"/>
      <c r="S215" s="1130"/>
      <c r="T215" s="1130"/>
      <c r="U215" s="1130"/>
      <c r="V215" s="1130"/>
      <c r="W215" s="1130"/>
      <c r="X215" s="1130"/>
      <c r="Y215" s="1130"/>
      <c r="Z215" s="1130"/>
      <c r="AA215" s="1130"/>
      <c r="AB215" s="1130"/>
      <c r="AC215" s="1130"/>
      <c r="AD215" s="1130"/>
      <c r="AE215" s="8"/>
      <c r="AF215" s="8"/>
    </row>
    <row r="216" spans="1:32" ht="15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1130"/>
      <c r="Q216" s="1130"/>
      <c r="R216" s="1130"/>
      <c r="S216" s="1130"/>
      <c r="T216" s="1130"/>
      <c r="U216" s="1130"/>
      <c r="V216" s="1130"/>
      <c r="W216" s="1130"/>
      <c r="X216" s="1130"/>
      <c r="Y216" s="1130"/>
      <c r="Z216" s="1130"/>
      <c r="AA216" s="1130"/>
      <c r="AB216" s="1130"/>
      <c r="AC216" s="1130"/>
      <c r="AD216" s="1130"/>
      <c r="AE216" s="8"/>
      <c r="AF216" s="8"/>
    </row>
    <row r="217" spans="1:32" ht="15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1130"/>
      <c r="Q217" s="1130"/>
      <c r="R217" s="1130"/>
      <c r="S217" s="1130"/>
      <c r="T217" s="1130"/>
      <c r="U217" s="1130"/>
      <c r="V217" s="1130"/>
      <c r="W217" s="1130"/>
      <c r="X217" s="1130"/>
      <c r="Y217" s="1130"/>
      <c r="Z217" s="1130"/>
      <c r="AA217" s="1130"/>
      <c r="AB217" s="1130"/>
      <c r="AC217" s="1130"/>
      <c r="AD217" s="1130"/>
      <c r="AE217" s="8"/>
      <c r="AF217" s="8"/>
    </row>
    <row r="218" spans="1:32" ht="15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1130"/>
      <c r="Q218" s="1130"/>
      <c r="R218" s="1130"/>
      <c r="S218" s="1130"/>
      <c r="T218" s="1130"/>
      <c r="U218" s="1130"/>
      <c r="V218" s="1130"/>
      <c r="W218" s="1130"/>
      <c r="X218" s="1130"/>
      <c r="Y218" s="1130"/>
      <c r="Z218" s="1130"/>
      <c r="AA218" s="1130"/>
      <c r="AB218" s="1130"/>
      <c r="AC218" s="1130"/>
      <c r="AD218" s="1130"/>
      <c r="AE218" s="8"/>
      <c r="AF218" s="8"/>
    </row>
    <row r="219" spans="1:32" ht="15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1130"/>
      <c r="Q219" s="1130"/>
      <c r="R219" s="1130"/>
      <c r="S219" s="1130"/>
      <c r="T219" s="1130"/>
      <c r="U219" s="1130"/>
      <c r="V219" s="1130"/>
      <c r="W219" s="1130"/>
      <c r="X219" s="1130"/>
      <c r="Y219" s="1130"/>
      <c r="Z219" s="1130"/>
      <c r="AA219" s="1130"/>
      <c r="AB219" s="1130"/>
      <c r="AC219" s="1130"/>
      <c r="AD219" s="1130"/>
      <c r="AE219" s="8"/>
      <c r="AF219" s="8"/>
    </row>
    <row r="220" spans="1:32" ht="15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1130"/>
      <c r="Q220" s="1130"/>
      <c r="R220" s="1130"/>
      <c r="S220" s="1130"/>
      <c r="T220" s="1130"/>
      <c r="U220" s="1130"/>
      <c r="V220" s="1130"/>
      <c r="W220" s="1130"/>
      <c r="X220" s="1130"/>
      <c r="Y220" s="1130"/>
      <c r="Z220" s="1130"/>
      <c r="AA220" s="1130"/>
      <c r="AB220" s="1130"/>
      <c r="AC220" s="1130"/>
      <c r="AD220" s="1130"/>
      <c r="AE220" s="8"/>
      <c r="AF220" s="8"/>
    </row>
    <row r="221" spans="1:32" ht="15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1130"/>
      <c r="Q221" s="1130"/>
      <c r="R221" s="1130"/>
      <c r="S221" s="1130"/>
      <c r="T221" s="1130"/>
      <c r="U221" s="1130"/>
      <c r="V221" s="1130"/>
      <c r="W221" s="1130"/>
      <c r="X221" s="1130"/>
      <c r="Y221" s="1130"/>
      <c r="Z221" s="1130"/>
      <c r="AA221" s="1130"/>
      <c r="AB221" s="1130"/>
      <c r="AC221" s="1130"/>
      <c r="AD221" s="1130"/>
      <c r="AE221" s="8"/>
      <c r="AF221" s="8"/>
    </row>
    <row r="222" spans="1:32" ht="15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1130"/>
      <c r="Q222" s="1130"/>
      <c r="R222" s="1130"/>
      <c r="S222" s="1130"/>
      <c r="T222" s="1130"/>
      <c r="U222" s="1130"/>
      <c r="V222" s="1130"/>
      <c r="W222" s="1130"/>
      <c r="X222" s="1130"/>
      <c r="Y222" s="1130"/>
      <c r="Z222" s="1130"/>
      <c r="AA222" s="1130"/>
      <c r="AB222" s="1130"/>
      <c r="AC222" s="1130"/>
      <c r="AD222" s="1130"/>
      <c r="AE222" s="8"/>
      <c r="AF222" s="8"/>
    </row>
    <row r="223" spans="1:32" ht="15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1130"/>
      <c r="Q223" s="1130"/>
      <c r="R223" s="1130"/>
      <c r="S223" s="1130"/>
      <c r="T223" s="1130"/>
      <c r="U223" s="1130"/>
      <c r="V223" s="1130"/>
      <c r="W223" s="1130"/>
      <c r="X223" s="1130"/>
      <c r="Y223" s="1130"/>
      <c r="Z223" s="1130"/>
      <c r="AA223" s="1130"/>
      <c r="AB223" s="1130"/>
      <c r="AC223" s="1130"/>
      <c r="AD223" s="1130"/>
      <c r="AE223" s="8"/>
      <c r="AF223" s="8"/>
    </row>
    <row r="224" spans="1:32" ht="15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1130"/>
      <c r="Q224" s="1130"/>
      <c r="R224" s="1130"/>
      <c r="S224" s="1130"/>
      <c r="T224" s="1130"/>
      <c r="U224" s="1130"/>
      <c r="V224" s="1130"/>
      <c r="W224" s="1130"/>
      <c r="X224" s="1130"/>
      <c r="Y224" s="1130"/>
      <c r="Z224" s="1130"/>
      <c r="AA224" s="1130"/>
      <c r="AB224" s="1130"/>
      <c r="AC224" s="1130"/>
      <c r="AD224" s="1130"/>
      <c r="AE224" s="8"/>
      <c r="AF224" s="8"/>
    </row>
    <row r="225" spans="1:32" ht="15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1130"/>
      <c r="Q225" s="1130"/>
      <c r="R225" s="1130"/>
      <c r="S225" s="1130"/>
      <c r="T225" s="1130"/>
      <c r="U225" s="1130"/>
      <c r="V225" s="1130"/>
      <c r="W225" s="1130"/>
      <c r="X225" s="1130"/>
      <c r="Y225" s="1130"/>
      <c r="Z225" s="1130"/>
      <c r="AA225" s="1130"/>
      <c r="AB225" s="1130"/>
      <c r="AC225" s="1130"/>
      <c r="AD225" s="1130"/>
      <c r="AE225" s="8"/>
      <c r="AF225" s="8"/>
    </row>
    <row r="226" spans="1:32" ht="15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1130"/>
      <c r="Q226" s="1130"/>
      <c r="R226" s="1130"/>
      <c r="S226" s="1130"/>
      <c r="T226" s="1130"/>
      <c r="U226" s="1130"/>
      <c r="V226" s="1130"/>
      <c r="W226" s="1130"/>
      <c r="X226" s="1130"/>
      <c r="Y226" s="1130"/>
      <c r="Z226" s="1130"/>
      <c r="AA226" s="1130"/>
      <c r="AB226" s="1130"/>
      <c r="AC226" s="1130"/>
      <c r="AD226" s="1130"/>
      <c r="AE226" s="8"/>
      <c r="AF226" s="8"/>
    </row>
    <row r="227" spans="1:32" ht="15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1130"/>
      <c r="Q227" s="1130"/>
      <c r="R227" s="1130"/>
      <c r="S227" s="1130"/>
      <c r="T227" s="1130"/>
      <c r="U227" s="1130"/>
      <c r="V227" s="1130"/>
      <c r="W227" s="1130"/>
      <c r="X227" s="1130"/>
      <c r="Y227" s="1130"/>
      <c r="Z227" s="1130"/>
      <c r="AA227" s="1130"/>
      <c r="AB227" s="1130"/>
      <c r="AC227" s="1130"/>
      <c r="AD227" s="1130"/>
      <c r="AE227" s="8"/>
      <c r="AF227" s="8"/>
    </row>
    <row r="228" spans="1:32" ht="15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1130"/>
      <c r="Q228" s="1130"/>
      <c r="R228" s="1130"/>
      <c r="S228" s="1130"/>
      <c r="T228" s="1130"/>
      <c r="U228" s="1130"/>
      <c r="V228" s="1130"/>
      <c r="W228" s="1130"/>
      <c r="X228" s="1130"/>
      <c r="Y228" s="1130"/>
      <c r="Z228" s="1130"/>
      <c r="AA228" s="1130"/>
      <c r="AB228" s="1130"/>
      <c r="AC228" s="1130"/>
      <c r="AD228" s="1130"/>
      <c r="AE228" s="8"/>
      <c r="AF228" s="8"/>
    </row>
    <row r="229" spans="1:32" ht="15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1130"/>
      <c r="Q229" s="1130"/>
      <c r="R229" s="1130"/>
      <c r="S229" s="1130"/>
      <c r="T229" s="1130"/>
      <c r="U229" s="1130"/>
      <c r="V229" s="1130"/>
      <c r="W229" s="1130"/>
      <c r="X229" s="1130"/>
      <c r="Y229" s="1130"/>
      <c r="Z229" s="1130"/>
      <c r="AA229" s="1130"/>
      <c r="AB229" s="1130"/>
      <c r="AC229" s="1130"/>
      <c r="AD229" s="1130"/>
      <c r="AE229" s="8"/>
      <c r="AF229" s="8"/>
    </row>
    <row r="230" spans="1:32" ht="15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1130"/>
      <c r="Q230" s="1130"/>
      <c r="R230" s="1130"/>
      <c r="S230" s="1130"/>
      <c r="T230" s="1130"/>
      <c r="U230" s="1130"/>
      <c r="V230" s="1130"/>
      <c r="W230" s="1130"/>
      <c r="X230" s="1130"/>
      <c r="Y230" s="1130"/>
      <c r="Z230" s="1130"/>
      <c r="AA230" s="1130"/>
      <c r="AB230" s="1130"/>
      <c r="AC230" s="1130"/>
      <c r="AD230" s="1130"/>
      <c r="AE230" s="8"/>
      <c r="AF230" s="8"/>
    </row>
    <row r="231" spans="1:32" ht="15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1130"/>
      <c r="Q231" s="1130"/>
      <c r="R231" s="1130"/>
      <c r="S231" s="1130"/>
      <c r="T231" s="1130"/>
      <c r="U231" s="1130"/>
      <c r="V231" s="1130"/>
      <c r="W231" s="1130"/>
      <c r="X231" s="1130"/>
      <c r="Y231" s="1130"/>
      <c r="Z231" s="1130"/>
      <c r="AA231" s="1130"/>
      <c r="AB231" s="1130"/>
      <c r="AC231" s="1130"/>
      <c r="AD231" s="1130"/>
      <c r="AE231" s="8"/>
      <c r="AF231" s="8"/>
    </row>
    <row r="232" spans="1:32" ht="15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1130"/>
      <c r="Q232" s="1130"/>
      <c r="R232" s="1130"/>
      <c r="S232" s="1130"/>
      <c r="T232" s="1130"/>
      <c r="U232" s="1130"/>
      <c r="V232" s="1130"/>
      <c r="W232" s="1130"/>
      <c r="X232" s="1130"/>
      <c r="Y232" s="1130"/>
      <c r="Z232" s="1130"/>
      <c r="AA232" s="1130"/>
      <c r="AB232" s="1130"/>
      <c r="AC232" s="1130"/>
      <c r="AD232" s="1130"/>
      <c r="AE232" s="8"/>
      <c r="AF232" s="8"/>
    </row>
    <row r="233" spans="1:32" ht="15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1130"/>
      <c r="Q233" s="1130"/>
      <c r="R233" s="1130"/>
      <c r="S233" s="1130"/>
      <c r="T233" s="1130"/>
      <c r="U233" s="1130"/>
      <c r="V233" s="1130"/>
      <c r="W233" s="1130"/>
      <c r="X233" s="1130"/>
      <c r="Y233" s="1130"/>
      <c r="Z233" s="1130"/>
      <c r="AA233" s="1130"/>
      <c r="AB233" s="1130"/>
      <c r="AC233" s="1130"/>
      <c r="AD233" s="1130"/>
      <c r="AE233" s="8"/>
      <c r="AF233" s="8"/>
    </row>
    <row r="234" spans="1:32" ht="15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1130"/>
      <c r="Q234" s="1130"/>
      <c r="R234" s="1130"/>
      <c r="S234" s="1130"/>
      <c r="T234" s="1130"/>
      <c r="U234" s="1130"/>
      <c r="V234" s="1130"/>
      <c r="W234" s="1130"/>
      <c r="X234" s="1130"/>
      <c r="Y234" s="1130"/>
      <c r="Z234" s="1130"/>
      <c r="AA234" s="1130"/>
      <c r="AB234" s="1130"/>
      <c r="AC234" s="1130"/>
      <c r="AD234" s="1130"/>
      <c r="AE234" s="8"/>
      <c r="AF234" s="8"/>
    </row>
    <row r="235" spans="1:32" ht="15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1130"/>
      <c r="Q235" s="1130"/>
      <c r="R235" s="1130"/>
      <c r="S235" s="1130"/>
      <c r="T235" s="1130"/>
      <c r="U235" s="1130"/>
      <c r="V235" s="1130"/>
      <c r="W235" s="1130"/>
      <c r="X235" s="1130"/>
      <c r="Y235" s="1130"/>
      <c r="Z235" s="1130"/>
      <c r="AA235" s="1130"/>
      <c r="AB235" s="1130"/>
      <c r="AC235" s="1130"/>
      <c r="AD235" s="1130"/>
      <c r="AE235" s="8"/>
      <c r="AF235" s="8"/>
    </row>
    <row r="236" spans="1:32" ht="15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1130"/>
      <c r="Q236" s="1130"/>
      <c r="R236" s="1130"/>
      <c r="S236" s="1130"/>
      <c r="T236" s="1130"/>
      <c r="U236" s="1130"/>
      <c r="V236" s="1130"/>
      <c r="W236" s="1130"/>
      <c r="X236" s="1130"/>
      <c r="Y236" s="1130"/>
      <c r="Z236" s="1130"/>
      <c r="AA236" s="1130"/>
      <c r="AB236" s="1130"/>
      <c r="AC236" s="1130"/>
      <c r="AD236" s="1130"/>
      <c r="AE236" s="8"/>
      <c r="AF236" s="8"/>
    </row>
    <row r="237" spans="1:32" ht="15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1130"/>
      <c r="Q237" s="1130"/>
      <c r="R237" s="1130"/>
      <c r="S237" s="1130"/>
      <c r="T237" s="1130"/>
      <c r="U237" s="1130"/>
      <c r="V237" s="1130"/>
      <c r="W237" s="1130"/>
      <c r="X237" s="1130"/>
      <c r="Y237" s="1130"/>
      <c r="Z237" s="1130"/>
      <c r="AA237" s="1130"/>
      <c r="AB237" s="1130"/>
      <c r="AC237" s="1130"/>
      <c r="AD237" s="1130"/>
      <c r="AE237" s="8"/>
      <c r="AF237" s="8"/>
    </row>
    <row r="238" spans="1:32" ht="15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1130"/>
      <c r="Q238" s="1130"/>
      <c r="R238" s="1130"/>
      <c r="S238" s="1130"/>
      <c r="T238" s="1130"/>
      <c r="U238" s="1130"/>
      <c r="V238" s="1130"/>
      <c r="W238" s="1130"/>
      <c r="X238" s="1130"/>
      <c r="Y238" s="1130"/>
      <c r="Z238" s="1130"/>
      <c r="AA238" s="1130"/>
      <c r="AB238" s="1130"/>
      <c r="AC238" s="1130"/>
      <c r="AD238" s="1130"/>
      <c r="AE238" s="8"/>
      <c r="AF238" s="8"/>
    </row>
    <row r="239" spans="1:32" ht="15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1130"/>
      <c r="Q239" s="1130"/>
      <c r="R239" s="1130"/>
      <c r="S239" s="1130"/>
      <c r="T239" s="1130"/>
      <c r="U239" s="1130"/>
      <c r="V239" s="1130"/>
      <c r="W239" s="1130"/>
      <c r="X239" s="1130"/>
      <c r="Y239" s="1130"/>
      <c r="Z239" s="1130"/>
      <c r="AA239" s="1130"/>
      <c r="AB239" s="1130"/>
      <c r="AC239" s="1130"/>
      <c r="AD239" s="1130"/>
      <c r="AE239" s="8"/>
      <c r="AF239" s="8"/>
    </row>
    <row r="240" spans="1:32" ht="15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1130"/>
      <c r="Q240" s="1130"/>
      <c r="R240" s="1130"/>
      <c r="S240" s="1130"/>
      <c r="T240" s="1130"/>
      <c r="U240" s="1130"/>
      <c r="V240" s="1130"/>
      <c r="W240" s="1130"/>
      <c r="X240" s="1130"/>
      <c r="Y240" s="1130"/>
      <c r="Z240" s="1130"/>
      <c r="AA240" s="1130"/>
      <c r="AB240" s="1130"/>
      <c r="AC240" s="1130"/>
      <c r="AD240" s="1130"/>
      <c r="AE240" s="8"/>
      <c r="AF240" s="8"/>
    </row>
    <row r="241" spans="1:32" ht="15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1130"/>
      <c r="Q241" s="1130"/>
      <c r="R241" s="1130"/>
      <c r="S241" s="1130"/>
      <c r="T241" s="1130"/>
      <c r="U241" s="1130"/>
      <c r="V241" s="1130"/>
      <c r="W241" s="1130"/>
      <c r="X241" s="1130"/>
      <c r="Y241" s="1130"/>
      <c r="Z241" s="1130"/>
      <c r="AA241" s="1130"/>
      <c r="AB241" s="1130"/>
      <c r="AC241" s="1130"/>
      <c r="AD241" s="1130"/>
      <c r="AE241" s="8"/>
      <c r="AF241" s="8"/>
    </row>
    <row r="242" spans="1:32" ht="15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1130"/>
      <c r="Q242" s="1130"/>
      <c r="R242" s="1130"/>
      <c r="S242" s="1130"/>
      <c r="T242" s="1130"/>
      <c r="U242" s="1130"/>
      <c r="V242" s="1130"/>
      <c r="W242" s="1130"/>
      <c r="X242" s="1130"/>
      <c r="Y242" s="1130"/>
      <c r="Z242" s="1130"/>
      <c r="AA242" s="1130"/>
      <c r="AB242" s="1130"/>
      <c r="AC242" s="1130"/>
      <c r="AD242" s="1130"/>
      <c r="AE242" s="8"/>
      <c r="AF242" s="8"/>
    </row>
    <row r="243" spans="1:32" ht="15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1130"/>
      <c r="Q243" s="1130"/>
      <c r="R243" s="1130"/>
      <c r="S243" s="1130"/>
      <c r="T243" s="1130"/>
      <c r="U243" s="1130"/>
      <c r="V243" s="1130"/>
      <c r="W243" s="1130"/>
      <c r="X243" s="1130"/>
      <c r="Y243" s="1130"/>
      <c r="Z243" s="1130"/>
      <c r="AA243" s="1130"/>
      <c r="AB243" s="1130"/>
      <c r="AC243" s="1130"/>
      <c r="AD243" s="1130"/>
      <c r="AE243" s="8"/>
      <c r="AF243" s="8"/>
    </row>
    <row r="244" spans="1:32" ht="15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1130"/>
      <c r="Q244" s="1130"/>
      <c r="R244" s="1130"/>
      <c r="S244" s="1130"/>
      <c r="T244" s="1130"/>
      <c r="U244" s="1130"/>
      <c r="V244" s="1130"/>
      <c r="W244" s="1130"/>
      <c r="X244" s="1130"/>
      <c r="Y244" s="1130"/>
      <c r="Z244" s="1130"/>
      <c r="AA244" s="1130"/>
      <c r="AB244" s="1130"/>
      <c r="AC244" s="1130"/>
      <c r="AD244" s="1130"/>
      <c r="AE244" s="8"/>
      <c r="AF244" s="8"/>
    </row>
    <row r="245" spans="1:32" ht="15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1130"/>
      <c r="Q245" s="1130"/>
      <c r="R245" s="1130"/>
      <c r="S245" s="1130"/>
      <c r="T245" s="1130"/>
      <c r="U245" s="1130"/>
      <c r="V245" s="1130"/>
      <c r="W245" s="1130"/>
      <c r="X245" s="1130"/>
      <c r="Y245" s="1130"/>
      <c r="Z245" s="1130"/>
      <c r="AA245" s="1130"/>
      <c r="AB245" s="1130"/>
      <c r="AC245" s="1130"/>
      <c r="AD245" s="1130"/>
      <c r="AE245" s="8"/>
      <c r="AF245" s="8"/>
    </row>
    <row r="246" spans="1:32" ht="15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1130"/>
      <c r="Q246" s="1130"/>
      <c r="R246" s="1130"/>
      <c r="S246" s="1130"/>
      <c r="T246" s="1130"/>
      <c r="U246" s="1130"/>
      <c r="V246" s="1130"/>
      <c r="W246" s="1130"/>
      <c r="X246" s="1130"/>
      <c r="Y246" s="1130"/>
      <c r="Z246" s="1130"/>
      <c r="AA246" s="1130"/>
      <c r="AB246" s="1130"/>
      <c r="AC246" s="1130"/>
      <c r="AD246" s="1130"/>
      <c r="AE246" s="8"/>
      <c r="AF246" s="8"/>
    </row>
    <row r="247" spans="1:32" ht="15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1130"/>
      <c r="Q247" s="1130"/>
      <c r="R247" s="1130"/>
      <c r="S247" s="1130"/>
      <c r="T247" s="1130"/>
      <c r="U247" s="1130"/>
      <c r="V247" s="1130"/>
      <c r="W247" s="1130"/>
      <c r="X247" s="1130"/>
      <c r="Y247" s="1130"/>
      <c r="Z247" s="1130"/>
      <c r="AA247" s="1130"/>
      <c r="AB247" s="1130"/>
      <c r="AC247" s="1130"/>
      <c r="AD247" s="1130"/>
      <c r="AE247" s="8"/>
      <c r="AF247" s="8"/>
    </row>
    <row r="248" spans="1:32" ht="15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1130"/>
      <c r="Q248" s="1130"/>
      <c r="R248" s="1130"/>
      <c r="S248" s="1130"/>
      <c r="T248" s="1130"/>
      <c r="U248" s="1130"/>
      <c r="V248" s="1130"/>
      <c r="W248" s="1130"/>
      <c r="X248" s="1130"/>
      <c r="Y248" s="1130"/>
      <c r="Z248" s="1130"/>
      <c r="AA248" s="1130"/>
      <c r="AB248" s="1130"/>
      <c r="AC248" s="1130"/>
      <c r="AD248" s="1130"/>
      <c r="AE248" s="8"/>
      <c r="AF248" s="8"/>
    </row>
    <row r="249" spans="1:32" ht="15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1130"/>
      <c r="Q249" s="1130"/>
      <c r="R249" s="1130"/>
      <c r="S249" s="1130"/>
      <c r="T249" s="1130"/>
      <c r="U249" s="1130"/>
      <c r="V249" s="1130"/>
      <c r="W249" s="1130"/>
      <c r="X249" s="1130"/>
      <c r="Y249" s="1130"/>
      <c r="Z249" s="1130"/>
      <c r="AA249" s="1130"/>
      <c r="AB249" s="1130"/>
      <c r="AC249" s="1130"/>
      <c r="AD249" s="1130"/>
      <c r="AE249" s="8"/>
      <c r="AF249" s="8"/>
    </row>
    <row r="250" spans="1:32" ht="15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1130"/>
      <c r="Q250" s="1130"/>
      <c r="R250" s="1130"/>
      <c r="S250" s="1130"/>
      <c r="T250" s="1130"/>
      <c r="U250" s="1130"/>
      <c r="V250" s="1130"/>
      <c r="W250" s="1130"/>
      <c r="X250" s="1130"/>
      <c r="Y250" s="1130"/>
      <c r="Z250" s="1130"/>
      <c r="AA250" s="1130"/>
      <c r="AB250" s="1130"/>
      <c r="AC250" s="1130"/>
      <c r="AD250" s="1130"/>
      <c r="AE250" s="8"/>
      <c r="AF250" s="8"/>
    </row>
    <row r="251" spans="1:32" ht="15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1130"/>
      <c r="Q251" s="1130"/>
      <c r="R251" s="1130"/>
      <c r="S251" s="1130"/>
      <c r="T251" s="1130"/>
      <c r="U251" s="1130"/>
      <c r="V251" s="1130"/>
      <c r="W251" s="1130"/>
      <c r="X251" s="1130"/>
      <c r="Y251" s="1130"/>
      <c r="Z251" s="1130"/>
      <c r="AA251" s="1130"/>
      <c r="AB251" s="1130"/>
      <c r="AC251" s="1130"/>
      <c r="AD251" s="1130"/>
      <c r="AE251" s="8"/>
      <c r="AF251" s="8"/>
    </row>
    <row r="252" spans="1:32" ht="15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1130"/>
      <c r="Q252" s="1130"/>
      <c r="R252" s="1130"/>
      <c r="S252" s="1130"/>
      <c r="T252" s="1130"/>
      <c r="U252" s="1130"/>
      <c r="V252" s="1130"/>
      <c r="W252" s="1130"/>
      <c r="X252" s="1130"/>
      <c r="Y252" s="1130"/>
      <c r="Z252" s="1130"/>
      <c r="AA252" s="1130"/>
      <c r="AB252" s="1130"/>
      <c r="AC252" s="1130"/>
      <c r="AD252" s="1130"/>
      <c r="AE252" s="8"/>
      <c r="AF252" s="8"/>
    </row>
    <row r="253" spans="1:32" ht="15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1130"/>
      <c r="Q253" s="1130"/>
      <c r="R253" s="1130"/>
      <c r="S253" s="1130"/>
      <c r="T253" s="1130"/>
      <c r="U253" s="1130"/>
      <c r="V253" s="1130"/>
      <c r="W253" s="1130"/>
      <c r="X253" s="1130"/>
      <c r="Y253" s="1130"/>
      <c r="Z253" s="1130"/>
      <c r="AA253" s="1130"/>
      <c r="AB253" s="1130"/>
      <c r="AC253" s="1130"/>
      <c r="AD253" s="1130"/>
      <c r="AE253" s="8"/>
      <c r="AF253" s="8"/>
    </row>
    <row r="254" spans="1:32" ht="15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1130"/>
      <c r="Q254" s="1130"/>
      <c r="R254" s="1130"/>
      <c r="S254" s="1130"/>
      <c r="T254" s="1130"/>
      <c r="U254" s="1130"/>
      <c r="V254" s="1130"/>
      <c r="W254" s="1130"/>
      <c r="X254" s="1130"/>
      <c r="Y254" s="1130"/>
      <c r="Z254" s="1130"/>
      <c r="AA254" s="1130"/>
      <c r="AB254" s="1130"/>
      <c r="AC254" s="1130"/>
      <c r="AD254" s="1130"/>
      <c r="AE254" s="8"/>
      <c r="AF254" s="8"/>
    </row>
    <row r="255" spans="1:32" ht="15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1130"/>
      <c r="Q255" s="1130"/>
      <c r="R255" s="1130"/>
      <c r="S255" s="1130"/>
      <c r="T255" s="1130"/>
      <c r="U255" s="1130"/>
      <c r="V255" s="1130"/>
      <c r="W255" s="1130"/>
      <c r="X255" s="1130"/>
      <c r="Y255" s="1130"/>
      <c r="Z255" s="1130"/>
      <c r="AA255" s="1130"/>
      <c r="AB255" s="1130"/>
      <c r="AC255" s="1130"/>
      <c r="AD255" s="1130"/>
      <c r="AE255" s="8"/>
      <c r="AF255" s="8"/>
    </row>
    <row r="256" spans="1:32" ht="15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1130"/>
      <c r="Q256" s="1130"/>
      <c r="R256" s="1130"/>
      <c r="S256" s="1130"/>
      <c r="T256" s="1130"/>
      <c r="U256" s="1130"/>
      <c r="V256" s="1130"/>
      <c r="W256" s="1130"/>
      <c r="X256" s="1130"/>
      <c r="Y256" s="1130"/>
      <c r="Z256" s="1130"/>
      <c r="AA256" s="1130"/>
      <c r="AB256" s="1130"/>
      <c r="AC256" s="1130"/>
      <c r="AD256" s="1130"/>
      <c r="AE256" s="8"/>
      <c r="AF256" s="8"/>
    </row>
    <row r="257" spans="1:32" ht="15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1130"/>
      <c r="Q257" s="1130"/>
      <c r="R257" s="1130"/>
      <c r="S257" s="1130"/>
      <c r="T257" s="1130"/>
      <c r="U257" s="1130"/>
      <c r="V257" s="1130"/>
      <c r="W257" s="1130"/>
      <c r="X257" s="1130"/>
      <c r="Y257" s="1130"/>
      <c r="Z257" s="1130"/>
      <c r="AA257" s="1130"/>
      <c r="AB257" s="1130"/>
      <c r="AC257" s="1130"/>
      <c r="AD257" s="1130"/>
      <c r="AE257" s="8"/>
      <c r="AF257" s="8"/>
    </row>
    <row r="258" spans="1:32" ht="15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1130"/>
      <c r="Q258" s="1130"/>
      <c r="R258" s="1130"/>
      <c r="S258" s="1130"/>
      <c r="T258" s="1130"/>
      <c r="U258" s="1130"/>
      <c r="V258" s="1130"/>
      <c r="W258" s="1130"/>
      <c r="X258" s="1130"/>
      <c r="Y258" s="1130"/>
      <c r="Z258" s="1130"/>
      <c r="AA258" s="1130"/>
      <c r="AB258" s="1130"/>
      <c r="AC258" s="1130"/>
      <c r="AD258" s="1130"/>
      <c r="AE258" s="8"/>
      <c r="AF258" s="8"/>
    </row>
    <row r="259" spans="1:32" ht="15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1130"/>
      <c r="Q259" s="1130"/>
      <c r="R259" s="1130"/>
      <c r="S259" s="1130"/>
      <c r="T259" s="1130"/>
      <c r="U259" s="1130"/>
      <c r="V259" s="1130"/>
      <c r="W259" s="1130"/>
      <c r="X259" s="1130"/>
      <c r="Y259" s="1130"/>
      <c r="Z259" s="1130"/>
      <c r="AA259" s="1130"/>
      <c r="AB259" s="1130"/>
      <c r="AC259" s="1130"/>
      <c r="AD259" s="1130"/>
      <c r="AE259" s="8"/>
      <c r="AF259" s="8"/>
    </row>
    <row r="260" spans="1:32" ht="15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1130"/>
      <c r="Q260" s="1130"/>
      <c r="R260" s="1130"/>
      <c r="S260" s="1130"/>
      <c r="T260" s="1130"/>
      <c r="U260" s="1130"/>
      <c r="V260" s="1130"/>
      <c r="W260" s="1130"/>
      <c r="X260" s="1130"/>
      <c r="Y260" s="1130"/>
      <c r="Z260" s="1130"/>
      <c r="AA260" s="1130"/>
      <c r="AB260" s="1130"/>
      <c r="AC260" s="1130"/>
      <c r="AD260" s="1130"/>
      <c r="AE260" s="8"/>
      <c r="AF260" s="8"/>
    </row>
    <row r="261" spans="1:32" ht="15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1130"/>
      <c r="Q261" s="1130"/>
      <c r="R261" s="1130"/>
      <c r="S261" s="1130"/>
      <c r="T261" s="1130"/>
      <c r="U261" s="1130"/>
      <c r="V261" s="1130"/>
      <c r="W261" s="1130"/>
      <c r="X261" s="1130"/>
      <c r="Y261" s="1130"/>
      <c r="Z261" s="1130"/>
      <c r="AA261" s="1130"/>
      <c r="AB261" s="1130"/>
      <c r="AC261" s="1130"/>
      <c r="AD261" s="1130"/>
      <c r="AE261" s="8"/>
      <c r="AF261" s="8"/>
    </row>
    <row r="262" spans="1:32" ht="15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1130"/>
      <c r="Q262" s="1130"/>
      <c r="R262" s="1130"/>
      <c r="S262" s="1130"/>
      <c r="T262" s="1130"/>
      <c r="U262" s="1130"/>
      <c r="V262" s="1130"/>
      <c r="W262" s="1130"/>
      <c r="X262" s="1130"/>
      <c r="Y262" s="1130"/>
      <c r="Z262" s="1130"/>
      <c r="AA262" s="1130"/>
      <c r="AB262" s="1130"/>
      <c r="AC262" s="1130"/>
      <c r="AD262" s="1130"/>
      <c r="AE262" s="8"/>
      <c r="AF262" s="8"/>
    </row>
    <row r="263" spans="1:32" ht="15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1130"/>
      <c r="Q263" s="1130"/>
      <c r="R263" s="1130"/>
      <c r="S263" s="1130"/>
      <c r="T263" s="1130"/>
      <c r="U263" s="1130"/>
      <c r="V263" s="1130"/>
      <c r="W263" s="1130"/>
      <c r="X263" s="1130"/>
      <c r="Y263" s="1130"/>
      <c r="Z263" s="1130"/>
      <c r="AA263" s="1130"/>
      <c r="AB263" s="1130"/>
      <c r="AC263" s="1130"/>
      <c r="AD263" s="1130"/>
      <c r="AE263" s="8"/>
      <c r="AF263" s="8"/>
    </row>
    <row r="264" spans="1:32" ht="15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1130"/>
      <c r="Q264" s="1130"/>
      <c r="R264" s="1130"/>
      <c r="S264" s="1130"/>
      <c r="T264" s="1130"/>
      <c r="U264" s="1130"/>
      <c r="V264" s="1130"/>
      <c r="W264" s="1130"/>
      <c r="X264" s="1130"/>
      <c r="Y264" s="1130"/>
      <c r="Z264" s="1130"/>
      <c r="AA264" s="1130"/>
      <c r="AB264" s="1130"/>
      <c r="AC264" s="1130"/>
      <c r="AD264" s="1130"/>
      <c r="AE264" s="8"/>
      <c r="AF264" s="8"/>
    </row>
    <row r="265" spans="1:32" ht="15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1130"/>
      <c r="Q265" s="1130"/>
      <c r="R265" s="1130"/>
      <c r="S265" s="1130"/>
      <c r="T265" s="1130"/>
      <c r="U265" s="1130"/>
      <c r="V265" s="1130"/>
      <c r="W265" s="1130"/>
      <c r="X265" s="1130"/>
      <c r="Y265" s="1130"/>
      <c r="Z265" s="1130"/>
      <c r="AA265" s="1130"/>
      <c r="AB265" s="1130"/>
      <c r="AC265" s="1130"/>
      <c r="AD265" s="1130"/>
      <c r="AE265" s="8"/>
      <c r="AF265" s="8"/>
    </row>
    <row r="266" spans="1:32" ht="15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1130"/>
      <c r="Q266" s="1130"/>
      <c r="R266" s="1130"/>
      <c r="S266" s="1130"/>
      <c r="T266" s="1130"/>
      <c r="U266" s="1130"/>
      <c r="V266" s="1130"/>
      <c r="W266" s="1130"/>
      <c r="X266" s="1130"/>
      <c r="Y266" s="1130"/>
      <c r="Z266" s="1130"/>
      <c r="AA266" s="1130"/>
      <c r="AB266" s="1130"/>
      <c r="AC266" s="1130"/>
      <c r="AD266" s="1130"/>
      <c r="AE266" s="8"/>
      <c r="AF266" s="8"/>
    </row>
    <row r="267" spans="1:32" ht="15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1130"/>
      <c r="Q267" s="1130"/>
      <c r="R267" s="1130"/>
      <c r="S267" s="1130"/>
      <c r="T267" s="1130"/>
      <c r="U267" s="1130"/>
      <c r="V267" s="1130"/>
      <c r="W267" s="1130"/>
      <c r="X267" s="1130"/>
      <c r="Y267" s="1130"/>
      <c r="Z267" s="1130"/>
      <c r="AA267" s="1130"/>
      <c r="AB267" s="1130"/>
      <c r="AC267" s="1130"/>
      <c r="AD267" s="1130"/>
      <c r="AE267" s="8"/>
      <c r="AF267" s="8"/>
    </row>
    <row r="268" spans="1:32" ht="15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1130"/>
      <c r="Q268" s="1130"/>
      <c r="R268" s="1130"/>
      <c r="S268" s="1130"/>
      <c r="T268" s="1130"/>
      <c r="U268" s="1130"/>
      <c r="V268" s="1130"/>
      <c r="W268" s="1130"/>
      <c r="X268" s="1130"/>
      <c r="Y268" s="1130"/>
      <c r="Z268" s="1130"/>
      <c r="AA268" s="1130"/>
      <c r="AB268" s="1130"/>
      <c r="AC268" s="1130"/>
      <c r="AD268" s="1130"/>
      <c r="AE268" s="8"/>
      <c r="AF268" s="8"/>
    </row>
    <row r="269" spans="1:32" ht="15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1130"/>
      <c r="Q269" s="1130"/>
      <c r="R269" s="1130"/>
      <c r="S269" s="1130"/>
      <c r="T269" s="1130"/>
      <c r="U269" s="1130"/>
      <c r="V269" s="1130"/>
      <c r="W269" s="1130"/>
      <c r="X269" s="1130"/>
      <c r="Y269" s="1130"/>
      <c r="Z269" s="1130"/>
      <c r="AA269" s="1130"/>
      <c r="AB269" s="1130"/>
      <c r="AC269" s="1130"/>
      <c r="AD269" s="1130"/>
      <c r="AE269" s="8"/>
      <c r="AF269" s="8"/>
    </row>
    <row r="270" spans="1:32" ht="15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1130"/>
      <c r="Q270" s="1130"/>
      <c r="R270" s="1130"/>
      <c r="S270" s="1130"/>
      <c r="T270" s="1130"/>
      <c r="U270" s="1130"/>
      <c r="V270" s="1130"/>
      <c r="W270" s="1130"/>
      <c r="X270" s="1130"/>
      <c r="Y270" s="1130"/>
      <c r="Z270" s="1130"/>
      <c r="AA270" s="1130"/>
      <c r="AB270" s="1130"/>
      <c r="AC270" s="1130"/>
      <c r="AD270" s="1130"/>
      <c r="AE270" s="8"/>
      <c r="AF270" s="8"/>
    </row>
    <row r="271" spans="1:32" ht="15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1130"/>
      <c r="Q271" s="1130"/>
      <c r="R271" s="1130"/>
      <c r="S271" s="1130"/>
      <c r="T271" s="1130"/>
      <c r="U271" s="1130"/>
      <c r="V271" s="1130"/>
      <c r="W271" s="1130"/>
      <c r="X271" s="1130"/>
      <c r="Y271" s="1130"/>
      <c r="Z271" s="1130"/>
      <c r="AA271" s="1130"/>
      <c r="AB271" s="1130"/>
      <c r="AC271" s="1130"/>
      <c r="AD271" s="1130"/>
      <c r="AE271" s="8"/>
      <c r="AF271" s="8"/>
    </row>
    <row r="272" spans="1:32" ht="15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1130"/>
      <c r="Q272" s="1130"/>
      <c r="R272" s="1130"/>
      <c r="S272" s="1130"/>
      <c r="T272" s="1130"/>
      <c r="U272" s="1130"/>
      <c r="V272" s="1130"/>
      <c r="W272" s="1130"/>
      <c r="X272" s="1130"/>
      <c r="Y272" s="1130"/>
      <c r="Z272" s="1130"/>
      <c r="AA272" s="1130"/>
      <c r="AB272" s="1130"/>
      <c r="AC272" s="1130"/>
      <c r="AD272" s="1130"/>
      <c r="AE272" s="8"/>
      <c r="AF272" s="8"/>
    </row>
    <row r="273" spans="1:32" ht="15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1130"/>
      <c r="Q273" s="1130"/>
      <c r="R273" s="1130"/>
      <c r="S273" s="1130"/>
      <c r="T273" s="1130"/>
      <c r="U273" s="1130"/>
      <c r="V273" s="1130"/>
      <c r="W273" s="1130"/>
      <c r="X273" s="1130"/>
      <c r="Y273" s="1130"/>
      <c r="Z273" s="1130"/>
      <c r="AA273" s="1130"/>
      <c r="AB273" s="1130"/>
      <c r="AC273" s="1130"/>
      <c r="AD273" s="1130"/>
      <c r="AE273" s="8"/>
      <c r="AF273" s="8"/>
    </row>
    <row r="274" spans="1:32" ht="15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1130"/>
      <c r="Q274" s="1130"/>
      <c r="R274" s="1130"/>
      <c r="S274" s="1130"/>
      <c r="T274" s="1130"/>
      <c r="U274" s="1130"/>
      <c r="V274" s="1130"/>
      <c r="W274" s="1130"/>
      <c r="X274" s="1130"/>
      <c r="Y274" s="1130"/>
      <c r="Z274" s="1130"/>
      <c r="AA274" s="1130"/>
      <c r="AB274" s="1130"/>
      <c r="AC274" s="1130"/>
      <c r="AD274" s="1130"/>
      <c r="AE274" s="8"/>
      <c r="AF274" s="8"/>
    </row>
    <row r="275" spans="1:32" ht="15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1130"/>
      <c r="Q275" s="1130"/>
      <c r="R275" s="1130"/>
      <c r="S275" s="1130"/>
      <c r="T275" s="1130"/>
      <c r="U275" s="1130"/>
      <c r="V275" s="1130"/>
      <c r="W275" s="1130"/>
      <c r="X275" s="1130"/>
      <c r="Y275" s="1130"/>
      <c r="Z275" s="1130"/>
      <c r="AA275" s="1130"/>
      <c r="AB275" s="1130"/>
      <c r="AC275" s="1130"/>
      <c r="AD275" s="1130"/>
      <c r="AE275" s="8"/>
      <c r="AF275" s="8"/>
    </row>
    <row r="276" spans="1:32" ht="15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1130"/>
      <c r="Q276" s="1130"/>
      <c r="R276" s="1130"/>
      <c r="S276" s="1130"/>
      <c r="T276" s="1130"/>
      <c r="U276" s="1130"/>
      <c r="V276" s="1130"/>
      <c r="W276" s="1130"/>
      <c r="X276" s="1130"/>
      <c r="Y276" s="1130"/>
      <c r="Z276" s="1130"/>
      <c r="AA276" s="1130"/>
      <c r="AB276" s="1130"/>
      <c r="AC276" s="1130"/>
      <c r="AD276" s="1130"/>
      <c r="AE276" s="8"/>
      <c r="AF276" s="8"/>
    </row>
    <row r="277" spans="1:32" ht="15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1130"/>
      <c r="Q277" s="1130"/>
      <c r="R277" s="1130"/>
      <c r="S277" s="1130"/>
      <c r="T277" s="1130"/>
      <c r="U277" s="1130"/>
      <c r="V277" s="1130"/>
      <c r="W277" s="1130"/>
      <c r="X277" s="1130"/>
      <c r="Y277" s="1130"/>
      <c r="Z277" s="1130"/>
      <c r="AA277" s="1130"/>
      <c r="AB277" s="1130"/>
      <c r="AC277" s="1130"/>
      <c r="AD277" s="1130"/>
      <c r="AE277" s="8"/>
      <c r="AF277" s="8"/>
    </row>
    <row r="278" spans="1:32" ht="15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1130"/>
      <c r="Q278" s="1130"/>
      <c r="R278" s="1130"/>
      <c r="S278" s="1130"/>
      <c r="T278" s="1130"/>
      <c r="U278" s="1130"/>
      <c r="V278" s="1130"/>
      <c r="W278" s="1130"/>
      <c r="X278" s="1130"/>
      <c r="Y278" s="1130"/>
      <c r="Z278" s="1130"/>
      <c r="AA278" s="1130"/>
      <c r="AB278" s="1130"/>
      <c r="AC278" s="1130"/>
      <c r="AD278" s="1130"/>
      <c r="AE278" s="8"/>
      <c r="AF278" s="8"/>
    </row>
    <row r="279" spans="1:32" ht="15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1130"/>
      <c r="Q279" s="1130"/>
      <c r="R279" s="1130"/>
      <c r="S279" s="1130"/>
      <c r="T279" s="1130"/>
      <c r="U279" s="1130"/>
      <c r="V279" s="1130"/>
      <c r="W279" s="1130"/>
      <c r="X279" s="1130"/>
      <c r="Y279" s="1130"/>
      <c r="Z279" s="1130"/>
      <c r="AA279" s="1130"/>
      <c r="AB279" s="1130"/>
      <c r="AC279" s="1130"/>
      <c r="AD279" s="1130"/>
      <c r="AE279" s="8"/>
      <c r="AF279" s="8"/>
    </row>
    <row r="280" spans="1:32" ht="15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1130"/>
      <c r="Q280" s="1130"/>
      <c r="R280" s="1130"/>
      <c r="S280" s="1130"/>
      <c r="T280" s="1130"/>
      <c r="U280" s="1130"/>
      <c r="V280" s="1130"/>
      <c r="W280" s="1130"/>
      <c r="X280" s="1130"/>
      <c r="Y280" s="1130"/>
      <c r="Z280" s="1130"/>
      <c r="AA280" s="1130"/>
      <c r="AB280" s="1130"/>
      <c r="AC280" s="1130"/>
      <c r="AD280" s="1130"/>
      <c r="AE280" s="8"/>
      <c r="AF280" s="8"/>
    </row>
    <row r="281" spans="1:32" ht="15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1130"/>
      <c r="Q281" s="1130"/>
      <c r="R281" s="1130"/>
      <c r="S281" s="1130"/>
      <c r="T281" s="1130"/>
      <c r="U281" s="1130"/>
      <c r="V281" s="1130"/>
      <c r="W281" s="1130"/>
      <c r="X281" s="1130"/>
      <c r="Y281" s="1130"/>
      <c r="Z281" s="1130"/>
      <c r="AA281" s="1130"/>
      <c r="AB281" s="1130"/>
      <c r="AC281" s="1130"/>
      <c r="AD281" s="1130"/>
      <c r="AE281" s="8"/>
      <c r="AF281" s="8"/>
    </row>
    <row r="282" spans="1:32" ht="15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1130"/>
      <c r="Q282" s="1130"/>
      <c r="R282" s="1130"/>
      <c r="S282" s="1130"/>
      <c r="T282" s="1130"/>
      <c r="U282" s="1130"/>
      <c r="V282" s="1130"/>
      <c r="W282" s="1130"/>
      <c r="X282" s="1130"/>
      <c r="Y282" s="1130"/>
      <c r="Z282" s="1130"/>
      <c r="AA282" s="1130"/>
      <c r="AB282" s="1130"/>
      <c r="AC282" s="1130"/>
      <c r="AD282" s="1130"/>
      <c r="AE282" s="8"/>
      <c r="AF282" s="8"/>
    </row>
    <row r="283" spans="1:32" ht="15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1130"/>
      <c r="Q283" s="1130"/>
      <c r="R283" s="1130"/>
      <c r="S283" s="1130"/>
      <c r="T283" s="1130"/>
      <c r="U283" s="1130"/>
      <c r="V283" s="1130"/>
      <c r="W283" s="1130"/>
      <c r="X283" s="1130"/>
      <c r="Y283" s="1130"/>
      <c r="Z283" s="1130"/>
      <c r="AA283" s="1130"/>
      <c r="AB283" s="1130"/>
      <c r="AC283" s="1130"/>
      <c r="AD283" s="1130"/>
      <c r="AE283" s="8"/>
      <c r="AF283" s="8"/>
    </row>
    <row r="284" spans="1:32" ht="15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1130"/>
      <c r="Q284" s="1130"/>
      <c r="R284" s="1130"/>
      <c r="S284" s="1130"/>
      <c r="T284" s="1130"/>
      <c r="U284" s="1130"/>
      <c r="V284" s="1130"/>
      <c r="W284" s="1130"/>
      <c r="X284" s="1130"/>
      <c r="Y284" s="1130"/>
      <c r="Z284" s="1130"/>
      <c r="AA284" s="1130"/>
      <c r="AB284" s="1130"/>
      <c r="AC284" s="1130"/>
      <c r="AD284" s="1130"/>
      <c r="AE284" s="8"/>
      <c r="AF284" s="8"/>
    </row>
    <row r="285" spans="1:32" ht="15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1130"/>
      <c r="Q285" s="1130"/>
      <c r="R285" s="1130"/>
      <c r="S285" s="1130"/>
      <c r="T285" s="1130"/>
      <c r="U285" s="1130"/>
      <c r="V285" s="1130"/>
      <c r="W285" s="1130"/>
      <c r="X285" s="1130"/>
      <c r="Y285" s="1130"/>
      <c r="Z285" s="1130"/>
      <c r="AA285" s="1130"/>
      <c r="AB285" s="1130"/>
      <c r="AC285" s="1130"/>
      <c r="AD285" s="1130"/>
      <c r="AE285" s="8"/>
      <c r="AF285" s="8"/>
    </row>
    <row r="286" spans="1:32" ht="15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1130"/>
      <c r="Q286" s="1130"/>
      <c r="R286" s="1130"/>
      <c r="S286" s="1130"/>
      <c r="T286" s="1130"/>
      <c r="U286" s="1130"/>
      <c r="V286" s="1130"/>
      <c r="W286" s="1130"/>
      <c r="X286" s="1130"/>
      <c r="Y286" s="1130"/>
      <c r="Z286" s="1130"/>
      <c r="AA286" s="1130"/>
      <c r="AB286" s="1130"/>
      <c r="AC286" s="1130"/>
      <c r="AD286" s="1130"/>
      <c r="AE286" s="8"/>
      <c r="AF286" s="8"/>
    </row>
    <row r="287" spans="1:32" ht="15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1130"/>
      <c r="Q287" s="1130"/>
      <c r="R287" s="1130"/>
      <c r="S287" s="1130"/>
      <c r="T287" s="1130"/>
      <c r="U287" s="1130"/>
      <c r="V287" s="1130"/>
      <c r="W287" s="1130"/>
      <c r="X287" s="1130"/>
      <c r="Y287" s="1130"/>
      <c r="Z287" s="1130"/>
      <c r="AA287" s="1130"/>
      <c r="AB287" s="1130"/>
      <c r="AC287" s="1130"/>
      <c r="AD287" s="1130"/>
      <c r="AE287" s="8"/>
      <c r="AF287" s="8"/>
    </row>
    <row r="288" spans="1:32" ht="15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1130"/>
      <c r="Q288" s="1130"/>
      <c r="R288" s="1130"/>
      <c r="S288" s="1130"/>
      <c r="T288" s="1130"/>
      <c r="U288" s="1130"/>
      <c r="V288" s="1130"/>
      <c r="W288" s="1130"/>
      <c r="X288" s="1130"/>
      <c r="Y288" s="1130"/>
      <c r="Z288" s="1130"/>
      <c r="AA288" s="1130"/>
      <c r="AB288" s="1130"/>
      <c r="AC288" s="1130"/>
      <c r="AD288" s="1130"/>
      <c r="AE288" s="8"/>
      <c r="AF288" s="8"/>
    </row>
    <row r="289" spans="1:32" ht="15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1130"/>
      <c r="Q289" s="1130"/>
      <c r="R289" s="1130"/>
      <c r="S289" s="1130"/>
      <c r="T289" s="1130"/>
      <c r="U289" s="1130"/>
      <c r="V289" s="1130"/>
      <c r="W289" s="1130"/>
      <c r="X289" s="1130"/>
      <c r="Y289" s="1130"/>
      <c r="Z289" s="1130"/>
      <c r="AA289" s="1130"/>
      <c r="AB289" s="1130"/>
      <c r="AC289" s="1130"/>
      <c r="AD289" s="1130"/>
      <c r="AE289" s="8"/>
      <c r="AF289" s="8"/>
    </row>
    <row r="290" spans="1:32" ht="15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1130"/>
      <c r="Q290" s="1130"/>
      <c r="R290" s="1130"/>
      <c r="S290" s="1130"/>
      <c r="T290" s="1130"/>
      <c r="U290" s="1130"/>
      <c r="V290" s="1130"/>
      <c r="W290" s="1130"/>
      <c r="X290" s="1130"/>
      <c r="Y290" s="1130"/>
      <c r="Z290" s="1130"/>
      <c r="AA290" s="1130"/>
      <c r="AB290" s="1130"/>
      <c r="AC290" s="1130"/>
      <c r="AD290" s="1130"/>
      <c r="AE290" s="8"/>
      <c r="AF290" s="8"/>
    </row>
    <row r="291" spans="1:32" ht="15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1130"/>
      <c r="Q291" s="1130"/>
      <c r="R291" s="1130"/>
      <c r="S291" s="1130"/>
      <c r="T291" s="1130"/>
      <c r="U291" s="1130"/>
      <c r="V291" s="1130"/>
      <c r="W291" s="1130"/>
      <c r="X291" s="1130"/>
      <c r="Y291" s="1130"/>
      <c r="Z291" s="1130"/>
      <c r="AA291" s="1130"/>
      <c r="AB291" s="1130"/>
      <c r="AC291" s="1130"/>
      <c r="AD291" s="1130"/>
      <c r="AE291" s="8"/>
      <c r="AF291" s="8"/>
    </row>
    <row r="292" spans="1:32" ht="15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1130"/>
      <c r="Q292" s="1130"/>
      <c r="R292" s="1130"/>
      <c r="S292" s="1130"/>
      <c r="T292" s="1130"/>
      <c r="U292" s="1130"/>
      <c r="V292" s="1130"/>
      <c r="W292" s="1130"/>
      <c r="X292" s="1130"/>
      <c r="Y292" s="1130"/>
      <c r="Z292" s="1130"/>
      <c r="AA292" s="1130"/>
      <c r="AB292" s="1130"/>
      <c r="AC292" s="1130"/>
      <c r="AD292" s="1130"/>
      <c r="AE292" s="8"/>
      <c r="AF292" s="8"/>
    </row>
    <row r="293" spans="1:32" ht="15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1130"/>
      <c r="Q293" s="1130"/>
      <c r="R293" s="1130"/>
      <c r="S293" s="1130"/>
      <c r="T293" s="1130"/>
      <c r="U293" s="1130"/>
      <c r="V293" s="1130"/>
      <c r="W293" s="1130"/>
      <c r="X293" s="1130"/>
      <c r="Y293" s="1130"/>
      <c r="Z293" s="1130"/>
      <c r="AA293" s="1130"/>
      <c r="AB293" s="1130"/>
      <c r="AC293" s="1130"/>
      <c r="AD293" s="1130"/>
      <c r="AE293" s="8"/>
      <c r="AF293" s="8"/>
    </row>
    <row r="294" spans="1:32" ht="15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1130"/>
      <c r="Q294" s="1130"/>
      <c r="R294" s="1130"/>
      <c r="S294" s="1130"/>
      <c r="T294" s="1130"/>
      <c r="U294" s="1130"/>
      <c r="V294" s="1130"/>
      <c r="W294" s="1130"/>
      <c r="X294" s="1130"/>
      <c r="Y294" s="1130"/>
      <c r="Z294" s="1130"/>
      <c r="AA294" s="1130"/>
      <c r="AB294" s="1130"/>
      <c r="AC294" s="1130"/>
      <c r="AD294" s="1130"/>
      <c r="AE294" s="8"/>
      <c r="AF294" s="8"/>
    </row>
    <row r="295" spans="1:32" ht="15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1130"/>
      <c r="Q295" s="1130"/>
      <c r="R295" s="1130"/>
      <c r="S295" s="1130"/>
      <c r="T295" s="1130"/>
      <c r="U295" s="1130"/>
      <c r="V295" s="1130"/>
      <c r="W295" s="1130"/>
      <c r="X295" s="1130"/>
      <c r="Y295" s="1130"/>
      <c r="Z295" s="1130"/>
      <c r="AA295" s="1130"/>
      <c r="AB295" s="1130"/>
      <c r="AC295" s="1130"/>
      <c r="AD295" s="1130"/>
      <c r="AE295" s="8"/>
      <c r="AF295" s="8"/>
    </row>
    <row r="296" spans="1:32" ht="15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1130"/>
      <c r="Q296" s="1130"/>
      <c r="R296" s="1130"/>
      <c r="S296" s="1130"/>
      <c r="T296" s="1130"/>
      <c r="U296" s="1130"/>
      <c r="V296" s="1130"/>
      <c r="W296" s="1130"/>
      <c r="X296" s="1130"/>
      <c r="Y296" s="1130"/>
      <c r="Z296" s="1130"/>
      <c r="AA296" s="1130"/>
      <c r="AB296" s="1130"/>
      <c r="AC296" s="1130"/>
      <c r="AD296" s="1130"/>
      <c r="AE296" s="8"/>
      <c r="AF296" s="8"/>
    </row>
    <row r="297" spans="1:32" ht="15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1130"/>
      <c r="Q297" s="1130"/>
      <c r="R297" s="1130"/>
      <c r="S297" s="1130"/>
      <c r="T297" s="1130"/>
      <c r="U297" s="1130"/>
      <c r="V297" s="1130"/>
      <c r="W297" s="1130"/>
      <c r="X297" s="1130"/>
      <c r="Y297" s="1130"/>
      <c r="Z297" s="1130"/>
      <c r="AA297" s="1130"/>
      <c r="AB297" s="1130"/>
      <c r="AC297" s="1130"/>
      <c r="AD297" s="1130"/>
      <c r="AE297" s="8"/>
      <c r="AF297" s="8"/>
    </row>
    <row r="298" spans="1:32" ht="15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1130"/>
      <c r="Q298" s="1130"/>
      <c r="R298" s="1130"/>
      <c r="S298" s="1130"/>
      <c r="T298" s="1130"/>
      <c r="U298" s="1130"/>
      <c r="V298" s="1130"/>
      <c r="W298" s="1130"/>
      <c r="X298" s="1130"/>
      <c r="Y298" s="1130"/>
      <c r="Z298" s="1130"/>
      <c r="AA298" s="1130"/>
      <c r="AB298" s="1130"/>
      <c r="AC298" s="1130"/>
      <c r="AD298" s="1130"/>
      <c r="AE298" s="8"/>
      <c r="AF298" s="8"/>
    </row>
    <row r="299" spans="1:32" ht="15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1130"/>
      <c r="Q299" s="1130"/>
      <c r="R299" s="1130"/>
      <c r="S299" s="1130"/>
      <c r="T299" s="1130"/>
      <c r="U299" s="1130"/>
      <c r="V299" s="1130"/>
      <c r="W299" s="1130"/>
      <c r="X299" s="1130"/>
      <c r="Y299" s="1130"/>
      <c r="Z299" s="1130"/>
      <c r="AA299" s="1130"/>
      <c r="AB299" s="1130"/>
      <c r="AC299" s="1130"/>
      <c r="AD299" s="1130"/>
      <c r="AE299" s="8"/>
      <c r="AF299" s="8"/>
    </row>
    <row r="300" spans="1:32" ht="15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1130"/>
      <c r="Q300" s="1130"/>
      <c r="R300" s="1130"/>
      <c r="S300" s="1130"/>
      <c r="T300" s="1130"/>
      <c r="U300" s="1130"/>
      <c r="V300" s="1130"/>
      <c r="W300" s="1130"/>
      <c r="X300" s="1130"/>
      <c r="Y300" s="1130"/>
      <c r="Z300" s="1130"/>
      <c r="AA300" s="1130"/>
      <c r="AB300" s="1130"/>
      <c r="AC300" s="1130"/>
      <c r="AD300" s="1130"/>
      <c r="AE300" s="8"/>
      <c r="AF300" s="8"/>
    </row>
    <row r="301" spans="1:32" ht="15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1130"/>
      <c r="Q301" s="1130"/>
      <c r="R301" s="1130"/>
      <c r="S301" s="1130"/>
      <c r="T301" s="1130"/>
      <c r="U301" s="1130"/>
      <c r="V301" s="1130"/>
      <c r="W301" s="1130"/>
      <c r="X301" s="1130"/>
      <c r="Y301" s="1130"/>
      <c r="Z301" s="1130"/>
      <c r="AA301" s="1130"/>
      <c r="AB301" s="1130"/>
      <c r="AC301" s="1130"/>
      <c r="AD301" s="1130"/>
      <c r="AE301" s="8"/>
      <c r="AF301" s="8"/>
    </row>
    <row r="302" spans="1:32" ht="15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1130"/>
      <c r="Q302" s="1130"/>
      <c r="R302" s="1130"/>
      <c r="S302" s="1130"/>
      <c r="T302" s="1130"/>
      <c r="U302" s="1130"/>
      <c r="V302" s="1130"/>
      <c r="W302" s="1130"/>
      <c r="X302" s="1130"/>
      <c r="Y302" s="1130"/>
      <c r="Z302" s="1130"/>
      <c r="AA302" s="1130"/>
      <c r="AB302" s="1130"/>
      <c r="AC302" s="1130"/>
      <c r="AD302" s="1130"/>
      <c r="AE302" s="8"/>
      <c r="AF302" s="8"/>
    </row>
    <row r="303" spans="1:32" ht="15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1130"/>
      <c r="Q303" s="1130"/>
      <c r="R303" s="1130"/>
      <c r="S303" s="1130"/>
      <c r="T303" s="1130"/>
      <c r="U303" s="1130"/>
      <c r="V303" s="1130"/>
      <c r="W303" s="1130"/>
      <c r="X303" s="1130"/>
      <c r="Y303" s="1130"/>
      <c r="Z303" s="1130"/>
      <c r="AA303" s="1130"/>
      <c r="AB303" s="1130"/>
      <c r="AC303" s="1130"/>
      <c r="AD303" s="1130"/>
      <c r="AE303" s="8"/>
      <c r="AF303" s="8"/>
    </row>
    <row r="304" spans="1:32" ht="15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1130"/>
      <c r="Q304" s="1130"/>
      <c r="R304" s="1130"/>
      <c r="S304" s="1130"/>
      <c r="T304" s="1130"/>
      <c r="U304" s="1130"/>
      <c r="V304" s="1130"/>
      <c r="W304" s="1130"/>
      <c r="X304" s="1130"/>
      <c r="Y304" s="1130"/>
      <c r="Z304" s="1130"/>
      <c r="AA304" s="1130"/>
      <c r="AB304" s="1130"/>
      <c r="AC304" s="1130"/>
      <c r="AD304" s="1130"/>
      <c r="AE304" s="8"/>
      <c r="AF304" s="8"/>
    </row>
    <row r="305" spans="1:32" ht="15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1130"/>
      <c r="Q305" s="1130"/>
      <c r="R305" s="1130"/>
      <c r="S305" s="1130"/>
      <c r="T305" s="1130"/>
      <c r="U305" s="1130"/>
      <c r="V305" s="1130"/>
      <c r="W305" s="1130"/>
      <c r="X305" s="1130"/>
      <c r="Y305" s="1130"/>
      <c r="Z305" s="1130"/>
      <c r="AA305" s="1130"/>
      <c r="AB305" s="1130"/>
      <c r="AC305" s="1130"/>
      <c r="AD305" s="1130"/>
      <c r="AE305" s="8"/>
      <c r="AF305" s="8"/>
    </row>
    <row r="306" spans="1:32" ht="15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1130"/>
      <c r="Q306" s="1130"/>
      <c r="R306" s="1130"/>
      <c r="S306" s="1130"/>
      <c r="T306" s="1130"/>
      <c r="U306" s="1130"/>
      <c r="V306" s="1130"/>
      <c r="W306" s="1130"/>
      <c r="X306" s="1130"/>
      <c r="Y306" s="1130"/>
      <c r="Z306" s="1130"/>
      <c r="AA306" s="1130"/>
      <c r="AB306" s="1130"/>
      <c r="AC306" s="1130"/>
      <c r="AD306" s="1130"/>
      <c r="AE306" s="8"/>
      <c r="AF306" s="8"/>
    </row>
    <row r="307" spans="1:32" ht="15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1130"/>
      <c r="Q307" s="1130"/>
      <c r="R307" s="1130"/>
      <c r="S307" s="1130"/>
      <c r="T307" s="1130"/>
      <c r="U307" s="1130"/>
      <c r="V307" s="1130"/>
      <c r="W307" s="1130"/>
      <c r="X307" s="1130"/>
      <c r="Y307" s="1130"/>
      <c r="Z307" s="1130"/>
      <c r="AA307" s="1130"/>
      <c r="AB307" s="1130"/>
      <c r="AC307" s="1130"/>
      <c r="AD307" s="1130"/>
      <c r="AE307" s="8"/>
      <c r="AF307" s="8"/>
    </row>
    <row r="308" spans="1:32" ht="15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1130"/>
      <c r="Q308" s="1130"/>
      <c r="R308" s="1130"/>
      <c r="S308" s="1130"/>
      <c r="T308" s="1130"/>
      <c r="U308" s="1130"/>
      <c r="V308" s="1130"/>
      <c r="W308" s="1130"/>
      <c r="X308" s="1130"/>
      <c r="Y308" s="1130"/>
      <c r="Z308" s="1130"/>
      <c r="AA308" s="1130"/>
      <c r="AB308" s="1130"/>
      <c r="AC308" s="1130"/>
      <c r="AD308" s="1130"/>
      <c r="AE308" s="8"/>
      <c r="AF308" s="8"/>
    </row>
    <row r="309" spans="1:32" ht="15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1130"/>
      <c r="Q309" s="1130"/>
      <c r="R309" s="1130"/>
      <c r="S309" s="1130"/>
      <c r="T309" s="1130"/>
      <c r="U309" s="1130"/>
      <c r="V309" s="1130"/>
      <c r="W309" s="1130"/>
      <c r="X309" s="1130"/>
      <c r="Y309" s="1130"/>
      <c r="Z309" s="1130"/>
      <c r="AA309" s="1130"/>
      <c r="AB309" s="1130"/>
      <c r="AC309" s="1130"/>
      <c r="AD309" s="1130"/>
      <c r="AE309" s="8"/>
      <c r="AF309" s="8"/>
    </row>
    <row r="310" spans="1:32" ht="15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1130"/>
      <c r="Q310" s="1130"/>
      <c r="R310" s="1130"/>
      <c r="S310" s="1130"/>
      <c r="T310" s="1130"/>
      <c r="U310" s="1130"/>
      <c r="V310" s="1130"/>
      <c r="W310" s="1130"/>
      <c r="X310" s="1130"/>
      <c r="Y310" s="1130"/>
      <c r="Z310" s="1130"/>
      <c r="AA310" s="1130"/>
      <c r="AB310" s="1130"/>
      <c r="AC310" s="1130"/>
      <c r="AD310" s="1130"/>
      <c r="AE310" s="8"/>
      <c r="AF310" s="8"/>
    </row>
    <row r="311" spans="1:32" ht="15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1130"/>
      <c r="Q311" s="1130"/>
      <c r="R311" s="1130"/>
      <c r="S311" s="1130"/>
      <c r="T311" s="1130"/>
      <c r="U311" s="1130"/>
      <c r="V311" s="1130"/>
      <c r="W311" s="1130"/>
      <c r="X311" s="1130"/>
      <c r="Y311" s="1130"/>
      <c r="Z311" s="1130"/>
      <c r="AA311" s="1130"/>
      <c r="AB311" s="1130"/>
      <c r="AC311" s="1130"/>
      <c r="AD311" s="1130"/>
      <c r="AE311" s="8"/>
      <c r="AF311" s="8"/>
    </row>
    <row r="312" spans="1:32" ht="15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1130"/>
      <c r="Q312" s="1130"/>
      <c r="R312" s="1130"/>
      <c r="S312" s="1130"/>
      <c r="T312" s="1130"/>
      <c r="U312" s="1130"/>
      <c r="V312" s="1130"/>
      <c r="W312" s="1130"/>
      <c r="X312" s="1130"/>
      <c r="Y312" s="1130"/>
      <c r="Z312" s="1130"/>
      <c r="AA312" s="1130"/>
      <c r="AB312" s="1130"/>
      <c r="AC312" s="1130"/>
      <c r="AD312" s="1130"/>
      <c r="AE312" s="8"/>
      <c r="AF312" s="8"/>
    </row>
    <row r="313" spans="1:32" ht="15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1130"/>
      <c r="Q313" s="1130"/>
      <c r="R313" s="1130"/>
      <c r="S313" s="1130"/>
      <c r="T313" s="1130"/>
      <c r="U313" s="1130"/>
      <c r="V313" s="1130"/>
      <c r="W313" s="1130"/>
      <c r="X313" s="1130"/>
      <c r="Y313" s="1130"/>
      <c r="Z313" s="1130"/>
      <c r="AA313" s="1130"/>
      <c r="AB313" s="1130"/>
      <c r="AC313" s="1130"/>
      <c r="AD313" s="1130"/>
      <c r="AE313" s="8"/>
      <c r="AF313" s="8"/>
    </row>
    <row r="314" spans="1:32" ht="15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1130"/>
      <c r="Q314" s="1130"/>
      <c r="R314" s="1130"/>
      <c r="S314" s="1130"/>
      <c r="T314" s="1130"/>
      <c r="U314" s="1130"/>
      <c r="V314" s="1130"/>
      <c r="W314" s="1130"/>
      <c r="X314" s="1130"/>
      <c r="Y314" s="1130"/>
      <c r="Z314" s="1130"/>
      <c r="AA314" s="1130"/>
      <c r="AB314" s="1130"/>
      <c r="AC314" s="1130"/>
      <c r="AD314" s="1130"/>
      <c r="AE314" s="8"/>
      <c r="AF314" s="8"/>
    </row>
    <row r="315" spans="1:32" ht="15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1130"/>
      <c r="Q315" s="1130"/>
      <c r="R315" s="1130"/>
      <c r="S315" s="1130"/>
      <c r="T315" s="1130"/>
      <c r="U315" s="1130"/>
      <c r="V315" s="1130"/>
      <c r="W315" s="1130"/>
      <c r="X315" s="1130"/>
      <c r="Y315" s="1130"/>
      <c r="Z315" s="1130"/>
      <c r="AA315" s="1130"/>
      <c r="AB315" s="1130"/>
      <c r="AC315" s="1130"/>
      <c r="AD315" s="1130"/>
      <c r="AE315" s="8"/>
      <c r="AF315" s="8"/>
    </row>
    <row r="316" spans="1:32" ht="15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1130"/>
      <c r="Q316" s="1130"/>
      <c r="R316" s="1130"/>
      <c r="S316" s="1130"/>
      <c r="T316" s="1130"/>
      <c r="U316" s="1130"/>
      <c r="V316" s="1130"/>
      <c r="W316" s="1130"/>
      <c r="X316" s="1130"/>
      <c r="Y316" s="1130"/>
      <c r="Z316" s="1130"/>
      <c r="AA316" s="1130"/>
      <c r="AB316" s="1130"/>
      <c r="AC316" s="1130"/>
      <c r="AD316" s="1130"/>
      <c r="AE316" s="8"/>
      <c r="AF316" s="8"/>
    </row>
    <row r="317" spans="1:32" ht="15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1130"/>
      <c r="Q317" s="1130"/>
      <c r="R317" s="1130"/>
      <c r="S317" s="1130"/>
      <c r="T317" s="1130"/>
      <c r="U317" s="1130"/>
      <c r="V317" s="1130"/>
      <c r="W317" s="1130"/>
      <c r="X317" s="1130"/>
      <c r="Y317" s="1130"/>
      <c r="Z317" s="1130"/>
      <c r="AA317" s="1130"/>
      <c r="AB317" s="1130"/>
      <c r="AC317" s="1130"/>
      <c r="AD317" s="1130"/>
      <c r="AE317" s="8"/>
      <c r="AF317" s="8"/>
    </row>
    <row r="318" spans="1:32" ht="15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1130"/>
      <c r="Q318" s="1130"/>
      <c r="R318" s="1130"/>
      <c r="S318" s="1130"/>
      <c r="T318" s="1130"/>
      <c r="U318" s="1130"/>
      <c r="V318" s="1130"/>
      <c r="W318" s="1130"/>
      <c r="X318" s="1130"/>
      <c r="Y318" s="1130"/>
      <c r="Z318" s="1130"/>
      <c r="AA318" s="1130"/>
      <c r="AB318" s="1130"/>
      <c r="AC318" s="1130"/>
      <c r="AD318" s="1130"/>
      <c r="AE318" s="8"/>
      <c r="AF318" s="8"/>
    </row>
    <row r="319" spans="1:32" ht="15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1130"/>
      <c r="Q319" s="1130"/>
      <c r="R319" s="1130"/>
      <c r="S319" s="1130"/>
      <c r="T319" s="1130"/>
      <c r="U319" s="1130"/>
      <c r="V319" s="1130"/>
      <c r="W319" s="1130"/>
      <c r="X319" s="1130"/>
      <c r="Y319" s="1130"/>
      <c r="Z319" s="1130"/>
      <c r="AA319" s="1130"/>
      <c r="AB319" s="1130"/>
      <c r="AC319" s="1130"/>
      <c r="AD319" s="1130"/>
      <c r="AE319" s="8"/>
      <c r="AF319" s="8"/>
    </row>
    <row r="320" spans="1:32" ht="15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1130"/>
      <c r="Q320" s="1130"/>
      <c r="R320" s="1130"/>
      <c r="S320" s="1130"/>
      <c r="T320" s="1130"/>
      <c r="U320" s="1130"/>
      <c r="V320" s="1130"/>
      <c r="W320" s="1130"/>
      <c r="X320" s="1130"/>
      <c r="Y320" s="1130"/>
      <c r="Z320" s="1130"/>
      <c r="AA320" s="1130"/>
      <c r="AB320" s="1130"/>
      <c r="AC320" s="1130"/>
      <c r="AD320" s="1130"/>
      <c r="AE320" s="8"/>
      <c r="AF320" s="8"/>
    </row>
    <row r="321" spans="1:32" ht="15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1130"/>
      <c r="Q321" s="1130"/>
      <c r="R321" s="1130"/>
      <c r="S321" s="1130"/>
      <c r="T321" s="1130"/>
      <c r="U321" s="1130"/>
      <c r="V321" s="1130"/>
      <c r="W321" s="1130"/>
      <c r="X321" s="1130"/>
      <c r="Y321" s="1130"/>
      <c r="Z321" s="1130"/>
      <c r="AA321" s="1130"/>
      <c r="AB321" s="1130"/>
      <c r="AC321" s="1130"/>
      <c r="AD321" s="1130"/>
      <c r="AE321" s="8"/>
      <c r="AF321" s="8"/>
    </row>
    <row r="322" spans="1:32" ht="15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1130"/>
      <c r="Q322" s="1130"/>
      <c r="R322" s="1130"/>
      <c r="S322" s="1130"/>
      <c r="T322" s="1130"/>
      <c r="U322" s="1130"/>
      <c r="V322" s="1130"/>
      <c r="W322" s="1130"/>
      <c r="X322" s="1130"/>
      <c r="Y322" s="1130"/>
      <c r="Z322" s="1130"/>
      <c r="AA322" s="1130"/>
      <c r="AB322" s="1130"/>
      <c r="AC322" s="1130"/>
      <c r="AD322" s="1130"/>
      <c r="AE322" s="8"/>
      <c r="AF322" s="8"/>
    </row>
    <row r="323" spans="1:32" ht="15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1130"/>
      <c r="Q323" s="1130"/>
      <c r="R323" s="1130"/>
      <c r="S323" s="1130"/>
      <c r="T323" s="1130"/>
      <c r="U323" s="1130"/>
      <c r="V323" s="1130"/>
      <c r="W323" s="1130"/>
      <c r="X323" s="1130"/>
      <c r="Y323" s="1130"/>
      <c r="Z323" s="1130"/>
      <c r="AA323" s="1130"/>
      <c r="AB323" s="1130"/>
      <c r="AC323" s="1130"/>
      <c r="AD323" s="1130"/>
      <c r="AE323" s="8"/>
      <c r="AF323" s="8"/>
    </row>
    <row r="324" spans="1:32" ht="15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1130"/>
      <c r="Q324" s="1130"/>
      <c r="R324" s="1130"/>
      <c r="S324" s="1130"/>
      <c r="T324" s="1130"/>
      <c r="U324" s="1130"/>
      <c r="V324" s="1130"/>
      <c r="W324" s="1130"/>
      <c r="X324" s="1130"/>
      <c r="Y324" s="1130"/>
      <c r="Z324" s="1130"/>
      <c r="AA324" s="1130"/>
      <c r="AB324" s="1130"/>
      <c r="AC324" s="1130"/>
      <c r="AD324" s="1130"/>
      <c r="AE324" s="8"/>
      <c r="AF324" s="8"/>
    </row>
    <row r="325" spans="1:32" ht="15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1130"/>
      <c r="Q325" s="1130"/>
      <c r="R325" s="1130"/>
      <c r="S325" s="1130"/>
      <c r="T325" s="1130"/>
      <c r="U325" s="1130"/>
      <c r="V325" s="1130"/>
      <c r="W325" s="1130"/>
      <c r="X325" s="1130"/>
      <c r="Y325" s="1130"/>
      <c r="Z325" s="1130"/>
      <c r="AA325" s="1130"/>
      <c r="AB325" s="1130"/>
      <c r="AC325" s="1130"/>
      <c r="AD325" s="1130"/>
      <c r="AE325" s="8"/>
      <c r="AF325" s="8"/>
    </row>
    <row r="326" spans="1:32" ht="15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1130"/>
      <c r="Q326" s="1130"/>
      <c r="R326" s="1130"/>
      <c r="S326" s="1130"/>
      <c r="T326" s="1130"/>
      <c r="U326" s="1130"/>
      <c r="V326" s="1130"/>
      <c r="W326" s="1130"/>
      <c r="X326" s="1130"/>
      <c r="Y326" s="1130"/>
      <c r="Z326" s="1130"/>
      <c r="AA326" s="1130"/>
      <c r="AB326" s="1130"/>
      <c r="AC326" s="1130"/>
      <c r="AD326" s="1130"/>
      <c r="AE326" s="8"/>
      <c r="AF326" s="8"/>
    </row>
    <row r="327" spans="1:32" ht="15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1130"/>
      <c r="Q327" s="1130"/>
      <c r="R327" s="1130"/>
      <c r="S327" s="1130"/>
      <c r="T327" s="1130"/>
      <c r="U327" s="1130"/>
      <c r="V327" s="1130"/>
      <c r="W327" s="1130"/>
      <c r="X327" s="1130"/>
      <c r="Y327" s="1130"/>
      <c r="Z327" s="1130"/>
      <c r="AA327" s="1130"/>
      <c r="AB327" s="1130"/>
      <c r="AC327" s="1130"/>
      <c r="AD327" s="1130"/>
      <c r="AE327" s="8"/>
      <c r="AF327" s="8"/>
    </row>
    <row r="328" spans="1:32" ht="15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1130"/>
      <c r="Q328" s="1130"/>
      <c r="R328" s="1130"/>
      <c r="S328" s="1130"/>
      <c r="T328" s="1130"/>
      <c r="U328" s="1130"/>
      <c r="V328" s="1130"/>
      <c r="W328" s="1130"/>
      <c r="X328" s="1130"/>
      <c r="Y328" s="1130"/>
      <c r="Z328" s="1130"/>
      <c r="AA328" s="1130"/>
      <c r="AB328" s="1130"/>
      <c r="AC328" s="1130"/>
      <c r="AD328" s="1130"/>
      <c r="AE328" s="8"/>
      <c r="AF328" s="8"/>
    </row>
    <row r="329" spans="1:32" ht="15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1130"/>
      <c r="Q329" s="1130"/>
      <c r="R329" s="1130"/>
      <c r="S329" s="1130"/>
      <c r="T329" s="1130"/>
      <c r="U329" s="1130"/>
      <c r="V329" s="1130"/>
      <c r="W329" s="1130"/>
      <c r="X329" s="1130"/>
      <c r="Y329" s="1130"/>
      <c r="Z329" s="1130"/>
      <c r="AA329" s="1130"/>
      <c r="AB329" s="1130"/>
      <c r="AC329" s="1130"/>
      <c r="AD329" s="1130"/>
      <c r="AE329" s="8"/>
      <c r="AF329" s="8"/>
    </row>
    <row r="330" spans="1:32" ht="15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1130"/>
      <c r="Q330" s="1130"/>
      <c r="R330" s="1130"/>
      <c r="S330" s="1130"/>
      <c r="T330" s="1130"/>
      <c r="U330" s="1130"/>
      <c r="V330" s="1130"/>
      <c r="W330" s="1130"/>
      <c r="X330" s="1130"/>
      <c r="Y330" s="1130"/>
      <c r="Z330" s="1130"/>
      <c r="AA330" s="1130"/>
      <c r="AB330" s="1130"/>
      <c r="AC330" s="1130"/>
      <c r="AD330" s="1130"/>
      <c r="AE330" s="8"/>
      <c r="AF330" s="8"/>
    </row>
    <row r="331" spans="1:32" ht="15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1130"/>
      <c r="Q331" s="1130"/>
      <c r="R331" s="1130"/>
      <c r="S331" s="1130"/>
      <c r="T331" s="1130"/>
      <c r="U331" s="1130"/>
      <c r="V331" s="1130"/>
      <c r="W331" s="1130"/>
      <c r="X331" s="1130"/>
      <c r="Y331" s="1130"/>
      <c r="Z331" s="1130"/>
      <c r="AA331" s="1130"/>
      <c r="AB331" s="1130"/>
      <c r="AC331" s="1130"/>
      <c r="AD331" s="1130"/>
      <c r="AE331" s="8"/>
      <c r="AF331" s="8"/>
    </row>
    <row r="332" spans="1:32" ht="15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1130"/>
      <c r="Q332" s="1130"/>
      <c r="R332" s="1130"/>
      <c r="S332" s="1130"/>
      <c r="T332" s="1130"/>
      <c r="U332" s="1130"/>
      <c r="V332" s="1130"/>
      <c r="W332" s="1130"/>
      <c r="X332" s="1130"/>
      <c r="Y332" s="1130"/>
      <c r="Z332" s="1130"/>
      <c r="AA332" s="1130"/>
      <c r="AB332" s="1130"/>
      <c r="AC332" s="1130"/>
      <c r="AD332" s="1130"/>
      <c r="AE332" s="8"/>
      <c r="AF332" s="8"/>
    </row>
    <row r="333" spans="1:32" ht="15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1130"/>
      <c r="Q333" s="1130"/>
      <c r="R333" s="1130"/>
      <c r="S333" s="1130"/>
      <c r="T333" s="1130"/>
      <c r="U333" s="1130"/>
      <c r="V333" s="1130"/>
      <c r="W333" s="1130"/>
      <c r="X333" s="1130"/>
      <c r="Y333" s="1130"/>
      <c r="Z333" s="1130"/>
      <c r="AA333" s="1130"/>
      <c r="AB333" s="1130"/>
      <c r="AC333" s="1130"/>
      <c r="AD333" s="1130"/>
      <c r="AE333" s="8"/>
      <c r="AF333" s="8"/>
    </row>
    <row r="334" spans="1:32" ht="15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1130"/>
      <c r="Q334" s="1130"/>
      <c r="R334" s="1130"/>
      <c r="S334" s="1130"/>
      <c r="T334" s="1130"/>
      <c r="U334" s="1130"/>
      <c r="V334" s="1130"/>
      <c r="W334" s="1130"/>
      <c r="X334" s="1130"/>
      <c r="Y334" s="1130"/>
      <c r="Z334" s="1130"/>
      <c r="AA334" s="1130"/>
      <c r="AB334" s="1130"/>
      <c r="AC334" s="1130"/>
      <c r="AD334" s="1130"/>
      <c r="AE334" s="8"/>
      <c r="AF334" s="8"/>
    </row>
    <row r="335" spans="1:32" ht="15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1130"/>
      <c r="Q335" s="1130"/>
      <c r="R335" s="1130"/>
      <c r="S335" s="1130"/>
      <c r="T335" s="1130"/>
      <c r="U335" s="1130"/>
      <c r="V335" s="1130"/>
      <c r="W335" s="1130"/>
      <c r="X335" s="1130"/>
      <c r="Y335" s="1130"/>
      <c r="Z335" s="1130"/>
      <c r="AA335" s="1130"/>
      <c r="AB335" s="1130"/>
      <c r="AC335" s="1130"/>
      <c r="AD335" s="1130"/>
      <c r="AE335" s="8"/>
      <c r="AF335" s="8"/>
    </row>
    <row r="336" spans="1:32" ht="15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1130"/>
      <c r="Q336" s="1130"/>
      <c r="R336" s="1130"/>
      <c r="S336" s="1130"/>
      <c r="T336" s="1130"/>
      <c r="U336" s="1130"/>
      <c r="V336" s="1130"/>
      <c r="W336" s="1130"/>
      <c r="X336" s="1130"/>
      <c r="Y336" s="1130"/>
      <c r="Z336" s="1130"/>
      <c r="AA336" s="1130"/>
      <c r="AB336" s="1130"/>
      <c r="AC336" s="1130"/>
      <c r="AD336" s="1130"/>
      <c r="AE336" s="8"/>
      <c r="AF336" s="8"/>
    </row>
    <row r="337" spans="1:32" ht="15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1130"/>
      <c r="Q337" s="1130"/>
      <c r="R337" s="1130"/>
      <c r="S337" s="1130"/>
      <c r="T337" s="1130"/>
      <c r="U337" s="1130"/>
      <c r="V337" s="1130"/>
      <c r="W337" s="1130"/>
      <c r="X337" s="1130"/>
      <c r="Y337" s="1130"/>
      <c r="Z337" s="1130"/>
      <c r="AA337" s="1130"/>
      <c r="AB337" s="1130"/>
      <c r="AC337" s="1130"/>
      <c r="AD337" s="1130"/>
      <c r="AE337" s="8"/>
      <c r="AF337" s="8"/>
    </row>
    <row r="338" spans="1:32" ht="15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1130"/>
      <c r="Q338" s="1130"/>
      <c r="R338" s="1130"/>
      <c r="S338" s="1130"/>
      <c r="T338" s="1130"/>
      <c r="U338" s="1130"/>
      <c r="V338" s="1130"/>
      <c r="W338" s="1130"/>
      <c r="X338" s="1130"/>
      <c r="Y338" s="1130"/>
      <c r="Z338" s="1130"/>
      <c r="AA338" s="1130"/>
      <c r="AB338" s="1130"/>
      <c r="AC338" s="1130"/>
      <c r="AD338" s="1130"/>
      <c r="AE338" s="8"/>
      <c r="AF338" s="8"/>
    </row>
    <row r="339" spans="1:32" ht="15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1130"/>
      <c r="Q339" s="1130"/>
      <c r="R339" s="1130"/>
      <c r="S339" s="1130"/>
      <c r="T339" s="1130"/>
      <c r="U339" s="1130"/>
      <c r="V339" s="1130"/>
      <c r="W339" s="1130"/>
      <c r="X339" s="1130"/>
      <c r="Y339" s="1130"/>
      <c r="Z339" s="1130"/>
      <c r="AA339" s="1130"/>
      <c r="AB339" s="1130"/>
      <c r="AC339" s="1130"/>
      <c r="AD339" s="1130"/>
      <c r="AE339" s="8"/>
      <c r="AF339" s="8"/>
    </row>
    <row r="340" spans="1:32" ht="15.7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1130"/>
      <c r="Q340" s="1130"/>
      <c r="R340" s="1130"/>
      <c r="S340" s="1130"/>
      <c r="T340" s="1130"/>
      <c r="U340" s="1130"/>
      <c r="V340" s="1130"/>
      <c r="W340" s="1130"/>
      <c r="X340" s="1130"/>
      <c r="Y340" s="1130"/>
      <c r="Z340" s="1130"/>
      <c r="AA340" s="1130"/>
      <c r="AB340" s="1130"/>
      <c r="AC340" s="1130"/>
      <c r="AD340" s="1130"/>
      <c r="AE340" s="8"/>
      <c r="AF340" s="8"/>
    </row>
    <row r="341" spans="1:32" ht="15.7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1130"/>
      <c r="Q341" s="1130"/>
      <c r="R341" s="1130"/>
      <c r="S341" s="1130"/>
      <c r="T341" s="1130"/>
      <c r="U341" s="1130"/>
      <c r="V341" s="1130"/>
      <c r="W341" s="1130"/>
      <c r="X341" s="1130"/>
      <c r="Y341" s="1130"/>
      <c r="Z341" s="1130"/>
      <c r="AA341" s="1130"/>
      <c r="AB341" s="1130"/>
      <c r="AC341" s="1130"/>
      <c r="AD341" s="1130"/>
      <c r="AE341" s="8"/>
      <c r="AF341" s="8"/>
    </row>
    <row r="342" spans="1:32" ht="15.7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1130"/>
      <c r="Q342" s="1130"/>
      <c r="R342" s="1130"/>
      <c r="S342" s="1130"/>
      <c r="T342" s="1130"/>
      <c r="U342" s="1130"/>
      <c r="V342" s="1130"/>
      <c r="W342" s="1130"/>
      <c r="X342" s="1130"/>
      <c r="Y342" s="1130"/>
      <c r="Z342" s="1130"/>
      <c r="AA342" s="1130"/>
      <c r="AB342" s="1130"/>
      <c r="AC342" s="1130"/>
      <c r="AD342" s="1130"/>
      <c r="AE342" s="8"/>
      <c r="AF342" s="8"/>
    </row>
    <row r="343" spans="1:32" ht="15.7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1130"/>
      <c r="Q343" s="1130"/>
      <c r="R343" s="1130"/>
      <c r="S343" s="1130"/>
      <c r="T343" s="1130"/>
      <c r="U343" s="1130"/>
      <c r="V343" s="1130"/>
      <c r="W343" s="1130"/>
      <c r="X343" s="1130"/>
      <c r="Y343" s="1130"/>
      <c r="Z343" s="1130"/>
      <c r="AA343" s="1130"/>
      <c r="AB343" s="1130"/>
      <c r="AC343" s="1130"/>
      <c r="AD343" s="1130"/>
      <c r="AE343" s="8"/>
      <c r="AF343" s="8"/>
    </row>
    <row r="344" spans="1:32" ht="15.7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1130"/>
      <c r="Q344" s="1130"/>
      <c r="R344" s="1130"/>
      <c r="S344" s="1130"/>
      <c r="T344" s="1130"/>
      <c r="U344" s="1130"/>
      <c r="V344" s="1130"/>
      <c r="W344" s="1130"/>
      <c r="X344" s="1130"/>
      <c r="Y344" s="1130"/>
      <c r="Z344" s="1130"/>
      <c r="AA344" s="1130"/>
      <c r="AB344" s="1130"/>
      <c r="AC344" s="1130"/>
      <c r="AD344" s="1130"/>
      <c r="AE344" s="8"/>
      <c r="AF344" s="8"/>
    </row>
    <row r="345" spans="1:32" ht="15.7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1130"/>
      <c r="Q345" s="1130"/>
      <c r="R345" s="1130"/>
      <c r="S345" s="1130"/>
      <c r="T345" s="1130"/>
      <c r="U345" s="1130"/>
      <c r="V345" s="1130"/>
      <c r="W345" s="1130"/>
      <c r="X345" s="1130"/>
      <c r="Y345" s="1130"/>
      <c r="Z345" s="1130"/>
      <c r="AA345" s="1130"/>
      <c r="AB345" s="1130"/>
      <c r="AC345" s="1130"/>
      <c r="AD345" s="1130"/>
      <c r="AE345" s="8"/>
      <c r="AF345" s="8"/>
    </row>
    <row r="346" spans="1:32" ht="15.7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1130"/>
      <c r="Q346" s="1130"/>
      <c r="R346" s="1130"/>
      <c r="S346" s="1130"/>
      <c r="T346" s="1130"/>
      <c r="U346" s="1130"/>
      <c r="V346" s="1130"/>
      <c r="W346" s="1130"/>
      <c r="X346" s="1130"/>
      <c r="Y346" s="1130"/>
      <c r="Z346" s="1130"/>
      <c r="AA346" s="1130"/>
      <c r="AB346" s="1130"/>
      <c r="AC346" s="1130"/>
      <c r="AD346" s="1130"/>
      <c r="AE346" s="8"/>
      <c r="AF346" s="8"/>
    </row>
    <row r="347" spans="1:32" ht="15.7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1130"/>
      <c r="Q347" s="1130"/>
      <c r="R347" s="1130"/>
      <c r="S347" s="1130"/>
      <c r="T347" s="1130"/>
      <c r="U347" s="1130"/>
      <c r="V347" s="1130"/>
      <c r="W347" s="1130"/>
      <c r="X347" s="1130"/>
      <c r="Y347" s="1130"/>
      <c r="Z347" s="1130"/>
      <c r="AA347" s="1130"/>
      <c r="AB347" s="1130"/>
      <c r="AC347" s="1130"/>
      <c r="AD347" s="1130"/>
      <c r="AE347" s="8"/>
      <c r="AF347" s="8"/>
    </row>
    <row r="348" spans="1:32" ht="15.7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1130"/>
      <c r="Q348" s="1130"/>
      <c r="R348" s="1130"/>
      <c r="S348" s="1130"/>
      <c r="T348" s="1130"/>
      <c r="U348" s="1130"/>
      <c r="V348" s="1130"/>
      <c r="W348" s="1130"/>
      <c r="X348" s="1130"/>
      <c r="Y348" s="1130"/>
      <c r="Z348" s="1130"/>
      <c r="AA348" s="1130"/>
      <c r="AB348" s="1130"/>
      <c r="AC348" s="1130"/>
      <c r="AD348" s="1130"/>
      <c r="AE348" s="8"/>
      <c r="AF348" s="8"/>
    </row>
    <row r="349" spans="1:32" ht="15.7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1130"/>
      <c r="Q349" s="1130"/>
      <c r="R349" s="1130"/>
      <c r="S349" s="1130"/>
      <c r="T349" s="1130"/>
      <c r="U349" s="1130"/>
      <c r="V349" s="1130"/>
      <c r="W349" s="1130"/>
      <c r="X349" s="1130"/>
      <c r="Y349" s="1130"/>
      <c r="Z349" s="1130"/>
      <c r="AA349" s="1130"/>
      <c r="AB349" s="1130"/>
      <c r="AC349" s="1130"/>
      <c r="AD349" s="1130"/>
      <c r="AE349" s="8"/>
      <c r="AF349" s="8"/>
    </row>
    <row r="350" spans="1:32" ht="15.7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1130"/>
      <c r="Q350" s="1130"/>
      <c r="R350" s="1130"/>
      <c r="S350" s="1130"/>
      <c r="T350" s="1130"/>
      <c r="U350" s="1130"/>
      <c r="V350" s="1130"/>
      <c r="W350" s="1130"/>
      <c r="X350" s="1130"/>
      <c r="Y350" s="1130"/>
      <c r="Z350" s="1130"/>
      <c r="AA350" s="1130"/>
      <c r="AB350" s="1130"/>
      <c r="AC350" s="1130"/>
      <c r="AD350" s="1130"/>
      <c r="AE350" s="8"/>
      <c r="AF350" s="8"/>
    </row>
    <row r="351" spans="1:32" ht="15.7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1130"/>
      <c r="Q351" s="1130"/>
      <c r="R351" s="1130"/>
      <c r="S351" s="1130"/>
      <c r="T351" s="1130"/>
      <c r="U351" s="1130"/>
      <c r="V351" s="1130"/>
      <c r="W351" s="1130"/>
      <c r="X351" s="1130"/>
      <c r="Y351" s="1130"/>
      <c r="Z351" s="1130"/>
      <c r="AA351" s="1130"/>
      <c r="AB351" s="1130"/>
      <c r="AC351" s="1130"/>
      <c r="AD351" s="1130"/>
      <c r="AE351" s="8"/>
      <c r="AF351" s="8"/>
    </row>
    <row r="352" spans="1:32" ht="15.7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1130"/>
      <c r="Q352" s="1130"/>
      <c r="R352" s="1130"/>
      <c r="S352" s="1130"/>
      <c r="T352" s="1130"/>
      <c r="U352" s="1130"/>
      <c r="V352" s="1130"/>
      <c r="W352" s="1130"/>
      <c r="X352" s="1130"/>
      <c r="Y352" s="1130"/>
      <c r="Z352" s="1130"/>
      <c r="AA352" s="1130"/>
      <c r="AB352" s="1130"/>
      <c r="AC352" s="1130"/>
      <c r="AD352" s="1130"/>
      <c r="AE352" s="8"/>
      <c r="AF352" s="8"/>
    </row>
    <row r="353" spans="1:32" ht="15.7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1130"/>
      <c r="Q353" s="1130"/>
      <c r="R353" s="1130"/>
      <c r="S353" s="1130"/>
      <c r="T353" s="1130"/>
      <c r="U353" s="1130"/>
      <c r="V353" s="1130"/>
      <c r="W353" s="1130"/>
      <c r="X353" s="1130"/>
      <c r="Y353" s="1130"/>
      <c r="Z353" s="1130"/>
      <c r="AA353" s="1130"/>
      <c r="AB353" s="1130"/>
      <c r="AC353" s="1130"/>
      <c r="AD353" s="1130"/>
      <c r="AE353" s="8"/>
      <c r="AF353" s="8"/>
    </row>
    <row r="354" spans="1:32" ht="15.7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1130"/>
      <c r="Q354" s="1130"/>
      <c r="R354" s="1130"/>
      <c r="S354" s="1130"/>
      <c r="T354" s="1130"/>
      <c r="U354" s="1130"/>
      <c r="V354" s="1130"/>
      <c r="W354" s="1130"/>
      <c r="X354" s="1130"/>
      <c r="Y354" s="1130"/>
      <c r="Z354" s="1130"/>
      <c r="AA354" s="1130"/>
      <c r="AB354" s="1130"/>
      <c r="AC354" s="1130"/>
      <c r="AD354" s="1130"/>
      <c r="AE354" s="8"/>
      <c r="AF354" s="8"/>
    </row>
    <row r="355" spans="1:32" ht="15.7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1130"/>
      <c r="Q355" s="1130"/>
      <c r="R355" s="1130"/>
      <c r="S355" s="1130"/>
      <c r="T355" s="1130"/>
      <c r="U355" s="1130"/>
      <c r="V355" s="1130"/>
      <c r="W355" s="1130"/>
      <c r="X355" s="1130"/>
      <c r="Y355" s="1130"/>
      <c r="Z355" s="1130"/>
      <c r="AA355" s="1130"/>
      <c r="AB355" s="1130"/>
      <c r="AC355" s="1130"/>
      <c r="AD355" s="1130"/>
      <c r="AE355" s="8"/>
      <c r="AF355" s="8"/>
    </row>
    <row r="356" spans="1:32" ht="15.7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1130"/>
      <c r="Q356" s="1130"/>
      <c r="R356" s="1130"/>
      <c r="S356" s="1130"/>
      <c r="T356" s="1130"/>
      <c r="U356" s="1130"/>
      <c r="V356" s="1130"/>
      <c r="W356" s="1130"/>
      <c r="X356" s="1130"/>
      <c r="Y356" s="1130"/>
      <c r="Z356" s="1130"/>
      <c r="AA356" s="1130"/>
      <c r="AB356" s="1130"/>
      <c r="AC356" s="1130"/>
      <c r="AD356" s="1130"/>
      <c r="AE356" s="8"/>
      <c r="AF356" s="8"/>
    </row>
    <row r="357" spans="1:32" ht="15.7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1130"/>
      <c r="Q357" s="1130"/>
      <c r="R357" s="1130"/>
      <c r="S357" s="1130"/>
      <c r="T357" s="1130"/>
      <c r="U357" s="1130"/>
      <c r="V357" s="1130"/>
      <c r="W357" s="1130"/>
      <c r="X357" s="1130"/>
      <c r="Y357" s="1130"/>
      <c r="Z357" s="1130"/>
      <c r="AA357" s="1130"/>
      <c r="AB357" s="1130"/>
      <c r="AC357" s="1130"/>
      <c r="AD357" s="1130"/>
      <c r="AE357" s="8"/>
      <c r="AF357" s="8"/>
    </row>
    <row r="358" spans="1:32" ht="15.7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1130"/>
      <c r="Q358" s="1130"/>
      <c r="R358" s="1130"/>
      <c r="S358" s="1130"/>
      <c r="T358" s="1130"/>
      <c r="U358" s="1130"/>
      <c r="V358" s="1130"/>
      <c r="W358" s="1130"/>
      <c r="X358" s="1130"/>
      <c r="Y358" s="1130"/>
      <c r="Z358" s="1130"/>
      <c r="AA358" s="1130"/>
      <c r="AB358" s="1130"/>
      <c r="AC358" s="1130"/>
      <c r="AD358" s="1130"/>
      <c r="AE358" s="8"/>
      <c r="AF358" s="8"/>
    </row>
    <row r="359" spans="1:32" ht="15.7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1130"/>
      <c r="Q359" s="1130"/>
      <c r="R359" s="1130"/>
      <c r="S359" s="1130"/>
      <c r="T359" s="1130"/>
      <c r="U359" s="1130"/>
      <c r="V359" s="1130"/>
      <c r="W359" s="1130"/>
      <c r="X359" s="1130"/>
      <c r="Y359" s="1130"/>
      <c r="Z359" s="1130"/>
      <c r="AA359" s="1130"/>
      <c r="AB359" s="1130"/>
      <c r="AC359" s="1130"/>
      <c r="AD359" s="1130"/>
      <c r="AE359" s="8"/>
      <c r="AF359" s="8"/>
    </row>
    <row r="360" spans="1:32" ht="15.7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1130"/>
      <c r="Q360" s="1130"/>
      <c r="R360" s="1130"/>
      <c r="S360" s="1130"/>
      <c r="T360" s="1130"/>
      <c r="U360" s="1130"/>
      <c r="V360" s="1130"/>
      <c r="W360" s="1130"/>
      <c r="X360" s="1130"/>
      <c r="Y360" s="1130"/>
      <c r="Z360" s="1130"/>
      <c r="AA360" s="1130"/>
      <c r="AB360" s="1130"/>
      <c r="AC360" s="1130"/>
      <c r="AD360" s="1130"/>
      <c r="AE360" s="8"/>
      <c r="AF360" s="8"/>
    </row>
    <row r="361" spans="1:32" ht="15.7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1130"/>
      <c r="Q361" s="1130"/>
      <c r="R361" s="1130"/>
      <c r="S361" s="1130"/>
      <c r="T361" s="1130"/>
      <c r="U361" s="1130"/>
      <c r="V361" s="1130"/>
      <c r="W361" s="1130"/>
      <c r="X361" s="1130"/>
      <c r="Y361" s="1130"/>
      <c r="Z361" s="1130"/>
      <c r="AA361" s="1130"/>
      <c r="AB361" s="1130"/>
      <c r="AC361" s="1130"/>
      <c r="AD361" s="1130"/>
      <c r="AE361" s="8"/>
      <c r="AF361" s="8"/>
    </row>
    <row r="362" spans="1:32" ht="15.7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1130"/>
      <c r="Q362" s="1130"/>
      <c r="R362" s="1130"/>
      <c r="S362" s="1130"/>
      <c r="T362" s="1130"/>
      <c r="U362" s="1130"/>
      <c r="V362" s="1130"/>
      <c r="W362" s="1130"/>
      <c r="X362" s="1130"/>
      <c r="Y362" s="1130"/>
      <c r="Z362" s="1130"/>
      <c r="AA362" s="1130"/>
      <c r="AB362" s="1130"/>
      <c r="AC362" s="1130"/>
      <c r="AD362" s="1130"/>
      <c r="AE362" s="8"/>
      <c r="AF362" s="8"/>
    </row>
    <row r="363" spans="1:32" ht="15.7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1130"/>
      <c r="Q363" s="1130"/>
      <c r="R363" s="1130"/>
      <c r="S363" s="1130"/>
      <c r="T363" s="1130"/>
      <c r="U363" s="1130"/>
      <c r="V363" s="1130"/>
      <c r="W363" s="1130"/>
      <c r="X363" s="1130"/>
      <c r="Y363" s="1130"/>
      <c r="Z363" s="1130"/>
      <c r="AA363" s="1130"/>
      <c r="AB363" s="1130"/>
      <c r="AC363" s="1130"/>
      <c r="AD363" s="1130"/>
      <c r="AE363" s="8"/>
      <c r="AF363" s="8"/>
    </row>
    <row r="364" spans="1:32" ht="15.7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1130"/>
      <c r="Q364" s="1130"/>
      <c r="R364" s="1130"/>
      <c r="S364" s="1130"/>
      <c r="T364" s="1130"/>
      <c r="U364" s="1130"/>
      <c r="V364" s="1130"/>
      <c r="W364" s="1130"/>
      <c r="X364" s="1130"/>
      <c r="Y364" s="1130"/>
      <c r="Z364" s="1130"/>
      <c r="AA364" s="1130"/>
      <c r="AB364" s="1130"/>
      <c r="AC364" s="1130"/>
      <c r="AD364" s="1130"/>
      <c r="AE364" s="8"/>
      <c r="AF364" s="8"/>
    </row>
    <row r="365" spans="1:32" ht="15.7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1130"/>
      <c r="Q365" s="1130"/>
      <c r="R365" s="1130"/>
      <c r="S365" s="1130"/>
      <c r="T365" s="1130"/>
      <c r="U365" s="1130"/>
      <c r="V365" s="1130"/>
      <c r="W365" s="1130"/>
      <c r="X365" s="1130"/>
      <c r="Y365" s="1130"/>
      <c r="Z365" s="1130"/>
      <c r="AA365" s="1130"/>
      <c r="AB365" s="1130"/>
      <c r="AC365" s="1130"/>
      <c r="AD365" s="1130"/>
      <c r="AE365" s="8"/>
      <c r="AF365" s="8"/>
    </row>
    <row r="366" spans="1:32" ht="15.7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1130"/>
      <c r="Q366" s="1130"/>
      <c r="R366" s="1130"/>
      <c r="S366" s="1130"/>
      <c r="T366" s="1130"/>
      <c r="U366" s="1130"/>
      <c r="V366" s="1130"/>
      <c r="W366" s="1130"/>
      <c r="X366" s="1130"/>
      <c r="Y366" s="1130"/>
      <c r="Z366" s="1130"/>
      <c r="AA366" s="1130"/>
      <c r="AB366" s="1130"/>
      <c r="AC366" s="1130"/>
      <c r="AD366" s="1130"/>
      <c r="AE366" s="8"/>
      <c r="AF366" s="8"/>
    </row>
    <row r="367" spans="1:32" ht="15.7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1130"/>
      <c r="Q367" s="1130"/>
      <c r="R367" s="1130"/>
      <c r="S367" s="1130"/>
      <c r="T367" s="1130"/>
      <c r="U367" s="1130"/>
      <c r="V367" s="1130"/>
      <c r="W367" s="1130"/>
      <c r="X367" s="1130"/>
      <c r="Y367" s="1130"/>
      <c r="Z367" s="1130"/>
      <c r="AA367" s="1130"/>
      <c r="AB367" s="1130"/>
      <c r="AC367" s="1130"/>
      <c r="AD367" s="1130"/>
      <c r="AE367" s="8"/>
      <c r="AF367" s="8"/>
    </row>
    <row r="368" spans="1:32" ht="15.7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1130"/>
      <c r="Q368" s="1130"/>
      <c r="R368" s="1130"/>
      <c r="S368" s="1130"/>
      <c r="T368" s="1130"/>
      <c r="U368" s="1130"/>
      <c r="V368" s="1130"/>
      <c r="W368" s="1130"/>
      <c r="X368" s="1130"/>
      <c r="Y368" s="1130"/>
      <c r="Z368" s="1130"/>
      <c r="AA368" s="1130"/>
      <c r="AB368" s="1130"/>
      <c r="AC368" s="1130"/>
      <c r="AD368" s="1130"/>
      <c r="AE368" s="8"/>
      <c r="AF368" s="8"/>
    </row>
    <row r="369" spans="1:32" ht="15.7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1130"/>
      <c r="Q369" s="1130"/>
      <c r="R369" s="1130"/>
      <c r="S369" s="1130"/>
      <c r="T369" s="1130"/>
      <c r="U369" s="1130"/>
      <c r="V369" s="1130"/>
      <c r="W369" s="1130"/>
      <c r="X369" s="1130"/>
      <c r="Y369" s="1130"/>
      <c r="Z369" s="1130"/>
      <c r="AA369" s="1130"/>
      <c r="AB369" s="1130"/>
      <c r="AC369" s="1130"/>
      <c r="AD369" s="1130"/>
      <c r="AE369" s="8"/>
      <c r="AF369" s="8"/>
    </row>
    <row r="370" spans="1:32" ht="15.7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1130"/>
      <c r="Q370" s="1130"/>
      <c r="R370" s="1130"/>
      <c r="S370" s="1130"/>
      <c r="T370" s="1130"/>
      <c r="U370" s="1130"/>
      <c r="V370" s="1130"/>
      <c r="W370" s="1130"/>
      <c r="X370" s="1130"/>
      <c r="Y370" s="1130"/>
      <c r="Z370" s="1130"/>
      <c r="AA370" s="1130"/>
      <c r="AB370" s="1130"/>
      <c r="AC370" s="1130"/>
      <c r="AD370" s="1130"/>
      <c r="AE370" s="8"/>
      <c r="AF370" s="8"/>
    </row>
    <row r="371" spans="1:32" ht="15.7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1130"/>
      <c r="Q371" s="1130"/>
      <c r="R371" s="1130"/>
      <c r="S371" s="1130"/>
      <c r="T371" s="1130"/>
      <c r="U371" s="1130"/>
      <c r="V371" s="1130"/>
      <c r="W371" s="1130"/>
      <c r="X371" s="1130"/>
      <c r="Y371" s="1130"/>
      <c r="Z371" s="1130"/>
      <c r="AA371" s="1130"/>
      <c r="AB371" s="1130"/>
      <c r="AC371" s="1130"/>
      <c r="AD371" s="1130"/>
      <c r="AE371" s="8"/>
      <c r="AF371" s="8"/>
    </row>
    <row r="372" spans="1:32" ht="15.7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1130"/>
      <c r="Q372" s="1130"/>
      <c r="R372" s="1130"/>
      <c r="S372" s="1130"/>
      <c r="T372" s="1130"/>
      <c r="U372" s="1130"/>
      <c r="V372" s="1130"/>
      <c r="W372" s="1130"/>
      <c r="X372" s="1130"/>
      <c r="Y372" s="1130"/>
      <c r="Z372" s="1130"/>
      <c r="AA372" s="1130"/>
      <c r="AB372" s="1130"/>
      <c r="AC372" s="1130"/>
      <c r="AD372" s="1130"/>
      <c r="AE372" s="8"/>
      <c r="AF372" s="8"/>
    </row>
    <row r="373" spans="1:32" ht="15.7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1130"/>
      <c r="Q373" s="1130"/>
      <c r="R373" s="1130"/>
      <c r="S373" s="1130"/>
      <c r="T373" s="1130"/>
      <c r="U373" s="1130"/>
      <c r="V373" s="1130"/>
      <c r="W373" s="1130"/>
      <c r="X373" s="1130"/>
      <c r="Y373" s="1130"/>
      <c r="Z373" s="1130"/>
      <c r="AA373" s="1130"/>
      <c r="AB373" s="1130"/>
      <c r="AC373" s="1130"/>
      <c r="AD373" s="1130"/>
      <c r="AE373" s="8"/>
      <c r="AF373" s="8"/>
    </row>
    <row r="374" spans="1:32" ht="15.7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1130"/>
      <c r="Q374" s="1130"/>
      <c r="R374" s="1130"/>
      <c r="S374" s="1130"/>
      <c r="T374" s="1130"/>
      <c r="U374" s="1130"/>
      <c r="V374" s="1130"/>
      <c r="W374" s="1130"/>
      <c r="X374" s="1130"/>
      <c r="Y374" s="1130"/>
      <c r="Z374" s="1130"/>
      <c r="AA374" s="1130"/>
      <c r="AB374" s="1130"/>
      <c r="AC374" s="1130"/>
      <c r="AD374" s="1130"/>
      <c r="AE374" s="8"/>
      <c r="AF374" s="8"/>
    </row>
    <row r="375" spans="1:32" ht="15.7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1130"/>
      <c r="Q375" s="1130"/>
      <c r="R375" s="1130"/>
      <c r="S375" s="1130"/>
      <c r="T375" s="1130"/>
      <c r="U375" s="1130"/>
      <c r="V375" s="1130"/>
      <c r="W375" s="1130"/>
      <c r="X375" s="1130"/>
      <c r="Y375" s="1130"/>
      <c r="Z375" s="1130"/>
      <c r="AA375" s="1130"/>
      <c r="AB375" s="1130"/>
      <c r="AC375" s="1130"/>
      <c r="AD375" s="1130"/>
      <c r="AE375" s="8"/>
      <c r="AF375" s="8"/>
    </row>
    <row r="376" spans="1:32" ht="15.7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1130"/>
      <c r="Q376" s="1130"/>
      <c r="R376" s="1130"/>
      <c r="S376" s="1130"/>
      <c r="T376" s="1130"/>
      <c r="U376" s="1130"/>
      <c r="V376" s="1130"/>
      <c r="W376" s="1130"/>
      <c r="X376" s="1130"/>
      <c r="Y376" s="1130"/>
      <c r="Z376" s="1130"/>
      <c r="AA376" s="1130"/>
      <c r="AB376" s="1130"/>
      <c r="AC376" s="1130"/>
      <c r="AD376" s="1130"/>
      <c r="AE376" s="8"/>
      <c r="AF376" s="8"/>
    </row>
    <row r="377" spans="1:32" ht="15.7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1130"/>
      <c r="Q377" s="1130"/>
      <c r="R377" s="1130"/>
      <c r="S377" s="1130"/>
      <c r="T377" s="1130"/>
      <c r="U377" s="1130"/>
      <c r="V377" s="1130"/>
      <c r="W377" s="1130"/>
      <c r="X377" s="1130"/>
      <c r="Y377" s="1130"/>
      <c r="Z377" s="1130"/>
      <c r="AA377" s="1130"/>
      <c r="AB377" s="1130"/>
      <c r="AC377" s="1130"/>
      <c r="AD377" s="1130"/>
      <c r="AE377" s="8"/>
      <c r="AF377" s="8"/>
    </row>
    <row r="378" spans="1:32" ht="15.7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1130"/>
      <c r="Q378" s="1130"/>
      <c r="R378" s="1130"/>
      <c r="S378" s="1130"/>
      <c r="T378" s="1130"/>
      <c r="U378" s="1130"/>
      <c r="V378" s="1130"/>
      <c r="W378" s="1130"/>
      <c r="X378" s="1130"/>
      <c r="Y378" s="1130"/>
      <c r="Z378" s="1130"/>
      <c r="AA378" s="1130"/>
      <c r="AB378" s="1130"/>
      <c r="AC378" s="1130"/>
      <c r="AD378" s="1130"/>
      <c r="AE378" s="8"/>
      <c r="AF378" s="8"/>
    </row>
    <row r="379" spans="1:32" ht="15.7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1130"/>
      <c r="Q379" s="1130"/>
      <c r="R379" s="1130"/>
      <c r="S379" s="1130"/>
      <c r="T379" s="1130"/>
      <c r="U379" s="1130"/>
      <c r="V379" s="1130"/>
      <c r="W379" s="1130"/>
      <c r="X379" s="1130"/>
      <c r="Y379" s="1130"/>
      <c r="Z379" s="1130"/>
      <c r="AA379" s="1130"/>
      <c r="AB379" s="1130"/>
      <c r="AC379" s="1130"/>
      <c r="AD379" s="1130"/>
      <c r="AE379" s="8"/>
      <c r="AF379" s="8"/>
    </row>
    <row r="380" spans="1:32" ht="15.7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1130"/>
      <c r="Q380" s="1130"/>
      <c r="R380" s="1130"/>
      <c r="S380" s="1130"/>
      <c r="T380" s="1130"/>
      <c r="U380" s="1130"/>
      <c r="V380" s="1130"/>
      <c r="W380" s="1130"/>
      <c r="X380" s="1130"/>
      <c r="Y380" s="1130"/>
      <c r="Z380" s="1130"/>
      <c r="AA380" s="1130"/>
      <c r="AB380" s="1130"/>
      <c r="AC380" s="1130"/>
      <c r="AD380" s="1130"/>
      <c r="AE380" s="8"/>
      <c r="AF380" s="8"/>
    </row>
    <row r="381" spans="1:32" ht="15.7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1130"/>
      <c r="Q381" s="1130"/>
      <c r="R381" s="1130"/>
      <c r="S381" s="1130"/>
      <c r="T381" s="1130"/>
      <c r="U381" s="1130"/>
      <c r="V381" s="1130"/>
      <c r="W381" s="1130"/>
      <c r="X381" s="1130"/>
      <c r="Y381" s="1130"/>
      <c r="Z381" s="1130"/>
      <c r="AA381" s="1130"/>
      <c r="AB381" s="1130"/>
      <c r="AC381" s="1130"/>
      <c r="AD381" s="1130"/>
      <c r="AE381" s="8"/>
      <c r="AF381" s="8"/>
    </row>
    <row r="382" spans="1:32" ht="15.7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1130"/>
      <c r="Q382" s="1130"/>
      <c r="R382" s="1130"/>
      <c r="S382" s="1130"/>
      <c r="T382" s="1130"/>
      <c r="U382" s="1130"/>
      <c r="V382" s="1130"/>
      <c r="W382" s="1130"/>
      <c r="X382" s="1130"/>
      <c r="Y382" s="1130"/>
      <c r="Z382" s="1130"/>
      <c r="AA382" s="1130"/>
      <c r="AB382" s="1130"/>
      <c r="AC382" s="1130"/>
      <c r="AD382" s="1130"/>
      <c r="AE382" s="8"/>
      <c r="AF382" s="8"/>
    </row>
    <row r="383" spans="1:32" ht="15.7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1130"/>
      <c r="Q383" s="1130"/>
      <c r="R383" s="1130"/>
      <c r="S383" s="1130"/>
      <c r="T383" s="1130"/>
      <c r="U383" s="1130"/>
      <c r="V383" s="1130"/>
      <c r="W383" s="1130"/>
      <c r="X383" s="1130"/>
      <c r="Y383" s="1130"/>
      <c r="Z383" s="1130"/>
      <c r="AA383" s="1130"/>
      <c r="AB383" s="1130"/>
      <c r="AC383" s="1130"/>
      <c r="AD383" s="1130"/>
      <c r="AE383" s="8"/>
      <c r="AF383" s="8"/>
    </row>
    <row r="384" spans="1:32" ht="15.7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1130"/>
      <c r="Q384" s="1130"/>
      <c r="R384" s="1130"/>
      <c r="S384" s="1130"/>
      <c r="T384" s="1130"/>
      <c r="U384" s="1130"/>
      <c r="V384" s="1130"/>
      <c r="W384" s="1130"/>
      <c r="X384" s="1130"/>
      <c r="Y384" s="1130"/>
      <c r="Z384" s="1130"/>
      <c r="AA384" s="1130"/>
      <c r="AB384" s="1130"/>
      <c r="AC384" s="1130"/>
      <c r="AD384" s="1130"/>
      <c r="AE384" s="8"/>
      <c r="AF384" s="8"/>
    </row>
    <row r="385" spans="1:32" ht="15.7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1130"/>
      <c r="Q385" s="1130"/>
      <c r="R385" s="1130"/>
      <c r="S385" s="1130"/>
      <c r="T385" s="1130"/>
      <c r="U385" s="1130"/>
      <c r="V385" s="1130"/>
      <c r="W385" s="1130"/>
      <c r="X385" s="1130"/>
      <c r="Y385" s="1130"/>
      <c r="Z385" s="1130"/>
      <c r="AA385" s="1130"/>
      <c r="AB385" s="1130"/>
      <c r="AC385" s="1130"/>
      <c r="AD385" s="1130"/>
      <c r="AE385" s="8"/>
      <c r="AF385" s="8"/>
    </row>
    <row r="386" spans="1:32" ht="15.7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1130"/>
      <c r="Q386" s="1130"/>
      <c r="R386" s="1130"/>
      <c r="S386" s="1130"/>
      <c r="T386" s="1130"/>
      <c r="U386" s="1130"/>
      <c r="V386" s="1130"/>
      <c r="W386" s="1130"/>
      <c r="X386" s="1130"/>
      <c r="Y386" s="1130"/>
      <c r="Z386" s="1130"/>
      <c r="AA386" s="1130"/>
      <c r="AB386" s="1130"/>
      <c r="AC386" s="1130"/>
      <c r="AD386" s="1130"/>
      <c r="AE386" s="8"/>
      <c r="AF386" s="8"/>
    </row>
    <row r="387" spans="1:32" ht="15.7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1130"/>
      <c r="Q387" s="1130"/>
      <c r="R387" s="1130"/>
      <c r="S387" s="1130"/>
      <c r="T387" s="1130"/>
      <c r="U387" s="1130"/>
      <c r="V387" s="1130"/>
      <c r="W387" s="1130"/>
      <c r="X387" s="1130"/>
      <c r="Y387" s="1130"/>
      <c r="Z387" s="1130"/>
      <c r="AA387" s="1130"/>
      <c r="AB387" s="1130"/>
      <c r="AC387" s="1130"/>
      <c r="AD387" s="1130"/>
      <c r="AE387" s="8"/>
      <c r="AF387" s="8"/>
    </row>
    <row r="388" spans="1:32" ht="15.7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1130"/>
      <c r="Q388" s="1130"/>
      <c r="R388" s="1130"/>
      <c r="S388" s="1130"/>
      <c r="T388" s="1130"/>
      <c r="U388" s="1130"/>
      <c r="V388" s="1130"/>
      <c r="W388" s="1130"/>
      <c r="X388" s="1130"/>
      <c r="Y388" s="1130"/>
      <c r="Z388" s="1130"/>
      <c r="AA388" s="1130"/>
      <c r="AB388" s="1130"/>
      <c r="AC388" s="1130"/>
      <c r="AD388" s="1130"/>
      <c r="AE388" s="8"/>
      <c r="AF388" s="8"/>
    </row>
    <row r="389" spans="1:32" ht="15.7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1130"/>
      <c r="Q389" s="1130"/>
      <c r="R389" s="1130"/>
      <c r="S389" s="1130"/>
      <c r="T389" s="1130"/>
      <c r="U389" s="1130"/>
      <c r="V389" s="1130"/>
      <c r="W389" s="1130"/>
      <c r="X389" s="1130"/>
      <c r="Y389" s="1130"/>
      <c r="Z389" s="1130"/>
      <c r="AA389" s="1130"/>
      <c r="AB389" s="1130"/>
      <c r="AC389" s="1130"/>
      <c r="AD389" s="1130"/>
      <c r="AE389" s="8"/>
      <c r="AF389" s="8"/>
    </row>
    <row r="390" spans="1:32" ht="15.7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1130"/>
      <c r="Q390" s="1130"/>
      <c r="R390" s="1130"/>
      <c r="S390" s="1130"/>
      <c r="T390" s="1130"/>
      <c r="U390" s="1130"/>
      <c r="V390" s="1130"/>
      <c r="W390" s="1130"/>
      <c r="X390" s="1130"/>
      <c r="Y390" s="1130"/>
      <c r="Z390" s="1130"/>
      <c r="AA390" s="1130"/>
      <c r="AB390" s="1130"/>
      <c r="AC390" s="1130"/>
      <c r="AD390" s="1130"/>
      <c r="AE390" s="8"/>
      <c r="AF390" s="8"/>
    </row>
    <row r="391" spans="1:32" ht="15.7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1130"/>
      <c r="Q391" s="1130"/>
      <c r="R391" s="1130"/>
      <c r="S391" s="1130"/>
      <c r="T391" s="1130"/>
      <c r="U391" s="1130"/>
      <c r="V391" s="1130"/>
      <c r="W391" s="1130"/>
      <c r="X391" s="1130"/>
      <c r="Y391" s="1130"/>
      <c r="Z391" s="1130"/>
      <c r="AA391" s="1130"/>
      <c r="AB391" s="1130"/>
      <c r="AC391" s="1130"/>
      <c r="AD391" s="1130"/>
      <c r="AE391" s="8"/>
      <c r="AF391" s="8"/>
    </row>
    <row r="392" spans="1:32" ht="15.7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1130"/>
      <c r="Q392" s="1130"/>
      <c r="R392" s="1130"/>
      <c r="S392" s="1130"/>
      <c r="T392" s="1130"/>
      <c r="U392" s="1130"/>
      <c r="V392" s="1130"/>
      <c r="W392" s="1130"/>
      <c r="X392" s="1130"/>
      <c r="Y392" s="1130"/>
      <c r="Z392" s="1130"/>
      <c r="AA392" s="1130"/>
      <c r="AB392" s="1130"/>
      <c r="AC392" s="1130"/>
      <c r="AD392" s="1130"/>
      <c r="AE392" s="8"/>
      <c r="AF392" s="8"/>
    </row>
    <row r="393" spans="1:32" ht="15.7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1130"/>
      <c r="Q393" s="1130"/>
      <c r="R393" s="1130"/>
      <c r="S393" s="1130"/>
      <c r="T393" s="1130"/>
      <c r="U393" s="1130"/>
      <c r="V393" s="1130"/>
      <c r="W393" s="1130"/>
      <c r="X393" s="1130"/>
      <c r="Y393" s="1130"/>
      <c r="Z393" s="1130"/>
      <c r="AA393" s="1130"/>
      <c r="AB393" s="1130"/>
      <c r="AC393" s="1130"/>
      <c r="AD393" s="1130"/>
      <c r="AE393" s="8"/>
      <c r="AF393" s="8"/>
    </row>
    <row r="394" spans="1:32" ht="15.7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1130"/>
      <c r="Q394" s="1130"/>
      <c r="R394" s="1130"/>
      <c r="S394" s="1130"/>
      <c r="T394" s="1130"/>
      <c r="U394" s="1130"/>
      <c r="V394" s="1130"/>
      <c r="W394" s="1130"/>
      <c r="X394" s="1130"/>
      <c r="Y394" s="1130"/>
      <c r="Z394" s="1130"/>
      <c r="AA394" s="1130"/>
      <c r="AB394" s="1130"/>
      <c r="AC394" s="1130"/>
      <c r="AD394" s="1130"/>
      <c r="AE394" s="8"/>
      <c r="AF394" s="8"/>
    </row>
    <row r="395" spans="1:32" ht="15.7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1130"/>
      <c r="Q395" s="1130"/>
      <c r="R395" s="1130"/>
      <c r="S395" s="1130"/>
      <c r="T395" s="1130"/>
      <c r="U395" s="1130"/>
      <c r="V395" s="1130"/>
      <c r="W395" s="1130"/>
      <c r="X395" s="1130"/>
      <c r="Y395" s="1130"/>
      <c r="Z395" s="1130"/>
      <c r="AA395" s="1130"/>
      <c r="AB395" s="1130"/>
      <c r="AC395" s="1130"/>
      <c r="AD395" s="1130"/>
      <c r="AE395" s="8"/>
      <c r="AF395" s="8"/>
    </row>
    <row r="396" spans="1:32" ht="15.7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1130"/>
      <c r="Q396" s="1130"/>
      <c r="R396" s="1130"/>
      <c r="S396" s="1130"/>
      <c r="T396" s="1130"/>
      <c r="U396" s="1130"/>
      <c r="V396" s="1130"/>
      <c r="W396" s="1130"/>
      <c r="X396" s="1130"/>
      <c r="Y396" s="1130"/>
      <c r="Z396" s="1130"/>
      <c r="AA396" s="1130"/>
      <c r="AB396" s="1130"/>
      <c r="AC396" s="1130"/>
      <c r="AD396" s="1130"/>
      <c r="AE396" s="8"/>
      <c r="AF396" s="8"/>
    </row>
    <row r="397" spans="1:32" ht="15.7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1130"/>
      <c r="Q397" s="1130"/>
      <c r="R397" s="1130"/>
      <c r="S397" s="1130"/>
      <c r="T397" s="1130"/>
      <c r="U397" s="1130"/>
      <c r="V397" s="1130"/>
      <c r="W397" s="1130"/>
      <c r="X397" s="1130"/>
      <c r="Y397" s="1130"/>
      <c r="Z397" s="1130"/>
      <c r="AA397" s="1130"/>
      <c r="AB397" s="1130"/>
      <c r="AC397" s="1130"/>
      <c r="AD397" s="1130"/>
      <c r="AE397" s="8"/>
      <c r="AF397" s="8"/>
    </row>
    <row r="398" spans="1:32" ht="15.7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1130"/>
      <c r="Q398" s="1130"/>
      <c r="R398" s="1130"/>
      <c r="S398" s="1130"/>
      <c r="T398" s="1130"/>
      <c r="U398" s="1130"/>
      <c r="V398" s="1130"/>
      <c r="W398" s="1130"/>
      <c r="X398" s="1130"/>
      <c r="Y398" s="1130"/>
      <c r="Z398" s="1130"/>
      <c r="AA398" s="1130"/>
      <c r="AB398" s="1130"/>
      <c r="AC398" s="1130"/>
      <c r="AD398" s="1130"/>
      <c r="AE398" s="8"/>
      <c r="AF398" s="8"/>
    </row>
    <row r="399" spans="1:32" ht="15.7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1130"/>
      <c r="Q399" s="1130"/>
      <c r="R399" s="1130"/>
      <c r="S399" s="1130"/>
      <c r="T399" s="1130"/>
      <c r="U399" s="1130"/>
      <c r="V399" s="1130"/>
      <c r="W399" s="1130"/>
      <c r="X399" s="1130"/>
      <c r="Y399" s="1130"/>
      <c r="Z399" s="1130"/>
      <c r="AA399" s="1130"/>
      <c r="AB399" s="1130"/>
      <c r="AC399" s="1130"/>
      <c r="AD399" s="1130"/>
      <c r="AE399" s="8"/>
      <c r="AF399" s="8"/>
    </row>
    <row r="400" spans="1:32" ht="15.7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1130"/>
      <c r="Q400" s="1130"/>
      <c r="R400" s="1130"/>
      <c r="S400" s="1130"/>
      <c r="T400" s="1130"/>
      <c r="U400" s="1130"/>
      <c r="V400" s="1130"/>
      <c r="W400" s="1130"/>
      <c r="X400" s="1130"/>
      <c r="Y400" s="1130"/>
      <c r="Z400" s="1130"/>
      <c r="AA400" s="1130"/>
      <c r="AB400" s="1130"/>
      <c r="AC400" s="1130"/>
      <c r="AD400" s="1130"/>
      <c r="AE400" s="8"/>
      <c r="AF400" s="8"/>
    </row>
    <row r="401" spans="1:32" ht="15.7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1130"/>
      <c r="Q401" s="1130"/>
      <c r="R401" s="1130"/>
      <c r="S401" s="1130"/>
      <c r="T401" s="1130"/>
      <c r="U401" s="1130"/>
      <c r="V401" s="1130"/>
      <c r="W401" s="1130"/>
      <c r="X401" s="1130"/>
      <c r="Y401" s="1130"/>
      <c r="Z401" s="1130"/>
      <c r="AA401" s="1130"/>
      <c r="AB401" s="1130"/>
      <c r="AC401" s="1130"/>
      <c r="AD401" s="1130"/>
      <c r="AE401" s="8"/>
      <c r="AF401" s="8"/>
    </row>
    <row r="402" spans="1:32" ht="15.7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1130"/>
      <c r="Q402" s="1130"/>
      <c r="R402" s="1130"/>
      <c r="S402" s="1130"/>
      <c r="T402" s="1130"/>
      <c r="U402" s="1130"/>
      <c r="V402" s="1130"/>
      <c r="W402" s="1130"/>
      <c r="X402" s="1130"/>
      <c r="Y402" s="1130"/>
      <c r="Z402" s="1130"/>
      <c r="AA402" s="1130"/>
      <c r="AB402" s="1130"/>
      <c r="AC402" s="1130"/>
      <c r="AD402" s="1130"/>
      <c r="AE402" s="8"/>
      <c r="AF402" s="8"/>
    </row>
    <row r="403" spans="1:32" ht="15.7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1130"/>
      <c r="Q403" s="1130"/>
      <c r="R403" s="1130"/>
      <c r="S403" s="1130"/>
      <c r="T403" s="1130"/>
      <c r="U403" s="1130"/>
      <c r="V403" s="1130"/>
      <c r="W403" s="1130"/>
      <c r="X403" s="1130"/>
      <c r="Y403" s="1130"/>
      <c r="Z403" s="1130"/>
      <c r="AA403" s="1130"/>
      <c r="AB403" s="1130"/>
      <c r="AC403" s="1130"/>
      <c r="AD403" s="1130"/>
      <c r="AE403" s="8"/>
      <c r="AF403" s="8"/>
    </row>
    <row r="404" spans="1:32" ht="15.7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1130"/>
      <c r="Q404" s="1130"/>
      <c r="R404" s="1130"/>
      <c r="S404" s="1130"/>
      <c r="T404" s="1130"/>
      <c r="U404" s="1130"/>
      <c r="V404" s="1130"/>
      <c r="W404" s="1130"/>
      <c r="X404" s="1130"/>
      <c r="Y404" s="1130"/>
      <c r="Z404" s="1130"/>
      <c r="AA404" s="1130"/>
      <c r="AB404" s="1130"/>
      <c r="AC404" s="1130"/>
      <c r="AD404" s="1130"/>
      <c r="AE404" s="8"/>
      <c r="AF404" s="8"/>
    </row>
    <row r="405" spans="1:32" ht="15.7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1130"/>
      <c r="Q405" s="1130"/>
      <c r="R405" s="1130"/>
      <c r="S405" s="1130"/>
      <c r="T405" s="1130"/>
      <c r="U405" s="1130"/>
      <c r="V405" s="1130"/>
      <c r="W405" s="1130"/>
      <c r="X405" s="1130"/>
      <c r="Y405" s="1130"/>
      <c r="Z405" s="1130"/>
      <c r="AA405" s="1130"/>
      <c r="AB405" s="1130"/>
      <c r="AC405" s="1130"/>
      <c r="AD405" s="1130"/>
      <c r="AE405" s="8"/>
      <c r="AF405" s="8"/>
    </row>
    <row r="406" spans="1:32" ht="15.7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1130"/>
      <c r="Q406" s="1130"/>
      <c r="R406" s="1130"/>
      <c r="S406" s="1130"/>
      <c r="T406" s="1130"/>
      <c r="U406" s="1130"/>
      <c r="V406" s="1130"/>
      <c r="W406" s="1130"/>
      <c r="X406" s="1130"/>
      <c r="Y406" s="1130"/>
      <c r="Z406" s="1130"/>
      <c r="AA406" s="1130"/>
      <c r="AB406" s="1130"/>
      <c r="AC406" s="1130"/>
      <c r="AD406" s="1130"/>
      <c r="AE406" s="8"/>
      <c r="AF406" s="8"/>
    </row>
    <row r="407" spans="1:32" ht="15.7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1130"/>
      <c r="Q407" s="1130"/>
      <c r="R407" s="1130"/>
      <c r="S407" s="1130"/>
      <c r="T407" s="1130"/>
      <c r="U407" s="1130"/>
      <c r="V407" s="1130"/>
      <c r="W407" s="1130"/>
      <c r="X407" s="1130"/>
      <c r="Y407" s="1130"/>
      <c r="Z407" s="1130"/>
      <c r="AA407" s="1130"/>
      <c r="AB407" s="1130"/>
      <c r="AC407" s="1130"/>
      <c r="AD407" s="1130"/>
      <c r="AE407" s="8"/>
      <c r="AF407" s="8"/>
    </row>
    <row r="408" spans="1:32" ht="15.7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1130"/>
      <c r="Q408" s="1130"/>
      <c r="R408" s="1130"/>
      <c r="S408" s="1130"/>
      <c r="T408" s="1130"/>
      <c r="U408" s="1130"/>
      <c r="V408" s="1130"/>
      <c r="W408" s="1130"/>
      <c r="X408" s="1130"/>
      <c r="Y408" s="1130"/>
      <c r="Z408" s="1130"/>
      <c r="AA408" s="1130"/>
      <c r="AB408" s="1130"/>
      <c r="AC408" s="1130"/>
      <c r="AD408" s="1130"/>
      <c r="AE408" s="8"/>
      <c r="AF408" s="8"/>
    </row>
    <row r="409" spans="1:32" ht="15.7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1130"/>
      <c r="Q409" s="1130"/>
      <c r="R409" s="1130"/>
      <c r="S409" s="1130"/>
      <c r="T409" s="1130"/>
      <c r="U409" s="1130"/>
      <c r="V409" s="1130"/>
      <c r="W409" s="1130"/>
      <c r="X409" s="1130"/>
      <c r="Y409" s="1130"/>
      <c r="Z409" s="1130"/>
      <c r="AA409" s="1130"/>
      <c r="AB409" s="1130"/>
      <c r="AC409" s="1130"/>
      <c r="AD409" s="1130"/>
      <c r="AE409" s="8"/>
      <c r="AF409" s="8"/>
    </row>
    <row r="410" spans="1:32" ht="15.7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1130"/>
      <c r="Q410" s="1130"/>
      <c r="R410" s="1130"/>
      <c r="S410" s="1130"/>
      <c r="T410" s="1130"/>
      <c r="U410" s="1130"/>
      <c r="V410" s="1130"/>
      <c r="W410" s="1130"/>
      <c r="X410" s="1130"/>
      <c r="Y410" s="1130"/>
      <c r="Z410" s="1130"/>
      <c r="AA410" s="1130"/>
      <c r="AB410" s="1130"/>
      <c r="AC410" s="1130"/>
      <c r="AD410" s="1130"/>
      <c r="AE410" s="8"/>
      <c r="AF410" s="8"/>
    </row>
    <row r="411" spans="1:32" ht="15.7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1130"/>
      <c r="Q411" s="1130"/>
      <c r="R411" s="1130"/>
      <c r="S411" s="1130"/>
      <c r="T411" s="1130"/>
      <c r="U411" s="1130"/>
      <c r="V411" s="1130"/>
      <c r="W411" s="1130"/>
      <c r="X411" s="1130"/>
      <c r="Y411" s="1130"/>
      <c r="Z411" s="1130"/>
      <c r="AA411" s="1130"/>
      <c r="AB411" s="1130"/>
      <c r="AC411" s="1130"/>
      <c r="AD411" s="1130"/>
      <c r="AE411" s="8"/>
      <c r="AF411" s="8"/>
    </row>
    <row r="412" spans="1:32" ht="15.7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1130"/>
      <c r="Q412" s="1130"/>
      <c r="R412" s="1130"/>
      <c r="S412" s="1130"/>
      <c r="T412" s="1130"/>
      <c r="U412" s="1130"/>
      <c r="V412" s="1130"/>
      <c r="W412" s="1130"/>
      <c r="X412" s="1130"/>
      <c r="Y412" s="1130"/>
      <c r="Z412" s="1130"/>
      <c r="AA412" s="1130"/>
      <c r="AB412" s="1130"/>
      <c r="AC412" s="1130"/>
      <c r="AD412" s="1130"/>
      <c r="AE412" s="8"/>
      <c r="AF412" s="8"/>
    </row>
    <row r="413" spans="1:32" ht="15.7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1130"/>
      <c r="Q413" s="1130"/>
      <c r="R413" s="1130"/>
      <c r="S413" s="1130"/>
      <c r="T413" s="1130"/>
      <c r="U413" s="1130"/>
      <c r="V413" s="1130"/>
      <c r="W413" s="1130"/>
      <c r="X413" s="1130"/>
      <c r="Y413" s="1130"/>
      <c r="Z413" s="1130"/>
      <c r="AA413" s="1130"/>
      <c r="AB413" s="1130"/>
      <c r="AC413" s="1130"/>
      <c r="AD413" s="1130"/>
      <c r="AE413" s="8"/>
      <c r="AF413" s="8"/>
    </row>
    <row r="414" spans="1:32" ht="15.7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1130"/>
      <c r="Q414" s="1130"/>
      <c r="R414" s="1130"/>
      <c r="S414" s="1130"/>
      <c r="T414" s="1130"/>
      <c r="U414" s="1130"/>
      <c r="V414" s="1130"/>
      <c r="W414" s="1130"/>
      <c r="X414" s="1130"/>
      <c r="Y414" s="1130"/>
      <c r="Z414" s="1130"/>
      <c r="AA414" s="1130"/>
      <c r="AB414" s="1130"/>
      <c r="AC414" s="1130"/>
      <c r="AD414" s="1130"/>
      <c r="AE414" s="8"/>
      <c r="AF414" s="8"/>
    </row>
    <row r="415" spans="1:32" ht="15.7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1130"/>
      <c r="Q415" s="1130"/>
      <c r="R415" s="1130"/>
      <c r="S415" s="1130"/>
      <c r="T415" s="1130"/>
      <c r="U415" s="1130"/>
      <c r="V415" s="1130"/>
      <c r="W415" s="1130"/>
      <c r="X415" s="1130"/>
      <c r="Y415" s="1130"/>
      <c r="Z415" s="1130"/>
      <c r="AA415" s="1130"/>
      <c r="AB415" s="1130"/>
      <c r="AC415" s="1130"/>
      <c r="AD415" s="1130"/>
      <c r="AE415" s="8"/>
      <c r="AF415" s="8"/>
    </row>
    <row r="416" spans="1:32" ht="15.7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1130"/>
      <c r="Q416" s="1130"/>
      <c r="R416" s="1130"/>
      <c r="S416" s="1130"/>
      <c r="T416" s="1130"/>
      <c r="U416" s="1130"/>
      <c r="V416" s="1130"/>
      <c r="W416" s="1130"/>
      <c r="X416" s="1130"/>
      <c r="Y416" s="1130"/>
      <c r="Z416" s="1130"/>
      <c r="AA416" s="1130"/>
      <c r="AB416" s="1130"/>
      <c r="AC416" s="1130"/>
      <c r="AD416" s="1130"/>
      <c r="AE416" s="8"/>
      <c r="AF416" s="8"/>
    </row>
    <row r="417" spans="1:32" ht="15.7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1130"/>
      <c r="Q417" s="1130"/>
      <c r="R417" s="1130"/>
      <c r="S417" s="1130"/>
      <c r="T417" s="1130"/>
      <c r="U417" s="1130"/>
      <c r="V417" s="1130"/>
      <c r="W417" s="1130"/>
      <c r="X417" s="1130"/>
      <c r="Y417" s="1130"/>
      <c r="Z417" s="1130"/>
      <c r="AA417" s="1130"/>
      <c r="AB417" s="1130"/>
      <c r="AC417" s="1130"/>
      <c r="AD417" s="1130"/>
      <c r="AE417" s="8"/>
      <c r="AF417" s="8"/>
    </row>
    <row r="418" spans="1:32" ht="15.7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1130"/>
      <c r="Q418" s="1130"/>
      <c r="R418" s="1130"/>
      <c r="S418" s="1130"/>
      <c r="T418" s="1130"/>
      <c r="U418" s="1130"/>
      <c r="V418" s="1130"/>
      <c r="W418" s="1130"/>
      <c r="X418" s="1130"/>
      <c r="Y418" s="1130"/>
      <c r="Z418" s="1130"/>
      <c r="AA418" s="1130"/>
      <c r="AB418" s="1130"/>
      <c r="AC418" s="1130"/>
      <c r="AD418" s="1130"/>
      <c r="AE418" s="8"/>
      <c r="AF418" s="8"/>
    </row>
    <row r="419" spans="1:32" ht="15.7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1130"/>
      <c r="Q419" s="1130"/>
      <c r="R419" s="1130"/>
      <c r="S419" s="1130"/>
      <c r="T419" s="1130"/>
      <c r="U419" s="1130"/>
      <c r="V419" s="1130"/>
      <c r="W419" s="1130"/>
      <c r="X419" s="1130"/>
      <c r="Y419" s="1130"/>
      <c r="Z419" s="1130"/>
      <c r="AA419" s="1130"/>
      <c r="AB419" s="1130"/>
      <c r="AC419" s="1130"/>
      <c r="AD419" s="1130"/>
      <c r="AE419" s="8"/>
      <c r="AF419" s="8"/>
    </row>
    <row r="420" spans="1:32" ht="15.7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1130"/>
      <c r="Q420" s="1130"/>
      <c r="R420" s="1130"/>
      <c r="S420" s="1130"/>
      <c r="T420" s="1130"/>
      <c r="U420" s="1130"/>
      <c r="V420" s="1130"/>
      <c r="W420" s="1130"/>
      <c r="X420" s="1130"/>
      <c r="Y420" s="1130"/>
      <c r="Z420" s="1130"/>
      <c r="AA420" s="1130"/>
      <c r="AB420" s="1130"/>
      <c r="AC420" s="1130"/>
      <c r="AD420" s="1130"/>
      <c r="AE420" s="8"/>
      <c r="AF420" s="8"/>
    </row>
    <row r="421" spans="1:32" ht="15.7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1130"/>
      <c r="Q421" s="1130"/>
      <c r="R421" s="1130"/>
      <c r="S421" s="1130"/>
      <c r="T421" s="1130"/>
      <c r="U421" s="1130"/>
      <c r="V421" s="1130"/>
      <c r="W421" s="1130"/>
      <c r="X421" s="1130"/>
      <c r="Y421" s="1130"/>
      <c r="Z421" s="1130"/>
      <c r="AA421" s="1130"/>
      <c r="AB421" s="1130"/>
      <c r="AC421" s="1130"/>
      <c r="AD421" s="1130"/>
      <c r="AE421" s="8"/>
      <c r="AF421" s="8"/>
    </row>
    <row r="422" spans="1:32" ht="15.7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1130"/>
      <c r="Q422" s="1130"/>
      <c r="R422" s="1130"/>
      <c r="S422" s="1130"/>
      <c r="T422" s="1130"/>
      <c r="U422" s="1130"/>
      <c r="V422" s="1130"/>
      <c r="W422" s="1130"/>
      <c r="X422" s="1130"/>
      <c r="Y422" s="1130"/>
      <c r="Z422" s="1130"/>
      <c r="AA422" s="1130"/>
      <c r="AB422" s="1130"/>
      <c r="AC422" s="1130"/>
      <c r="AD422" s="1130"/>
      <c r="AE422" s="8"/>
      <c r="AF422" s="8"/>
    </row>
    <row r="423" spans="1:32" ht="15.7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1130"/>
      <c r="Q423" s="1130"/>
      <c r="R423" s="1130"/>
      <c r="S423" s="1130"/>
      <c r="T423" s="1130"/>
      <c r="U423" s="1130"/>
      <c r="V423" s="1130"/>
      <c r="W423" s="1130"/>
      <c r="X423" s="1130"/>
      <c r="Y423" s="1130"/>
      <c r="Z423" s="1130"/>
      <c r="AA423" s="1130"/>
      <c r="AB423" s="1130"/>
      <c r="AC423" s="1130"/>
      <c r="AD423" s="1130"/>
      <c r="AE423" s="8"/>
      <c r="AF423" s="8"/>
    </row>
    <row r="424" spans="1:32" ht="15.7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1130"/>
      <c r="Q424" s="1130"/>
      <c r="R424" s="1130"/>
      <c r="S424" s="1130"/>
      <c r="T424" s="1130"/>
      <c r="U424" s="1130"/>
      <c r="V424" s="1130"/>
      <c r="W424" s="1130"/>
      <c r="X424" s="1130"/>
      <c r="Y424" s="1130"/>
      <c r="Z424" s="1130"/>
      <c r="AA424" s="1130"/>
      <c r="AB424" s="1130"/>
      <c r="AC424" s="1130"/>
      <c r="AD424" s="1130"/>
      <c r="AE424" s="8"/>
      <c r="AF424" s="8"/>
    </row>
    <row r="425" spans="1:32" ht="15.7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1130"/>
      <c r="Q425" s="1130"/>
      <c r="R425" s="1130"/>
      <c r="S425" s="1130"/>
      <c r="T425" s="1130"/>
      <c r="U425" s="1130"/>
      <c r="V425" s="1130"/>
      <c r="W425" s="1130"/>
      <c r="X425" s="1130"/>
      <c r="Y425" s="1130"/>
      <c r="Z425" s="1130"/>
      <c r="AA425" s="1130"/>
      <c r="AB425" s="1130"/>
      <c r="AC425" s="1130"/>
      <c r="AD425" s="1130"/>
      <c r="AE425" s="8"/>
      <c r="AF425" s="8"/>
    </row>
    <row r="426" spans="1:32" ht="15.7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1130"/>
      <c r="Q426" s="1130"/>
      <c r="R426" s="1130"/>
      <c r="S426" s="1130"/>
      <c r="T426" s="1130"/>
      <c r="U426" s="1130"/>
      <c r="V426" s="1130"/>
      <c r="W426" s="1130"/>
      <c r="X426" s="1130"/>
      <c r="Y426" s="1130"/>
      <c r="Z426" s="1130"/>
      <c r="AA426" s="1130"/>
      <c r="AB426" s="1130"/>
      <c r="AC426" s="1130"/>
      <c r="AD426" s="1130"/>
      <c r="AE426" s="8"/>
      <c r="AF426" s="8"/>
    </row>
    <row r="427" spans="1:32" ht="15.7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1130"/>
      <c r="Q427" s="1130"/>
      <c r="R427" s="1130"/>
      <c r="S427" s="1130"/>
      <c r="T427" s="1130"/>
      <c r="U427" s="1130"/>
      <c r="V427" s="1130"/>
      <c r="W427" s="1130"/>
      <c r="X427" s="1130"/>
      <c r="Y427" s="1130"/>
      <c r="Z427" s="1130"/>
      <c r="AA427" s="1130"/>
      <c r="AB427" s="1130"/>
      <c r="AC427" s="1130"/>
      <c r="AD427" s="1130"/>
      <c r="AE427" s="8"/>
      <c r="AF427" s="8"/>
    </row>
    <row r="428" spans="1:32" ht="15.7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1130"/>
      <c r="Q428" s="1130"/>
      <c r="R428" s="1130"/>
      <c r="S428" s="1130"/>
      <c r="T428" s="1130"/>
      <c r="U428" s="1130"/>
      <c r="V428" s="1130"/>
      <c r="W428" s="1130"/>
      <c r="X428" s="1130"/>
      <c r="Y428" s="1130"/>
      <c r="Z428" s="1130"/>
      <c r="AA428" s="1130"/>
      <c r="AB428" s="1130"/>
      <c r="AC428" s="1130"/>
      <c r="AD428" s="1130"/>
      <c r="AE428" s="8"/>
      <c r="AF428" s="8"/>
    </row>
    <row r="429" spans="1:32" ht="15.7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1130"/>
      <c r="Q429" s="1130"/>
      <c r="R429" s="1130"/>
      <c r="S429" s="1130"/>
      <c r="T429" s="1130"/>
      <c r="U429" s="1130"/>
      <c r="V429" s="1130"/>
      <c r="W429" s="1130"/>
      <c r="X429" s="1130"/>
      <c r="Y429" s="1130"/>
      <c r="Z429" s="1130"/>
      <c r="AA429" s="1130"/>
      <c r="AB429" s="1130"/>
      <c r="AC429" s="1130"/>
      <c r="AD429" s="1130"/>
      <c r="AE429" s="8"/>
      <c r="AF429" s="8"/>
    </row>
    <row r="430" spans="1:32" ht="15.7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1130"/>
      <c r="Q430" s="1130"/>
      <c r="R430" s="1130"/>
      <c r="S430" s="1130"/>
      <c r="T430" s="1130"/>
      <c r="U430" s="1130"/>
      <c r="V430" s="1130"/>
      <c r="W430" s="1130"/>
      <c r="X430" s="1130"/>
      <c r="Y430" s="1130"/>
      <c r="Z430" s="1130"/>
      <c r="AA430" s="1130"/>
      <c r="AB430" s="1130"/>
      <c r="AC430" s="1130"/>
      <c r="AD430" s="1130"/>
      <c r="AE430" s="8"/>
      <c r="AF430" s="8"/>
    </row>
    <row r="431" spans="1:32" ht="15.7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1130"/>
      <c r="Q431" s="1130"/>
      <c r="R431" s="1130"/>
      <c r="S431" s="1130"/>
      <c r="T431" s="1130"/>
      <c r="U431" s="1130"/>
      <c r="V431" s="1130"/>
      <c r="W431" s="1130"/>
      <c r="X431" s="1130"/>
      <c r="Y431" s="1130"/>
      <c r="Z431" s="1130"/>
      <c r="AA431" s="1130"/>
      <c r="AB431" s="1130"/>
      <c r="AC431" s="1130"/>
      <c r="AD431" s="1130"/>
      <c r="AE431" s="8"/>
      <c r="AF431" s="8"/>
    </row>
    <row r="432" spans="1:32" ht="15.7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1130"/>
      <c r="Q432" s="1130"/>
      <c r="R432" s="1130"/>
      <c r="S432" s="1130"/>
      <c r="T432" s="1130"/>
      <c r="U432" s="1130"/>
      <c r="V432" s="1130"/>
      <c r="W432" s="1130"/>
      <c r="X432" s="1130"/>
      <c r="Y432" s="1130"/>
      <c r="Z432" s="1130"/>
      <c r="AA432" s="1130"/>
      <c r="AB432" s="1130"/>
      <c r="AC432" s="1130"/>
      <c r="AD432" s="1130"/>
      <c r="AE432" s="8"/>
      <c r="AF432" s="8"/>
    </row>
    <row r="433" spans="1:32" ht="15.7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1130"/>
      <c r="Q433" s="1130"/>
      <c r="R433" s="1130"/>
      <c r="S433" s="1130"/>
      <c r="T433" s="1130"/>
      <c r="U433" s="1130"/>
      <c r="V433" s="1130"/>
      <c r="W433" s="1130"/>
      <c r="X433" s="1130"/>
      <c r="Y433" s="1130"/>
      <c r="Z433" s="1130"/>
      <c r="AA433" s="1130"/>
      <c r="AB433" s="1130"/>
      <c r="AC433" s="1130"/>
      <c r="AD433" s="1130"/>
      <c r="AE433" s="8"/>
      <c r="AF433" s="8"/>
    </row>
    <row r="434" spans="1:32" ht="15.7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1130"/>
      <c r="Q434" s="1130"/>
      <c r="R434" s="1130"/>
      <c r="S434" s="1130"/>
      <c r="T434" s="1130"/>
      <c r="U434" s="1130"/>
      <c r="V434" s="1130"/>
      <c r="W434" s="1130"/>
      <c r="X434" s="1130"/>
      <c r="Y434" s="1130"/>
      <c r="Z434" s="1130"/>
      <c r="AA434" s="1130"/>
      <c r="AB434" s="1130"/>
      <c r="AC434" s="1130"/>
      <c r="AD434" s="1130"/>
      <c r="AE434" s="8"/>
      <c r="AF434" s="8"/>
    </row>
    <row r="435" spans="1:32" ht="15.7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1130"/>
      <c r="Q435" s="1130"/>
      <c r="R435" s="1130"/>
      <c r="S435" s="1130"/>
      <c r="T435" s="1130"/>
      <c r="U435" s="1130"/>
      <c r="V435" s="1130"/>
      <c r="W435" s="1130"/>
      <c r="X435" s="1130"/>
      <c r="Y435" s="1130"/>
      <c r="Z435" s="1130"/>
      <c r="AA435" s="1130"/>
      <c r="AB435" s="1130"/>
      <c r="AC435" s="1130"/>
      <c r="AD435" s="1130"/>
      <c r="AE435" s="8"/>
      <c r="AF435" s="8"/>
    </row>
    <row r="436" spans="1:32" ht="15.7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1130"/>
      <c r="Q436" s="1130"/>
      <c r="R436" s="1130"/>
      <c r="S436" s="1130"/>
      <c r="T436" s="1130"/>
      <c r="U436" s="1130"/>
      <c r="V436" s="1130"/>
      <c r="W436" s="1130"/>
      <c r="X436" s="1130"/>
      <c r="Y436" s="1130"/>
      <c r="Z436" s="1130"/>
      <c r="AA436" s="1130"/>
      <c r="AB436" s="1130"/>
      <c r="AC436" s="1130"/>
      <c r="AD436" s="1130"/>
      <c r="AE436" s="8"/>
      <c r="AF436" s="8"/>
    </row>
    <row r="437" spans="1:32" ht="15.7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1130"/>
      <c r="Q437" s="1130"/>
      <c r="R437" s="1130"/>
      <c r="S437" s="1130"/>
      <c r="T437" s="1130"/>
      <c r="U437" s="1130"/>
      <c r="V437" s="1130"/>
      <c r="W437" s="1130"/>
      <c r="X437" s="1130"/>
      <c r="Y437" s="1130"/>
      <c r="Z437" s="1130"/>
      <c r="AA437" s="1130"/>
      <c r="AB437" s="1130"/>
      <c r="AC437" s="1130"/>
      <c r="AD437" s="1130"/>
      <c r="AE437" s="8"/>
      <c r="AF437" s="8"/>
    </row>
    <row r="438" spans="1:32" ht="15.7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1130"/>
      <c r="Q438" s="1130"/>
      <c r="R438" s="1130"/>
      <c r="S438" s="1130"/>
      <c r="T438" s="1130"/>
      <c r="U438" s="1130"/>
      <c r="V438" s="1130"/>
      <c r="W438" s="1130"/>
      <c r="X438" s="1130"/>
      <c r="Y438" s="1130"/>
      <c r="Z438" s="1130"/>
      <c r="AA438" s="1130"/>
      <c r="AB438" s="1130"/>
      <c r="AC438" s="1130"/>
      <c r="AD438" s="1130"/>
      <c r="AE438" s="8"/>
      <c r="AF438" s="8"/>
    </row>
    <row r="439" spans="1:32" ht="15.7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1130"/>
      <c r="Q439" s="1130"/>
      <c r="R439" s="1130"/>
      <c r="S439" s="1130"/>
      <c r="T439" s="1130"/>
      <c r="U439" s="1130"/>
      <c r="V439" s="1130"/>
      <c r="W439" s="1130"/>
      <c r="X439" s="1130"/>
      <c r="Y439" s="1130"/>
      <c r="Z439" s="1130"/>
      <c r="AA439" s="1130"/>
      <c r="AB439" s="1130"/>
      <c r="AC439" s="1130"/>
      <c r="AD439" s="1130"/>
      <c r="AE439" s="8"/>
      <c r="AF439" s="8"/>
    </row>
    <row r="440" spans="1:32" ht="15.7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1130"/>
      <c r="Q440" s="1130"/>
      <c r="R440" s="1130"/>
      <c r="S440" s="1130"/>
      <c r="T440" s="1130"/>
      <c r="U440" s="1130"/>
      <c r="V440" s="1130"/>
      <c r="W440" s="1130"/>
      <c r="X440" s="1130"/>
      <c r="Y440" s="1130"/>
      <c r="Z440" s="1130"/>
      <c r="AA440" s="1130"/>
      <c r="AB440" s="1130"/>
      <c r="AC440" s="1130"/>
      <c r="AD440" s="1130"/>
      <c r="AE440" s="8"/>
      <c r="AF440" s="8"/>
    </row>
    <row r="441" spans="1:32" ht="15.7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1130"/>
      <c r="Q441" s="1130"/>
      <c r="R441" s="1130"/>
      <c r="S441" s="1130"/>
      <c r="T441" s="1130"/>
      <c r="U441" s="1130"/>
      <c r="V441" s="1130"/>
      <c r="W441" s="1130"/>
      <c r="X441" s="1130"/>
      <c r="Y441" s="1130"/>
      <c r="Z441" s="1130"/>
      <c r="AA441" s="1130"/>
      <c r="AB441" s="1130"/>
      <c r="AC441" s="1130"/>
      <c r="AD441" s="1130"/>
      <c r="AE441" s="8"/>
      <c r="AF441" s="8"/>
    </row>
    <row r="442" spans="1:32" ht="15.7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1130"/>
      <c r="Q442" s="1130"/>
      <c r="R442" s="1130"/>
      <c r="S442" s="1130"/>
      <c r="T442" s="1130"/>
      <c r="U442" s="1130"/>
      <c r="V442" s="1130"/>
      <c r="W442" s="1130"/>
      <c r="X442" s="1130"/>
      <c r="Y442" s="1130"/>
      <c r="Z442" s="1130"/>
      <c r="AA442" s="1130"/>
      <c r="AB442" s="1130"/>
      <c r="AC442" s="1130"/>
      <c r="AD442" s="1130"/>
      <c r="AE442" s="8"/>
      <c r="AF442" s="8"/>
    </row>
    <row r="443" spans="1:32" ht="15.7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1130"/>
      <c r="Q443" s="1130"/>
      <c r="R443" s="1130"/>
      <c r="S443" s="1130"/>
      <c r="T443" s="1130"/>
      <c r="U443" s="1130"/>
      <c r="V443" s="1130"/>
      <c r="W443" s="1130"/>
      <c r="X443" s="1130"/>
      <c r="Y443" s="1130"/>
      <c r="Z443" s="1130"/>
      <c r="AA443" s="1130"/>
      <c r="AB443" s="1130"/>
      <c r="AC443" s="1130"/>
      <c r="AD443" s="1130"/>
      <c r="AE443" s="8"/>
      <c r="AF443" s="8"/>
    </row>
    <row r="444" spans="1:32" ht="15.7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1130"/>
      <c r="Q444" s="1130"/>
      <c r="R444" s="1130"/>
      <c r="S444" s="1130"/>
      <c r="T444" s="1130"/>
      <c r="U444" s="1130"/>
      <c r="V444" s="1130"/>
      <c r="W444" s="1130"/>
      <c r="X444" s="1130"/>
      <c r="Y444" s="1130"/>
      <c r="Z444" s="1130"/>
      <c r="AA444" s="1130"/>
      <c r="AB444" s="1130"/>
      <c r="AC444" s="1130"/>
      <c r="AD444" s="1130"/>
      <c r="AE444" s="8"/>
      <c r="AF444" s="8"/>
    </row>
    <row r="445" spans="1:32" ht="15.7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1130"/>
      <c r="Q445" s="1130"/>
      <c r="R445" s="1130"/>
      <c r="S445" s="1130"/>
      <c r="T445" s="1130"/>
      <c r="U445" s="1130"/>
      <c r="V445" s="1130"/>
      <c r="W445" s="1130"/>
      <c r="X445" s="1130"/>
      <c r="Y445" s="1130"/>
      <c r="Z445" s="1130"/>
      <c r="AA445" s="1130"/>
      <c r="AB445" s="1130"/>
      <c r="AC445" s="1130"/>
      <c r="AD445" s="1130"/>
      <c r="AE445" s="8"/>
      <c r="AF445" s="8"/>
    </row>
    <row r="446" spans="1:32" ht="15.7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1130"/>
      <c r="Q446" s="1130"/>
      <c r="R446" s="1130"/>
      <c r="S446" s="1130"/>
      <c r="T446" s="1130"/>
      <c r="U446" s="1130"/>
      <c r="V446" s="1130"/>
      <c r="W446" s="1130"/>
      <c r="X446" s="1130"/>
      <c r="Y446" s="1130"/>
      <c r="Z446" s="1130"/>
      <c r="AA446" s="1130"/>
      <c r="AB446" s="1130"/>
      <c r="AC446" s="1130"/>
      <c r="AD446" s="1130"/>
      <c r="AE446" s="8"/>
      <c r="AF446" s="8"/>
    </row>
    <row r="447" spans="1:32" ht="15.7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1130"/>
      <c r="Q447" s="1130"/>
      <c r="R447" s="1130"/>
      <c r="S447" s="1130"/>
      <c r="T447" s="1130"/>
      <c r="U447" s="1130"/>
      <c r="V447" s="1130"/>
      <c r="W447" s="1130"/>
      <c r="X447" s="1130"/>
      <c r="Y447" s="1130"/>
      <c r="Z447" s="1130"/>
      <c r="AA447" s="1130"/>
      <c r="AB447" s="1130"/>
      <c r="AC447" s="1130"/>
      <c r="AD447" s="1130"/>
      <c r="AE447" s="8"/>
      <c r="AF447" s="8"/>
    </row>
    <row r="448" spans="1:32" ht="15.7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1130"/>
      <c r="Q448" s="1130"/>
      <c r="R448" s="1130"/>
      <c r="S448" s="1130"/>
      <c r="T448" s="1130"/>
      <c r="U448" s="1130"/>
      <c r="V448" s="1130"/>
      <c r="W448" s="1130"/>
      <c r="X448" s="1130"/>
      <c r="Y448" s="1130"/>
      <c r="Z448" s="1130"/>
      <c r="AA448" s="1130"/>
      <c r="AB448" s="1130"/>
      <c r="AC448" s="1130"/>
      <c r="AD448" s="1130"/>
      <c r="AE448" s="8"/>
      <c r="AF448" s="8"/>
    </row>
    <row r="449" spans="1:32" ht="15.7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1130"/>
      <c r="Q449" s="1130"/>
      <c r="R449" s="1130"/>
      <c r="S449" s="1130"/>
      <c r="T449" s="1130"/>
      <c r="U449" s="1130"/>
      <c r="V449" s="1130"/>
      <c r="W449" s="1130"/>
      <c r="X449" s="1130"/>
      <c r="Y449" s="1130"/>
      <c r="Z449" s="1130"/>
      <c r="AA449" s="1130"/>
      <c r="AB449" s="1130"/>
      <c r="AC449" s="1130"/>
      <c r="AD449" s="1130"/>
      <c r="AE449" s="8"/>
      <c r="AF449" s="8"/>
    </row>
    <row r="450" spans="1:32" ht="15.7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1130"/>
      <c r="Q450" s="1130"/>
      <c r="R450" s="1130"/>
      <c r="S450" s="1130"/>
      <c r="T450" s="1130"/>
      <c r="U450" s="1130"/>
      <c r="V450" s="1130"/>
      <c r="W450" s="1130"/>
      <c r="X450" s="1130"/>
      <c r="Y450" s="1130"/>
      <c r="Z450" s="1130"/>
      <c r="AA450" s="1130"/>
      <c r="AB450" s="1130"/>
      <c r="AC450" s="1130"/>
      <c r="AD450" s="1130"/>
      <c r="AE450" s="8"/>
      <c r="AF450" s="8"/>
    </row>
    <row r="451" spans="1:32" ht="15.7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1130"/>
      <c r="Q451" s="1130"/>
      <c r="R451" s="1130"/>
      <c r="S451" s="1130"/>
      <c r="T451" s="1130"/>
      <c r="U451" s="1130"/>
      <c r="V451" s="1130"/>
      <c r="W451" s="1130"/>
      <c r="X451" s="1130"/>
      <c r="Y451" s="1130"/>
      <c r="Z451" s="1130"/>
      <c r="AA451" s="1130"/>
      <c r="AB451" s="1130"/>
      <c r="AC451" s="1130"/>
      <c r="AD451" s="1130"/>
      <c r="AE451" s="8"/>
      <c r="AF451" s="8"/>
    </row>
    <row r="452" spans="1:32" ht="15.7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1130"/>
      <c r="Q452" s="1130"/>
      <c r="R452" s="1130"/>
      <c r="S452" s="1130"/>
      <c r="T452" s="1130"/>
      <c r="U452" s="1130"/>
      <c r="V452" s="1130"/>
      <c r="W452" s="1130"/>
      <c r="X452" s="1130"/>
      <c r="Y452" s="1130"/>
      <c r="Z452" s="1130"/>
      <c r="AA452" s="1130"/>
      <c r="AB452" s="1130"/>
      <c r="AC452" s="1130"/>
      <c r="AD452" s="1130"/>
      <c r="AE452" s="8"/>
      <c r="AF452" s="8"/>
    </row>
    <row r="453" spans="1:32" ht="15.7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1130"/>
      <c r="Q453" s="1130"/>
      <c r="R453" s="1130"/>
      <c r="S453" s="1130"/>
      <c r="T453" s="1130"/>
      <c r="U453" s="1130"/>
      <c r="V453" s="1130"/>
      <c r="W453" s="1130"/>
      <c r="X453" s="1130"/>
      <c r="Y453" s="1130"/>
      <c r="Z453" s="1130"/>
      <c r="AA453" s="1130"/>
      <c r="AB453" s="1130"/>
      <c r="AC453" s="1130"/>
      <c r="AD453" s="1130"/>
      <c r="AE453" s="8"/>
      <c r="AF453" s="8"/>
    </row>
    <row r="454" spans="1:32" ht="15.7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1130"/>
      <c r="Q454" s="1130"/>
      <c r="R454" s="1130"/>
      <c r="S454" s="1130"/>
      <c r="T454" s="1130"/>
      <c r="U454" s="1130"/>
      <c r="V454" s="1130"/>
      <c r="W454" s="1130"/>
      <c r="X454" s="1130"/>
      <c r="Y454" s="1130"/>
      <c r="Z454" s="1130"/>
      <c r="AA454" s="1130"/>
      <c r="AB454" s="1130"/>
      <c r="AC454" s="1130"/>
      <c r="AD454" s="1130"/>
      <c r="AE454" s="8"/>
      <c r="AF454" s="8"/>
    </row>
    <row r="455" spans="1:32" ht="15.7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1130"/>
      <c r="Q455" s="1130"/>
      <c r="R455" s="1130"/>
      <c r="S455" s="1130"/>
      <c r="T455" s="1130"/>
      <c r="U455" s="1130"/>
      <c r="V455" s="1130"/>
      <c r="W455" s="1130"/>
      <c r="X455" s="1130"/>
      <c r="Y455" s="1130"/>
      <c r="Z455" s="1130"/>
      <c r="AA455" s="1130"/>
      <c r="AB455" s="1130"/>
      <c r="AC455" s="1130"/>
      <c r="AD455" s="1130"/>
      <c r="AE455" s="8"/>
      <c r="AF455" s="8"/>
    </row>
    <row r="456" spans="1:32" ht="15.7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1130"/>
      <c r="Q456" s="1130"/>
      <c r="R456" s="1130"/>
      <c r="S456" s="1130"/>
      <c r="T456" s="1130"/>
      <c r="U456" s="1130"/>
      <c r="V456" s="1130"/>
      <c r="W456" s="1130"/>
      <c r="X456" s="1130"/>
      <c r="Y456" s="1130"/>
      <c r="Z456" s="1130"/>
      <c r="AA456" s="1130"/>
      <c r="AB456" s="1130"/>
      <c r="AC456" s="1130"/>
      <c r="AD456" s="1130"/>
      <c r="AE456" s="8"/>
      <c r="AF456" s="8"/>
    </row>
    <row r="457" spans="1:32" ht="15.7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1130"/>
      <c r="Q457" s="1130"/>
      <c r="R457" s="1130"/>
      <c r="S457" s="1130"/>
      <c r="T457" s="1130"/>
      <c r="U457" s="1130"/>
      <c r="V457" s="1130"/>
      <c r="W457" s="1130"/>
      <c r="X457" s="1130"/>
      <c r="Y457" s="1130"/>
      <c r="Z457" s="1130"/>
      <c r="AA457" s="1130"/>
      <c r="AB457" s="1130"/>
      <c r="AC457" s="1130"/>
      <c r="AD457" s="1130"/>
      <c r="AE457" s="8"/>
      <c r="AF457" s="8"/>
    </row>
    <row r="458" spans="1:32" ht="15.7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1130"/>
      <c r="Q458" s="1130"/>
      <c r="R458" s="1130"/>
      <c r="S458" s="1130"/>
      <c r="T458" s="1130"/>
      <c r="U458" s="1130"/>
      <c r="V458" s="1130"/>
      <c r="W458" s="1130"/>
      <c r="X458" s="1130"/>
      <c r="Y458" s="1130"/>
      <c r="Z458" s="1130"/>
      <c r="AA458" s="1130"/>
      <c r="AB458" s="1130"/>
      <c r="AC458" s="1130"/>
      <c r="AD458" s="1130"/>
      <c r="AE458" s="8"/>
      <c r="AF458" s="8"/>
    </row>
    <row r="459" spans="1:32" ht="15.7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1130"/>
      <c r="Q459" s="1130"/>
      <c r="R459" s="1130"/>
      <c r="S459" s="1130"/>
      <c r="T459" s="1130"/>
      <c r="U459" s="1130"/>
      <c r="V459" s="1130"/>
      <c r="W459" s="1130"/>
      <c r="X459" s="1130"/>
      <c r="Y459" s="1130"/>
      <c r="Z459" s="1130"/>
      <c r="AA459" s="1130"/>
      <c r="AB459" s="1130"/>
      <c r="AC459" s="1130"/>
      <c r="AD459" s="1130"/>
      <c r="AE459" s="8"/>
      <c r="AF459" s="8"/>
    </row>
    <row r="460" spans="1:32" ht="15.7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1130"/>
      <c r="Q460" s="1130"/>
      <c r="R460" s="1130"/>
      <c r="S460" s="1130"/>
      <c r="T460" s="1130"/>
      <c r="U460" s="1130"/>
      <c r="V460" s="1130"/>
      <c r="W460" s="1130"/>
      <c r="X460" s="1130"/>
      <c r="Y460" s="1130"/>
      <c r="Z460" s="1130"/>
      <c r="AA460" s="1130"/>
      <c r="AB460" s="1130"/>
      <c r="AC460" s="1130"/>
      <c r="AD460" s="1130"/>
      <c r="AE460" s="8"/>
      <c r="AF460" s="8"/>
    </row>
    <row r="461" spans="1:32" ht="15.7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1130"/>
      <c r="Q461" s="1130"/>
      <c r="R461" s="1130"/>
      <c r="S461" s="1130"/>
      <c r="T461" s="1130"/>
      <c r="U461" s="1130"/>
      <c r="V461" s="1130"/>
      <c r="W461" s="1130"/>
      <c r="X461" s="1130"/>
      <c r="Y461" s="1130"/>
      <c r="Z461" s="1130"/>
      <c r="AA461" s="1130"/>
      <c r="AB461" s="1130"/>
      <c r="AC461" s="1130"/>
      <c r="AD461" s="1130"/>
      <c r="AE461" s="8"/>
      <c r="AF461" s="8"/>
    </row>
    <row r="462" spans="1:32" ht="15.7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1130"/>
      <c r="Q462" s="1130"/>
      <c r="R462" s="1130"/>
      <c r="S462" s="1130"/>
      <c r="T462" s="1130"/>
      <c r="U462" s="1130"/>
      <c r="V462" s="1130"/>
      <c r="W462" s="1130"/>
      <c r="X462" s="1130"/>
      <c r="Y462" s="1130"/>
      <c r="Z462" s="1130"/>
      <c r="AA462" s="1130"/>
      <c r="AB462" s="1130"/>
      <c r="AC462" s="1130"/>
      <c r="AD462" s="1130"/>
      <c r="AE462" s="8"/>
      <c r="AF462" s="8"/>
    </row>
    <row r="463" spans="1:32" ht="15.7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1130"/>
      <c r="Q463" s="1130"/>
      <c r="R463" s="1130"/>
      <c r="S463" s="1130"/>
      <c r="T463" s="1130"/>
      <c r="U463" s="1130"/>
      <c r="V463" s="1130"/>
      <c r="W463" s="1130"/>
      <c r="X463" s="1130"/>
      <c r="Y463" s="1130"/>
      <c r="Z463" s="1130"/>
      <c r="AA463" s="1130"/>
      <c r="AB463" s="1130"/>
      <c r="AC463" s="1130"/>
      <c r="AD463" s="1130"/>
      <c r="AE463" s="8"/>
      <c r="AF463" s="8"/>
    </row>
    <row r="464" spans="1:32" ht="15.7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1130"/>
      <c r="Q464" s="1130"/>
      <c r="R464" s="1130"/>
      <c r="S464" s="1130"/>
      <c r="T464" s="1130"/>
      <c r="U464" s="1130"/>
      <c r="V464" s="1130"/>
      <c r="W464" s="1130"/>
      <c r="X464" s="1130"/>
      <c r="Y464" s="1130"/>
      <c r="Z464" s="1130"/>
      <c r="AA464" s="1130"/>
      <c r="AB464" s="1130"/>
      <c r="AC464" s="1130"/>
      <c r="AD464" s="1130"/>
      <c r="AE464" s="8"/>
      <c r="AF464" s="8"/>
    </row>
    <row r="465" spans="1:32" ht="15.7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1130"/>
      <c r="Q465" s="1130"/>
      <c r="R465" s="1130"/>
      <c r="S465" s="1130"/>
      <c r="T465" s="1130"/>
      <c r="U465" s="1130"/>
      <c r="V465" s="1130"/>
      <c r="W465" s="1130"/>
      <c r="X465" s="1130"/>
      <c r="Y465" s="1130"/>
      <c r="Z465" s="1130"/>
      <c r="AA465" s="1130"/>
      <c r="AB465" s="1130"/>
      <c r="AC465" s="1130"/>
      <c r="AD465" s="1130"/>
      <c r="AE465" s="8"/>
      <c r="AF465" s="8"/>
    </row>
    <row r="466" spans="1:32" ht="15.7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1130"/>
      <c r="Q466" s="1130"/>
      <c r="R466" s="1130"/>
      <c r="S466" s="1130"/>
      <c r="T466" s="1130"/>
      <c r="U466" s="1130"/>
      <c r="V466" s="1130"/>
      <c r="W466" s="1130"/>
      <c r="X466" s="1130"/>
      <c r="Y466" s="1130"/>
      <c r="Z466" s="1130"/>
      <c r="AA466" s="1130"/>
      <c r="AB466" s="1130"/>
      <c r="AC466" s="1130"/>
      <c r="AD466" s="1130"/>
      <c r="AE466" s="8"/>
      <c r="AF466" s="8"/>
    </row>
    <row r="467" spans="1:32" ht="15.7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1130"/>
      <c r="Q467" s="1130"/>
      <c r="R467" s="1130"/>
      <c r="S467" s="1130"/>
      <c r="T467" s="1130"/>
      <c r="U467" s="1130"/>
      <c r="V467" s="1130"/>
      <c r="W467" s="1130"/>
      <c r="X467" s="1130"/>
      <c r="Y467" s="1130"/>
      <c r="Z467" s="1130"/>
      <c r="AA467" s="1130"/>
      <c r="AB467" s="1130"/>
      <c r="AC467" s="1130"/>
      <c r="AD467" s="1130"/>
      <c r="AE467" s="8"/>
      <c r="AF467" s="8"/>
    </row>
    <row r="468" spans="1:32" ht="15.7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1130"/>
      <c r="Q468" s="1130"/>
      <c r="R468" s="1130"/>
      <c r="S468" s="1130"/>
      <c r="T468" s="1130"/>
      <c r="U468" s="1130"/>
      <c r="V468" s="1130"/>
      <c r="W468" s="1130"/>
      <c r="X468" s="1130"/>
      <c r="Y468" s="1130"/>
      <c r="Z468" s="1130"/>
      <c r="AA468" s="1130"/>
      <c r="AB468" s="1130"/>
      <c r="AC468" s="1130"/>
      <c r="AD468" s="1130"/>
      <c r="AE468" s="8"/>
      <c r="AF468" s="8"/>
    </row>
    <row r="469" spans="1:32" ht="15.7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1130"/>
      <c r="Q469" s="1130"/>
      <c r="R469" s="1130"/>
      <c r="S469" s="1130"/>
      <c r="T469" s="1130"/>
      <c r="U469" s="1130"/>
      <c r="V469" s="1130"/>
      <c r="W469" s="1130"/>
      <c r="X469" s="1130"/>
      <c r="Y469" s="1130"/>
      <c r="Z469" s="1130"/>
      <c r="AA469" s="1130"/>
      <c r="AB469" s="1130"/>
      <c r="AC469" s="1130"/>
      <c r="AD469" s="1130"/>
      <c r="AE469" s="8"/>
      <c r="AF469" s="8"/>
    </row>
    <row r="470" spans="1:32" ht="15.7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1130"/>
      <c r="Q470" s="1130"/>
      <c r="R470" s="1130"/>
      <c r="S470" s="1130"/>
      <c r="T470" s="1130"/>
      <c r="U470" s="1130"/>
      <c r="V470" s="1130"/>
      <c r="W470" s="1130"/>
      <c r="X470" s="1130"/>
      <c r="Y470" s="1130"/>
      <c r="Z470" s="1130"/>
      <c r="AA470" s="1130"/>
      <c r="AB470" s="1130"/>
      <c r="AC470" s="1130"/>
      <c r="AD470" s="1130"/>
      <c r="AE470" s="8"/>
      <c r="AF470" s="8"/>
    </row>
    <row r="471" spans="1:32" ht="15.7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1130"/>
      <c r="Q471" s="1130"/>
      <c r="R471" s="1130"/>
      <c r="S471" s="1130"/>
      <c r="T471" s="1130"/>
      <c r="U471" s="1130"/>
      <c r="V471" s="1130"/>
      <c r="W471" s="1130"/>
      <c r="X471" s="1130"/>
      <c r="Y471" s="1130"/>
      <c r="Z471" s="1130"/>
      <c r="AA471" s="1130"/>
      <c r="AB471" s="1130"/>
      <c r="AC471" s="1130"/>
      <c r="AD471" s="1130"/>
      <c r="AE471" s="8"/>
      <c r="AF471" s="8"/>
    </row>
    <row r="472" spans="1:32" ht="15.7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1130"/>
      <c r="Q472" s="1130"/>
      <c r="R472" s="1130"/>
      <c r="S472" s="1130"/>
      <c r="T472" s="1130"/>
      <c r="U472" s="1130"/>
      <c r="V472" s="1130"/>
      <c r="W472" s="1130"/>
      <c r="X472" s="1130"/>
      <c r="Y472" s="1130"/>
      <c r="Z472" s="1130"/>
      <c r="AA472" s="1130"/>
      <c r="AB472" s="1130"/>
      <c r="AC472" s="1130"/>
      <c r="AD472" s="1130"/>
      <c r="AE472" s="8"/>
      <c r="AF472" s="8"/>
    </row>
    <row r="473" spans="1:32" ht="15.7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1130"/>
      <c r="Q473" s="1130"/>
      <c r="R473" s="1130"/>
      <c r="S473" s="1130"/>
      <c r="T473" s="1130"/>
      <c r="U473" s="1130"/>
      <c r="V473" s="1130"/>
      <c r="W473" s="1130"/>
      <c r="X473" s="1130"/>
      <c r="Y473" s="1130"/>
      <c r="Z473" s="1130"/>
      <c r="AA473" s="1130"/>
      <c r="AB473" s="1130"/>
      <c r="AC473" s="1130"/>
      <c r="AD473" s="1130"/>
      <c r="AE473" s="8"/>
      <c r="AF473" s="8"/>
    </row>
    <row r="474" spans="1:32" ht="15.7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1130"/>
      <c r="Q474" s="1130"/>
      <c r="R474" s="1130"/>
      <c r="S474" s="1130"/>
      <c r="T474" s="1130"/>
      <c r="U474" s="1130"/>
      <c r="V474" s="1130"/>
      <c r="W474" s="1130"/>
      <c r="X474" s="1130"/>
      <c r="Y474" s="1130"/>
      <c r="Z474" s="1130"/>
      <c r="AA474" s="1130"/>
      <c r="AB474" s="1130"/>
      <c r="AC474" s="1130"/>
      <c r="AD474" s="1130"/>
      <c r="AE474" s="8"/>
      <c r="AF474" s="8"/>
    </row>
    <row r="475" spans="1:32" ht="15.7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1130"/>
      <c r="Q475" s="1130"/>
      <c r="R475" s="1130"/>
      <c r="S475" s="1130"/>
      <c r="T475" s="1130"/>
      <c r="U475" s="1130"/>
      <c r="V475" s="1130"/>
      <c r="W475" s="1130"/>
      <c r="X475" s="1130"/>
      <c r="Y475" s="1130"/>
      <c r="Z475" s="1130"/>
      <c r="AA475" s="1130"/>
      <c r="AB475" s="1130"/>
      <c r="AC475" s="1130"/>
      <c r="AD475" s="1130"/>
      <c r="AE475" s="8"/>
      <c r="AF475" s="8"/>
    </row>
    <row r="476" spans="1:32" ht="15.7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1130"/>
      <c r="Q476" s="1130"/>
      <c r="R476" s="1130"/>
      <c r="S476" s="1130"/>
      <c r="T476" s="1130"/>
      <c r="U476" s="1130"/>
      <c r="V476" s="1130"/>
      <c r="W476" s="1130"/>
      <c r="X476" s="1130"/>
      <c r="Y476" s="1130"/>
      <c r="Z476" s="1130"/>
      <c r="AA476" s="1130"/>
      <c r="AB476" s="1130"/>
      <c r="AC476" s="1130"/>
      <c r="AD476" s="1130"/>
      <c r="AE476" s="8"/>
      <c r="AF476" s="8"/>
    </row>
    <row r="477" spans="1:32" ht="15.7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1130"/>
      <c r="Q477" s="1130"/>
      <c r="R477" s="1130"/>
      <c r="S477" s="1130"/>
      <c r="T477" s="1130"/>
      <c r="U477" s="1130"/>
      <c r="V477" s="1130"/>
      <c r="W477" s="1130"/>
      <c r="X477" s="1130"/>
      <c r="Y477" s="1130"/>
      <c r="Z477" s="1130"/>
      <c r="AA477" s="1130"/>
      <c r="AB477" s="1130"/>
      <c r="AC477" s="1130"/>
      <c r="AD477" s="1130"/>
      <c r="AE477" s="8"/>
      <c r="AF477" s="8"/>
    </row>
    <row r="478" spans="1:32" ht="15.7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1130"/>
      <c r="Q478" s="1130"/>
      <c r="R478" s="1130"/>
      <c r="S478" s="1130"/>
      <c r="T478" s="1130"/>
      <c r="U478" s="1130"/>
      <c r="V478" s="1130"/>
      <c r="W478" s="1130"/>
      <c r="X478" s="1130"/>
      <c r="Y478" s="1130"/>
      <c r="Z478" s="1130"/>
      <c r="AA478" s="1130"/>
      <c r="AB478" s="1130"/>
      <c r="AC478" s="1130"/>
      <c r="AD478" s="1130"/>
      <c r="AE478" s="8"/>
      <c r="AF478" s="8"/>
    </row>
    <row r="479" spans="1:32" ht="15.7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1130"/>
      <c r="Q479" s="1130"/>
      <c r="R479" s="1130"/>
      <c r="S479" s="1130"/>
      <c r="T479" s="1130"/>
      <c r="U479" s="1130"/>
      <c r="V479" s="1130"/>
      <c r="W479" s="1130"/>
      <c r="X479" s="1130"/>
      <c r="Y479" s="1130"/>
      <c r="Z479" s="1130"/>
      <c r="AA479" s="1130"/>
      <c r="AB479" s="1130"/>
      <c r="AC479" s="1130"/>
      <c r="AD479" s="1130"/>
      <c r="AE479" s="8"/>
      <c r="AF479" s="8"/>
    </row>
    <row r="480" spans="1:32" ht="15.7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1130"/>
      <c r="Q480" s="1130"/>
      <c r="R480" s="1130"/>
      <c r="S480" s="1130"/>
      <c r="T480" s="1130"/>
      <c r="U480" s="1130"/>
      <c r="V480" s="1130"/>
      <c r="W480" s="1130"/>
      <c r="X480" s="1130"/>
      <c r="Y480" s="1130"/>
      <c r="Z480" s="1130"/>
      <c r="AA480" s="1130"/>
      <c r="AB480" s="1130"/>
      <c r="AC480" s="1130"/>
      <c r="AD480" s="1130"/>
      <c r="AE480" s="8"/>
      <c r="AF480" s="8"/>
    </row>
    <row r="481" spans="1:32" ht="15.7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1130"/>
      <c r="Q481" s="1130"/>
      <c r="R481" s="1130"/>
      <c r="S481" s="1130"/>
      <c r="T481" s="1130"/>
      <c r="U481" s="1130"/>
      <c r="V481" s="1130"/>
      <c r="W481" s="1130"/>
      <c r="X481" s="1130"/>
      <c r="Y481" s="1130"/>
      <c r="Z481" s="1130"/>
      <c r="AA481" s="1130"/>
      <c r="AB481" s="1130"/>
      <c r="AC481" s="1130"/>
      <c r="AD481" s="1130"/>
      <c r="AE481" s="8"/>
      <c r="AF481" s="8"/>
    </row>
    <row r="482" spans="1:32" ht="15.7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1130"/>
      <c r="Q482" s="1130"/>
      <c r="R482" s="1130"/>
      <c r="S482" s="1130"/>
      <c r="T482" s="1130"/>
      <c r="U482" s="1130"/>
      <c r="V482" s="1130"/>
      <c r="W482" s="1130"/>
      <c r="X482" s="1130"/>
      <c r="Y482" s="1130"/>
      <c r="Z482" s="1130"/>
      <c r="AA482" s="1130"/>
      <c r="AB482" s="1130"/>
      <c r="AC482" s="1130"/>
      <c r="AD482" s="1130"/>
      <c r="AE482" s="8"/>
      <c r="AF482" s="8"/>
    </row>
    <row r="483" spans="1:32" ht="15.7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1130"/>
      <c r="Q483" s="1130"/>
      <c r="R483" s="1130"/>
      <c r="S483" s="1130"/>
      <c r="T483" s="1130"/>
      <c r="U483" s="1130"/>
      <c r="V483" s="1130"/>
      <c r="W483" s="1130"/>
      <c r="X483" s="1130"/>
      <c r="Y483" s="1130"/>
      <c r="Z483" s="1130"/>
      <c r="AA483" s="1130"/>
      <c r="AB483" s="1130"/>
      <c r="AC483" s="1130"/>
      <c r="AD483" s="1130"/>
      <c r="AE483" s="8"/>
      <c r="AF483" s="8"/>
    </row>
    <row r="484" spans="1:32" ht="15.7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1130"/>
      <c r="Q484" s="1130"/>
      <c r="R484" s="1130"/>
      <c r="S484" s="1130"/>
      <c r="T484" s="1130"/>
      <c r="U484" s="1130"/>
      <c r="V484" s="1130"/>
      <c r="W484" s="1130"/>
      <c r="X484" s="1130"/>
      <c r="Y484" s="1130"/>
      <c r="Z484" s="1130"/>
      <c r="AA484" s="1130"/>
      <c r="AB484" s="1130"/>
      <c r="AC484" s="1130"/>
      <c r="AD484" s="1130"/>
      <c r="AE484" s="8"/>
      <c r="AF484" s="8"/>
    </row>
    <row r="485" spans="1:32" ht="15.7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1130"/>
      <c r="Q485" s="1130"/>
      <c r="R485" s="1130"/>
      <c r="S485" s="1130"/>
      <c r="T485" s="1130"/>
      <c r="U485" s="1130"/>
      <c r="V485" s="1130"/>
      <c r="W485" s="1130"/>
      <c r="X485" s="1130"/>
      <c r="Y485" s="1130"/>
      <c r="Z485" s="1130"/>
      <c r="AA485" s="1130"/>
      <c r="AB485" s="1130"/>
      <c r="AC485" s="1130"/>
      <c r="AD485" s="1130"/>
      <c r="AE485" s="8"/>
      <c r="AF485" s="8"/>
    </row>
    <row r="486" spans="1:32" ht="15.7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1130"/>
      <c r="Q486" s="1130"/>
      <c r="R486" s="1130"/>
      <c r="S486" s="1130"/>
      <c r="T486" s="1130"/>
      <c r="U486" s="1130"/>
      <c r="V486" s="1130"/>
      <c r="W486" s="1130"/>
      <c r="X486" s="1130"/>
      <c r="Y486" s="1130"/>
      <c r="Z486" s="1130"/>
      <c r="AA486" s="1130"/>
      <c r="AB486" s="1130"/>
      <c r="AC486" s="1130"/>
      <c r="AD486" s="1130"/>
      <c r="AE486" s="8"/>
      <c r="AF486" s="8"/>
    </row>
    <row r="487" spans="1:32" ht="15.7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1130"/>
      <c r="Q487" s="1130"/>
      <c r="R487" s="1130"/>
      <c r="S487" s="1130"/>
      <c r="T487" s="1130"/>
      <c r="U487" s="1130"/>
      <c r="V487" s="1130"/>
      <c r="W487" s="1130"/>
      <c r="X487" s="1130"/>
      <c r="Y487" s="1130"/>
      <c r="Z487" s="1130"/>
      <c r="AA487" s="1130"/>
      <c r="AB487" s="1130"/>
      <c r="AC487" s="1130"/>
      <c r="AD487" s="1130"/>
      <c r="AE487" s="8"/>
      <c r="AF487" s="8"/>
    </row>
    <row r="488" spans="1:32" ht="15.7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1130"/>
      <c r="Q488" s="1130"/>
      <c r="R488" s="1130"/>
      <c r="S488" s="1130"/>
      <c r="T488" s="1130"/>
      <c r="U488" s="1130"/>
      <c r="V488" s="1130"/>
      <c r="W488" s="1130"/>
      <c r="X488" s="1130"/>
      <c r="Y488" s="1130"/>
      <c r="Z488" s="1130"/>
      <c r="AA488" s="1130"/>
      <c r="AB488" s="1130"/>
      <c r="AC488" s="1130"/>
      <c r="AD488" s="1130"/>
      <c r="AE488" s="8"/>
      <c r="AF488" s="8"/>
    </row>
    <row r="489" spans="1:32" ht="15.7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1130"/>
      <c r="Q489" s="1130"/>
      <c r="R489" s="1130"/>
      <c r="S489" s="1130"/>
      <c r="T489" s="1130"/>
      <c r="U489" s="1130"/>
      <c r="V489" s="1130"/>
      <c r="W489" s="1130"/>
      <c r="X489" s="1130"/>
      <c r="Y489" s="1130"/>
      <c r="Z489" s="1130"/>
      <c r="AA489" s="1130"/>
      <c r="AB489" s="1130"/>
      <c r="AC489" s="1130"/>
      <c r="AD489" s="1130"/>
      <c r="AE489" s="8"/>
      <c r="AF489" s="8"/>
    </row>
    <row r="490" spans="1:32" ht="15.7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1130"/>
      <c r="Q490" s="1130"/>
      <c r="R490" s="1130"/>
      <c r="S490" s="1130"/>
      <c r="T490" s="1130"/>
      <c r="U490" s="1130"/>
      <c r="V490" s="1130"/>
      <c r="W490" s="1130"/>
      <c r="X490" s="1130"/>
      <c r="Y490" s="1130"/>
      <c r="Z490" s="1130"/>
      <c r="AA490" s="1130"/>
      <c r="AB490" s="1130"/>
      <c r="AC490" s="1130"/>
      <c r="AD490" s="1130"/>
      <c r="AE490" s="8"/>
      <c r="AF490" s="8"/>
    </row>
    <row r="491" spans="1:32" ht="15.7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1130"/>
      <c r="Q491" s="1130"/>
      <c r="R491" s="1130"/>
      <c r="S491" s="1130"/>
      <c r="T491" s="1130"/>
      <c r="U491" s="1130"/>
      <c r="V491" s="1130"/>
      <c r="W491" s="1130"/>
      <c r="X491" s="1130"/>
      <c r="Y491" s="1130"/>
      <c r="Z491" s="1130"/>
      <c r="AA491" s="1130"/>
      <c r="AB491" s="1130"/>
      <c r="AC491" s="1130"/>
      <c r="AD491" s="1130"/>
      <c r="AE491" s="8"/>
      <c r="AF491" s="8"/>
    </row>
    <row r="492" spans="1:32" ht="15.7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1130"/>
      <c r="Q492" s="1130"/>
      <c r="R492" s="1130"/>
      <c r="S492" s="1130"/>
      <c r="T492" s="1130"/>
      <c r="U492" s="1130"/>
      <c r="V492" s="1130"/>
      <c r="W492" s="1130"/>
      <c r="X492" s="1130"/>
      <c r="Y492" s="1130"/>
      <c r="Z492" s="1130"/>
      <c r="AA492" s="1130"/>
      <c r="AB492" s="1130"/>
      <c r="AC492" s="1130"/>
      <c r="AD492" s="1130"/>
      <c r="AE492" s="8"/>
      <c r="AF492" s="8"/>
    </row>
    <row r="493" spans="1:32" ht="15.7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1130"/>
      <c r="Q493" s="1130"/>
      <c r="R493" s="1130"/>
      <c r="S493" s="1130"/>
      <c r="T493" s="1130"/>
      <c r="U493" s="1130"/>
      <c r="V493" s="1130"/>
      <c r="W493" s="1130"/>
      <c r="X493" s="1130"/>
      <c r="Y493" s="1130"/>
      <c r="Z493" s="1130"/>
      <c r="AA493" s="1130"/>
      <c r="AB493" s="1130"/>
      <c r="AC493" s="1130"/>
      <c r="AD493" s="1130"/>
      <c r="AE493" s="8"/>
      <c r="AF493" s="8"/>
    </row>
    <row r="494" spans="1:32" ht="15.7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1130"/>
      <c r="Q494" s="1130"/>
      <c r="R494" s="1130"/>
      <c r="S494" s="1130"/>
      <c r="T494" s="1130"/>
      <c r="U494" s="1130"/>
      <c r="V494" s="1130"/>
      <c r="W494" s="1130"/>
      <c r="X494" s="1130"/>
      <c r="Y494" s="1130"/>
      <c r="Z494" s="1130"/>
      <c r="AA494" s="1130"/>
      <c r="AB494" s="1130"/>
      <c r="AC494" s="1130"/>
      <c r="AD494" s="1130"/>
      <c r="AE494" s="8"/>
      <c r="AF494" s="8"/>
    </row>
    <row r="495" spans="1:32" ht="15.7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1130"/>
      <c r="Q495" s="1130"/>
      <c r="R495" s="1130"/>
      <c r="S495" s="1130"/>
      <c r="T495" s="1130"/>
      <c r="U495" s="1130"/>
      <c r="V495" s="1130"/>
      <c r="W495" s="1130"/>
      <c r="X495" s="1130"/>
      <c r="Y495" s="1130"/>
      <c r="Z495" s="1130"/>
      <c r="AA495" s="1130"/>
      <c r="AB495" s="1130"/>
      <c r="AC495" s="1130"/>
      <c r="AD495" s="1130"/>
      <c r="AE495" s="8"/>
      <c r="AF495" s="8"/>
    </row>
    <row r="496" spans="1:32" ht="15.7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1130"/>
      <c r="Q496" s="1130"/>
      <c r="R496" s="1130"/>
      <c r="S496" s="1130"/>
      <c r="T496" s="1130"/>
      <c r="U496" s="1130"/>
      <c r="V496" s="1130"/>
      <c r="W496" s="1130"/>
      <c r="X496" s="1130"/>
      <c r="Y496" s="1130"/>
      <c r="Z496" s="1130"/>
      <c r="AA496" s="1130"/>
      <c r="AB496" s="1130"/>
      <c r="AC496" s="1130"/>
      <c r="AD496" s="1130"/>
      <c r="AE496" s="8"/>
      <c r="AF496" s="8"/>
    </row>
    <row r="497" spans="1:32" ht="15.7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1130"/>
      <c r="Q497" s="1130"/>
      <c r="R497" s="1130"/>
      <c r="S497" s="1130"/>
      <c r="T497" s="1130"/>
      <c r="U497" s="1130"/>
      <c r="V497" s="1130"/>
      <c r="W497" s="1130"/>
      <c r="X497" s="1130"/>
      <c r="Y497" s="1130"/>
      <c r="Z497" s="1130"/>
      <c r="AA497" s="1130"/>
      <c r="AB497" s="1130"/>
      <c r="AC497" s="1130"/>
      <c r="AD497" s="1130"/>
      <c r="AE497" s="8"/>
      <c r="AF497" s="8"/>
    </row>
    <row r="498" spans="1:32" ht="15.7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1130"/>
      <c r="Q498" s="1130"/>
      <c r="R498" s="1130"/>
      <c r="S498" s="1130"/>
      <c r="T498" s="1130"/>
      <c r="U498" s="1130"/>
      <c r="V498" s="1130"/>
      <c r="W498" s="1130"/>
      <c r="X498" s="1130"/>
      <c r="Y498" s="1130"/>
      <c r="Z498" s="1130"/>
      <c r="AA498" s="1130"/>
      <c r="AB498" s="1130"/>
      <c r="AC498" s="1130"/>
      <c r="AD498" s="1130"/>
      <c r="AE498" s="8"/>
      <c r="AF498" s="8"/>
    </row>
    <row r="499" spans="1:32" ht="15.7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1130"/>
      <c r="Q499" s="1130"/>
      <c r="R499" s="1130"/>
      <c r="S499" s="1130"/>
      <c r="T499" s="1130"/>
      <c r="U499" s="1130"/>
      <c r="V499" s="1130"/>
      <c r="W499" s="1130"/>
      <c r="X499" s="1130"/>
      <c r="Y499" s="1130"/>
      <c r="Z499" s="1130"/>
      <c r="AA499" s="1130"/>
      <c r="AB499" s="1130"/>
      <c r="AC499" s="1130"/>
      <c r="AD499" s="1130"/>
      <c r="AE499" s="8"/>
      <c r="AF499" s="8"/>
    </row>
    <row r="500" spans="1:32" ht="15.7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1130"/>
      <c r="Q500" s="1130"/>
      <c r="R500" s="1130"/>
      <c r="S500" s="1130"/>
      <c r="T500" s="1130"/>
      <c r="U500" s="1130"/>
      <c r="V500" s="1130"/>
      <c r="W500" s="1130"/>
      <c r="X500" s="1130"/>
      <c r="Y500" s="1130"/>
      <c r="Z500" s="1130"/>
      <c r="AA500" s="1130"/>
      <c r="AB500" s="1130"/>
      <c r="AC500" s="1130"/>
      <c r="AD500" s="1130"/>
      <c r="AE500" s="8"/>
      <c r="AF500" s="8"/>
    </row>
    <row r="501" spans="1:32" ht="15.7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1130"/>
      <c r="Q501" s="1130"/>
      <c r="R501" s="1130"/>
      <c r="S501" s="1130"/>
      <c r="T501" s="1130"/>
      <c r="U501" s="1130"/>
      <c r="V501" s="1130"/>
      <c r="W501" s="1130"/>
      <c r="X501" s="1130"/>
      <c r="Y501" s="1130"/>
      <c r="Z501" s="1130"/>
      <c r="AA501" s="1130"/>
      <c r="AB501" s="1130"/>
      <c r="AC501" s="1130"/>
      <c r="AD501" s="1130"/>
      <c r="AE501" s="8"/>
      <c r="AF501" s="8"/>
    </row>
    <row r="502" spans="1:32" ht="15.7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1130"/>
      <c r="Q502" s="1130"/>
      <c r="R502" s="1130"/>
      <c r="S502" s="1130"/>
      <c r="T502" s="1130"/>
      <c r="U502" s="1130"/>
      <c r="V502" s="1130"/>
      <c r="W502" s="1130"/>
      <c r="X502" s="1130"/>
      <c r="Y502" s="1130"/>
      <c r="Z502" s="1130"/>
      <c r="AA502" s="1130"/>
      <c r="AB502" s="1130"/>
      <c r="AC502" s="1130"/>
      <c r="AD502" s="1130"/>
      <c r="AE502" s="8"/>
      <c r="AF502" s="8"/>
    </row>
    <row r="503" spans="1:32" ht="15.7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1130"/>
      <c r="Q503" s="1130"/>
      <c r="R503" s="1130"/>
      <c r="S503" s="1130"/>
      <c r="T503" s="1130"/>
      <c r="U503" s="1130"/>
      <c r="V503" s="1130"/>
      <c r="W503" s="1130"/>
      <c r="X503" s="1130"/>
      <c r="Y503" s="1130"/>
      <c r="Z503" s="1130"/>
      <c r="AA503" s="1130"/>
      <c r="AB503" s="1130"/>
      <c r="AC503" s="1130"/>
      <c r="AD503" s="1130"/>
      <c r="AE503" s="8"/>
      <c r="AF503" s="8"/>
    </row>
    <row r="504" spans="1:32" ht="15.7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1130"/>
      <c r="Q504" s="1130"/>
      <c r="R504" s="1130"/>
      <c r="S504" s="1130"/>
      <c r="T504" s="1130"/>
      <c r="U504" s="1130"/>
      <c r="V504" s="1130"/>
      <c r="W504" s="1130"/>
      <c r="X504" s="1130"/>
      <c r="Y504" s="1130"/>
      <c r="Z504" s="1130"/>
      <c r="AA504" s="1130"/>
      <c r="AB504" s="1130"/>
      <c r="AC504" s="1130"/>
      <c r="AD504" s="1130"/>
      <c r="AE504" s="8"/>
      <c r="AF504" s="8"/>
    </row>
    <row r="505" spans="1:32" ht="15.7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1130"/>
      <c r="Q505" s="1130"/>
      <c r="R505" s="1130"/>
      <c r="S505" s="1130"/>
      <c r="T505" s="1130"/>
      <c r="U505" s="1130"/>
      <c r="V505" s="1130"/>
      <c r="W505" s="1130"/>
      <c r="X505" s="1130"/>
      <c r="Y505" s="1130"/>
      <c r="Z505" s="1130"/>
      <c r="AA505" s="1130"/>
      <c r="AB505" s="1130"/>
      <c r="AC505" s="1130"/>
      <c r="AD505" s="1130"/>
      <c r="AE505" s="8"/>
      <c r="AF505" s="8"/>
    </row>
    <row r="506" spans="1:32" ht="15.7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1130"/>
      <c r="Q506" s="1130"/>
      <c r="R506" s="1130"/>
      <c r="S506" s="1130"/>
      <c r="T506" s="1130"/>
      <c r="U506" s="1130"/>
      <c r="V506" s="1130"/>
      <c r="W506" s="1130"/>
      <c r="X506" s="1130"/>
      <c r="Y506" s="1130"/>
      <c r="Z506" s="1130"/>
      <c r="AA506" s="1130"/>
      <c r="AB506" s="1130"/>
      <c r="AC506" s="1130"/>
      <c r="AD506" s="1130"/>
      <c r="AE506" s="8"/>
      <c r="AF506" s="8"/>
    </row>
    <row r="507" spans="1:32" ht="15.7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1130"/>
      <c r="Q507" s="1130"/>
      <c r="R507" s="1130"/>
      <c r="S507" s="1130"/>
      <c r="T507" s="1130"/>
      <c r="U507" s="1130"/>
      <c r="V507" s="1130"/>
      <c r="W507" s="1130"/>
      <c r="X507" s="1130"/>
      <c r="Y507" s="1130"/>
      <c r="Z507" s="1130"/>
      <c r="AA507" s="1130"/>
      <c r="AB507" s="1130"/>
      <c r="AC507" s="1130"/>
      <c r="AD507" s="1130"/>
      <c r="AE507" s="8"/>
      <c r="AF507" s="8"/>
    </row>
    <row r="508" spans="1:32" ht="15.7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1130"/>
      <c r="Q508" s="1130"/>
      <c r="R508" s="1130"/>
      <c r="S508" s="1130"/>
      <c r="T508" s="1130"/>
      <c r="U508" s="1130"/>
      <c r="V508" s="1130"/>
      <c r="W508" s="1130"/>
      <c r="X508" s="1130"/>
      <c r="Y508" s="1130"/>
      <c r="Z508" s="1130"/>
      <c r="AA508" s="1130"/>
      <c r="AB508" s="1130"/>
      <c r="AC508" s="1130"/>
      <c r="AD508" s="1130"/>
      <c r="AE508" s="8"/>
      <c r="AF508" s="8"/>
    </row>
    <row r="509" spans="1:32" ht="15.7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1130"/>
      <c r="Q509" s="1130"/>
      <c r="R509" s="1130"/>
      <c r="S509" s="1130"/>
      <c r="T509" s="1130"/>
      <c r="U509" s="1130"/>
      <c r="V509" s="1130"/>
      <c r="W509" s="1130"/>
      <c r="X509" s="1130"/>
      <c r="Y509" s="1130"/>
      <c r="Z509" s="1130"/>
      <c r="AA509" s="1130"/>
      <c r="AB509" s="1130"/>
      <c r="AC509" s="1130"/>
      <c r="AD509" s="1130"/>
      <c r="AE509" s="8"/>
      <c r="AF509" s="8"/>
    </row>
    <row r="510" spans="1:32" ht="15.7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1130"/>
      <c r="Q510" s="1130"/>
      <c r="R510" s="1130"/>
      <c r="S510" s="1130"/>
      <c r="T510" s="1130"/>
      <c r="U510" s="1130"/>
      <c r="V510" s="1130"/>
      <c r="W510" s="1130"/>
      <c r="X510" s="1130"/>
      <c r="Y510" s="1130"/>
      <c r="Z510" s="1130"/>
      <c r="AA510" s="1130"/>
      <c r="AB510" s="1130"/>
      <c r="AC510" s="1130"/>
      <c r="AD510" s="1130"/>
      <c r="AE510" s="8"/>
      <c r="AF510" s="8"/>
    </row>
    <row r="511" spans="1:32" ht="15.7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1130"/>
      <c r="Q511" s="1130"/>
      <c r="R511" s="1130"/>
      <c r="S511" s="1130"/>
      <c r="T511" s="1130"/>
      <c r="U511" s="1130"/>
      <c r="V511" s="1130"/>
      <c r="W511" s="1130"/>
      <c r="X511" s="1130"/>
      <c r="Y511" s="1130"/>
      <c r="Z511" s="1130"/>
      <c r="AA511" s="1130"/>
      <c r="AB511" s="1130"/>
      <c r="AC511" s="1130"/>
      <c r="AD511" s="1130"/>
      <c r="AE511" s="8"/>
      <c r="AF511" s="8"/>
    </row>
    <row r="512" spans="1:32" ht="15.7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1130"/>
      <c r="Q512" s="1130"/>
      <c r="R512" s="1130"/>
      <c r="S512" s="1130"/>
      <c r="T512" s="1130"/>
      <c r="U512" s="1130"/>
      <c r="V512" s="1130"/>
      <c r="W512" s="1130"/>
      <c r="X512" s="1130"/>
      <c r="Y512" s="1130"/>
      <c r="Z512" s="1130"/>
      <c r="AA512" s="1130"/>
      <c r="AB512" s="1130"/>
      <c r="AC512" s="1130"/>
      <c r="AD512" s="1130"/>
      <c r="AE512" s="8"/>
      <c r="AF512" s="8"/>
    </row>
    <row r="513" spans="1:32" ht="15.7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1130"/>
      <c r="Q513" s="1130"/>
      <c r="R513" s="1130"/>
      <c r="S513" s="1130"/>
      <c r="T513" s="1130"/>
      <c r="U513" s="1130"/>
      <c r="V513" s="1130"/>
      <c r="W513" s="1130"/>
      <c r="X513" s="1130"/>
      <c r="Y513" s="1130"/>
      <c r="Z513" s="1130"/>
      <c r="AA513" s="1130"/>
      <c r="AB513" s="1130"/>
      <c r="AC513" s="1130"/>
      <c r="AD513" s="1130"/>
      <c r="AE513" s="8"/>
      <c r="AF513" s="8"/>
    </row>
    <row r="514" spans="1:32" ht="15.7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1130"/>
      <c r="Q514" s="1130"/>
      <c r="R514" s="1130"/>
      <c r="S514" s="1130"/>
      <c r="T514" s="1130"/>
      <c r="U514" s="1130"/>
      <c r="V514" s="1130"/>
      <c r="W514" s="1130"/>
      <c r="X514" s="1130"/>
      <c r="Y514" s="1130"/>
      <c r="Z514" s="1130"/>
      <c r="AA514" s="1130"/>
      <c r="AB514" s="1130"/>
      <c r="AC514" s="1130"/>
      <c r="AD514" s="1130"/>
      <c r="AE514" s="8"/>
      <c r="AF514" s="8"/>
    </row>
    <row r="515" spans="1:32" ht="15.7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1130"/>
      <c r="Q515" s="1130"/>
      <c r="R515" s="1130"/>
      <c r="S515" s="1130"/>
      <c r="T515" s="1130"/>
      <c r="U515" s="1130"/>
      <c r="V515" s="1130"/>
      <c r="W515" s="1130"/>
      <c r="X515" s="1130"/>
      <c r="Y515" s="1130"/>
      <c r="Z515" s="1130"/>
      <c r="AA515" s="1130"/>
      <c r="AB515" s="1130"/>
      <c r="AC515" s="1130"/>
      <c r="AD515" s="1130"/>
      <c r="AE515" s="8"/>
      <c r="AF515" s="8"/>
    </row>
    <row r="516" spans="1:32" ht="15.7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1130"/>
      <c r="Q516" s="1130"/>
      <c r="R516" s="1130"/>
      <c r="S516" s="1130"/>
      <c r="T516" s="1130"/>
      <c r="U516" s="1130"/>
      <c r="V516" s="1130"/>
      <c r="W516" s="1130"/>
      <c r="X516" s="1130"/>
      <c r="Y516" s="1130"/>
      <c r="Z516" s="1130"/>
      <c r="AA516" s="1130"/>
      <c r="AB516" s="1130"/>
      <c r="AC516" s="1130"/>
      <c r="AD516" s="1130"/>
      <c r="AE516" s="8"/>
      <c r="AF516" s="8"/>
    </row>
    <row r="517" spans="1:32" ht="15.7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1130"/>
      <c r="Q517" s="1130"/>
      <c r="R517" s="1130"/>
      <c r="S517" s="1130"/>
      <c r="T517" s="1130"/>
      <c r="U517" s="1130"/>
      <c r="V517" s="1130"/>
      <c r="W517" s="1130"/>
      <c r="X517" s="1130"/>
      <c r="Y517" s="1130"/>
      <c r="Z517" s="1130"/>
      <c r="AA517" s="1130"/>
      <c r="AB517" s="1130"/>
      <c r="AC517" s="1130"/>
      <c r="AD517" s="1130"/>
      <c r="AE517" s="8"/>
      <c r="AF517" s="8"/>
    </row>
    <row r="518" spans="1:32" ht="15.7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1130"/>
      <c r="Q518" s="1130"/>
      <c r="R518" s="1130"/>
      <c r="S518" s="1130"/>
      <c r="T518" s="1130"/>
      <c r="U518" s="1130"/>
      <c r="V518" s="1130"/>
      <c r="W518" s="1130"/>
      <c r="X518" s="1130"/>
      <c r="Y518" s="1130"/>
      <c r="Z518" s="1130"/>
      <c r="AA518" s="1130"/>
      <c r="AB518" s="1130"/>
      <c r="AC518" s="1130"/>
      <c r="AD518" s="1130"/>
      <c r="AE518" s="8"/>
      <c r="AF518" s="8"/>
    </row>
    <row r="519" spans="1:32" ht="15.7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1130"/>
      <c r="Q519" s="1130"/>
      <c r="R519" s="1130"/>
      <c r="S519" s="1130"/>
      <c r="T519" s="1130"/>
      <c r="U519" s="1130"/>
      <c r="V519" s="1130"/>
      <c r="W519" s="1130"/>
      <c r="X519" s="1130"/>
      <c r="Y519" s="1130"/>
      <c r="Z519" s="1130"/>
      <c r="AA519" s="1130"/>
      <c r="AB519" s="1130"/>
      <c r="AC519" s="1130"/>
      <c r="AD519" s="1130"/>
      <c r="AE519" s="8"/>
      <c r="AF519" s="8"/>
    </row>
    <row r="520" spans="1:32" ht="15.7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1130"/>
      <c r="Q520" s="1130"/>
      <c r="R520" s="1130"/>
      <c r="S520" s="1130"/>
      <c r="T520" s="1130"/>
      <c r="U520" s="1130"/>
      <c r="V520" s="1130"/>
      <c r="W520" s="1130"/>
      <c r="X520" s="1130"/>
      <c r="Y520" s="1130"/>
      <c r="Z520" s="1130"/>
      <c r="AA520" s="1130"/>
      <c r="AB520" s="1130"/>
      <c r="AC520" s="1130"/>
      <c r="AD520" s="1130"/>
      <c r="AE520" s="8"/>
      <c r="AF520" s="8"/>
    </row>
    <row r="521" spans="1:32" ht="15.7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1130"/>
      <c r="Q521" s="1130"/>
      <c r="R521" s="1130"/>
      <c r="S521" s="1130"/>
      <c r="T521" s="1130"/>
      <c r="U521" s="1130"/>
      <c r="V521" s="1130"/>
      <c r="W521" s="1130"/>
      <c r="X521" s="1130"/>
      <c r="Y521" s="1130"/>
      <c r="Z521" s="1130"/>
      <c r="AA521" s="1130"/>
      <c r="AB521" s="1130"/>
      <c r="AC521" s="1130"/>
      <c r="AD521" s="1130"/>
      <c r="AE521" s="8"/>
      <c r="AF521" s="8"/>
    </row>
    <row r="522" spans="1:32" ht="15.7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1130"/>
      <c r="Q522" s="1130"/>
      <c r="R522" s="1130"/>
      <c r="S522" s="1130"/>
      <c r="T522" s="1130"/>
      <c r="U522" s="1130"/>
      <c r="V522" s="1130"/>
      <c r="W522" s="1130"/>
      <c r="X522" s="1130"/>
      <c r="Y522" s="1130"/>
      <c r="Z522" s="1130"/>
      <c r="AA522" s="1130"/>
      <c r="AB522" s="1130"/>
      <c r="AC522" s="1130"/>
      <c r="AD522" s="1130"/>
      <c r="AE522" s="8"/>
      <c r="AF522" s="8"/>
    </row>
    <row r="523" spans="1:32" ht="15.7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1130"/>
      <c r="Q523" s="1130"/>
      <c r="R523" s="1130"/>
      <c r="S523" s="1130"/>
      <c r="T523" s="1130"/>
      <c r="U523" s="1130"/>
      <c r="V523" s="1130"/>
      <c r="W523" s="1130"/>
      <c r="X523" s="1130"/>
      <c r="Y523" s="1130"/>
      <c r="Z523" s="1130"/>
      <c r="AA523" s="1130"/>
      <c r="AB523" s="1130"/>
      <c r="AC523" s="1130"/>
      <c r="AD523" s="1130"/>
      <c r="AE523" s="8"/>
      <c r="AF523" s="8"/>
    </row>
    <row r="524" spans="1:32" ht="15.7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1130"/>
      <c r="Q524" s="1130"/>
      <c r="R524" s="1130"/>
      <c r="S524" s="1130"/>
      <c r="T524" s="1130"/>
      <c r="U524" s="1130"/>
      <c r="V524" s="1130"/>
      <c r="W524" s="1130"/>
      <c r="X524" s="1130"/>
      <c r="Y524" s="1130"/>
      <c r="Z524" s="1130"/>
      <c r="AA524" s="1130"/>
      <c r="AB524" s="1130"/>
      <c r="AC524" s="1130"/>
      <c r="AD524" s="1130"/>
      <c r="AE524" s="8"/>
      <c r="AF524" s="8"/>
    </row>
    <row r="525" spans="1:32" ht="15.7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1130"/>
      <c r="Q525" s="1130"/>
      <c r="R525" s="1130"/>
      <c r="S525" s="1130"/>
      <c r="T525" s="1130"/>
      <c r="U525" s="1130"/>
      <c r="V525" s="1130"/>
      <c r="W525" s="1130"/>
      <c r="X525" s="1130"/>
      <c r="Y525" s="1130"/>
      <c r="Z525" s="1130"/>
      <c r="AA525" s="1130"/>
      <c r="AB525" s="1130"/>
      <c r="AC525" s="1130"/>
      <c r="AD525" s="1130"/>
      <c r="AE525" s="8"/>
      <c r="AF525" s="8"/>
    </row>
    <row r="526" spans="1:32" ht="15.7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1130"/>
      <c r="Q526" s="1130"/>
      <c r="R526" s="1130"/>
      <c r="S526" s="1130"/>
      <c r="T526" s="1130"/>
      <c r="U526" s="1130"/>
      <c r="V526" s="1130"/>
      <c r="W526" s="1130"/>
      <c r="X526" s="1130"/>
      <c r="Y526" s="1130"/>
      <c r="Z526" s="1130"/>
      <c r="AA526" s="1130"/>
      <c r="AB526" s="1130"/>
      <c r="AC526" s="1130"/>
      <c r="AD526" s="1130"/>
      <c r="AE526" s="8"/>
      <c r="AF526" s="8"/>
    </row>
    <row r="527" spans="1:32" ht="15.7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1130"/>
      <c r="Q527" s="1130"/>
      <c r="R527" s="1130"/>
      <c r="S527" s="1130"/>
      <c r="T527" s="1130"/>
      <c r="U527" s="1130"/>
      <c r="V527" s="1130"/>
      <c r="W527" s="1130"/>
      <c r="X527" s="1130"/>
      <c r="Y527" s="1130"/>
      <c r="Z527" s="1130"/>
      <c r="AA527" s="1130"/>
      <c r="AB527" s="1130"/>
      <c r="AC527" s="1130"/>
      <c r="AD527" s="1130"/>
      <c r="AE527" s="8"/>
      <c r="AF527" s="8"/>
    </row>
    <row r="528" spans="1:32" ht="15.7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1130"/>
      <c r="Q528" s="1130"/>
      <c r="R528" s="1130"/>
      <c r="S528" s="1130"/>
      <c r="T528" s="1130"/>
      <c r="U528" s="1130"/>
      <c r="V528" s="1130"/>
      <c r="W528" s="1130"/>
      <c r="X528" s="1130"/>
      <c r="Y528" s="1130"/>
      <c r="Z528" s="1130"/>
      <c r="AA528" s="1130"/>
      <c r="AB528" s="1130"/>
      <c r="AC528" s="1130"/>
      <c r="AD528" s="1130"/>
      <c r="AE528" s="8"/>
      <c r="AF528" s="8"/>
    </row>
    <row r="529" spans="1:32" ht="15.7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1130"/>
      <c r="Q529" s="1130"/>
      <c r="R529" s="1130"/>
      <c r="S529" s="1130"/>
      <c r="T529" s="1130"/>
      <c r="U529" s="1130"/>
      <c r="V529" s="1130"/>
      <c r="W529" s="1130"/>
      <c r="X529" s="1130"/>
      <c r="Y529" s="1130"/>
      <c r="Z529" s="1130"/>
      <c r="AA529" s="1130"/>
      <c r="AB529" s="1130"/>
      <c r="AC529" s="1130"/>
      <c r="AD529" s="1130"/>
      <c r="AE529" s="8"/>
      <c r="AF529" s="8"/>
    </row>
    <row r="530" spans="1:32" ht="15.7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1130"/>
      <c r="Q530" s="1130"/>
      <c r="R530" s="1130"/>
      <c r="S530" s="1130"/>
      <c r="T530" s="1130"/>
      <c r="U530" s="1130"/>
      <c r="V530" s="1130"/>
      <c r="W530" s="1130"/>
      <c r="X530" s="1130"/>
      <c r="Y530" s="1130"/>
      <c r="Z530" s="1130"/>
      <c r="AA530" s="1130"/>
      <c r="AB530" s="1130"/>
      <c r="AC530" s="1130"/>
      <c r="AD530" s="1130"/>
      <c r="AE530" s="8"/>
      <c r="AF530" s="8"/>
    </row>
    <row r="531" spans="1:32" ht="15.7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1130"/>
      <c r="Q531" s="1130"/>
      <c r="R531" s="1130"/>
      <c r="S531" s="1130"/>
      <c r="T531" s="1130"/>
      <c r="U531" s="1130"/>
      <c r="V531" s="1130"/>
      <c r="W531" s="1130"/>
      <c r="X531" s="1130"/>
      <c r="Y531" s="1130"/>
      <c r="Z531" s="1130"/>
      <c r="AA531" s="1130"/>
      <c r="AB531" s="1130"/>
      <c r="AC531" s="1130"/>
      <c r="AD531" s="1130"/>
      <c r="AE531" s="8"/>
      <c r="AF531" s="8"/>
    </row>
    <row r="532" spans="1:32" ht="15.7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1130"/>
      <c r="Q532" s="1130"/>
      <c r="R532" s="1130"/>
      <c r="S532" s="1130"/>
      <c r="T532" s="1130"/>
      <c r="U532" s="1130"/>
      <c r="V532" s="1130"/>
      <c r="W532" s="1130"/>
      <c r="X532" s="1130"/>
      <c r="Y532" s="1130"/>
      <c r="Z532" s="1130"/>
      <c r="AA532" s="1130"/>
      <c r="AB532" s="1130"/>
      <c r="AC532" s="1130"/>
      <c r="AD532" s="1130"/>
      <c r="AE532" s="8"/>
      <c r="AF532" s="8"/>
    </row>
    <row r="533" spans="1:32" ht="15.7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1130"/>
      <c r="Q533" s="1130"/>
      <c r="R533" s="1130"/>
      <c r="S533" s="1130"/>
      <c r="T533" s="1130"/>
      <c r="U533" s="1130"/>
      <c r="V533" s="1130"/>
      <c r="W533" s="1130"/>
      <c r="X533" s="1130"/>
      <c r="Y533" s="1130"/>
      <c r="Z533" s="1130"/>
      <c r="AA533" s="1130"/>
      <c r="AB533" s="1130"/>
      <c r="AC533" s="1130"/>
      <c r="AD533" s="1130"/>
      <c r="AE533" s="8"/>
      <c r="AF533" s="8"/>
    </row>
    <row r="534" spans="1:32" ht="15.7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1130"/>
      <c r="Q534" s="1130"/>
      <c r="R534" s="1130"/>
      <c r="S534" s="1130"/>
      <c r="T534" s="1130"/>
      <c r="U534" s="1130"/>
      <c r="V534" s="1130"/>
      <c r="W534" s="1130"/>
      <c r="X534" s="1130"/>
      <c r="Y534" s="1130"/>
      <c r="Z534" s="1130"/>
      <c r="AA534" s="1130"/>
      <c r="AB534" s="1130"/>
      <c r="AC534" s="1130"/>
      <c r="AD534" s="1130"/>
      <c r="AE534" s="8"/>
      <c r="AF534" s="8"/>
    </row>
    <row r="535" spans="1:32" ht="15.7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1130"/>
      <c r="Q535" s="1130"/>
      <c r="R535" s="1130"/>
      <c r="S535" s="1130"/>
      <c r="T535" s="1130"/>
      <c r="U535" s="1130"/>
      <c r="V535" s="1130"/>
      <c r="W535" s="1130"/>
      <c r="X535" s="1130"/>
      <c r="Y535" s="1130"/>
      <c r="Z535" s="1130"/>
      <c r="AA535" s="1130"/>
      <c r="AB535" s="1130"/>
      <c r="AC535" s="1130"/>
      <c r="AD535" s="1130"/>
      <c r="AE535" s="8"/>
      <c r="AF535" s="8"/>
    </row>
    <row r="536" spans="1:32" ht="15.7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1130"/>
      <c r="Q536" s="1130"/>
      <c r="R536" s="1130"/>
      <c r="S536" s="1130"/>
      <c r="T536" s="1130"/>
      <c r="U536" s="1130"/>
      <c r="V536" s="1130"/>
      <c r="W536" s="1130"/>
      <c r="X536" s="1130"/>
      <c r="Y536" s="1130"/>
      <c r="Z536" s="1130"/>
      <c r="AA536" s="1130"/>
      <c r="AB536" s="1130"/>
      <c r="AC536" s="1130"/>
      <c r="AD536" s="1130"/>
      <c r="AE536" s="8"/>
      <c r="AF536" s="8"/>
    </row>
    <row r="537" spans="1:32" ht="15.7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1130"/>
      <c r="Q537" s="1130"/>
      <c r="R537" s="1130"/>
      <c r="S537" s="1130"/>
      <c r="T537" s="1130"/>
      <c r="U537" s="1130"/>
      <c r="V537" s="1130"/>
      <c r="W537" s="1130"/>
      <c r="X537" s="1130"/>
      <c r="Y537" s="1130"/>
      <c r="Z537" s="1130"/>
      <c r="AA537" s="1130"/>
      <c r="AB537" s="1130"/>
      <c r="AC537" s="1130"/>
      <c r="AD537" s="1130"/>
      <c r="AE537" s="8"/>
      <c r="AF537" s="8"/>
    </row>
    <row r="538" spans="1:32" ht="15.7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1130"/>
      <c r="Q538" s="1130"/>
      <c r="R538" s="1130"/>
      <c r="S538" s="1130"/>
      <c r="T538" s="1130"/>
      <c r="U538" s="1130"/>
      <c r="V538" s="1130"/>
      <c r="W538" s="1130"/>
      <c r="X538" s="1130"/>
      <c r="Y538" s="1130"/>
      <c r="Z538" s="1130"/>
      <c r="AA538" s="1130"/>
      <c r="AB538" s="1130"/>
      <c r="AC538" s="1130"/>
      <c r="AD538" s="1130"/>
      <c r="AE538" s="8"/>
      <c r="AF538" s="8"/>
    </row>
    <row r="539" spans="1:32" ht="15.7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1130"/>
      <c r="Q539" s="1130"/>
      <c r="R539" s="1130"/>
      <c r="S539" s="1130"/>
      <c r="T539" s="1130"/>
      <c r="U539" s="1130"/>
      <c r="V539" s="1130"/>
      <c r="W539" s="1130"/>
      <c r="X539" s="1130"/>
      <c r="Y539" s="1130"/>
      <c r="Z539" s="1130"/>
      <c r="AA539" s="1130"/>
      <c r="AB539" s="1130"/>
      <c r="AC539" s="1130"/>
      <c r="AD539" s="1130"/>
      <c r="AE539" s="8"/>
      <c r="AF539" s="8"/>
    </row>
    <row r="540" spans="1:32" ht="15.7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1130"/>
      <c r="Q540" s="1130"/>
      <c r="R540" s="1130"/>
      <c r="S540" s="1130"/>
      <c r="T540" s="1130"/>
      <c r="U540" s="1130"/>
      <c r="V540" s="1130"/>
      <c r="W540" s="1130"/>
      <c r="X540" s="1130"/>
      <c r="Y540" s="1130"/>
      <c r="Z540" s="1130"/>
      <c r="AA540" s="1130"/>
      <c r="AB540" s="1130"/>
      <c r="AC540" s="1130"/>
      <c r="AD540" s="1130"/>
      <c r="AE540" s="8"/>
      <c r="AF540" s="8"/>
    </row>
    <row r="541" spans="1:32" ht="15.7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1130"/>
      <c r="Q541" s="1130"/>
      <c r="R541" s="1130"/>
      <c r="S541" s="1130"/>
      <c r="T541" s="1130"/>
      <c r="U541" s="1130"/>
      <c r="V541" s="1130"/>
      <c r="W541" s="1130"/>
      <c r="X541" s="1130"/>
      <c r="Y541" s="1130"/>
      <c r="Z541" s="1130"/>
      <c r="AA541" s="1130"/>
      <c r="AB541" s="1130"/>
      <c r="AC541" s="1130"/>
      <c r="AD541" s="1130"/>
      <c r="AE541" s="8"/>
      <c r="AF541" s="8"/>
    </row>
    <row r="542" spans="1:32" ht="15.7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1130"/>
      <c r="Q542" s="1130"/>
      <c r="R542" s="1130"/>
      <c r="S542" s="1130"/>
      <c r="T542" s="1130"/>
      <c r="U542" s="1130"/>
      <c r="V542" s="1130"/>
      <c r="W542" s="1130"/>
      <c r="X542" s="1130"/>
      <c r="Y542" s="1130"/>
      <c r="Z542" s="1130"/>
      <c r="AA542" s="1130"/>
      <c r="AB542" s="1130"/>
      <c r="AC542" s="1130"/>
      <c r="AD542" s="1130"/>
      <c r="AE542" s="8"/>
      <c r="AF542" s="8"/>
    </row>
    <row r="543" spans="1:32" ht="15.7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1130"/>
      <c r="Q543" s="1130"/>
      <c r="R543" s="1130"/>
      <c r="S543" s="1130"/>
      <c r="T543" s="1130"/>
      <c r="U543" s="1130"/>
      <c r="V543" s="1130"/>
      <c r="W543" s="1130"/>
      <c r="X543" s="1130"/>
      <c r="Y543" s="1130"/>
      <c r="Z543" s="1130"/>
      <c r="AA543" s="1130"/>
      <c r="AB543" s="1130"/>
      <c r="AC543" s="1130"/>
      <c r="AD543" s="1130"/>
      <c r="AE543" s="8"/>
      <c r="AF543" s="8"/>
    </row>
    <row r="544" spans="1:32" ht="15.7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1130"/>
      <c r="Q544" s="1130"/>
      <c r="R544" s="1130"/>
      <c r="S544" s="1130"/>
      <c r="T544" s="1130"/>
      <c r="U544" s="1130"/>
      <c r="V544" s="1130"/>
      <c r="W544" s="1130"/>
      <c r="X544" s="1130"/>
      <c r="Y544" s="1130"/>
      <c r="Z544" s="1130"/>
      <c r="AA544" s="1130"/>
      <c r="AB544" s="1130"/>
      <c r="AC544" s="1130"/>
      <c r="AD544" s="1130"/>
      <c r="AE544" s="8"/>
      <c r="AF544" s="8"/>
    </row>
    <row r="545" spans="1:32" ht="15.7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1130"/>
      <c r="Q545" s="1130"/>
      <c r="R545" s="1130"/>
      <c r="S545" s="1130"/>
      <c r="T545" s="1130"/>
      <c r="U545" s="1130"/>
      <c r="V545" s="1130"/>
      <c r="W545" s="1130"/>
      <c r="X545" s="1130"/>
      <c r="Y545" s="1130"/>
      <c r="Z545" s="1130"/>
      <c r="AA545" s="1130"/>
      <c r="AB545" s="1130"/>
      <c r="AC545" s="1130"/>
      <c r="AD545" s="1130"/>
      <c r="AE545" s="8"/>
      <c r="AF545" s="8"/>
    </row>
    <row r="546" spans="1:32" ht="15.7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1130"/>
      <c r="Q546" s="1130"/>
      <c r="R546" s="1130"/>
      <c r="S546" s="1130"/>
      <c r="T546" s="1130"/>
      <c r="U546" s="1130"/>
      <c r="V546" s="1130"/>
      <c r="W546" s="1130"/>
      <c r="X546" s="1130"/>
      <c r="Y546" s="1130"/>
      <c r="Z546" s="1130"/>
      <c r="AA546" s="1130"/>
      <c r="AB546" s="1130"/>
      <c r="AC546" s="1130"/>
      <c r="AD546" s="1130"/>
      <c r="AE546" s="8"/>
      <c r="AF546" s="8"/>
    </row>
    <row r="547" spans="1:32" ht="15.7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1130"/>
      <c r="Q547" s="1130"/>
      <c r="R547" s="1130"/>
      <c r="S547" s="1130"/>
      <c r="T547" s="1130"/>
      <c r="U547" s="1130"/>
      <c r="V547" s="1130"/>
      <c r="W547" s="1130"/>
      <c r="X547" s="1130"/>
      <c r="Y547" s="1130"/>
      <c r="Z547" s="1130"/>
      <c r="AA547" s="1130"/>
      <c r="AB547" s="1130"/>
      <c r="AC547" s="1130"/>
      <c r="AD547" s="1130"/>
      <c r="AE547" s="8"/>
      <c r="AF547" s="8"/>
    </row>
    <row r="548" spans="1:32" ht="15.7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1130"/>
      <c r="Q548" s="1130"/>
      <c r="R548" s="1130"/>
      <c r="S548" s="1130"/>
      <c r="T548" s="1130"/>
      <c r="U548" s="1130"/>
      <c r="V548" s="1130"/>
      <c r="W548" s="1130"/>
      <c r="X548" s="1130"/>
      <c r="Y548" s="1130"/>
      <c r="Z548" s="1130"/>
      <c r="AA548" s="1130"/>
      <c r="AB548" s="1130"/>
      <c r="AC548" s="1130"/>
      <c r="AD548" s="1130"/>
      <c r="AE548" s="8"/>
      <c r="AF548" s="8"/>
    </row>
    <row r="549" spans="1:32" ht="15.7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1130"/>
      <c r="Q549" s="1130"/>
      <c r="R549" s="1130"/>
      <c r="S549" s="1130"/>
      <c r="T549" s="1130"/>
      <c r="U549" s="1130"/>
      <c r="V549" s="1130"/>
      <c r="W549" s="1130"/>
      <c r="X549" s="1130"/>
      <c r="Y549" s="1130"/>
      <c r="Z549" s="1130"/>
      <c r="AA549" s="1130"/>
      <c r="AB549" s="1130"/>
      <c r="AC549" s="1130"/>
      <c r="AD549" s="1130"/>
      <c r="AE549" s="8"/>
      <c r="AF549" s="8"/>
    </row>
    <row r="550" spans="1:32" ht="15.7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1130"/>
      <c r="Q550" s="1130"/>
      <c r="R550" s="1130"/>
      <c r="S550" s="1130"/>
      <c r="T550" s="1130"/>
      <c r="U550" s="1130"/>
      <c r="V550" s="1130"/>
      <c r="W550" s="1130"/>
      <c r="X550" s="1130"/>
      <c r="Y550" s="1130"/>
      <c r="Z550" s="1130"/>
      <c r="AA550" s="1130"/>
      <c r="AB550" s="1130"/>
      <c r="AC550" s="1130"/>
      <c r="AD550" s="1130"/>
      <c r="AE550" s="8"/>
      <c r="AF550" s="8"/>
    </row>
    <row r="551" spans="1:32" ht="15.7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1130"/>
      <c r="Q551" s="1130"/>
      <c r="R551" s="1130"/>
      <c r="S551" s="1130"/>
      <c r="T551" s="1130"/>
      <c r="U551" s="1130"/>
      <c r="V551" s="1130"/>
      <c r="W551" s="1130"/>
      <c r="X551" s="1130"/>
      <c r="Y551" s="1130"/>
      <c r="Z551" s="1130"/>
      <c r="AA551" s="1130"/>
      <c r="AB551" s="1130"/>
      <c r="AC551" s="1130"/>
      <c r="AD551" s="1130"/>
      <c r="AE551" s="8"/>
      <c r="AF551" s="8"/>
    </row>
    <row r="552" spans="1:32" ht="15.7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1130"/>
      <c r="Q552" s="1130"/>
      <c r="R552" s="1130"/>
      <c r="S552" s="1130"/>
      <c r="T552" s="1130"/>
      <c r="U552" s="1130"/>
      <c r="V552" s="1130"/>
      <c r="W552" s="1130"/>
      <c r="X552" s="1130"/>
      <c r="Y552" s="1130"/>
      <c r="Z552" s="1130"/>
      <c r="AA552" s="1130"/>
      <c r="AB552" s="1130"/>
      <c r="AC552" s="1130"/>
      <c r="AD552" s="1130"/>
      <c r="AE552" s="8"/>
      <c r="AF552" s="8"/>
    </row>
    <row r="553" spans="1:32" ht="15.7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1130"/>
      <c r="Q553" s="1130"/>
      <c r="R553" s="1130"/>
      <c r="S553" s="1130"/>
      <c r="T553" s="1130"/>
      <c r="U553" s="1130"/>
      <c r="V553" s="1130"/>
      <c r="W553" s="1130"/>
      <c r="X553" s="1130"/>
      <c r="Y553" s="1130"/>
      <c r="Z553" s="1130"/>
      <c r="AA553" s="1130"/>
      <c r="AB553" s="1130"/>
      <c r="AC553" s="1130"/>
      <c r="AD553" s="1130"/>
      <c r="AE553" s="8"/>
      <c r="AF553" s="8"/>
    </row>
    <row r="554" spans="1:32" ht="15.7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1130"/>
      <c r="Q554" s="1130"/>
      <c r="R554" s="1130"/>
      <c r="S554" s="1130"/>
      <c r="T554" s="1130"/>
      <c r="U554" s="1130"/>
      <c r="V554" s="1130"/>
      <c r="W554" s="1130"/>
      <c r="X554" s="1130"/>
      <c r="Y554" s="1130"/>
      <c r="Z554" s="1130"/>
      <c r="AA554" s="1130"/>
      <c r="AB554" s="1130"/>
      <c r="AC554" s="1130"/>
      <c r="AD554" s="1130"/>
      <c r="AE554" s="8"/>
      <c r="AF554" s="8"/>
    </row>
    <row r="555" spans="1:32" ht="15.7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1130"/>
      <c r="Q555" s="1130"/>
      <c r="R555" s="1130"/>
      <c r="S555" s="1130"/>
      <c r="T555" s="1130"/>
      <c r="U555" s="1130"/>
      <c r="V555" s="1130"/>
      <c r="W555" s="1130"/>
      <c r="X555" s="1130"/>
      <c r="Y555" s="1130"/>
      <c r="Z555" s="1130"/>
      <c r="AA555" s="1130"/>
      <c r="AB555" s="1130"/>
      <c r="AC555" s="1130"/>
      <c r="AD555" s="1130"/>
      <c r="AE555" s="8"/>
      <c r="AF555" s="8"/>
    </row>
    <row r="556" spans="1:32" ht="15.7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1130"/>
      <c r="Q556" s="1130"/>
      <c r="R556" s="1130"/>
      <c r="S556" s="1130"/>
      <c r="T556" s="1130"/>
      <c r="U556" s="1130"/>
      <c r="V556" s="1130"/>
      <c r="W556" s="1130"/>
      <c r="X556" s="1130"/>
      <c r="Y556" s="1130"/>
      <c r="Z556" s="1130"/>
      <c r="AA556" s="1130"/>
      <c r="AB556" s="1130"/>
      <c r="AC556" s="1130"/>
      <c r="AD556" s="1130"/>
      <c r="AE556" s="8"/>
      <c r="AF556" s="8"/>
    </row>
    <row r="557" spans="1:32" ht="15.7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1130"/>
      <c r="Q557" s="1130"/>
      <c r="R557" s="1130"/>
      <c r="S557" s="1130"/>
      <c r="T557" s="1130"/>
      <c r="U557" s="1130"/>
      <c r="V557" s="1130"/>
      <c r="W557" s="1130"/>
      <c r="X557" s="1130"/>
      <c r="Y557" s="1130"/>
      <c r="Z557" s="1130"/>
      <c r="AA557" s="1130"/>
      <c r="AB557" s="1130"/>
      <c r="AC557" s="1130"/>
      <c r="AD557" s="1130"/>
      <c r="AE557" s="8"/>
      <c r="AF557" s="8"/>
    </row>
    <row r="558" spans="1:32" ht="15.7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1130"/>
      <c r="Q558" s="1130"/>
      <c r="R558" s="1130"/>
      <c r="S558" s="1130"/>
      <c r="T558" s="1130"/>
      <c r="U558" s="1130"/>
      <c r="V558" s="1130"/>
      <c r="W558" s="1130"/>
      <c r="X558" s="1130"/>
      <c r="Y558" s="1130"/>
      <c r="Z558" s="1130"/>
      <c r="AA558" s="1130"/>
      <c r="AB558" s="1130"/>
      <c r="AC558" s="1130"/>
      <c r="AD558" s="1130"/>
      <c r="AE558" s="8"/>
      <c r="AF558" s="8"/>
    </row>
    <row r="559" spans="1:32" ht="15.7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1130"/>
      <c r="Q559" s="1130"/>
      <c r="R559" s="1130"/>
      <c r="S559" s="1130"/>
      <c r="T559" s="1130"/>
      <c r="U559" s="1130"/>
      <c r="V559" s="1130"/>
      <c r="W559" s="1130"/>
      <c r="X559" s="1130"/>
      <c r="Y559" s="1130"/>
      <c r="Z559" s="1130"/>
      <c r="AA559" s="1130"/>
      <c r="AB559" s="1130"/>
      <c r="AC559" s="1130"/>
      <c r="AD559" s="1130"/>
      <c r="AE559" s="8"/>
      <c r="AF559" s="8"/>
    </row>
    <row r="560" spans="1:32" ht="15.7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1130"/>
      <c r="Q560" s="1130"/>
      <c r="R560" s="1130"/>
      <c r="S560" s="1130"/>
      <c r="T560" s="1130"/>
      <c r="U560" s="1130"/>
      <c r="V560" s="1130"/>
      <c r="W560" s="1130"/>
      <c r="X560" s="1130"/>
      <c r="Y560" s="1130"/>
      <c r="Z560" s="1130"/>
      <c r="AA560" s="1130"/>
      <c r="AB560" s="1130"/>
      <c r="AC560" s="1130"/>
      <c r="AD560" s="1130"/>
      <c r="AE560" s="8"/>
      <c r="AF560" s="8"/>
    </row>
    <row r="561" spans="1:32" ht="15.7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1130"/>
      <c r="Q561" s="1130"/>
      <c r="R561" s="1130"/>
      <c r="S561" s="1130"/>
      <c r="T561" s="1130"/>
      <c r="U561" s="1130"/>
      <c r="V561" s="1130"/>
      <c r="W561" s="1130"/>
      <c r="X561" s="1130"/>
      <c r="Y561" s="1130"/>
      <c r="Z561" s="1130"/>
      <c r="AA561" s="1130"/>
      <c r="AB561" s="1130"/>
      <c r="AC561" s="1130"/>
      <c r="AD561" s="1130"/>
      <c r="AE561" s="8"/>
      <c r="AF561" s="8"/>
    </row>
    <row r="562" spans="1:32" ht="15.7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1130"/>
      <c r="Q562" s="1130"/>
      <c r="R562" s="1130"/>
      <c r="S562" s="1130"/>
      <c r="T562" s="1130"/>
      <c r="U562" s="1130"/>
      <c r="V562" s="1130"/>
      <c r="W562" s="1130"/>
      <c r="X562" s="1130"/>
      <c r="Y562" s="1130"/>
      <c r="Z562" s="1130"/>
      <c r="AA562" s="1130"/>
      <c r="AB562" s="1130"/>
      <c r="AC562" s="1130"/>
      <c r="AD562" s="1130"/>
      <c r="AE562" s="8"/>
      <c r="AF562" s="8"/>
    </row>
    <row r="563" spans="1:32" ht="15.7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1130"/>
      <c r="Q563" s="1130"/>
      <c r="R563" s="1130"/>
      <c r="S563" s="1130"/>
      <c r="T563" s="1130"/>
      <c r="U563" s="1130"/>
      <c r="V563" s="1130"/>
      <c r="W563" s="1130"/>
      <c r="X563" s="1130"/>
      <c r="Y563" s="1130"/>
      <c r="Z563" s="1130"/>
      <c r="AA563" s="1130"/>
      <c r="AB563" s="1130"/>
      <c r="AC563" s="1130"/>
      <c r="AD563" s="1130"/>
      <c r="AE563" s="8"/>
      <c r="AF563" s="8"/>
    </row>
    <row r="564" spans="1:32" ht="15.7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1130"/>
      <c r="Q564" s="1130"/>
      <c r="R564" s="1130"/>
      <c r="S564" s="1130"/>
      <c r="T564" s="1130"/>
      <c r="U564" s="1130"/>
      <c r="V564" s="1130"/>
      <c r="W564" s="1130"/>
      <c r="X564" s="1130"/>
      <c r="Y564" s="1130"/>
      <c r="Z564" s="1130"/>
      <c r="AA564" s="1130"/>
      <c r="AB564" s="1130"/>
      <c r="AC564" s="1130"/>
      <c r="AD564" s="1130"/>
      <c r="AE564" s="8"/>
      <c r="AF564" s="8"/>
    </row>
    <row r="565" spans="1:32" ht="15.7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1130"/>
      <c r="Q565" s="1130"/>
      <c r="R565" s="1130"/>
      <c r="S565" s="1130"/>
      <c r="T565" s="1130"/>
      <c r="U565" s="1130"/>
      <c r="V565" s="1130"/>
      <c r="W565" s="1130"/>
      <c r="X565" s="1130"/>
      <c r="Y565" s="1130"/>
      <c r="Z565" s="1130"/>
      <c r="AA565" s="1130"/>
      <c r="AB565" s="1130"/>
      <c r="AC565" s="1130"/>
      <c r="AD565" s="1130"/>
      <c r="AE565" s="8"/>
      <c r="AF565" s="8"/>
    </row>
    <row r="566" spans="1:32" ht="15.7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1130"/>
      <c r="Q566" s="1130"/>
      <c r="R566" s="1130"/>
      <c r="S566" s="1130"/>
      <c r="T566" s="1130"/>
      <c r="U566" s="1130"/>
      <c r="V566" s="1130"/>
      <c r="W566" s="1130"/>
      <c r="X566" s="1130"/>
      <c r="Y566" s="1130"/>
      <c r="Z566" s="1130"/>
      <c r="AA566" s="1130"/>
      <c r="AB566" s="1130"/>
      <c r="AC566" s="1130"/>
      <c r="AD566" s="1130"/>
      <c r="AE566" s="8"/>
      <c r="AF566" s="8"/>
    </row>
    <row r="567" spans="1:32" ht="15.7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1130"/>
      <c r="Q567" s="1130"/>
      <c r="R567" s="1130"/>
      <c r="S567" s="1130"/>
      <c r="T567" s="1130"/>
      <c r="U567" s="1130"/>
      <c r="V567" s="1130"/>
      <c r="W567" s="1130"/>
      <c r="X567" s="1130"/>
      <c r="Y567" s="1130"/>
      <c r="Z567" s="1130"/>
      <c r="AA567" s="1130"/>
      <c r="AB567" s="1130"/>
      <c r="AC567" s="1130"/>
      <c r="AD567" s="1130"/>
      <c r="AE567" s="8"/>
      <c r="AF567" s="8"/>
    </row>
    <row r="568" spans="1:32" ht="15.7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1130"/>
      <c r="Q568" s="1130"/>
      <c r="R568" s="1130"/>
      <c r="S568" s="1130"/>
      <c r="T568" s="1130"/>
      <c r="U568" s="1130"/>
      <c r="V568" s="1130"/>
      <c r="W568" s="1130"/>
      <c r="X568" s="1130"/>
      <c r="Y568" s="1130"/>
      <c r="Z568" s="1130"/>
      <c r="AA568" s="1130"/>
      <c r="AB568" s="1130"/>
      <c r="AC568" s="1130"/>
      <c r="AD568" s="1130"/>
      <c r="AE568" s="8"/>
      <c r="AF568" s="8"/>
    </row>
    <row r="569" spans="1:32" ht="15.7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1130"/>
      <c r="Q569" s="1130"/>
      <c r="R569" s="1130"/>
      <c r="S569" s="1130"/>
      <c r="T569" s="1130"/>
      <c r="U569" s="1130"/>
      <c r="V569" s="1130"/>
      <c r="W569" s="1130"/>
      <c r="X569" s="1130"/>
      <c r="Y569" s="1130"/>
      <c r="Z569" s="1130"/>
      <c r="AA569" s="1130"/>
      <c r="AB569" s="1130"/>
      <c r="AC569" s="1130"/>
      <c r="AD569" s="1130"/>
      <c r="AE569" s="8"/>
      <c r="AF569" s="8"/>
    </row>
    <row r="570" spans="1:32" ht="15.7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1130"/>
      <c r="Q570" s="1130"/>
      <c r="R570" s="1130"/>
      <c r="S570" s="1130"/>
      <c r="T570" s="1130"/>
      <c r="U570" s="1130"/>
      <c r="V570" s="1130"/>
      <c r="W570" s="1130"/>
      <c r="X570" s="1130"/>
      <c r="Y570" s="1130"/>
      <c r="Z570" s="1130"/>
      <c r="AA570" s="1130"/>
      <c r="AB570" s="1130"/>
      <c r="AC570" s="1130"/>
      <c r="AD570" s="1130"/>
      <c r="AE570" s="8"/>
      <c r="AF570" s="8"/>
    </row>
    <row r="571" spans="1:32" ht="15.7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1130"/>
      <c r="Q571" s="1130"/>
      <c r="R571" s="1130"/>
      <c r="S571" s="1130"/>
      <c r="T571" s="1130"/>
      <c r="U571" s="1130"/>
      <c r="V571" s="1130"/>
      <c r="W571" s="1130"/>
      <c r="X571" s="1130"/>
      <c r="Y571" s="1130"/>
      <c r="Z571" s="1130"/>
      <c r="AA571" s="1130"/>
      <c r="AB571" s="1130"/>
      <c r="AC571" s="1130"/>
      <c r="AD571" s="1130"/>
      <c r="AE571" s="8"/>
      <c r="AF571" s="8"/>
    </row>
    <row r="572" spans="1:32" ht="15.7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1130"/>
      <c r="Q572" s="1130"/>
      <c r="R572" s="1130"/>
      <c r="S572" s="1130"/>
      <c r="T572" s="1130"/>
      <c r="U572" s="1130"/>
      <c r="V572" s="1130"/>
      <c r="W572" s="1130"/>
      <c r="X572" s="1130"/>
      <c r="Y572" s="1130"/>
      <c r="Z572" s="1130"/>
      <c r="AA572" s="1130"/>
      <c r="AB572" s="1130"/>
      <c r="AC572" s="1130"/>
      <c r="AD572" s="1130"/>
      <c r="AE572" s="8"/>
      <c r="AF572" s="8"/>
    </row>
    <row r="573" spans="1:32" ht="15.7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1130"/>
      <c r="Q573" s="1130"/>
      <c r="R573" s="1130"/>
      <c r="S573" s="1130"/>
      <c r="T573" s="1130"/>
      <c r="U573" s="1130"/>
      <c r="V573" s="1130"/>
      <c r="W573" s="1130"/>
      <c r="X573" s="1130"/>
      <c r="Y573" s="1130"/>
      <c r="Z573" s="1130"/>
      <c r="AA573" s="1130"/>
      <c r="AB573" s="1130"/>
      <c r="AC573" s="1130"/>
      <c r="AD573" s="1130"/>
      <c r="AE573" s="8"/>
      <c r="AF573" s="8"/>
    </row>
    <row r="574" spans="1:32" ht="15.7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1130"/>
      <c r="Q574" s="1130"/>
      <c r="R574" s="1130"/>
      <c r="S574" s="1130"/>
      <c r="T574" s="1130"/>
      <c r="U574" s="1130"/>
      <c r="V574" s="1130"/>
      <c r="W574" s="1130"/>
      <c r="X574" s="1130"/>
      <c r="Y574" s="1130"/>
      <c r="Z574" s="1130"/>
      <c r="AA574" s="1130"/>
      <c r="AB574" s="1130"/>
      <c r="AC574" s="1130"/>
      <c r="AD574" s="1130"/>
      <c r="AE574" s="8"/>
      <c r="AF574" s="8"/>
    </row>
    <row r="575" spans="1:32" ht="15.7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1130"/>
      <c r="Q575" s="1130"/>
      <c r="R575" s="1130"/>
      <c r="S575" s="1130"/>
      <c r="T575" s="1130"/>
      <c r="U575" s="1130"/>
      <c r="V575" s="1130"/>
      <c r="W575" s="1130"/>
      <c r="X575" s="1130"/>
      <c r="Y575" s="1130"/>
      <c r="Z575" s="1130"/>
      <c r="AA575" s="1130"/>
      <c r="AB575" s="1130"/>
      <c r="AC575" s="1130"/>
      <c r="AD575" s="1130"/>
      <c r="AE575" s="8"/>
      <c r="AF575" s="8"/>
    </row>
    <row r="576" spans="1:32" ht="15.7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1130"/>
      <c r="Q576" s="1130"/>
      <c r="R576" s="1130"/>
      <c r="S576" s="1130"/>
      <c r="T576" s="1130"/>
      <c r="U576" s="1130"/>
      <c r="V576" s="1130"/>
      <c r="W576" s="1130"/>
      <c r="X576" s="1130"/>
      <c r="Y576" s="1130"/>
      <c r="Z576" s="1130"/>
      <c r="AA576" s="1130"/>
      <c r="AB576" s="1130"/>
      <c r="AC576" s="1130"/>
      <c r="AD576" s="1130"/>
      <c r="AE576" s="8"/>
      <c r="AF576" s="8"/>
    </row>
    <row r="577" spans="1:32" ht="15.7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1130"/>
      <c r="Q577" s="1130"/>
      <c r="R577" s="1130"/>
      <c r="S577" s="1130"/>
      <c r="T577" s="1130"/>
      <c r="U577" s="1130"/>
      <c r="V577" s="1130"/>
      <c r="W577" s="1130"/>
      <c r="X577" s="1130"/>
      <c r="Y577" s="1130"/>
      <c r="Z577" s="1130"/>
      <c r="AA577" s="1130"/>
      <c r="AB577" s="1130"/>
      <c r="AC577" s="1130"/>
      <c r="AD577" s="1130"/>
      <c r="AE577" s="8"/>
      <c r="AF577" s="8"/>
    </row>
    <row r="578" spans="1:32" ht="15.7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1130"/>
      <c r="Q578" s="1130"/>
      <c r="R578" s="1130"/>
      <c r="S578" s="1130"/>
      <c r="T578" s="1130"/>
      <c r="U578" s="1130"/>
      <c r="V578" s="1130"/>
      <c r="W578" s="1130"/>
      <c r="X578" s="1130"/>
      <c r="Y578" s="1130"/>
      <c r="Z578" s="1130"/>
      <c r="AA578" s="1130"/>
      <c r="AB578" s="1130"/>
      <c r="AC578" s="1130"/>
      <c r="AD578" s="1130"/>
      <c r="AE578" s="8"/>
      <c r="AF578" s="8"/>
    </row>
    <row r="579" spans="1:32" ht="15.7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1130"/>
      <c r="Q579" s="1130"/>
      <c r="R579" s="1130"/>
      <c r="S579" s="1130"/>
      <c r="T579" s="1130"/>
      <c r="U579" s="1130"/>
      <c r="V579" s="1130"/>
      <c r="W579" s="1130"/>
      <c r="X579" s="1130"/>
      <c r="Y579" s="1130"/>
      <c r="Z579" s="1130"/>
      <c r="AA579" s="1130"/>
      <c r="AB579" s="1130"/>
      <c r="AC579" s="1130"/>
      <c r="AD579" s="1130"/>
      <c r="AE579" s="8"/>
      <c r="AF579" s="8"/>
    </row>
    <row r="580" spans="1:32" ht="15.7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1130"/>
      <c r="Q580" s="1130"/>
      <c r="R580" s="1130"/>
      <c r="S580" s="1130"/>
      <c r="T580" s="1130"/>
      <c r="U580" s="1130"/>
      <c r="V580" s="1130"/>
      <c r="W580" s="1130"/>
      <c r="X580" s="1130"/>
      <c r="Y580" s="1130"/>
      <c r="Z580" s="1130"/>
      <c r="AA580" s="1130"/>
      <c r="AB580" s="1130"/>
      <c r="AC580" s="1130"/>
      <c r="AD580" s="1130"/>
      <c r="AE580" s="8"/>
      <c r="AF580" s="8"/>
    </row>
    <row r="581" spans="1:32" ht="15.7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1130"/>
      <c r="Q581" s="1130"/>
      <c r="R581" s="1130"/>
      <c r="S581" s="1130"/>
      <c r="T581" s="1130"/>
      <c r="U581" s="1130"/>
      <c r="V581" s="1130"/>
      <c r="W581" s="1130"/>
      <c r="X581" s="1130"/>
      <c r="Y581" s="1130"/>
      <c r="Z581" s="1130"/>
      <c r="AA581" s="1130"/>
      <c r="AB581" s="1130"/>
      <c r="AC581" s="1130"/>
      <c r="AD581" s="1130"/>
      <c r="AE581" s="8"/>
      <c r="AF581" s="8"/>
    </row>
    <row r="582" spans="1:32" ht="15.7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1130"/>
      <c r="Q582" s="1130"/>
      <c r="R582" s="1130"/>
      <c r="S582" s="1130"/>
      <c r="T582" s="1130"/>
      <c r="U582" s="1130"/>
      <c r="V582" s="1130"/>
      <c r="W582" s="1130"/>
      <c r="X582" s="1130"/>
      <c r="Y582" s="1130"/>
      <c r="Z582" s="1130"/>
      <c r="AA582" s="1130"/>
      <c r="AB582" s="1130"/>
      <c r="AC582" s="1130"/>
      <c r="AD582" s="1130"/>
      <c r="AE582" s="8"/>
      <c r="AF582" s="8"/>
    </row>
    <row r="583" spans="1:32" ht="15.7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1130"/>
      <c r="Q583" s="1130"/>
      <c r="R583" s="1130"/>
      <c r="S583" s="1130"/>
      <c r="T583" s="1130"/>
      <c r="U583" s="1130"/>
      <c r="V583" s="1130"/>
      <c r="W583" s="1130"/>
      <c r="X583" s="1130"/>
      <c r="Y583" s="1130"/>
      <c r="Z583" s="1130"/>
      <c r="AA583" s="1130"/>
      <c r="AB583" s="1130"/>
      <c r="AC583" s="1130"/>
      <c r="AD583" s="1130"/>
      <c r="AE583" s="8"/>
      <c r="AF583" s="8"/>
    </row>
    <row r="584" spans="1:32" ht="15.7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1130"/>
      <c r="Q584" s="1130"/>
      <c r="R584" s="1130"/>
      <c r="S584" s="1130"/>
      <c r="T584" s="1130"/>
      <c r="U584" s="1130"/>
      <c r="V584" s="1130"/>
      <c r="W584" s="1130"/>
      <c r="X584" s="1130"/>
      <c r="Y584" s="1130"/>
      <c r="Z584" s="1130"/>
      <c r="AA584" s="1130"/>
      <c r="AB584" s="1130"/>
      <c r="AC584" s="1130"/>
      <c r="AD584" s="1130"/>
      <c r="AE584" s="8"/>
      <c r="AF584" s="8"/>
    </row>
    <row r="585" spans="1:32" ht="15.7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1130"/>
      <c r="Q585" s="1130"/>
      <c r="R585" s="1130"/>
      <c r="S585" s="1130"/>
      <c r="T585" s="1130"/>
      <c r="U585" s="1130"/>
      <c r="V585" s="1130"/>
      <c r="W585" s="1130"/>
      <c r="X585" s="1130"/>
      <c r="Y585" s="1130"/>
      <c r="Z585" s="1130"/>
      <c r="AA585" s="1130"/>
      <c r="AB585" s="1130"/>
      <c r="AC585" s="1130"/>
      <c r="AD585" s="1130"/>
      <c r="AE585" s="8"/>
      <c r="AF585" s="8"/>
    </row>
    <row r="586" spans="1:32" ht="15.7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1130"/>
      <c r="Q586" s="1130"/>
      <c r="R586" s="1130"/>
      <c r="S586" s="1130"/>
      <c r="T586" s="1130"/>
      <c r="U586" s="1130"/>
      <c r="V586" s="1130"/>
      <c r="W586" s="1130"/>
      <c r="X586" s="1130"/>
      <c r="Y586" s="1130"/>
      <c r="Z586" s="1130"/>
      <c r="AA586" s="1130"/>
      <c r="AB586" s="1130"/>
      <c r="AC586" s="1130"/>
      <c r="AD586" s="1130"/>
      <c r="AE586" s="8"/>
      <c r="AF586" s="8"/>
    </row>
    <row r="587" spans="1:32" ht="15.7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1130"/>
      <c r="Q587" s="1130"/>
      <c r="R587" s="1130"/>
      <c r="S587" s="1130"/>
      <c r="T587" s="1130"/>
      <c r="U587" s="1130"/>
      <c r="V587" s="1130"/>
      <c r="W587" s="1130"/>
      <c r="X587" s="1130"/>
      <c r="Y587" s="1130"/>
      <c r="Z587" s="1130"/>
      <c r="AA587" s="1130"/>
      <c r="AB587" s="1130"/>
      <c r="AC587" s="1130"/>
      <c r="AD587" s="1130"/>
      <c r="AE587" s="8"/>
      <c r="AF587" s="8"/>
    </row>
    <row r="588" spans="1:32" ht="15.7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1130"/>
      <c r="Q588" s="1130"/>
      <c r="R588" s="1130"/>
      <c r="S588" s="1130"/>
      <c r="T588" s="1130"/>
      <c r="U588" s="1130"/>
      <c r="V588" s="1130"/>
      <c r="W588" s="1130"/>
      <c r="X588" s="1130"/>
      <c r="Y588" s="1130"/>
      <c r="Z588" s="1130"/>
      <c r="AA588" s="1130"/>
      <c r="AB588" s="1130"/>
      <c r="AC588" s="1130"/>
      <c r="AD588" s="1130"/>
      <c r="AE588" s="8"/>
      <c r="AF588" s="8"/>
    </row>
    <row r="589" spans="1:32" ht="15.7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1130"/>
      <c r="Q589" s="1130"/>
      <c r="R589" s="1130"/>
      <c r="S589" s="1130"/>
      <c r="T589" s="1130"/>
      <c r="U589" s="1130"/>
      <c r="V589" s="1130"/>
      <c r="W589" s="1130"/>
      <c r="X589" s="1130"/>
      <c r="Y589" s="1130"/>
      <c r="Z589" s="1130"/>
      <c r="AA589" s="1130"/>
      <c r="AB589" s="1130"/>
      <c r="AC589" s="1130"/>
      <c r="AD589" s="1130"/>
      <c r="AE589" s="8"/>
      <c r="AF589" s="8"/>
    </row>
    <row r="590" spans="1:32" ht="15.7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1130"/>
      <c r="Q590" s="1130"/>
      <c r="R590" s="1130"/>
      <c r="S590" s="1130"/>
      <c r="T590" s="1130"/>
      <c r="U590" s="1130"/>
      <c r="V590" s="1130"/>
      <c r="W590" s="1130"/>
      <c r="X590" s="1130"/>
      <c r="Y590" s="1130"/>
      <c r="Z590" s="1130"/>
      <c r="AA590" s="1130"/>
      <c r="AB590" s="1130"/>
      <c r="AC590" s="1130"/>
      <c r="AD590" s="1130"/>
      <c r="AE590" s="8"/>
      <c r="AF590" s="8"/>
    </row>
    <row r="591" spans="1:32" ht="15.7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1130"/>
      <c r="Q591" s="1130"/>
      <c r="R591" s="1130"/>
      <c r="S591" s="1130"/>
      <c r="T591" s="1130"/>
      <c r="U591" s="1130"/>
      <c r="V591" s="1130"/>
      <c r="W591" s="1130"/>
      <c r="X591" s="1130"/>
      <c r="Y591" s="1130"/>
      <c r="Z591" s="1130"/>
      <c r="AA591" s="1130"/>
      <c r="AB591" s="1130"/>
      <c r="AC591" s="1130"/>
      <c r="AD591" s="1130"/>
      <c r="AE591" s="8"/>
      <c r="AF591" s="8"/>
    </row>
    <row r="592" spans="1:32" ht="15.7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1130"/>
      <c r="Q592" s="1130"/>
      <c r="R592" s="1130"/>
      <c r="S592" s="1130"/>
      <c r="T592" s="1130"/>
      <c r="U592" s="1130"/>
      <c r="V592" s="1130"/>
      <c r="W592" s="1130"/>
      <c r="X592" s="1130"/>
      <c r="Y592" s="1130"/>
      <c r="Z592" s="1130"/>
      <c r="AA592" s="1130"/>
      <c r="AB592" s="1130"/>
      <c r="AC592" s="1130"/>
      <c r="AD592" s="1130"/>
      <c r="AE592" s="8"/>
      <c r="AF592" s="8"/>
    </row>
    <row r="593" spans="1:32" ht="15.7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1130"/>
      <c r="Q593" s="1130"/>
      <c r="R593" s="1130"/>
      <c r="S593" s="1130"/>
      <c r="T593" s="1130"/>
      <c r="U593" s="1130"/>
      <c r="V593" s="1130"/>
      <c r="W593" s="1130"/>
      <c r="X593" s="1130"/>
      <c r="Y593" s="1130"/>
      <c r="Z593" s="1130"/>
      <c r="AA593" s="1130"/>
      <c r="AB593" s="1130"/>
      <c r="AC593" s="1130"/>
      <c r="AD593" s="1130"/>
      <c r="AE593" s="8"/>
      <c r="AF593" s="8"/>
    </row>
    <row r="594" spans="1:32" ht="15.7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1130"/>
      <c r="Q594" s="1130"/>
      <c r="R594" s="1130"/>
      <c r="S594" s="1130"/>
      <c r="T594" s="1130"/>
      <c r="U594" s="1130"/>
      <c r="V594" s="1130"/>
      <c r="W594" s="1130"/>
      <c r="X594" s="1130"/>
      <c r="Y594" s="1130"/>
      <c r="Z594" s="1130"/>
      <c r="AA594" s="1130"/>
      <c r="AB594" s="1130"/>
      <c r="AC594" s="1130"/>
      <c r="AD594" s="1130"/>
      <c r="AE594" s="8"/>
      <c r="AF594" s="8"/>
    </row>
    <row r="595" spans="1:32" ht="15.7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1130"/>
      <c r="Q595" s="1130"/>
      <c r="R595" s="1130"/>
      <c r="S595" s="1130"/>
      <c r="T595" s="1130"/>
      <c r="U595" s="1130"/>
      <c r="V595" s="1130"/>
      <c r="W595" s="1130"/>
      <c r="X595" s="1130"/>
      <c r="Y595" s="1130"/>
      <c r="Z595" s="1130"/>
      <c r="AA595" s="1130"/>
      <c r="AB595" s="1130"/>
      <c r="AC595" s="1130"/>
      <c r="AD595" s="1130"/>
      <c r="AE595" s="8"/>
      <c r="AF595" s="8"/>
    </row>
    <row r="596" spans="1:32" ht="15.7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1130"/>
      <c r="Q596" s="1130"/>
      <c r="R596" s="1130"/>
      <c r="S596" s="1130"/>
      <c r="T596" s="1130"/>
      <c r="U596" s="1130"/>
      <c r="V596" s="1130"/>
      <c r="W596" s="1130"/>
      <c r="X596" s="1130"/>
      <c r="Y596" s="1130"/>
      <c r="Z596" s="1130"/>
      <c r="AA596" s="1130"/>
      <c r="AB596" s="1130"/>
      <c r="AC596" s="1130"/>
      <c r="AD596" s="1130"/>
      <c r="AE596" s="8"/>
      <c r="AF596" s="8"/>
    </row>
    <row r="597" spans="1:32" ht="15.7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1130"/>
      <c r="Q597" s="1130"/>
      <c r="R597" s="1130"/>
      <c r="S597" s="1130"/>
      <c r="T597" s="1130"/>
      <c r="U597" s="1130"/>
      <c r="V597" s="1130"/>
      <c r="W597" s="1130"/>
      <c r="X597" s="1130"/>
      <c r="Y597" s="1130"/>
      <c r="Z597" s="1130"/>
      <c r="AA597" s="1130"/>
      <c r="AB597" s="1130"/>
      <c r="AC597" s="1130"/>
      <c r="AD597" s="1130"/>
      <c r="AE597" s="8"/>
      <c r="AF597" s="8"/>
    </row>
    <row r="598" spans="1:32" ht="15.7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1130"/>
      <c r="Q598" s="1130"/>
      <c r="R598" s="1130"/>
      <c r="S598" s="1130"/>
      <c r="T598" s="1130"/>
      <c r="U598" s="1130"/>
      <c r="V598" s="1130"/>
      <c r="W598" s="1130"/>
      <c r="X598" s="1130"/>
      <c r="Y598" s="1130"/>
      <c r="Z598" s="1130"/>
      <c r="AA598" s="1130"/>
      <c r="AB598" s="1130"/>
      <c r="AC598" s="1130"/>
      <c r="AD598" s="1130"/>
      <c r="AE598" s="8"/>
      <c r="AF598" s="8"/>
    </row>
    <row r="599" spans="1:32" ht="15.7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1130"/>
      <c r="Q599" s="1130"/>
      <c r="R599" s="1130"/>
      <c r="S599" s="1130"/>
      <c r="T599" s="1130"/>
      <c r="U599" s="1130"/>
      <c r="V599" s="1130"/>
      <c r="W599" s="1130"/>
      <c r="X599" s="1130"/>
      <c r="Y599" s="1130"/>
      <c r="Z599" s="1130"/>
      <c r="AA599" s="1130"/>
      <c r="AB599" s="1130"/>
      <c r="AC599" s="1130"/>
      <c r="AD599" s="1130"/>
      <c r="AE599" s="8"/>
      <c r="AF599" s="8"/>
    </row>
    <row r="600" spans="1:32" ht="15.7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1130"/>
      <c r="Q600" s="1130"/>
      <c r="R600" s="1130"/>
      <c r="S600" s="1130"/>
      <c r="T600" s="1130"/>
      <c r="U600" s="1130"/>
      <c r="V600" s="1130"/>
      <c r="W600" s="1130"/>
      <c r="X600" s="1130"/>
      <c r="Y600" s="1130"/>
      <c r="Z600" s="1130"/>
      <c r="AA600" s="1130"/>
      <c r="AB600" s="1130"/>
      <c r="AC600" s="1130"/>
      <c r="AD600" s="1130"/>
      <c r="AE600" s="8"/>
      <c r="AF600" s="8"/>
    </row>
    <row r="601" spans="1:32" ht="15.7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1130"/>
      <c r="Q601" s="1130"/>
      <c r="R601" s="1130"/>
      <c r="S601" s="1130"/>
      <c r="T601" s="1130"/>
      <c r="U601" s="1130"/>
      <c r="V601" s="1130"/>
      <c r="W601" s="1130"/>
      <c r="X601" s="1130"/>
      <c r="Y601" s="1130"/>
      <c r="Z601" s="1130"/>
      <c r="AA601" s="1130"/>
      <c r="AB601" s="1130"/>
      <c r="AC601" s="1130"/>
      <c r="AD601" s="1130"/>
      <c r="AE601" s="8"/>
      <c r="AF601" s="8"/>
    </row>
    <row r="602" spans="1:32" ht="15.7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1130"/>
      <c r="Q602" s="1130"/>
      <c r="R602" s="1130"/>
      <c r="S602" s="1130"/>
      <c r="T602" s="1130"/>
      <c r="U602" s="1130"/>
      <c r="V602" s="1130"/>
      <c r="W602" s="1130"/>
      <c r="X602" s="1130"/>
      <c r="Y602" s="1130"/>
      <c r="Z602" s="1130"/>
      <c r="AA602" s="1130"/>
      <c r="AB602" s="1130"/>
      <c r="AC602" s="1130"/>
      <c r="AD602" s="1130"/>
      <c r="AE602" s="8"/>
      <c r="AF602" s="8"/>
    </row>
    <row r="603" spans="1:32" ht="15.7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1130"/>
      <c r="Q603" s="1130"/>
      <c r="R603" s="1130"/>
      <c r="S603" s="1130"/>
      <c r="T603" s="1130"/>
      <c r="U603" s="1130"/>
      <c r="V603" s="1130"/>
      <c r="W603" s="1130"/>
      <c r="X603" s="1130"/>
      <c r="Y603" s="1130"/>
      <c r="Z603" s="1130"/>
      <c r="AA603" s="1130"/>
      <c r="AB603" s="1130"/>
      <c r="AC603" s="1130"/>
      <c r="AD603" s="1130"/>
      <c r="AE603" s="8"/>
      <c r="AF603" s="8"/>
    </row>
    <row r="604" spans="1:32" ht="15.7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1130"/>
      <c r="Q604" s="1130"/>
      <c r="R604" s="1130"/>
      <c r="S604" s="1130"/>
      <c r="T604" s="1130"/>
      <c r="U604" s="1130"/>
      <c r="V604" s="1130"/>
      <c r="W604" s="1130"/>
      <c r="X604" s="1130"/>
      <c r="Y604" s="1130"/>
      <c r="Z604" s="1130"/>
      <c r="AA604" s="1130"/>
      <c r="AB604" s="1130"/>
      <c r="AC604" s="1130"/>
      <c r="AD604" s="1130"/>
      <c r="AE604" s="8"/>
      <c r="AF604" s="8"/>
    </row>
    <row r="605" spans="1:32" ht="15.7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1130"/>
      <c r="Q605" s="1130"/>
      <c r="R605" s="1130"/>
      <c r="S605" s="1130"/>
      <c r="T605" s="1130"/>
      <c r="U605" s="1130"/>
      <c r="V605" s="1130"/>
      <c r="W605" s="1130"/>
      <c r="X605" s="1130"/>
      <c r="Y605" s="1130"/>
      <c r="Z605" s="1130"/>
      <c r="AA605" s="1130"/>
      <c r="AB605" s="1130"/>
      <c r="AC605" s="1130"/>
      <c r="AD605" s="1130"/>
      <c r="AE605" s="8"/>
      <c r="AF605" s="8"/>
    </row>
    <row r="606" spans="1:32" ht="15.7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1130"/>
      <c r="Q606" s="1130"/>
      <c r="R606" s="1130"/>
      <c r="S606" s="1130"/>
      <c r="T606" s="1130"/>
      <c r="U606" s="1130"/>
      <c r="V606" s="1130"/>
      <c r="W606" s="1130"/>
      <c r="X606" s="1130"/>
      <c r="Y606" s="1130"/>
      <c r="Z606" s="1130"/>
      <c r="AA606" s="1130"/>
      <c r="AB606" s="1130"/>
      <c r="AC606" s="1130"/>
      <c r="AD606" s="1130"/>
      <c r="AE606" s="8"/>
      <c r="AF606" s="8"/>
    </row>
    <row r="607" spans="1:32" ht="15.7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1130"/>
      <c r="Q607" s="1130"/>
      <c r="R607" s="1130"/>
      <c r="S607" s="1130"/>
      <c r="T607" s="1130"/>
      <c r="U607" s="1130"/>
      <c r="V607" s="1130"/>
      <c r="W607" s="1130"/>
      <c r="X607" s="1130"/>
      <c r="Y607" s="1130"/>
      <c r="Z607" s="1130"/>
      <c r="AA607" s="1130"/>
      <c r="AB607" s="1130"/>
      <c r="AC607" s="1130"/>
      <c r="AD607" s="1130"/>
      <c r="AE607" s="8"/>
      <c r="AF607" s="8"/>
    </row>
    <row r="608" spans="1:32" ht="15.7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1130"/>
      <c r="Q608" s="1130"/>
      <c r="R608" s="1130"/>
      <c r="S608" s="1130"/>
      <c r="T608" s="1130"/>
      <c r="U608" s="1130"/>
      <c r="V608" s="1130"/>
      <c r="W608" s="1130"/>
      <c r="X608" s="1130"/>
      <c r="Y608" s="1130"/>
      <c r="Z608" s="1130"/>
      <c r="AA608" s="1130"/>
      <c r="AB608" s="1130"/>
      <c r="AC608" s="1130"/>
      <c r="AD608" s="1130"/>
      <c r="AE608" s="8"/>
      <c r="AF608" s="8"/>
    </row>
    <row r="609" spans="1:32" ht="15.7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1130"/>
      <c r="Q609" s="1130"/>
      <c r="R609" s="1130"/>
      <c r="S609" s="1130"/>
      <c r="T609" s="1130"/>
      <c r="U609" s="1130"/>
      <c r="V609" s="1130"/>
      <c r="W609" s="1130"/>
      <c r="X609" s="1130"/>
      <c r="Y609" s="1130"/>
      <c r="Z609" s="1130"/>
      <c r="AA609" s="1130"/>
      <c r="AB609" s="1130"/>
      <c r="AC609" s="1130"/>
      <c r="AD609" s="1130"/>
      <c r="AE609" s="8"/>
      <c r="AF609" s="8"/>
    </row>
    <row r="610" spans="1:32" ht="15.7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1130"/>
      <c r="Q610" s="1130"/>
      <c r="R610" s="1130"/>
      <c r="S610" s="1130"/>
      <c r="T610" s="1130"/>
      <c r="U610" s="1130"/>
      <c r="V610" s="1130"/>
      <c r="W610" s="1130"/>
      <c r="X610" s="1130"/>
      <c r="Y610" s="1130"/>
      <c r="Z610" s="1130"/>
      <c r="AA610" s="1130"/>
      <c r="AB610" s="1130"/>
      <c r="AC610" s="1130"/>
      <c r="AD610" s="1130"/>
      <c r="AE610" s="8"/>
      <c r="AF610" s="8"/>
    </row>
    <row r="611" spans="1:32" ht="15.7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1130"/>
      <c r="Q611" s="1130"/>
      <c r="R611" s="1130"/>
      <c r="S611" s="1130"/>
      <c r="T611" s="1130"/>
      <c r="U611" s="1130"/>
      <c r="V611" s="1130"/>
      <c r="W611" s="1130"/>
      <c r="X611" s="1130"/>
      <c r="Y611" s="1130"/>
      <c r="Z611" s="1130"/>
      <c r="AA611" s="1130"/>
      <c r="AB611" s="1130"/>
      <c r="AC611" s="1130"/>
      <c r="AD611" s="1130"/>
      <c r="AE611" s="8"/>
      <c r="AF611" s="8"/>
    </row>
    <row r="612" spans="1:32" ht="15.7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1130"/>
      <c r="Q612" s="1130"/>
      <c r="R612" s="1130"/>
      <c r="S612" s="1130"/>
      <c r="T612" s="1130"/>
      <c r="U612" s="1130"/>
      <c r="V612" s="1130"/>
      <c r="W612" s="1130"/>
      <c r="X612" s="1130"/>
      <c r="Y612" s="1130"/>
      <c r="Z612" s="1130"/>
      <c r="AA612" s="1130"/>
      <c r="AB612" s="1130"/>
      <c r="AC612" s="1130"/>
      <c r="AD612" s="1130"/>
      <c r="AE612" s="8"/>
      <c r="AF612" s="8"/>
    </row>
    <row r="613" spans="1:32" ht="15.7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1130"/>
      <c r="Q613" s="1130"/>
      <c r="R613" s="1130"/>
      <c r="S613" s="1130"/>
      <c r="T613" s="1130"/>
      <c r="U613" s="1130"/>
      <c r="V613" s="1130"/>
      <c r="W613" s="1130"/>
      <c r="X613" s="1130"/>
      <c r="Y613" s="1130"/>
      <c r="Z613" s="1130"/>
      <c r="AA613" s="1130"/>
      <c r="AB613" s="1130"/>
      <c r="AC613" s="1130"/>
      <c r="AD613" s="1130"/>
      <c r="AE613" s="8"/>
      <c r="AF613" s="8"/>
    </row>
    <row r="614" spans="1:32" ht="15.7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1130"/>
      <c r="Q614" s="1130"/>
      <c r="R614" s="1130"/>
      <c r="S614" s="1130"/>
      <c r="T614" s="1130"/>
      <c r="U614" s="1130"/>
      <c r="V614" s="1130"/>
      <c r="W614" s="1130"/>
      <c r="X614" s="1130"/>
      <c r="Y614" s="1130"/>
      <c r="Z614" s="1130"/>
      <c r="AA614" s="1130"/>
      <c r="AB614" s="1130"/>
      <c r="AC614" s="1130"/>
      <c r="AD614" s="1130"/>
      <c r="AE614" s="8"/>
      <c r="AF614" s="8"/>
    </row>
    <row r="615" spans="1:32" ht="15.7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1130"/>
      <c r="Q615" s="1130"/>
      <c r="R615" s="1130"/>
      <c r="S615" s="1130"/>
      <c r="T615" s="1130"/>
      <c r="U615" s="1130"/>
      <c r="V615" s="1130"/>
      <c r="W615" s="1130"/>
      <c r="X615" s="1130"/>
      <c r="Y615" s="1130"/>
      <c r="Z615" s="1130"/>
      <c r="AA615" s="1130"/>
      <c r="AB615" s="1130"/>
      <c r="AC615" s="1130"/>
      <c r="AD615" s="1130"/>
      <c r="AE615" s="8"/>
      <c r="AF615" s="8"/>
    </row>
    <row r="616" spans="1:32" ht="15.7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1130"/>
      <c r="Q616" s="1130"/>
      <c r="R616" s="1130"/>
      <c r="S616" s="1130"/>
      <c r="T616" s="1130"/>
      <c r="U616" s="1130"/>
      <c r="V616" s="1130"/>
      <c r="W616" s="1130"/>
      <c r="X616" s="1130"/>
      <c r="Y616" s="1130"/>
      <c r="Z616" s="1130"/>
      <c r="AA616" s="1130"/>
      <c r="AB616" s="1130"/>
      <c r="AC616" s="1130"/>
      <c r="AD616" s="1130"/>
      <c r="AE616" s="8"/>
      <c r="AF616" s="8"/>
    </row>
    <row r="617" spans="1:32" ht="15.7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1130"/>
      <c r="Q617" s="1130"/>
      <c r="R617" s="1130"/>
      <c r="S617" s="1130"/>
      <c r="T617" s="1130"/>
      <c r="U617" s="1130"/>
      <c r="V617" s="1130"/>
      <c r="W617" s="1130"/>
      <c r="X617" s="1130"/>
      <c r="Y617" s="1130"/>
      <c r="Z617" s="1130"/>
      <c r="AA617" s="1130"/>
      <c r="AB617" s="1130"/>
      <c r="AC617" s="1130"/>
      <c r="AD617" s="1130"/>
      <c r="AE617" s="8"/>
      <c r="AF617" s="8"/>
    </row>
    <row r="618" spans="1:32" ht="15.7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1130"/>
      <c r="Q618" s="1130"/>
      <c r="R618" s="1130"/>
      <c r="S618" s="1130"/>
      <c r="T618" s="1130"/>
      <c r="U618" s="1130"/>
      <c r="V618" s="1130"/>
      <c r="W618" s="1130"/>
      <c r="X618" s="1130"/>
      <c r="Y618" s="1130"/>
      <c r="Z618" s="1130"/>
      <c r="AA618" s="1130"/>
      <c r="AB618" s="1130"/>
      <c r="AC618" s="1130"/>
      <c r="AD618" s="1130"/>
      <c r="AE618" s="8"/>
      <c r="AF618" s="8"/>
    </row>
    <row r="619" spans="1:32" ht="15.7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1130"/>
      <c r="Q619" s="1130"/>
      <c r="R619" s="1130"/>
      <c r="S619" s="1130"/>
      <c r="T619" s="1130"/>
      <c r="U619" s="1130"/>
      <c r="V619" s="1130"/>
      <c r="W619" s="1130"/>
      <c r="X619" s="1130"/>
      <c r="Y619" s="1130"/>
      <c r="Z619" s="1130"/>
      <c r="AA619" s="1130"/>
      <c r="AB619" s="1130"/>
      <c r="AC619" s="1130"/>
      <c r="AD619" s="1130"/>
      <c r="AE619" s="8"/>
      <c r="AF619" s="8"/>
    </row>
    <row r="620" spans="1:32" ht="15.7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1130"/>
      <c r="Q620" s="1130"/>
      <c r="R620" s="1130"/>
      <c r="S620" s="1130"/>
      <c r="T620" s="1130"/>
      <c r="U620" s="1130"/>
      <c r="V620" s="1130"/>
      <c r="W620" s="1130"/>
      <c r="X620" s="1130"/>
      <c r="Y620" s="1130"/>
      <c r="Z620" s="1130"/>
      <c r="AA620" s="1130"/>
      <c r="AB620" s="1130"/>
      <c r="AC620" s="1130"/>
      <c r="AD620" s="1130"/>
      <c r="AE620" s="8"/>
      <c r="AF620" s="8"/>
    </row>
    <row r="621" spans="1:32" ht="15.7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1130"/>
      <c r="Q621" s="1130"/>
      <c r="R621" s="1130"/>
      <c r="S621" s="1130"/>
      <c r="T621" s="1130"/>
      <c r="U621" s="1130"/>
      <c r="V621" s="1130"/>
      <c r="W621" s="1130"/>
      <c r="X621" s="1130"/>
      <c r="Y621" s="1130"/>
      <c r="Z621" s="1130"/>
      <c r="AA621" s="1130"/>
      <c r="AB621" s="1130"/>
      <c r="AC621" s="1130"/>
      <c r="AD621" s="1130"/>
      <c r="AE621" s="8"/>
      <c r="AF621" s="8"/>
    </row>
    <row r="622" spans="1:32" ht="15.7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1130"/>
      <c r="Q622" s="1130"/>
      <c r="R622" s="1130"/>
      <c r="S622" s="1130"/>
      <c r="T622" s="1130"/>
      <c r="U622" s="1130"/>
      <c r="V622" s="1130"/>
      <c r="W622" s="1130"/>
      <c r="X622" s="1130"/>
      <c r="Y622" s="1130"/>
      <c r="Z622" s="1130"/>
      <c r="AA622" s="1130"/>
      <c r="AB622" s="1130"/>
      <c r="AC622" s="1130"/>
      <c r="AD622" s="1130"/>
      <c r="AE622" s="8"/>
      <c r="AF622" s="8"/>
    </row>
    <row r="623" spans="1:32" ht="15.7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1130"/>
      <c r="Q623" s="1130"/>
      <c r="R623" s="1130"/>
      <c r="S623" s="1130"/>
      <c r="T623" s="1130"/>
      <c r="U623" s="1130"/>
      <c r="V623" s="1130"/>
      <c r="W623" s="1130"/>
      <c r="X623" s="1130"/>
      <c r="Y623" s="1130"/>
      <c r="Z623" s="1130"/>
      <c r="AA623" s="1130"/>
      <c r="AB623" s="1130"/>
      <c r="AC623" s="1130"/>
      <c r="AD623" s="1130"/>
      <c r="AE623" s="8"/>
      <c r="AF623" s="8"/>
    </row>
    <row r="624" spans="1:32" ht="15.7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1130"/>
      <c r="Q624" s="1130"/>
      <c r="R624" s="1130"/>
      <c r="S624" s="1130"/>
      <c r="T624" s="1130"/>
      <c r="U624" s="1130"/>
      <c r="V624" s="1130"/>
      <c r="W624" s="1130"/>
      <c r="X624" s="1130"/>
      <c r="Y624" s="1130"/>
      <c r="Z624" s="1130"/>
      <c r="AA624" s="1130"/>
      <c r="AB624" s="1130"/>
      <c r="AC624" s="1130"/>
      <c r="AD624" s="1130"/>
      <c r="AE624" s="8"/>
      <c r="AF624" s="8"/>
    </row>
    <row r="625" spans="1:32" ht="15.7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1130"/>
      <c r="Q625" s="1130"/>
      <c r="R625" s="1130"/>
      <c r="S625" s="1130"/>
      <c r="T625" s="1130"/>
      <c r="U625" s="1130"/>
      <c r="V625" s="1130"/>
      <c r="W625" s="1130"/>
      <c r="X625" s="1130"/>
      <c r="Y625" s="1130"/>
      <c r="Z625" s="1130"/>
      <c r="AA625" s="1130"/>
      <c r="AB625" s="1130"/>
      <c r="AC625" s="1130"/>
      <c r="AD625" s="1130"/>
      <c r="AE625" s="8"/>
      <c r="AF625" s="8"/>
    </row>
    <row r="626" spans="1:32" ht="15.7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1130"/>
      <c r="Q626" s="1130"/>
      <c r="R626" s="1130"/>
      <c r="S626" s="1130"/>
      <c r="T626" s="1130"/>
      <c r="U626" s="1130"/>
      <c r="V626" s="1130"/>
      <c r="W626" s="1130"/>
      <c r="X626" s="1130"/>
      <c r="Y626" s="1130"/>
      <c r="Z626" s="1130"/>
      <c r="AA626" s="1130"/>
      <c r="AB626" s="1130"/>
      <c r="AC626" s="1130"/>
      <c r="AD626" s="1130"/>
      <c r="AE626" s="8"/>
      <c r="AF626" s="8"/>
    </row>
    <row r="627" spans="1:32" ht="15.7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1130"/>
      <c r="Q627" s="1130"/>
      <c r="R627" s="1130"/>
      <c r="S627" s="1130"/>
      <c r="T627" s="1130"/>
      <c r="U627" s="1130"/>
      <c r="V627" s="1130"/>
      <c r="W627" s="1130"/>
      <c r="X627" s="1130"/>
      <c r="Y627" s="1130"/>
      <c r="Z627" s="1130"/>
      <c r="AA627" s="1130"/>
      <c r="AB627" s="1130"/>
      <c r="AC627" s="1130"/>
      <c r="AD627" s="1130"/>
      <c r="AE627" s="8"/>
      <c r="AF627" s="8"/>
    </row>
    <row r="628" spans="1:32" ht="15.7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1130"/>
      <c r="Q628" s="1130"/>
      <c r="R628" s="1130"/>
      <c r="S628" s="1130"/>
      <c r="T628" s="1130"/>
      <c r="U628" s="1130"/>
      <c r="V628" s="1130"/>
      <c r="W628" s="1130"/>
      <c r="X628" s="1130"/>
      <c r="Y628" s="1130"/>
      <c r="Z628" s="1130"/>
      <c r="AA628" s="1130"/>
      <c r="AB628" s="1130"/>
      <c r="AC628" s="1130"/>
      <c r="AD628" s="1130"/>
      <c r="AE628" s="8"/>
      <c r="AF628" s="8"/>
    </row>
    <row r="629" spans="1:32" ht="15.7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1130"/>
      <c r="Q629" s="1130"/>
      <c r="R629" s="1130"/>
      <c r="S629" s="1130"/>
      <c r="T629" s="1130"/>
      <c r="U629" s="1130"/>
      <c r="V629" s="1130"/>
      <c r="W629" s="1130"/>
      <c r="X629" s="1130"/>
      <c r="Y629" s="1130"/>
      <c r="Z629" s="1130"/>
      <c r="AA629" s="1130"/>
      <c r="AB629" s="1130"/>
      <c r="AC629" s="1130"/>
      <c r="AD629" s="1130"/>
      <c r="AE629" s="8"/>
      <c r="AF629" s="8"/>
    </row>
    <row r="630" spans="1:32" ht="15.7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1130"/>
      <c r="Q630" s="1130"/>
      <c r="R630" s="1130"/>
      <c r="S630" s="1130"/>
      <c r="T630" s="1130"/>
      <c r="U630" s="1130"/>
      <c r="V630" s="1130"/>
      <c r="W630" s="1130"/>
      <c r="X630" s="1130"/>
      <c r="Y630" s="1130"/>
      <c r="Z630" s="1130"/>
      <c r="AA630" s="1130"/>
      <c r="AB630" s="1130"/>
      <c r="AC630" s="1130"/>
      <c r="AD630" s="1130"/>
      <c r="AE630" s="8"/>
      <c r="AF630" s="8"/>
    </row>
    <row r="631" spans="1:32" ht="15.7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1130"/>
      <c r="Q631" s="1130"/>
      <c r="R631" s="1130"/>
      <c r="S631" s="1130"/>
      <c r="T631" s="1130"/>
      <c r="U631" s="1130"/>
      <c r="V631" s="1130"/>
      <c r="W631" s="1130"/>
      <c r="X631" s="1130"/>
      <c r="Y631" s="1130"/>
      <c r="Z631" s="1130"/>
      <c r="AA631" s="1130"/>
      <c r="AB631" s="1130"/>
      <c r="AC631" s="1130"/>
      <c r="AD631" s="1130"/>
      <c r="AE631" s="8"/>
      <c r="AF631" s="8"/>
    </row>
    <row r="632" spans="1:32" ht="15.7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1130"/>
      <c r="Q632" s="1130"/>
      <c r="R632" s="1130"/>
      <c r="S632" s="1130"/>
      <c r="T632" s="1130"/>
      <c r="U632" s="1130"/>
      <c r="V632" s="1130"/>
      <c r="W632" s="1130"/>
      <c r="X632" s="1130"/>
      <c r="Y632" s="1130"/>
      <c r="Z632" s="1130"/>
      <c r="AA632" s="1130"/>
      <c r="AB632" s="1130"/>
      <c r="AC632" s="1130"/>
      <c r="AD632" s="1130"/>
      <c r="AE632" s="8"/>
      <c r="AF632" s="8"/>
    </row>
    <row r="633" spans="1:32" ht="15.7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1130"/>
      <c r="Q633" s="1130"/>
      <c r="R633" s="1130"/>
      <c r="S633" s="1130"/>
      <c r="T633" s="1130"/>
      <c r="U633" s="1130"/>
      <c r="V633" s="1130"/>
      <c r="W633" s="1130"/>
      <c r="X633" s="1130"/>
      <c r="Y633" s="1130"/>
      <c r="Z633" s="1130"/>
      <c r="AA633" s="1130"/>
      <c r="AB633" s="1130"/>
      <c r="AC633" s="1130"/>
      <c r="AD633" s="1130"/>
      <c r="AE633" s="8"/>
      <c r="AF633" s="8"/>
    </row>
    <row r="634" spans="1:32" ht="15.7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1130"/>
      <c r="Q634" s="1130"/>
      <c r="R634" s="1130"/>
      <c r="S634" s="1130"/>
      <c r="T634" s="1130"/>
      <c r="U634" s="1130"/>
      <c r="V634" s="1130"/>
      <c r="W634" s="1130"/>
      <c r="X634" s="1130"/>
      <c r="Y634" s="1130"/>
      <c r="Z634" s="1130"/>
      <c r="AA634" s="1130"/>
      <c r="AB634" s="1130"/>
      <c r="AC634" s="1130"/>
      <c r="AD634" s="1130"/>
      <c r="AE634" s="8"/>
      <c r="AF634" s="8"/>
    </row>
    <row r="635" spans="1:32" ht="15.7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1130"/>
      <c r="Q635" s="1130"/>
      <c r="R635" s="1130"/>
      <c r="S635" s="1130"/>
      <c r="T635" s="1130"/>
      <c r="U635" s="1130"/>
      <c r="V635" s="1130"/>
      <c r="W635" s="1130"/>
      <c r="X635" s="1130"/>
      <c r="Y635" s="1130"/>
      <c r="Z635" s="1130"/>
      <c r="AA635" s="1130"/>
      <c r="AB635" s="1130"/>
      <c r="AC635" s="1130"/>
      <c r="AD635" s="1130"/>
      <c r="AE635" s="8"/>
      <c r="AF635" s="8"/>
    </row>
    <row r="636" spans="1:32" ht="15.7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1130"/>
      <c r="Q636" s="1130"/>
      <c r="R636" s="1130"/>
      <c r="S636" s="1130"/>
      <c r="T636" s="1130"/>
      <c r="U636" s="1130"/>
      <c r="V636" s="1130"/>
      <c r="W636" s="1130"/>
      <c r="X636" s="1130"/>
      <c r="Y636" s="1130"/>
      <c r="Z636" s="1130"/>
      <c r="AA636" s="1130"/>
      <c r="AB636" s="1130"/>
      <c r="AC636" s="1130"/>
      <c r="AD636" s="1130"/>
      <c r="AE636" s="8"/>
      <c r="AF636" s="8"/>
    </row>
    <row r="637" spans="1:32" ht="15.7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1130"/>
      <c r="Q637" s="1130"/>
      <c r="R637" s="1130"/>
      <c r="S637" s="1130"/>
      <c r="T637" s="1130"/>
      <c r="U637" s="1130"/>
      <c r="V637" s="1130"/>
      <c r="W637" s="1130"/>
      <c r="X637" s="1130"/>
      <c r="Y637" s="1130"/>
      <c r="Z637" s="1130"/>
      <c r="AA637" s="1130"/>
      <c r="AB637" s="1130"/>
      <c r="AC637" s="1130"/>
      <c r="AD637" s="1130"/>
      <c r="AE637" s="8"/>
      <c r="AF637" s="8"/>
    </row>
    <row r="638" spans="1:32" ht="15.7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1130"/>
      <c r="Q638" s="1130"/>
      <c r="R638" s="1130"/>
      <c r="S638" s="1130"/>
      <c r="T638" s="1130"/>
      <c r="U638" s="1130"/>
      <c r="V638" s="1130"/>
      <c r="W638" s="1130"/>
      <c r="X638" s="1130"/>
      <c r="Y638" s="1130"/>
      <c r="Z638" s="1130"/>
      <c r="AA638" s="1130"/>
      <c r="AB638" s="1130"/>
      <c r="AC638" s="1130"/>
      <c r="AD638" s="1130"/>
      <c r="AE638" s="8"/>
      <c r="AF638" s="8"/>
    </row>
    <row r="639" spans="1:32" ht="15.7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1130"/>
      <c r="Q639" s="1130"/>
      <c r="R639" s="1130"/>
      <c r="S639" s="1130"/>
      <c r="T639" s="1130"/>
      <c r="U639" s="1130"/>
      <c r="V639" s="1130"/>
      <c r="W639" s="1130"/>
      <c r="X639" s="1130"/>
      <c r="Y639" s="1130"/>
      <c r="Z639" s="1130"/>
      <c r="AA639" s="1130"/>
      <c r="AB639" s="1130"/>
      <c r="AC639" s="1130"/>
      <c r="AD639" s="1130"/>
      <c r="AE639" s="8"/>
      <c r="AF639" s="8"/>
    </row>
    <row r="640" spans="1:32" ht="15.7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1130"/>
      <c r="Q640" s="1130"/>
      <c r="R640" s="1130"/>
      <c r="S640" s="1130"/>
      <c r="T640" s="1130"/>
      <c r="U640" s="1130"/>
      <c r="V640" s="1130"/>
      <c r="W640" s="1130"/>
      <c r="X640" s="1130"/>
      <c r="Y640" s="1130"/>
      <c r="Z640" s="1130"/>
      <c r="AA640" s="1130"/>
      <c r="AB640" s="1130"/>
      <c r="AC640" s="1130"/>
      <c r="AD640" s="1130"/>
      <c r="AE640" s="8"/>
      <c r="AF640" s="8"/>
    </row>
    <row r="641" spans="1:32" ht="15.7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1130"/>
      <c r="Q641" s="1130"/>
      <c r="R641" s="1130"/>
      <c r="S641" s="1130"/>
      <c r="T641" s="1130"/>
      <c r="U641" s="1130"/>
      <c r="V641" s="1130"/>
      <c r="W641" s="1130"/>
      <c r="X641" s="1130"/>
      <c r="Y641" s="1130"/>
      <c r="Z641" s="1130"/>
      <c r="AA641" s="1130"/>
      <c r="AB641" s="1130"/>
      <c r="AC641" s="1130"/>
      <c r="AD641" s="1130"/>
      <c r="AE641" s="8"/>
      <c r="AF641" s="8"/>
    </row>
    <row r="642" spans="1:32" ht="15.7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1130"/>
      <c r="Q642" s="1130"/>
      <c r="R642" s="1130"/>
      <c r="S642" s="1130"/>
      <c r="T642" s="1130"/>
      <c r="U642" s="1130"/>
      <c r="V642" s="1130"/>
      <c r="W642" s="1130"/>
      <c r="X642" s="1130"/>
      <c r="Y642" s="1130"/>
      <c r="Z642" s="1130"/>
      <c r="AA642" s="1130"/>
      <c r="AB642" s="1130"/>
      <c r="AC642" s="1130"/>
      <c r="AD642" s="1130"/>
      <c r="AE642" s="8"/>
      <c r="AF642" s="8"/>
    </row>
    <row r="643" spans="1:32" ht="15.7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1130"/>
      <c r="Q643" s="1130"/>
      <c r="R643" s="1130"/>
      <c r="S643" s="1130"/>
      <c r="T643" s="1130"/>
      <c r="U643" s="1130"/>
      <c r="V643" s="1130"/>
      <c r="W643" s="1130"/>
      <c r="X643" s="1130"/>
      <c r="Y643" s="1130"/>
      <c r="Z643" s="1130"/>
      <c r="AA643" s="1130"/>
      <c r="AB643" s="1130"/>
      <c r="AC643" s="1130"/>
      <c r="AD643" s="1130"/>
      <c r="AE643" s="8"/>
      <c r="AF643" s="8"/>
    </row>
    <row r="644" spans="1:32" ht="15.7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1130"/>
      <c r="Q644" s="1130"/>
      <c r="R644" s="1130"/>
      <c r="S644" s="1130"/>
      <c r="T644" s="1130"/>
      <c r="U644" s="1130"/>
      <c r="V644" s="1130"/>
      <c r="W644" s="1130"/>
      <c r="X644" s="1130"/>
      <c r="Y644" s="1130"/>
      <c r="Z644" s="1130"/>
      <c r="AA644" s="1130"/>
      <c r="AB644" s="1130"/>
      <c r="AC644" s="1130"/>
      <c r="AD644" s="1130"/>
      <c r="AE644" s="8"/>
      <c r="AF644" s="8"/>
    </row>
    <row r="645" spans="1:32" ht="15.7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1130"/>
      <c r="Q645" s="1130"/>
      <c r="R645" s="1130"/>
      <c r="S645" s="1130"/>
      <c r="T645" s="1130"/>
      <c r="U645" s="1130"/>
      <c r="V645" s="1130"/>
      <c r="W645" s="1130"/>
      <c r="X645" s="1130"/>
      <c r="Y645" s="1130"/>
      <c r="Z645" s="1130"/>
      <c r="AA645" s="1130"/>
      <c r="AB645" s="1130"/>
      <c r="AC645" s="1130"/>
      <c r="AD645" s="1130"/>
      <c r="AE645" s="8"/>
      <c r="AF645" s="8"/>
    </row>
    <row r="646" spans="1:32" ht="15.7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1130"/>
      <c r="Q646" s="1130"/>
      <c r="R646" s="1130"/>
      <c r="S646" s="1130"/>
      <c r="T646" s="1130"/>
      <c r="U646" s="1130"/>
      <c r="V646" s="1130"/>
      <c r="W646" s="1130"/>
      <c r="X646" s="1130"/>
      <c r="Y646" s="1130"/>
      <c r="Z646" s="1130"/>
      <c r="AA646" s="1130"/>
      <c r="AB646" s="1130"/>
      <c r="AC646" s="1130"/>
      <c r="AD646" s="1130"/>
      <c r="AE646" s="8"/>
      <c r="AF646" s="8"/>
    </row>
    <row r="647" spans="1:32" ht="15.7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1130"/>
      <c r="Q647" s="1130"/>
      <c r="R647" s="1130"/>
      <c r="S647" s="1130"/>
      <c r="T647" s="1130"/>
      <c r="U647" s="1130"/>
      <c r="V647" s="1130"/>
      <c r="W647" s="1130"/>
      <c r="X647" s="1130"/>
      <c r="Y647" s="1130"/>
      <c r="Z647" s="1130"/>
      <c r="AA647" s="1130"/>
      <c r="AB647" s="1130"/>
      <c r="AC647" s="1130"/>
      <c r="AD647" s="1130"/>
      <c r="AE647" s="8"/>
      <c r="AF647" s="8"/>
    </row>
    <row r="648" spans="1:32" ht="15.7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1130"/>
      <c r="Q648" s="1130"/>
      <c r="R648" s="1130"/>
      <c r="S648" s="1130"/>
      <c r="T648" s="1130"/>
      <c r="U648" s="1130"/>
      <c r="V648" s="1130"/>
      <c r="W648" s="1130"/>
      <c r="X648" s="1130"/>
      <c r="Y648" s="1130"/>
      <c r="Z648" s="1130"/>
      <c r="AA648" s="1130"/>
      <c r="AB648" s="1130"/>
      <c r="AC648" s="1130"/>
      <c r="AD648" s="1130"/>
      <c r="AE648" s="8"/>
      <c r="AF648" s="8"/>
    </row>
    <row r="649" spans="1:32" ht="15.7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1130"/>
      <c r="Q649" s="1130"/>
      <c r="R649" s="1130"/>
      <c r="S649" s="1130"/>
      <c r="T649" s="1130"/>
      <c r="U649" s="1130"/>
      <c r="V649" s="1130"/>
      <c r="W649" s="1130"/>
      <c r="X649" s="1130"/>
      <c r="Y649" s="1130"/>
      <c r="Z649" s="1130"/>
      <c r="AA649" s="1130"/>
      <c r="AB649" s="1130"/>
      <c r="AC649" s="1130"/>
      <c r="AD649" s="1130"/>
      <c r="AE649" s="8"/>
      <c r="AF649" s="8"/>
    </row>
    <row r="650" spans="1:32" ht="15.7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1130"/>
      <c r="Q650" s="1130"/>
      <c r="R650" s="1130"/>
      <c r="S650" s="1130"/>
      <c r="T650" s="1130"/>
      <c r="U650" s="1130"/>
      <c r="V650" s="1130"/>
      <c r="W650" s="1130"/>
      <c r="X650" s="1130"/>
      <c r="Y650" s="1130"/>
      <c r="Z650" s="1130"/>
      <c r="AA650" s="1130"/>
      <c r="AB650" s="1130"/>
      <c r="AC650" s="1130"/>
      <c r="AD650" s="1130"/>
      <c r="AE650" s="8"/>
      <c r="AF650" s="8"/>
    </row>
    <row r="651" spans="1:32" ht="15.7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1130"/>
      <c r="Q651" s="1130"/>
      <c r="R651" s="1130"/>
      <c r="S651" s="1130"/>
      <c r="T651" s="1130"/>
      <c r="U651" s="1130"/>
      <c r="V651" s="1130"/>
      <c r="W651" s="1130"/>
      <c r="X651" s="1130"/>
      <c r="Y651" s="1130"/>
      <c r="Z651" s="1130"/>
      <c r="AA651" s="1130"/>
      <c r="AB651" s="1130"/>
      <c r="AC651" s="1130"/>
      <c r="AD651" s="1130"/>
      <c r="AE651" s="8"/>
      <c r="AF651" s="8"/>
    </row>
    <row r="652" spans="1:32" ht="15.7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1130"/>
      <c r="Q652" s="1130"/>
      <c r="R652" s="1130"/>
      <c r="S652" s="1130"/>
      <c r="T652" s="1130"/>
      <c r="U652" s="1130"/>
      <c r="V652" s="1130"/>
      <c r="W652" s="1130"/>
      <c r="X652" s="1130"/>
      <c r="Y652" s="1130"/>
      <c r="Z652" s="1130"/>
      <c r="AA652" s="1130"/>
      <c r="AB652" s="1130"/>
      <c r="AC652" s="1130"/>
      <c r="AD652" s="1130"/>
      <c r="AE652" s="8"/>
      <c r="AF652" s="8"/>
    </row>
    <row r="653" spans="1:32" ht="15.7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1130"/>
      <c r="Q653" s="1130"/>
      <c r="R653" s="1130"/>
      <c r="S653" s="1130"/>
      <c r="T653" s="1130"/>
      <c r="U653" s="1130"/>
      <c r="V653" s="1130"/>
      <c r="W653" s="1130"/>
      <c r="X653" s="1130"/>
      <c r="Y653" s="1130"/>
      <c r="Z653" s="1130"/>
      <c r="AA653" s="1130"/>
      <c r="AB653" s="1130"/>
      <c r="AC653" s="1130"/>
      <c r="AD653" s="1130"/>
      <c r="AE653" s="8"/>
      <c r="AF653" s="8"/>
    </row>
    <row r="654" spans="1:32" ht="15.7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1130"/>
      <c r="Q654" s="1130"/>
      <c r="R654" s="1130"/>
      <c r="S654" s="1130"/>
      <c r="T654" s="1130"/>
      <c r="U654" s="1130"/>
      <c r="V654" s="1130"/>
      <c r="W654" s="1130"/>
      <c r="X654" s="1130"/>
      <c r="Y654" s="1130"/>
      <c r="Z654" s="1130"/>
      <c r="AA654" s="1130"/>
      <c r="AB654" s="1130"/>
      <c r="AC654" s="1130"/>
      <c r="AD654" s="1130"/>
      <c r="AE654" s="8"/>
      <c r="AF654" s="8"/>
    </row>
    <row r="655" spans="1:32" ht="15.7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1130"/>
      <c r="Q655" s="1130"/>
      <c r="R655" s="1130"/>
      <c r="S655" s="1130"/>
      <c r="T655" s="1130"/>
      <c r="U655" s="1130"/>
      <c r="V655" s="1130"/>
      <c r="W655" s="1130"/>
      <c r="X655" s="1130"/>
      <c r="Y655" s="1130"/>
      <c r="Z655" s="1130"/>
      <c r="AA655" s="1130"/>
      <c r="AB655" s="1130"/>
      <c r="AC655" s="1130"/>
      <c r="AD655" s="1130"/>
      <c r="AE655" s="8"/>
      <c r="AF655" s="8"/>
    </row>
    <row r="656" spans="1:32" ht="15.7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1130"/>
      <c r="Q656" s="1130"/>
      <c r="R656" s="1130"/>
      <c r="S656" s="1130"/>
      <c r="T656" s="1130"/>
      <c r="U656" s="1130"/>
      <c r="V656" s="1130"/>
      <c r="W656" s="1130"/>
      <c r="X656" s="1130"/>
      <c r="Y656" s="1130"/>
      <c r="Z656" s="1130"/>
      <c r="AA656" s="1130"/>
      <c r="AB656" s="1130"/>
      <c r="AC656" s="1130"/>
      <c r="AD656" s="1130"/>
      <c r="AE656" s="8"/>
      <c r="AF656" s="8"/>
    </row>
    <row r="657" spans="1:32" ht="15.7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1130"/>
      <c r="Q657" s="1130"/>
      <c r="R657" s="1130"/>
      <c r="S657" s="1130"/>
      <c r="T657" s="1130"/>
      <c r="U657" s="1130"/>
      <c r="V657" s="1130"/>
      <c r="W657" s="1130"/>
      <c r="X657" s="1130"/>
      <c r="Y657" s="1130"/>
      <c r="Z657" s="1130"/>
      <c r="AA657" s="1130"/>
      <c r="AB657" s="1130"/>
      <c r="AC657" s="1130"/>
      <c r="AD657" s="1130"/>
      <c r="AE657" s="8"/>
      <c r="AF657" s="8"/>
    </row>
    <row r="658" spans="1:32" ht="15.7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1130"/>
      <c r="Q658" s="1130"/>
      <c r="R658" s="1130"/>
      <c r="S658" s="1130"/>
      <c r="T658" s="1130"/>
      <c r="U658" s="1130"/>
      <c r="V658" s="1130"/>
      <c r="W658" s="1130"/>
      <c r="X658" s="1130"/>
      <c r="Y658" s="1130"/>
      <c r="Z658" s="1130"/>
      <c r="AA658" s="1130"/>
      <c r="AB658" s="1130"/>
      <c r="AC658" s="1130"/>
      <c r="AD658" s="1130"/>
      <c r="AE658" s="8"/>
      <c r="AF658" s="8"/>
    </row>
    <row r="659" spans="1:32" ht="15.7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1130"/>
      <c r="Q659" s="1130"/>
      <c r="R659" s="1130"/>
      <c r="S659" s="1130"/>
      <c r="T659" s="1130"/>
      <c r="U659" s="1130"/>
      <c r="V659" s="1130"/>
      <c r="W659" s="1130"/>
      <c r="X659" s="1130"/>
      <c r="Y659" s="1130"/>
      <c r="Z659" s="1130"/>
      <c r="AA659" s="1130"/>
      <c r="AB659" s="1130"/>
      <c r="AC659" s="1130"/>
      <c r="AD659" s="1130"/>
      <c r="AE659" s="8"/>
      <c r="AF659" s="8"/>
    </row>
    <row r="660" spans="1:32" ht="15.7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1130"/>
      <c r="Q660" s="1130"/>
      <c r="R660" s="1130"/>
      <c r="S660" s="1130"/>
      <c r="T660" s="1130"/>
      <c r="U660" s="1130"/>
      <c r="V660" s="1130"/>
      <c r="W660" s="1130"/>
      <c r="X660" s="1130"/>
      <c r="Y660" s="1130"/>
      <c r="Z660" s="1130"/>
      <c r="AA660" s="1130"/>
      <c r="AB660" s="1130"/>
      <c r="AC660" s="1130"/>
      <c r="AD660" s="1130"/>
      <c r="AE660" s="8"/>
      <c r="AF660" s="8"/>
    </row>
    <row r="661" spans="1:32" ht="15.7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1130"/>
      <c r="Q661" s="1130"/>
      <c r="R661" s="1130"/>
      <c r="S661" s="1130"/>
      <c r="T661" s="1130"/>
      <c r="U661" s="1130"/>
      <c r="V661" s="1130"/>
      <c r="W661" s="1130"/>
      <c r="X661" s="1130"/>
      <c r="Y661" s="1130"/>
      <c r="Z661" s="1130"/>
      <c r="AA661" s="1130"/>
      <c r="AB661" s="1130"/>
      <c r="AC661" s="1130"/>
      <c r="AD661" s="1130"/>
      <c r="AE661" s="8"/>
      <c r="AF661" s="8"/>
    </row>
    <row r="662" spans="1:32" ht="15.7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1130"/>
      <c r="Q662" s="1130"/>
      <c r="R662" s="1130"/>
      <c r="S662" s="1130"/>
      <c r="T662" s="1130"/>
      <c r="U662" s="1130"/>
      <c r="V662" s="1130"/>
      <c r="W662" s="1130"/>
      <c r="X662" s="1130"/>
      <c r="Y662" s="1130"/>
      <c r="Z662" s="1130"/>
      <c r="AA662" s="1130"/>
      <c r="AB662" s="1130"/>
      <c r="AC662" s="1130"/>
      <c r="AD662" s="1130"/>
      <c r="AE662" s="8"/>
      <c r="AF662" s="8"/>
    </row>
    <row r="663" spans="1:32" ht="15.7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1130"/>
      <c r="Q663" s="1130"/>
      <c r="R663" s="1130"/>
      <c r="S663" s="1130"/>
      <c r="T663" s="1130"/>
      <c r="U663" s="1130"/>
      <c r="V663" s="1130"/>
      <c r="W663" s="1130"/>
      <c r="X663" s="1130"/>
      <c r="Y663" s="1130"/>
      <c r="Z663" s="1130"/>
      <c r="AA663" s="1130"/>
      <c r="AB663" s="1130"/>
      <c r="AC663" s="1130"/>
      <c r="AD663" s="1130"/>
      <c r="AE663" s="8"/>
      <c r="AF663" s="8"/>
    </row>
    <row r="664" spans="1:32" ht="15.7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1130"/>
      <c r="Q664" s="1130"/>
      <c r="R664" s="1130"/>
      <c r="S664" s="1130"/>
      <c r="T664" s="1130"/>
      <c r="U664" s="1130"/>
      <c r="V664" s="1130"/>
      <c r="W664" s="1130"/>
      <c r="X664" s="1130"/>
      <c r="Y664" s="1130"/>
      <c r="Z664" s="1130"/>
      <c r="AA664" s="1130"/>
      <c r="AB664" s="1130"/>
      <c r="AC664" s="1130"/>
      <c r="AD664" s="1130"/>
      <c r="AE664" s="8"/>
      <c r="AF664" s="8"/>
    </row>
    <row r="665" spans="1:32" ht="15.7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1130"/>
      <c r="Q665" s="1130"/>
      <c r="R665" s="1130"/>
      <c r="S665" s="1130"/>
      <c r="T665" s="1130"/>
      <c r="U665" s="1130"/>
      <c r="V665" s="1130"/>
      <c r="W665" s="1130"/>
      <c r="X665" s="1130"/>
      <c r="Y665" s="1130"/>
      <c r="Z665" s="1130"/>
      <c r="AA665" s="1130"/>
      <c r="AB665" s="1130"/>
      <c r="AC665" s="1130"/>
      <c r="AD665" s="1130"/>
      <c r="AE665" s="8"/>
      <c r="AF665" s="8"/>
    </row>
    <row r="666" spans="1:32" ht="15.7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1130"/>
      <c r="Q666" s="1130"/>
      <c r="R666" s="1130"/>
      <c r="S666" s="1130"/>
      <c r="T666" s="1130"/>
      <c r="U666" s="1130"/>
      <c r="V666" s="1130"/>
      <c r="W666" s="1130"/>
      <c r="X666" s="1130"/>
      <c r="Y666" s="1130"/>
      <c r="Z666" s="1130"/>
      <c r="AA666" s="1130"/>
      <c r="AB666" s="1130"/>
      <c r="AC666" s="1130"/>
      <c r="AD666" s="1130"/>
      <c r="AE666" s="8"/>
      <c r="AF666" s="8"/>
    </row>
    <row r="667" spans="1:32" ht="15.7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1130"/>
      <c r="Q667" s="1130"/>
      <c r="R667" s="1130"/>
      <c r="S667" s="1130"/>
      <c r="T667" s="1130"/>
      <c r="U667" s="1130"/>
      <c r="V667" s="1130"/>
      <c r="W667" s="1130"/>
      <c r="X667" s="1130"/>
      <c r="Y667" s="1130"/>
      <c r="Z667" s="1130"/>
      <c r="AA667" s="1130"/>
      <c r="AB667" s="1130"/>
      <c r="AC667" s="1130"/>
      <c r="AD667" s="1130"/>
      <c r="AE667" s="8"/>
      <c r="AF667" s="8"/>
    </row>
    <row r="668" spans="1:32" ht="15.7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1130"/>
      <c r="Q668" s="1130"/>
      <c r="R668" s="1130"/>
      <c r="S668" s="1130"/>
      <c r="T668" s="1130"/>
      <c r="U668" s="1130"/>
      <c r="V668" s="1130"/>
      <c r="W668" s="1130"/>
      <c r="X668" s="1130"/>
      <c r="Y668" s="1130"/>
      <c r="Z668" s="1130"/>
      <c r="AA668" s="1130"/>
      <c r="AB668" s="1130"/>
      <c r="AC668" s="1130"/>
      <c r="AD668" s="1130"/>
      <c r="AE668" s="8"/>
      <c r="AF668" s="8"/>
    </row>
    <row r="669" spans="1:32" ht="15.7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1130"/>
      <c r="Q669" s="1130"/>
      <c r="R669" s="1130"/>
      <c r="S669" s="1130"/>
      <c r="T669" s="1130"/>
      <c r="U669" s="1130"/>
      <c r="V669" s="1130"/>
      <c r="W669" s="1130"/>
      <c r="X669" s="1130"/>
      <c r="Y669" s="1130"/>
      <c r="Z669" s="1130"/>
      <c r="AA669" s="1130"/>
      <c r="AB669" s="1130"/>
      <c r="AC669" s="1130"/>
      <c r="AD669" s="1130"/>
      <c r="AE669" s="8"/>
      <c r="AF669" s="8"/>
    </row>
    <row r="670" spans="1:32" ht="15.7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1130"/>
      <c r="Q670" s="1130"/>
      <c r="R670" s="1130"/>
      <c r="S670" s="1130"/>
      <c r="T670" s="1130"/>
      <c r="U670" s="1130"/>
      <c r="V670" s="1130"/>
      <c r="W670" s="1130"/>
      <c r="X670" s="1130"/>
      <c r="Y670" s="1130"/>
      <c r="Z670" s="1130"/>
      <c r="AA670" s="1130"/>
      <c r="AB670" s="1130"/>
      <c r="AC670" s="1130"/>
      <c r="AD670" s="1130"/>
      <c r="AE670" s="8"/>
      <c r="AF670" s="8"/>
    </row>
    <row r="671" spans="1:32" ht="15.7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1130"/>
      <c r="Q671" s="1130"/>
      <c r="R671" s="1130"/>
      <c r="S671" s="1130"/>
      <c r="T671" s="1130"/>
      <c r="U671" s="1130"/>
      <c r="V671" s="1130"/>
      <c r="W671" s="1130"/>
      <c r="X671" s="1130"/>
      <c r="Y671" s="1130"/>
      <c r="Z671" s="1130"/>
      <c r="AA671" s="1130"/>
      <c r="AB671" s="1130"/>
      <c r="AC671" s="1130"/>
      <c r="AD671" s="1130"/>
      <c r="AE671" s="8"/>
      <c r="AF671" s="8"/>
    </row>
    <row r="672" spans="1:32" ht="15.7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1130"/>
      <c r="Q672" s="1130"/>
      <c r="R672" s="1130"/>
      <c r="S672" s="1130"/>
      <c r="T672" s="1130"/>
      <c r="U672" s="1130"/>
      <c r="V672" s="1130"/>
      <c r="W672" s="1130"/>
      <c r="X672" s="1130"/>
      <c r="Y672" s="1130"/>
      <c r="Z672" s="1130"/>
      <c r="AA672" s="1130"/>
      <c r="AB672" s="1130"/>
      <c r="AC672" s="1130"/>
      <c r="AD672" s="1130"/>
      <c r="AE672" s="8"/>
      <c r="AF672" s="8"/>
    </row>
    <row r="673" spans="1:32" ht="15.7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1130"/>
      <c r="Q673" s="1130"/>
      <c r="R673" s="1130"/>
      <c r="S673" s="1130"/>
      <c r="T673" s="1130"/>
      <c r="U673" s="1130"/>
      <c r="V673" s="1130"/>
      <c r="W673" s="1130"/>
      <c r="X673" s="1130"/>
      <c r="Y673" s="1130"/>
      <c r="Z673" s="1130"/>
      <c r="AA673" s="1130"/>
      <c r="AB673" s="1130"/>
      <c r="AC673" s="1130"/>
      <c r="AD673" s="1130"/>
      <c r="AE673" s="8"/>
      <c r="AF673" s="8"/>
    </row>
    <row r="674" spans="1:32" ht="15.7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1130"/>
      <c r="Q674" s="1130"/>
      <c r="R674" s="1130"/>
      <c r="S674" s="1130"/>
      <c r="T674" s="1130"/>
      <c r="U674" s="1130"/>
      <c r="V674" s="1130"/>
      <c r="W674" s="1130"/>
      <c r="X674" s="1130"/>
      <c r="Y674" s="1130"/>
      <c r="Z674" s="1130"/>
      <c r="AA674" s="1130"/>
      <c r="AB674" s="1130"/>
      <c r="AC674" s="1130"/>
      <c r="AD674" s="1130"/>
      <c r="AE674" s="8"/>
      <c r="AF674" s="8"/>
    </row>
    <row r="675" spans="1:32" ht="15.7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1130"/>
      <c r="Q675" s="1130"/>
      <c r="R675" s="1130"/>
      <c r="S675" s="1130"/>
      <c r="T675" s="1130"/>
      <c r="U675" s="1130"/>
      <c r="V675" s="1130"/>
      <c r="W675" s="1130"/>
      <c r="X675" s="1130"/>
      <c r="Y675" s="1130"/>
      <c r="Z675" s="1130"/>
      <c r="AA675" s="1130"/>
      <c r="AB675" s="1130"/>
      <c r="AC675" s="1130"/>
      <c r="AD675" s="1130"/>
      <c r="AE675" s="8"/>
      <c r="AF675" s="8"/>
    </row>
    <row r="676" spans="1:32" ht="15.7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1130"/>
      <c r="Q676" s="1130"/>
      <c r="R676" s="1130"/>
      <c r="S676" s="1130"/>
      <c r="T676" s="1130"/>
      <c r="U676" s="1130"/>
      <c r="V676" s="1130"/>
      <c r="W676" s="1130"/>
      <c r="X676" s="1130"/>
      <c r="Y676" s="1130"/>
      <c r="Z676" s="1130"/>
      <c r="AA676" s="1130"/>
      <c r="AB676" s="1130"/>
      <c r="AC676" s="1130"/>
      <c r="AD676" s="1130"/>
      <c r="AE676" s="8"/>
      <c r="AF676" s="8"/>
    </row>
    <row r="677" spans="1:32" ht="15.7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1130"/>
      <c r="Q677" s="1130"/>
      <c r="R677" s="1130"/>
      <c r="S677" s="1130"/>
      <c r="T677" s="1130"/>
      <c r="U677" s="1130"/>
      <c r="V677" s="1130"/>
      <c r="W677" s="1130"/>
      <c r="X677" s="1130"/>
      <c r="Y677" s="1130"/>
      <c r="Z677" s="1130"/>
      <c r="AA677" s="1130"/>
      <c r="AB677" s="1130"/>
      <c r="AC677" s="1130"/>
      <c r="AD677" s="1130"/>
      <c r="AE677" s="8"/>
      <c r="AF677" s="8"/>
    </row>
    <row r="678" spans="1:32" ht="15.7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1130"/>
      <c r="Q678" s="1130"/>
      <c r="R678" s="1130"/>
      <c r="S678" s="1130"/>
      <c r="T678" s="1130"/>
      <c r="U678" s="1130"/>
      <c r="V678" s="1130"/>
      <c r="W678" s="1130"/>
      <c r="X678" s="1130"/>
      <c r="Y678" s="1130"/>
      <c r="Z678" s="1130"/>
      <c r="AA678" s="1130"/>
      <c r="AB678" s="1130"/>
      <c r="AC678" s="1130"/>
      <c r="AD678" s="1130"/>
      <c r="AE678" s="8"/>
      <c r="AF678" s="8"/>
    </row>
    <row r="679" spans="1:32" ht="15.7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1130"/>
      <c r="Q679" s="1130"/>
      <c r="R679" s="1130"/>
      <c r="S679" s="1130"/>
      <c r="T679" s="1130"/>
      <c r="U679" s="1130"/>
      <c r="V679" s="1130"/>
      <c r="W679" s="1130"/>
      <c r="X679" s="1130"/>
      <c r="Y679" s="1130"/>
      <c r="Z679" s="1130"/>
      <c r="AA679" s="1130"/>
      <c r="AB679" s="1130"/>
      <c r="AC679" s="1130"/>
      <c r="AD679" s="1130"/>
      <c r="AE679" s="8"/>
      <c r="AF679" s="8"/>
    </row>
    <row r="680" spans="1:32" ht="15.7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1130"/>
      <c r="Q680" s="1130"/>
      <c r="R680" s="1130"/>
      <c r="S680" s="1130"/>
      <c r="T680" s="1130"/>
      <c r="U680" s="1130"/>
      <c r="V680" s="1130"/>
      <c r="W680" s="1130"/>
      <c r="X680" s="1130"/>
      <c r="Y680" s="1130"/>
      <c r="Z680" s="1130"/>
      <c r="AA680" s="1130"/>
      <c r="AB680" s="1130"/>
      <c r="AC680" s="1130"/>
      <c r="AD680" s="1130"/>
      <c r="AE680" s="8"/>
      <c r="AF680" s="8"/>
    </row>
    <row r="681" spans="1:32" ht="15.7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1130"/>
      <c r="Q681" s="1130"/>
      <c r="R681" s="1130"/>
      <c r="S681" s="1130"/>
      <c r="T681" s="1130"/>
      <c r="U681" s="1130"/>
      <c r="V681" s="1130"/>
      <c r="W681" s="1130"/>
      <c r="X681" s="1130"/>
      <c r="Y681" s="1130"/>
      <c r="Z681" s="1130"/>
      <c r="AA681" s="1130"/>
      <c r="AB681" s="1130"/>
      <c r="AC681" s="1130"/>
      <c r="AD681" s="1130"/>
      <c r="AE681" s="8"/>
      <c r="AF681" s="8"/>
    </row>
    <row r="682" spans="1:32" ht="15.7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1130"/>
      <c r="Q682" s="1130"/>
      <c r="R682" s="1130"/>
      <c r="S682" s="1130"/>
      <c r="T682" s="1130"/>
      <c r="U682" s="1130"/>
      <c r="V682" s="1130"/>
      <c r="W682" s="1130"/>
      <c r="X682" s="1130"/>
      <c r="Y682" s="1130"/>
      <c r="Z682" s="1130"/>
      <c r="AA682" s="1130"/>
      <c r="AB682" s="1130"/>
      <c r="AC682" s="1130"/>
      <c r="AD682" s="1130"/>
      <c r="AE682" s="8"/>
      <c r="AF682" s="8"/>
    </row>
    <row r="683" spans="1:32" ht="15.7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1130"/>
      <c r="Q683" s="1130"/>
      <c r="R683" s="1130"/>
      <c r="S683" s="1130"/>
      <c r="T683" s="1130"/>
      <c r="U683" s="1130"/>
      <c r="V683" s="1130"/>
      <c r="W683" s="1130"/>
      <c r="X683" s="1130"/>
      <c r="Y683" s="1130"/>
      <c r="Z683" s="1130"/>
      <c r="AA683" s="1130"/>
      <c r="AB683" s="1130"/>
      <c r="AC683" s="1130"/>
      <c r="AD683" s="1130"/>
      <c r="AE683" s="8"/>
      <c r="AF683" s="8"/>
    </row>
    <row r="684" spans="1:32" ht="15.7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1130"/>
      <c r="Q684" s="1130"/>
      <c r="R684" s="1130"/>
      <c r="S684" s="1130"/>
      <c r="T684" s="1130"/>
      <c r="U684" s="1130"/>
      <c r="V684" s="1130"/>
      <c r="W684" s="1130"/>
      <c r="X684" s="1130"/>
      <c r="Y684" s="1130"/>
      <c r="Z684" s="1130"/>
      <c r="AA684" s="1130"/>
      <c r="AB684" s="1130"/>
      <c r="AC684" s="1130"/>
      <c r="AD684" s="1130"/>
      <c r="AE684" s="8"/>
      <c r="AF684" s="8"/>
    </row>
    <row r="685" spans="1:32" ht="15.7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1130"/>
      <c r="Q685" s="1130"/>
      <c r="R685" s="1130"/>
      <c r="S685" s="1130"/>
      <c r="T685" s="1130"/>
      <c r="U685" s="1130"/>
      <c r="V685" s="1130"/>
      <c r="W685" s="1130"/>
      <c r="X685" s="1130"/>
      <c r="Y685" s="1130"/>
      <c r="Z685" s="1130"/>
      <c r="AA685" s="1130"/>
      <c r="AB685" s="1130"/>
      <c r="AC685" s="1130"/>
      <c r="AD685" s="1130"/>
      <c r="AE685" s="8"/>
      <c r="AF685" s="8"/>
    </row>
    <row r="686" spans="1:32" ht="15.7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1130"/>
      <c r="Q686" s="1130"/>
      <c r="R686" s="1130"/>
      <c r="S686" s="1130"/>
      <c r="T686" s="1130"/>
      <c r="U686" s="1130"/>
      <c r="V686" s="1130"/>
      <c r="W686" s="1130"/>
      <c r="X686" s="1130"/>
      <c r="Y686" s="1130"/>
      <c r="Z686" s="1130"/>
      <c r="AA686" s="1130"/>
      <c r="AB686" s="1130"/>
      <c r="AC686" s="1130"/>
      <c r="AD686" s="1130"/>
      <c r="AE686" s="8"/>
      <c r="AF686" s="8"/>
    </row>
    <row r="687" spans="1:32" ht="15.7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1130"/>
      <c r="Q687" s="1130"/>
      <c r="R687" s="1130"/>
      <c r="S687" s="1130"/>
      <c r="T687" s="1130"/>
      <c r="U687" s="1130"/>
      <c r="V687" s="1130"/>
      <c r="W687" s="1130"/>
      <c r="X687" s="1130"/>
      <c r="Y687" s="1130"/>
      <c r="Z687" s="1130"/>
      <c r="AA687" s="1130"/>
      <c r="AB687" s="1130"/>
      <c r="AC687" s="1130"/>
      <c r="AD687" s="1130"/>
      <c r="AE687" s="8"/>
      <c r="AF687" s="8"/>
    </row>
    <row r="688" spans="1:32" ht="15.7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1130"/>
      <c r="Q688" s="1130"/>
      <c r="R688" s="1130"/>
      <c r="S688" s="1130"/>
      <c r="T688" s="1130"/>
      <c r="U688" s="1130"/>
      <c r="V688" s="1130"/>
      <c r="W688" s="1130"/>
      <c r="X688" s="1130"/>
      <c r="Y688" s="1130"/>
      <c r="Z688" s="1130"/>
      <c r="AA688" s="1130"/>
      <c r="AB688" s="1130"/>
      <c r="AC688" s="1130"/>
      <c r="AD688" s="1130"/>
      <c r="AE688" s="8"/>
      <c r="AF688" s="8"/>
    </row>
    <row r="689" spans="1:32" ht="15.7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1130"/>
      <c r="Q689" s="1130"/>
      <c r="R689" s="1130"/>
      <c r="S689" s="1130"/>
      <c r="T689" s="1130"/>
      <c r="U689" s="1130"/>
      <c r="V689" s="1130"/>
      <c r="W689" s="1130"/>
      <c r="X689" s="1130"/>
      <c r="Y689" s="1130"/>
      <c r="Z689" s="1130"/>
      <c r="AA689" s="1130"/>
      <c r="AB689" s="1130"/>
      <c r="AC689" s="1130"/>
      <c r="AD689" s="1130"/>
      <c r="AE689" s="8"/>
      <c r="AF689" s="8"/>
    </row>
    <row r="690" spans="1:32" ht="15.7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1130"/>
      <c r="Q690" s="1130"/>
      <c r="R690" s="1130"/>
      <c r="S690" s="1130"/>
      <c r="T690" s="1130"/>
      <c r="U690" s="1130"/>
      <c r="V690" s="1130"/>
      <c r="W690" s="1130"/>
      <c r="X690" s="1130"/>
      <c r="Y690" s="1130"/>
      <c r="Z690" s="1130"/>
      <c r="AA690" s="1130"/>
      <c r="AB690" s="1130"/>
      <c r="AC690" s="1130"/>
      <c r="AD690" s="1130"/>
      <c r="AE690" s="8"/>
      <c r="AF690" s="8"/>
    </row>
    <row r="691" spans="1:32" ht="15.7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1130"/>
      <c r="Q691" s="1130"/>
      <c r="R691" s="1130"/>
      <c r="S691" s="1130"/>
      <c r="T691" s="1130"/>
      <c r="U691" s="1130"/>
      <c r="V691" s="1130"/>
      <c r="W691" s="1130"/>
      <c r="X691" s="1130"/>
      <c r="Y691" s="1130"/>
      <c r="Z691" s="1130"/>
      <c r="AA691" s="1130"/>
      <c r="AB691" s="1130"/>
      <c r="AC691" s="1130"/>
      <c r="AD691" s="1130"/>
      <c r="AE691" s="8"/>
      <c r="AF691" s="8"/>
    </row>
    <row r="692" spans="1:32" ht="15.7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1130"/>
      <c r="Q692" s="1130"/>
      <c r="R692" s="1130"/>
      <c r="S692" s="1130"/>
      <c r="T692" s="1130"/>
      <c r="U692" s="1130"/>
      <c r="V692" s="1130"/>
      <c r="W692" s="1130"/>
      <c r="X692" s="1130"/>
      <c r="Y692" s="1130"/>
      <c r="Z692" s="1130"/>
      <c r="AA692" s="1130"/>
      <c r="AB692" s="1130"/>
      <c r="AC692" s="1130"/>
      <c r="AD692" s="1130"/>
      <c r="AE692" s="8"/>
      <c r="AF692" s="8"/>
    </row>
    <row r="693" spans="1:32" ht="15.7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1130"/>
      <c r="Q693" s="1130"/>
      <c r="R693" s="1130"/>
      <c r="S693" s="1130"/>
      <c r="T693" s="1130"/>
      <c r="U693" s="1130"/>
      <c r="V693" s="1130"/>
      <c r="W693" s="1130"/>
      <c r="X693" s="1130"/>
      <c r="Y693" s="1130"/>
      <c r="Z693" s="1130"/>
      <c r="AA693" s="1130"/>
      <c r="AB693" s="1130"/>
      <c r="AC693" s="1130"/>
      <c r="AD693" s="1130"/>
      <c r="AE693" s="8"/>
      <c r="AF693" s="8"/>
    </row>
    <row r="694" spans="1:32" ht="15.7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1130"/>
      <c r="Q694" s="1130"/>
      <c r="R694" s="1130"/>
      <c r="S694" s="1130"/>
      <c r="T694" s="1130"/>
      <c r="U694" s="1130"/>
      <c r="V694" s="1130"/>
      <c r="W694" s="1130"/>
      <c r="X694" s="1130"/>
      <c r="Y694" s="1130"/>
      <c r="Z694" s="1130"/>
      <c r="AA694" s="1130"/>
      <c r="AB694" s="1130"/>
      <c r="AC694" s="1130"/>
      <c r="AD694" s="1130"/>
      <c r="AE694" s="8"/>
      <c r="AF694" s="8"/>
    </row>
    <row r="695" spans="1:32" ht="15.7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1130"/>
      <c r="Q695" s="1130"/>
      <c r="R695" s="1130"/>
      <c r="S695" s="1130"/>
      <c r="T695" s="1130"/>
      <c r="U695" s="1130"/>
      <c r="V695" s="1130"/>
      <c r="W695" s="1130"/>
      <c r="X695" s="1130"/>
      <c r="Y695" s="1130"/>
      <c r="Z695" s="1130"/>
      <c r="AA695" s="1130"/>
      <c r="AB695" s="1130"/>
      <c r="AC695" s="1130"/>
      <c r="AD695" s="1130"/>
      <c r="AE695" s="8"/>
      <c r="AF695" s="8"/>
    </row>
    <row r="696" spans="1:32" ht="15.7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1130"/>
      <c r="Q696" s="1130"/>
      <c r="R696" s="1130"/>
      <c r="S696" s="1130"/>
      <c r="T696" s="1130"/>
      <c r="U696" s="1130"/>
      <c r="V696" s="1130"/>
      <c r="W696" s="1130"/>
      <c r="X696" s="1130"/>
      <c r="Y696" s="1130"/>
      <c r="Z696" s="1130"/>
      <c r="AA696" s="1130"/>
      <c r="AB696" s="1130"/>
      <c r="AC696" s="1130"/>
      <c r="AD696" s="1130"/>
      <c r="AE696" s="8"/>
      <c r="AF696" s="8"/>
    </row>
    <row r="697" spans="1:32" ht="15.7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1130"/>
      <c r="Q697" s="1130"/>
      <c r="R697" s="1130"/>
      <c r="S697" s="1130"/>
      <c r="T697" s="1130"/>
      <c r="U697" s="1130"/>
      <c r="V697" s="1130"/>
      <c r="W697" s="1130"/>
      <c r="X697" s="1130"/>
      <c r="Y697" s="1130"/>
      <c r="Z697" s="1130"/>
      <c r="AA697" s="1130"/>
      <c r="AB697" s="1130"/>
      <c r="AC697" s="1130"/>
      <c r="AD697" s="1130"/>
      <c r="AE697" s="8"/>
      <c r="AF697" s="8"/>
    </row>
    <row r="698" spans="1:32" ht="15.7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1130"/>
      <c r="Q698" s="1130"/>
      <c r="R698" s="1130"/>
      <c r="S698" s="1130"/>
      <c r="T698" s="1130"/>
      <c r="U698" s="1130"/>
      <c r="V698" s="1130"/>
      <c r="W698" s="1130"/>
      <c r="X698" s="1130"/>
      <c r="Y698" s="1130"/>
      <c r="Z698" s="1130"/>
      <c r="AA698" s="1130"/>
      <c r="AB698" s="1130"/>
      <c r="AC698" s="1130"/>
      <c r="AD698" s="1130"/>
      <c r="AE698" s="8"/>
      <c r="AF698" s="8"/>
    </row>
    <row r="699" spans="1:32" ht="15.7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1130"/>
      <c r="Q699" s="1130"/>
      <c r="R699" s="1130"/>
      <c r="S699" s="1130"/>
      <c r="T699" s="1130"/>
      <c r="U699" s="1130"/>
      <c r="V699" s="1130"/>
      <c r="W699" s="1130"/>
      <c r="X699" s="1130"/>
      <c r="Y699" s="1130"/>
      <c r="Z699" s="1130"/>
      <c r="AA699" s="1130"/>
      <c r="AB699" s="1130"/>
      <c r="AC699" s="1130"/>
      <c r="AD699" s="1130"/>
      <c r="AE699" s="8"/>
      <c r="AF699" s="8"/>
    </row>
    <row r="700" spans="1:32" ht="15.7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1130"/>
      <c r="Q700" s="1130"/>
      <c r="R700" s="1130"/>
      <c r="S700" s="1130"/>
      <c r="T700" s="1130"/>
      <c r="U700" s="1130"/>
      <c r="V700" s="1130"/>
      <c r="W700" s="1130"/>
      <c r="X700" s="1130"/>
      <c r="Y700" s="1130"/>
      <c r="Z700" s="1130"/>
      <c r="AA700" s="1130"/>
      <c r="AB700" s="1130"/>
      <c r="AC700" s="1130"/>
      <c r="AD700" s="1130"/>
      <c r="AE700" s="8"/>
      <c r="AF700" s="8"/>
    </row>
    <row r="701" spans="1:32" ht="15.7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1130"/>
      <c r="Q701" s="1130"/>
      <c r="R701" s="1130"/>
      <c r="S701" s="1130"/>
      <c r="T701" s="1130"/>
      <c r="U701" s="1130"/>
      <c r="V701" s="1130"/>
      <c r="W701" s="1130"/>
      <c r="X701" s="1130"/>
      <c r="Y701" s="1130"/>
      <c r="Z701" s="1130"/>
      <c r="AA701" s="1130"/>
      <c r="AB701" s="1130"/>
      <c r="AC701" s="1130"/>
      <c r="AD701" s="1130"/>
      <c r="AE701" s="8"/>
      <c r="AF701" s="8"/>
    </row>
    <row r="702" spans="1:32" ht="15.7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1130"/>
      <c r="Q702" s="1130"/>
      <c r="R702" s="1130"/>
      <c r="S702" s="1130"/>
      <c r="T702" s="1130"/>
      <c r="U702" s="1130"/>
      <c r="V702" s="1130"/>
      <c r="W702" s="1130"/>
      <c r="X702" s="1130"/>
      <c r="Y702" s="1130"/>
      <c r="Z702" s="1130"/>
      <c r="AA702" s="1130"/>
      <c r="AB702" s="1130"/>
      <c r="AC702" s="1130"/>
      <c r="AD702" s="1130"/>
      <c r="AE702" s="8"/>
      <c r="AF702" s="8"/>
    </row>
    <row r="703" spans="1:32" ht="15.7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1130"/>
      <c r="Q703" s="1130"/>
      <c r="R703" s="1130"/>
      <c r="S703" s="1130"/>
      <c r="T703" s="1130"/>
      <c r="U703" s="1130"/>
      <c r="V703" s="1130"/>
      <c r="W703" s="1130"/>
      <c r="X703" s="1130"/>
      <c r="Y703" s="1130"/>
      <c r="Z703" s="1130"/>
      <c r="AA703" s="1130"/>
      <c r="AB703" s="1130"/>
      <c r="AC703" s="1130"/>
      <c r="AD703" s="1130"/>
      <c r="AE703" s="8"/>
      <c r="AF703" s="8"/>
    </row>
    <row r="704" spans="1:32" ht="15.7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1130"/>
      <c r="Q704" s="1130"/>
      <c r="R704" s="1130"/>
      <c r="S704" s="1130"/>
      <c r="T704" s="1130"/>
      <c r="U704" s="1130"/>
      <c r="V704" s="1130"/>
      <c r="W704" s="1130"/>
      <c r="X704" s="1130"/>
      <c r="Y704" s="1130"/>
      <c r="Z704" s="1130"/>
      <c r="AA704" s="1130"/>
      <c r="AB704" s="1130"/>
      <c r="AC704" s="1130"/>
      <c r="AD704" s="1130"/>
      <c r="AE704" s="8"/>
      <c r="AF704" s="8"/>
    </row>
    <row r="705" spans="1:32" ht="15.7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1130"/>
      <c r="Q705" s="1130"/>
      <c r="R705" s="1130"/>
      <c r="S705" s="1130"/>
      <c r="T705" s="1130"/>
      <c r="U705" s="1130"/>
      <c r="V705" s="1130"/>
      <c r="W705" s="1130"/>
      <c r="X705" s="1130"/>
      <c r="Y705" s="1130"/>
      <c r="Z705" s="1130"/>
      <c r="AA705" s="1130"/>
      <c r="AB705" s="1130"/>
      <c r="AC705" s="1130"/>
      <c r="AD705" s="1130"/>
      <c r="AE705" s="8"/>
      <c r="AF705" s="8"/>
    </row>
    <row r="706" spans="1:32" ht="15.7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1130"/>
      <c r="Q706" s="1130"/>
      <c r="R706" s="1130"/>
      <c r="S706" s="1130"/>
      <c r="T706" s="1130"/>
      <c r="U706" s="1130"/>
      <c r="V706" s="1130"/>
      <c r="W706" s="1130"/>
      <c r="X706" s="1130"/>
      <c r="Y706" s="1130"/>
      <c r="Z706" s="1130"/>
      <c r="AA706" s="1130"/>
      <c r="AB706" s="1130"/>
      <c r="AC706" s="1130"/>
      <c r="AD706" s="1130"/>
      <c r="AE706" s="8"/>
      <c r="AF706" s="8"/>
    </row>
    <row r="707" spans="1:32" ht="15.7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1130"/>
      <c r="Q707" s="1130"/>
      <c r="R707" s="1130"/>
      <c r="S707" s="1130"/>
      <c r="T707" s="1130"/>
      <c r="U707" s="1130"/>
      <c r="V707" s="1130"/>
      <c r="W707" s="1130"/>
      <c r="X707" s="1130"/>
      <c r="Y707" s="1130"/>
      <c r="Z707" s="1130"/>
      <c r="AA707" s="1130"/>
      <c r="AB707" s="1130"/>
      <c r="AC707" s="1130"/>
      <c r="AD707" s="1130"/>
      <c r="AE707" s="8"/>
      <c r="AF707" s="8"/>
    </row>
    <row r="708" spans="1:32" ht="15.7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1130"/>
      <c r="Q708" s="1130"/>
      <c r="R708" s="1130"/>
      <c r="S708" s="1130"/>
      <c r="T708" s="1130"/>
      <c r="U708" s="1130"/>
      <c r="V708" s="1130"/>
      <c r="W708" s="1130"/>
      <c r="X708" s="1130"/>
      <c r="Y708" s="1130"/>
      <c r="Z708" s="1130"/>
      <c r="AA708" s="1130"/>
      <c r="AB708" s="1130"/>
      <c r="AC708" s="1130"/>
      <c r="AD708" s="1130"/>
      <c r="AE708" s="8"/>
      <c r="AF708" s="8"/>
    </row>
    <row r="709" spans="1:32" ht="15.7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1130"/>
      <c r="Q709" s="1130"/>
      <c r="R709" s="1130"/>
      <c r="S709" s="1130"/>
      <c r="T709" s="1130"/>
      <c r="U709" s="1130"/>
      <c r="V709" s="1130"/>
      <c r="W709" s="1130"/>
      <c r="X709" s="1130"/>
      <c r="Y709" s="1130"/>
      <c r="Z709" s="1130"/>
      <c r="AA709" s="1130"/>
      <c r="AB709" s="1130"/>
      <c r="AC709" s="1130"/>
      <c r="AD709" s="1130"/>
      <c r="AE709" s="8"/>
      <c r="AF709" s="8"/>
    </row>
    <row r="710" spans="1:32" ht="15.7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1130"/>
      <c r="Q710" s="1130"/>
      <c r="R710" s="1130"/>
      <c r="S710" s="1130"/>
      <c r="T710" s="1130"/>
      <c r="U710" s="1130"/>
      <c r="V710" s="1130"/>
      <c r="W710" s="1130"/>
      <c r="X710" s="1130"/>
      <c r="Y710" s="1130"/>
      <c r="Z710" s="1130"/>
      <c r="AA710" s="1130"/>
      <c r="AB710" s="1130"/>
      <c r="AC710" s="1130"/>
      <c r="AD710" s="1130"/>
      <c r="AE710" s="8"/>
      <c r="AF710" s="8"/>
    </row>
    <row r="711" spans="1:32" ht="15.7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1130"/>
      <c r="Q711" s="1130"/>
      <c r="R711" s="1130"/>
      <c r="S711" s="1130"/>
      <c r="T711" s="1130"/>
      <c r="U711" s="1130"/>
      <c r="V711" s="1130"/>
      <c r="W711" s="1130"/>
      <c r="X711" s="1130"/>
      <c r="Y711" s="1130"/>
      <c r="Z711" s="1130"/>
      <c r="AA711" s="1130"/>
      <c r="AB711" s="1130"/>
      <c r="AC711" s="1130"/>
      <c r="AD711" s="1130"/>
      <c r="AE711" s="8"/>
      <c r="AF711" s="8"/>
    </row>
    <row r="712" spans="1:32" ht="15.7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1130"/>
      <c r="Q712" s="1130"/>
      <c r="R712" s="1130"/>
      <c r="S712" s="1130"/>
      <c r="T712" s="1130"/>
      <c r="U712" s="1130"/>
      <c r="V712" s="1130"/>
      <c r="W712" s="1130"/>
      <c r="X712" s="1130"/>
      <c r="Y712" s="1130"/>
      <c r="Z712" s="1130"/>
      <c r="AA712" s="1130"/>
      <c r="AB712" s="1130"/>
      <c r="AC712" s="1130"/>
      <c r="AD712" s="1130"/>
      <c r="AE712" s="8"/>
      <c r="AF712" s="8"/>
    </row>
    <row r="713" spans="1:32" ht="15.7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1130"/>
      <c r="Q713" s="1130"/>
      <c r="R713" s="1130"/>
      <c r="S713" s="1130"/>
      <c r="T713" s="1130"/>
      <c r="U713" s="1130"/>
      <c r="V713" s="1130"/>
      <c r="W713" s="1130"/>
      <c r="X713" s="1130"/>
      <c r="Y713" s="1130"/>
      <c r="Z713" s="1130"/>
      <c r="AA713" s="1130"/>
      <c r="AB713" s="1130"/>
      <c r="AC713" s="1130"/>
      <c r="AD713" s="1130"/>
      <c r="AE713" s="8"/>
      <c r="AF713" s="8"/>
    </row>
    <row r="714" spans="1:32" ht="15.7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1130"/>
      <c r="Q714" s="1130"/>
      <c r="R714" s="1130"/>
      <c r="S714" s="1130"/>
      <c r="T714" s="1130"/>
      <c r="U714" s="1130"/>
      <c r="V714" s="1130"/>
      <c r="W714" s="1130"/>
      <c r="X714" s="1130"/>
      <c r="Y714" s="1130"/>
      <c r="Z714" s="1130"/>
      <c r="AA714" s="1130"/>
      <c r="AB714" s="1130"/>
      <c r="AC714" s="1130"/>
      <c r="AD714" s="1130"/>
      <c r="AE714" s="8"/>
      <c r="AF714" s="8"/>
    </row>
    <row r="715" spans="1:32" ht="15.7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1130"/>
      <c r="Q715" s="1130"/>
      <c r="R715" s="1130"/>
      <c r="S715" s="1130"/>
      <c r="T715" s="1130"/>
      <c r="U715" s="1130"/>
      <c r="V715" s="1130"/>
      <c r="W715" s="1130"/>
      <c r="X715" s="1130"/>
      <c r="Y715" s="1130"/>
      <c r="Z715" s="1130"/>
      <c r="AA715" s="1130"/>
      <c r="AB715" s="1130"/>
      <c r="AC715" s="1130"/>
      <c r="AD715" s="1130"/>
      <c r="AE715" s="8"/>
      <c r="AF715" s="8"/>
    </row>
    <row r="716" spans="1:32" ht="15.7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1130"/>
      <c r="Q716" s="1130"/>
      <c r="R716" s="1130"/>
      <c r="S716" s="1130"/>
      <c r="T716" s="1130"/>
      <c r="U716" s="1130"/>
      <c r="V716" s="1130"/>
      <c r="W716" s="1130"/>
      <c r="X716" s="1130"/>
      <c r="Y716" s="1130"/>
      <c r="Z716" s="1130"/>
      <c r="AA716" s="1130"/>
      <c r="AB716" s="1130"/>
      <c r="AC716" s="1130"/>
      <c r="AD716" s="1130"/>
      <c r="AE716" s="8"/>
      <c r="AF716" s="8"/>
    </row>
    <row r="717" spans="1:32" ht="15.7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1130"/>
      <c r="Q717" s="1130"/>
      <c r="R717" s="1130"/>
      <c r="S717" s="1130"/>
      <c r="T717" s="1130"/>
      <c r="U717" s="1130"/>
      <c r="V717" s="1130"/>
      <c r="W717" s="1130"/>
      <c r="X717" s="1130"/>
      <c r="Y717" s="1130"/>
      <c r="Z717" s="1130"/>
      <c r="AA717" s="1130"/>
      <c r="AB717" s="1130"/>
      <c r="AC717" s="1130"/>
      <c r="AD717" s="1130"/>
      <c r="AE717" s="8"/>
      <c r="AF717" s="8"/>
    </row>
    <row r="718" spans="1:32" ht="15.7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1130"/>
      <c r="Q718" s="1130"/>
      <c r="R718" s="1130"/>
      <c r="S718" s="1130"/>
      <c r="T718" s="1130"/>
      <c r="U718" s="1130"/>
      <c r="V718" s="1130"/>
      <c r="W718" s="1130"/>
      <c r="X718" s="1130"/>
      <c r="Y718" s="1130"/>
      <c r="Z718" s="1130"/>
      <c r="AA718" s="1130"/>
      <c r="AB718" s="1130"/>
      <c r="AC718" s="1130"/>
      <c r="AD718" s="1130"/>
      <c r="AE718" s="8"/>
      <c r="AF718" s="8"/>
    </row>
    <row r="719" spans="1:32" ht="15.7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1130"/>
      <c r="Q719" s="1130"/>
      <c r="R719" s="1130"/>
      <c r="S719" s="1130"/>
      <c r="T719" s="1130"/>
      <c r="U719" s="1130"/>
      <c r="V719" s="1130"/>
      <c r="W719" s="1130"/>
      <c r="X719" s="1130"/>
      <c r="Y719" s="1130"/>
      <c r="Z719" s="1130"/>
      <c r="AA719" s="1130"/>
      <c r="AB719" s="1130"/>
      <c r="AC719" s="1130"/>
      <c r="AD719" s="1130"/>
      <c r="AE719" s="8"/>
      <c r="AF719" s="8"/>
    </row>
    <row r="720" spans="1:32" ht="15.7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1130"/>
      <c r="Q720" s="1130"/>
      <c r="R720" s="1130"/>
      <c r="S720" s="1130"/>
      <c r="T720" s="1130"/>
      <c r="U720" s="1130"/>
      <c r="V720" s="1130"/>
      <c r="W720" s="1130"/>
      <c r="X720" s="1130"/>
      <c r="Y720" s="1130"/>
      <c r="Z720" s="1130"/>
      <c r="AA720" s="1130"/>
      <c r="AB720" s="1130"/>
      <c r="AC720" s="1130"/>
      <c r="AD720" s="1130"/>
      <c r="AE720" s="8"/>
      <c r="AF720" s="8"/>
    </row>
    <row r="721" spans="1:32" ht="15.7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1130"/>
      <c r="Q721" s="1130"/>
      <c r="R721" s="1130"/>
      <c r="S721" s="1130"/>
      <c r="T721" s="1130"/>
      <c r="U721" s="1130"/>
      <c r="V721" s="1130"/>
      <c r="W721" s="1130"/>
      <c r="X721" s="1130"/>
      <c r="Y721" s="1130"/>
      <c r="Z721" s="1130"/>
      <c r="AA721" s="1130"/>
      <c r="AB721" s="1130"/>
      <c r="AC721" s="1130"/>
      <c r="AD721" s="1130"/>
      <c r="AE721" s="8"/>
      <c r="AF721" s="8"/>
    </row>
    <row r="722" spans="1:32" ht="15.7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1130"/>
      <c r="Q722" s="1130"/>
      <c r="R722" s="1130"/>
      <c r="S722" s="1130"/>
      <c r="T722" s="1130"/>
      <c r="U722" s="1130"/>
      <c r="V722" s="1130"/>
      <c r="W722" s="1130"/>
      <c r="X722" s="1130"/>
      <c r="Y722" s="1130"/>
      <c r="Z722" s="1130"/>
      <c r="AA722" s="1130"/>
      <c r="AB722" s="1130"/>
      <c r="AC722" s="1130"/>
      <c r="AD722" s="1130"/>
      <c r="AE722" s="8"/>
      <c r="AF722" s="8"/>
    </row>
    <row r="723" spans="1:32" ht="15.7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1130"/>
      <c r="Q723" s="1130"/>
      <c r="R723" s="1130"/>
      <c r="S723" s="1130"/>
      <c r="T723" s="1130"/>
      <c r="U723" s="1130"/>
      <c r="V723" s="1130"/>
      <c r="W723" s="1130"/>
      <c r="X723" s="1130"/>
      <c r="Y723" s="1130"/>
      <c r="Z723" s="1130"/>
      <c r="AA723" s="1130"/>
      <c r="AB723" s="1130"/>
      <c r="AC723" s="1130"/>
      <c r="AD723" s="1130"/>
      <c r="AE723" s="8"/>
      <c r="AF723" s="8"/>
    </row>
    <row r="724" spans="1:32" ht="15.7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1130"/>
      <c r="Q724" s="1130"/>
      <c r="R724" s="1130"/>
      <c r="S724" s="1130"/>
      <c r="T724" s="1130"/>
      <c r="U724" s="1130"/>
      <c r="V724" s="1130"/>
      <c r="W724" s="1130"/>
      <c r="X724" s="1130"/>
      <c r="Y724" s="1130"/>
      <c r="Z724" s="1130"/>
      <c r="AA724" s="1130"/>
      <c r="AB724" s="1130"/>
      <c r="AC724" s="1130"/>
      <c r="AD724" s="1130"/>
      <c r="AE724" s="8"/>
      <c r="AF724" s="8"/>
    </row>
    <row r="725" spans="1:32" ht="15.7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1130"/>
      <c r="Q725" s="1130"/>
      <c r="R725" s="1130"/>
      <c r="S725" s="1130"/>
      <c r="T725" s="1130"/>
      <c r="U725" s="1130"/>
      <c r="V725" s="1130"/>
      <c r="W725" s="1130"/>
      <c r="X725" s="1130"/>
      <c r="Y725" s="1130"/>
      <c r="Z725" s="1130"/>
      <c r="AA725" s="1130"/>
      <c r="AB725" s="1130"/>
      <c r="AC725" s="1130"/>
      <c r="AD725" s="1130"/>
      <c r="AE725" s="8"/>
      <c r="AF725" s="8"/>
    </row>
    <row r="726" spans="1:32" ht="15.7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1130"/>
      <c r="Q726" s="1130"/>
      <c r="R726" s="1130"/>
      <c r="S726" s="1130"/>
      <c r="T726" s="1130"/>
      <c r="U726" s="1130"/>
      <c r="V726" s="1130"/>
      <c r="W726" s="1130"/>
      <c r="X726" s="1130"/>
      <c r="Y726" s="1130"/>
      <c r="Z726" s="1130"/>
      <c r="AA726" s="1130"/>
      <c r="AB726" s="1130"/>
      <c r="AC726" s="1130"/>
      <c r="AD726" s="1130"/>
      <c r="AE726" s="8"/>
      <c r="AF726" s="8"/>
    </row>
    <row r="727" spans="1:32" ht="15.7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1130"/>
      <c r="Q727" s="1130"/>
      <c r="R727" s="1130"/>
      <c r="S727" s="1130"/>
      <c r="T727" s="1130"/>
      <c r="U727" s="1130"/>
      <c r="V727" s="1130"/>
      <c r="W727" s="1130"/>
      <c r="X727" s="1130"/>
      <c r="Y727" s="1130"/>
      <c r="Z727" s="1130"/>
      <c r="AA727" s="1130"/>
      <c r="AB727" s="1130"/>
      <c r="AC727" s="1130"/>
      <c r="AD727" s="1130"/>
      <c r="AE727" s="8"/>
      <c r="AF727" s="8"/>
    </row>
    <row r="728" spans="1:32" ht="15.7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1130"/>
      <c r="Q728" s="1130"/>
      <c r="R728" s="1130"/>
      <c r="S728" s="1130"/>
      <c r="T728" s="1130"/>
      <c r="U728" s="1130"/>
      <c r="V728" s="1130"/>
      <c r="W728" s="1130"/>
      <c r="X728" s="1130"/>
      <c r="Y728" s="1130"/>
      <c r="Z728" s="1130"/>
      <c r="AA728" s="1130"/>
      <c r="AB728" s="1130"/>
      <c r="AC728" s="1130"/>
      <c r="AD728" s="1130"/>
      <c r="AE728" s="8"/>
      <c r="AF728" s="8"/>
    </row>
    <row r="729" spans="1:32" ht="15.7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1130"/>
      <c r="Q729" s="1130"/>
      <c r="R729" s="1130"/>
      <c r="S729" s="1130"/>
      <c r="T729" s="1130"/>
      <c r="U729" s="1130"/>
      <c r="V729" s="1130"/>
      <c r="W729" s="1130"/>
      <c r="X729" s="1130"/>
      <c r="Y729" s="1130"/>
      <c r="Z729" s="1130"/>
      <c r="AA729" s="1130"/>
      <c r="AB729" s="1130"/>
      <c r="AC729" s="1130"/>
      <c r="AD729" s="1130"/>
      <c r="AE729" s="8"/>
      <c r="AF729" s="8"/>
    </row>
    <row r="730" spans="1:32" ht="15.7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1130"/>
      <c r="Q730" s="1130"/>
      <c r="R730" s="1130"/>
      <c r="S730" s="1130"/>
      <c r="T730" s="1130"/>
      <c r="U730" s="1130"/>
      <c r="V730" s="1130"/>
      <c r="W730" s="1130"/>
      <c r="X730" s="1130"/>
      <c r="Y730" s="1130"/>
      <c r="Z730" s="1130"/>
      <c r="AA730" s="1130"/>
      <c r="AB730" s="1130"/>
      <c r="AC730" s="1130"/>
      <c r="AD730" s="1130"/>
      <c r="AE730" s="8"/>
      <c r="AF730" s="8"/>
    </row>
    <row r="731" spans="1:32" ht="15.7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1130"/>
      <c r="Q731" s="1130"/>
      <c r="R731" s="1130"/>
      <c r="S731" s="1130"/>
      <c r="T731" s="1130"/>
      <c r="U731" s="1130"/>
      <c r="V731" s="1130"/>
      <c r="W731" s="1130"/>
      <c r="X731" s="1130"/>
      <c r="Y731" s="1130"/>
      <c r="Z731" s="1130"/>
      <c r="AA731" s="1130"/>
      <c r="AB731" s="1130"/>
      <c r="AC731" s="1130"/>
      <c r="AD731" s="1130"/>
      <c r="AE731" s="8"/>
      <c r="AF731" s="8"/>
    </row>
    <row r="732" spans="1:32" ht="15.7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1130"/>
      <c r="Q732" s="1130"/>
      <c r="R732" s="1130"/>
      <c r="S732" s="1130"/>
      <c r="T732" s="1130"/>
      <c r="U732" s="1130"/>
      <c r="V732" s="1130"/>
      <c r="W732" s="1130"/>
      <c r="X732" s="1130"/>
      <c r="Y732" s="1130"/>
      <c r="Z732" s="1130"/>
      <c r="AA732" s="1130"/>
      <c r="AB732" s="1130"/>
      <c r="AC732" s="1130"/>
      <c r="AD732" s="1130"/>
      <c r="AE732" s="8"/>
      <c r="AF732" s="8"/>
    </row>
    <row r="733" spans="1:32" ht="15.7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1130"/>
      <c r="Q733" s="1130"/>
      <c r="R733" s="1130"/>
      <c r="S733" s="1130"/>
      <c r="T733" s="1130"/>
      <c r="U733" s="1130"/>
      <c r="V733" s="1130"/>
      <c r="W733" s="1130"/>
      <c r="X733" s="1130"/>
      <c r="Y733" s="1130"/>
      <c r="Z733" s="1130"/>
      <c r="AA733" s="1130"/>
      <c r="AB733" s="1130"/>
      <c r="AC733" s="1130"/>
      <c r="AD733" s="1130"/>
      <c r="AE733" s="8"/>
      <c r="AF733" s="8"/>
    </row>
    <row r="734" spans="1:32" ht="15.7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1130"/>
      <c r="Q734" s="1130"/>
      <c r="R734" s="1130"/>
      <c r="S734" s="1130"/>
      <c r="T734" s="1130"/>
      <c r="U734" s="1130"/>
      <c r="V734" s="1130"/>
      <c r="W734" s="1130"/>
      <c r="X734" s="1130"/>
      <c r="Y734" s="1130"/>
      <c r="Z734" s="1130"/>
      <c r="AA734" s="1130"/>
      <c r="AB734" s="1130"/>
      <c r="AC734" s="1130"/>
      <c r="AD734" s="1130"/>
      <c r="AE734" s="8"/>
      <c r="AF734" s="8"/>
    </row>
    <row r="735" spans="1:32" ht="15.7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1130"/>
      <c r="Q735" s="1130"/>
      <c r="R735" s="1130"/>
      <c r="S735" s="1130"/>
      <c r="T735" s="1130"/>
      <c r="U735" s="1130"/>
      <c r="V735" s="1130"/>
      <c r="W735" s="1130"/>
      <c r="X735" s="1130"/>
      <c r="Y735" s="1130"/>
      <c r="Z735" s="1130"/>
      <c r="AA735" s="1130"/>
      <c r="AB735" s="1130"/>
      <c r="AC735" s="1130"/>
      <c r="AD735" s="1130"/>
      <c r="AE735" s="8"/>
      <c r="AF735" s="8"/>
    </row>
    <row r="736" spans="1:32" ht="15.7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1130"/>
      <c r="Q736" s="1130"/>
      <c r="R736" s="1130"/>
      <c r="S736" s="1130"/>
      <c r="T736" s="1130"/>
      <c r="U736" s="1130"/>
      <c r="V736" s="1130"/>
      <c r="W736" s="1130"/>
      <c r="X736" s="1130"/>
      <c r="Y736" s="1130"/>
      <c r="Z736" s="1130"/>
      <c r="AA736" s="1130"/>
      <c r="AB736" s="1130"/>
      <c r="AC736" s="1130"/>
      <c r="AD736" s="1130"/>
      <c r="AE736" s="8"/>
      <c r="AF736" s="8"/>
    </row>
    <row r="737" spans="1:32" ht="15.7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1130"/>
      <c r="Q737" s="1130"/>
      <c r="R737" s="1130"/>
      <c r="S737" s="1130"/>
      <c r="T737" s="1130"/>
      <c r="U737" s="1130"/>
      <c r="V737" s="1130"/>
      <c r="W737" s="1130"/>
      <c r="X737" s="1130"/>
      <c r="Y737" s="1130"/>
      <c r="Z737" s="1130"/>
      <c r="AA737" s="1130"/>
      <c r="AB737" s="1130"/>
      <c r="AC737" s="1130"/>
      <c r="AD737" s="1130"/>
      <c r="AE737" s="8"/>
      <c r="AF737" s="8"/>
    </row>
    <row r="738" spans="1:32" ht="15.7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1130"/>
      <c r="Q738" s="1130"/>
      <c r="R738" s="1130"/>
      <c r="S738" s="1130"/>
      <c r="T738" s="1130"/>
      <c r="U738" s="1130"/>
      <c r="V738" s="1130"/>
      <c r="W738" s="1130"/>
      <c r="X738" s="1130"/>
      <c r="Y738" s="1130"/>
      <c r="Z738" s="1130"/>
      <c r="AA738" s="1130"/>
      <c r="AB738" s="1130"/>
      <c r="AC738" s="1130"/>
      <c r="AD738" s="1130"/>
      <c r="AE738" s="8"/>
      <c r="AF738" s="8"/>
    </row>
    <row r="739" spans="1:32" ht="15.7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1130"/>
      <c r="Q739" s="1130"/>
      <c r="R739" s="1130"/>
      <c r="S739" s="1130"/>
      <c r="T739" s="1130"/>
      <c r="U739" s="1130"/>
      <c r="V739" s="1130"/>
      <c r="W739" s="1130"/>
      <c r="X739" s="1130"/>
      <c r="Y739" s="1130"/>
      <c r="Z739" s="1130"/>
      <c r="AA739" s="1130"/>
      <c r="AB739" s="1130"/>
      <c r="AC739" s="1130"/>
      <c r="AD739" s="1130"/>
      <c r="AE739" s="8"/>
      <c r="AF739" s="8"/>
    </row>
    <row r="740" spans="1:32" ht="15.7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1130"/>
      <c r="Q740" s="1130"/>
      <c r="R740" s="1130"/>
      <c r="S740" s="1130"/>
      <c r="T740" s="1130"/>
      <c r="U740" s="1130"/>
      <c r="V740" s="1130"/>
      <c r="W740" s="1130"/>
      <c r="X740" s="1130"/>
      <c r="Y740" s="1130"/>
      <c r="Z740" s="1130"/>
      <c r="AA740" s="1130"/>
      <c r="AB740" s="1130"/>
      <c r="AC740" s="1130"/>
      <c r="AD740" s="1130"/>
      <c r="AE740" s="8"/>
      <c r="AF740" s="8"/>
    </row>
    <row r="741" spans="1:32" ht="15.7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1130"/>
      <c r="Q741" s="1130"/>
      <c r="R741" s="1130"/>
      <c r="S741" s="1130"/>
      <c r="T741" s="1130"/>
      <c r="U741" s="1130"/>
      <c r="V741" s="1130"/>
      <c r="W741" s="1130"/>
      <c r="X741" s="1130"/>
      <c r="Y741" s="1130"/>
      <c r="Z741" s="1130"/>
      <c r="AA741" s="1130"/>
      <c r="AB741" s="1130"/>
      <c r="AC741" s="1130"/>
      <c r="AD741" s="1130"/>
      <c r="AE741" s="8"/>
      <c r="AF741" s="8"/>
    </row>
    <row r="742" spans="1:32" ht="15.7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1130"/>
      <c r="Q742" s="1130"/>
      <c r="R742" s="1130"/>
      <c r="S742" s="1130"/>
      <c r="T742" s="1130"/>
      <c r="U742" s="1130"/>
      <c r="V742" s="1130"/>
      <c r="W742" s="1130"/>
      <c r="X742" s="1130"/>
      <c r="Y742" s="1130"/>
      <c r="Z742" s="1130"/>
      <c r="AA742" s="1130"/>
      <c r="AB742" s="1130"/>
      <c r="AC742" s="1130"/>
      <c r="AD742" s="1130"/>
      <c r="AE742" s="8"/>
      <c r="AF742" s="8"/>
    </row>
    <row r="743" spans="1:32" ht="15.7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1130"/>
      <c r="Q743" s="1130"/>
      <c r="R743" s="1130"/>
      <c r="S743" s="1130"/>
      <c r="T743" s="1130"/>
      <c r="U743" s="1130"/>
      <c r="V743" s="1130"/>
      <c r="W743" s="1130"/>
      <c r="X743" s="1130"/>
      <c r="Y743" s="1130"/>
      <c r="Z743" s="1130"/>
      <c r="AA743" s="1130"/>
      <c r="AB743" s="1130"/>
      <c r="AC743" s="1130"/>
      <c r="AD743" s="1130"/>
      <c r="AE743" s="8"/>
      <c r="AF743" s="8"/>
    </row>
    <row r="744" spans="1:32" ht="15.7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1130"/>
      <c r="Q744" s="1130"/>
      <c r="R744" s="1130"/>
      <c r="S744" s="1130"/>
      <c r="T744" s="1130"/>
      <c r="U744" s="1130"/>
      <c r="V744" s="1130"/>
      <c r="W744" s="1130"/>
      <c r="X744" s="1130"/>
      <c r="Y744" s="1130"/>
      <c r="Z744" s="1130"/>
      <c r="AA744" s="1130"/>
      <c r="AB744" s="1130"/>
      <c r="AC744" s="1130"/>
      <c r="AD744" s="1130"/>
      <c r="AE744" s="8"/>
      <c r="AF744" s="8"/>
    </row>
    <row r="745" spans="1:32" ht="15.7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1130"/>
      <c r="Q745" s="1130"/>
      <c r="R745" s="1130"/>
      <c r="S745" s="1130"/>
      <c r="T745" s="1130"/>
      <c r="U745" s="1130"/>
      <c r="V745" s="1130"/>
      <c r="W745" s="1130"/>
      <c r="X745" s="1130"/>
      <c r="Y745" s="1130"/>
      <c r="Z745" s="1130"/>
      <c r="AA745" s="1130"/>
      <c r="AB745" s="1130"/>
      <c r="AC745" s="1130"/>
      <c r="AD745" s="1130"/>
      <c r="AE745" s="8"/>
      <c r="AF745" s="8"/>
    </row>
    <row r="746" spans="1:32" ht="15.7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1130"/>
      <c r="Q746" s="1130"/>
      <c r="R746" s="1130"/>
      <c r="S746" s="1130"/>
      <c r="T746" s="1130"/>
      <c r="U746" s="1130"/>
      <c r="V746" s="1130"/>
      <c r="W746" s="1130"/>
      <c r="X746" s="1130"/>
      <c r="Y746" s="1130"/>
      <c r="Z746" s="1130"/>
      <c r="AA746" s="1130"/>
      <c r="AB746" s="1130"/>
      <c r="AC746" s="1130"/>
      <c r="AD746" s="1130"/>
      <c r="AE746" s="8"/>
      <c r="AF746" s="8"/>
    </row>
    <row r="747" spans="1:32" ht="15.7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1130"/>
      <c r="Q747" s="1130"/>
      <c r="R747" s="1130"/>
      <c r="S747" s="1130"/>
      <c r="T747" s="1130"/>
      <c r="U747" s="1130"/>
      <c r="V747" s="1130"/>
      <c r="W747" s="1130"/>
      <c r="X747" s="1130"/>
      <c r="Y747" s="1130"/>
      <c r="Z747" s="1130"/>
      <c r="AA747" s="1130"/>
      <c r="AB747" s="1130"/>
      <c r="AC747" s="1130"/>
      <c r="AD747" s="1130"/>
      <c r="AE747" s="8"/>
      <c r="AF747" s="8"/>
    </row>
    <row r="748" spans="1:32" ht="15.7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1130"/>
      <c r="Q748" s="1130"/>
      <c r="R748" s="1130"/>
      <c r="S748" s="1130"/>
      <c r="T748" s="1130"/>
      <c r="U748" s="1130"/>
      <c r="V748" s="1130"/>
      <c r="W748" s="1130"/>
      <c r="X748" s="1130"/>
      <c r="Y748" s="1130"/>
      <c r="Z748" s="1130"/>
      <c r="AA748" s="1130"/>
      <c r="AB748" s="1130"/>
      <c r="AC748" s="1130"/>
      <c r="AD748" s="1130"/>
      <c r="AE748" s="8"/>
      <c r="AF748" s="8"/>
    </row>
    <row r="749" spans="1:32" ht="15.7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1130"/>
      <c r="Q749" s="1130"/>
      <c r="R749" s="1130"/>
      <c r="S749" s="1130"/>
      <c r="T749" s="1130"/>
      <c r="U749" s="1130"/>
      <c r="V749" s="1130"/>
      <c r="W749" s="1130"/>
      <c r="X749" s="1130"/>
      <c r="Y749" s="1130"/>
      <c r="Z749" s="1130"/>
      <c r="AA749" s="1130"/>
      <c r="AB749" s="1130"/>
      <c r="AC749" s="1130"/>
      <c r="AD749" s="1130"/>
      <c r="AE749" s="8"/>
      <c r="AF749" s="8"/>
    </row>
    <row r="750" spans="1:32" ht="15.7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1130"/>
      <c r="Q750" s="1130"/>
      <c r="R750" s="1130"/>
      <c r="S750" s="1130"/>
      <c r="T750" s="1130"/>
      <c r="U750" s="1130"/>
      <c r="V750" s="1130"/>
      <c r="W750" s="1130"/>
      <c r="X750" s="1130"/>
      <c r="Y750" s="1130"/>
      <c r="Z750" s="1130"/>
      <c r="AA750" s="1130"/>
      <c r="AB750" s="1130"/>
      <c r="AC750" s="1130"/>
      <c r="AD750" s="1130"/>
      <c r="AE750" s="8"/>
      <c r="AF750" s="8"/>
    </row>
    <row r="751" spans="1:32" ht="15.7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1130"/>
      <c r="Q751" s="1130"/>
      <c r="R751" s="1130"/>
      <c r="S751" s="1130"/>
      <c r="T751" s="1130"/>
      <c r="U751" s="1130"/>
      <c r="V751" s="1130"/>
      <c r="W751" s="1130"/>
      <c r="X751" s="1130"/>
      <c r="Y751" s="1130"/>
      <c r="Z751" s="1130"/>
      <c r="AA751" s="1130"/>
      <c r="AB751" s="1130"/>
      <c r="AC751" s="1130"/>
      <c r="AD751" s="1130"/>
      <c r="AE751" s="8"/>
      <c r="AF751" s="8"/>
    </row>
    <row r="752" spans="1:32" ht="15.7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1130"/>
      <c r="Q752" s="1130"/>
      <c r="R752" s="1130"/>
      <c r="S752" s="1130"/>
      <c r="T752" s="1130"/>
      <c r="U752" s="1130"/>
      <c r="V752" s="1130"/>
      <c r="W752" s="1130"/>
      <c r="X752" s="1130"/>
      <c r="Y752" s="1130"/>
      <c r="Z752" s="1130"/>
      <c r="AA752" s="1130"/>
      <c r="AB752" s="1130"/>
      <c r="AC752" s="1130"/>
      <c r="AD752" s="1130"/>
      <c r="AE752" s="8"/>
      <c r="AF752" s="8"/>
    </row>
    <row r="753" spans="1:32" ht="15.7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1130"/>
      <c r="Q753" s="1130"/>
      <c r="R753" s="1130"/>
      <c r="S753" s="1130"/>
      <c r="T753" s="1130"/>
      <c r="U753" s="1130"/>
      <c r="V753" s="1130"/>
      <c r="W753" s="1130"/>
      <c r="X753" s="1130"/>
      <c r="Y753" s="1130"/>
      <c r="Z753" s="1130"/>
      <c r="AA753" s="1130"/>
      <c r="AB753" s="1130"/>
      <c r="AC753" s="1130"/>
      <c r="AD753" s="1130"/>
      <c r="AE753" s="8"/>
      <c r="AF753" s="8"/>
    </row>
    <row r="754" spans="1:32" ht="15.7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1130"/>
      <c r="Q754" s="1130"/>
      <c r="R754" s="1130"/>
      <c r="S754" s="1130"/>
      <c r="T754" s="1130"/>
      <c r="U754" s="1130"/>
      <c r="V754" s="1130"/>
      <c r="W754" s="1130"/>
      <c r="X754" s="1130"/>
      <c r="Y754" s="1130"/>
      <c r="Z754" s="1130"/>
      <c r="AA754" s="1130"/>
      <c r="AB754" s="1130"/>
      <c r="AC754" s="1130"/>
      <c r="AD754" s="1130"/>
      <c r="AE754" s="8"/>
      <c r="AF754" s="8"/>
    </row>
    <row r="755" spans="1:32" ht="15.7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1130"/>
      <c r="Q755" s="1130"/>
      <c r="R755" s="1130"/>
      <c r="S755" s="1130"/>
      <c r="T755" s="1130"/>
      <c r="U755" s="1130"/>
      <c r="V755" s="1130"/>
      <c r="W755" s="1130"/>
      <c r="X755" s="1130"/>
      <c r="Y755" s="1130"/>
      <c r="Z755" s="1130"/>
      <c r="AA755" s="1130"/>
      <c r="AB755" s="1130"/>
      <c r="AC755" s="1130"/>
      <c r="AD755" s="1130"/>
      <c r="AE755" s="8"/>
      <c r="AF755" s="8"/>
    </row>
    <row r="756" spans="1:32" ht="15.7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1130"/>
      <c r="Q756" s="1130"/>
      <c r="R756" s="1130"/>
      <c r="S756" s="1130"/>
      <c r="T756" s="1130"/>
      <c r="U756" s="1130"/>
      <c r="V756" s="1130"/>
      <c r="W756" s="1130"/>
      <c r="X756" s="1130"/>
      <c r="Y756" s="1130"/>
      <c r="Z756" s="1130"/>
      <c r="AA756" s="1130"/>
      <c r="AB756" s="1130"/>
      <c r="AC756" s="1130"/>
      <c r="AD756" s="1130"/>
      <c r="AE756" s="8"/>
      <c r="AF756" s="8"/>
    </row>
    <row r="757" spans="1:32" ht="15.7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1130"/>
      <c r="Q757" s="1130"/>
      <c r="R757" s="1130"/>
      <c r="S757" s="1130"/>
      <c r="T757" s="1130"/>
      <c r="U757" s="1130"/>
      <c r="V757" s="1130"/>
      <c r="W757" s="1130"/>
      <c r="X757" s="1130"/>
      <c r="Y757" s="1130"/>
      <c r="Z757" s="1130"/>
      <c r="AA757" s="1130"/>
      <c r="AB757" s="1130"/>
      <c r="AC757" s="1130"/>
      <c r="AD757" s="1130"/>
      <c r="AE757" s="8"/>
      <c r="AF757" s="8"/>
    </row>
    <row r="758" spans="1:32" ht="15.7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1130"/>
      <c r="Q758" s="1130"/>
      <c r="R758" s="1130"/>
      <c r="S758" s="1130"/>
      <c r="T758" s="1130"/>
      <c r="U758" s="1130"/>
      <c r="V758" s="1130"/>
      <c r="W758" s="1130"/>
      <c r="X758" s="1130"/>
      <c r="Y758" s="1130"/>
      <c r="Z758" s="1130"/>
      <c r="AA758" s="1130"/>
      <c r="AB758" s="1130"/>
      <c r="AC758" s="1130"/>
      <c r="AD758" s="1130"/>
      <c r="AE758" s="8"/>
      <c r="AF758" s="8"/>
    </row>
    <row r="759" spans="1:32" ht="15.7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1130"/>
      <c r="Q759" s="1130"/>
      <c r="R759" s="1130"/>
      <c r="S759" s="1130"/>
      <c r="T759" s="1130"/>
      <c r="U759" s="1130"/>
      <c r="V759" s="1130"/>
      <c r="W759" s="1130"/>
      <c r="X759" s="1130"/>
      <c r="Y759" s="1130"/>
      <c r="Z759" s="1130"/>
      <c r="AA759" s="1130"/>
      <c r="AB759" s="1130"/>
      <c r="AC759" s="1130"/>
      <c r="AD759" s="1130"/>
      <c r="AE759" s="8"/>
      <c r="AF759" s="8"/>
    </row>
    <row r="760" spans="1:32" ht="15.7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1130"/>
      <c r="Q760" s="1130"/>
      <c r="R760" s="1130"/>
      <c r="S760" s="1130"/>
      <c r="T760" s="1130"/>
      <c r="U760" s="1130"/>
      <c r="V760" s="1130"/>
      <c r="W760" s="1130"/>
      <c r="X760" s="1130"/>
      <c r="Y760" s="1130"/>
      <c r="Z760" s="1130"/>
      <c r="AA760" s="1130"/>
      <c r="AB760" s="1130"/>
      <c r="AC760" s="1130"/>
      <c r="AD760" s="1130"/>
      <c r="AE760" s="8"/>
      <c r="AF760" s="8"/>
    </row>
    <row r="761" spans="1:32" ht="15.7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1130"/>
      <c r="Q761" s="1130"/>
      <c r="R761" s="1130"/>
      <c r="S761" s="1130"/>
      <c r="T761" s="1130"/>
      <c r="U761" s="1130"/>
      <c r="V761" s="1130"/>
      <c r="W761" s="1130"/>
      <c r="X761" s="1130"/>
      <c r="Y761" s="1130"/>
      <c r="Z761" s="1130"/>
      <c r="AA761" s="1130"/>
      <c r="AB761" s="1130"/>
      <c r="AC761" s="1130"/>
      <c r="AD761" s="1130"/>
      <c r="AE761" s="8"/>
      <c r="AF761" s="8"/>
    </row>
    <row r="762" spans="1:32" ht="15.7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1130"/>
      <c r="Q762" s="1130"/>
      <c r="R762" s="1130"/>
      <c r="S762" s="1130"/>
      <c r="T762" s="1130"/>
      <c r="U762" s="1130"/>
      <c r="V762" s="1130"/>
      <c r="W762" s="1130"/>
      <c r="X762" s="1130"/>
      <c r="Y762" s="1130"/>
      <c r="Z762" s="1130"/>
      <c r="AA762" s="1130"/>
      <c r="AB762" s="1130"/>
      <c r="AC762" s="1130"/>
      <c r="AD762" s="1130"/>
      <c r="AE762" s="8"/>
      <c r="AF762" s="8"/>
    </row>
    <row r="763" spans="1:32" ht="15.7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1130"/>
      <c r="Q763" s="1130"/>
      <c r="R763" s="1130"/>
      <c r="S763" s="1130"/>
      <c r="T763" s="1130"/>
      <c r="U763" s="1130"/>
      <c r="V763" s="1130"/>
      <c r="W763" s="1130"/>
      <c r="X763" s="1130"/>
      <c r="Y763" s="1130"/>
      <c r="Z763" s="1130"/>
      <c r="AA763" s="1130"/>
      <c r="AB763" s="1130"/>
      <c r="AC763" s="1130"/>
      <c r="AD763" s="1130"/>
      <c r="AE763" s="8"/>
      <c r="AF763" s="8"/>
    </row>
    <row r="764" spans="1:32" ht="15.7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1130"/>
      <c r="Q764" s="1130"/>
      <c r="R764" s="1130"/>
      <c r="S764" s="1130"/>
      <c r="T764" s="1130"/>
      <c r="U764" s="1130"/>
      <c r="V764" s="1130"/>
      <c r="W764" s="1130"/>
      <c r="X764" s="1130"/>
      <c r="Y764" s="1130"/>
      <c r="Z764" s="1130"/>
      <c r="AA764" s="1130"/>
      <c r="AB764" s="1130"/>
      <c r="AC764" s="1130"/>
      <c r="AD764" s="1130"/>
      <c r="AE764" s="8"/>
      <c r="AF764" s="8"/>
    </row>
    <row r="765" spans="1:32" ht="15.7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1130"/>
      <c r="Q765" s="1130"/>
      <c r="R765" s="1130"/>
      <c r="S765" s="1130"/>
      <c r="T765" s="1130"/>
      <c r="U765" s="1130"/>
      <c r="V765" s="1130"/>
      <c r="W765" s="1130"/>
      <c r="X765" s="1130"/>
      <c r="Y765" s="1130"/>
      <c r="Z765" s="1130"/>
      <c r="AA765" s="1130"/>
      <c r="AB765" s="1130"/>
      <c r="AC765" s="1130"/>
      <c r="AD765" s="1130"/>
      <c r="AE765" s="8"/>
      <c r="AF765" s="8"/>
    </row>
    <row r="766" spans="1:32" ht="15.7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1130"/>
      <c r="Q766" s="1130"/>
      <c r="R766" s="1130"/>
      <c r="S766" s="1130"/>
      <c r="T766" s="1130"/>
      <c r="U766" s="1130"/>
      <c r="V766" s="1130"/>
      <c r="W766" s="1130"/>
      <c r="X766" s="1130"/>
      <c r="Y766" s="1130"/>
      <c r="Z766" s="1130"/>
      <c r="AA766" s="1130"/>
      <c r="AB766" s="1130"/>
      <c r="AC766" s="1130"/>
      <c r="AD766" s="1130"/>
      <c r="AE766" s="8"/>
      <c r="AF766" s="8"/>
    </row>
    <row r="767" spans="1:32" ht="15.7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1130"/>
      <c r="Q767" s="1130"/>
      <c r="R767" s="1130"/>
      <c r="S767" s="1130"/>
      <c r="T767" s="1130"/>
      <c r="U767" s="1130"/>
      <c r="V767" s="1130"/>
      <c r="W767" s="1130"/>
      <c r="X767" s="1130"/>
      <c r="Y767" s="1130"/>
      <c r="Z767" s="1130"/>
      <c r="AA767" s="1130"/>
      <c r="AB767" s="1130"/>
      <c r="AC767" s="1130"/>
      <c r="AD767" s="1130"/>
      <c r="AE767" s="8"/>
      <c r="AF767" s="8"/>
    </row>
    <row r="768" spans="1:32" ht="15.7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1130"/>
      <c r="Q768" s="1130"/>
      <c r="R768" s="1130"/>
      <c r="S768" s="1130"/>
      <c r="T768" s="1130"/>
      <c r="U768" s="1130"/>
      <c r="V768" s="1130"/>
      <c r="W768" s="1130"/>
      <c r="X768" s="1130"/>
      <c r="Y768" s="1130"/>
      <c r="Z768" s="1130"/>
      <c r="AA768" s="1130"/>
      <c r="AB768" s="1130"/>
      <c r="AC768" s="1130"/>
      <c r="AD768" s="1130"/>
      <c r="AE768" s="8"/>
      <c r="AF768" s="8"/>
    </row>
    <row r="769" spans="1:32" ht="15.7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1130"/>
      <c r="Q769" s="1130"/>
      <c r="R769" s="1130"/>
      <c r="S769" s="1130"/>
      <c r="T769" s="1130"/>
      <c r="U769" s="1130"/>
      <c r="V769" s="1130"/>
      <c r="W769" s="1130"/>
      <c r="X769" s="1130"/>
      <c r="Y769" s="1130"/>
      <c r="Z769" s="1130"/>
      <c r="AA769" s="1130"/>
      <c r="AB769" s="1130"/>
      <c r="AC769" s="1130"/>
      <c r="AD769" s="1130"/>
      <c r="AE769" s="8"/>
      <c r="AF769" s="8"/>
    </row>
    <row r="770" spans="1:32" ht="15.7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1130"/>
      <c r="Q770" s="1130"/>
      <c r="R770" s="1130"/>
      <c r="S770" s="1130"/>
      <c r="T770" s="1130"/>
      <c r="U770" s="1130"/>
      <c r="V770" s="1130"/>
      <c r="W770" s="1130"/>
      <c r="X770" s="1130"/>
      <c r="Y770" s="1130"/>
      <c r="Z770" s="1130"/>
      <c r="AA770" s="1130"/>
      <c r="AB770" s="1130"/>
      <c r="AC770" s="1130"/>
      <c r="AD770" s="1130"/>
      <c r="AE770" s="8"/>
      <c r="AF770" s="8"/>
    </row>
    <row r="771" spans="1:32" ht="15.7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1130"/>
      <c r="Q771" s="1130"/>
      <c r="R771" s="1130"/>
      <c r="S771" s="1130"/>
      <c r="T771" s="1130"/>
      <c r="U771" s="1130"/>
      <c r="V771" s="1130"/>
      <c r="W771" s="1130"/>
      <c r="X771" s="1130"/>
      <c r="Y771" s="1130"/>
      <c r="Z771" s="1130"/>
      <c r="AA771" s="1130"/>
      <c r="AB771" s="1130"/>
      <c r="AC771" s="1130"/>
      <c r="AD771" s="1130"/>
      <c r="AE771" s="8"/>
      <c r="AF771" s="8"/>
    </row>
    <row r="772" spans="1:32" ht="15.7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1130"/>
      <c r="Q772" s="1130"/>
      <c r="R772" s="1130"/>
      <c r="S772" s="1130"/>
      <c r="T772" s="1130"/>
      <c r="U772" s="1130"/>
      <c r="V772" s="1130"/>
      <c r="W772" s="1130"/>
      <c r="X772" s="1130"/>
      <c r="Y772" s="1130"/>
      <c r="Z772" s="1130"/>
      <c r="AA772" s="1130"/>
      <c r="AB772" s="1130"/>
      <c r="AC772" s="1130"/>
      <c r="AD772" s="1130"/>
      <c r="AE772" s="8"/>
      <c r="AF772" s="8"/>
    </row>
    <row r="773" spans="1:32" ht="15.7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1130"/>
      <c r="Q773" s="1130"/>
      <c r="R773" s="1130"/>
      <c r="S773" s="1130"/>
      <c r="T773" s="1130"/>
      <c r="U773" s="1130"/>
      <c r="V773" s="1130"/>
      <c r="W773" s="1130"/>
      <c r="X773" s="1130"/>
      <c r="Y773" s="1130"/>
      <c r="Z773" s="1130"/>
      <c r="AA773" s="1130"/>
      <c r="AB773" s="1130"/>
      <c r="AC773" s="1130"/>
      <c r="AD773" s="1130"/>
      <c r="AE773" s="8"/>
      <c r="AF773" s="8"/>
    </row>
    <row r="774" spans="1:32" ht="15.7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1130"/>
      <c r="Q774" s="1130"/>
      <c r="R774" s="1130"/>
      <c r="S774" s="1130"/>
      <c r="T774" s="1130"/>
      <c r="U774" s="1130"/>
      <c r="V774" s="1130"/>
      <c r="W774" s="1130"/>
      <c r="X774" s="1130"/>
      <c r="Y774" s="1130"/>
      <c r="Z774" s="1130"/>
      <c r="AA774" s="1130"/>
      <c r="AB774" s="1130"/>
      <c r="AC774" s="1130"/>
      <c r="AD774" s="1130"/>
      <c r="AE774" s="8"/>
      <c r="AF774" s="8"/>
    </row>
    <row r="775" spans="1:32" ht="15.7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1130"/>
      <c r="Q775" s="1130"/>
      <c r="R775" s="1130"/>
      <c r="S775" s="1130"/>
      <c r="T775" s="1130"/>
      <c r="U775" s="1130"/>
      <c r="V775" s="1130"/>
      <c r="W775" s="1130"/>
      <c r="X775" s="1130"/>
      <c r="Y775" s="1130"/>
      <c r="Z775" s="1130"/>
      <c r="AA775" s="1130"/>
      <c r="AB775" s="1130"/>
      <c r="AC775" s="1130"/>
      <c r="AD775" s="1130"/>
      <c r="AE775" s="8"/>
      <c r="AF775" s="8"/>
    </row>
    <row r="776" spans="1:32" ht="15.7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1130"/>
      <c r="Q776" s="1130"/>
      <c r="R776" s="1130"/>
      <c r="S776" s="1130"/>
      <c r="T776" s="1130"/>
      <c r="U776" s="1130"/>
      <c r="V776" s="1130"/>
      <c r="W776" s="1130"/>
      <c r="X776" s="1130"/>
      <c r="Y776" s="1130"/>
      <c r="Z776" s="1130"/>
      <c r="AA776" s="1130"/>
      <c r="AB776" s="1130"/>
      <c r="AC776" s="1130"/>
      <c r="AD776" s="1130"/>
      <c r="AE776" s="8"/>
      <c r="AF776" s="8"/>
    </row>
    <row r="777" spans="1:32" ht="15.7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1130"/>
      <c r="Q777" s="1130"/>
      <c r="R777" s="1130"/>
      <c r="S777" s="1130"/>
      <c r="T777" s="1130"/>
      <c r="U777" s="1130"/>
      <c r="V777" s="1130"/>
      <c r="W777" s="1130"/>
      <c r="X777" s="1130"/>
      <c r="Y777" s="1130"/>
      <c r="Z777" s="1130"/>
      <c r="AA777" s="1130"/>
      <c r="AB777" s="1130"/>
      <c r="AC777" s="1130"/>
      <c r="AD777" s="1130"/>
      <c r="AE777" s="8"/>
      <c r="AF777" s="8"/>
    </row>
    <row r="778" spans="1:32" ht="15.7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1130"/>
      <c r="Q778" s="1130"/>
      <c r="R778" s="1130"/>
      <c r="S778" s="1130"/>
      <c r="T778" s="1130"/>
      <c r="U778" s="1130"/>
      <c r="V778" s="1130"/>
      <c r="W778" s="1130"/>
      <c r="X778" s="1130"/>
      <c r="Y778" s="1130"/>
      <c r="Z778" s="1130"/>
      <c r="AA778" s="1130"/>
      <c r="AB778" s="1130"/>
      <c r="AC778" s="1130"/>
      <c r="AD778" s="1130"/>
      <c r="AE778" s="8"/>
      <c r="AF778" s="8"/>
    </row>
    <row r="779" spans="1:32" ht="15.7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1130"/>
      <c r="Q779" s="1130"/>
      <c r="R779" s="1130"/>
      <c r="S779" s="1130"/>
      <c r="T779" s="1130"/>
      <c r="U779" s="1130"/>
      <c r="V779" s="1130"/>
      <c r="W779" s="1130"/>
      <c r="X779" s="1130"/>
      <c r="Y779" s="1130"/>
      <c r="Z779" s="1130"/>
      <c r="AA779" s="1130"/>
      <c r="AB779" s="1130"/>
      <c r="AC779" s="1130"/>
      <c r="AD779" s="1130"/>
      <c r="AE779" s="8"/>
      <c r="AF779" s="8"/>
    </row>
    <row r="780" spans="1:32" ht="15.7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1130"/>
      <c r="Q780" s="1130"/>
      <c r="R780" s="1130"/>
      <c r="S780" s="1130"/>
      <c r="T780" s="1130"/>
      <c r="U780" s="1130"/>
      <c r="V780" s="1130"/>
      <c r="W780" s="1130"/>
      <c r="X780" s="1130"/>
      <c r="Y780" s="1130"/>
      <c r="Z780" s="1130"/>
      <c r="AA780" s="1130"/>
      <c r="AB780" s="1130"/>
      <c r="AC780" s="1130"/>
      <c r="AD780" s="1130"/>
      <c r="AE780" s="8"/>
      <c r="AF780" s="8"/>
    </row>
    <row r="781" spans="1:32" ht="15.7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1130"/>
      <c r="Q781" s="1130"/>
      <c r="R781" s="1130"/>
      <c r="S781" s="1130"/>
      <c r="T781" s="1130"/>
      <c r="U781" s="1130"/>
      <c r="V781" s="1130"/>
      <c r="W781" s="1130"/>
      <c r="X781" s="1130"/>
      <c r="Y781" s="1130"/>
      <c r="Z781" s="1130"/>
      <c r="AA781" s="1130"/>
      <c r="AB781" s="1130"/>
      <c r="AC781" s="1130"/>
      <c r="AD781" s="1130"/>
      <c r="AE781" s="8"/>
      <c r="AF781" s="8"/>
    </row>
    <row r="782" spans="1:32" ht="15.7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1130"/>
      <c r="Q782" s="1130"/>
      <c r="R782" s="1130"/>
      <c r="S782" s="1130"/>
      <c r="T782" s="1130"/>
      <c r="U782" s="1130"/>
      <c r="V782" s="1130"/>
      <c r="W782" s="1130"/>
      <c r="X782" s="1130"/>
      <c r="Y782" s="1130"/>
      <c r="Z782" s="1130"/>
      <c r="AA782" s="1130"/>
      <c r="AB782" s="1130"/>
      <c r="AC782" s="1130"/>
      <c r="AD782" s="1130"/>
      <c r="AE782" s="8"/>
      <c r="AF782" s="8"/>
    </row>
    <row r="783" spans="1:32" ht="15.7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1130"/>
      <c r="Q783" s="1130"/>
      <c r="R783" s="1130"/>
      <c r="S783" s="1130"/>
      <c r="T783" s="1130"/>
      <c r="U783" s="1130"/>
      <c r="V783" s="1130"/>
      <c r="W783" s="1130"/>
      <c r="X783" s="1130"/>
      <c r="Y783" s="1130"/>
      <c r="Z783" s="1130"/>
      <c r="AA783" s="1130"/>
      <c r="AB783" s="1130"/>
      <c r="AC783" s="1130"/>
      <c r="AD783" s="1130"/>
      <c r="AE783" s="8"/>
      <c r="AF783" s="8"/>
    </row>
    <row r="784" spans="1:32" ht="15.7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1130"/>
      <c r="Q784" s="1130"/>
      <c r="R784" s="1130"/>
      <c r="S784" s="1130"/>
      <c r="T784" s="1130"/>
      <c r="U784" s="1130"/>
      <c r="V784" s="1130"/>
      <c r="W784" s="1130"/>
      <c r="X784" s="1130"/>
      <c r="Y784" s="1130"/>
      <c r="Z784" s="1130"/>
      <c r="AA784" s="1130"/>
      <c r="AB784" s="1130"/>
      <c r="AC784" s="1130"/>
      <c r="AD784" s="1130"/>
      <c r="AE784" s="8"/>
      <c r="AF784" s="8"/>
    </row>
    <row r="785" spans="1:32" ht="15.7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1130"/>
      <c r="Q785" s="1130"/>
      <c r="R785" s="1130"/>
      <c r="S785" s="1130"/>
      <c r="T785" s="1130"/>
      <c r="U785" s="1130"/>
      <c r="V785" s="1130"/>
      <c r="W785" s="1130"/>
      <c r="X785" s="1130"/>
      <c r="Y785" s="1130"/>
      <c r="Z785" s="1130"/>
      <c r="AA785" s="1130"/>
      <c r="AB785" s="1130"/>
      <c r="AC785" s="1130"/>
      <c r="AD785" s="1130"/>
      <c r="AE785" s="8"/>
      <c r="AF785" s="8"/>
    </row>
    <row r="786" spans="1:32" ht="15.7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1130"/>
      <c r="Q786" s="1130"/>
      <c r="R786" s="1130"/>
      <c r="S786" s="1130"/>
      <c r="T786" s="1130"/>
      <c r="U786" s="1130"/>
      <c r="V786" s="1130"/>
      <c r="W786" s="1130"/>
      <c r="X786" s="1130"/>
      <c r="Y786" s="1130"/>
      <c r="Z786" s="1130"/>
      <c r="AA786" s="1130"/>
      <c r="AB786" s="1130"/>
      <c r="AC786" s="1130"/>
      <c r="AD786" s="1130"/>
      <c r="AE786" s="8"/>
      <c r="AF786" s="8"/>
    </row>
    <row r="787" spans="1:32" ht="15.7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1130"/>
      <c r="Q787" s="1130"/>
      <c r="R787" s="1130"/>
      <c r="S787" s="1130"/>
      <c r="T787" s="1130"/>
      <c r="U787" s="1130"/>
      <c r="V787" s="1130"/>
      <c r="W787" s="1130"/>
      <c r="X787" s="1130"/>
      <c r="Y787" s="1130"/>
      <c r="Z787" s="1130"/>
      <c r="AA787" s="1130"/>
      <c r="AB787" s="1130"/>
      <c r="AC787" s="1130"/>
      <c r="AD787" s="1130"/>
      <c r="AE787" s="8"/>
      <c r="AF787" s="8"/>
    </row>
    <row r="788" spans="1:32" ht="15.7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1130"/>
      <c r="Q788" s="1130"/>
      <c r="R788" s="1130"/>
      <c r="S788" s="1130"/>
      <c r="T788" s="1130"/>
      <c r="U788" s="1130"/>
      <c r="V788" s="1130"/>
      <c r="W788" s="1130"/>
      <c r="X788" s="1130"/>
      <c r="Y788" s="1130"/>
      <c r="Z788" s="1130"/>
      <c r="AA788" s="1130"/>
      <c r="AB788" s="1130"/>
      <c r="AC788" s="1130"/>
      <c r="AD788" s="1130"/>
      <c r="AE788" s="8"/>
      <c r="AF788" s="8"/>
    </row>
    <row r="789" spans="1:32" ht="15.7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1130"/>
      <c r="Q789" s="1130"/>
      <c r="R789" s="1130"/>
      <c r="S789" s="1130"/>
      <c r="T789" s="1130"/>
      <c r="U789" s="1130"/>
      <c r="V789" s="1130"/>
      <c r="W789" s="1130"/>
      <c r="X789" s="1130"/>
      <c r="Y789" s="1130"/>
      <c r="Z789" s="1130"/>
      <c r="AA789" s="1130"/>
      <c r="AB789" s="1130"/>
      <c r="AC789" s="1130"/>
      <c r="AD789" s="1130"/>
      <c r="AE789" s="8"/>
      <c r="AF789" s="8"/>
    </row>
    <row r="790" spans="1:32" ht="15.7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1130"/>
      <c r="Q790" s="1130"/>
      <c r="R790" s="1130"/>
      <c r="S790" s="1130"/>
      <c r="T790" s="1130"/>
      <c r="U790" s="1130"/>
      <c r="V790" s="1130"/>
      <c r="W790" s="1130"/>
      <c r="X790" s="1130"/>
      <c r="Y790" s="1130"/>
      <c r="Z790" s="1130"/>
      <c r="AA790" s="1130"/>
      <c r="AB790" s="1130"/>
      <c r="AC790" s="1130"/>
      <c r="AD790" s="1130"/>
      <c r="AE790" s="8"/>
      <c r="AF790" s="8"/>
    </row>
    <row r="791" spans="1:32" ht="15.7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1130"/>
      <c r="Q791" s="1130"/>
      <c r="R791" s="1130"/>
      <c r="S791" s="1130"/>
      <c r="T791" s="1130"/>
      <c r="U791" s="1130"/>
      <c r="V791" s="1130"/>
      <c r="W791" s="1130"/>
      <c r="X791" s="1130"/>
      <c r="Y791" s="1130"/>
      <c r="Z791" s="1130"/>
      <c r="AA791" s="1130"/>
      <c r="AB791" s="1130"/>
      <c r="AC791" s="1130"/>
      <c r="AD791" s="1130"/>
      <c r="AE791" s="8"/>
      <c r="AF791" s="8"/>
    </row>
    <row r="792" spans="1:32" ht="15.7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1130"/>
      <c r="Q792" s="1130"/>
      <c r="R792" s="1130"/>
      <c r="S792" s="1130"/>
      <c r="T792" s="1130"/>
      <c r="U792" s="1130"/>
      <c r="V792" s="1130"/>
      <c r="W792" s="1130"/>
      <c r="X792" s="1130"/>
      <c r="Y792" s="1130"/>
      <c r="Z792" s="1130"/>
      <c r="AA792" s="1130"/>
      <c r="AB792" s="1130"/>
      <c r="AC792" s="1130"/>
      <c r="AD792" s="1130"/>
      <c r="AE792" s="8"/>
      <c r="AF792" s="8"/>
    </row>
    <row r="793" spans="1:32" ht="15.7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1130"/>
      <c r="Q793" s="1130"/>
      <c r="R793" s="1130"/>
      <c r="S793" s="1130"/>
      <c r="T793" s="1130"/>
      <c r="U793" s="1130"/>
      <c r="V793" s="1130"/>
      <c r="W793" s="1130"/>
      <c r="X793" s="1130"/>
      <c r="Y793" s="1130"/>
      <c r="Z793" s="1130"/>
      <c r="AA793" s="1130"/>
      <c r="AB793" s="1130"/>
      <c r="AC793" s="1130"/>
      <c r="AD793" s="1130"/>
      <c r="AE793" s="8"/>
      <c r="AF793" s="8"/>
    </row>
    <row r="794" spans="1:32" ht="15.7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1130"/>
      <c r="Q794" s="1130"/>
      <c r="R794" s="1130"/>
      <c r="S794" s="1130"/>
      <c r="T794" s="1130"/>
      <c r="U794" s="1130"/>
      <c r="V794" s="1130"/>
      <c r="W794" s="1130"/>
      <c r="X794" s="1130"/>
      <c r="Y794" s="1130"/>
      <c r="Z794" s="1130"/>
      <c r="AA794" s="1130"/>
      <c r="AB794" s="1130"/>
      <c r="AC794" s="1130"/>
      <c r="AD794" s="1130"/>
      <c r="AE794" s="8"/>
      <c r="AF794" s="8"/>
    </row>
    <row r="795" spans="1:32" ht="15.7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1130"/>
      <c r="Q795" s="1130"/>
      <c r="R795" s="1130"/>
      <c r="S795" s="1130"/>
      <c r="T795" s="1130"/>
      <c r="U795" s="1130"/>
      <c r="V795" s="1130"/>
      <c r="W795" s="1130"/>
      <c r="X795" s="1130"/>
      <c r="Y795" s="1130"/>
      <c r="Z795" s="1130"/>
      <c r="AA795" s="1130"/>
      <c r="AB795" s="1130"/>
      <c r="AC795" s="1130"/>
      <c r="AD795" s="1130"/>
      <c r="AE795" s="8"/>
      <c r="AF795" s="8"/>
    </row>
    <row r="796" spans="1:32" ht="15.7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1130"/>
      <c r="Q796" s="1130"/>
      <c r="R796" s="1130"/>
      <c r="S796" s="1130"/>
      <c r="T796" s="1130"/>
      <c r="U796" s="1130"/>
      <c r="V796" s="1130"/>
      <c r="W796" s="1130"/>
      <c r="X796" s="1130"/>
      <c r="Y796" s="1130"/>
      <c r="Z796" s="1130"/>
      <c r="AA796" s="1130"/>
      <c r="AB796" s="1130"/>
      <c r="AC796" s="1130"/>
      <c r="AD796" s="1130"/>
      <c r="AE796" s="8"/>
      <c r="AF796" s="8"/>
    </row>
    <row r="797" spans="1:32" ht="15.7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1130"/>
      <c r="Q797" s="1130"/>
      <c r="R797" s="1130"/>
      <c r="S797" s="1130"/>
      <c r="T797" s="1130"/>
      <c r="U797" s="1130"/>
      <c r="V797" s="1130"/>
      <c r="W797" s="1130"/>
      <c r="X797" s="1130"/>
      <c r="Y797" s="1130"/>
      <c r="Z797" s="1130"/>
      <c r="AA797" s="1130"/>
      <c r="AB797" s="1130"/>
      <c r="AC797" s="1130"/>
      <c r="AD797" s="1130"/>
      <c r="AE797" s="8"/>
      <c r="AF797" s="8"/>
    </row>
    <row r="798" spans="1:32" ht="15.7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1130"/>
      <c r="Q798" s="1130"/>
      <c r="R798" s="1130"/>
      <c r="S798" s="1130"/>
      <c r="T798" s="1130"/>
      <c r="U798" s="1130"/>
      <c r="V798" s="1130"/>
      <c r="W798" s="1130"/>
      <c r="X798" s="1130"/>
      <c r="Y798" s="1130"/>
      <c r="Z798" s="1130"/>
      <c r="AA798" s="1130"/>
      <c r="AB798" s="1130"/>
      <c r="AC798" s="1130"/>
      <c r="AD798" s="1130"/>
      <c r="AE798" s="8"/>
      <c r="AF798" s="8"/>
    </row>
    <row r="799" spans="1:32" ht="15.7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1130"/>
      <c r="Q799" s="1130"/>
      <c r="R799" s="1130"/>
      <c r="S799" s="1130"/>
      <c r="T799" s="1130"/>
      <c r="U799" s="1130"/>
      <c r="V799" s="1130"/>
      <c r="W799" s="1130"/>
      <c r="X799" s="1130"/>
      <c r="Y799" s="1130"/>
      <c r="Z799" s="1130"/>
      <c r="AA799" s="1130"/>
      <c r="AB799" s="1130"/>
      <c r="AC799" s="1130"/>
      <c r="AD799" s="1130"/>
      <c r="AE799" s="8"/>
      <c r="AF799" s="8"/>
    </row>
    <row r="800" spans="1:32" ht="15.7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1130"/>
      <c r="Q800" s="1130"/>
      <c r="R800" s="1130"/>
      <c r="S800" s="1130"/>
      <c r="T800" s="1130"/>
      <c r="U800" s="1130"/>
      <c r="V800" s="1130"/>
      <c r="W800" s="1130"/>
      <c r="X800" s="1130"/>
      <c r="Y800" s="1130"/>
      <c r="Z800" s="1130"/>
      <c r="AA800" s="1130"/>
      <c r="AB800" s="1130"/>
      <c r="AC800" s="1130"/>
      <c r="AD800" s="1130"/>
      <c r="AE800" s="8"/>
      <c r="AF800" s="8"/>
    </row>
    <row r="801" spans="1:32" ht="15.7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1130"/>
      <c r="Q801" s="1130"/>
      <c r="R801" s="1130"/>
      <c r="S801" s="1130"/>
      <c r="T801" s="1130"/>
      <c r="U801" s="1130"/>
      <c r="V801" s="1130"/>
      <c r="W801" s="1130"/>
      <c r="X801" s="1130"/>
      <c r="Y801" s="1130"/>
      <c r="Z801" s="1130"/>
      <c r="AA801" s="1130"/>
      <c r="AB801" s="1130"/>
      <c r="AC801" s="1130"/>
      <c r="AD801" s="1130"/>
      <c r="AE801" s="8"/>
      <c r="AF801" s="8"/>
    </row>
    <row r="802" spans="1:32" ht="15.7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1130"/>
      <c r="Q802" s="1130"/>
      <c r="R802" s="1130"/>
      <c r="S802" s="1130"/>
      <c r="T802" s="1130"/>
      <c r="U802" s="1130"/>
      <c r="V802" s="1130"/>
      <c r="W802" s="1130"/>
      <c r="X802" s="1130"/>
      <c r="Y802" s="1130"/>
      <c r="Z802" s="1130"/>
      <c r="AA802" s="1130"/>
      <c r="AB802" s="1130"/>
      <c r="AC802" s="1130"/>
      <c r="AD802" s="1130"/>
      <c r="AE802" s="8"/>
      <c r="AF802" s="8"/>
    </row>
    <row r="803" spans="1:32" ht="15.7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1130"/>
      <c r="Q803" s="1130"/>
      <c r="R803" s="1130"/>
      <c r="S803" s="1130"/>
      <c r="T803" s="1130"/>
      <c r="U803" s="1130"/>
      <c r="V803" s="1130"/>
      <c r="W803" s="1130"/>
      <c r="X803" s="1130"/>
      <c r="Y803" s="1130"/>
      <c r="Z803" s="1130"/>
      <c r="AA803" s="1130"/>
      <c r="AB803" s="1130"/>
      <c r="AC803" s="1130"/>
      <c r="AD803" s="1130"/>
      <c r="AE803" s="8"/>
      <c r="AF803" s="8"/>
    </row>
    <row r="804" spans="1:32" ht="15.7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1130"/>
      <c r="Q804" s="1130"/>
      <c r="R804" s="1130"/>
      <c r="S804" s="1130"/>
      <c r="T804" s="1130"/>
      <c r="U804" s="1130"/>
      <c r="V804" s="1130"/>
      <c r="W804" s="1130"/>
      <c r="X804" s="1130"/>
      <c r="Y804" s="1130"/>
      <c r="Z804" s="1130"/>
      <c r="AA804" s="1130"/>
      <c r="AB804" s="1130"/>
      <c r="AC804" s="1130"/>
      <c r="AD804" s="1130"/>
      <c r="AE804" s="8"/>
      <c r="AF804" s="8"/>
    </row>
    <row r="805" spans="1:32" ht="15.7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1130"/>
      <c r="Q805" s="1130"/>
      <c r="R805" s="1130"/>
      <c r="S805" s="1130"/>
      <c r="T805" s="1130"/>
      <c r="U805" s="1130"/>
      <c r="V805" s="1130"/>
      <c r="W805" s="1130"/>
      <c r="X805" s="1130"/>
      <c r="Y805" s="1130"/>
      <c r="Z805" s="1130"/>
      <c r="AA805" s="1130"/>
      <c r="AB805" s="1130"/>
      <c r="AC805" s="1130"/>
      <c r="AD805" s="1130"/>
      <c r="AE805" s="8"/>
      <c r="AF805" s="8"/>
    </row>
    <row r="806" spans="1:32" ht="15.7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1130"/>
      <c r="Q806" s="1130"/>
      <c r="R806" s="1130"/>
      <c r="S806" s="1130"/>
      <c r="T806" s="1130"/>
      <c r="U806" s="1130"/>
      <c r="V806" s="1130"/>
      <c r="W806" s="1130"/>
      <c r="X806" s="1130"/>
      <c r="Y806" s="1130"/>
      <c r="Z806" s="1130"/>
      <c r="AA806" s="1130"/>
      <c r="AB806" s="1130"/>
      <c r="AC806" s="1130"/>
      <c r="AD806" s="1130"/>
      <c r="AE806" s="8"/>
      <c r="AF806" s="8"/>
    </row>
    <row r="807" spans="1:32" ht="15.7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1130"/>
      <c r="Q807" s="1130"/>
      <c r="R807" s="1130"/>
      <c r="S807" s="1130"/>
      <c r="T807" s="1130"/>
      <c r="U807" s="1130"/>
      <c r="V807" s="1130"/>
      <c r="W807" s="1130"/>
      <c r="X807" s="1130"/>
      <c r="Y807" s="1130"/>
      <c r="Z807" s="1130"/>
      <c r="AA807" s="1130"/>
      <c r="AB807" s="1130"/>
      <c r="AC807" s="1130"/>
      <c r="AD807" s="1130"/>
      <c r="AE807" s="8"/>
      <c r="AF807" s="8"/>
    </row>
    <row r="808" spans="1:32" ht="15.7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1130"/>
      <c r="Q808" s="1130"/>
      <c r="R808" s="1130"/>
      <c r="S808" s="1130"/>
      <c r="T808" s="1130"/>
      <c r="U808" s="1130"/>
      <c r="V808" s="1130"/>
      <c r="W808" s="1130"/>
      <c r="X808" s="1130"/>
      <c r="Y808" s="1130"/>
      <c r="Z808" s="1130"/>
      <c r="AA808" s="1130"/>
      <c r="AB808" s="1130"/>
      <c r="AC808" s="1130"/>
      <c r="AD808" s="1130"/>
      <c r="AE808" s="8"/>
      <c r="AF808" s="8"/>
    </row>
    <row r="809" spans="1:32" ht="15.7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1130"/>
      <c r="Q809" s="1130"/>
      <c r="R809" s="1130"/>
      <c r="S809" s="1130"/>
      <c r="T809" s="1130"/>
      <c r="U809" s="1130"/>
      <c r="V809" s="1130"/>
      <c r="W809" s="1130"/>
      <c r="X809" s="1130"/>
      <c r="Y809" s="1130"/>
      <c r="Z809" s="1130"/>
      <c r="AA809" s="1130"/>
      <c r="AB809" s="1130"/>
      <c r="AC809" s="1130"/>
      <c r="AD809" s="1130"/>
      <c r="AE809" s="8"/>
      <c r="AF809" s="8"/>
    </row>
    <row r="810" spans="1:32" ht="15.7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1130"/>
      <c r="Q810" s="1130"/>
      <c r="R810" s="1130"/>
      <c r="S810" s="1130"/>
      <c r="T810" s="1130"/>
      <c r="U810" s="1130"/>
      <c r="V810" s="1130"/>
      <c r="W810" s="1130"/>
      <c r="X810" s="1130"/>
      <c r="Y810" s="1130"/>
      <c r="Z810" s="1130"/>
      <c r="AA810" s="1130"/>
      <c r="AB810" s="1130"/>
      <c r="AC810" s="1130"/>
      <c r="AD810" s="1130"/>
      <c r="AE810" s="8"/>
      <c r="AF810" s="8"/>
    </row>
    <row r="811" spans="1:32" ht="15.7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1130"/>
      <c r="Q811" s="1130"/>
      <c r="R811" s="1130"/>
      <c r="S811" s="1130"/>
      <c r="T811" s="1130"/>
      <c r="U811" s="1130"/>
      <c r="V811" s="1130"/>
      <c r="W811" s="1130"/>
      <c r="X811" s="1130"/>
      <c r="Y811" s="1130"/>
      <c r="Z811" s="1130"/>
      <c r="AA811" s="1130"/>
      <c r="AB811" s="1130"/>
      <c r="AC811" s="1130"/>
      <c r="AD811" s="1130"/>
      <c r="AE811" s="8"/>
      <c r="AF811" s="8"/>
    </row>
    <row r="812" spans="1:32" ht="15.7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1130"/>
      <c r="Q812" s="1130"/>
      <c r="R812" s="1130"/>
      <c r="S812" s="1130"/>
      <c r="T812" s="1130"/>
      <c r="U812" s="1130"/>
      <c r="V812" s="1130"/>
      <c r="W812" s="1130"/>
      <c r="X812" s="1130"/>
      <c r="Y812" s="1130"/>
      <c r="Z812" s="1130"/>
      <c r="AA812" s="1130"/>
      <c r="AB812" s="1130"/>
      <c r="AC812" s="1130"/>
      <c r="AD812" s="1130"/>
      <c r="AE812" s="8"/>
      <c r="AF812" s="8"/>
    </row>
    <row r="813" spans="1:32" ht="15.7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1130"/>
      <c r="Q813" s="1130"/>
      <c r="R813" s="1130"/>
      <c r="S813" s="1130"/>
      <c r="T813" s="1130"/>
      <c r="U813" s="1130"/>
      <c r="V813" s="1130"/>
      <c r="W813" s="1130"/>
      <c r="X813" s="1130"/>
      <c r="Y813" s="1130"/>
      <c r="Z813" s="1130"/>
      <c r="AA813" s="1130"/>
      <c r="AB813" s="1130"/>
      <c r="AC813" s="1130"/>
      <c r="AD813" s="1130"/>
      <c r="AE813" s="8"/>
      <c r="AF813" s="8"/>
    </row>
    <row r="814" spans="1:32" ht="15.7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1130"/>
      <c r="Q814" s="1130"/>
      <c r="R814" s="1130"/>
      <c r="S814" s="1130"/>
      <c r="T814" s="1130"/>
      <c r="U814" s="1130"/>
      <c r="V814" s="1130"/>
      <c r="W814" s="1130"/>
      <c r="X814" s="1130"/>
      <c r="Y814" s="1130"/>
      <c r="Z814" s="1130"/>
      <c r="AA814" s="1130"/>
      <c r="AB814" s="1130"/>
      <c r="AC814" s="1130"/>
      <c r="AD814" s="1130"/>
      <c r="AE814" s="8"/>
      <c r="AF814" s="8"/>
    </row>
    <row r="815" spans="1:32" ht="15.7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1130"/>
      <c r="Q815" s="1130"/>
      <c r="R815" s="1130"/>
      <c r="S815" s="1130"/>
      <c r="T815" s="1130"/>
      <c r="U815" s="1130"/>
      <c r="V815" s="1130"/>
      <c r="W815" s="1130"/>
      <c r="X815" s="1130"/>
      <c r="Y815" s="1130"/>
      <c r="Z815" s="1130"/>
      <c r="AA815" s="1130"/>
      <c r="AB815" s="1130"/>
      <c r="AC815" s="1130"/>
      <c r="AD815" s="1130"/>
      <c r="AE815" s="8"/>
      <c r="AF815" s="8"/>
    </row>
    <row r="816" spans="1:32" ht="15.7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1130"/>
      <c r="Q816" s="1130"/>
      <c r="R816" s="1130"/>
      <c r="S816" s="1130"/>
      <c r="T816" s="1130"/>
      <c r="U816" s="1130"/>
      <c r="V816" s="1130"/>
      <c r="W816" s="1130"/>
      <c r="X816" s="1130"/>
      <c r="Y816" s="1130"/>
      <c r="Z816" s="1130"/>
      <c r="AA816" s="1130"/>
      <c r="AB816" s="1130"/>
      <c r="AC816" s="1130"/>
      <c r="AD816" s="1130"/>
      <c r="AE816" s="8"/>
      <c r="AF816" s="8"/>
    </row>
    <row r="817" spans="1:32" ht="15.7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1130"/>
      <c r="Q817" s="1130"/>
      <c r="R817" s="1130"/>
      <c r="S817" s="1130"/>
      <c r="T817" s="1130"/>
      <c r="U817" s="1130"/>
      <c r="V817" s="1130"/>
      <c r="W817" s="1130"/>
      <c r="X817" s="1130"/>
      <c r="Y817" s="1130"/>
      <c r="Z817" s="1130"/>
      <c r="AA817" s="1130"/>
      <c r="AB817" s="1130"/>
      <c r="AC817" s="1130"/>
      <c r="AD817" s="1130"/>
      <c r="AE817" s="8"/>
      <c r="AF817" s="8"/>
    </row>
    <row r="818" spans="1:32" ht="15.7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1130"/>
      <c r="Q818" s="1130"/>
      <c r="R818" s="1130"/>
      <c r="S818" s="1130"/>
      <c r="T818" s="1130"/>
      <c r="U818" s="1130"/>
      <c r="V818" s="1130"/>
      <c r="W818" s="1130"/>
      <c r="X818" s="1130"/>
      <c r="Y818" s="1130"/>
      <c r="Z818" s="1130"/>
      <c r="AA818" s="1130"/>
      <c r="AB818" s="1130"/>
      <c r="AC818" s="1130"/>
      <c r="AD818" s="1130"/>
      <c r="AE818" s="8"/>
      <c r="AF818" s="8"/>
    </row>
    <row r="819" spans="1:32" ht="15.7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1130"/>
      <c r="Q819" s="1130"/>
      <c r="R819" s="1130"/>
      <c r="S819" s="1130"/>
      <c r="T819" s="1130"/>
      <c r="U819" s="1130"/>
      <c r="V819" s="1130"/>
      <c r="W819" s="1130"/>
      <c r="X819" s="1130"/>
      <c r="Y819" s="1130"/>
      <c r="Z819" s="1130"/>
      <c r="AA819" s="1130"/>
      <c r="AB819" s="1130"/>
      <c r="AC819" s="1130"/>
      <c r="AD819" s="1130"/>
      <c r="AE819" s="8"/>
      <c r="AF819" s="8"/>
    </row>
    <row r="820" spans="1:32" ht="15.7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1130"/>
      <c r="Q820" s="1130"/>
      <c r="R820" s="1130"/>
      <c r="S820" s="1130"/>
      <c r="T820" s="1130"/>
      <c r="U820" s="1130"/>
      <c r="V820" s="1130"/>
      <c r="W820" s="1130"/>
      <c r="X820" s="1130"/>
      <c r="Y820" s="1130"/>
      <c r="Z820" s="1130"/>
      <c r="AA820" s="1130"/>
      <c r="AB820" s="1130"/>
      <c r="AC820" s="1130"/>
      <c r="AD820" s="1130"/>
      <c r="AE820" s="8"/>
      <c r="AF820" s="8"/>
    </row>
    <row r="821" spans="1:32" ht="15.7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1130"/>
      <c r="Q821" s="1130"/>
      <c r="R821" s="1130"/>
      <c r="S821" s="1130"/>
      <c r="T821" s="1130"/>
      <c r="U821" s="1130"/>
      <c r="V821" s="1130"/>
      <c r="W821" s="1130"/>
      <c r="X821" s="1130"/>
      <c r="Y821" s="1130"/>
      <c r="Z821" s="1130"/>
      <c r="AA821" s="1130"/>
      <c r="AB821" s="1130"/>
      <c r="AC821" s="1130"/>
      <c r="AD821" s="1130"/>
      <c r="AE821" s="8"/>
      <c r="AF821" s="8"/>
    </row>
    <row r="822" spans="1:32" ht="15.7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1130"/>
      <c r="Q822" s="1130"/>
      <c r="R822" s="1130"/>
      <c r="S822" s="1130"/>
      <c r="T822" s="1130"/>
      <c r="U822" s="1130"/>
      <c r="V822" s="1130"/>
      <c r="W822" s="1130"/>
      <c r="X822" s="1130"/>
      <c r="Y822" s="1130"/>
      <c r="Z822" s="1130"/>
      <c r="AA822" s="1130"/>
      <c r="AB822" s="1130"/>
      <c r="AC822" s="1130"/>
      <c r="AD822" s="1130"/>
      <c r="AE822" s="8"/>
      <c r="AF822" s="8"/>
    </row>
    <row r="823" spans="1:32" ht="15.7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1130"/>
      <c r="Q823" s="1130"/>
      <c r="R823" s="1130"/>
      <c r="S823" s="1130"/>
      <c r="T823" s="1130"/>
      <c r="U823" s="1130"/>
      <c r="V823" s="1130"/>
      <c r="W823" s="1130"/>
      <c r="X823" s="1130"/>
      <c r="Y823" s="1130"/>
      <c r="Z823" s="1130"/>
      <c r="AA823" s="1130"/>
      <c r="AB823" s="1130"/>
      <c r="AC823" s="1130"/>
      <c r="AD823" s="1130"/>
      <c r="AE823" s="8"/>
      <c r="AF823" s="8"/>
    </row>
    <row r="824" spans="1:32" ht="15.7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1130"/>
      <c r="Q824" s="1130"/>
      <c r="R824" s="1130"/>
      <c r="S824" s="1130"/>
      <c r="T824" s="1130"/>
      <c r="U824" s="1130"/>
      <c r="V824" s="1130"/>
      <c r="W824" s="1130"/>
      <c r="X824" s="1130"/>
      <c r="Y824" s="1130"/>
      <c r="Z824" s="1130"/>
      <c r="AA824" s="1130"/>
      <c r="AB824" s="1130"/>
      <c r="AC824" s="1130"/>
      <c r="AD824" s="1130"/>
      <c r="AE824" s="8"/>
      <c r="AF824" s="8"/>
    </row>
    <row r="825" spans="1:32" ht="15.7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1130"/>
      <c r="Q825" s="1130"/>
      <c r="R825" s="1130"/>
      <c r="S825" s="1130"/>
      <c r="T825" s="1130"/>
      <c r="U825" s="1130"/>
      <c r="V825" s="1130"/>
      <c r="W825" s="1130"/>
      <c r="X825" s="1130"/>
      <c r="Y825" s="1130"/>
      <c r="Z825" s="1130"/>
      <c r="AA825" s="1130"/>
      <c r="AB825" s="1130"/>
      <c r="AC825" s="1130"/>
      <c r="AD825" s="1130"/>
      <c r="AE825" s="8"/>
      <c r="AF825" s="8"/>
    </row>
    <row r="826" spans="1:32" ht="15.7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1130"/>
      <c r="Q826" s="1130"/>
      <c r="R826" s="1130"/>
      <c r="S826" s="1130"/>
      <c r="T826" s="1130"/>
      <c r="U826" s="1130"/>
      <c r="V826" s="1130"/>
      <c r="W826" s="1130"/>
      <c r="X826" s="1130"/>
      <c r="Y826" s="1130"/>
      <c r="Z826" s="1130"/>
      <c r="AA826" s="1130"/>
      <c r="AB826" s="1130"/>
      <c r="AC826" s="1130"/>
      <c r="AD826" s="1130"/>
      <c r="AE826" s="8"/>
      <c r="AF826" s="8"/>
    </row>
    <row r="827" spans="1:32" ht="15.7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1130"/>
      <c r="Q827" s="1130"/>
      <c r="R827" s="1130"/>
      <c r="S827" s="1130"/>
      <c r="T827" s="1130"/>
      <c r="U827" s="1130"/>
      <c r="V827" s="1130"/>
      <c r="W827" s="1130"/>
      <c r="X827" s="1130"/>
      <c r="Y827" s="1130"/>
      <c r="Z827" s="1130"/>
      <c r="AA827" s="1130"/>
      <c r="AB827" s="1130"/>
      <c r="AC827" s="1130"/>
      <c r="AD827" s="1130"/>
      <c r="AE827" s="8"/>
      <c r="AF827" s="8"/>
    </row>
    <row r="828" spans="1:32" ht="15.7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1130"/>
      <c r="Q828" s="1130"/>
      <c r="R828" s="1130"/>
      <c r="S828" s="1130"/>
      <c r="T828" s="1130"/>
      <c r="U828" s="1130"/>
      <c r="V828" s="1130"/>
      <c r="W828" s="1130"/>
      <c r="X828" s="1130"/>
      <c r="Y828" s="1130"/>
      <c r="Z828" s="1130"/>
      <c r="AA828" s="1130"/>
      <c r="AB828" s="1130"/>
      <c r="AC828" s="1130"/>
      <c r="AD828" s="1130"/>
      <c r="AE828" s="8"/>
      <c r="AF828" s="8"/>
    </row>
    <row r="829" spans="1:32" ht="15.7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1130"/>
      <c r="Q829" s="1130"/>
      <c r="R829" s="1130"/>
      <c r="S829" s="1130"/>
      <c r="T829" s="1130"/>
      <c r="U829" s="1130"/>
      <c r="V829" s="1130"/>
      <c r="W829" s="1130"/>
      <c r="X829" s="1130"/>
      <c r="Y829" s="1130"/>
      <c r="Z829" s="1130"/>
      <c r="AA829" s="1130"/>
      <c r="AB829" s="1130"/>
      <c r="AC829" s="1130"/>
      <c r="AD829" s="1130"/>
      <c r="AE829" s="8"/>
      <c r="AF829" s="8"/>
    </row>
    <row r="830" spans="1:32" ht="15.7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1130"/>
      <c r="Q830" s="1130"/>
      <c r="R830" s="1130"/>
      <c r="S830" s="1130"/>
      <c r="T830" s="1130"/>
      <c r="U830" s="1130"/>
      <c r="V830" s="1130"/>
      <c r="W830" s="1130"/>
      <c r="X830" s="1130"/>
      <c r="Y830" s="1130"/>
      <c r="Z830" s="1130"/>
      <c r="AA830" s="1130"/>
      <c r="AB830" s="1130"/>
      <c r="AC830" s="1130"/>
      <c r="AD830" s="1130"/>
      <c r="AE830" s="8"/>
      <c r="AF830" s="8"/>
    </row>
    <row r="831" spans="1:32" ht="15.7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1130"/>
      <c r="Q831" s="1130"/>
      <c r="R831" s="1130"/>
      <c r="S831" s="1130"/>
      <c r="T831" s="1130"/>
      <c r="U831" s="1130"/>
      <c r="V831" s="1130"/>
      <c r="W831" s="1130"/>
      <c r="X831" s="1130"/>
      <c r="Y831" s="1130"/>
      <c r="Z831" s="1130"/>
      <c r="AA831" s="1130"/>
      <c r="AB831" s="1130"/>
      <c r="AC831" s="1130"/>
      <c r="AD831" s="1130"/>
      <c r="AE831" s="8"/>
      <c r="AF831" s="8"/>
    </row>
    <row r="832" spans="1:32" ht="15.7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1130"/>
      <c r="Q832" s="1130"/>
      <c r="R832" s="1130"/>
      <c r="S832" s="1130"/>
      <c r="T832" s="1130"/>
      <c r="U832" s="1130"/>
      <c r="V832" s="1130"/>
      <c r="W832" s="1130"/>
      <c r="X832" s="1130"/>
      <c r="Y832" s="1130"/>
      <c r="Z832" s="1130"/>
      <c r="AA832" s="1130"/>
      <c r="AB832" s="1130"/>
      <c r="AC832" s="1130"/>
      <c r="AD832" s="1130"/>
      <c r="AE832" s="8"/>
      <c r="AF832" s="8"/>
    </row>
    <row r="833" spans="1:32" ht="15.7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1130"/>
      <c r="Q833" s="1130"/>
      <c r="R833" s="1130"/>
      <c r="S833" s="1130"/>
      <c r="T833" s="1130"/>
      <c r="U833" s="1130"/>
      <c r="V833" s="1130"/>
      <c r="W833" s="1130"/>
      <c r="X833" s="1130"/>
      <c r="Y833" s="1130"/>
      <c r="Z833" s="1130"/>
      <c r="AA833" s="1130"/>
      <c r="AB833" s="1130"/>
      <c r="AC833" s="1130"/>
      <c r="AD833" s="1130"/>
      <c r="AE833" s="8"/>
      <c r="AF833" s="8"/>
    </row>
    <row r="834" spans="1:32" ht="15.7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1130"/>
      <c r="Q834" s="1130"/>
      <c r="R834" s="1130"/>
      <c r="S834" s="1130"/>
      <c r="T834" s="1130"/>
      <c r="U834" s="1130"/>
      <c r="V834" s="1130"/>
      <c r="W834" s="1130"/>
      <c r="X834" s="1130"/>
      <c r="Y834" s="1130"/>
      <c r="Z834" s="1130"/>
      <c r="AA834" s="1130"/>
      <c r="AB834" s="1130"/>
      <c r="AC834" s="1130"/>
      <c r="AD834" s="1130"/>
      <c r="AE834" s="8"/>
      <c r="AF834" s="8"/>
    </row>
    <row r="835" spans="1:32" ht="15.7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1130"/>
      <c r="Q835" s="1130"/>
      <c r="R835" s="1130"/>
      <c r="S835" s="1130"/>
      <c r="T835" s="1130"/>
      <c r="U835" s="1130"/>
      <c r="V835" s="1130"/>
      <c r="W835" s="1130"/>
      <c r="X835" s="1130"/>
      <c r="Y835" s="1130"/>
      <c r="Z835" s="1130"/>
      <c r="AA835" s="1130"/>
      <c r="AB835" s="1130"/>
      <c r="AC835" s="1130"/>
      <c r="AD835" s="1130"/>
      <c r="AE835" s="8"/>
      <c r="AF835" s="8"/>
    </row>
    <row r="836" spans="1:32" ht="15.7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1130"/>
      <c r="Q836" s="1130"/>
      <c r="R836" s="1130"/>
      <c r="S836" s="1130"/>
      <c r="T836" s="1130"/>
      <c r="U836" s="1130"/>
      <c r="V836" s="1130"/>
      <c r="W836" s="1130"/>
      <c r="X836" s="1130"/>
      <c r="Y836" s="1130"/>
      <c r="Z836" s="1130"/>
      <c r="AA836" s="1130"/>
      <c r="AB836" s="1130"/>
      <c r="AC836" s="1130"/>
      <c r="AD836" s="1130"/>
      <c r="AE836" s="8"/>
      <c r="AF836" s="8"/>
    </row>
    <row r="837" spans="1:32" ht="15.7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1130"/>
      <c r="Q837" s="1130"/>
      <c r="R837" s="1130"/>
      <c r="S837" s="1130"/>
      <c r="T837" s="1130"/>
      <c r="U837" s="1130"/>
      <c r="V837" s="1130"/>
      <c r="W837" s="1130"/>
      <c r="X837" s="1130"/>
      <c r="Y837" s="1130"/>
      <c r="Z837" s="1130"/>
      <c r="AA837" s="1130"/>
      <c r="AB837" s="1130"/>
      <c r="AC837" s="1130"/>
      <c r="AD837" s="1130"/>
      <c r="AE837" s="8"/>
      <c r="AF837" s="8"/>
    </row>
    <row r="838" spans="1:32" ht="15.7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1130"/>
      <c r="Q838" s="1130"/>
      <c r="R838" s="1130"/>
      <c r="S838" s="1130"/>
      <c r="T838" s="1130"/>
      <c r="U838" s="1130"/>
      <c r="V838" s="1130"/>
      <c r="W838" s="1130"/>
      <c r="X838" s="1130"/>
      <c r="Y838" s="1130"/>
      <c r="Z838" s="1130"/>
      <c r="AA838" s="1130"/>
      <c r="AB838" s="1130"/>
      <c r="AC838" s="1130"/>
      <c r="AD838" s="1130"/>
      <c r="AE838" s="8"/>
      <c r="AF838" s="8"/>
    </row>
    <row r="839" spans="1:32" ht="15.7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1130"/>
      <c r="Q839" s="1130"/>
      <c r="R839" s="1130"/>
      <c r="S839" s="1130"/>
      <c r="T839" s="1130"/>
      <c r="U839" s="1130"/>
      <c r="V839" s="1130"/>
      <c r="W839" s="1130"/>
      <c r="X839" s="1130"/>
      <c r="Y839" s="1130"/>
      <c r="Z839" s="1130"/>
      <c r="AA839" s="1130"/>
      <c r="AB839" s="1130"/>
      <c r="AC839" s="1130"/>
      <c r="AD839" s="1130"/>
      <c r="AE839" s="8"/>
      <c r="AF839" s="8"/>
    </row>
    <row r="840" spans="1:32" ht="15.7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1130"/>
      <c r="Q840" s="1130"/>
      <c r="R840" s="1130"/>
      <c r="S840" s="1130"/>
      <c r="T840" s="1130"/>
      <c r="U840" s="1130"/>
      <c r="V840" s="1130"/>
      <c r="W840" s="1130"/>
      <c r="X840" s="1130"/>
      <c r="Y840" s="1130"/>
      <c r="Z840" s="1130"/>
      <c r="AA840" s="1130"/>
      <c r="AB840" s="1130"/>
      <c r="AC840" s="1130"/>
      <c r="AD840" s="1130"/>
      <c r="AE840" s="8"/>
      <c r="AF840" s="8"/>
    </row>
    <row r="841" spans="1:32" ht="15.7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1130"/>
      <c r="Q841" s="1130"/>
      <c r="R841" s="1130"/>
      <c r="S841" s="1130"/>
      <c r="T841" s="1130"/>
      <c r="U841" s="1130"/>
      <c r="V841" s="1130"/>
      <c r="W841" s="1130"/>
      <c r="X841" s="1130"/>
      <c r="Y841" s="1130"/>
      <c r="Z841" s="1130"/>
      <c r="AA841" s="1130"/>
      <c r="AB841" s="1130"/>
      <c r="AC841" s="1130"/>
      <c r="AD841" s="1130"/>
      <c r="AE841" s="8"/>
      <c r="AF841" s="8"/>
    </row>
    <row r="842" spans="1:32" ht="15.7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1130"/>
      <c r="Q842" s="1130"/>
      <c r="R842" s="1130"/>
      <c r="S842" s="1130"/>
      <c r="T842" s="1130"/>
      <c r="U842" s="1130"/>
      <c r="V842" s="1130"/>
      <c r="W842" s="1130"/>
      <c r="X842" s="1130"/>
      <c r="Y842" s="1130"/>
      <c r="Z842" s="1130"/>
      <c r="AA842" s="1130"/>
      <c r="AB842" s="1130"/>
      <c r="AC842" s="1130"/>
      <c r="AD842" s="1130"/>
      <c r="AE842" s="8"/>
      <c r="AF842" s="8"/>
    </row>
    <row r="843" spans="1:32" ht="15.7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1130"/>
      <c r="Q843" s="1130"/>
      <c r="R843" s="1130"/>
      <c r="S843" s="1130"/>
      <c r="T843" s="1130"/>
      <c r="U843" s="1130"/>
      <c r="V843" s="1130"/>
      <c r="W843" s="1130"/>
      <c r="X843" s="1130"/>
      <c r="Y843" s="1130"/>
      <c r="Z843" s="1130"/>
      <c r="AA843" s="1130"/>
      <c r="AB843" s="1130"/>
      <c r="AC843" s="1130"/>
      <c r="AD843" s="1130"/>
      <c r="AE843" s="8"/>
      <c r="AF843" s="8"/>
    </row>
    <row r="844" spans="1:32" ht="15.7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1130"/>
      <c r="Q844" s="1130"/>
      <c r="R844" s="1130"/>
      <c r="S844" s="1130"/>
      <c r="T844" s="1130"/>
      <c r="U844" s="1130"/>
      <c r="V844" s="1130"/>
      <c r="W844" s="1130"/>
      <c r="X844" s="1130"/>
      <c r="Y844" s="1130"/>
      <c r="Z844" s="1130"/>
      <c r="AA844" s="1130"/>
      <c r="AB844" s="1130"/>
      <c r="AC844" s="1130"/>
      <c r="AD844" s="1130"/>
      <c r="AE844" s="8"/>
      <c r="AF844" s="8"/>
    </row>
    <row r="845" spans="1:32" ht="15.7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1130"/>
      <c r="Q845" s="1130"/>
      <c r="R845" s="1130"/>
      <c r="S845" s="1130"/>
      <c r="T845" s="1130"/>
      <c r="U845" s="1130"/>
      <c r="V845" s="1130"/>
      <c r="W845" s="1130"/>
      <c r="X845" s="1130"/>
      <c r="Y845" s="1130"/>
      <c r="Z845" s="1130"/>
      <c r="AA845" s="1130"/>
      <c r="AB845" s="1130"/>
      <c r="AC845" s="1130"/>
      <c r="AD845" s="1130"/>
      <c r="AE845" s="8"/>
      <c r="AF845" s="8"/>
    </row>
    <row r="846" spans="1:32" ht="15.7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1130"/>
      <c r="Q846" s="1130"/>
      <c r="R846" s="1130"/>
      <c r="S846" s="1130"/>
      <c r="T846" s="1130"/>
      <c r="U846" s="1130"/>
      <c r="V846" s="1130"/>
      <c r="W846" s="1130"/>
      <c r="X846" s="1130"/>
      <c r="Y846" s="1130"/>
      <c r="Z846" s="1130"/>
      <c r="AA846" s="1130"/>
      <c r="AB846" s="1130"/>
      <c r="AC846" s="1130"/>
      <c r="AD846" s="1130"/>
      <c r="AE846" s="8"/>
      <c r="AF846" s="8"/>
    </row>
    <row r="847" spans="1:32" ht="15.7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1130"/>
      <c r="Q847" s="1130"/>
      <c r="R847" s="1130"/>
      <c r="S847" s="1130"/>
      <c r="T847" s="1130"/>
      <c r="U847" s="1130"/>
      <c r="V847" s="1130"/>
      <c r="W847" s="1130"/>
      <c r="X847" s="1130"/>
      <c r="Y847" s="1130"/>
      <c r="Z847" s="1130"/>
      <c r="AA847" s="1130"/>
      <c r="AB847" s="1130"/>
      <c r="AC847" s="1130"/>
      <c r="AD847" s="1130"/>
      <c r="AE847" s="8"/>
      <c r="AF847" s="8"/>
    </row>
    <row r="848" spans="1:32" ht="15.7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1130"/>
      <c r="Q848" s="1130"/>
      <c r="R848" s="1130"/>
      <c r="S848" s="1130"/>
      <c r="T848" s="1130"/>
      <c r="U848" s="1130"/>
      <c r="V848" s="1130"/>
      <c r="W848" s="1130"/>
      <c r="X848" s="1130"/>
      <c r="Y848" s="1130"/>
      <c r="Z848" s="1130"/>
      <c r="AA848" s="1130"/>
      <c r="AB848" s="1130"/>
      <c r="AC848" s="1130"/>
      <c r="AD848" s="1130"/>
      <c r="AE848" s="8"/>
      <c r="AF848" s="8"/>
    </row>
    <row r="849" spans="1:32" ht="15.7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1130"/>
      <c r="Q849" s="1130"/>
      <c r="R849" s="1130"/>
      <c r="S849" s="1130"/>
      <c r="T849" s="1130"/>
      <c r="U849" s="1130"/>
      <c r="V849" s="1130"/>
      <c r="W849" s="1130"/>
      <c r="X849" s="1130"/>
      <c r="Y849" s="1130"/>
      <c r="Z849" s="1130"/>
      <c r="AA849" s="1130"/>
      <c r="AB849" s="1130"/>
      <c r="AC849" s="1130"/>
      <c r="AD849" s="1130"/>
      <c r="AE849" s="8"/>
      <c r="AF849" s="8"/>
    </row>
    <row r="850" spans="1:32" ht="15.7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1130"/>
      <c r="Q850" s="1130"/>
      <c r="R850" s="1130"/>
      <c r="S850" s="1130"/>
      <c r="T850" s="1130"/>
      <c r="U850" s="1130"/>
      <c r="V850" s="1130"/>
      <c r="W850" s="1130"/>
      <c r="X850" s="1130"/>
      <c r="Y850" s="1130"/>
      <c r="Z850" s="1130"/>
      <c r="AA850" s="1130"/>
      <c r="AB850" s="1130"/>
      <c r="AC850" s="1130"/>
      <c r="AD850" s="1130"/>
      <c r="AE850" s="8"/>
      <c r="AF850" s="8"/>
    </row>
    <row r="851" spans="1:32" ht="15.7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1130"/>
      <c r="Q851" s="1130"/>
      <c r="R851" s="1130"/>
      <c r="S851" s="1130"/>
      <c r="T851" s="1130"/>
      <c r="U851" s="1130"/>
      <c r="V851" s="1130"/>
      <c r="W851" s="1130"/>
      <c r="X851" s="1130"/>
      <c r="Y851" s="1130"/>
      <c r="Z851" s="1130"/>
      <c r="AA851" s="1130"/>
      <c r="AB851" s="1130"/>
      <c r="AC851" s="1130"/>
      <c r="AD851" s="1130"/>
      <c r="AE851" s="8"/>
      <c r="AF851" s="8"/>
    </row>
    <row r="852" spans="1:32" ht="15.7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1130"/>
      <c r="Q852" s="1130"/>
      <c r="R852" s="1130"/>
      <c r="S852" s="1130"/>
      <c r="T852" s="1130"/>
      <c r="U852" s="1130"/>
      <c r="V852" s="1130"/>
      <c r="W852" s="1130"/>
      <c r="X852" s="1130"/>
      <c r="Y852" s="1130"/>
      <c r="Z852" s="1130"/>
      <c r="AA852" s="1130"/>
      <c r="AB852" s="1130"/>
      <c r="AC852" s="1130"/>
      <c r="AD852" s="1130"/>
      <c r="AE852" s="8"/>
      <c r="AF852" s="8"/>
    </row>
    <row r="853" spans="1:32" ht="15.7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1130"/>
      <c r="Q853" s="1130"/>
      <c r="R853" s="1130"/>
      <c r="S853" s="1130"/>
      <c r="T853" s="1130"/>
      <c r="U853" s="1130"/>
      <c r="V853" s="1130"/>
      <c r="W853" s="1130"/>
      <c r="X853" s="1130"/>
      <c r="Y853" s="1130"/>
      <c r="Z853" s="1130"/>
      <c r="AA853" s="1130"/>
      <c r="AB853" s="1130"/>
      <c r="AC853" s="1130"/>
      <c r="AD853" s="1130"/>
      <c r="AE853" s="8"/>
      <c r="AF853" s="8"/>
    </row>
    <row r="854" spans="1:32" ht="15.7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1130"/>
      <c r="Q854" s="1130"/>
      <c r="R854" s="1130"/>
      <c r="S854" s="1130"/>
      <c r="T854" s="1130"/>
      <c r="U854" s="1130"/>
      <c r="V854" s="1130"/>
      <c r="W854" s="1130"/>
      <c r="X854" s="1130"/>
      <c r="Y854" s="1130"/>
      <c r="Z854" s="1130"/>
      <c r="AA854" s="1130"/>
      <c r="AB854" s="1130"/>
      <c r="AC854" s="1130"/>
      <c r="AD854" s="1130"/>
      <c r="AE854" s="8"/>
      <c r="AF854" s="8"/>
    </row>
    <row r="855" spans="1:32" ht="15.7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1130"/>
      <c r="Q855" s="1130"/>
      <c r="R855" s="1130"/>
      <c r="S855" s="1130"/>
      <c r="T855" s="1130"/>
      <c r="U855" s="1130"/>
      <c r="V855" s="1130"/>
      <c r="W855" s="1130"/>
      <c r="X855" s="1130"/>
      <c r="Y855" s="1130"/>
      <c r="Z855" s="1130"/>
      <c r="AA855" s="1130"/>
      <c r="AB855" s="1130"/>
      <c r="AC855" s="1130"/>
      <c r="AD855" s="1130"/>
      <c r="AE855" s="8"/>
      <c r="AF855" s="8"/>
    </row>
    <row r="856" spans="1:32" ht="15.7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1130"/>
      <c r="Q856" s="1130"/>
      <c r="R856" s="1130"/>
      <c r="S856" s="1130"/>
      <c r="T856" s="1130"/>
      <c r="U856" s="1130"/>
      <c r="V856" s="1130"/>
      <c r="W856" s="1130"/>
      <c r="X856" s="1130"/>
      <c r="Y856" s="1130"/>
      <c r="Z856" s="1130"/>
      <c r="AA856" s="1130"/>
      <c r="AB856" s="1130"/>
      <c r="AC856" s="1130"/>
      <c r="AD856" s="1130"/>
      <c r="AE856" s="8"/>
      <c r="AF856" s="8"/>
    </row>
    <row r="857" spans="1:32" ht="15.7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1130"/>
      <c r="Q857" s="1130"/>
      <c r="R857" s="1130"/>
      <c r="S857" s="1130"/>
      <c r="T857" s="1130"/>
      <c r="U857" s="1130"/>
      <c r="V857" s="1130"/>
      <c r="W857" s="1130"/>
      <c r="X857" s="1130"/>
      <c r="Y857" s="1130"/>
      <c r="Z857" s="1130"/>
      <c r="AA857" s="1130"/>
      <c r="AB857" s="1130"/>
      <c r="AC857" s="1130"/>
      <c r="AD857" s="1130"/>
      <c r="AE857" s="8"/>
      <c r="AF857" s="8"/>
    </row>
    <row r="858" spans="1:32" ht="15.7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1130"/>
      <c r="Q858" s="1130"/>
      <c r="R858" s="1130"/>
      <c r="S858" s="1130"/>
      <c r="T858" s="1130"/>
      <c r="U858" s="1130"/>
      <c r="V858" s="1130"/>
      <c r="W858" s="1130"/>
      <c r="X858" s="1130"/>
      <c r="Y858" s="1130"/>
      <c r="Z858" s="1130"/>
      <c r="AA858" s="1130"/>
      <c r="AB858" s="1130"/>
      <c r="AC858" s="1130"/>
      <c r="AD858" s="1130"/>
      <c r="AE858" s="8"/>
      <c r="AF858" s="8"/>
    </row>
    <row r="859" spans="1:32" ht="15.7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1130"/>
      <c r="Q859" s="1130"/>
      <c r="R859" s="1130"/>
      <c r="S859" s="1130"/>
      <c r="T859" s="1130"/>
      <c r="U859" s="1130"/>
      <c r="V859" s="1130"/>
      <c r="W859" s="1130"/>
      <c r="X859" s="1130"/>
      <c r="Y859" s="1130"/>
      <c r="Z859" s="1130"/>
      <c r="AA859" s="1130"/>
      <c r="AB859" s="1130"/>
      <c r="AC859" s="1130"/>
      <c r="AD859" s="1130"/>
      <c r="AE859" s="8"/>
      <c r="AF859" s="8"/>
    </row>
    <row r="860" spans="1:32" ht="15.7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1130"/>
      <c r="Q860" s="1130"/>
      <c r="R860" s="1130"/>
      <c r="S860" s="1130"/>
      <c r="T860" s="1130"/>
      <c r="U860" s="1130"/>
      <c r="V860" s="1130"/>
      <c r="W860" s="1130"/>
      <c r="X860" s="1130"/>
      <c r="Y860" s="1130"/>
      <c r="Z860" s="1130"/>
      <c r="AA860" s="1130"/>
      <c r="AB860" s="1130"/>
      <c r="AC860" s="1130"/>
      <c r="AD860" s="1130"/>
      <c r="AE860" s="8"/>
      <c r="AF860" s="8"/>
    </row>
    <row r="861" spans="1:32" ht="15.7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1130"/>
      <c r="Q861" s="1130"/>
      <c r="R861" s="1130"/>
      <c r="S861" s="1130"/>
      <c r="T861" s="1130"/>
      <c r="U861" s="1130"/>
      <c r="V861" s="1130"/>
      <c r="W861" s="1130"/>
      <c r="X861" s="1130"/>
      <c r="Y861" s="1130"/>
      <c r="Z861" s="1130"/>
      <c r="AA861" s="1130"/>
      <c r="AB861" s="1130"/>
      <c r="AC861" s="1130"/>
      <c r="AD861" s="1130"/>
      <c r="AE861" s="8"/>
      <c r="AF861" s="8"/>
    </row>
    <row r="862" spans="1:32" ht="15.7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1130"/>
      <c r="Q862" s="1130"/>
      <c r="R862" s="1130"/>
      <c r="S862" s="1130"/>
      <c r="T862" s="1130"/>
      <c r="U862" s="1130"/>
      <c r="V862" s="1130"/>
      <c r="W862" s="1130"/>
      <c r="X862" s="1130"/>
      <c r="Y862" s="1130"/>
      <c r="Z862" s="1130"/>
      <c r="AA862" s="1130"/>
      <c r="AB862" s="1130"/>
      <c r="AC862" s="1130"/>
      <c r="AD862" s="1130"/>
      <c r="AE862" s="8"/>
      <c r="AF862" s="8"/>
    </row>
    <row r="863" spans="1:32" ht="15.7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1130"/>
      <c r="Q863" s="1130"/>
      <c r="R863" s="1130"/>
      <c r="S863" s="1130"/>
      <c r="T863" s="1130"/>
      <c r="U863" s="1130"/>
      <c r="V863" s="1130"/>
      <c r="W863" s="1130"/>
      <c r="X863" s="1130"/>
      <c r="Y863" s="1130"/>
      <c r="Z863" s="1130"/>
      <c r="AA863" s="1130"/>
      <c r="AB863" s="1130"/>
      <c r="AC863" s="1130"/>
      <c r="AD863" s="1130"/>
      <c r="AE863" s="8"/>
      <c r="AF863" s="8"/>
    </row>
    <row r="864" spans="1:32" ht="15.7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1130"/>
      <c r="Q864" s="1130"/>
      <c r="R864" s="1130"/>
      <c r="S864" s="1130"/>
      <c r="T864" s="1130"/>
      <c r="U864" s="1130"/>
      <c r="V864" s="1130"/>
      <c r="W864" s="1130"/>
      <c r="X864" s="1130"/>
      <c r="Y864" s="1130"/>
      <c r="Z864" s="1130"/>
      <c r="AA864" s="1130"/>
      <c r="AB864" s="1130"/>
      <c r="AC864" s="1130"/>
      <c r="AD864" s="1130"/>
      <c r="AE864" s="8"/>
      <c r="AF864" s="8"/>
    </row>
    <row r="865" spans="1:32" ht="15.7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1130"/>
      <c r="Q865" s="1130"/>
      <c r="R865" s="1130"/>
      <c r="S865" s="1130"/>
      <c r="T865" s="1130"/>
      <c r="U865" s="1130"/>
      <c r="V865" s="1130"/>
      <c r="W865" s="1130"/>
      <c r="X865" s="1130"/>
      <c r="Y865" s="1130"/>
      <c r="Z865" s="1130"/>
      <c r="AA865" s="1130"/>
      <c r="AB865" s="1130"/>
      <c r="AC865" s="1130"/>
      <c r="AD865" s="1130"/>
      <c r="AE865" s="8"/>
      <c r="AF865" s="8"/>
    </row>
    <row r="866" spans="1:32" ht="15.7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1130"/>
      <c r="Q866" s="1130"/>
      <c r="R866" s="1130"/>
      <c r="S866" s="1130"/>
      <c r="T866" s="1130"/>
      <c r="U866" s="1130"/>
      <c r="V866" s="1130"/>
      <c r="W866" s="1130"/>
      <c r="X866" s="1130"/>
      <c r="Y866" s="1130"/>
      <c r="Z866" s="1130"/>
      <c r="AA866" s="1130"/>
      <c r="AB866" s="1130"/>
      <c r="AC866" s="1130"/>
      <c r="AD866" s="1130"/>
      <c r="AE866" s="8"/>
      <c r="AF866" s="8"/>
    </row>
    <row r="867" spans="1:32" ht="15.7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1130"/>
      <c r="Q867" s="1130"/>
      <c r="R867" s="1130"/>
      <c r="S867" s="1130"/>
      <c r="T867" s="1130"/>
      <c r="U867" s="1130"/>
      <c r="V867" s="1130"/>
      <c r="W867" s="1130"/>
      <c r="X867" s="1130"/>
      <c r="Y867" s="1130"/>
      <c r="Z867" s="1130"/>
      <c r="AA867" s="1130"/>
      <c r="AB867" s="1130"/>
      <c r="AC867" s="1130"/>
      <c r="AD867" s="1130"/>
      <c r="AE867" s="8"/>
      <c r="AF867" s="8"/>
    </row>
    <row r="868" spans="1:32" ht="15.7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1130"/>
      <c r="Q868" s="1130"/>
      <c r="R868" s="1130"/>
      <c r="S868" s="1130"/>
      <c r="T868" s="1130"/>
      <c r="U868" s="1130"/>
      <c r="V868" s="1130"/>
      <c r="W868" s="1130"/>
      <c r="X868" s="1130"/>
      <c r="Y868" s="1130"/>
      <c r="Z868" s="1130"/>
      <c r="AA868" s="1130"/>
      <c r="AB868" s="1130"/>
      <c r="AC868" s="1130"/>
      <c r="AD868" s="1130"/>
      <c r="AE868" s="8"/>
      <c r="AF868" s="8"/>
    </row>
    <row r="869" spans="1:32" ht="15.7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1130"/>
      <c r="Q869" s="1130"/>
      <c r="R869" s="1130"/>
      <c r="S869" s="1130"/>
      <c r="T869" s="1130"/>
      <c r="U869" s="1130"/>
      <c r="V869" s="1130"/>
      <c r="W869" s="1130"/>
      <c r="X869" s="1130"/>
      <c r="Y869" s="1130"/>
      <c r="Z869" s="1130"/>
      <c r="AA869" s="1130"/>
      <c r="AB869" s="1130"/>
      <c r="AC869" s="1130"/>
      <c r="AD869" s="1130"/>
      <c r="AE869" s="8"/>
      <c r="AF869" s="8"/>
    </row>
    <row r="870" spans="1:32" ht="15.7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1130"/>
      <c r="Q870" s="1130"/>
      <c r="R870" s="1130"/>
      <c r="S870" s="1130"/>
      <c r="T870" s="1130"/>
      <c r="U870" s="1130"/>
      <c r="V870" s="1130"/>
      <c r="W870" s="1130"/>
      <c r="X870" s="1130"/>
      <c r="Y870" s="1130"/>
      <c r="Z870" s="1130"/>
      <c r="AA870" s="1130"/>
      <c r="AB870" s="1130"/>
      <c r="AC870" s="1130"/>
      <c r="AD870" s="1130"/>
      <c r="AE870" s="8"/>
      <c r="AF870" s="8"/>
    </row>
    <row r="871" spans="1:32" ht="15.7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1130"/>
      <c r="Q871" s="1130"/>
      <c r="R871" s="1130"/>
      <c r="S871" s="1130"/>
      <c r="T871" s="1130"/>
      <c r="U871" s="1130"/>
      <c r="V871" s="1130"/>
      <c r="W871" s="1130"/>
      <c r="X871" s="1130"/>
      <c r="Y871" s="1130"/>
      <c r="Z871" s="1130"/>
      <c r="AA871" s="1130"/>
      <c r="AB871" s="1130"/>
      <c r="AC871" s="1130"/>
      <c r="AD871" s="1130"/>
      <c r="AE871" s="8"/>
      <c r="AF871" s="8"/>
    </row>
    <row r="872" spans="1:32" ht="15.7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1130"/>
      <c r="Q872" s="1130"/>
      <c r="R872" s="1130"/>
      <c r="S872" s="1130"/>
      <c r="T872" s="1130"/>
      <c r="U872" s="1130"/>
      <c r="V872" s="1130"/>
      <c r="W872" s="1130"/>
      <c r="X872" s="1130"/>
      <c r="Y872" s="1130"/>
      <c r="Z872" s="1130"/>
      <c r="AA872" s="1130"/>
      <c r="AB872" s="1130"/>
      <c r="AC872" s="1130"/>
      <c r="AD872" s="1130"/>
      <c r="AE872" s="8"/>
      <c r="AF872" s="8"/>
    </row>
    <row r="873" spans="1:32" ht="15.7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1130"/>
      <c r="Q873" s="1130"/>
      <c r="R873" s="1130"/>
      <c r="S873" s="1130"/>
      <c r="T873" s="1130"/>
      <c r="U873" s="1130"/>
      <c r="V873" s="1130"/>
      <c r="W873" s="1130"/>
      <c r="X873" s="1130"/>
      <c r="Y873" s="1130"/>
      <c r="Z873" s="1130"/>
      <c r="AA873" s="1130"/>
      <c r="AB873" s="1130"/>
      <c r="AC873" s="1130"/>
      <c r="AD873" s="1130"/>
      <c r="AE873" s="8"/>
      <c r="AF873" s="8"/>
    </row>
    <row r="874" spans="1:32" ht="15.7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1130"/>
      <c r="Q874" s="1130"/>
      <c r="R874" s="1130"/>
      <c r="S874" s="1130"/>
      <c r="T874" s="1130"/>
      <c r="U874" s="1130"/>
      <c r="V874" s="1130"/>
      <c r="W874" s="1130"/>
      <c r="X874" s="1130"/>
      <c r="Y874" s="1130"/>
      <c r="Z874" s="1130"/>
      <c r="AA874" s="1130"/>
      <c r="AB874" s="1130"/>
      <c r="AC874" s="1130"/>
      <c r="AD874" s="1130"/>
      <c r="AE874" s="8"/>
      <c r="AF874" s="8"/>
    </row>
    <row r="875" spans="1:32" ht="15.7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1130"/>
      <c r="Q875" s="1130"/>
      <c r="R875" s="1130"/>
      <c r="S875" s="1130"/>
      <c r="T875" s="1130"/>
      <c r="U875" s="1130"/>
      <c r="V875" s="1130"/>
      <c r="W875" s="1130"/>
      <c r="X875" s="1130"/>
      <c r="Y875" s="1130"/>
      <c r="Z875" s="1130"/>
      <c r="AA875" s="1130"/>
      <c r="AB875" s="1130"/>
      <c r="AC875" s="1130"/>
      <c r="AD875" s="1130"/>
      <c r="AE875" s="8"/>
      <c r="AF875" s="8"/>
    </row>
    <row r="876" spans="1:32" ht="15.7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1130"/>
      <c r="Q876" s="1130"/>
      <c r="R876" s="1130"/>
      <c r="S876" s="1130"/>
      <c r="T876" s="1130"/>
      <c r="U876" s="1130"/>
      <c r="V876" s="1130"/>
      <c r="W876" s="1130"/>
      <c r="X876" s="1130"/>
      <c r="Y876" s="1130"/>
      <c r="Z876" s="1130"/>
      <c r="AA876" s="1130"/>
      <c r="AB876" s="1130"/>
      <c r="AC876" s="1130"/>
      <c r="AD876" s="1130"/>
      <c r="AE876" s="8"/>
      <c r="AF876" s="8"/>
    </row>
    <row r="877" spans="1:32" ht="15.7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1130"/>
      <c r="Q877" s="1130"/>
      <c r="R877" s="1130"/>
      <c r="S877" s="1130"/>
      <c r="T877" s="1130"/>
      <c r="U877" s="1130"/>
      <c r="V877" s="1130"/>
      <c r="W877" s="1130"/>
      <c r="X877" s="1130"/>
      <c r="Y877" s="1130"/>
      <c r="Z877" s="1130"/>
      <c r="AA877" s="1130"/>
      <c r="AB877" s="1130"/>
      <c r="AC877" s="1130"/>
      <c r="AD877" s="1130"/>
      <c r="AE877" s="8"/>
      <c r="AF877" s="8"/>
    </row>
    <row r="878" spans="1:32" ht="15.7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1130"/>
      <c r="Q878" s="1130"/>
      <c r="R878" s="1130"/>
      <c r="S878" s="1130"/>
      <c r="T878" s="1130"/>
      <c r="U878" s="1130"/>
      <c r="V878" s="1130"/>
      <c r="W878" s="1130"/>
      <c r="X878" s="1130"/>
      <c r="Y878" s="1130"/>
      <c r="Z878" s="1130"/>
      <c r="AA878" s="1130"/>
      <c r="AB878" s="1130"/>
      <c r="AC878" s="1130"/>
      <c r="AD878" s="1130"/>
      <c r="AE878" s="8"/>
      <c r="AF878" s="8"/>
    </row>
    <row r="879" spans="1:32" ht="15.7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1130"/>
      <c r="Q879" s="1130"/>
      <c r="R879" s="1130"/>
      <c r="S879" s="1130"/>
      <c r="T879" s="1130"/>
      <c r="U879" s="1130"/>
      <c r="V879" s="1130"/>
      <c r="W879" s="1130"/>
      <c r="X879" s="1130"/>
      <c r="Y879" s="1130"/>
      <c r="Z879" s="1130"/>
      <c r="AA879" s="1130"/>
      <c r="AB879" s="1130"/>
      <c r="AC879" s="1130"/>
      <c r="AD879" s="1130"/>
      <c r="AE879" s="8"/>
      <c r="AF879" s="8"/>
    </row>
    <row r="880" spans="1:32" ht="15.7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1130"/>
      <c r="Q880" s="1130"/>
      <c r="R880" s="1130"/>
      <c r="S880" s="1130"/>
      <c r="T880" s="1130"/>
      <c r="U880" s="1130"/>
      <c r="V880" s="1130"/>
      <c r="W880" s="1130"/>
      <c r="X880" s="1130"/>
      <c r="Y880" s="1130"/>
      <c r="Z880" s="1130"/>
      <c r="AA880" s="1130"/>
      <c r="AB880" s="1130"/>
      <c r="AC880" s="1130"/>
      <c r="AD880" s="1130"/>
      <c r="AE880" s="8"/>
      <c r="AF880" s="8"/>
    </row>
    <row r="881" spans="1:32" ht="15.7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1130"/>
      <c r="Q881" s="1130"/>
      <c r="R881" s="1130"/>
      <c r="S881" s="1130"/>
      <c r="T881" s="1130"/>
      <c r="U881" s="1130"/>
      <c r="V881" s="1130"/>
      <c r="W881" s="1130"/>
      <c r="X881" s="1130"/>
      <c r="Y881" s="1130"/>
      <c r="Z881" s="1130"/>
      <c r="AA881" s="1130"/>
      <c r="AB881" s="1130"/>
      <c r="AC881" s="1130"/>
      <c r="AD881" s="1130"/>
      <c r="AE881" s="8"/>
      <c r="AF881" s="8"/>
    </row>
    <row r="882" spans="1:32" ht="15.7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1130"/>
      <c r="Q882" s="1130"/>
      <c r="R882" s="1130"/>
      <c r="S882" s="1130"/>
      <c r="T882" s="1130"/>
      <c r="U882" s="1130"/>
      <c r="V882" s="1130"/>
      <c r="W882" s="1130"/>
      <c r="X882" s="1130"/>
      <c r="Y882" s="1130"/>
      <c r="Z882" s="1130"/>
      <c r="AA882" s="1130"/>
      <c r="AB882" s="1130"/>
      <c r="AC882" s="1130"/>
      <c r="AD882" s="1130"/>
      <c r="AE882" s="8"/>
      <c r="AF882" s="8"/>
    </row>
    <row r="883" spans="1:32" ht="15.7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1130"/>
      <c r="Q883" s="1130"/>
      <c r="R883" s="1130"/>
      <c r="S883" s="1130"/>
      <c r="T883" s="1130"/>
      <c r="U883" s="1130"/>
      <c r="V883" s="1130"/>
      <c r="W883" s="1130"/>
      <c r="X883" s="1130"/>
      <c r="Y883" s="1130"/>
      <c r="Z883" s="1130"/>
      <c r="AA883" s="1130"/>
      <c r="AB883" s="1130"/>
      <c r="AC883" s="1130"/>
      <c r="AD883" s="1130"/>
      <c r="AE883" s="8"/>
      <c r="AF883" s="8"/>
    </row>
    <row r="884" spans="1:32" ht="15.7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1130"/>
      <c r="Q884" s="1130"/>
      <c r="R884" s="1130"/>
      <c r="S884" s="1130"/>
      <c r="T884" s="1130"/>
      <c r="U884" s="1130"/>
      <c r="V884" s="1130"/>
      <c r="W884" s="1130"/>
      <c r="X884" s="1130"/>
      <c r="Y884" s="1130"/>
      <c r="Z884" s="1130"/>
      <c r="AA884" s="1130"/>
      <c r="AB884" s="1130"/>
      <c r="AC884" s="1130"/>
      <c r="AD884" s="1130"/>
      <c r="AE884" s="8"/>
      <c r="AF884" s="8"/>
    </row>
    <row r="885" spans="1:32" ht="15.7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1130"/>
      <c r="Q885" s="1130"/>
      <c r="R885" s="1130"/>
      <c r="S885" s="1130"/>
      <c r="T885" s="1130"/>
      <c r="U885" s="1130"/>
      <c r="V885" s="1130"/>
      <c r="W885" s="1130"/>
      <c r="X885" s="1130"/>
      <c r="Y885" s="1130"/>
      <c r="Z885" s="1130"/>
      <c r="AA885" s="1130"/>
      <c r="AB885" s="1130"/>
      <c r="AC885" s="1130"/>
      <c r="AD885" s="1130"/>
      <c r="AE885" s="8"/>
      <c r="AF885" s="8"/>
    </row>
    <row r="886" spans="1:32" ht="15.7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1130"/>
      <c r="Q886" s="1130"/>
      <c r="R886" s="1130"/>
      <c r="S886" s="1130"/>
      <c r="T886" s="1130"/>
      <c r="U886" s="1130"/>
      <c r="V886" s="1130"/>
      <c r="W886" s="1130"/>
      <c r="X886" s="1130"/>
      <c r="Y886" s="1130"/>
      <c r="Z886" s="1130"/>
      <c r="AA886" s="1130"/>
      <c r="AB886" s="1130"/>
      <c r="AC886" s="1130"/>
      <c r="AD886" s="1130"/>
      <c r="AE886" s="8"/>
      <c r="AF886" s="8"/>
    </row>
    <row r="887" spans="1:32" ht="15.7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1130"/>
      <c r="Q887" s="1130"/>
      <c r="R887" s="1130"/>
      <c r="S887" s="1130"/>
      <c r="T887" s="1130"/>
      <c r="U887" s="1130"/>
      <c r="V887" s="1130"/>
      <c r="W887" s="1130"/>
      <c r="X887" s="1130"/>
      <c r="Y887" s="1130"/>
      <c r="Z887" s="1130"/>
      <c r="AA887" s="1130"/>
      <c r="AB887" s="1130"/>
      <c r="AC887" s="1130"/>
      <c r="AD887" s="1130"/>
      <c r="AE887" s="8"/>
      <c r="AF887" s="8"/>
    </row>
    <row r="888" spans="1:32" ht="15.7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1130"/>
      <c r="Q888" s="1130"/>
      <c r="R888" s="1130"/>
      <c r="S888" s="1130"/>
      <c r="T888" s="1130"/>
      <c r="U888" s="1130"/>
      <c r="V888" s="1130"/>
      <c r="W888" s="1130"/>
      <c r="X888" s="1130"/>
      <c r="Y888" s="1130"/>
      <c r="Z888" s="1130"/>
      <c r="AA888" s="1130"/>
      <c r="AB888" s="1130"/>
      <c r="AC888" s="1130"/>
      <c r="AD888" s="1130"/>
      <c r="AE888" s="8"/>
      <c r="AF888" s="8"/>
    </row>
    <row r="889" spans="1:32" ht="15.7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1130"/>
      <c r="Q889" s="1130"/>
      <c r="R889" s="1130"/>
      <c r="S889" s="1130"/>
      <c r="T889" s="1130"/>
      <c r="U889" s="1130"/>
      <c r="V889" s="1130"/>
      <c r="W889" s="1130"/>
      <c r="X889" s="1130"/>
      <c r="Y889" s="1130"/>
      <c r="Z889" s="1130"/>
      <c r="AA889" s="1130"/>
      <c r="AB889" s="1130"/>
      <c r="AC889" s="1130"/>
      <c r="AD889" s="1130"/>
      <c r="AE889" s="8"/>
      <c r="AF889" s="8"/>
    </row>
    <row r="890" spans="1:32" ht="15.7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1130"/>
      <c r="Q890" s="1130"/>
      <c r="R890" s="1130"/>
      <c r="S890" s="1130"/>
      <c r="T890" s="1130"/>
      <c r="U890" s="1130"/>
      <c r="V890" s="1130"/>
      <c r="W890" s="1130"/>
      <c r="X890" s="1130"/>
      <c r="Y890" s="1130"/>
      <c r="Z890" s="1130"/>
      <c r="AA890" s="1130"/>
      <c r="AB890" s="1130"/>
      <c r="AC890" s="1130"/>
      <c r="AD890" s="1130"/>
      <c r="AE890" s="8"/>
      <c r="AF890" s="8"/>
    </row>
    <row r="891" spans="1:32" ht="15.7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1130"/>
      <c r="Q891" s="1130"/>
      <c r="R891" s="1130"/>
      <c r="S891" s="1130"/>
      <c r="T891" s="1130"/>
      <c r="U891" s="1130"/>
      <c r="V891" s="1130"/>
      <c r="W891" s="1130"/>
      <c r="X891" s="1130"/>
      <c r="Y891" s="1130"/>
      <c r="Z891" s="1130"/>
      <c r="AA891" s="1130"/>
      <c r="AB891" s="1130"/>
      <c r="AC891" s="1130"/>
      <c r="AD891" s="1130"/>
      <c r="AE891" s="8"/>
      <c r="AF891" s="8"/>
    </row>
    <row r="892" spans="1:32" ht="15.7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1130"/>
      <c r="Q892" s="1130"/>
      <c r="R892" s="1130"/>
      <c r="S892" s="1130"/>
      <c r="T892" s="1130"/>
      <c r="U892" s="1130"/>
      <c r="V892" s="1130"/>
      <c r="W892" s="1130"/>
      <c r="X892" s="1130"/>
      <c r="Y892" s="1130"/>
      <c r="Z892" s="1130"/>
      <c r="AA892" s="1130"/>
      <c r="AB892" s="1130"/>
      <c r="AC892" s="1130"/>
      <c r="AD892" s="1130"/>
      <c r="AE892" s="8"/>
      <c r="AF892" s="8"/>
    </row>
    <row r="893" spans="1:32" ht="15.7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1130"/>
      <c r="Q893" s="1130"/>
      <c r="R893" s="1130"/>
      <c r="S893" s="1130"/>
      <c r="T893" s="1130"/>
      <c r="U893" s="1130"/>
      <c r="V893" s="1130"/>
      <c r="W893" s="1130"/>
      <c r="X893" s="1130"/>
      <c r="Y893" s="1130"/>
      <c r="Z893" s="1130"/>
      <c r="AA893" s="1130"/>
      <c r="AB893" s="1130"/>
      <c r="AC893" s="1130"/>
      <c r="AD893" s="1130"/>
      <c r="AE893" s="8"/>
      <c r="AF893" s="8"/>
    </row>
    <row r="894" spans="1:32" ht="15.7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1130"/>
      <c r="Q894" s="1130"/>
      <c r="R894" s="1130"/>
      <c r="S894" s="1130"/>
      <c r="T894" s="1130"/>
      <c r="U894" s="1130"/>
      <c r="V894" s="1130"/>
      <c r="W894" s="1130"/>
      <c r="X894" s="1130"/>
      <c r="Y894" s="1130"/>
      <c r="Z894" s="1130"/>
      <c r="AA894" s="1130"/>
      <c r="AB894" s="1130"/>
      <c r="AC894" s="1130"/>
      <c r="AD894" s="1130"/>
      <c r="AE894" s="8"/>
      <c r="AF894" s="8"/>
    </row>
    <row r="895" spans="1:32" ht="15.7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1130"/>
      <c r="Q895" s="1130"/>
      <c r="R895" s="1130"/>
      <c r="S895" s="1130"/>
      <c r="T895" s="1130"/>
      <c r="U895" s="1130"/>
      <c r="V895" s="1130"/>
      <c r="W895" s="1130"/>
      <c r="X895" s="1130"/>
      <c r="Y895" s="1130"/>
      <c r="Z895" s="1130"/>
      <c r="AA895" s="1130"/>
      <c r="AB895" s="1130"/>
      <c r="AC895" s="1130"/>
      <c r="AD895" s="1130"/>
      <c r="AE895" s="8"/>
      <c r="AF895" s="8"/>
    </row>
    <row r="896" spans="1:32" ht="15.7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1130"/>
      <c r="Q896" s="1130"/>
      <c r="R896" s="1130"/>
      <c r="S896" s="1130"/>
      <c r="T896" s="1130"/>
      <c r="U896" s="1130"/>
      <c r="V896" s="1130"/>
      <c r="W896" s="1130"/>
      <c r="X896" s="1130"/>
      <c r="Y896" s="1130"/>
      <c r="Z896" s="1130"/>
      <c r="AA896" s="1130"/>
      <c r="AB896" s="1130"/>
      <c r="AC896" s="1130"/>
      <c r="AD896" s="1130"/>
      <c r="AE896" s="8"/>
      <c r="AF896" s="8"/>
    </row>
    <row r="897" spans="1:32" ht="15.7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1130"/>
      <c r="Q897" s="1130"/>
      <c r="R897" s="1130"/>
      <c r="S897" s="1130"/>
      <c r="T897" s="1130"/>
      <c r="U897" s="1130"/>
      <c r="V897" s="1130"/>
      <c r="W897" s="1130"/>
      <c r="X897" s="1130"/>
      <c r="Y897" s="1130"/>
      <c r="Z897" s="1130"/>
      <c r="AA897" s="1130"/>
      <c r="AB897" s="1130"/>
      <c r="AC897" s="1130"/>
      <c r="AD897" s="1130"/>
      <c r="AE897" s="8"/>
      <c r="AF897" s="8"/>
    </row>
    <row r="898" spans="1:32" ht="15.7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1130"/>
      <c r="Q898" s="1130"/>
      <c r="R898" s="1130"/>
      <c r="S898" s="1130"/>
      <c r="T898" s="1130"/>
      <c r="U898" s="1130"/>
      <c r="V898" s="1130"/>
      <c r="W898" s="1130"/>
      <c r="X898" s="1130"/>
      <c r="Y898" s="1130"/>
      <c r="Z898" s="1130"/>
      <c r="AA898" s="1130"/>
      <c r="AB898" s="1130"/>
      <c r="AC898" s="1130"/>
      <c r="AD898" s="1130"/>
      <c r="AE898" s="8"/>
      <c r="AF898" s="8"/>
    </row>
    <row r="899" spans="1:32" ht="15.7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1130"/>
      <c r="Q899" s="1130"/>
      <c r="R899" s="1130"/>
      <c r="S899" s="1130"/>
      <c r="T899" s="1130"/>
      <c r="U899" s="1130"/>
      <c r="V899" s="1130"/>
      <c r="W899" s="1130"/>
      <c r="X899" s="1130"/>
      <c r="Y899" s="1130"/>
      <c r="Z899" s="1130"/>
      <c r="AA899" s="1130"/>
      <c r="AB899" s="1130"/>
      <c r="AC899" s="1130"/>
      <c r="AD899" s="1130"/>
      <c r="AE899" s="8"/>
      <c r="AF899" s="8"/>
    </row>
    <row r="900" spans="1:32" ht="15.7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1130"/>
      <c r="Q900" s="1130"/>
      <c r="R900" s="1130"/>
      <c r="S900" s="1130"/>
      <c r="T900" s="1130"/>
      <c r="U900" s="1130"/>
      <c r="V900" s="1130"/>
      <c r="W900" s="1130"/>
      <c r="X900" s="1130"/>
      <c r="Y900" s="1130"/>
      <c r="Z900" s="1130"/>
      <c r="AA900" s="1130"/>
      <c r="AB900" s="1130"/>
      <c r="AC900" s="1130"/>
      <c r="AD900" s="1130"/>
      <c r="AE900" s="8"/>
      <c r="AF900" s="8"/>
    </row>
    <row r="901" spans="1:32" ht="15.7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1130"/>
      <c r="Q901" s="1130"/>
      <c r="R901" s="1130"/>
      <c r="S901" s="1130"/>
      <c r="T901" s="1130"/>
      <c r="U901" s="1130"/>
      <c r="V901" s="1130"/>
      <c r="W901" s="1130"/>
      <c r="X901" s="1130"/>
      <c r="Y901" s="1130"/>
      <c r="Z901" s="1130"/>
      <c r="AA901" s="1130"/>
      <c r="AB901" s="1130"/>
      <c r="AC901" s="1130"/>
      <c r="AD901" s="1130"/>
      <c r="AE901" s="8"/>
      <c r="AF901" s="8"/>
    </row>
    <row r="902" spans="1:32" ht="15.7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1130"/>
      <c r="Q902" s="1130"/>
      <c r="R902" s="1130"/>
      <c r="S902" s="1130"/>
      <c r="T902" s="1130"/>
      <c r="U902" s="1130"/>
      <c r="V902" s="1130"/>
      <c r="W902" s="1130"/>
      <c r="X902" s="1130"/>
      <c r="Y902" s="1130"/>
      <c r="Z902" s="1130"/>
      <c r="AA902" s="1130"/>
      <c r="AB902" s="1130"/>
      <c r="AC902" s="1130"/>
      <c r="AD902" s="1130"/>
      <c r="AE902" s="8"/>
      <c r="AF902" s="8"/>
    </row>
    <row r="903" spans="1:32" ht="15.7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1130"/>
      <c r="Q903" s="1130"/>
      <c r="R903" s="1130"/>
      <c r="S903" s="1130"/>
      <c r="T903" s="1130"/>
      <c r="U903" s="1130"/>
      <c r="V903" s="1130"/>
      <c r="W903" s="1130"/>
      <c r="X903" s="1130"/>
      <c r="Y903" s="1130"/>
      <c r="Z903" s="1130"/>
      <c r="AA903" s="1130"/>
      <c r="AB903" s="1130"/>
      <c r="AC903" s="1130"/>
      <c r="AD903" s="1130"/>
      <c r="AE903" s="8"/>
      <c r="AF903" s="8"/>
    </row>
    <row r="904" spans="1:32" ht="15.7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1130"/>
      <c r="Q904" s="1130"/>
      <c r="R904" s="1130"/>
      <c r="S904" s="1130"/>
      <c r="T904" s="1130"/>
      <c r="U904" s="1130"/>
      <c r="V904" s="1130"/>
      <c r="W904" s="1130"/>
      <c r="X904" s="1130"/>
      <c r="Y904" s="1130"/>
      <c r="Z904" s="1130"/>
      <c r="AA904" s="1130"/>
      <c r="AB904" s="1130"/>
      <c r="AC904" s="1130"/>
      <c r="AD904" s="1130"/>
      <c r="AE904" s="8"/>
      <c r="AF904" s="8"/>
    </row>
    <row r="905" spans="1:32" ht="15.7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1130"/>
      <c r="Q905" s="1130"/>
      <c r="R905" s="1130"/>
      <c r="S905" s="1130"/>
      <c r="T905" s="1130"/>
      <c r="U905" s="1130"/>
      <c r="V905" s="1130"/>
      <c r="W905" s="1130"/>
      <c r="X905" s="1130"/>
      <c r="Y905" s="1130"/>
      <c r="Z905" s="1130"/>
      <c r="AA905" s="1130"/>
      <c r="AB905" s="1130"/>
      <c r="AC905" s="1130"/>
      <c r="AD905" s="1130"/>
      <c r="AE905" s="8"/>
      <c r="AF905" s="8"/>
    </row>
    <row r="906" spans="1:32" ht="15.7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1130"/>
      <c r="Q906" s="1130"/>
      <c r="R906" s="1130"/>
      <c r="S906" s="1130"/>
      <c r="T906" s="1130"/>
      <c r="U906" s="1130"/>
      <c r="V906" s="1130"/>
      <c r="W906" s="1130"/>
      <c r="X906" s="1130"/>
      <c r="Y906" s="1130"/>
      <c r="Z906" s="1130"/>
      <c r="AA906" s="1130"/>
      <c r="AB906" s="1130"/>
      <c r="AC906" s="1130"/>
      <c r="AD906" s="1130"/>
      <c r="AE906" s="8"/>
      <c r="AF906" s="8"/>
    </row>
    <row r="907" spans="1:32" ht="15.7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1130"/>
      <c r="Q907" s="1130"/>
      <c r="R907" s="1130"/>
      <c r="S907" s="1130"/>
      <c r="T907" s="1130"/>
      <c r="U907" s="1130"/>
      <c r="V907" s="1130"/>
      <c r="W907" s="1130"/>
      <c r="X907" s="1130"/>
      <c r="Y907" s="1130"/>
      <c r="Z907" s="1130"/>
      <c r="AA907" s="1130"/>
      <c r="AB907" s="1130"/>
      <c r="AC907" s="1130"/>
      <c r="AD907" s="1130"/>
      <c r="AE907" s="8"/>
      <c r="AF907" s="8"/>
    </row>
    <row r="908" spans="1:32" ht="15.7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1130"/>
      <c r="Q908" s="1130"/>
      <c r="R908" s="1130"/>
      <c r="S908" s="1130"/>
      <c r="T908" s="1130"/>
      <c r="U908" s="1130"/>
      <c r="V908" s="1130"/>
      <c r="W908" s="1130"/>
      <c r="X908" s="1130"/>
      <c r="Y908" s="1130"/>
      <c r="Z908" s="1130"/>
      <c r="AA908" s="1130"/>
      <c r="AB908" s="1130"/>
      <c r="AC908" s="1130"/>
      <c r="AD908" s="1130"/>
      <c r="AE908" s="8"/>
      <c r="AF908" s="8"/>
    </row>
    <row r="909" spans="1:32" ht="15.7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1130"/>
      <c r="Q909" s="1130"/>
      <c r="R909" s="1130"/>
      <c r="S909" s="1130"/>
      <c r="T909" s="1130"/>
      <c r="U909" s="1130"/>
      <c r="V909" s="1130"/>
      <c r="W909" s="1130"/>
      <c r="X909" s="1130"/>
      <c r="Y909" s="1130"/>
      <c r="Z909" s="1130"/>
      <c r="AA909" s="1130"/>
      <c r="AB909" s="1130"/>
      <c r="AC909" s="1130"/>
      <c r="AD909" s="1130"/>
      <c r="AE909" s="8"/>
      <c r="AF909" s="8"/>
    </row>
    <row r="910" spans="1:32" ht="15.7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1130"/>
      <c r="Q910" s="1130"/>
      <c r="R910" s="1130"/>
      <c r="S910" s="1130"/>
      <c r="T910" s="1130"/>
      <c r="U910" s="1130"/>
      <c r="V910" s="1130"/>
      <c r="W910" s="1130"/>
      <c r="X910" s="1130"/>
      <c r="Y910" s="1130"/>
      <c r="Z910" s="1130"/>
      <c r="AA910" s="1130"/>
      <c r="AB910" s="1130"/>
      <c r="AC910" s="1130"/>
      <c r="AD910" s="1130"/>
      <c r="AE910" s="8"/>
      <c r="AF910" s="8"/>
    </row>
    <row r="911" spans="1:32" ht="15.7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1130"/>
      <c r="Q911" s="1130"/>
      <c r="R911" s="1130"/>
      <c r="S911" s="1130"/>
      <c r="T911" s="1130"/>
      <c r="U911" s="1130"/>
      <c r="V911" s="1130"/>
      <c r="W911" s="1130"/>
      <c r="X911" s="1130"/>
      <c r="Y911" s="1130"/>
      <c r="Z911" s="1130"/>
      <c r="AA911" s="1130"/>
      <c r="AB911" s="1130"/>
      <c r="AC911" s="1130"/>
      <c r="AD911" s="1130"/>
      <c r="AE911" s="8"/>
      <c r="AF911" s="8"/>
    </row>
    <row r="912" spans="1:32" ht="15.7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1130"/>
      <c r="Q912" s="1130"/>
      <c r="R912" s="1130"/>
      <c r="S912" s="1130"/>
      <c r="T912" s="1130"/>
      <c r="U912" s="1130"/>
      <c r="V912" s="1130"/>
      <c r="W912" s="1130"/>
      <c r="X912" s="1130"/>
      <c r="Y912" s="1130"/>
      <c r="Z912" s="1130"/>
      <c r="AA912" s="1130"/>
      <c r="AB912" s="1130"/>
      <c r="AC912" s="1130"/>
      <c r="AD912" s="1130"/>
      <c r="AE912" s="8"/>
      <c r="AF912" s="8"/>
    </row>
    <row r="913" spans="1:32" ht="15.7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1130"/>
      <c r="Q913" s="1130"/>
      <c r="R913" s="1130"/>
      <c r="S913" s="1130"/>
      <c r="T913" s="1130"/>
      <c r="U913" s="1130"/>
      <c r="V913" s="1130"/>
      <c r="W913" s="1130"/>
      <c r="X913" s="1130"/>
      <c r="Y913" s="1130"/>
      <c r="Z913" s="1130"/>
      <c r="AA913" s="1130"/>
      <c r="AB913" s="1130"/>
      <c r="AC913" s="1130"/>
      <c r="AD913" s="1130"/>
      <c r="AE913" s="8"/>
      <c r="AF913" s="8"/>
    </row>
    <row r="914" spans="1:32" ht="15.7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1130"/>
      <c r="Q914" s="1130"/>
      <c r="R914" s="1130"/>
      <c r="S914" s="1130"/>
      <c r="T914" s="1130"/>
      <c r="U914" s="1130"/>
      <c r="V914" s="1130"/>
      <c r="W914" s="1130"/>
      <c r="X914" s="1130"/>
      <c r="Y914" s="1130"/>
      <c r="Z914" s="1130"/>
      <c r="AA914" s="1130"/>
      <c r="AB914" s="1130"/>
      <c r="AC914" s="1130"/>
      <c r="AD914" s="1130"/>
      <c r="AE914" s="8"/>
      <c r="AF914" s="8"/>
    </row>
    <row r="915" spans="1:32" ht="15.7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1130"/>
      <c r="Q915" s="1130"/>
      <c r="R915" s="1130"/>
      <c r="S915" s="1130"/>
      <c r="T915" s="1130"/>
      <c r="U915" s="1130"/>
      <c r="V915" s="1130"/>
      <c r="W915" s="1130"/>
      <c r="X915" s="1130"/>
      <c r="Y915" s="1130"/>
      <c r="Z915" s="1130"/>
      <c r="AA915" s="1130"/>
      <c r="AB915" s="1130"/>
      <c r="AC915" s="1130"/>
      <c r="AD915" s="1130"/>
      <c r="AE915" s="8"/>
      <c r="AF915" s="8"/>
    </row>
    <row r="916" spans="1:32" ht="15.7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1130"/>
      <c r="Q916" s="1130"/>
      <c r="R916" s="1130"/>
      <c r="S916" s="1130"/>
      <c r="T916" s="1130"/>
      <c r="U916" s="1130"/>
      <c r="V916" s="1130"/>
      <c r="W916" s="1130"/>
      <c r="X916" s="1130"/>
      <c r="Y916" s="1130"/>
      <c r="Z916" s="1130"/>
      <c r="AA916" s="1130"/>
      <c r="AB916" s="1130"/>
      <c r="AC916" s="1130"/>
      <c r="AD916" s="1130"/>
      <c r="AE916" s="8"/>
      <c r="AF916" s="8"/>
    </row>
    <row r="917" spans="1:32" ht="15.7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1130"/>
      <c r="Q917" s="1130"/>
      <c r="R917" s="1130"/>
      <c r="S917" s="1130"/>
      <c r="T917" s="1130"/>
      <c r="U917" s="1130"/>
      <c r="V917" s="1130"/>
      <c r="W917" s="1130"/>
      <c r="X917" s="1130"/>
      <c r="Y917" s="1130"/>
      <c r="Z917" s="1130"/>
      <c r="AA917" s="1130"/>
      <c r="AB917" s="1130"/>
      <c r="AC917" s="1130"/>
      <c r="AD917" s="1130"/>
      <c r="AE917" s="8"/>
      <c r="AF917" s="8"/>
    </row>
    <row r="918" spans="1:32" ht="15.7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1130"/>
      <c r="Q918" s="1130"/>
      <c r="R918" s="1130"/>
      <c r="S918" s="1130"/>
      <c r="T918" s="1130"/>
      <c r="U918" s="1130"/>
      <c r="V918" s="1130"/>
      <c r="W918" s="1130"/>
      <c r="X918" s="1130"/>
      <c r="Y918" s="1130"/>
      <c r="Z918" s="1130"/>
      <c r="AA918" s="1130"/>
      <c r="AB918" s="1130"/>
      <c r="AC918" s="1130"/>
      <c r="AD918" s="1130"/>
      <c r="AE918" s="8"/>
      <c r="AF918" s="8"/>
    </row>
    <row r="919" spans="1:32" ht="15.7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1130"/>
      <c r="Q919" s="1130"/>
      <c r="R919" s="1130"/>
      <c r="S919" s="1130"/>
      <c r="T919" s="1130"/>
      <c r="U919" s="1130"/>
      <c r="V919" s="1130"/>
      <c r="W919" s="1130"/>
      <c r="X919" s="1130"/>
      <c r="Y919" s="1130"/>
      <c r="Z919" s="1130"/>
      <c r="AA919" s="1130"/>
      <c r="AB919" s="1130"/>
      <c r="AC919" s="1130"/>
      <c r="AD919" s="1130"/>
      <c r="AE919" s="8"/>
      <c r="AF919" s="8"/>
    </row>
    <row r="920" spans="1:32" ht="15.7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1130"/>
      <c r="Q920" s="1130"/>
      <c r="R920" s="1130"/>
      <c r="S920" s="1130"/>
      <c r="T920" s="1130"/>
      <c r="U920" s="1130"/>
      <c r="V920" s="1130"/>
      <c r="W920" s="1130"/>
      <c r="X920" s="1130"/>
      <c r="Y920" s="1130"/>
      <c r="Z920" s="1130"/>
      <c r="AA920" s="1130"/>
      <c r="AB920" s="1130"/>
      <c r="AC920" s="1130"/>
      <c r="AD920" s="1130"/>
      <c r="AE920" s="8"/>
      <c r="AF920" s="8"/>
    </row>
    <row r="921" spans="1:32" ht="15.7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1130"/>
      <c r="Q921" s="1130"/>
      <c r="R921" s="1130"/>
      <c r="S921" s="1130"/>
      <c r="T921" s="1130"/>
      <c r="U921" s="1130"/>
      <c r="V921" s="1130"/>
      <c r="W921" s="1130"/>
      <c r="X921" s="1130"/>
      <c r="Y921" s="1130"/>
      <c r="Z921" s="1130"/>
      <c r="AA921" s="1130"/>
      <c r="AB921" s="1130"/>
      <c r="AC921" s="1130"/>
      <c r="AD921" s="1130"/>
      <c r="AE921" s="8"/>
      <c r="AF921" s="8"/>
    </row>
    <row r="922" spans="1:32" ht="15.7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1130"/>
      <c r="Q922" s="1130"/>
      <c r="R922" s="1130"/>
      <c r="S922" s="1130"/>
      <c r="T922" s="1130"/>
      <c r="U922" s="1130"/>
      <c r="V922" s="1130"/>
      <c r="W922" s="1130"/>
      <c r="X922" s="1130"/>
      <c r="Y922" s="1130"/>
      <c r="Z922" s="1130"/>
      <c r="AA922" s="1130"/>
      <c r="AB922" s="1130"/>
      <c r="AC922" s="1130"/>
      <c r="AD922" s="1130"/>
      <c r="AE922" s="8"/>
      <c r="AF922" s="8"/>
    </row>
    <row r="923" spans="1:32" ht="15.7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1130"/>
      <c r="Q923" s="1130"/>
      <c r="R923" s="1130"/>
      <c r="S923" s="1130"/>
      <c r="T923" s="1130"/>
      <c r="U923" s="1130"/>
      <c r="V923" s="1130"/>
      <c r="W923" s="1130"/>
      <c r="X923" s="1130"/>
      <c r="Y923" s="1130"/>
      <c r="Z923" s="1130"/>
      <c r="AA923" s="1130"/>
      <c r="AB923" s="1130"/>
      <c r="AC923" s="1130"/>
      <c r="AD923" s="1130"/>
      <c r="AE923" s="8"/>
      <c r="AF923" s="8"/>
    </row>
    <row r="924" spans="1:32" ht="15.7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1130"/>
      <c r="Q924" s="1130"/>
      <c r="R924" s="1130"/>
      <c r="S924" s="1130"/>
      <c r="T924" s="1130"/>
      <c r="U924" s="1130"/>
      <c r="V924" s="1130"/>
      <c r="W924" s="1130"/>
      <c r="X924" s="1130"/>
      <c r="Y924" s="1130"/>
      <c r="Z924" s="1130"/>
      <c r="AA924" s="1130"/>
      <c r="AB924" s="1130"/>
      <c r="AC924" s="1130"/>
      <c r="AD924" s="1130"/>
      <c r="AE924" s="8"/>
      <c r="AF924" s="8"/>
    </row>
    <row r="925" spans="1:32" ht="15.7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1130"/>
      <c r="Q925" s="1130"/>
      <c r="R925" s="1130"/>
      <c r="S925" s="1130"/>
      <c r="T925" s="1130"/>
      <c r="U925" s="1130"/>
      <c r="V925" s="1130"/>
      <c r="W925" s="1130"/>
      <c r="X925" s="1130"/>
      <c r="Y925" s="1130"/>
      <c r="Z925" s="1130"/>
      <c r="AA925" s="1130"/>
      <c r="AB925" s="1130"/>
      <c r="AC925" s="1130"/>
      <c r="AD925" s="1130"/>
      <c r="AE925" s="8"/>
      <c r="AF925" s="8"/>
    </row>
    <row r="926" spans="1:32" ht="15.7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1130"/>
      <c r="Q926" s="1130"/>
      <c r="R926" s="1130"/>
      <c r="S926" s="1130"/>
      <c r="T926" s="1130"/>
      <c r="U926" s="1130"/>
      <c r="V926" s="1130"/>
      <c r="W926" s="1130"/>
      <c r="X926" s="1130"/>
      <c r="Y926" s="1130"/>
      <c r="Z926" s="1130"/>
      <c r="AA926" s="1130"/>
      <c r="AB926" s="1130"/>
      <c r="AC926" s="1130"/>
      <c r="AD926" s="1130"/>
      <c r="AE926" s="8"/>
      <c r="AF926" s="8"/>
    </row>
    <row r="927" spans="1:32" ht="15.7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1130"/>
      <c r="Q927" s="1130"/>
      <c r="R927" s="1130"/>
      <c r="S927" s="1130"/>
      <c r="T927" s="1130"/>
      <c r="U927" s="1130"/>
      <c r="V927" s="1130"/>
      <c r="W927" s="1130"/>
      <c r="X927" s="1130"/>
      <c r="Y927" s="1130"/>
      <c r="Z927" s="1130"/>
      <c r="AA927" s="1130"/>
      <c r="AB927" s="1130"/>
      <c r="AC927" s="1130"/>
      <c r="AD927" s="1130"/>
      <c r="AE927" s="8"/>
      <c r="AF927" s="8"/>
    </row>
    <row r="928" spans="1:32" ht="15.7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1130"/>
      <c r="Q928" s="1130"/>
      <c r="R928" s="1130"/>
      <c r="S928" s="1130"/>
      <c r="T928" s="1130"/>
      <c r="U928" s="1130"/>
      <c r="V928" s="1130"/>
      <c r="W928" s="1130"/>
      <c r="X928" s="1130"/>
      <c r="Y928" s="1130"/>
      <c r="Z928" s="1130"/>
      <c r="AA928" s="1130"/>
      <c r="AB928" s="1130"/>
      <c r="AC928" s="1130"/>
      <c r="AD928" s="1130"/>
      <c r="AE928" s="8"/>
      <c r="AF928" s="8"/>
    </row>
    <row r="929" spans="1:32" ht="15.7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1130"/>
      <c r="Q929" s="1130"/>
      <c r="R929" s="1130"/>
      <c r="S929" s="1130"/>
      <c r="T929" s="1130"/>
      <c r="U929" s="1130"/>
      <c r="V929" s="1130"/>
      <c r="W929" s="1130"/>
      <c r="X929" s="1130"/>
      <c r="Y929" s="1130"/>
      <c r="Z929" s="1130"/>
      <c r="AA929" s="1130"/>
      <c r="AB929" s="1130"/>
      <c r="AC929" s="1130"/>
      <c r="AD929" s="1130"/>
      <c r="AE929" s="8"/>
      <c r="AF929" s="8"/>
    </row>
    <row r="930" spans="1:32" ht="15.7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1130"/>
      <c r="Q930" s="1130"/>
      <c r="R930" s="1130"/>
      <c r="S930" s="1130"/>
      <c r="T930" s="1130"/>
      <c r="U930" s="1130"/>
      <c r="V930" s="1130"/>
      <c r="W930" s="1130"/>
      <c r="X930" s="1130"/>
      <c r="Y930" s="1130"/>
      <c r="Z930" s="1130"/>
      <c r="AA930" s="1130"/>
      <c r="AB930" s="1130"/>
      <c r="AC930" s="1130"/>
      <c r="AD930" s="1130"/>
      <c r="AE930" s="8"/>
      <c r="AF930" s="8"/>
    </row>
    <row r="931" spans="1:32" ht="15.7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1130"/>
      <c r="Q931" s="1130"/>
      <c r="R931" s="1130"/>
      <c r="S931" s="1130"/>
      <c r="T931" s="1130"/>
      <c r="U931" s="1130"/>
      <c r="V931" s="1130"/>
      <c r="W931" s="1130"/>
      <c r="X931" s="1130"/>
      <c r="Y931" s="1130"/>
      <c r="Z931" s="1130"/>
      <c r="AA931" s="1130"/>
      <c r="AB931" s="1130"/>
      <c r="AC931" s="1130"/>
      <c r="AD931" s="1130"/>
      <c r="AE931" s="8"/>
      <c r="AF931" s="8"/>
    </row>
    <row r="932" spans="1:32" ht="15.7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1130"/>
      <c r="Q932" s="1130"/>
      <c r="R932" s="1130"/>
      <c r="S932" s="1130"/>
      <c r="T932" s="1130"/>
      <c r="U932" s="1130"/>
      <c r="V932" s="1130"/>
      <c r="W932" s="1130"/>
      <c r="X932" s="1130"/>
      <c r="Y932" s="1130"/>
      <c r="Z932" s="1130"/>
      <c r="AA932" s="1130"/>
      <c r="AB932" s="1130"/>
      <c r="AC932" s="1130"/>
      <c r="AD932" s="1130"/>
      <c r="AE932" s="8"/>
      <c r="AF932" s="8"/>
    </row>
    <row r="933" spans="1:32" ht="15.7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1130"/>
      <c r="Q933" s="1130"/>
      <c r="R933" s="1130"/>
      <c r="S933" s="1130"/>
      <c r="T933" s="1130"/>
      <c r="U933" s="1130"/>
      <c r="V933" s="1130"/>
      <c r="W933" s="1130"/>
      <c r="X933" s="1130"/>
      <c r="Y933" s="1130"/>
      <c r="Z933" s="1130"/>
      <c r="AA933" s="1130"/>
      <c r="AB933" s="1130"/>
      <c r="AC933" s="1130"/>
      <c r="AD933" s="1130"/>
      <c r="AE933" s="8"/>
      <c r="AF933" s="8"/>
    </row>
    <row r="934" spans="1:32" ht="15.7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1130"/>
      <c r="Q934" s="1130"/>
      <c r="R934" s="1130"/>
      <c r="S934" s="1130"/>
      <c r="T934" s="1130"/>
      <c r="U934" s="1130"/>
      <c r="V934" s="1130"/>
      <c r="W934" s="1130"/>
      <c r="X934" s="1130"/>
      <c r="Y934" s="1130"/>
      <c r="Z934" s="1130"/>
      <c r="AA934" s="1130"/>
      <c r="AB934" s="1130"/>
      <c r="AC934" s="1130"/>
      <c r="AD934" s="1130"/>
      <c r="AE934" s="8"/>
      <c r="AF934" s="8"/>
    </row>
    <row r="935" spans="1:32" ht="15.7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1130"/>
      <c r="Q935" s="1130"/>
      <c r="R935" s="1130"/>
      <c r="S935" s="1130"/>
      <c r="T935" s="1130"/>
      <c r="U935" s="1130"/>
      <c r="V935" s="1130"/>
      <c r="W935" s="1130"/>
      <c r="X935" s="1130"/>
      <c r="Y935" s="1130"/>
      <c r="Z935" s="1130"/>
      <c r="AA935" s="1130"/>
      <c r="AB935" s="1130"/>
      <c r="AC935" s="1130"/>
      <c r="AD935" s="1130"/>
      <c r="AE935" s="8"/>
      <c r="AF935" s="8"/>
    </row>
    <row r="936" spans="1:32" ht="15.7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1130"/>
      <c r="Q936" s="1130"/>
      <c r="R936" s="1130"/>
      <c r="S936" s="1130"/>
      <c r="T936" s="1130"/>
      <c r="U936" s="1130"/>
      <c r="V936" s="1130"/>
      <c r="W936" s="1130"/>
      <c r="X936" s="1130"/>
      <c r="Y936" s="1130"/>
      <c r="Z936" s="1130"/>
      <c r="AA936" s="1130"/>
      <c r="AB936" s="1130"/>
      <c r="AC936" s="1130"/>
      <c r="AD936" s="1130"/>
      <c r="AE936" s="8"/>
      <c r="AF936" s="8"/>
    </row>
    <row r="937" spans="1:32" ht="15.7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1130"/>
      <c r="Q937" s="1130"/>
      <c r="R937" s="1130"/>
      <c r="S937" s="1130"/>
      <c r="T937" s="1130"/>
      <c r="U937" s="1130"/>
      <c r="V937" s="1130"/>
      <c r="W937" s="1130"/>
      <c r="X937" s="1130"/>
      <c r="Y937" s="1130"/>
      <c r="Z937" s="1130"/>
      <c r="AA937" s="1130"/>
      <c r="AB937" s="1130"/>
      <c r="AC937" s="1130"/>
      <c r="AD937" s="1130"/>
      <c r="AE937" s="8"/>
      <c r="AF937" s="8"/>
    </row>
    <row r="938" spans="1:32" ht="15.7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1130"/>
      <c r="Q938" s="1130"/>
      <c r="R938" s="1130"/>
      <c r="S938" s="1130"/>
      <c r="T938" s="1130"/>
      <c r="U938" s="1130"/>
      <c r="V938" s="1130"/>
      <c r="W938" s="1130"/>
      <c r="X938" s="1130"/>
      <c r="Y938" s="1130"/>
      <c r="Z938" s="1130"/>
      <c r="AA938" s="1130"/>
      <c r="AB938" s="1130"/>
      <c r="AC938" s="1130"/>
      <c r="AD938" s="1130"/>
      <c r="AE938" s="8"/>
      <c r="AF938" s="8"/>
    </row>
    <row r="939" spans="1:32" ht="15.7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1130"/>
      <c r="Q939" s="1130"/>
      <c r="R939" s="1130"/>
      <c r="S939" s="1130"/>
      <c r="T939" s="1130"/>
      <c r="U939" s="1130"/>
      <c r="V939" s="1130"/>
      <c r="W939" s="1130"/>
      <c r="X939" s="1130"/>
      <c r="Y939" s="1130"/>
      <c r="Z939" s="1130"/>
      <c r="AA939" s="1130"/>
      <c r="AB939" s="1130"/>
      <c r="AC939" s="1130"/>
      <c r="AD939" s="1130"/>
      <c r="AE939" s="8"/>
      <c r="AF939" s="8"/>
    </row>
    <row r="940" spans="1:32" ht="15.7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1130"/>
      <c r="Q940" s="1130"/>
      <c r="R940" s="1130"/>
      <c r="S940" s="1130"/>
      <c r="T940" s="1130"/>
      <c r="U940" s="1130"/>
      <c r="V940" s="1130"/>
      <c r="W940" s="1130"/>
      <c r="X940" s="1130"/>
      <c r="Y940" s="1130"/>
      <c r="Z940" s="1130"/>
      <c r="AA940" s="1130"/>
      <c r="AB940" s="1130"/>
      <c r="AC940" s="1130"/>
      <c r="AD940" s="1130"/>
      <c r="AE940" s="8"/>
      <c r="AF940" s="8"/>
    </row>
    <row r="941" spans="1:32" ht="15.7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1130"/>
      <c r="Q941" s="1130"/>
      <c r="R941" s="1130"/>
      <c r="S941" s="1130"/>
      <c r="T941" s="1130"/>
      <c r="U941" s="1130"/>
      <c r="V941" s="1130"/>
      <c r="W941" s="1130"/>
      <c r="X941" s="1130"/>
      <c r="Y941" s="1130"/>
      <c r="Z941" s="1130"/>
      <c r="AA941" s="1130"/>
      <c r="AB941" s="1130"/>
      <c r="AC941" s="1130"/>
      <c r="AD941" s="1130"/>
      <c r="AE941" s="8"/>
      <c r="AF941" s="8"/>
    </row>
    <row r="942" spans="1:32" ht="15.7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1130"/>
      <c r="Q942" s="1130"/>
      <c r="R942" s="1130"/>
      <c r="S942" s="1130"/>
      <c r="T942" s="1130"/>
      <c r="U942" s="1130"/>
      <c r="V942" s="1130"/>
      <c r="W942" s="1130"/>
      <c r="X942" s="1130"/>
      <c r="Y942" s="1130"/>
      <c r="Z942" s="1130"/>
      <c r="AA942" s="1130"/>
      <c r="AB942" s="1130"/>
      <c r="AC942" s="1130"/>
      <c r="AD942" s="1130"/>
      <c r="AE942" s="8"/>
      <c r="AF942" s="8"/>
    </row>
    <row r="943" spans="1:32" ht="15.7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1130"/>
      <c r="Q943" s="1130"/>
      <c r="R943" s="1130"/>
      <c r="S943" s="1130"/>
      <c r="T943" s="1130"/>
      <c r="U943" s="1130"/>
      <c r="V943" s="1130"/>
      <c r="W943" s="1130"/>
      <c r="X943" s="1130"/>
      <c r="Y943" s="1130"/>
      <c r="Z943" s="1130"/>
      <c r="AA943" s="1130"/>
      <c r="AB943" s="1130"/>
      <c r="AC943" s="1130"/>
      <c r="AD943" s="1130"/>
      <c r="AE943" s="8"/>
      <c r="AF943" s="8"/>
    </row>
    <row r="944" spans="1:32" ht="15.7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1130"/>
      <c r="Q944" s="1130"/>
      <c r="R944" s="1130"/>
      <c r="S944" s="1130"/>
      <c r="T944" s="1130"/>
      <c r="U944" s="1130"/>
      <c r="V944" s="1130"/>
      <c r="W944" s="1130"/>
      <c r="X944" s="1130"/>
      <c r="Y944" s="1130"/>
      <c r="Z944" s="1130"/>
      <c r="AA944" s="1130"/>
      <c r="AB944" s="1130"/>
      <c r="AC944" s="1130"/>
      <c r="AD944" s="1130"/>
      <c r="AE944" s="8"/>
      <c r="AF944" s="8"/>
    </row>
    <row r="945" spans="1:32" ht="15.7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1130"/>
      <c r="Q945" s="1130"/>
      <c r="R945" s="1130"/>
      <c r="S945" s="1130"/>
      <c r="T945" s="1130"/>
      <c r="U945" s="1130"/>
      <c r="V945" s="1130"/>
      <c r="W945" s="1130"/>
      <c r="X945" s="1130"/>
      <c r="Y945" s="1130"/>
      <c r="Z945" s="1130"/>
      <c r="AA945" s="1130"/>
      <c r="AB945" s="1130"/>
      <c r="AC945" s="1130"/>
      <c r="AD945" s="1130"/>
      <c r="AE945" s="8"/>
      <c r="AF945" s="8"/>
    </row>
    <row r="946" spans="1:32" ht="15.7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1130"/>
      <c r="Q946" s="1130"/>
      <c r="R946" s="1130"/>
      <c r="S946" s="1130"/>
      <c r="T946" s="1130"/>
      <c r="U946" s="1130"/>
      <c r="V946" s="1130"/>
      <c r="W946" s="1130"/>
      <c r="X946" s="1130"/>
      <c r="Y946" s="1130"/>
      <c r="Z946" s="1130"/>
      <c r="AA946" s="1130"/>
      <c r="AB946" s="1130"/>
      <c r="AC946" s="1130"/>
      <c r="AD946" s="1130"/>
      <c r="AE946" s="8"/>
      <c r="AF946" s="8"/>
    </row>
    <row r="947" spans="1:32" ht="15.7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1130"/>
      <c r="Q947" s="1130"/>
      <c r="R947" s="1130"/>
      <c r="S947" s="1130"/>
      <c r="T947" s="1130"/>
      <c r="U947" s="1130"/>
      <c r="V947" s="1130"/>
      <c r="W947" s="1130"/>
      <c r="X947" s="1130"/>
      <c r="Y947" s="1130"/>
      <c r="Z947" s="1130"/>
      <c r="AA947" s="1130"/>
      <c r="AB947" s="1130"/>
      <c r="AC947" s="1130"/>
      <c r="AD947" s="1130"/>
      <c r="AE947" s="8"/>
      <c r="AF947" s="8"/>
    </row>
    <row r="948" spans="1:32" ht="15.7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1130"/>
      <c r="Q948" s="1130"/>
      <c r="R948" s="1130"/>
      <c r="S948" s="1130"/>
      <c r="T948" s="1130"/>
      <c r="U948" s="1130"/>
      <c r="V948" s="1130"/>
      <c r="W948" s="1130"/>
      <c r="X948" s="1130"/>
      <c r="Y948" s="1130"/>
      <c r="Z948" s="1130"/>
      <c r="AA948" s="1130"/>
      <c r="AB948" s="1130"/>
      <c r="AC948" s="1130"/>
      <c r="AD948" s="1130"/>
      <c r="AE948" s="8"/>
      <c r="AF948" s="8"/>
    </row>
    <row r="949" spans="1:32" ht="15.7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1130"/>
      <c r="Q949" s="1130"/>
      <c r="R949" s="1130"/>
      <c r="S949" s="1130"/>
      <c r="T949" s="1130"/>
      <c r="U949" s="1130"/>
      <c r="V949" s="1130"/>
      <c r="W949" s="1130"/>
      <c r="X949" s="1130"/>
      <c r="Y949" s="1130"/>
      <c r="Z949" s="1130"/>
      <c r="AA949" s="1130"/>
      <c r="AB949" s="1130"/>
      <c r="AC949" s="1130"/>
      <c r="AD949" s="1130"/>
      <c r="AE949" s="8"/>
      <c r="AF949" s="8"/>
    </row>
    <row r="950" spans="1:32" ht="15.7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1130"/>
      <c r="Q950" s="1130"/>
      <c r="R950" s="1130"/>
      <c r="S950" s="1130"/>
      <c r="T950" s="1130"/>
      <c r="U950" s="1130"/>
      <c r="V950" s="1130"/>
      <c r="W950" s="1130"/>
      <c r="X950" s="1130"/>
      <c r="Y950" s="1130"/>
      <c r="Z950" s="1130"/>
      <c r="AA950" s="1130"/>
      <c r="AB950" s="1130"/>
      <c r="AC950" s="1130"/>
      <c r="AD950" s="1130"/>
      <c r="AE950" s="8"/>
      <c r="AF950" s="8"/>
    </row>
    <row r="951" spans="1:32" ht="15.7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1130"/>
      <c r="Q951" s="1130"/>
      <c r="R951" s="1130"/>
      <c r="S951" s="1130"/>
      <c r="T951" s="1130"/>
      <c r="U951" s="1130"/>
      <c r="V951" s="1130"/>
      <c r="W951" s="1130"/>
      <c r="X951" s="1130"/>
      <c r="Y951" s="1130"/>
      <c r="Z951" s="1130"/>
      <c r="AA951" s="1130"/>
      <c r="AB951" s="1130"/>
      <c r="AC951" s="1130"/>
      <c r="AD951" s="1130"/>
      <c r="AE951" s="8"/>
      <c r="AF951" s="8"/>
    </row>
    <row r="952" spans="1:32" ht="15.7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1130"/>
      <c r="Q952" s="1130"/>
      <c r="R952" s="1130"/>
      <c r="S952" s="1130"/>
      <c r="T952" s="1130"/>
      <c r="U952" s="1130"/>
      <c r="V952" s="1130"/>
      <c r="W952" s="1130"/>
      <c r="X952" s="1130"/>
      <c r="Y952" s="1130"/>
      <c r="Z952" s="1130"/>
      <c r="AA952" s="1130"/>
      <c r="AB952" s="1130"/>
      <c r="AC952" s="1130"/>
      <c r="AD952" s="1130"/>
      <c r="AE952" s="8"/>
      <c r="AF952" s="8"/>
    </row>
    <row r="953" spans="1:32" ht="15.7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1130"/>
      <c r="Q953" s="1130"/>
      <c r="R953" s="1130"/>
      <c r="S953" s="1130"/>
      <c r="T953" s="1130"/>
      <c r="U953" s="1130"/>
      <c r="V953" s="1130"/>
      <c r="W953" s="1130"/>
      <c r="X953" s="1130"/>
      <c r="Y953" s="1130"/>
      <c r="Z953" s="1130"/>
      <c r="AA953" s="1130"/>
      <c r="AB953" s="1130"/>
      <c r="AC953" s="1130"/>
      <c r="AD953" s="1130"/>
      <c r="AE953" s="8"/>
      <c r="AF953" s="8"/>
    </row>
    <row r="954" spans="1:32" ht="15.7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1130"/>
      <c r="Q954" s="1130"/>
      <c r="R954" s="1130"/>
      <c r="S954" s="1130"/>
      <c r="T954" s="1130"/>
      <c r="U954" s="1130"/>
      <c r="V954" s="1130"/>
      <c r="W954" s="1130"/>
      <c r="X954" s="1130"/>
      <c r="Y954" s="1130"/>
      <c r="Z954" s="1130"/>
      <c r="AA954" s="1130"/>
      <c r="AB954" s="1130"/>
      <c r="AC954" s="1130"/>
      <c r="AD954" s="1130"/>
      <c r="AE954" s="8"/>
      <c r="AF954" s="8"/>
    </row>
    <row r="955" spans="1:32" ht="15.7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1130"/>
      <c r="Q955" s="1130"/>
      <c r="R955" s="1130"/>
      <c r="S955" s="1130"/>
      <c r="T955" s="1130"/>
      <c r="U955" s="1130"/>
      <c r="V955" s="1130"/>
      <c r="W955" s="1130"/>
      <c r="X955" s="1130"/>
      <c r="Y955" s="1130"/>
      <c r="Z955" s="1130"/>
      <c r="AA955" s="1130"/>
      <c r="AB955" s="1130"/>
      <c r="AC955" s="1130"/>
      <c r="AD955" s="1130"/>
      <c r="AE955" s="8"/>
      <c r="AF955" s="8"/>
    </row>
    <row r="956" spans="1:32" ht="15.7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1130"/>
      <c r="Q956" s="1130"/>
      <c r="R956" s="1130"/>
      <c r="S956" s="1130"/>
      <c r="T956" s="1130"/>
      <c r="U956" s="1130"/>
      <c r="V956" s="1130"/>
      <c r="W956" s="1130"/>
      <c r="X956" s="1130"/>
      <c r="Y956" s="1130"/>
      <c r="Z956" s="1130"/>
      <c r="AA956" s="1130"/>
      <c r="AB956" s="1130"/>
      <c r="AC956" s="1130"/>
      <c r="AD956" s="1130"/>
      <c r="AE956" s="8"/>
      <c r="AF956" s="8"/>
    </row>
    <row r="957" spans="1:32" ht="15.7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1130"/>
      <c r="Q957" s="1130"/>
      <c r="R957" s="1130"/>
      <c r="S957" s="1130"/>
      <c r="T957" s="1130"/>
      <c r="U957" s="1130"/>
      <c r="V957" s="1130"/>
      <c r="W957" s="1130"/>
      <c r="X957" s="1130"/>
      <c r="Y957" s="1130"/>
      <c r="Z957" s="1130"/>
      <c r="AA957" s="1130"/>
      <c r="AB957" s="1130"/>
      <c r="AC957" s="1130"/>
      <c r="AD957" s="1130"/>
      <c r="AE957" s="8"/>
      <c r="AF957" s="8"/>
    </row>
    <row r="958" spans="1:32" ht="15.7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1130"/>
      <c r="Q958" s="1130"/>
      <c r="R958" s="1130"/>
      <c r="S958" s="1130"/>
      <c r="T958" s="1130"/>
      <c r="U958" s="1130"/>
      <c r="V958" s="1130"/>
      <c r="W958" s="1130"/>
      <c r="X958" s="1130"/>
      <c r="Y958" s="1130"/>
      <c r="Z958" s="1130"/>
      <c r="AA958" s="1130"/>
      <c r="AB958" s="1130"/>
      <c r="AC958" s="1130"/>
      <c r="AD958" s="1130"/>
      <c r="AE958" s="8"/>
      <c r="AF958" s="8"/>
    </row>
    <row r="959" spans="1:32" ht="15.7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1130"/>
      <c r="Q959" s="1130"/>
      <c r="R959" s="1130"/>
      <c r="S959" s="1130"/>
      <c r="T959" s="1130"/>
      <c r="U959" s="1130"/>
      <c r="V959" s="1130"/>
      <c r="W959" s="1130"/>
      <c r="X959" s="1130"/>
      <c r="Y959" s="1130"/>
      <c r="Z959" s="1130"/>
      <c r="AA959" s="1130"/>
      <c r="AB959" s="1130"/>
      <c r="AC959" s="1130"/>
      <c r="AD959" s="1130"/>
      <c r="AE959" s="8"/>
      <c r="AF959" s="8"/>
    </row>
    <row r="960" spans="1:32" ht="15.7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1130"/>
      <c r="Q960" s="1130"/>
      <c r="R960" s="1130"/>
      <c r="S960" s="1130"/>
      <c r="T960" s="1130"/>
      <c r="U960" s="1130"/>
      <c r="V960" s="1130"/>
      <c r="W960" s="1130"/>
      <c r="X960" s="1130"/>
      <c r="Y960" s="1130"/>
      <c r="Z960" s="1130"/>
      <c r="AA960" s="1130"/>
      <c r="AB960" s="1130"/>
      <c r="AC960" s="1130"/>
      <c r="AD960" s="1130"/>
      <c r="AE960" s="8"/>
      <c r="AF960" s="8"/>
    </row>
    <row r="961" spans="1:32" ht="15.7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1130"/>
      <c r="Q961" s="1130"/>
      <c r="R961" s="1130"/>
      <c r="S961" s="1130"/>
      <c r="T961" s="1130"/>
      <c r="U961" s="1130"/>
      <c r="V961" s="1130"/>
      <c r="W961" s="1130"/>
      <c r="X961" s="1130"/>
      <c r="Y961" s="1130"/>
      <c r="Z961" s="1130"/>
      <c r="AA961" s="1130"/>
      <c r="AB961" s="1130"/>
      <c r="AC961" s="1130"/>
      <c r="AD961" s="1130"/>
      <c r="AE961" s="8"/>
      <c r="AF961" s="8"/>
    </row>
    <row r="962" spans="1:32" ht="15.7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1130"/>
      <c r="Q962" s="1130"/>
      <c r="R962" s="1130"/>
      <c r="S962" s="1130"/>
      <c r="T962" s="1130"/>
      <c r="U962" s="1130"/>
      <c r="V962" s="1130"/>
      <c r="W962" s="1130"/>
      <c r="X962" s="1130"/>
      <c r="Y962" s="1130"/>
      <c r="Z962" s="1130"/>
      <c r="AA962" s="1130"/>
      <c r="AB962" s="1130"/>
      <c r="AC962" s="1130"/>
      <c r="AD962" s="1130"/>
      <c r="AE962" s="8"/>
      <c r="AF962" s="8"/>
    </row>
    <row r="963" spans="1:32" ht="15.7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1130"/>
      <c r="Q963" s="1130"/>
      <c r="R963" s="1130"/>
      <c r="S963" s="1130"/>
      <c r="T963" s="1130"/>
      <c r="U963" s="1130"/>
      <c r="V963" s="1130"/>
      <c r="W963" s="1130"/>
      <c r="X963" s="1130"/>
      <c r="Y963" s="1130"/>
      <c r="Z963" s="1130"/>
      <c r="AA963" s="1130"/>
      <c r="AB963" s="1130"/>
      <c r="AC963" s="1130"/>
      <c r="AD963" s="1130"/>
      <c r="AE963" s="8"/>
      <c r="AF963" s="8"/>
    </row>
    <row r="964" spans="1:32" ht="15.7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1130"/>
      <c r="Q964" s="1130"/>
      <c r="R964" s="1130"/>
      <c r="S964" s="1130"/>
      <c r="T964" s="1130"/>
      <c r="U964" s="1130"/>
      <c r="V964" s="1130"/>
      <c r="W964" s="1130"/>
      <c r="X964" s="1130"/>
      <c r="Y964" s="1130"/>
      <c r="Z964" s="1130"/>
      <c r="AA964" s="1130"/>
      <c r="AB964" s="1130"/>
      <c r="AC964" s="1130"/>
      <c r="AD964" s="1130"/>
      <c r="AE964" s="8"/>
      <c r="AF964" s="8"/>
    </row>
    <row r="965" spans="1:32" ht="15.7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1130"/>
      <c r="Q965" s="1130"/>
      <c r="R965" s="1130"/>
      <c r="S965" s="1130"/>
      <c r="T965" s="1130"/>
      <c r="U965" s="1130"/>
      <c r="V965" s="1130"/>
      <c r="W965" s="1130"/>
      <c r="X965" s="1130"/>
      <c r="Y965" s="1130"/>
      <c r="Z965" s="1130"/>
      <c r="AA965" s="1130"/>
      <c r="AB965" s="1130"/>
      <c r="AC965" s="1130"/>
      <c r="AD965" s="1130"/>
      <c r="AE965" s="8"/>
      <c r="AF965" s="8"/>
    </row>
    <row r="966" spans="1:32" ht="15.7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1130"/>
      <c r="Q966" s="1130"/>
      <c r="R966" s="1130"/>
      <c r="S966" s="1130"/>
      <c r="T966" s="1130"/>
      <c r="U966" s="1130"/>
      <c r="V966" s="1130"/>
      <c r="W966" s="1130"/>
      <c r="X966" s="1130"/>
      <c r="Y966" s="1130"/>
      <c r="Z966" s="1130"/>
      <c r="AA966" s="1130"/>
      <c r="AB966" s="1130"/>
      <c r="AC966" s="1130"/>
      <c r="AD966" s="1130"/>
      <c r="AE966" s="8"/>
      <c r="AF966" s="8"/>
    </row>
    <row r="967" spans="1:32" ht="15.7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1130"/>
      <c r="Q967" s="1130"/>
      <c r="R967" s="1130"/>
      <c r="S967" s="1130"/>
      <c r="T967" s="1130"/>
      <c r="U967" s="1130"/>
      <c r="V967" s="1130"/>
      <c r="W967" s="1130"/>
      <c r="X967" s="1130"/>
      <c r="Y967" s="1130"/>
      <c r="Z967" s="1130"/>
      <c r="AA967" s="1130"/>
      <c r="AB967" s="1130"/>
      <c r="AC967" s="1130"/>
      <c r="AD967" s="1130"/>
      <c r="AE967" s="8"/>
      <c r="AF967" s="8"/>
    </row>
    <row r="968" spans="1:32" ht="15.7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1130"/>
      <c r="Q968" s="1130"/>
      <c r="R968" s="1130"/>
      <c r="S968" s="1130"/>
      <c r="T968" s="1130"/>
      <c r="U968" s="1130"/>
      <c r="V968" s="1130"/>
      <c r="W968" s="1130"/>
      <c r="X968" s="1130"/>
      <c r="Y968" s="1130"/>
      <c r="Z968" s="1130"/>
      <c r="AA968" s="1130"/>
      <c r="AB968" s="1130"/>
      <c r="AC968" s="1130"/>
      <c r="AD968" s="1130"/>
      <c r="AE968" s="8"/>
      <c r="AF968" s="8"/>
    </row>
    <row r="969" spans="1:32" ht="15.7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1130"/>
      <c r="Q969" s="1130"/>
      <c r="R969" s="1130"/>
      <c r="S969" s="1130"/>
      <c r="T969" s="1130"/>
      <c r="U969" s="1130"/>
      <c r="V969" s="1130"/>
      <c r="W969" s="1130"/>
      <c r="X969" s="1130"/>
      <c r="Y969" s="1130"/>
      <c r="Z969" s="1130"/>
      <c r="AA969" s="1130"/>
      <c r="AB969" s="1130"/>
      <c r="AC969" s="1130"/>
      <c r="AD969" s="1130"/>
      <c r="AE969" s="8"/>
      <c r="AF969" s="8"/>
    </row>
    <row r="970" spans="1:32" ht="15.7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1130"/>
      <c r="Q970" s="1130"/>
      <c r="R970" s="1130"/>
      <c r="S970" s="1130"/>
      <c r="T970" s="1130"/>
      <c r="U970" s="1130"/>
      <c r="V970" s="1130"/>
      <c r="W970" s="1130"/>
      <c r="X970" s="1130"/>
      <c r="Y970" s="1130"/>
      <c r="Z970" s="1130"/>
      <c r="AA970" s="1130"/>
      <c r="AB970" s="1130"/>
      <c r="AC970" s="1130"/>
      <c r="AD970" s="1130"/>
      <c r="AE970" s="8"/>
      <c r="AF970" s="8"/>
    </row>
    <row r="971" spans="1:32" ht="15.7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1130"/>
      <c r="Q971" s="1130"/>
      <c r="R971" s="1130"/>
      <c r="S971" s="1130"/>
      <c r="T971" s="1130"/>
      <c r="U971" s="1130"/>
      <c r="V971" s="1130"/>
      <c r="W971" s="1130"/>
      <c r="X971" s="1130"/>
      <c r="Y971" s="1130"/>
      <c r="Z971" s="1130"/>
      <c r="AA971" s="1130"/>
      <c r="AB971" s="1130"/>
      <c r="AC971" s="1130"/>
      <c r="AD971" s="1130"/>
      <c r="AE971" s="8"/>
      <c r="AF971" s="8"/>
    </row>
    <row r="972" spans="1:32" ht="15.7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1130"/>
      <c r="Q972" s="1130"/>
      <c r="R972" s="1130"/>
      <c r="S972" s="1130"/>
      <c r="T972" s="1130"/>
      <c r="U972" s="1130"/>
      <c r="V972" s="1130"/>
      <c r="W972" s="1130"/>
      <c r="X972" s="1130"/>
      <c r="Y972" s="1130"/>
      <c r="Z972" s="1130"/>
      <c r="AA972" s="1130"/>
      <c r="AB972" s="1130"/>
      <c r="AC972" s="1130"/>
      <c r="AD972" s="1130"/>
      <c r="AE972" s="8"/>
      <c r="AF972" s="8"/>
    </row>
    <row r="973" spans="1:32" ht="15.7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1130"/>
      <c r="Q973" s="1130"/>
      <c r="R973" s="1130"/>
      <c r="S973" s="1130"/>
      <c r="T973" s="1130"/>
      <c r="U973" s="1130"/>
      <c r="V973" s="1130"/>
      <c r="W973" s="1130"/>
      <c r="X973" s="1130"/>
      <c r="Y973" s="1130"/>
      <c r="Z973" s="1130"/>
      <c r="AA973" s="1130"/>
      <c r="AB973" s="1130"/>
      <c r="AC973" s="1130"/>
      <c r="AD973" s="1130"/>
      <c r="AE973" s="8"/>
      <c r="AF973" s="8"/>
    </row>
    <row r="974" spans="1:32" ht="15.7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1130"/>
      <c r="Q974" s="1130"/>
      <c r="R974" s="1130"/>
      <c r="S974" s="1130"/>
      <c r="T974" s="1130"/>
      <c r="U974" s="1130"/>
      <c r="V974" s="1130"/>
      <c r="W974" s="1130"/>
      <c r="X974" s="1130"/>
      <c r="Y974" s="1130"/>
      <c r="Z974" s="1130"/>
      <c r="AA974" s="1130"/>
      <c r="AB974" s="1130"/>
      <c r="AC974" s="1130"/>
      <c r="AD974" s="1130"/>
      <c r="AE974" s="8"/>
      <c r="AF974" s="8"/>
    </row>
    <row r="975" spans="1:32" ht="15.7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1130"/>
      <c r="Q975" s="1130"/>
      <c r="R975" s="1130"/>
      <c r="S975" s="1130"/>
      <c r="T975" s="1130"/>
      <c r="U975" s="1130"/>
      <c r="V975" s="1130"/>
      <c r="W975" s="1130"/>
      <c r="X975" s="1130"/>
      <c r="Y975" s="1130"/>
      <c r="Z975" s="1130"/>
      <c r="AA975" s="1130"/>
      <c r="AB975" s="1130"/>
      <c r="AC975" s="1130"/>
      <c r="AD975" s="1130"/>
      <c r="AE975" s="8"/>
      <c r="AF975" s="8"/>
    </row>
    <row r="976" spans="1:32" ht="15.7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1130"/>
      <c r="Q976" s="1130"/>
      <c r="R976" s="1130"/>
      <c r="S976" s="1130"/>
      <c r="T976" s="1130"/>
      <c r="U976" s="1130"/>
      <c r="V976" s="1130"/>
      <c r="W976" s="1130"/>
      <c r="X976" s="1130"/>
      <c r="Y976" s="1130"/>
      <c r="Z976" s="1130"/>
      <c r="AA976" s="1130"/>
      <c r="AB976" s="1130"/>
      <c r="AC976" s="1130"/>
      <c r="AD976" s="1130"/>
      <c r="AE976" s="8"/>
      <c r="AF976" s="8"/>
    </row>
    <row r="977" spans="1:32" ht="15.7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1130"/>
      <c r="Q977" s="1130"/>
      <c r="R977" s="1130"/>
      <c r="S977" s="1130"/>
      <c r="T977" s="1130"/>
      <c r="U977" s="1130"/>
      <c r="V977" s="1130"/>
      <c r="W977" s="1130"/>
      <c r="X977" s="1130"/>
      <c r="Y977" s="1130"/>
      <c r="Z977" s="1130"/>
      <c r="AA977" s="1130"/>
      <c r="AB977" s="1130"/>
      <c r="AC977" s="1130"/>
      <c r="AD977" s="1130"/>
      <c r="AE977" s="8"/>
      <c r="AF977" s="8"/>
    </row>
    <row r="978" spans="1:32" ht="15.7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1130"/>
      <c r="Q978" s="1130"/>
      <c r="R978" s="1130"/>
      <c r="S978" s="1130"/>
      <c r="T978" s="1130"/>
      <c r="U978" s="1130"/>
      <c r="V978" s="1130"/>
      <c r="W978" s="1130"/>
      <c r="X978" s="1130"/>
      <c r="Y978" s="1130"/>
      <c r="Z978" s="1130"/>
      <c r="AA978" s="1130"/>
      <c r="AB978" s="1130"/>
      <c r="AC978" s="1130"/>
      <c r="AD978" s="1130"/>
      <c r="AE978" s="8"/>
      <c r="AF978" s="8"/>
    </row>
    <row r="979" spans="1:32" ht="15.7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1130"/>
      <c r="Q979" s="1130"/>
      <c r="R979" s="1130"/>
      <c r="S979" s="1130"/>
      <c r="T979" s="1130"/>
      <c r="U979" s="1130"/>
      <c r="V979" s="1130"/>
      <c r="W979" s="1130"/>
      <c r="X979" s="1130"/>
      <c r="Y979" s="1130"/>
      <c r="Z979" s="1130"/>
      <c r="AA979" s="1130"/>
      <c r="AB979" s="1130"/>
      <c r="AC979" s="1130"/>
      <c r="AD979" s="1130"/>
      <c r="AE979" s="8"/>
      <c r="AF979" s="8"/>
    </row>
    <row r="980" spans="1:32" ht="15.7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1130"/>
      <c r="Q980" s="1130"/>
      <c r="R980" s="1130"/>
      <c r="S980" s="1130"/>
      <c r="T980" s="1130"/>
      <c r="U980" s="1130"/>
      <c r="V980" s="1130"/>
      <c r="W980" s="1130"/>
      <c r="X980" s="1130"/>
      <c r="Y980" s="1130"/>
      <c r="Z980" s="1130"/>
      <c r="AA980" s="1130"/>
      <c r="AB980" s="1130"/>
      <c r="AC980" s="1130"/>
      <c r="AD980" s="1130"/>
      <c r="AE980" s="8"/>
      <c r="AF980" s="8"/>
    </row>
    <row r="981" spans="1:32" ht="15.7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1130"/>
      <c r="Q981" s="1130"/>
      <c r="R981" s="1130"/>
      <c r="S981" s="1130"/>
      <c r="T981" s="1130"/>
      <c r="U981" s="1130"/>
      <c r="V981" s="1130"/>
      <c r="W981" s="1130"/>
      <c r="X981" s="1130"/>
      <c r="Y981" s="1130"/>
      <c r="Z981" s="1130"/>
      <c r="AA981" s="1130"/>
      <c r="AB981" s="1130"/>
      <c r="AC981" s="1130"/>
      <c r="AD981" s="1130"/>
      <c r="AE981" s="8"/>
      <c r="AF981" s="8"/>
    </row>
    <row r="982" spans="1:32" ht="15.7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1130"/>
      <c r="Q982" s="1130"/>
      <c r="R982" s="1130"/>
      <c r="S982" s="1130"/>
      <c r="T982" s="1130"/>
      <c r="U982" s="1130"/>
      <c r="V982" s="1130"/>
      <c r="W982" s="1130"/>
      <c r="X982" s="1130"/>
      <c r="Y982" s="1130"/>
      <c r="Z982" s="1130"/>
      <c r="AA982" s="1130"/>
      <c r="AB982" s="1130"/>
      <c r="AC982" s="1130"/>
      <c r="AD982" s="1130"/>
      <c r="AE982" s="8"/>
      <c r="AF982" s="8"/>
    </row>
    <row r="983" spans="1:32" ht="15.7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1130"/>
      <c r="Q983" s="1130"/>
      <c r="R983" s="1130"/>
      <c r="S983" s="1130"/>
      <c r="T983" s="1130"/>
      <c r="U983" s="1130"/>
      <c r="V983" s="1130"/>
      <c r="W983" s="1130"/>
      <c r="X983" s="1130"/>
      <c r="Y983" s="1130"/>
      <c r="Z983" s="1130"/>
      <c r="AA983" s="1130"/>
      <c r="AB983" s="1130"/>
      <c r="AC983" s="1130"/>
      <c r="AD983" s="1130"/>
      <c r="AE983" s="8"/>
      <c r="AF983" s="8"/>
    </row>
    <row r="984" spans="1:32" ht="15.7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1130"/>
      <c r="Q984" s="1130"/>
      <c r="R984" s="1130"/>
      <c r="S984" s="1130"/>
      <c r="T984" s="1130"/>
      <c r="U984" s="1130"/>
      <c r="V984" s="1130"/>
      <c r="W984" s="1130"/>
      <c r="X984" s="1130"/>
      <c r="Y984" s="1130"/>
      <c r="Z984" s="1130"/>
      <c r="AA984" s="1130"/>
      <c r="AB984" s="1130"/>
      <c r="AC984" s="1130"/>
      <c r="AD984" s="1130"/>
      <c r="AE984" s="8"/>
      <c r="AF984" s="8"/>
    </row>
    <row r="985" spans="1:32" ht="15.7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1130"/>
      <c r="Q985" s="1130"/>
      <c r="R985" s="1130"/>
      <c r="S985" s="1130"/>
      <c r="T985" s="1130"/>
      <c r="U985" s="1130"/>
      <c r="V985" s="1130"/>
      <c r="W985" s="1130"/>
      <c r="X985" s="1130"/>
      <c r="Y985" s="1130"/>
      <c r="Z985" s="1130"/>
      <c r="AA985" s="1130"/>
      <c r="AB985" s="1130"/>
      <c r="AC985" s="1130"/>
      <c r="AD985" s="1130"/>
      <c r="AE985" s="8"/>
      <c r="AF985" s="8"/>
    </row>
    <row r="986" spans="1:32" ht="15.7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1130"/>
      <c r="Q986" s="1130"/>
      <c r="R986" s="1130"/>
      <c r="S986" s="1130"/>
      <c r="T986" s="1130"/>
      <c r="U986" s="1130"/>
      <c r="V986" s="1130"/>
      <c r="W986" s="1130"/>
      <c r="X986" s="1130"/>
      <c r="Y986" s="1130"/>
      <c r="Z986" s="1130"/>
      <c r="AA986" s="1130"/>
      <c r="AB986" s="1130"/>
      <c r="AC986" s="1130"/>
      <c r="AD986" s="1130"/>
      <c r="AE986" s="8"/>
      <c r="AF986" s="8"/>
    </row>
    <row r="987" spans="1:32" ht="15.7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1130"/>
      <c r="Q987" s="1130"/>
      <c r="R987" s="1130"/>
      <c r="S987" s="1130"/>
      <c r="T987" s="1130"/>
      <c r="U987" s="1130"/>
      <c r="V987" s="1130"/>
      <c r="W987" s="1130"/>
      <c r="X987" s="1130"/>
      <c r="Y987" s="1130"/>
      <c r="Z987" s="1130"/>
      <c r="AA987" s="1130"/>
      <c r="AB987" s="1130"/>
      <c r="AC987" s="1130"/>
      <c r="AD987" s="1130"/>
      <c r="AE987" s="8"/>
      <c r="AF987" s="8"/>
    </row>
    <row r="988" spans="1:32" ht="15.7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1130"/>
      <c r="Q988" s="1130"/>
      <c r="R988" s="1130"/>
      <c r="S988" s="1130"/>
      <c r="T988" s="1130"/>
      <c r="U988" s="1130"/>
      <c r="V988" s="1130"/>
      <c r="W988" s="1130"/>
      <c r="X988" s="1130"/>
      <c r="Y988" s="1130"/>
      <c r="Z988" s="1130"/>
      <c r="AA988" s="1130"/>
      <c r="AB988" s="1130"/>
      <c r="AC988" s="1130"/>
      <c r="AD988" s="1130"/>
      <c r="AE988" s="8"/>
      <c r="AF988" s="8"/>
    </row>
    <row r="989" spans="1:32" ht="15.7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1130"/>
      <c r="Q989" s="1130"/>
      <c r="R989" s="1130"/>
      <c r="S989" s="1130"/>
      <c r="T989" s="1130"/>
      <c r="U989" s="1130"/>
      <c r="V989" s="1130"/>
      <c r="W989" s="1130"/>
      <c r="X989" s="1130"/>
      <c r="Y989" s="1130"/>
      <c r="Z989" s="1130"/>
      <c r="AA989" s="1130"/>
      <c r="AB989" s="1130"/>
      <c r="AC989" s="1130"/>
      <c r="AD989" s="1130"/>
      <c r="AE989" s="8"/>
      <c r="AF989" s="8"/>
    </row>
    <row r="990" spans="1:32" ht="15.7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1130"/>
      <c r="Q990" s="1130"/>
      <c r="R990" s="1130"/>
      <c r="S990" s="1130"/>
      <c r="T990" s="1130"/>
      <c r="U990" s="1130"/>
      <c r="V990" s="1130"/>
      <c r="W990" s="1130"/>
      <c r="X990" s="1130"/>
      <c r="Y990" s="1130"/>
      <c r="Z990" s="1130"/>
      <c r="AA990" s="1130"/>
      <c r="AB990" s="1130"/>
      <c r="AC990" s="1130"/>
      <c r="AD990" s="1130"/>
      <c r="AE990" s="8"/>
      <c r="AF990" s="8"/>
    </row>
    <row r="991" spans="1:32" ht="15.7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1130"/>
      <c r="Q991" s="1130"/>
      <c r="R991" s="1130"/>
      <c r="S991" s="1130"/>
      <c r="T991" s="1130"/>
      <c r="U991" s="1130"/>
      <c r="V991" s="1130"/>
      <c r="W991" s="1130"/>
      <c r="X991" s="1130"/>
      <c r="Y991" s="1130"/>
      <c r="Z991" s="1130"/>
      <c r="AA991" s="1130"/>
      <c r="AB991" s="1130"/>
      <c r="AC991" s="1130"/>
      <c r="AD991" s="1130"/>
      <c r="AE991" s="8"/>
      <c r="AF991" s="8"/>
    </row>
    <row r="992" spans="1:32" ht="15.7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1130"/>
      <c r="Q992" s="1130"/>
      <c r="R992" s="1130"/>
      <c r="S992" s="1130"/>
      <c r="T992" s="1130"/>
      <c r="U992" s="1130"/>
      <c r="V992" s="1130"/>
      <c r="W992" s="1130"/>
      <c r="X992" s="1130"/>
      <c r="Y992" s="1130"/>
      <c r="Z992" s="1130"/>
      <c r="AA992" s="1130"/>
      <c r="AB992" s="1130"/>
      <c r="AC992" s="1130"/>
      <c r="AD992" s="1130"/>
      <c r="AE992" s="8"/>
      <c r="AF992" s="8"/>
    </row>
    <row r="993" spans="1:32" ht="15.7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1130"/>
      <c r="Q993" s="1130"/>
      <c r="R993" s="1130"/>
      <c r="S993" s="1130"/>
      <c r="T993" s="1130"/>
      <c r="U993" s="1130"/>
      <c r="V993" s="1130"/>
      <c r="W993" s="1130"/>
      <c r="X993" s="1130"/>
      <c r="Y993" s="1130"/>
      <c r="Z993" s="1130"/>
      <c r="AA993" s="1130"/>
      <c r="AB993" s="1130"/>
      <c r="AC993" s="1130"/>
      <c r="AD993" s="1130"/>
      <c r="AE993" s="8"/>
      <c r="AF993" s="8"/>
    </row>
    <row r="994" spans="1:32" ht="15.7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1130"/>
      <c r="Q994" s="1130"/>
      <c r="R994" s="1130"/>
      <c r="S994" s="1130"/>
      <c r="T994" s="1130"/>
      <c r="U994" s="1130"/>
      <c r="V994" s="1130"/>
      <c r="W994" s="1130"/>
      <c r="X994" s="1130"/>
      <c r="Y994" s="1130"/>
      <c r="Z994" s="1130"/>
      <c r="AA994" s="1130"/>
      <c r="AB994" s="1130"/>
      <c r="AC994" s="1130"/>
      <c r="AD994" s="1130"/>
      <c r="AE994" s="8"/>
      <c r="AF994" s="8"/>
    </row>
    <row r="995" spans="1:32" ht="15.7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1130"/>
      <c r="Q995" s="1130"/>
      <c r="R995" s="1130"/>
      <c r="S995" s="1130"/>
      <c r="T995" s="1130"/>
      <c r="U995" s="1130"/>
      <c r="V995" s="1130"/>
      <c r="W995" s="1130"/>
      <c r="X995" s="1130"/>
      <c r="Y995" s="1130"/>
      <c r="Z995" s="1130"/>
      <c r="AA995" s="1130"/>
      <c r="AB995" s="1130"/>
      <c r="AC995" s="1130"/>
      <c r="AD995" s="1130"/>
      <c r="AE995" s="8"/>
      <c r="AF995" s="8"/>
    </row>
    <row r="996" spans="1:32" ht="15.7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1130"/>
      <c r="Q996" s="1130"/>
      <c r="R996" s="1130"/>
      <c r="S996" s="1130"/>
      <c r="T996" s="1130"/>
      <c r="U996" s="1130"/>
      <c r="V996" s="1130"/>
      <c r="W996" s="1130"/>
      <c r="X996" s="1130"/>
      <c r="Y996" s="1130"/>
      <c r="Z996" s="1130"/>
      <c r="AA996" s="1130"/>
      <c r="AB996" s="1130"/>
      <c r="AC996" s="1130"/>
      <c r="AD996" s="1130"/>
      <c r="AE996" s="8"/>
      <c r="AF996" s="8"/>
    </row>
    <row r="997" spans="1:32" ht="15.7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1130"/>
      <c r="Q997" s="1130"/>
      <c r="R997" s="1130"/>
      <c r="S997" s="1130"/>
      <c r="T997" s="1130"/>
      <c r="U997" s="1130"/>
      <c r="V997" s="1130"/>
      <c r="W997" s="1130"/>
      <c r="X997" s="1130"/>
      <c r="Y997" s="1130"/>
      <c r="Z997" s="1130"/>
      <c r="AA997" s="1130"/>
      <c r="AB997" s="1130"/>
      <c r="AC997" s="1130"/>
      <c r="AD997" s="1130"/>
      <c r="AE997" s="8"/>
      <c r="AF997" s="8"/>
    </row>
    <row r="998" spans="1:32" ht="15.7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1130"/>
      <c r="Q998" s="1130"/>
      <c r="R998" s="1130"/>
      <c r="S998" s="1130"/>
      <c r="T998" s="1130"/>
      <c r="U998" s="1130"/>
      <c r="V998" s="1130"/>
      <c r="W998" s="1130"/>
      <c r="X998" s="1130"/>
      <c r="Y998" s="1130"/>
      <c r="Z998" s="1130"/>
      <c r="AA998" s="1130"/>
      <c r="AB998" s="1130"/>
      <c r="AC998" s="1130"/>
      <c r="AD998" s="1130"/>
      <c r="AE998" s="8"/>
      <c r="AF998" s="8"/>
    </row>
    <row r="999" spans="1:32" ht="15.7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1130"/>
      <c r="Q999" s="1130"/>
      <c r="R999" s="1130"/>
      <c r="S999" s="1130"/>
      <c r="T999" s="1130"/>
      <c r="U999" s="1130"/>
      <c r="V999" s="1130"/>
      <c r="W999" s="1130"/>
      <c r="X999" s="1130"/>
      <c r="Y999" s="1130"/>
      <c r="Z999" s="1130"/>
      <c r="AA999" s="1130"/>
      <c r="AB999" s="1130"/>
      <c r="AC999" s="1130"/>
      <c r="AD999" s="1130"/>
      <c r="AE999" s="8"/>
      <c r="AF999" s="8"/>
    </row>
    <row r="1000" spans="1:32" ht="15.7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1130"/>
      <c r="Q1000" s="1130"/>
      <c r="R1000" s="1130"/>
      <c r="S1000" s="1130"/>
      <c r="T1000" s="1130"/>
      <c r="U1000" s="1130"/>
      <c r="V1000" s="1130"/>
      <c r="W1000" s="1130"/>
      <c r="X1000" s="1130"/>
      <c r="Y1000" s="1130"/>
      <c r="Z1000" s="1130"/>
      <c r="AA1000" s="1130"/>
      <c r="AB1000" s="1130"/>
      <c r="AC1000" s="1130"/>
      <c r="AD1000" s="1130"/>
      <c r="AE1000" s="8"/>
      <c r="AF1000" s="8"/>
    </row>
    <row r="1001" spans="1:32" ht="15.75" customHeight="1" x14ac:dyDescent="0.2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1130"/>
      <c r="Q1001" s="1130"/>
      <c r="R1001" s="1130"/>
      <c r="S1001" s="1130"/>
      <c r="T1001" s="1130"/>
      <c r="U1001" s="1130"/>
      <c r="V1001" s="1130"/>
      <c r="W1001" s="1130"/>
      <c r="X1001" s="1130"/>
      <c r="Y1001" s="1130"/>
      <c r="Z1001" s="1130"/>
      <c r="AA1001" s="1130"/>
      <c r="AB1001" s="1130"/>
      <c r="AC1001" s="1130"/>
      <c r="AD1001" s="1130"/>
      <c r="AE1001" s="8"/>
      <c r="AF1001" s="8"/>
    </row>
    <row r="1002" spans="1:32" ht="15.75" customHeight="1" x14ac:dyDescent="0.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1130"/>
      <c r="Q1002" s="1130"/>
      <c r="R1002" s="1130"/>
      <c r="S1002" s="1130"/>
      <c r="T1002" s="1130"/>
      <c r="U1002" s="1130"/>
      <c r="V1002" s="1130"/>
      <c r="W1002" s="1130"/>
      <c r="X1002" s="1130"/>
      <c r="Y1002" s="1130"/>
      <c r="Z1002" s="1130"/>
      <c r="AA1002" s="1130"/>
      <c r="AB1002" s="1130"/>
      <c r="AC1002" s="1130"/>
      <c r="AD1002" s="1130"/>
      <c r="AE1002" s="8"/>
      <c r="AF1002" s="8"/>
    </row>
    <row r="1003" spans="1:32" ht="15.75" customHeight="1" x14ac:dyDescent="0.2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1130"/>
      <c r="Q1003" s="1130"/>
      <c r="R1003" s="1130"/>
      <c r="S1003" s="1130"/>
      <c r="T1003" s="1130"/>
      <c r="U1003" s="1130"/>
      <c r="V1003" s="1130"/>
      <c r="W1003" s="1130"/>
      <c r="X1003" s="1130"/>
      <c r="Y1003" s="1130"/>
      <c r="Z1003" s="1130"/>
      <c r="AA1003" s="1130"/>
      <c r="AB1003" s="1130"/>
      <c r="AC1003" s="1130"/>
      <c r="AD1003" s="1130"/>
      <c r="AE1003" s="8"/>
      <c r="AF1003" s="8"/>
    </row>
    <row r="1004" spans="1:32" ht="15.75" customHeight="1" x14ac:dyDescent="0.2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1130"/>
      <c r="Q1004" s="1130"/>
      <c r="R1004" s="1130"/>
      <c r="S1004" s="1130"/>
      <c r="T1004" s="1130"/>
      <c r="U1004" s="1130"/>
      <c r="V1004" s="1130"/>
      <c r="W1004" s="1130"/>
      <c r="X1004" s="1130"/>
      <c r="Y1004" s="1130"/>
      <c r="Z1004" s="1130"/>
      <c r="AA1004" s="1130"/>
      <c r="AB1004" s="1130"/>
      <c r="AC1004" s="1130"/>
      <c r="AD1004" s="1130"/>
      <c r="AE1004" s="8"/>
      <c r="AF1004" s="8"/>
    </row>
    <row r="1005" spans="1:32" ht="15.75" customHeight="1" x14ac:dyDescent="0.2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1130"/>
      <c r="Q1005" s="1130"/>
      <c r="R1005" s="1130"/>
      <c r="S1005" s="1130"/>
      <c r="T1005" s="1130"/>
      <c r="U1005" s="1130"/>
      <c r="V1005" s="1130"/>
      <c r="W1005" s="1130"/>
      <c r="X1005" s="1130"/>
      <c r="Y1005" s="1130"/>
      <c r="Z1005" s="1130"/>
      <c r="AA1005" s="1130"/>
      <c r="AB1005" s="1130"/>
      <c r="AC1005" s="1130"/>
      <c r="AD1005" s="1130"/>
      <c r="AE1005" s="8"/>
      <c r="AF1005" s="8"/>
    </row>
    <row r="1006" spans="1:32" ht="15.75" customHeight="1" x14ac:dyDescent="0.2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1130"/>
      <c r="Q1006" s="1130"/>
      <c r="R1006" s="1130"/>
      <c r="S1006" s="1130"/>
      <c r="T1006" s="1130"/>
      <c r="U1006" s="1130"/>
      <c r="V1006" s="1130"/>
      <c r="W1006" s="1130"/>
      <c r="X1006" s="1130"/>
      <c r="Y1006" s="1130"/>
      <c r="Z1006" s="1130"/>
      <c r="AA1006" s="1130"/>
      <c r="AB1006" s="1130"/>
      <c r="AC1006" s="1130"/>
      <c r="AD1006" s="1130"/>
      <c r="AE1006" s="8"/>
      <c r="AF1006" s="8"/>
    </row>
    <row r="1007" spans="1:32" ht="15.75" customHeight="1" x14ac:dyDescent="0.2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1130"/>
      <c r="Q1007" s="1130"/>
      <c r="R1007" s="1130"/>
      <c r="S1007" s="1130"/>
      <c r="T1007" s="1130"/>
      <c r="U1007" s="1130"/>
      <c r="V1007" s="1130"/>
      <c r="W1007" s="1130"/>
      <c r="X1007" s="1130"/>
      <c r="Y1007" s="1130"/>
      <c r="Z1007" s="1130"/>
      <c r="AA1007" s="1130"/>
      <c r="AB1007" s="1130"/>
      <c r="AC1007" s="1130"/>
      <c r="AD1007" s="1130"/>
      <c r="AE1007" s="8"/>
      <c r="AF1007" s="8"/>
    </row>
    <row r="1008" spans="1:32" ht="15.75" customHeight="1" x14ac:dyDescent="0.2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1130"/>
      <c r="Q1008" s="1130"/>
      <c r="R1008" s="1130"/>
      <c r="S1008" s="1130"/>
      <c r="T1008" s="1130"/>
      <c r="U1008" s="1130"/>
      <c r="V1008" s="1130"/>
      <c r="W1008" s="1130"/>
      <c r="X1008" s="1130"/>
      <c r="Y1008" s="1130"/>
      <c r="Z1008" s="1130"/>
      <c r="AA1008" s="1130"/>
      <c r="AB1008" s="1130"/>
      <c r="AC1008" s="1130"/>
      <c r="AD1008" s="1130"/>
      <c r="AE1008" s="8"/>
      <c r="AF1008" s="8"/>
    </row>
    <row r="1009" spans="1:32" ht="15.75" customHeight="1" x14ac:dyDescent="0.2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1130"/>
      <c r="Q1009" s="1130"/>
      <c r="R1009" s="1130"/>
      <c r="S1009" s="1130"/>
      <c r="T1009" s="1130"/>
      <c r="U1009" s="1130"/>
      <c r="V1009" s="1130"/>
      <c r="W1009" s="1130"/>
      <c r="X1009" s="1130"/>
      <c r="Y1009" s="1130"/>
      <c r="Z1009" s="1130"/>
      <c r="AA1009" s="1130"/>
      <c r="AB1009" s="1130"/>
      <c r="AC1009" s="1130"/>
      <c r="AD1009" s="1130"/>
      <c r="AE1009" s="8"/>
      <c r="AF1009" s="8"/>
    </row>
    <row r="1010" spans="1:32" ht="15.75" customHeight="1" x14ac:dyDescent="0.2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1130"/>
      <c r="Q1010" s="1130"/>
      <c r="R1010" s="1130"/>
      <c r="S1010" s="1130"/>
      <c r="T1010" s="1130"/>
      <c r="U1010" s="1130"/>
      <c r="V1010" s="1130"/>
      <c r="W1010" s="1130"/>
      <c r="X1010" s="1130"/>
      <c r="Y1010" s="1130"/>
      <c r="Z1010" s="1130"/>
      <c r="AA1010" s="1130"/>
      <c r="AB1010" s="1130"/>
      <c r="AC1010" s="1130"/>
      <c r="AD1010" s="1130"/>
      <c r="AE1010" s="8"/>
      <c r="AF1010" s="8"/>
    </row>
    <row r="1011" spans="1:32" ht="15.75" customHeight="1" x14ac:dyDescent="0.2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1130"/>
      <c r="Q1011" s="1130"/>
      <c r="R1011" s="1130"/>
      <c r="S1011" s="1130"/>
      <c r="T1011" s="1130"/>
      <c r="U1011" s="1130"/>
      <c r="V1011" s="1130"/>
      <c r="W1011" s="1130"/>
      <c r="X1011" s="1130"/>
      <c r="Y1011" s="1130"/>
      <c r="Z1011" s="1130"/>
      <c r="AA1011" s="1130"/>
      <c r="AB1011" s="1130"/>
      <c r="AC1011" s="1130"/>
      <c r="AD1011" s="1130"/>
      <c r="AE1011" s="8"/>
      <c r="AF1011" s="8"/>
    </row>
    <row r="1012" spans="1:32" ht="15.75" customHeight="1" x14ac:dyDescent="0.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1130"/>
      <c r="Q1012" s="1130"/>
      <c r="R1012" s="1130"/>
      <c r="S1012" s="1130"/>
      <c r="T1012" s="1130"/>
      <c r="U1012" s="1130"/>
      <c r="V1012" s="1130"/>
      <c r="W1012" s="1130"/>
      <c r="X1012" s="1130"/>
      <c r="Y1012" s="1130"/>
      <c r="Z1012" s="1130"/>
      <c r="AA1012" s="1130"/>
      <c r="AB1012" s="1130"/>
      <c r="AC1012" s="1130"/>
      <c r="AD1012" s="1130"/>
      <c r="AE1012" s="8"/>
      <c r="AF1012" s="8"/>
    </row>
    <row r="1013" spans="1:32" ht="15.75" customHeight="1" x14ac:dyDescent="0.2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1130"/>
      <c r="Q1013" s="1130"/>
      <c r="R1013" s="1130"/>
      <c r="S1013" s="1130"/>
      <c r="T1013" s="1130"/>
      <c r="U1013" s="1130"/>
      <c r="V1013" s="1130"/>
      <c r="W1013" s="1130"/>
      <c r="X1013" s="1130"/>
      <c r="Y1013" s="1130"/>
      <c r="Z1013" s="1130"/>
      <c r="AA1013" s="1130"/>
      <c r="AB1013" s="1130"/>
      <c r="AC1013" s="1130"/>
      <c r="AD1013" s="1130"/>
      <c r="AE1013" s="8"/>
      <c r="AF1013" s="8"/>
    </row>
    <row r="1014" spans="1:32" ht="15.75" customHeight="1" x14ac:dyDescent="0.2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1130"/>
      <c r="Q1014" s="1130"/>
      <c r="R1014" s="1130"/>
      <c r="S1014" s="1130"/>
      <c r="T1014" s="1130"/>
      <c r="U1014" s="1130"/>
      <c r="V1014" s="1130"/>
      <c r="W1014" s="1130"/>
      <c r="X1014" s="1130"/>
      <c r="Y1014" s="1130"/>
      <c r="Z1014" s="1130"/>
      <c r="AA1014" s="1130"/>
      <c r="AB1014" s="1130"/>
      <c r="AC1014" s="1130"/>
      <c r="AD1014" s="1130"/>
      <c r="AE1014" s="8"/>
      <c r="AF1014" s="8"/>
    </row>
    <row r="1015" spans="1:32" ht="15.75" customHeight="1" x14ac:dyDescent="0.2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1130"/>
      <c r="Q1015" s="1130"/>
      <c r="R1015" s="1130"/>
      <c r="S1015" s="1130"/>
      <c r="T1015" s="1130"/>
      <c r="U1015" s="1130"/>
      <c r="V1015" s="1130"/>
      <c r="W1015" s="1130"/>
      <c r="X1015" s="1130"/>
      <c r="Y1015" s="1130"/>
      <c r="Z1015" s="1130"/>
      <c r="AA1015" s="1130"/>
      <c r="AB1015" s="1130"/>
      <c r="AC1015" s="1130"/>
      <c r="AD1015" s="1130"/>
      <c r="AE1015" s="8"/>
      <c r="AF1015" s="8"/>
    </row>
    <row r="1016" spans="1:32" ht="15.75" customHeight="1" x14ac:dyDescent="0.2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1130"/>
      <c r="Q1016" s="1130"/>
      <c r="R1016" s="1130"/>
      <c r="S1016" s="1130"/>
      <c r="T1016" s="1130"/>
      <c r="U1016" s="1130"/>
      <c r="V1016" s="1130"/>
      <c r="W1016" s="1130"/>
      <c r="X1016" s="1130"/>
      <c r="Y1016" s="1130"/>
      <c r="Z1016" s="1130"/>
      <c r="AA1016" s="1130"/>
      <c r="AB1016" s="1130"/>
      <c r="AC1016" s="1130"/>
      <c r="AD1016" s="1130"/>
      <c r="AE1016" s="8"/>
      <c r="AF1016" s="8"/>
    </row>
    <row r="1017" spans="1:32" ht="15.75" customHeight="1" x14ac:dyDescent="0.2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1130"/>
      <c r="Q1017" s="1130"/>
      <c r="R1017" s="1130"/>
      <c r="S1017" s="1130"/>
      <c r="T1017" s="1130"/>
      <c r="U1017" s="1130"/>
      <c r="V1017" s="1130"/>
      <c r="W1017" s="1130"/>
      <c r="X1017" s="1130"/>
      <c r="Y1017" s="1130"/>
      <c r="Z1017" s="1130"/>
      <c r="AA1017" s="1130"/>
      <c r="AB1017" s="1130"/>
      <c r="AC1017" s="1130"/>
      <c r="AD1017" s="1130"/>
      <c r="AE1017" s="8"/>
      <c r="AF1017" s="8"/>
    </row>
    <row r="1018" spans="1:32" ht="15.75" customHeight="1" x14ac:dyDescent="0.2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1130"/>
      <c r="Q1018" s="1130"/>
      <c r="R1018" s="1130"/>
      <c r="S1018" s="1130"/>
      <c r="T1018" s="1130"/>
      <c r="U1018" s="1130"/>
      <c r="V1018" s="1130"/>
      <c r="W1018" s="1130"/>
      <c r="X1018" s="1130"/>
      <c r="Y1018" s="1130"/>
      <c r="Z1018" s="1130"/>
      <c r="AA1018" s="1130"/>
      <c r="AB1018" s="1130"/>
      <c r="AC1018" s="1130"/>
      <c r="AD1018" s="1130"/>
      <c r="AE1018" s="8"/>
      <c r="AF1018" s="8"/>
    </row>
    <row r="1019" spans="1:32" ht="15.75" customHeight="1" x14ac:dyDescent="0.2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1130"/>
      <c r="Q1019" s="1130"/>
      <c r="R1019" s="1130"/>
      <c r="S1019" s="1130"/>
      <c r="T1019" s="1130"/>
      <c r="U1019" s="1130"/>
      <c r="V1019" s="1130"/>
      <c r="W1019" s="1130"/>
      <c r="X1019" s="1130"/>
      <c r="Y1019" s="1130"/>
      <c r="Z1019" s="1130"/>
      <c r="AA1019" s="1130"/>
      <c r="AB1019" s="1130"/>
      <c r="AC1019" s="1130"/>
      <c r="AD1019" s="1130"/>
      <c r="AE1019" s="8"/>
      <c r="AF1019" s="8"/>
    </row>
    <row r="1020" spans="1:32" ht="15.75" customHeight="1" x14ac:dyDescent="0.2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1130"/>
      <c r="Q1020" s="1130"/>
      <c r="R1020" s="1130"/>
      <c r="S1020" s="1130"/>
      <c r="T1020" s="1130"/>
      <c r="U1020" s="1130"/>
      <c r="V1020" s="1130"/>
      <c r="W1020" s="1130"/>
      <c r="X1020" s="1130"/>
      <c r="Y1020" s="1130"/>
      <c r="Z1020" s="1130"/>
      <c r="AA1020" s="1130"/>
      <c r="AB1020" s="1130"/>
      <c r="AC1020" s="1130"/>
      <c r="AD1020" s="1130"/>
      <c r="AE1020" s="8"/>
      <c r="AF1020" s="8"/>
    </row>
    <row r="1021" spans="1:32" ht="15.75" customHeight="1" x14ac:dyDescent="0.2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1130"/>
      <c r="Q1021" s="1130"/>
      <c r="R1021" s="1130"/>
      <c r="S1021" s="1130"/>
      <c r="T1021" s="1130"/>
      <c r="U1021" s="1130"/>
      <c r="V1021" s="1130"/>
      <c r="W1021" s="1130"/>
      <c r="X1021" s="1130"/>
      <c r="Y1021" s="1130"/>
      <c r="Z1021" s="1130"/>
      <c r="AA1021" s="1130"/>
      <c r="AB1021" s="1130"/>
      <c r="AC1021" s="1130"/>
      <c r="AD1021" s="1130"/>
      <c r="AE1021" s="8"/>
      <c r="AF1021" s="8"/>
    </row>
    <row r="1022" spans="1:32" ht="15.75" customHeight="1" x14ac:dyDescent="0.2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1130"/>
      <c r="Q1022" s="1130"/>
      <c r="R1022" s="1130"/>
      <c r="S1022" s="1130"/>
      <c r="T1022" s="1130"/>
      <c r="U1022" s="1130"/>
      <c r="V1022" s="1130"/>
      <c r="W1022" s="1130"/>
      <c r="X1022" s="1130"/>
      <c r="Y1022" s="1130"/>
      <c r="Z1022" s="1130"/>
      <c r="AA1022" s="1130"/>
      <c r="AB1022" s="1130"/>
      <c r="AC1022" s="1130"/>
      <c r="AD1022" s="1130"/>
      <c r="AE1022" s="8"/>
      <c r="AF1022" s="8"/>
    </row>
    <row r="1023" spans="1:32" ht="15.75" customHeight="1" x14ac:dyDescent="0.2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1130"/>
      <c r="Q1023" s="1130"/>
      <c r="R1023" s="1130"/>
      <c r="S1023" s="1130"/>
      <c r="T1023" s="1130"/>
      <c r="U1023" s="1130"/>
      <c r="V1023" s="1130"/>
      <c r="W1023" s="1130"/>
      <c r="X1023" s="1130"/>
      <c r="Y1023" s="1130"/>
      <c r="Z1023" s="1130"/>
      <c r="AA1023" s="1130"/>
      <c r="AB1023" s="1130"/>
      <c r="AC1023" s="1130"/>
      <c r="AD1023" s="1130"/>
      <c r="AE1023" s="8"/>
      <c r="AF1023" s="8"/>
    </row>
    <row r="1024" spans="1:32" ht="15.75" customHeight="1" x14ac:dyDescent="0.2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1130"/>
      <c r="Q1024" s="1130"/>
      <c r="R1024" s="1130"/>
      <c r="S1024" s="1130"/>
      <c r="T1024" s="1130"/>
      <c r="U1024" s="1130"/>
      <c r="V1024" s="1130"/>
      <c r="W1024" s="1130"/>
      <c r="X1024" s="1130"/>
      <c r="Y1024" s="1130"/>
      <c r="Z1024" s="1130"/>
      <c r="AA1024" s="1130"/>
      <c r="AB1024" s="1130"/>
      <c r="AC1024" s="1130"/>
      <c r="AD1024" s="1130"/>
      <c r="AE1024" s="8"/>
      <c r="AF1024" s="8"/>
    </row>
  </sheetData>
  <mergeCells count="3">
    <mergeCell ref="J1:L1"/>
    <mergeCell ref="Q1:S1"/>
    <mergeCell ref="Y1:AA1"/>
  </mergeCells>
  <pageMargins left="0.08" right="0.11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K1015"/>
  <sheetViews>
    <sheetView workbookViewId="0">
      <pane ySplit="3" topLeftCell="A52" activePane="bottomLeft" state="frozen"/>
      <selection pane="bottomLeft" activeCell="B57" sqref="B57:Y57"/>
    </sheetView>
  </sheetViews>
  <sheetFormatPr baseColWidth="10" defaultColWidth="14.5" defaultRowHeight="15" customHeight="1" x14ac:dyDescent="0.2"/>
  <cols>
    <col min="1" max="1" width="13.5" customWidth="1"/>
    <col min="2" max="2" width="28.1640625" customWidth="1"/>
    <col min="3" max="3" width="24.33203125" bestFit="1" customWidth="1"/>
    <col min="4" max="4" width="55.83203125" hidden="1" customWidth="1"/>
    <col min="5" max="5" width="7.5" bestFit="1" customWidth="1"/>
    <col min="6" max="6" width="6.83203125" bestFit="1" customWidth="1"/>
    <col min="7" max="7" width="7.5" customWidth="1"/>
    <col min="8" max="8" width="13.33203125" customWidth="1"/>
    <col min="9" max="9" width="9.5" customWidth="1"/>
    <col min="10" max="11" width="9.6640625" customWidth="1"/>
    <col min="12" max="15" width="7.5" hidden="1" customWidth="1"/>
    <col min="16" max="16" width="4.6640625" customWidth="1"/>
    <col min="17" max="21" width="6.5" customWidth="1"/>
    <col min="22" max="27" width="7.5" customWidth="1"/>
    <col min="28" max="36" width="9.1640625" customWidth="1"/>
  </cols>
  <sheetData>
    <row r="1" spans="1:37" hidden="1" x14ac:dyDescent="0.2">
      <c r="A1" s="153"/>
      <c r="B1" s="154"/>
      <c r="C1" s="154"/>
      <c r="D1" s="154"/>
      <c r="E1" s="154"/>
      <c r="F1" s="154"/>
      <c r="G1" s="154"/>
      <c r="H1" s="154"/>
      <c r="I1" s="155"/>
      <c r="J1" s="154"/>
      <c r="K1" s="155"/>
      <c r="L1" s="1200" t="s">
        <v>0</v>
      </c>
      <c r="M1" s="1201"/>
      <c r="N1" s="1201"/>
      <c r="O1" s="1201"/>
      <c r="P1" s="156"/>
      <c r="Q1" s="1189" t="s">
        <v>1</v>
      </c>
      <c r="R1" s="1184"/>
      <c r="S1" s="1185"/>
      <c r="T1" s="1185"/>
      <c r="U1" s="1186"/>
      <c r="V1" s="156"/>
      <c r="W1" s="1189" t="s">
        <v>2</v>
      </c>
      <c r="X1" s="1184"/>
      <c r="Y1" s="1185"/>
      <c r="Z1" s="1185"/>
      <c r="AA1" s="1186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">
      <c r="A2" s="164"/>
      <c r="B2" s="156"/>
      <c r="C2" s="156"/>
      <c r="D2" s="156"/>
      <c r="E2" s="156"/>
      <c r="F2" s="156"/>
      <c r="G2" s="1217" t="s">
        <v>1875</v>
      </c>
      <c r="H2" s="156"/>
      <c r="I2" s="163"/>
      <c r="J2" s="156"/>
      <c r="K2" s="163"/>
      <c r="L2" s="1136"/>
      <c r="M2" s="1137"/>
      <c r="N2" s="1137"/>
      <c r="O2" s="1137"/>
      <c r="P2" s="156"/>
      <c r="Q2" s="1027"/>
      <c r="R2" s="1136"/>
      <c r="S2" s="1137"/>
      <c r="T2" s="1137"/>
      <c r="U2" s="1138"/>
      <c r="V2" s="156"/>
      <c r="W2" s="1027"/>
      <c r="X2" s="1136"/>
      <c r="Y2" s="1137"/>
      <c r="Z2" s="1137"/>
      <c r="AA2" s="1138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">
      <c r="A3" s="158" t="s">
        <v>4</v>
      </c>
      <c r="B3" s="159" t="s">
        <v>5</v>
      </c>
      <c r="C3" s="159" t="s">
        <v>1876</v>
      </c>
      <c r="D3" s="159" t="s">
        <v>138</v>
      </c>
      <c r="E3" s="159" t="s">
        <v>8</v>
      </c>
      <c r="F3" s="159" t="s">
        <v>432</v>
      </c>
      <c r="G3" s="1217"/>
      <c r="H3" s="159" t="s">
        <v>9</v>
      </c>
      <c r="I3" s="160" t="s">
        <v>10</v>
      </c>
      <c r="J3" s="159" t="s">
        <v>309</v>
      </c>
      <c r="K3" s="160" t="s">
        <v>12</v>
      </c>
      <c r="L3" s="161" t="s">
        <v>13</v>
      </c>
      <c r="M3" s="161" t="s">
        <v>14</v>
      </c>
      <c r="N3" s="161" t="s">
        <v>15</v>
      </c>
      <c r="O3" s="161" t="s">
        <v>18</v>
      </c>
      <c r="P3" s="159"/>
      <c r="Q3" s="208" t="s">
        <v>13</v>
      </c>
      <c r="R3" s="161" t="s">
        <v>219</v>
      </c>
      <c r="S3" s="161" t="s">
        <v>14</v>
      </c>
      <c r="T3" s="161" t="s">
        <v>15</v>
      </c>
      <c r="U3" s="162" t="s">
        <v>18</v>
      </c>
      <c r="V3" s="156"/>
      <c r="W3" s="208" t="s">
        <v>13</v>
      </c>
      <c r="X3" s="161" t="s">
        <v>219</v>
      </c>
      <c r="Y3" s="161" t="s">
        <v>14</v>
      </c>
      <c r="Z3" s="161" t="s">
        <v>15</v>
      </c>
      <c r="AA3" s="162" t="s">
        <v>18</v>
      </c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s="577" customFormat="1" ht="16" x14ac:dyDescent="0.2">
      <c r="A4" s="175" t="s">
        <v>20</v>
      </c>
      <c r="B4" s="8" t="s">
        <v>1184</v>
      </c>
      <c r="C4" s="8" t="s">
        <v>1877</v>
      </c>
      <c r="D4" s="695" t="s">
        <v>1878</v>
      </c>
      <c r="E4" s="695" t="str">
        <f>VLOOKUP(D4,'Items in Tally'!$A$2:$D$4982,2,FALSE)</f>
        <v>12 PC</v>
      </c>
      <c r="F4" s="695" t="s">
        <v>1301</v>
      </c>
      <c r="G4" s="695" t="s">
        <v>16</v>
      </c>
      <c r="H4" s="1130"/>
      <c r="I4" s="209">
        <v>45772</v>
      </c>
      <c r="J4" s="1130">
        <v>62</v>
      </c>
      <c r="K4" s="1154">
        <v>770</v>
      </c>
      <c r="L4" s="9">
        <f t="shared" ref="L4" si="0">IF(Q4="","",Q4/$K4-1)</f>
        <v>0.62337662337662336</v>
      </c>
      <c r="M4" s="9">
        <f t="shared" ref="M4" si="1">IF(S4="","",S4/$K4-1)</f>
        <v>0.4285714285714286</v>
      </c>
      <c r="N4" s="9">
        <f t="shared" ref="N4" si="2">IF(T4="","",T4/$K4-1)</f>
        <v>0.33116883116883122</v>
      </c>
      <c r="O4" s="9">
        <f t="shared" ref="O4" si="3">IF(U4="","",U4/$K4-1)</f>
        <v>0.29870129870129869</v>
      </c>
      <c r="P4" s="1130"/>
      <c r="Q4" s="1134">
        <v>1250</v>
      </c>
      <c r="R4" s="641">
        <v>1150</v>
      </c>
      <c r="S4" s="1131">
        <v>1100</v>
      </c>
      <c r="T4" s="1131">
        <v>1025</v>
      </c>
      <c r="U4" s="178">
        <v>1000</v>
      </c>
      <c r="V4" s="1131"/>
      <c r="W4" s="1134">
        <f>IF(Q4="","",CEILING(Q4*1.02,5))</f>
        <v>1275</v>
      </c>
      <c r="X4" s="1131">
        <f>IF(R4="","",CEILING(R4*1.02,5))</f>
        <v>1175</v>
      </c>
      <c r="Y4" s="1131">
        <f>IF(S4="","",CEILING(S4*1.02,5))</f>
        <v>1125</v>
      </c>
      <c r="Z4" s="1131">
        <f>IF(T4="","",CEILING(T4*1.02,5))</f>
        <v>1050</v>
      </c>
      <c r="AA4" s="178">
        <f>IF(U4="","",CEILING(U4*1.02,5))</f>
        <v>1020</v>
      </c>
      <c r="AB4" s="32"/>
      <c r="AC4" s="8"/>
      <c r="AD4" s="8"/>
      <c r="AE4" s="8"/>
      <c r="AF4" s="8"/>
      <c r="AG4" s="8"/>
      <c r="AH4" s="8"/>
      <c r="AI4" s="8"/>
      <c r="AJ4" s="8"/>
      <c r="AK4" s="8"/>
    </row>
    <row r="5" spans="1:37" s="577" customFormat="1" ht="16" x14ac:dyDescent="0.2">
      <c r="A5" s="175" t="s">
        <v>20</v>
      </c>
      <c r="B5" s="8" t="s">
        <v>1879</v>
      </c>
      <c r="C5" s="8" t="s">
        <v>1880</v>
      </c>
      <c r="D5" s="695" t="s">
        <v>1881</v>
      </c>
      <c r="E5" s="695" t="str">
        <f>VLOOKUP(D5,'Items in Tally'!$A$2:$D$4982,2,FALSE)</f>
        <v>54 PC</v>
      </c>
      <c r="F5" s="695" t="s">
        <v>452</v>
      </c>
      <c r="G5" s="695" t="s">
        <v>1882</v>
      </c>
      <c r="H5" s="806" t="s">
        <v>1883</v>
      </c>
      <c r="I5" s="209">
        <v>45713</v>
      </c>
      <c r="J5" s="1130">
        <v>78</v>
      </c>
      <c r="K5" s="1154">
        <v>960</v>
      </c>
      <c r="L5" s="9">
        <f t="shared" ref="L5" si="4">IF(Q5="","",Q5/$K5-1)</f>
        <v>0.35416666666666674</v>
      </c>
      <c r="M5" s="9">
        <f t="shared" ref="M5:O8" si="5">IF(S5="","",S5/$K5-1)</f>
        <v>0.25</v>
      </c>
      <c r="N5" s="9">
        <f t="shared" si="5"/>
        <v>0.22395833333333326</v>
      </c>
      <c r="O5" s="9">
        <f t="shared" si="5"/>
        <v>0.19791666666666674</v>
      </c>
      <c r="P5" s="1130"/>
      <c r="Q5" s="1134">
        <v>1300</v>
      </c>
      <c r="R5" s="641">
        <v>1250</v>
      </c>
      <c r="S5" s="1131">
        <v>1200</v>
      </c>
      <c r="T5" s="1131">
        <v>1175</v>
      </c>
      <c r="U5" s="178">
        <v>1150</v>
      </c>
      <c r="V5" s="1131"/>
      <c r="W5" s="1134">
        <f t="shared" ref="W5:Y8" si="6">IF(Q5="","",CEILING(Q5*1.02,5))</f>
        <v>1330</v>
      </c>
      <c r="X5" s="1131">
        <f t="shared" si="6"/>
        <v>1275</v>
      </c>
      <c r="Y5" s="1131">
        <f t="shared" si="6"/>
        <v>1225</v>
      </c>
      <c r="Z5" s="1131">
        <f t="shared" ref="Z5:AA5" si="7">IF(T5="","",CEILING(T5*1.025,5))</f>
        <v>1205</v>
      </c>
      <c r="AA5" s="178">
        <f t="shared" si="7"/>
        <v>1180</v>
      </c>
      <c r="AB5" s="32"/>
      <c r="AC5" s="8"/>
      <c r="AD5" s="8"/>
      <c r="AE5" s="8"/>
      <c r="AF5" s="8"/>
      <c r="AG5" s="8"/>
      <c r="AH5" s="8"/>
      <c r="AI5" s="8"/>
      <c r="AJ5" s="8"/>
      <c r="AK5" s="8"/>
    </row>
    <row r="6" spans="1:37" s="577" customFormat="1" ht="14.25" customHeight="1" x14ac:dyDescent="0.2">
      <c r="A6" s="175" t="s">
        <v>20</v>
      </c>
      <c r="B6" s="8" t="s">
        <v>1884</v>
      </c>
      <c r="C6" s="8" t="s">
        <v>1877</v>
      </c>
      <c r="D6" s="695" t="s">
        <v>1885</v>
      </c>
      <c r="E6" s="695" t="str">
        <f>VLOOKUP(D6,'Items in Tally'!$A$2:$D$4982,2,FALSE)</f>
        <v> </v>
      </c>
      <c r="F6" s="695"/>
      <c r="G6" s="695"/>
      <c r="H6" s="1130"/>
      <c r="I6" s="209">
        <v>45772</v>
      </c>
      <c r="J6" s="1130">
        <v>58</v>
      </c>
      <c r="K6" s="1154">
        <v>715</v>
      </c>
      <c r="L6" s="9">
        <f t="shared" ref="L6" si="8">IF(Q6="","",Q6/$K6-1)</f>
        <v>0.53846153846153855</v>
      </c>
      <c r="M6" s="9">
        <f t="shared" si="5"/>
        <v>0.39860139860139854</v>
      </c>
      <c r="N6" s="9">
        <f t="shared" si="5"/>
        <v>0.32867132867132876</v>
      </c>
      <c r="O6" s="9" t="str">
        <f t="shared" si="5"/>
        <v/>
      </c>
      <c r="P6" s="1130"/>
      <c r="Q6" s="1134">
        <v>1100</v>
      </c>
      <c r="R6" s="641">
        <v>1050</v>
      </c>
      <c r="S6" s="1131">
        <v>1000</v>
      </c>
      <c r="T6" s="1131">
        <v>950</v>
      </c>
      <c r="U6" s="178"/>
      <c r="V6" s="1131"/>
      <c r="W6" s="1134">
        <f t="shared" si="6"/>
        <v>1125</v>
      </c>
      <c r="X6" s="1131">
        <f t="shared" si="6"/>
        <v>1075</v>
      </c>
      <c r="Y6" s="1131">
        <f t="shared" si="6"/>
        <v>1020</v>
      </c>
      <c r="Z6" s="1131">
        <f t="shared" ref="Z6:AA8" si="9">IF(T6="","",CEILING(T6*1.02,5))</f>
        <v>970</v>
      </c>
      <c r="AA6" s="178" t="str">
        <f t="shared" si="9"/>
        <v/>
      </c>
      <c r="AB6" s="32"/>
      <c r="AC6" s="8"/>
      <c r="AD6" s="8"/>
      <c r="AE6" s="8"/>
      <c r="AF6" s="8"/>
      <c r="AG6" s="8"/>
      <c r="AH6" s="8"/>
      <c r="AI6" s="8"/>
      <c r="AJ6" s="8"/>
      <c r="AK6" s="8"/>
    </row>
    <row r="7" spans="1:37" s="577" customFormat="1" ht="16" x14ac:dyDescent="0.2">
      <c r="A7" s="175" t="s">
        <v>20</v>
      </c>
      <c r="B7" s="8" t="s">
        <v>1886</v>
      </c>
      <c r="C7" s="8" t="s">
        <v>1877</v>
      </c>
      <c r="D7" s="695" t="s">
        <v>1887</v>
      </c>
      <c r="E7" s="695" t="str">
        <f>VLOOKUP(D7,'Items in Tally'!$A$2:$D$4982,2,FALSE)</f>
        <v>72 PC</v>
      </c>
      <c r="F7" s="695" t="s">
        <v>1888</v>
      </c>
      <c r="G7" s="695" t="s">
        <v>1888</v>
      </c>
      <c r="H7" s="1130"/>
      <c r="I7" s="209">
        <v>45772</v>
      </c>
      <c r="J7" s="1130">
        <v>65</v>
      </c>
      <c r="K7" s="1154">
        <v>800</v>
      </c>
      <c r="L7" s="9">
        <f t="shared" ref="L7" si="10">IF(Q7="","",Q7/$K7-1)</f>
        <v>0.3125</v>
      </c>
      <c r="M7" s="9">
        <f t="shared" si="5"/>
        <v>0.23124999999999996</v>
      </c>
      <c r="N7" s="9">
        <f t="shared" si="5"/>
        <v>0.19999999999999996</v>
      </c>
      <c r="O7" s="9">
        <f t="shared" si="5"/>
        <v>0.16250000000000009</v>
      </c>
      <c r="P7" s="1130"/>
      <c r="Q7" s="1134">
        <v>1050</v>
      </c>
      <c r="R7" s="641">
        <v>1010</v>
      </c>
      <c r="S7" s="1131">
        <v>985</v>
      </c>
      <c r="T7" s="1131">
        <v>960</v>
      </c>
      <c r="U7" s="178">
        <v>930</v>
      </c>
      <c r="V7" s="1131"/>
      <c r="W7" s="1134">
        <f t="shared" si="6"/>
        <v>1075</v>
      </c>
      <c r="X7" s="1131">
        <f t="shared" si="6"/>
        <v>1035</v>
      </c>
      <c r="Y7" s="1131">
        <f t="shared" si="6"/>
        <v>1005</v>
      </c>
      <c r="Z7" s="1131">
        <f t="shared" si="9"/>
        <v>980</v>
      </c>
      <c r="AA7" s="178">
        <f t="shared" si="9"/>
        <v>950</v>
      </c>
      <c r="AB7" s="32"/>
      <c r="AC7" s="8"/>
      <c r="AD7" s="8"/>
      <c r="AE7" s="8"/>
      <c r="AF7" s="8"/>
      <c r="AG7" s="8"/>
      <c r="AH7" s="8"/>
      <c r="AI7" s="8"/>
      <c r="AJ7" s="8"/>
      <c r="AK7" s="8"/>
    </row>
    <row r="8" spans="1:37" s="577" customFormat="1" ht="16" x14ac:dyDescent="0.2">
      <c r="A8" s="175" t="s">
        <v>20</v>
      </c>
      <c r="B8" s="8" t="s">
        <v>1889</v>
      </c>
      <c r="C8" s="8" t="s">
        <v>1877</v>
      </c>
      <c r="D8" s="695" t="s">
        <v>1890</v>
      </c>
      <c r="E8" s="695" t="str">
        <f>VLOOKUP(D8,'Items in Tally'!$A$2:$D$4982,2,FALSE)</f>
        <v>25 PC</v>
      </c>
      <c r="F8" s="695" t="s">
        <v>241</v>
      </c>
      <c r="G8" s="695" t="s">
        <v>219</v>
      </c>
      <c r="H8" s="1130" t="s">
        <v>1891</v>
      </c>
      <c r="I8" s="209">
        <v>45772</v>
      </c>
      <c r="J8" s="1130">
        <v>90</v>
      </c>
      <c r="K8" s="1154">
        <v>1100</v>
      </c>
      <c r="L8" s="9">
        <f t="shared" ref="L8" si="11">IF(Q8="","",Q8/$K8-1)</f>
        <v>0.34090909090909083</v>
      </c>
      <c r="M8" s="9">
        <f t="shared" si="5"/>
        <v>0.25</v>
      </c>
      <c r="N8" s="9" t="str">
        <f t="shared" si="5"/>
        <v/>
      </c>
      <c r="O8" s="9" t="str">
        <f t="shared" si="5"/>
        <v/>
      </c>
      <c r="P8" s="1130"/>
      <c r="Q8" s="1134">
        <v>1475</v>
      </c>
      <c r="R8" s="641">
        <v>1425</v>
      </c>
      <c r="S8" s="1131">
        <v>1375</v>
      </c>
      <c r="T8" s="1131"/>
      <c r="U8" s="178"/>
      <c r="V8" s="1131"/>
      <c r="W8" s="1134">
        <f t="shared" si="6"/>
        <v>1505</v>
      </c>
      <c r="X8" s="1131">
        <f t="shared" si="6"/>
        <v>1455</v>
      </c>
      <c r="Y8" s="1131">
        <f t="shared" si="6"/>
        <v>1405</v>
      </c>
      <c r="Z8" s="1131" t="str">
        <f t="shared" si="9"/>
        <v/>
      </c>
      <c r="AA8" s="178" t="str">
        <f t="shared" si="9"/>
        <v/>
      </c>
      <c r="AB8" s="32"/>
      <c r="AC8" s="8"/>
      <c r="AD8" s="8"/>
      <c r="AE8" s="8"/>
      <c r="AF8" s="8"/>
      <c r="AG8" s="8"/>
      <c r="AH8" s="8"/>
      <c r="AI8" s="8"/>
      <c r="AJ8" s="8"/>
      <c r="AK8" s="8"/>
    </row>
    <row r="9" spans="1:37" s="578" customFormat="1" ht="16" x14ac:dyDescent="0.2">
      <c r="A9" s="171"/>
      <c r="B9" s="5" t="s">
        <v>1892</v>
      </c>
      <c r="C9" s="5"/>
      <c r="D9" s="705"/>
      <c r="E9" s="705" t="e">
        <f>VLOOKUP(D9,'Items in Tally'!$A$2:$D$4982,2,FALSE)</f>
        <v>#N/A</v>
      </c>
      <c r="F9" s="705"/>
      <c r="G9" s="705"/>
      <c r="H9" s="1150"/>
      <c r="I9" s="215"/>
      <c r="J9" s="1150"/>
      <c r="K9" s="1045"/>
      <c r="L9" s="6"/>
      <c r="M9" s="6"/>
      <c r="N9" s="6"/>
      <c r="O9" s="6"/>
      <c r="P9" s="1150"/>
      <c r="Q9" s="1152"/>
      <c r="R9" s="642"/>
      <c r="S9" s="1148"/>
      <c r="T9" s="1148"/>
      <c r="U9" s="173"/>
      <c r="V9" s="1148"/>
      <c r="W9" s="1152"/>
      <c r="X9" s="642"/>
      <c r="Y9" s="1148"/>
      <c r="Z9" s="1148"/>
      <c r="AA9" s="173"/>
      <c r="AB9" s="33"/>
      <c r="AC9" s="5"/>
      <c r="AD9" s="5"/>
      <c r="AE9" s="5"/>
      <c r="AF9" s="5"/>
      <c r="AG9" s="5"/>
      <c r="AH9" s="5"/>
      <c r="AI9" s="5"/>
      <c r="AJ9" s="5"/>
      <c r="AK9" s="5"/>
    </row>
    <row r="10" spans="1:37" s="911" customFormat="1" ht="16" x14ac:dyDescent="0.2">
      <c r="A10" s="895" t="s">
        <v>20</v>
      </c>
      <c r="B10" s="910" t="s">
        <v>1893</v>
      </c>
      <c r="C10" s="910" t="s">
        <v>1877</v>
      </c>
      <c r="D10" s="1037" t="s">
        <v>1894</v>
      </c>
      <c r="E10" s="1037" t="str">
        <f>VLOOKUP(D10,'Items in Tally'!$A$2:$D$4982,2,FALSE)</f>
        <v>93 PC</v>
      </c>
      <c r="F10" s="1037" t="s">
        <v>363</v>
      </c>
      <c r="G10" s="1037" t="s">
        <v>1895</v>
      </c>
      <c r="H10" s="900" t="s">
        <v>1896</v>
      </c>
      <c r="I10" s="987">
        <v>45713</v>
      </c>
      <c r="J10" s="900">
        <v>65</v>
      </c>
      <c r="K10" s="901">
        <v>800</v>
      </c>
      <c r="L10" s="902">
        <f t="shared" ref="L10" si="12">IF(Q10="","",Q10/$K10-1)</f>
        <v>0.5</v>
      </c>
      <c r="M10" s="902">
        <f t="shared" ref="M10:O11" si="13">IF(S10="","",S10/$K10-1)</f>
        <v>0.375</v>
      </c>
      <c r="N10" s="902">
        <f t="shared" si="13"/>
        <v>0.3125</v>
      </c>
      <c r="O10" s="902">
        <f t="shared" si="13"/>
        <v>0.25</v>
      </c>
      <c r="P10" s="900"/>
      <c r="Q10" s="908">
        <v>1200</v>
      </c>
      <c r="R10" s="1038">
        <v>1125</v>
      </c>
      <c r="S10" s="907">
        <v>1100</v>
      </c>
      <c r="T10" s="907">
        <v>1050</v>
      </c>
      <c r="U10" s="906">
        <v>1000</v>
      </c>
      <c r="V10" s="907"/>
      <c r="W10" s="908">
        <f t="shared" ref="W10:Y15" si="14">IF(Q10="","",CEILING(Q10*1.02,5))</f>
        <v>1225</v>
      </c>
      <c r="X10" s="907">
        <f t="shared" si="14"/>
        <v>1150</v>
      </c>
      <c r="Y10" s="907">
        <f t="shared" si="14"/>
        <v>1125</v>
      </c>
      <c r="Z10" s="907">
        <f t="shared" ref="Z10:AA10" si="15">IF(T10="","",CEILING(T10*1.025,5))</f>
        <v>1080</v>
      </c>
      <c r="AA10" s="906">
        <f t="shared" si="15"/>
        <v>1025</v>
      </c>
      <c r="AB10" s="1039"/>
      <c r="AC10" s="910"/>
      <c r="AD10" s="910"/>
      <c r="AE10" s="910"/>
      <c r="AF10" s="910"/>
      <c r="AG10" s="910"/>
      <c r="AH10" s="910"/>
      <c r="AI10" s="910"/>
      <c r="AJ10" s="910"/>
      <c r="AK10" s="910"/>
    </row>
    <row r="11" spans="1:37" s="578" customFormat="1" ht="16" x14ac:dyDescent="0.2">
      <c r="A11" s="171" t="s">
        <v>20</v>
      </c>
      <c r="B11" s="5" t="s">
        <v>867</v>
      </c>
      <c r="C11" s="5"/>
      <c r="D11" s="705" t="s">
        <v>1897</v>
      </c>
      <c r="E11" s="705" t="str">
        <f>VLOOKUP(D11,'Items in Tally'!$A$2:$D$4982,2,FALSE)</f>
        <v> </v>
      </c>
      <c r="F11" s="705" t="s">
        <v>1167</v>
      </c>
      <c r="G11" s="705" t="s">
        <v>219</v>
      </c>
      <c r="H11" s="1150" t="s">
        <v>1898</v>
      </c>
      <c r="I11" s="215">
        <v>45772</v>
      </c>
      <c r="J11" s="1150">
        <v>148</v>
      </c>
      <c r="K11" s="1045">
        <v>1820</v>
      </c>
      <c r="L11" s="6">
        <f>IF(Q11="","",Q11/$K11-1)</f>
        <v>0.34615384615384626</v>
      </c>
      <c r="M11" s="6">
        <f t="shared" si="13"/>
        <v>0.29120879120879128</v>
      </c>
      <c r="N11" s="6" t="str">
        <f t="shared" si="13"/>
        <v/>
      </c>
      <c r="O11" s="6" t="str">
        <f t="shared" si="13"/>
        <v/>
      </c>
      <c r="P11" s="1150"/>
      <c r="Q11" s="1152">
        <v>2450</v>
      </c>
      <c r="R11" s="642">
        <v>2400</v>
      </c>
      <c r="S11" s="1148">
        <v>2350</v>
      </c>
      <c r="T11" s="1148"/>
      <c r="U11" s="173"/>
      <c r="V11" s="1148"/>
      <c r="W11" s="1152">
        <f t="shared" si="14"/>
        <v>2500</v>
      </c>
      <c r="X11" s="1148">
        <f t="shared" si="14"/>
        <v>2450</v>
      </c>
      <c r="Y11" s="1148">
        <f t="shared" si="14"/>
        <v>2400</v>
      </c>
      <c r="Z11" s="1148" t="str">
        <f t="shared" ref="Z11:AA13" si="16">IF(T11="","",CEILING(T11*1.02,5))</f>
        <v/>
      </c>
      <c r="AA11" s="173" t="str">
        <f t="shared" si="16"/>
        <v/>
      </c>
      <c r="AB11" s="33"/>
      <c r="AC11" s="5"/>
      <c r="AD11" s="5"/>
      <c r="AE11" s="5"/>
      <c r="AF11" s="5"/>
      <c r="AG11" s="5"/>
      <c r="AH11" s="5"/>
      <c r="AI11" s="5"/>
      <c r="AJ11" s="5"/>
      <c r="AK11" s="5"/>
    </row>
    <row r="12" spans="1:37" s="577" customFormat="1" ht="16" x14ac:dyDescent="0.2">
      <c r="A12" s="175" t="s">
        <v>20</v>
      </c>
      <c r="B12" s="8" t="s">
        <v>1899</v>
      </c>
      <c r="C12" s="8" t="s">
        <v>1877</v>
      </c>
      <c r="D12" s="695" t="s">
        <v>1900</v>
      </c>
      <c r="E12" s="695" t="str">
        <f>VLOOKUP(D12,'Items in Tally'!$A$2:$D$4982,2,FALSE)</f>
        <v>24 PC</v>
      </c>
      <c r="F12" s="695" t="s">
        <v>1901</v>
      </c>
      <c r="G12" s="695"/>
      <c r="H12" s="1130"/>
      <c r="I12" s="209">
        <v>45772</v>
      </c>
      <c r="J12" s="1130">
        <v>70</v>
      </c>
      <c r="K12" s="1154">
        <v>860</v>
      </c>
      <c r="L12" s="9"/>
      <c r="M12" s="9"/>
      <c r="N12" s="9"/>
      <c r="O12" s="9"/>
      <c r="P12" s="1130"/>
      <c r="Q12" s="1134">
        <v>1300</v>
      </c>
      <c r="R12" s="641">
        <v>1250</v>
      </c>
      <c r="S12" s="1131">
        <v>1200</v>
      </c>
      <c r="T12" s="1131">
        <v>1150</v>
      </c>
      <c r="U12" s="178"/>
      <c r="V12" s="1131"/>
      <c r="W12" s="1134">
        <f t="shared" si="14"/>
        <v>1330</v>
      </c>
      <c r="X12" s="1131">
        <f t="shared" si="14"/>
        <v>1275</v>
      </c>
      <c r="Y12" s="1131">
        <f t="shared" si="14"/>
        <v>1225</v>
      </c>
      <c r="Z12" s="1131">
        <f t="shared" si="16"/>
        <v>1175</v>
      </c>
      <c r="AA12" s="178" t="str">
        <f t="shared" si="16"/>
        <v/>
      </c>
      <c r="AB12" s="32"/>
      <c r="AC12" s="8"/>
      <c r="AD12" s="8"/>
      <c r="AE12" s="8"/>
      <c r="AF12" s="8"/>
      <c r="AG12" s="8"/>
      <c r="AH12" s="8"/>
      <c r="AI12" s="8"/>
      <c r="AJ12" s="8"/>
      <c r="AK12" s="8"/>
    </row>
    <row r="13" spans="1:37" s="577" customFormat="1" ht="16" x14ac:dyDescent="0.2">
      <c r="A13" s="175" t="s">
        <v>20</v>
      </c>
      <c r="B13" s="8" t="s">
        <v>63</v>
      </c>
      <c r="C13" s="8" t="s">
        <v>1877</v>
      </c>
      <c r="D13" s="695" t="s">
        <v>1902</v>
      </c>
      <c r="E13" s="695" t="str">
        <f>VLOOKUP(D13,'Items in Tally'!$A$2:$D$4982,2,FALSE)</f>
        <v>6 PC</v>
      </c>
      <c r="F13" s="695"/>
      <c r="G13" s="695" t="s">
        <v>736</v>
      </c>
      <c r="H13" s="806" t="s">
        <v>1903</v>
      </c>
      <c r="I13" s="209">
        <v>45772</v>
      </c>
      <c r="J13" s="1130">
        <v>45</v>
      </c>
      <c r="K13" s="1154">
        <v>550</v>
      </c>
      <c r="L13" s="9">
        <f t="shared" ref="L13" si="17">IF(Q13="","",Q13/$K13-1)</f>
        <v>1.1818181818181817</v>
      </c>
      <c r="M13" s="9">
        <f t="shared" ref="M13:O15" si="18">IF(S13="","",S13/$K13-1)</f>
        <v>1</v>
      </c>
      <c r="N13" s="9" t="str">
        <f t="shared" si="18"/>
        <v/>
      </c>
      <c r="O13" s="9" t="str">
        <f t="shared" si="18"/>
        <v/>
      </c>
      <c r="P13" s="1130"/>
      <c r="Q13" s="1134">
        <v>1200</v>
      </c>
      <c r="R13" s="641">
        <v>1150</v>
      </c>
      <c r="S13" s="1131">
        <v>1100</v>
      </c>
      <c r="T13" s="1131"/>
      <c r="U13" s="178"/>
      <c r="V13" s="1131"/>
      <c r="W13" s="1134">
        <f t="shared" si="14"/>
        <v>1225</v>
      </c>
      <c r="X13" s="1131">
        <f t="shared" si="14"/>
        <v>1175</v>
      </c>
      <c r="Y13" s="1131">
        <f t="shared" si="14"/>
        <v>1125</v>
      </c>
      <c r="Z13" s="1131" t="str">
        <f t="shared" si="16"/>
        <v/>
      </c>
      <c r="AA13" s="178" t="str">
        <f t="shared" si="16"/>
        <v/>
      </c>
      <c r="AB13" s="32"/>
      <c r="AC13" s="8"/>
      <c r="AD13" s="8"/>
      <c r="AE13" s="8"/>
      <c r="AF13" s="8"/>
      <c r="AG13" s="8"/>
      <c r="AH13" s="8"/>
      <c r="AI13" s="8"/>
      <c r="AJ13" s="8"/>
      <c r="AK13" s="8"/>
    </row>
    <row r="14" spans="1:37" s="577" customFormat="1" ht="16" x14ac:dyDescent="0.2">
      <c r="A14" s="175" t="s">
        <v>20</v>
      </c>
      <c r="B14" s="8" t="s">
        <v>1904</v>
      </c>
      <c r="C14" s="8" t="s">
        <v>1877</v>
      </c>
      <c r="D14" s="695" t="s">
        <v>1905</v>
      </c>
      <c r="E14" s="695" t="str">
        <f>VLOOKUP(D14,'Items in Tally'!$A$2:$D$4982,2,FALSE)</f>
        <v>4 PC</v>
      </c>
      <c r="F14" s="695"/>
      <c r="G14" s="695" t="s">
        <v>219</v>
      </c>
      <c r="H14" s="1130"/>
      <c r="I14" s="209">
        <v>45772</v>
      </c>
      <c r="J14" s="1130">
        <v>40</v>
      </c>
      <c r="K14" s="1154">
        <v>494</v>
      </c>
      <c r="L14" s="9">
        <f t="shared" ref="L14" si="19">IF(Q14="","",Q14/$K14-1)</f>
        <v>0.92307692307692313</v>
      </c>
      <c r="M14" s="9">
        <f t="shared" si="18"/>
        <v>0.72064777327935214</v>
      </c>
      <c r="N14" s="9" t="str">
        <f t="shared" si="18"/>
        <v/>
      </c>
      <c r="O14" s="9" t="str">
        <f t="shared" si="18"/>
        <v/>
      </c>
      <c r="P14" s="1130"/>
      <c r="Q14" s="1134">
        <v>950</v>
      </c>
      <c r="R14" s="641">
        <v>900</v>
      </c>
      <c r="S14" s="1131">
        <v>850</v>
      </c>
      <c r="T14" s="1131"/>
      <c r="U14" s="178"/>
      <c r="V14" s="1131"/>
      <c r="W14" s="1134">
        <f t="shared" si="14"/>
        <v>970</v>
      </c>
      <c r="X14" s="1131">
        <f t="shared" si="14"/>
        <v>920</v>
      </c>
      <c r="Y14" s="1131">
        <f t="shared" si="14"/>
        <v>870</v>
      </c>
      <c r="Z14" s="1131" t="str">
        <f t="shared" ref="Z14:AA14" si="20">IF(T14="","",CEILING(T14*1.025,5))</f>
        <v/>
      </c>
      <c r="AA14" s="178" t="str">
        <f t="shared" si="20"/>
        <v/>
      </c>
      <c r="AB14" s="32"/>
      <c r="AC14" s="8"/>
      <c r="AD14" s="8"/>
      <c r="AE14" s="8"/>
      <c r="AF14" s="8"/>
      <c r="AG14" s="8"/>
      <c r="AH14" s="8"/>
      <c r="AI14" s="8"/>
      <c r="AJ14" s="8"/>
      <c r="AK14" s="8"/>
    </row>
    <row r="15" spans="1:37" s="577" customFormat="1" ht="14.25" customHeight="1" x14ac:dyDescent="0.2">
      <c r="A15" s="175" t="s">
        <v>20</v>
      </c>
      <c r="B15" s="8" t="s">
        <v>902</v>
      </c>
      <c r="C15" s="8" t="s">
        <v>1877</v>
      </c>
      <c r="D15" s="695" t="s">
        <v>1906</v>
      </c>
      <c r="E15" s="705" t="e">
        <f>VLOOKUP(D15,'Items in Tally'!$A$2:$D$4982,2,FALSE)</f>
        <v>#N/A</v>
      </c>
      <c r="F15" s="695" t="s">
        <v>15</v>
      </c>
      <c r="G15" s="695" t="s">
        <v>13</v>
      </c>
      <c r="H15" s="1130" t="s">
        <v>1907</v>
      </c>
      <c r="I15" s="209">
        <v>45772</v>
      </c>
      <c r="J15" s="1130">
        <v>85</v>
      </c>
      <c r="K15" s="1154">
        <v>1050</v>
      </c>
      <c r="L15" s="9">
        <f t="shared" ref="L15" si="21">IF(Q15="","",Q15/$K15-1)</f>
        <v>0.4285714285714286</v>
      </c>
      <c r="M15" s="9">
        <f t="shared" si="18"/>
        <v>0.38095238095238093</v>
      </c>
      <c r="N15" s="9" t="str">
        <f t="shared" si="18"/>
        <v/>
      </c>
      <c r="O15" s="9" t="str">
        <f t="shared" si="18"/>
        <v/>
      </c>
      <c r="P15" s="1130"/>
      <c r="Q15" s="1134">
        <v>1500</v>
      </c>
      <c r="R15" s="641">
        <v>1475</v>
      </c>
      <c r="S15" s="1131">
        <v>1450</v>
      </c>
      <c r="T15" s="1131"/>
      <c r="U15" s="178"/>
      <c r="V15" s="1131"/>
      <c r="W15" s="1134">
        <f t="shared" si="14"/>
        <v>1530</v>
      </c>
      <c r="X15" s="1131">
        <f t="shared" si="14"/>
        <v>1505</v>
      </c>
      <c r="Y15" s="1131">
        <f t="shared" si="14"/>
        <v>1480</v>
      </c>
      <c r="Z15" s="1131" t="str">
        <f t="shared" ref="Z15:AA17" si="22">IF(T15="","",CEILING(T15*1.02,5))</f>
        <v/>
      </c>
      <c r="AA15" s="178" t="str">
        <f t="shared" si="22"/>
        <v/>
      </c>
      <c r="AB15" s="32"/>
      <c r="AC15" s="8"/>
      <c r="AD15" s="8"/>
      <c r="AE15" s="8"/>
      <c r="AF15" s="8"/>
      <c r="AG15" s="8"/>
      <c r="AH15" s="8"/>
      <c r="AI15" s="8"/>
      <c r="AJ15" s="8"/>
      <c r="AK15" s="8"/>
    </row>
    <row r="16" spans="1:37" s="577" customFormat="1" ht="16" x14ac:dyDescent="0.2">
      <c r="A16" s="175" t="s">
        <v>20</v>
      </c>
      <c r="B16" s="8" t="s">
        <v>1908</v>
      </c>
      <c r="C16" s="8" t="s">
        <v>1877</v>
      </c>
      <c r="D16" s="695" t="s">
        <v>1909</v>
      </c>
      <c r="E16" s="695" t="str">
        <f>VLOOKUP(D16,'Items in Tally'!$A$2:$D$4982,2,FALSE)</f>
        <v>5 PC</v>
      </c>
      <c r="F16" s="695"/>
      <c r="G16" s="695"/>
      <c r="H16" s="1130"/>
      <c r="I16" s="209">
        <v>45772</v>
      </c>
      <c r="J16" s="1130">
        <v>175</v>
      </c>
      <c r="K16" s="1154">
        <v>2150</v>
      </c>
      <c r="L16" s="9">
        <f t="shared" ref="L16" si="23">IF(Q16="","",Q16/$K16-1)</f>
        <v>0.30232558139534893</v>
      </c>
      <c r="M16" s="9" t="str">
        <f t="shared" ref="M16" si="24">IF(S16="","",S16/$K16-1)</f>
        <v/>
      </c>
      <c r="N16" s="9" t="str">
        <f t="shared" ref="N16" si="25">IF(T16="","",T16/$K16-1)</f>
        <v/>
      </c>
      <c r="O16" s="9" t="str">
        <f t="shared" ref="O16" si="26">IF(U16="","",U16/$K16-1)</f>
        <v/>
      </c>
      <c r="P16" s="1130"/>
      <c r="Q16" s="1134">
        <v>2800</v>
      </c>
      <c r="R16" s="641"/>
      <c r="S16" s="1131"/>
      <c r="T16" s="1131"/>
      <c r="U16" s="178"/>
      <c r="V16" s="1131"/>
      <c r="W16" s="1134">
        <f>IF(Q16="","",CEILING(Q16*1.02,5))</f>
        <v>2860</v>
      </c>
      <c r="X16" s="641"/>
      <c r="Y16" s="1131" t="str">
        <f>IF(S16="","",CEILING(S16*1.02,5))</f>
        <v/>
      </c>
      <c r="Z16" s="1131" t="str">
        <f t="shared" si="22"/>
        <v/>
      </c>
      <c r="AA16" s="178" t="str">
        <f t="shared" si="22"/>
        <v/>
      </c>
      <c r="AB16" s="32"/>
      <c r="AC16" s="8"/>
      <c r="AD16" s="8"/>
      <c r="AE16" s="8"/>
      <c r="AF16" s="8"/>
      <c r="AG16" s="8"/>
      <c r="AH16" s="8"/>
      <c r="AI16" s="8"/>
      <c r="AJ16" s="8"/>
      <c r="AK16" s="8"/>
    </row>
    <row r="17" spans="1:37" s="577" customFormat="1" ht="16" x14ac:dyDescent="0.2">
      <c r="A17" s="175" t="s">
        <v>20</v>
      </c>
      <c r="B17" s="8" t="s">
        <v>1910</v>
      </c>
      <c r="C17" s="8" t="s">
        <v>1877</v>
      </c>
      <c r="D17" s="695" t="s">
        <v>1911</v>
      </c>
      <c r="E17" s="695" t="str">
        <f>VLOOKUP(D17,'Items in Tally'!$A$2:$D$4982,2,FALSE)</f>
        <v> </v>
      </c>
      <c r="F17" s="695"/>
      <c r="G17" s="695" t="s">
        <v>14</v>
      </c>
      <c r="H17" s="1130" t="s">
        <v>1912</v>
      </c>
      <c r="I17" s="209">
        <v>45559</v>
      </c>
      <c r="J17" s="1130">
        <v>60</v>
      </c>
      <c r="K17" s="1154">
        <v>720</v>
      </c>
      <c r="L17" s="9">
        <f t="shared" ref="L17" si="27">IF(Q17="","",Q17/$K17-1)</f>
        <v>0.25</v>
      </c>
      <c r="M17" s="9" t="str">
        <f t="shared" ref="M17:O21" si="28">IF(S17="","",S17/$K17-1)</f>
        <v/>
      </c>
      <c r="N17" s="9" t="str">
        <f t="shared" si="28"/>
        <v/>
      </c>
      <c r="O17" s="9" t="str">
        <f t="shared" si="28"/>
        <v/>
      </c>
      <c r="P17" s="1130"/>
      <c r="Q17" s="1134">
        <v>900</v>
      </c>
      <c r="R17" s="641"/>
      <c r="S17" s="1131"/>
      <c r="T17" s="1131"/>
      <c r="U17" s="178"/>
      <c r="V17" s="1131"/>
      <c r="W17" s="1134">
        <f>IF(Q17="","",CEILING(Q17*1.02,5))</f>
        <v>920</v>
      </c>
      <c r="X17" s="641"/>
      <c r="Y17" s="1131" t="str">
        <f>IF(S17="","",CEILING(S17*1.02,5))</f>
        <v/>
      </c>
      <c r="Z17" s="1131" t="str">
        <f t="shared" si="22"/>
        <v/>
      </c>
      <c r="AA17" s="178" t="str">
        <f t="shared" si="22"/>
        <v/>
      </c>
      <c r="AB17" s="32"/>
      <c r="AC17" s="8"/>
      <c r="AD17" s="8"/>
      <c r="AE17" s="8"/>
      <c r="AF17" s="8"/>
      <c r="AG17" s="8"/>
      <c r="AH17" s="8"/>
      <c r="AI17" s="8"/>
      <c r="AJ17" s="8"/>
      <c r="AK17" s="8"/>
    </row>
    <row r="18" spans="1:37" ht="16" x14ac:dyDescent="0.2">
      <c r="A18" s="171" t="s">
        <v>20</v>
      </c>
      <c r="B18" s="5" t="s">
        <v>1913</v>
      </c>
      <c r="C18" s="5"/>
      <c r="E18" s="705" t="e">
        <f>VLOOKUP(D18,'Items in Tally'!$A$2:$D$4982,2,FALSE)</f>
        <v>#N/A</v>
      </c>
      <c r="H18" s="1150"/>
      <c r="I18" s="215"/>
      <c r="J18" s="1150"/>
      <c r="K18" s="1045"/>
      <c r="L18" s="6" t="str">
        <f t="shared" ref="L18" si="29">IF(Q18="","",Q18/$K18-1)</f>
        <v/>
      </c>
      <c r="M18" s="6" t="str">
        <f t="shared" si="28"/>
        <v/>
      </c>
      <c r="N18" s="6" t="str">
        <f t="shared" si="28"/>
        <v/>
      </c>
      <c r="O18" s="6" t="str">
        <f t="shared" si="28"/>
        <v/>
      </c>
      <c r="P18" s="1150"/>
      <c r="Q18" s="1152"/>
      <c r="R18" s="642"/>
      <c r="S18" s="1148"/>
      <c r="T18" s="1148"/>
      <c r="U18" s="173"/>
      <c r="V18" s="1148"/>
      <c r="W18" s="1152" t="str">
        <f>IF(Q18="","",CEILING(Q18*1.025,5))</f>
        <v/>
      </c>
      <c r="X18" s="642"/>
      <c r="Y18" s="1148" t="str">
        <f t="shared" ref="Y18:AA18" si="30">IF(S18="","",CEILING(S18*1.025,5))</f>
        <v/>
      </c>
      <c r="Z18" s="1148" t="str">
        <f t="shared" si="30"/>
        <v/>
      </c>
      <c r="AA18" s="173" t="str">
        <f t="shared" si="30"/>
        <v/>
      </c>
      <c r="AB18" s="33"/>
      <c r="AC18" s="5"/>
      <c r="AD18" s="5"/>
      <c r="AE18" s="5"/>
      <c r="AF18" s="5"/>
      <c r="AG18" s="5"/>
      <c r="AH18" s="5"/>
      <c r="AI18" s="5"/>
      <c r="AJ18" s="5"/>
      <c r="AK18" s="1"/>
    </row>
    <row r="19" spans="1:37" s="578" customFormat="1" ht="16" x14ac:dyDescent="0.2">
      <c r="A19" s="171" t="s">
        <v>20</v>
      </c>
      <c r="B19" s="5" t="s">
        <v>730</v>
      </c>
      <c r="C19" s="5"/>
      <c r="D19" s="705" t="s">
        <v>1914</v>
      </c>
      <c r="E19" s="705" t="str">
        <f>VLOOKUP(D19,'Items in Tally'!$A$2:$D$4982,2,FALSE)</f>
        <v> </v>
      </c>
      <c r="F19" s="705"/>
      <c r="G19" s="705"/>
      <c r="H19" s="1150"/>
      <c r="I19" s="215"/>
      <c r="J19" s="1150">
        <v>100</v>
      </c>
      <c r="K19" s="1045">
        <v>1140</v>
      </c>
      <c r="L19" s="6" t="str">
        <f t="shared" ref="L19" si="31">IF(Q19="","",Q19/$K19-1)</f>
        <v/>
      </c>
      <c r="M19" s="6" t="str">
        <f t="shared" si="28"/>
        <v/>
      </c>
      <c r="N19" s="6" t="str">
        <f t="shared" si="28"/>
        <v/>
      </c>
      <c r="O19" s="6" t="str">
        <f t="shared" si="28"/>
        <v/>
      </c>
      <c r="P19" s="1150"/>
      <c r="Q19" s="1152"/>
      <c r="R19" s="642"/>
      <c r="S19" s="1148"/>
      <c r="T19" s="1148"/>
      <c r="U19" s="173"/>
      <c r="V19" s="1148"/>
      <c r="W19" s="1152" t="str">
        <f>IF(Q19="","",CEILING(Q19*1.025,5))</f>
        <v/>
      </c>
      <c r="X19" s="642"/>
      <c r="Y19" s="1148" t="str">
        <f t="shared" ref="Y19:AA19" si="32">IF(S19="","",CEILING(S19*1.025,5))</f>
        <v/>
      </c>
      <c r="Z19" s="1148" t="str">
        <f t="shared" si="32"/>
        <v/>
      </c>
      <c r="AA19" s="173" t="str">
        <f t="shared" si="32"/>
        <v/>
      </c>
      <c r="AB19" s="33"/>
      <c r="AC19" s="5"/>
      <c r="AD19" s="5"/>
      <c r="AE19" s="5"/>
      <c r="AF19" s="5"/>
      <c r="AG19" s="5"/>
      <c r="AH19" s="5"/>
      <c r="AI19" s="5"/>
      <c r="AJ19" s="5"/>
      <c r="AK19" s="5"/>
    </row>
    <row r="20" spans="1:37" s="578" customFormat="1" ht="16" x14ac:dyDescent="0.2">
      <c r="A20" s="171" t="s">
        <v>20</v>
      </c>
      <c r="B20" s="5" t="s">
        <v>1915</v>
      </c>
      <c r="C20" s="5"/>
      <c r="E20" s="705" t="e">
        <f>VLOOKUP(D20,'Items in Tally'!$A$2:$D$4982,2,FALSE)</f>
        <v>#N/A</v>
      </c>
      <c r="H20" s="1150" t="s">
        <v>1916</v>
      </c>
      <c r="I20" s="215"/>
      <c r="J20" s="1150"/>
      <c r="K20" s="1045"/>
      <c r="L20" s="6" t="str">
        <f t="shared" ref="L20" si="33">IF(Q20="","",Q20/$K20-1)</f>
        <v/>
      </c>
      <c r="M20" s="6" t="str">
        <f t="shared" si="28"/>
        <v/>
      </c>
      <c r="N20" s="6" t="str">
        <f t="shared" si="28"/>
        <v/>
      </c>
      <c r="O20" s="6" t="str">
        <f t="shared" si="28"/>
        <v/>
      </c>
      <c r="P20" s="1150"/>
      <c r="Q20" s="1152"/>
      <c r="R20" s="642"/>
      <c r="S20" s="1148"/>
      <c r="T20" s="1148"/>
      <c r="U20" s="173"/>
      <c r="V20" s="1148"/>
      <c r="W20" s="1152" t="str">
        <f>IF(Q20="","",CEILING(Q20*1.025,5))</f>
        <v/>
      </c>
      <c r="X20" s="642"/>
      <c r="Y20" s="1148" t="str">
        <f t="shared" ref="Y20:AA20" si="34">IF(S20="","",CEILING(S20*1.025,5))</f>
        <v/>
      </c>
      <c r="Z20" s="1148" t="str">
        <f t="shared" si="34"/>
        <v/>
      </c>
      <c r="AA20" s="173" t="str">
        <f t="shared" si="34"/>
        <v/>
      </c>
      <c r="AB20" s="33"/>
      <c r="AC20" s="5"/>
      <c r="AD20" s="5"/>
      <c r="AE20" s="5"/>
      <c r="AF20" s="5"/>
      <c r="AG20" s="5"/>
      <c r="AH20" s="5"/>
      <c r="AI20" s="5"/>
      <c r="AJ20" s="5"/>
      <c r="AK20" s="5"/>
    </row>
    <row r="21" spans="1:37" s="578" customFormat="1" ht="16" x14ac:dyDescent="0.2">
      <c r="A21" s="171" t="s">
        <v>20</v>
      </c>
      <c r="B21" s="5" t="s">
        <v>1917</v>
      </c>
      <c r="C21" s="5" t="s">
        <v>1877</v>
      </c>
      <c r="D21" s="705" t="s">
        <v>1918</v>
      </c>
      <c r="E21" s="705" t="str">
        <f>VLOOKUP(D21,'Items in Tally'!$A$2:$D$4982,2,FALSE)</f>
        <v> </v>
      </c>
      <c r="F21" s="705"/>
      <c r="G21" s="705"/>
      <c r="H21" s="1150" t="s">
        <v>1919</v>
      </c>
      <c r="I21" s="215">
        <v>44980</v>
      </c>
      <c r="J21" s="1150">
        <v>100</v>
      </c>
      <c r="K21" s="1045">
        <v>1250</v>
      </c>
      <c r="L21" s="6">
        <f t="shared" ref="L21" si="35">IF(Q21="","",Q21/$K21-1)</f>
        <v>0.28000000000000003</v>
      </c>
      <c r="M21" s="6">
        <f t="shared" si="28"/>
        <v>0.19999999999999996</v>
      </c>
      <c r="N21" s="6" t="str">
        <f t="shared" si="28"/>
        <v/>
      </c>
      <c r="O21" s="6" t="str">
        <f t="shared" si="28"/>
        <v/>
      </c>
      <c r="P21" s="1150"/>
      <c r="Q21" s="1152">
        <v>1600</v>
      </c>
      <c r="R21" s="642">
        <v>1550</v>
      </c>
      <c r="S21" s="1148">
        <v>1500</v>
      </c>
      <c r="T21" s="1148"/>
      <c r="U21" s="173"/>
      <c r="V21" s="1148"/>
      <c r="W21" s="1152">
        <f>IF(Q21="","",CEILING(Q21*1.02,5))</f>
        <v>1635</v>
      </c>
      <c r="X21" s="1148">
        <f>IF(R21="","",CEILING(R21*1.02,5))</f>
        <v>1585</v>
      </c>
      <c r="Y21" s="1148">
        <f>IF(S21="","",CEILING(S21*1.02,5))</f>
        <v>1530</v>
      </c>
      <c r="Z21" s="1148" t="str">
        <f>IF(T21="","",CEILING(T21*1.02,5))</f>
        <v/>
      </c>
      <c r="AA21" s="173" t="str">
        <f>IF(U21="","",CEILING(U21*1.02,5))</f>
        <v/>
      </c>
      <c r="AB21" s="33"/>
      <c r="AC21" s="5"/>
      <c r="AD21" s="5"/>
      <c r="AE21" s="5"/>
      <c r="AF21" s="5"/>
      <c r="AG21" s="5"/>
      <c r="AH21" s="5"/>
      <c r="AI21" s="5"/>
      <c r="AJ21" s="5"/>
      <c r="AK21" s="5"/>
    </row>
    <row r="22" spans="1:37" s="577" customFormat="1" ht="16" x14ac:dyDescent="0.2">
      <c r="A22" s="175"/>
      <c r="B22" s="8" t="s">
        <v>1920</v>
      </c>
      <c r="C22" s="8"/>
      <c r="D22" s="695" t="s">
        <v>1921</v>
      </c>
      <c r="E22" s="695" t="str">
        <f>VLOOKUP(D22,'Items in Tally'!$A$2:$D$4982,2,FALSE)</f>
        <v>8 PC</v>
      </c>
      <c r="F22" s="695"/>
      <c r="G22" s="695"/>
      <c r="H22" s="1130" t="s">
        <v>1922</v>
      </c>
      <c r="I22" s="209">
        <v>45559</v>
      </c>
      <c r="J22" s="1130">
        <v>60</v>
      </c>
      <c r="K22" s="1154">
        <v>730</v>
      </c>
      <c r="L22" s="9"/>
      <c r="M22" s="9"/>
      <c r="N22" s="9"/>
      <c r="O22" s="9"/>
      <c r="P22" s="1130"/>
      <c r="Q22" s="1134">
        <v>1300</v>
      </c>
      <c r="R22" s="641"/>
      <c r="S22" s="1131"/>
      <c r="T22" s="1131"/>
      <c r="U22" s="178"/>
      <c r="V22" s="1131"/>
      <c r="W22" s="1134"/>
      <c r="X22" s="641"/>
      <c r="Y22" s="1131"/>
      <c r="Z22" s="1131"/>
      <c r="AA22" s="178"/>
      <c r="AB22" s="32"/>
      <c r="AC22" s="8"/>
      <c r="AD22" s="8"/>
      <c r="AE22" s="8"/>
      <c r="AF22" s="8"/>
      <c r="AG22" s="8"/>
      <c r="AH22" s="8"/>
      <c r="AI22" s="8"/>
      <c r="AJ22" s="8"/>
      <c r="AK22" s="8"/>
    </row>
    <row r="23" spans="1:37" s="577" customFormat="1" ht="16" x14ac:dyDescent="0.2">
      <c r="A23" s="175" t="s">
        <v>20</v>
      </c>
      <c r="B23" s="8" t="s">
        <v>271</v>
      </c>
      <c r="C23" s="8"/>
      <c r="D23" s="695" t="s">
        <v>1923</v>
      </c>
      <c r="E23" s="695" t="str">
        <f>VLOOKUP(D23,'Items in Tally'!$A$2:$D$4982,2,FALSE)</f>
        <v>1 PC</v>
      </c>
      <c r="F23" s="695"/>
      <c r="G23" s="695"/>
      <c r="H23" s="1130" t="s">
        <v>1924</v>
      </c>
      <c r="I23" s="209">
        <v>45772</v>
      </c>
      <c r="J23" s="1130">
        <v>45</v>
      </c>
      <c r="K23" s="1154">
        <v>550</v>
      </c>
      <c r="L23" s="9">
        <f t="shared" ref="L23" si="36">IF(Q23="","",Q23/$K23-1)</f>
        <v>1</v>
      </c>
      <c r="M23" s="9" t="str">
        <f t="shared" ref="M23:O26" si="37">IF(S23="","",S23/$K23-1)</f>
        <v/>
      </c>
      <c r="N23" s="9" t="str">
        <f t="shared" si="37"/>
        <v/>
      </c>
      <c r="O23" s="9" t="str">
        <f t="shared" si="37"/>
        <v/>
      </c>
      <c r="P23" s="1130"/>
      <c r="Q23" s="1134">
        <v>1100</v>
      </c>
      <c r="R23" s="641"/>
      <c r="S23" s="1131"/>
      <c r="T23" s="1131"/>
      <c r="U23" s="178"/>
      <c r="V23" s="1131"/>
      <c r="W23" s="1134">
        <f>IF(Q23="","",CEILING(Q23*1.02,5))</f>
        <v>1125</v>
      </c>
      <c r="X23" s="641"/>
      <c r="Y23" s="1131" t="str">
        <f>IF(S23="","",CEILING(S23*1.02,5))</f>
        <v/>
      </c>
      <c r="Z23" s="1131" t="str">
        <f>IF(T23="","",CEILING(T23*1.02,5))</f>
        <v/>
      </c>
      <c r="AA23" s="178" t="str">
        <f>IF(U23="","",CEILING(U23*1.02,5))</f>
        <v/>
      </c>
      <c r="AB23" s="32"/>
      <c r="AC23" s="8"/>
      <c r="AD23" s="8"/>
      <c r="AE23" s="8"/>
      <c r="AF23" s="8"/>
      <c r="AG23" s="8"/>
      <c r="AH23" s="8"/>
      <c r="AI23" s="8"/>
      <c r="AJ23" s="8"/>
      <c r="AK23" s="8"/>
    </row>
    <row r="24" spans="1:37" s="578" customFormat="1" ht="16" x14ac:dyDescent="0.2">
      <c r="A24" s="171" t="s">
        <v>20</v>
      </c>
      <c r="B24" s="5" t="s">
        <v>1925</v>
      </c>
      <c r="C24" s="5"/>
      <c r="D24" s="705" t="s">
        <v>1926</v>
      </c>
      <c r="E24" s="705" t="str">
        <f>VLOOKUP(D24,'Items in Tally'!$A$2:$D$4982,2,FALSE)</f>
        <v> </v>
      </c>
      <c r="F24" s="705"/>
      <c r="G24" s="705"/>
      <c r="H24" s="1150" t="s">
        <v>1927</v>
      </c>
      <c r="I24" s="215">
        <v>43515</v>
      </c>
      <c r="J24" s="1150">
        <v>220</v>
      </c>
      <c r="K24" s="1045">
        <v>2425</v>
      </c>
      <c r="L24" s="6" t="str">
        <f t="shared" ref="L24" si="38">IF(Q24="","",Q24/$K24-1)</f>
        <v/>
      </c>
      <c r="M24" s="6" t="str">
        <f t="shared" si="37"/>
        <v/>
      </c>
      <c r="N24" s="6" t="str">
        <f t="shared" si="37"/>
        <v/>
      </c>
      <c r="O24" s="6" t="str">
        <f t="shared" si="37"/>
        <v/>
      </c>
      <c r="P24" s="1150"/>
      <c r="Q24" s="1152"/>
      <c r="R24" s="642"/>
      <c r="S24" s="1148"/>
      <c r="T24" s="1148"/>
      <c r="U24" s="173"/>
      <c r="V24" s="1148"/>
      <c r="W24" s="1152" t="str">
        <f>IF(Q24="","",CEILING(Q24*1.025,5))</f>
        <v/>
      </c>
      <c r="X24" s="642"/>
      <c r="Y24" s="1148" t="str">
        <f t="shared" ref="Y24:AA24" si="39">IF(S24="","",CEILING(S24*1.025,5))</f>
        <v/>
      </c>
      <c r="Z24" s="1148" t="str">
        <f t="shared" si="39"/>
        <v/>
      </c>
      <c r="AA24" s="173" t="str">
        <f t="shared" si="39"/>
        <v/>
      </c>
      <c r="AB24" s="33"/>
      <c r="AC24" s="5"/>
      <c r="AD24" s="5"/>
      <c r="AE24" s="5"/>
      <c r="AF24" s="5"/>
      <c r="AG24" s="5"/>
      <c r="AH24" s="5"/>
      <c r="AI24" s="5"/>
      <c r="AJ24" s="5"/>
      <c r="AK24" s="5"/>
    </row>
    <row r="25" spans="1:37" s="578" customFormat="1" ht="16" x14ac:dyDescent="0.2">
      <c r="A25" s="171" t="s">
        <v>20</v>
      </c>
      <c r="B25" s="5" t="s">
        <v>1928</v>
      </c>
      <c r="C25" s="5" t="s">
        <v>1877</v>
      </c>
      <c r="D25" s="705" t="s">
        <v>1929</v>
      </c>
      <c r="E25" s="705" t="str">
        <f>VLOOKUP(D25,'Items in Tally'!$A$2:$D$4982,2,FALSE)</f>
        <v> </v>
      </c>
      <c r="F25" s="705"/>
      <c r="G25" s="705"/>
      <c r="H25" s="1150" t="s">
        <v>1930</v>
      </c>
      <c r="I25" s="215">
        <v>44764</v>
      </c>
      <c r="J25" s="1150">
        <v>120</v>
      </c>
      <c r="K25" s="1045">
        <v>1476</v>
      </c>
      <c r="L25" s="6">
        <f t="shared" ref="L25" si="40">IF(Q25="","",Q25/$K25-1)</f>
        <v>0.52439024390243905</v>
      </c>
      <c r="M25" s="6" t="str">
        <f t="shared" si="37"/>
        <v/>
      </c>
      <c r="N25" s="6" t="str">
        <f t="shared" si="37"/>
        <v/>
      </c>
      <c r="O25" s="6" t="str">
        <f t="shared" si="37"/>
        <v/>
      </c>
      <c r="P25" s="1150"/>
      <c r="Q25" s="1152">
        <v>2250</v>
      </c>
      <c r="R25" s="642"/>
      <c r="S25" s="1148"/>
      <c r="T25" s="1148"/>
      <c r="U25" s="173"/>
      <c r="V25" s="1148"/>
      <c r="W25" s="1152">
        <f>IF(Q25="","",CEILING(Q25*1.02,5))</f>
        <v>2295</v>
      </c>
      <c r="X25" s="642"/>
      <c r="Y25" s="1148" t="str">
        <f t="shared" ref="Y25:AA25" si="41">IF(S25="","",CEILING(S25*1.025,5))</f>
        <v/>
      </c>
      <c r="Z25" s="1148" t="str">
        <f t="shared" si="41"/>
        <v/>
      </c>
      <c r="AA25" s="173" t="str">
        <f t="shared" si="41"/>
        <v/>
      </c>
      <c r="AB25" s="33"/>
      <c r="AC25" s="5"/>
      <c r="AD25" s="5"/>
      <c r="AE25" s="5"/>
      <c r="AF25" s="5"/>
      <c r="AG25" s="5"/>
      <c r="AH25" s="5"/>
      <c r="AI25" s="5"/>
      <c r="AJ25" s="5"/>
      <c r="AK25" s="5"/>
    </row>
    <row r="26" spans="1:37" s="578" customFormat="1" ht="15.75" customHeight="1" x14ac:dyDescent="0.2">
      <c r="A26" s="171" t="s">
        <v>20</v>
      </c>
      <c r="B26" s="5" t="s">
        <v>1213</v>
      </c>
      <c r="C26" s="5"/>
      <c r="D26" s="705" t="s">
        <v>1931</v>
      </c>
      <c r="E26" s="705" t="str">
        <f>VLOOKUP(D26,'Items in Tally'!$A$2:$D$4982,2,FALSE)</f>
        <v> </v>
      </c>
      <c r="F26" s="705"/>
      <c r="G26" s="705"/>
      <c r="H26" s="1150"/>
      <c r="I26" s="215">
        <v>43452</v>
      </c>
      <c r="J26" s="1150">
        <v>240</v>
      </c>
      <c r="K26" s="1045">
        <v>2640</v>
      </c>
      <c r="L26" s="6" t="str">
        <f t="shared" ref="L26" si="42">IF(Q26="","",Q26/$K26-1)</f>
        <v/>
      </c>
      <c r="M26" s="6" t="str">
        <f t="shared" si="37"/>
        <v/>
      </c>
      <c r="N26" s="6" t="str">
        <f t="shared" si="37"/>
        <v/>
      </c>
      <c r="O26" s="6" t="str">
        <f t="shared" si="37"/>
        <v/>
      </c>
      <c r="P26" s="1150"/>
      <c r="Q26" s="1152"/>
      <c r="R26" s="642"/>
      <c r="S26" s="1148"/>
      <c r="T26" s="1148"/>
      <c r="U26" s="173"/>
      <c r="V26" s="1148"/>
      <c r="W26" s="1152" t="str">
        <f>IF(Q26="","",CEILING(Q26*1.025,5))</f>
        <v/>
      </c>
      <c r="X26" s="642"/>
      <c r="Y26" s="1148" t="str">
        <f t="shared" ref="Y26:AA26" si="43">IF(S26="","",CEILING(S26*1.025,5))</f>
        <v/>
      </c>
      <c r="Z26" s="1148" t="str">
        <f t="shared" si="43"/>
        <v/>
      </c>
      <c r="AA26" s="173" t="str">
        <f t="shared" si="43"/>
        <v/>
      </c>
      <c r="AB26" s="33"/>
      <c r="AC26" s="5"/>
      <c r="AD26" s="5"/>
      <c r="AE26" s="5"/>
      <c r="AF26" s="5"/>
      <c r="AG26" s="5"/>
      <c r="AH26" s="5"/>
      <c r="AI26" s="5"/>
      <c r="AJ26" s="5"/>
      <c r="AK26" s="5"/>
    </row>
    <row r="27" spans="1:37" s="578" customFormat="1" ht="15.75" customHeight="1" x14ac:dyDescent="0.2">
      <c r="A27" s="171"/>
      <c r="B27" s="5" t="s">
        <v>1932</v>
      </c>
      <c r="C27" s="5"/>
      <c r="D27" s="705"/>
      <c r="E27" s="705" t="e">
        <f>VLOOKUP(D27,'Items in Tally'!$A$2:$D$4982,2,FALSE)</f>
        <v>#N/A</v>
      </c>
      <c r="F27" s="705"/>
      <c r="G27" s="705"/>
      <c r="H27" s="1150" t="s">
        <v>1933</v>
      </c>
      <c r="I27" s="215"/>
      <c r="J27" s="1150"/>
      <c r="K27" s="1045"/>
      <c r="L27" s="6"/>
      <c r="M27" s="6"/>
      <c r="N27" s="6"/>
      <c r="O27" s="6"/>
      <c r="P27" s="1150"/>
      <c r="Q27" s="1152"/>
      <c r="R27" s="642"/>
      <c r="S27" s="1148"/>
      <c r="T27" s="1148"/>
      <c r="U27" s="173"/>
      <c r="V27" s="1148"/>
      <c r="W27" s="1152"/>
      <c r="X27" s="642"/>
      <c r="Y27" s="1148"/>
      <c r="Z27" s="1148"/>
      <c r="AA27" s="173"/>
      <c r="AB27" s="33"/>
      <c r="AC27" s="5"/>
      <c r="AD27" s="5"/>
      <c r="AE27" s="5"/>
      <c r="AF27" s="5"/>
      <c r="AG27" s="5"/>
      <c r="AH27" s="5"/>
      <c r="AI27" s="5"/>
      <c r="AJ27" s="5"/>
      <c r="AK27" s="5"/>
    </row>
    <row r="28" spans="1:37" s="578" customFormat="1" ht="15.75" customHeight="1" x14ac:dyDescent="0.2">
      <c r="A28" s="171"/>
      <c r="B28" s="5" t="s">
        <v>598</v>
      </c>
      <c r="C28" s="5"/>
      <c r="D28" s="705"/>
      <c r="E28" s="705" t="e">
        <f>VLOOKUP(D28,'Items in Tally'!$A$2:$D$4982,2,FALSE)</f>
        <v>#N/A</v>
      </c>
      <c r="F28" s="705"/>
      <c r="G28" s="705" t="s">
        <v>13</v>
      </c>
      <c r="H28" s="1150"/>
      <c r="I28" s="215"/>
      <c r="J28" s="1150"/>
      <c r="K28" s="1045"/>
      <c r="L28" s="6"/>
      <c r="M28" s="6"/>
      <c r="N28" s="6"/>
      <c r="O28" s="6"/>
      <c r="P28" s="1150"/>
      <c r="Q28" s="1152">
        <v>1000</v>
      </c>
      <c r="R28" s="642"/>
      <c r="S28" s="1148"/>
      <c r="T28" s="1148"/>
      <c r="U28" s="173"/>
      <c r="V28" s="1148"/>
      <c r="W28" s="1152"/>
      <c r="X28" s="642"/>
      <c r="Y28" s="1148"/>
      <c r="Z28" s="1148"/>
      <c r="AA28" s="173"/>
      <c r="AB28" s="33"/>
      <c r="AC28" s="5"/>
      <c r="AD28" s="5"/>
      <c r="AE28" s="5"/>
      <c r="AF28" s="5"/>
      <c r="AG28" s="5"/>
      <c r="AH28" s="5"/>
      <c r="AI28" s="5"/>
      <c r="AJ28" s="5"/>
      <c r="AK28" s="5"/>
    </row>
    <row r="29" spans="1:37" s="578" customFormat="1" ht="15.75" customHeight="1" x14ac:dyDescent="0.2">
      <c r="A29" s="171" t="s">
        <v>20</v>
      </c>
      <c r="B29" s="5" t="s">
        <v>1934</v>
      </c>
      <c r="C29" s="5"/>
      <c r="D29" s="705"/>
      <c r="E29" s="705" t="e">
        <f>VLOOKUP(D29,'Items in Tally'!$A$2:$D$4982,2,FALSE)</f>
        <v>#N/A</v>
      </c>
      <c r="F29" s="705"/>
      <c r="G29" s="705"/>
      <c r="H29" s="1150" t="s">
        <v>1935</v>
      </c>
      <c r="I29" s="215"/>
      <c r="J29" s="1150"/>
      <c r="K29" s="1045"/>
      <c r="L29" s="6" t="str">
        <f t="shared" ref="L29" si="44">IF(Q29="","",Q29/$K29-1)</f>
        <v/>
      </c>
      <c r="M29" s="6" t="str">
        <f t="shared" ref="M29:O36" si="45">IF(S29="","",S29/$K29-1)</f>
        <v/>
      </c>
      <c r="N29" s="6" t="str">
        <f t="shared" si="45"/>
        <v/>
      </c>
      <c r="O29" s="6" t="str">
        <f t="shared" si="45"/>
        <v/>
      </c>
      <c r="P29" s="1150"/>
      <c r="Q29" s="1152"/>
      <c r="R29" s="642"/>
      <c r="S29" s="1148"/>
      <c r="T29" s="1148"/>
      <c r="U29" s="173"/>
      <c r="V29" s="1148"/>
      <c r="W29" s="1152" t="str">
        <f>IF(Q29="","",CEILING(Q29*1.025,5))</f>
        <v/>
      </c>
      <c r="X29" s="642"/>
      <c r="Y29" s="1148" t="str">
        <f t="shared" ref="Y29:AA29" si="46">IF(S29="","",CEILING(S29*1.025,5))</f>
        <v/>
      </c>
      <c r="Z29" s="1148" t="str">
        <f t="shared" si="46"/>
        <v/>
      </c>
      <c r="AA29" s="173" t="str">
        <f t="shared" si="46"/>
        <v/>
      </c>
      <c r="AB29" s="33"/>
      <c r="AC29" s="5"/>
      <c r="AD29" s="5"/>
      <c r="AE29" s="5"/>
      <c r="AF29" s="5"/>
      <c r="AG29" s="5"/>
      <c r="AH29" s="5"/>
      <c r="AI29" s="5"/>
      <c r="AJ29" s="5"/>
      <c r="AK29" s="5"/>
    </row>
    <row r="30" spans="1:37" s="624" customFormat="1" ht="15.75" customHeight="1" x14ac:dyDescent="0.2">
      <c r="A30" s="536" t="s">
        <v>20</v>
      </c>
      <c r="B30" s="119" t="s">
        <v>1936</v>
      </c>
      <c r="C30" s="119" t="s">
        <v>1877</v>
      </c>
      <c r="D30" s="708" t="s">
        <v>1937</v>
      </c>
      <c r="E30" s="708" t="str">
        <f>VLOOKUP(D30,'Items in Tally'!$A$2:$D$4982,2,FALSE)</f>
        <v>2 PC</v>
      </c>
      <c r="F30" s="708"/>
      <c r="G30" s="708" t="s">
        <v>743</v>
      </c>
      <c r="H30" s="1157" t="s">
        <v>1938</v>
      </c>
      <c r="I30" s="537">
        <v>44703</v>
      </c>
      <c r="J30" s="1157">
        <v>275</v>
      </c>
      <c r="K30" s="539">
        <v>3450</v>
      </c>
      <c r="L30" s="120">
        <f t="shared" ref="L30" si="47">IF(Q30="","",Q30/$K30-1)</f>
        <v>0.23188405797101441</v>
      </c>
      <c r="M30" s="120" t="str">
        <f t="shared" si="45"/>
        <v/>
      </c>
      <c r="N30" s="120" t="str">
        <f t="shared" si="45"/>
        <v/>
      </c>
      <c r="O30" s="120" t="str">
        <f t="shared" si="45"/>
        <v/>
      </c>
      <c r="P30" s="1157"/>
      <c r="Q30" s="1163">
        <v>4250</v>
      </c>
      <c r="R30" s="717"/>
      <c r="S30" s="1164"/>
      <c r="T30" s="1164"/>
      <c r="U30" s="589"/>
      <c r="V30" s="1164"/>
      <c r="W30" s="1163">
        <f>IF(Q30="","",CEILING(Q30*1.02,5))</f>
        <v>4335</v>
      </c>
      <c r="X30" s="717"/>
      <c r="Y30" s="1164" t="str">
        <f>IF(S30="","",CEILING(S30*1.02,5))</f>
        <v/>
      </c>
      <c r="Z30" s="1164" t="str">
        <f>IF(T30="","",CEILING(T30*1.02,5))</f>
        <v/>
      </c>
      <c r="AA30" s="589" t="str">
        <f>IF(U30="","",CEILING(U30*1.02,5))</f>
        <v/>
      </c>
      <c r="AB30" s="595"/>
      <c r="AC30" s="119"/>
      <c r="AD30" s="119"/>
      <c r="AE30" s="119"/>
      <c r="AF30" s="119"/>
      <c r="AG30" s="119"/>
      <c r="AH30" s="119"/>
      <c r="AI30" s="119"/>
      <c r="AJ30" s="119"/>
      <c r="AK30" s="119"/>
    </row>
    <row r="31" spans="1:37" ht="15.75" customHeight="1" x14ac:dyDescent="0.2">
      <c r="A31" s="171" t="s">
        <v>20</v>
      </c>
      <c r="B31" s="5" t="s">
        <v>1939</v>
      </c>
      <c r="C31" s="5"/>
      <c r="E31" s="705" t="e">
        <f>VLOOKUP(D31,'Items in Tally'!$A$2:$D$4982,2,FALSE)</f>
        <v>#N/A</v>
      </c>
      <c r="H31" s="1150" t="s">
        <v>1940</v>
      </c>
      <c r="I31" s="215"/>
      <c r="J31" s="1150"/>
      <c r="K31" s="1045"/>
      <c r="L31" s="6" t="str">
        <f t="shared" ref="L31" si="48">IF(Q31="","",Q31/$K31-1)</f>
        <v/>
      </c>
      <c r="M31" s="6" t="str">
        <f t="shared" si="45"/>
        <v/>
      </c>
      <c r="N31" s="6" t="str">
        <f t="shared" si="45"/>
        <v/>
      </c>
      <c r="O31" s="6" t="str">
        <f t="shared" si="45"/>
        <v/>
      </c>
      <c r="P31" s="1150"/>
      <c r="Q31" s="1152"/>
      <c r="R31" s="642"/>
      <c r="S31" s="1148"/>
      <c r="T31" s="1148"/>
      <c r="U31" s="173"/>
      <c r="V31" s="1148"/>
      <c r="W31" s="1152" t="str">
        <f>IF(Q31="","",CEILING(Q31*1.025,5))</f>
        <v/>
      </c>
      <c r="X31" s="642"/>
      <c r="Y31" s="1148" t="str">
        <f t="shared" ref="Y31:AA31" si="49">IF(S31="","",CEILING(S31*1.025,5))</f>
        <v/>
      </c>
      <c r="Z31" s="1148" t="str">
        <f t="shared" si="49"/>
        <v/>
      </c>
      <c r="AA31" s="173" t="str">
        <f t="shared" si="49"/>
        <v/>
      </c>
      <c r="AB31" s="33"/>
      <c r="AC31" s="5"/>
      <c r="AD31" s="5"/>
      <c r="AE31" s="5"/>
      <c r="AF31" s="5"/>
      <c r="AG31" s="5"/>
      <c r="AH31" s="5"/>
      <c r="AI31" s="5"/>
      <c r="AJ31" s="5"/>
      <c r="AK31" s="1"/>
    </row>
    <row r="32" spans="1:37" ht="15.75" customHeight="1" x14ac:dyDescent="0.2">
      <c r="A32" s="165"/>
      <c r="B32" s="1"/>
      <c r="C32" s="1"/>
      <c r="E32" s="705" t="e">
        <f>VLOOKUP(D32,'Items in Tally'!$A$2:$D$4982,2,FALSE)</f>
        <v>#N/A</v>
      </c>
      <c r="H32" s="1133"/>
      <c r="I32" s="214"/>
      <c r="J32" s="1133"/>
      <c r="K32" s="166"/>
      <c r="L32" s="3" t="str">
        <f t="shared" ref="L32" si="50">IF(Q32="","",Q32/$K32-1)</f>
        <v/>
      </c>
      <c r="M32" s="3" t="str">
        <f t="shared" si="45"/>
        <v/>
      </c>
      <c r="N32" s="3" t="str">
        <f t="shared" si="45"/>
        <v/>
      </c>
      <c r="O32" s="3" t="str">
        <f t="shared" si="45"/>
        <v/>
      </c>
      <c r="P32" s="1133"/>
      <c r="Q32" s="1134"/>
      <c r="R32" s="641"/>
      <c r="S32" s="1131"/>
      <c r="T32" s="1131"/>
      <c r="U32" s="178"/>
      <c r="V32" s="1135"/>
      <c r="W32" s="169" t="str">
        <f>IF(Q32="","",CEILING(Q32*1.025,5))</f>
        <v/>
      </c>
      <c r="X32" s="727"/>
      <c r="Y32" s="1135" t="str">
        <f t="shared" ref="Y32:AA32" si="51">IF(S32="","",CEILING(S32*1.025,5))</f>
        <v/>
      </c>
      <c r="Z32" s="1135" t="str">
        <f t="shared" si="51"/>
        <v/>
      </c>
      <c r="AA32" s="168" t="str">
        <f t="shared" si="51"/>
        <v/>
      </c>
      <c r="AB32" s="31"/>
      <c r="AC32" s="1"/>
      <c r="AD32" s="1"/>
      <c r="AE32" s="1"/>
      <c r="AF32" s="1"/>
      <c r="AG32" s="1"/>
      <c r="AH32" s="1"/>
      <c r="AI32" s="1"/>
      <c r="AJ32" s="1"/>
      <c r="AK32" s="1"/>
    </row>
    <row r="33" spans="1:37" s="578" customFormat="1" ht="15.75" customHeight="1" x14ac:dyDescent="0.2">
      <c r="A33" s="171" t="s">
        <v>44</v>
      </c>
      <c r="B33" s="5" t="s">
        <v>1941</v>
      </c>
      <c r="C33" s="5" t="s">
        <v>1877</v>
      </c>
      <c r="D33" s="705" t="s">
        <v>1942</v>
      </c>
      <c r="E33" s="705" t="str">
        <f>VLOOKUP(D33,'Items in Tally'!$A$2:$D$4982,2,FALSE)</f>
        <v> </v>
      </c>
      <c r="F33" s="705"/>
      <c r="G33" s="705" t="s">
        <v>15</v>
      </c>
      <c r="H33" s="1150"/>
      <c r="I33" s="215">
        <v>45713</v>
      </c>
      <c r="J33" s="1150">
        <v>56</v>
      </c>
      <c r="K33" s="1045">
        <v>700</v>
      </c>
      <c r="L33" s="6">
        <f t="shared" ref="L33" si="52">IF(Q33="","",Q33/$K33-1)</f>
        <v>0.5714285714285714</v>
      </c>
      <c r="M33" s="6">
        <f t="shared" si="45"/>
        <v>0.4285714285714286</v>
      </c>
      <c r="N33" s="6" t="str">
        <f t="shared" si="45"/>
        <v/>
      </c>
      <c r="O33" s="6" t="str">
        <f t="shared" si="45"/>
        <v/>
      </c>
      <c r="P33" s="1150"/>
      <c r="Q33" s="1152">
        <v>1100</v>
      </c>
      <c r="R33" s="642">
        <v>1050</v>
      </c>
      <c r="S33" s="1148">
        <v>1000</v>
      </c>
      <c r="T33" s="1148"/>
      <c r="U33" s="173"/>
      <c r="V33" s="1148"/>
      <c r="W33" s="1152">
        <f>IF(Q33="","",CEILING(Q33*1.02,5))</f>
        <v>1125</v>
      </c>
      <c r="X33" s="1148">
        <f>IF(R33="","",CEILING(R33*1.02,5))</f>
        <v>1075</v>
      </c>
      <c r="Y33" s="1148">
        <f>IF(S33="","",CEILING(S33*1.02,5))</f>
        <v>1020</v>
      </c>
      <c r="Z33" s="1148" t="str">
        <f>IF(T33="","",CEILING(T33*1.02,5))</f>
        <v/>
      </c>
      <c r="AA33" s="173" t="str">
        <f>IF(U33="","",CEILING(U33*1.02,5))</f>
        <v/>
      </c>
      <c r="AB33" s="33"/>
      <c r="AC33" s="5"/>
      <c r="AD33" s="5"/>
      <c r="AE33" s="5"/>
      <c r="AF33" s="5"/>
      <c r="AG33" s="5"/>
      <c r="AH33" s="5"/>
      <c r="AI33" s="5"/>
      <c r="AJ33" s="5"/>
      <c r="AK33" s="5"/>
    </row>
    <row r="34" spans="1:37" s="578" customFormat="1" ht="15.75" customHeight="1" x14ac:dyDescent="0.2">
      <c r="A34" s="171" t="s">
        <v>44</v>
      </c>
      <c r="B34" s="5" t="s">
        <v>943</v>
      </c>
      <c r="C34" s="5" t="s">
        <v>1877</v>
      </c>
      <c r="D34" s="705" t="s">
        <v>1943</v>
      </c>
      <c r="E34" s="705" t="str">
        <f>VLOOKUP(D34,'Items in Tally'!$A$2:$D$4982,2,FALSE)</f>
        <v>2 PC</v>
      </c>
      <c r="F34" s="705"/>
      <c r="G34" s="705" t="s">
        <v>743</v>
      </c>
      <c r="H34" s="1150"/>
      <c r="I34" s="215">
        <v>45315</v>
      </c>
      <c r="J34" s="1150">
        <v>25</v>
      </c>
      <c r="K34" s="1045">
        <v>300</v>
      </c>
      <c r="L34" s="6">
        <f t="shared" ref="L34" si="53">IF(Q34="","",Q34/$K34-1)</f>
        <v>1</v>
      </c>
      <c r="M34" s="6" t="str">
        <f t="shared" si="45"/>
        <v/>
      </c>
      <c r="N34" s="6" t="str">
        <f t="shared" si="45"/>
        <v/>
      </c>
      <c r="O34" s="6" t="str">
        <f t="shared" si="45"/>
        <v/>
      </c>
      <c r="P34" s="1150"/>
      <c r="Q34" s="1152">
        <v>600</v>
      </c>
      <c r="R34" s="642"/>
      <c r="S34" s="1148"/>
      <c r="T34" s="1148"/>
      <c r="U34" s="173"/>
      <c r="V34" s="1148"/>
      <c r="W34" s="1152">
        <f>IF(Q34="","",CEILING(Q34*1.02,5))</f>
        <v>615</v>
      </c>
      <c r="X34" s="642"/>
      <c r="Y34" s="1148" t="str">
        <f t="shared" ref="Y34:AA35" si="54">IF(S34="","",CEILING(S34*1.02,5))</f>
        <v/>
      </c>
      <c r="Z34" s="1148" t="str">
        <f t="shared" si="54"/>
        <v/>
      </c>
      <c r="AA34" s="173" t="str">
        <f t="shared" si="54"/>
        <v/>
      </c>
      <c r="AB34" s="33"/>
      <c r="AC34" s="5"/>
      <c r="AD34" s="5"/>
      <c r="AE34" s="5"/>
      <c r="AF34" s="5"/>
      <c r="AG34" s="5"/>
      <c r="AH34" s="5"/>
      <c r="AI34" s="5"/>
      <c r="AJ34" s="5"/>
      <c r="AK34" s="5"/>
    </row>
    <row r="35" spans="1:37" s="624" customFormat="1" ht="15.75" customHeight="1" x14ac:dyDescent="0.2">
      <c r="A35" s="536" t="s">
        <v>44</v>
      </c>
      <c r="B35" s="119" t="s">
        <v>1944</v>
      </c>
      <c r="C35" s="119" t="s">
        <v>1877</v>
      </c>
      <c r="D35" s="708" t="s">
        <v>1945</v>
      </c>
      <c r="E35" s="708" t="str">
        <f>VLOOKUP(D35,'Items in Tally'!$A$2:$D$4982,2,FALSE)</f>
        <v>17 PC</v>
      </c>
      <c r="F35" s="708"/>
      <c r="G35" s="708" t="s">
        <v>1946</v>
      </c>
      <c r="H35" s="1157"/>
      <c r="I35" s="537">
        <v>44917</v>
      </c>
      <c r="J35" s="1157">
        <v>30</v>
      </c>
      <c r="K35" s="539">
        <v>360</v>
      </c>
      <c r="L35" s="120">
        <f t="shared" ref="L35" si="55">IF(Q35="","",Q35/$K35-1)</f>
        <v>0.875</v>
      </c>
      <c r="M35" s="120">
        <f t="shared" si="45"/>
        <v>0.66666666666666674</v>
      </c>
      <c r="N35" s="120" t="str">
        <f t="shared" si="45"/>
        <v/>
      </c>
      <c r="O35" s="120" t="str">
        <f t="shared" si="45"/>
        <v/>
      </c>
      <c r="P35" s="1157"/>
      <c r="Q35" s="1163">
        <v>675</v>
      </c>
      <c r="R35" s="717">
        <v>650</v>
      </c>
      <c r="S35" s="1164">
        <v>600</v>
      </c>
      <c r="T35" s="1164"/>
      <c r="U35" s="589"/>
      <c r="V35" s="1164"/>
      <c r="W35" s="1163">
        <f>IF(Q35="","",CEILING(Q35*1.02,5))</f>
        <v>690</v>
      </c>
      <c r="X35" s="1164">
        <f>IF(R35="","",CEILING(R35*1.02,5))</f>
        <v>665</v>
      </c>
      <c r="Y35" s="1164">
        <f t="shared" si="54"/>
        <v>615</v>
      </c>
      <c r="Z35" s="1164" t="str">
        <f t="shared" si="54"/>
        <v/>
      </c>
      <c r="AA35" s="589" t="str">
        <f t="shared" si="54"/>
        <v/>
      </c>
      <c r="AB35" s="595"/>
      <c r="AC35" s="119"/>
      <c r="AD35" s="119"/>
      <c r="AE35" s="119"/>
      <c r="AF35" s="119"/>
      <c r="AG35" s="119"/>
      <c r="AH35" s="119"/>
      <c r="AI35" s="119"/>
      <c r="AJ35" s="119"/>
      <c r="AK35" s="119"/>
    </row>
    <row r="36" spans="1:37" ht="15.75" customHeight="1" x14ac:dyDescent="0.2">
      <c r="A36" s="165"/>
      <c r="B36" s="1"/>
      <c r="C36" s="1"/>
      <c r="E36" s="705" t="e">
        <f>VLOOKUP(D36,'Items in Tally'!$A$2:$D$4982,2,FALSE)</f>
        <v>#N/A</v>
      </c>
      <c r="H36" s="1133"/>
      <c r="I36" s="214"/>
      <c r="J36" s="1133"/>
      <c r="K36" s="166"/>
      <c r="L36" s="3" t="str">
        <f t="shared" ref="L36" si="56">IF(Q36="","",Q36/$K36-1)</f>
        <v/>
      </c>
      <c r="M36" s="3" t="str">
        <f t="shared" si="45"/>
        <v/>
      </c>
      <c r="N36" s="3" t="str">
        <f t="shared" si="45"/>
        <v/>
      </c>
      <c r="O36" s="3" t="str">
        <f t="shared" si="45"/>
        <v/>
      </c>
      <c r="P36" s="1133"/>
      <c r="Q36" s="1134"/>
      <c r="R36" s="641"/>
      <c r="S36" s="1131"/>
      <c r="T36" s="1131"/>
      <c r="U36" s="178"/>
      <c r="V36" s="1135"/>
      <c r="W36" s="169" t="str">
        <f>IF(Q36="","",CEILING(Q36*1.025,5))</f>
        <v/>
      </c>
      <c r="X36" s="727"/>
      <c r="Y36" s="1135" t="str">
        <f t="shared" ref="Y36:AA36" si="57">IF(S36="","",CEILING(S36*1.025,5))</f>
        <v/>
      </c>
      <c r="Z36" s="1135" t="str">
        <f t="shared" si="57"/>
        <v/>
      </c>
      <c r="AA36" s="168" t="str">
        <f t="shared" si="57"/>
        <v/>
      </c>
      <c r="AB36" s="31"/>
      <c r="AC36" s="1"/>
      <c r="AD36" s="1"/>
      <c r="AE36" s="1"/>
      <c r="AF36" s="1"/>
      <c r="AG36" s="1"/>
      <c r="AH36" s="1"/>
      <c r="AI36" s="1"/>
      <c r="AJ36" s="1"/>
      <c r="AK36" s="1"/>
    </row>
    <row r="37" spans="1:37" s="624" customFormat="1" ht="15.75" customHeight="1" x14ac:dyDescent="0.2">
      <c r="A37" s="536" t="s">
        <v>47</v>
      </c>
      <c r="B37" s="119" t="s">
        <v>1947</v>
      </c>
      <c r="C37" s="119" t="s">
        <v>1877</v>
      </c>
      <c r="D37" s="708" t="s">
        <v>1948</v>
      </c>
      <c r="E37" s="708" t="str">
        <f>VLOOKUP(D37,'Items in Tally'!$A$2:$D$4982,2,FALSE)</f>
        <v>5 PC</v>
      </c>
      <c r="F37" s="708"/>
      <c r="G37" s="708" t="s">
        <v>712</v>
      </c>
      <c r="H37" s="1157"/>
      <c r="I37" s="537">
        <v>45559</v>
      </c>
      <c r="J37" s="1157">
        <v>100</v>
      </c>
      <c r="K37" s="539">
        <v>1225</v>
      </c>
      <c r="L37" s="120">
        <f t="shared" ref="L37:L38" si="58">IF(Q37="","",Q37/$K37-1)</f>
        <v>0.34693877551020402</v>
      </c>
      <c r="M37" s="120"/>
      <c r="N37" s="120"/>
      <c r="O37" s="120"/>
      <c r="P37" s="1157"/>
      <c r="Q37" s="1163">
        <v>1650</v>
      </c>
      <c r="R37" s="717">
        <v>1600</v>
      </c>
      <c r="S37" s="1164">
        <v>1550</v>
      </c>
      <c r="T37" s="1164"/>
      <c r="U37" s="589"/>
      <c r="V37" s="1164"/>
      <c r="W37" s="1163">
        <f>IF(Q37="","",CEILING(Q37*1.02,5))</f>
        <v>1685</v>
      </c>
      <c r="X37" s="1164">
        <f>IF(R37="","",CEILING(R37*1.02,5))</f>
        <v>1635</v>
      </c>
      <c r="Y37" s="1164">
        <f>IF(S37="","",CEILING(S37*1.02,5))</f>
        <v>1585</v>
      </c>
      <c r="Z37" s="1164" t="str">
        <f>IF(T37="","",CEILING(T37*1.02,5))</f>
        <v/>
      </c>
      <c r="AA37" s="589" t="str">
        <f>IF(U37="","",CEILING(U37*1.02,5))</f>
        <v/>
      </c>
      <c r="AB37" s="595"/>
      <c r="AC37" s="119"/>
      <c r="AD37" s="119"/>
      <c r="AE37" s="119"/>
      <c r="AF37" s="119"/>
      <c r="AG37" s="119"/>
      <c r="AH37" s="119"/>
      <c r="AI37" s="119"/>
      <c r="AJ37" s="119"/>
      <c r="AK37" s="119"/>
    </row>
    <row r="38" spans="1:37" s="577" customFormat="1" ht="15.75" customHeight="1" x14ac:dyDescent="0.2">
      <c r="A38" s="175" t="s">
        <v>47</v>
      </c>
      <c r="B38" s="10" t="s">
        <v>1949</v>
      </c>
      <c r="C38" s="8" t="s">
        <v>1877</v>
      </c>
      <c r="D38" s="695" t="s">
        <v>1950</v>
      </c>
      <c r="E38" s="695" t="str">
        <f>VLOOKUP(D38,'Items in Tally'!$A$2:$D$4982,2,FALSE)</f>
        <v>3 PC</v>
      </c>
      <c r="F38" s="695" t="s">
        <v>14</v>
      </c>
      <c r="G38" s="695" t="s">
        <v>736</v>
      </c>
      <c r="H38" s="1130" t="s">
        <v>1951</v>
      </c>
      <c r="I38" s="209">
        <v>45713</v>
      </c>
      <c r="J38" s="1130">
        <v>175</v>
      </c>
      <c r="K38" s="1154">
        <v>2150</v>
      </c>
      <c r="L38" s="9">
        <f t="shared" si="58"/>
        <v>0.27906976744186052</v>
      </c>
      <c r="M38" s="9">
        <f t="shared" ref="M38:O39" si="59">IF(S38="","",S38/$K38-1)</f>
        <v>0.23255813953488369</v>
      </c>
      <c r="N38" s="9" t="str">
        <f t="shared" si="59"/>
        <v/>
      </c>
      <c r="O38" s="9" t="str">
        <f t="shared" si="59"/>
        <v/>
      </c>
      <c r="P38" s="1130"/>
      <c r="Q38" s="1134">
        <v>2750</v>
      </c>
      <c r="R38" s="641">
        <v>2700</v>
      </c>
      <c r="S38" s="1131">
        <v>2650</v>
      </c>
      <c r="T38" s="1131"/>
      <c r="U38" s="178"/>
      <c r="V38" s="1131"/>
      <c r="W38" s="1134">
        <f t="shared" ref="W38:Y39" si="60">IF(Q38="","",CEILING(Q38*1.02,5))</f>
        <v>2805</v>
      </c>
      <c r="X38" s="1131">
        <f t="shared" si="60"/>
        <v>2755</v>
      </c>
      <c r="Y38" s="1131">
        <f t="shared" si="60"/>
        <v>2705</v>
      </c>
      <c r="Z38" s="1131" t="str">
        <f t="shared" ref="Z38:AA38" si="61">IF(T38="","",CEILING(T38*1.025,5))</f>
        <v/>
      </c>
      <c r="AA38" s="178" t="str">
        <f t="shared" si="61"/>
        <v/>
      </c>
      <c r="AB38" s="32"/>
      <c r="AC38" s="8"/>
      <c r="AD38" s="8"/>
      <c r="AE38" s="8"/>
      <c r="AF38" s="8"/>
      <c r="AG38" s="8"/>
      <c r="AH38" s="8"/>
      <c r="AI38" s="8"/>
      <c r="AJ38" s="8"/>
      <c r="AK38" s="8"/>
    </row>
    <row r="39" spans="1:37" s="577" customFormat="1" ht="15.75" customHeight="1" x14ac:dyDescent="0.2">
      <c r="A39" s="175" t="s">
        <v>47</v>
      </c>
      <c r="B39" s="10" t="s">
        <v>302</v>
      </c>
      <c r="C39" s="10"/>
      <c r="D39" s="695" t="s">
        <v>1952</v>
      </c>
      <c r="E39" s="695" t="str">
        <f>VLOOKUP(D39,'Items in Tally'!$A$2:$D$4982,2,FALSE)</f>
        <v>9 PC</v>
      </c>
      <c r="F39" s="695" t="s">
        <v>14</v>
      </c>
      <c r="G39" s="695" t="s">
        <v>219</v>
      </c>
      <c r="H39" s="1130" t="s">
        <v>1953</v>
      </c>
      <c r="I39" s="209">
        <v>45772</v>
      </c>
      <c r="J39" s="1130">
        <v>170</v>
      </c>
      <c r="K39" s="1154">
        <v>2150</v>
      </c>
      <c r="L39" s="9">
        <f t="shared" ref="L39" si="62">IF(Q39="","",Q39/$K39-1)</f>
        <v>0.29069767441860472</v>
      </c>
      <c r="M39" s="9">
        <f t="shared" si="59"/>
        <v>0.2558139534883721</v>
      </c>
      <c r="N39" s="9" t="str">
        <f t="shared" si="59"/>
        <v/>
      </c>
      <c r="O39" s="9" t="str">
        <f t="shared" si="59"/>
        <v/>
      </c>
      <c r="P39" s="1130"/>
      <c r="Q39" s="1134">
        <v>2775</v>
      </c>
      <c r="R39" s="641">
        <v>2725</v>
      </c>
      <c r="S39" s="1131">
        <v>2700</v>
      </c>
      <c r="T39" s="1131"/>
      <c r="U39" s="178"/>
      <c r="V39" s="1131"/>
      <c r="W39" s="1134">
        <f t="shared" si="60"/>
        <v>2835</v>
      </c>
      <c r="X39" s="1131">
        <f t="shared" si="60"/>
        <v>2780</v>
      </c>
      <c r="Y39" s="1131">
        <f t="shared" si="60"/>
        <v>2755</v>
      </c>
      <c r="Z39" s="1131" t="str">
        <f>IF(T39="","",CEILING(T39*1.02,5))</f>
        <v/>
      </c>
      <c r="AA39" s="178" t="str">
        <f>IF(U39="","",CEILING(U39*1.02,5))</f>
        <v/>
      </c>
      <c r="AB39" s="32"/>
      <c r="AC39" s="8"/>
      <c r="AD39" s="8"/>
      <c r="AE39" s="8"/>
      <c r="AF39" s="8"/>
      <c r="AG39" s="8"/>
      <c r="AH39" s="8"/>
      <c r="AI39" s="8"/>
      <c r="AJ39" s="8"/>
      <c r="AK39" s="8"/>
    </row>
    <row r="40" spans="1:37" ht="15.75" customHeight="1" x14ac:dyDescent="0.2">
      <c r="A40" s="171"/>
      <c r="B40" s="40" t="s">
        <v>1954</v>
      </c>
      <c r="C40" s="40"/>
      <c r="E40" s="705" t="e">
        <f>VLOOKUP(D40,'Items in Tally'!$A$2:$D$4982,2,FALSE)</f>
        <v>#N/A</v>
      </c>
      <c r="H40" s="1150" t="s">
        <v>1955</v>
      </c>
      <c r="I40" s="215"/>
      <c r="J40" s="1150"/>
      <c r="K40" s="1045"/>
      <c r="L40" s="6"/>
      <c r="M40" s="6"/>
      <c r="N40" s="6"/>
      <c r="O40" s="6"/>
      <c r="P40" s="1150"/>
      <c r="Q40" s="1152"/>
      <c r="R40" s="642"/>
      <c r="S40" s="1148"/>
      <c r="T40" s="1148"/>
      <c r="U40" s="173"/>
      <c r="V40" s="1148"/>
      <c r="W40" s="1152"/>
      <c r="X40" s="642"/>
      <c r="Y40" s="1148"/>
      <c r="Z40" s="1148"/>
      <c r="AA40" s="173"/>
      <c r="AB40" s="33"/>
      <c r="AC40" s="5"/>
      <c r="AD40" s="5"/>
      <c r="AE40" s="5"/>
      <c r="AF40" s="5"/>
      <c r="AG40" s="5"/>
      <c r="AH40" s="5"/>
      <c r="AI40" s="5"/>
      <c r="AJ40" s="5"/>
      <c r="AK40" s="1"/>
    </row>
    <row r="41" spans="1:37" s="624" customFormat="1" ht="14.25" customHeight="1" x14ac:dyDescent="0.2">
      <c r="A41" s="536" t="s">
        <v>47</v>
      </c>
      <c r="B41" s="596">
        <v>3010</v>
      </c>
      <c r="C41" s="119" t="s">
        <v>1877</v>
      </c>
      <c r="D41" s="708" t="s">
        <v>1956</v>
      </c>
      <c r="E41" s="708" t="str">
        <f>VLOOKUP(D41,'Items in Tally'!$A$2:$D$4982,2,FALSE)</f>
        <v>9 PC</v>
      </c>
      <c r="F41" s="708" t="s">
        <v>736</v>
      </c>
      <c r="G41" s="708" t="s">
        <v>1946</v>
      </c>
      <c r="H41" s="1157"/>
      <c r="I41" s="537">
        <v>45713</v>
      </c>
      <c r="J41" s="1157">
        <v>50</v>
      </c>
      <c r="K41" s="539">
        <v>615</v>
      </c>
      <c r="L41" s="120">
        <f t="shared" ref="L41" si="63">IF(Q41="","",Q41/$K41-1)</f>
        <v>0.54471544715447151</v>
      </c>
      <c r="M41" s="120">
        <f>IF(S41="","",S41/$K41-1)</f>
        <v>0.38211382113821135</v>
      </c>
      <c r="N41" s="120" t="str">
        <f>IF(T41="","",T41/$K41-1)</f>
        <v/>
      </c>
      <c r="O41" s="120" t="str">
        <f>IF(U41="","",U41/$K41-1)</f>
        <v/>
      </c>
      <c r="P41" s="1157"/>
      <c r="Q41" s="1163">
        <v>950</v>
      </c>
      <c r="R41" s="717">
        <v>900</v>
      </c>
      <c r="S41" s="1164">
        <v>850</v>
      </c>
      <c r="T41" s="1164"/>
      <c r="U41" s="589"/>
      <c r="V41" s="1164"/>
      <c r="W41" s="1163">
        <f>IF(Q41="","",CEILING(Q41*1.02,5))</f>
        <v>970</v>
      </c>
      <c r="X41" s="1164">
        <f>IF(R41="","",CEILING(R41*1.02,5))</f>
        <v>920</v>
      </c>
      <c r="Y41" s="1164">
        <f>IF(S41="","",CEILING(S41*1.02,5))</f>
        <v>870</v>
      </c>
      <c r="Z41" s="1164" t="str">
        <f>IF(T41="","",CEILING(T41*1.02,5))</f>
        <v/>
      </c>
      <c r="AA41" s="589" t="str">
        <f>IF(U41="","",CEILING(U41*1.02,5))</f>
        <v/>
      </c>
      <c r="AB41" s="595"/>
      <c r="AC41" s="119"/>
      <c r="AD41" s="119"/>
      <c r="AE41" s="119"/>
      <c r="AF41" s="119"/>
      <c r="AG41" s="119"/>
      <c r="AH41" s="119"/>
      <c r="AI41" s="119"/>
      <c r="AJ41" s="119"/>
      <c r="AK41" s="119"/>
    </row>
    <row r="42" spans="1:37" s="577" customFormat="1" ht="14.25" customHeight="1" x14ac:dyDescent="0.2">
      <c r="A42" s="175" t="s">
        <v>47</v>
      </c>
      <c r="B42" s="10">
        <v>4570</v>
      </c>
      <c r="C42" s="8"/>
      <c r="D42" s="695" t="s">
        <v>1957</v>
      </c>
      <c r="E42" s="695" t="str">
        <f>VLOOKUP(D42,'Items in Tally'!$A$2:$D$4982,2,FALSE)</f>
        <v>1 PC</v>
      </c>
      <c r="F42" s="695"/>
      <c r="G42" s="695" t="s">
        <v>13</v>
      </c>
      <c r="H42" s="1130"/>
      <c r="I42" s="209">
        <v>45375</v>
      </c>
      <c r="J42" s="1130">
        <v>35</v>
      </c>
      <c r="K42" s="1154">
        <v>420</v>
      </c>
      <c r="L42" s="9"/>
      <c r="M42" s="9"/>
      <c r="N42" s="9"/>
      <c r="O42" s="9"/>
      <c r="P42" s="1130"/>
      <c r="Q42" s="1134">
        <v>750</v>
      </c>
      <c r="R42" s="641"/>
      <c r="S42" s="1131"/>
      <c r="T42" s="1131"/>
      <c r="U42" s="178"/>
      <c r="V42" s="1131"/>
      <c r="W42" s="1134">
        <f>IF(Q42="","",CEILING(Q42*1.02,5))</f>
        <v>765</v>
      </c>
      <c r="X42" s="641"/>
      <c r="Y42" s="1131"/>
      <c r="Z42" s="1131"/>
      <c r="AA42" s="178"/>
      <c r="AB42" s="32"/>
      <c r="AC42" s="8"/>
      <c r="AD42" s="8"/>
      <c r="AE42" s="8"/>
      <c r="AF42" s="8"/>
      <c r="AG42" s="8"/>
      <c r="AH42" s="8"/>
      <c r="AI42" s="8"/>
      <c r="AJ42" s="8"/>
      <c r="AK42" s="8"/>
    </row>
    <row r="43" spans="1:37" ht="15.75" customHeight="1" x14ac:dyDescent="0.2">
      <c r="A43" s="171" t="s">
        <v>47</v>
      </c>
      <c r="B43" s="40" t="s">
        <v>1958</v>
      </c>
      <c r="C43" s="40"/>
      <c r="D43" s="695"/>
      <c r="E43" s="705" t="e">
        <f>VLOOKUP(D43,'Items in Tally'!$A$2:$D$4982,2,FALSE)</f>
        <v>#N/A</v>
      </c>
      <c r="F43" s="695"/>
      <c r="G43" s="695"/>
      <c r="H43" s="1150" t="s">
        <v>1959</v>
      </c>
      <c r="I43" s="215"/>
      <c r="J43" s="1150"/>
      <c r="K43" s="1045"/>
      <c r="L43" s="6" t="str">
        <f t="shared" ref="L43" si="64">IF(Q43="","",Q43/$K43-1)</f>
        <v/>
      </c>
      <c r="M43" s="6" t="str">
        <f>IF(S43="","",S43/$K43-1)</f>
        <v/>
      </c>
      <c r="N43" s="6" t="str">
        <f>IF(T43="","",T43/$K43-1)</f>
        <v/>
      </c>
      <c r="O43" s="6" t="str">
        <f>IF(U43="","",U43/$K43-1)</f>
        <v/>
      </c>
      <c r="P43" s="1150"/>
      <c r="Q43" s="1152"/>
      <c r="R43" s="642"/>
      <c r="S43" s="1148"/>
      <c r="T43" s="1148"/>
      <c r="U43" s="173"/>
      <c r="V43" s="1148"/>
      <c r="W43" s="1152" t="str">
        <f>IF(Q43="","",CEILING(Q43*1.025,5))</f>
        <v/>
      </c>
      <c r="X43" s="642"/>
      <c r="Y43" s="1148" t="str">
        <f t="shared" ref="Y43:AA43" si="65">IF(S43="","",CEILING(S43*1.025,5))</f>
        <v/>
      </c>
      <c r="Z43" s="1148" t="str">
        <f t="shared" si="65"/>
        <v/>
      </c>
      <c r="AA43" s="173" t="str">
        <f t="shared" si="65"/>
        <v/>
      </c>
      <c r="AB43" s="33"/>
      <c r="AC43" s="5"/>
      <c r="AD43" s="5"/>
      <c r="AE43" s="5"/>
      <c r="AF43" s="5"/>
      <c r="AG43" s="5"/>
      <c r="AH43" s="5"/>
      <c r="AI43" s="5"/>
      <c r="AJ43" s="5"/>
      <c r="AK43" s="1"/>
    </row>
    <row r="44" spans="1:37" ht="15.75" customHeight="1" x14ac:dyDescent="0.2">
      <c r="A44" s="171" t="s">
        <v>47</v>
      </c>
      <c r="B44" s="40" t="s">
        <v>1960</v>
      </c>
      <c r="C44" s="40"/>
      <c r="D44" s="695"/>
      <c r="E44" s="705" t="e">
        <f>VLOOKUP(D44,'Items in Tally'!$A$2:$D$4982,2,FALSE)</f>
        <v>#N/A</v>
      </c>
      <c r="F44" s="695"/>
      <c r="G44" s="695"/>
      <c r="H44" s="1150"/>
      <c r="I44" s="215"/>
      <c r="J44" s="1150"/>
      <c r="K44" s="1045"/>
      <c r="L44" s="6"/>
      <c r="M44" s="6"/>
      <c r="N44" s="6"/>
      <c r="O44" s="6"/>
      <c r="P44" s="1150"/>
      <c r="Q44" s="1152"/>
      <c r="R44" s="642"/>
      <c r="S44" s="1148"/>
      <c r="T44" s="1148"/>
      <c r="U44" s="173"/>
      <c r="V44" s="1148"/>
      <c r="W44" s="1152"/>
      <c r="X44" s="642"/>
      <c r="Y44" s="1148"/>
      <c r="Z44" s="1148"/>
      <c r="AA44" s="173"/>
      <c r="AB44" s="33"/>
      <c r="AC44" s="5"/>
      <c r="AD44" s="5"/>
      <c r="AE44" s="5"/>
      <c r="AF44" s="5"/>
      <c r="AG44" s="5"/>
      <c r="AH44" s="5"/>
      <c r="AI44" s="5"/>
      <c r="AJ44" s="5"/>
      <c r="AK44" s="1"/>
    </row>
    <row r="45" spans="1:37" ht="15.75" customHeight="1" x14ac:dyDescent="0.2">
      <c r="A45" s="165"/>
      <c r="B45" s="1"/>
      <c r="C45" s="1"/>
      <c r="E45" s="705" t="e">
        <f>VLOOKUP(D45,'Items in Tally'!$A$2:$D$4982,2,FALSE)</f>
        <v>#N/A</v>
      </c>
      <c r="H45" s="1133"/>
      <c r="I45" s="214"/>
      <c r="J45" s="1133"/>
      <c r="K45" s="166"/>
      <c r="L45" s="3" t="str">
        <f t="shared" ref="L45" si="66">IF(Q45="","",Q45/$K45-1)</f>
        <v/>
      </c>
      <c r="M45" s="3" t="str">
        <f t="shared" ref="M45:O47" si="67">IF(S45="","",S45/$K45-1)</f>
        <v/>
      </c>
      <c r="N45" s="3" t="str">
        <f t="shared" si="67"/>
        <v/>
      </c>
      <c r="O45" s="3" t="str">
        <f t="shared" si="67"/>
        <v/>
      </c>
      <c r="P45" s="1133"/>
      <c r="Q45" s="1134"/>
      <c r="R45" s="641"/>
      <c r="S45" s="1131"/>
      <c r="T45" s="1131"/>
      <c r="U45" s="178"/>
      <c r="V45" s="1135"/>
      <c r="W45" s="169" t="str">
        <f>IF(Q45="","",CEILING(Q45*1.025,5))</f>
        <v/>
      </c>
      <c r="X45" s="727"/>
      <c r="Y45" s="1135" t="str">
        <f t="shared" ref="Y45:AA45" si="68">IF(S45="","",CEILING(S45*1.025,5))</f>
        <v/>
      </c>
      <c r="Z45" s="1135" t="str">
        <f t="shared" si="68"/>
        <v/>
      </c>
      <c r="AA45" s="168" t="str">
        <f t="shared" si="68"/>
        <v/>
      </c>
      <c r="AB45" s="31"/>
      <c r="AC45" s="1"/>
      <c r="AD45" s="1"/>
      <c r="AE45" s="1"/>
      <c r="AF45" s="1"/>
      <c r="AG45" s="1"/>
      <c r="AH45" s="1"/>
      <c r="AI45" s="1"/>
      <c r="AJ45" s="1"/>
      <c r="AK45" s="1"/>
    </row>
    <row r="46" spans="1:37" s="578" customFormat="1" ht="15.75" customHeight="1" x14ac:dyDescent="0.2">
      <c r="A46" s="171" t="s">
        <v>132</v>
      </c>
      <c r="B46" s="5" t="s">
        <v>1961</v>
      </c>
      <c r="C46" s="5" t="s">
        <v>1877</v>
      </c>
      <c r="E46" s="705" t="e">
        <f>VLOOKUP(D46,'Items in Tally'!$A$2:$D$4982,2,FALSE)</f>
        <v>#N/A</v>
      </c>
      <c r="H46" s="1150"/>
      <c r="I46" s="215">
        <v>45772</v>
      </c>
      <c r="J46" s="1150">
        <v>35</v>
      </c>
      <c r="K46" s="1045">
        <v>430</v>
      </c>
      <c r="L46" s="6">
        <f t="shared" ref="L46" si="69">IF(Q46="","",Q46/$K46-1)</f>
        <v>1.0930232558139537</v>
      </c>
      <c r="M46" s="6" t="str">
        <f t="shared" si="67"/>
        <v/>
      </c>
      <c r="N46" s="6" t="str">
        <f t="shared" si="67"/>
        <v/>
      </c>
      <c r="O46" s="6" t="str">
        <f t="shared" si="67"/>
        <v/>
      </c>
      <c r="P46" s="1150"/>
      <c r="Q46" s="1152">
        <v>900</v>
      </c>
      <c r="R46" s="642"/>
      <c r="S46" s="1148"/>
      <c r="T46" s="1148"/>
      <c r="U46" s="173"/>
      <c r="V46" s="1148"/>
      <c r="W46" s="1152">
        <f>IF(Q46="","",CEILING(Q46*1.02,5))</f>
        <v>920</v>
      </c>
      <c r="X46" s="642"/>
      <c r="Y46" s="1148" t="str">
        <f>IF(S46="","",CEILING(S46*1.02,5))</f>
        <v/>
      </c>
      <c r="Z46" s="1148" t="str">
        <f t="shared" ref="Z46:AA46" si="70">IF(T46="","",CEILING(T46*1.025,5))</f>
        <v/>
      </c>
      <c r="AA46" s="173" t="str">
        <f t="shared" si="70"/>
        <v/>
      </c>
      <c r="AB46" s="33"/>
      <c r="AC46" s="5"/>
      <c r="AD46" s="5"/>
      <c r="AE46" s="5"/>
      <c r="AF46" s="5"/>
      <c r="AG46" s="5"/>
      <c r="AH46" s="5"/>
      <c r="AI46" s="5"/>
      <c r="AJ46" s="5"/>
      <c r="AK46" s="5"/>
    </row>
    <row r="47" spans="1:37" s="577" customFormat="1" ht="15.75" customHeight="1" x14ac:dyDescent="0.2">
      <c r="A47" s="175" t="s">
        <v>132</v>
      </c>
      <c r="B47" s="8" t="s">
        <v>1962</v>
      </c>
      <c r="C47" s="8" t="s">
        <v>1877</v>
      </c>
      <c r="D47" s="695" t="s">
        <v>1963</v>
      </c>
      <c r="E47" s="695" t="str">
        <f>VLOOKUP(D47,'Items in Tally'!$A$2:$D$4982,2,FALSE)</f>
        <v>20 PC</v>
      </c>
      <c r="F47" s="695" t="s">
        <v>241</v>
      </c>
      <c r="G47" s="695" t="s">
        <v>1964</v>
      </c>
      <c r="H47" s="1130"/>
      <c r="I47" s="209">
        <v>45772</v>
      </c>
      <c r="J47" s="1130">
        <v>47</v>
      </c>
      <c r="K47" s="1154">
        <v>580</v>
      </c>
      <c r="L47" s="9">
        <f t="shared" ref="L47" si="71">IF(Q47="","",Q47/$K47-1)</f>
        <v>0.46551724137931028</v>
      </c>
      <c r="M47" s="9">
        <f t="shared" si="67"/>
        <v>0.2931034482758621</v>
      </c>
      <c r="N47" s="9" t="str">
        <f t="shared" si="67"/>
        <v/>
      </c>
      <c r="O47" s="9" t="str">
        <f t="shared" si="67"/>
        <v/>
      </c>
      <c r="P47" s="1130"/>
      <c r="Q47" s="1134">
        <v>850</v>
      </c>
      <c r="R47" s="641">
        <v>800</v>
      </c>
      <c r="S47" s="1131">
        <v>750</v>
      </c>
      <c r="T47" s="1131"/>
      <c r="U47" s="178"/>
      <c r="V47" s="1131"/>
      <c r="W47" s="1134">
        <f>IF(Q47="","",CEILING(Q47*1.02,5))</f>
        <v>870</v>
      </c>
      <c r="X47" s="1131">
        <f>IF(R47="","",CEILING(R47*1.02,5))</f>
        <v>820</v>
      </c>
      <c r="Y47" s="1131">
        <f>IF(S47="","",CEILING(S47*1.02,5))</f>
        <v>765</v>
      </c>
      <c r="Z47" s="1131" t="str">
        <f>IF(T47="","",CEILING(T47*1.02,5))</f>
        <v/>
      </c>
      <c r="AA47" s="178" t="str">
        <f>IF(U47="","",CEILING(U47*1.02,5))</f>
        <v/>
      </c>
      <c r="AB47" s="32"/>
      <c r="AC47" s="8"/>
      <c r="AD47" s="8"/>
      <c r="AE47" s="8"/>
      <c r="AF47" s="8"/>
      <c r="AG47" s="8"/>
      <c r="AH47" s="8"/>
      <c r="AI47" s="8"/>
      <c r="AJ47" s="8"/>
      <c r="AK47" s="8"/>
    </row>
    <row r="48" spans="1:37" s="577" customFormat="1" ht="15.75" customHeight="1" x14ac:dyDescent="0.2">
      <c r="A48" s="175" t="s">
        <v>132</v>
      </c>
      <c r="B48" s="10" t="s">
        <v>1965</v>
      </c>
      <c r="C48" s="8"/>
      <c r="E48" s="695" t="e">
        <f>VLOOKUP(D48,'Items in Tally'!$A$2:$D$4982,2,FALSE)</f>
        <v>#N/A</v>
      </c>
      <c r="F48" s="577" t="s">
        <v>1167</v>
      </c>
      <c r="H48" s="1130"/>
      <c r="I48" s="209">
        <v>45772</v>
      </c>
      <c r="J48" s="1130">
        <v>95</v>
      </c>
      <c r="K48" s="1154">
        <v>1175</v>
      </c>
      <c r="L48" s="9"/>
      <c r="M48" s="9"/>
      <c r="N48" s="9"/>
      <c r="O48" s="9"/>
      <c r="P48" s="1130"/>
      <c r="Q48" s="1134">
        <v>1600</v>
      </c>
      <c r="R48" s="641">
        <v>1550</v>
      </c>
      <c r="S48" s="1131"/>
      <c r="T48" s="1131"/>
      <c r="U48" s="178"/>
      <c r="V48" s="1131"/>
      <c r="W48" s="1134">
        <f>IF(Q48="","",CEILING(Q48*1.02,5))</f>
        <v>1635</v>
      </c>
      <c r="X48" s="1131">
        <f>IF(R48="","",CEILING(R48*1.02,5))</f>
        <v>1585</v>
      </c>
      <c r="Y48" s="1131" t="str">
        <f>IF(S48="","",CEILING(S48*1.02,5))</f>
        <v/>
      </c>
      <c r="Z48" s="1131"/>
      <c r="AA48" s="178"/>
      <c r="AB48" s="32"/>
      <c r="AC48" s="8"/>
      <c r="AD48" s="8"/>
      <c r="AE48" s="8"/>
      <c r="AF48" s="8"/>
      <c r="AG48" s="8"/>
      <c r="AH48" s="8"/>
      <c r="AI48" s="8"/>
      <c r="AJ48" s="8"/>
      <c r="AK48" s="8"/>
    </row>
    <row r="49" spans="1:37" ht="15.75" customHeight="1" x14ac:dyDescent="0.2">
      <c r="A49" s="165"/>
      <c r="B49" s="1"/>
      <c r="C49" s="1"/>
      <c r="E49" s="705" t="e">
        <f>VLOOKUP(D49,'Items in Tally'!$A$2:$D$4982,2,FALSE)</f>
        <v>#N/A</v>
      </c>
      <c r="H49" s="1133"/>
      <c r="I49" s="214"/>
      <c r="J49" s="1133"/>
      <c r="K49" s="166"/>
      <c r="L49" s="3" t="str">
        <f t="shared" ref="L49" si="72">IF(Q49="","",Q49/$K49-1)</f>
        <v/>
      </c>
      <c r="M49" s="3" t="str">
        <f t="shared" ref="M49:O51" si="73">IF(S49="","",S49/$K49-1)</f>
        <v/>
      </c>
      <c r="N49" s="3" t="str">
        <f t="shared" si="73"/>
        <v/>
      </c>
      <c r="O49" s="3" t="str">
        <f t="shared" si="73"/>
        <v/>
      </c>
      <c r="P49" s="1133"/>
      <c r="Q49" s="1134"/>
      <c r="R49" s="641"/>
      <c r="S49" s="1131"/>
      <c r="T49" s="1131"/>
      <c r="U49" s="178"/>
      <c r="V49" s="1135"/>
      <c r="W49" s="169" t="str">
        <f t="shared" ref="W49:W55" si="74">IF(Q49="","",CEILING(Q49*1.025,5))</f>
        <v/>
      </c>
      <c r="X49" s="727"/>
      <c r="Y49" s="1135" t="str">
        <f t="shared" ref="Y49:AA49" si="75">IF(S49="","",CEILING(S49*1.025,5))</f>
        <v/>
      </c>
      <c r="Z49" s="1135" t="str">
        <f t="shared" si="75"/>
        <v/>
      </c>
      <c r="AA49" s="168" t="str">
        <f t="shared" si="75"/>
        <v/>
      </c>
      <c r="AB49" s="31"/>
      <c r="AC49" s="1"/>
      <c r="AD49" s="1"/>
      <c r="AE49" s="1"/>
      <c r="AF49" s="1"/>
      <c r="AG49" s="1"/>
      <c r="AH49" s="1"/>
      <c r="AI49" s="1"/>
      <c r="AJ49" s="1"/>
      <c r="AK49" s="1"/>
    </row>
    <row r="50" spans="1:37" s="578" customFormat="1" ht="15.75" customHeight="1" x14ac:dyDescent="0.2">
      <c r="A50" s="171" t="s">
        <v>20</v>
      </c>
      <c r="B50" s="5" t="s">
        <v>1966</v>
      </c>
      <c r="C50" s="5"/>
      <c r="D50" s="705" t="s">
        <v>1967</v>
      </c>
      <c r="E50" s="705" t="str">
        <f>VLOOKUP(D50,'Items in Tally'!$A$2:$D$4982,2,FALSE)</f>
        <v> </v>
      </c>
      <c r="F50" s="705"/>
      <c r="G50" s="705"/>
      <c r="H50" s="1150"/>
      <c r="I50" s="215">
        <v>43850</v>
      </c>
      <c r="J50" s="1150">
        <v>150</v>
      </c>
      <c r="K50" s="1045">
        <v>1650</v>
      </c>
      <c r="L50" s="6" t="str">
        <f t="shared" ref="L50" si="76">IF(Q50="","",Q50/$K50-1)</f>
        <v/>
      </c>
      <c r="M50" s="6" t="str">
        <f t="shared" si="73"/>
        <v/>
      </c>
      <c r="N50" s="6" t="str">
        <f t="shared" si="73"/>
        <v/>
      </c>
      <c r="O50" s="6" t="str">
        <f t="shared" si="73"/>
        <v/>
      </c>
      <c r="P50" s="1150"/>
      <c r="Q50" s="1152"/>
      <c r="R50" s="642"/>
      <c r="S50" s="1148"/>
      <c r="T50" s="1148"/>
      <c r="U50" s="173"/>
      <c r="V50" s="1148"/>
      <c r="W50" s="1152" t="str">
        <f t="shared" si="74"/>
        <v/>
      </c>
      <c r="X50" s="642"/>
      <c r="Y50" s="1148" t="str">
        <f t="shared" ref="Y50:AA50" si="77">IF(S50="","",CEILING(S50*1.025,5))</f>
        <v/>
      </c>
      <c r="Z50" s="1148" t="str">
        <f t="shared" si="77"/>
        <v/>
      </c>
      <c r="AA50" s="173" t="str">
        <f t="shared" si="77"/>
        <v/>
      </c>
      <c r="AB50" s="33"/>
      <c r="AC50" s="5"/>
      <c r="AD50" s="5"/>
      <c r="AE50" s="5"/>
      <c r="AF50" s="5"/>
      <c r="AG50" s="5"/>
      <c r="AH50" s="5"/>
      <c r="AI50" s="5"/>
      <c r="AJ50" s="5"/>
      <c r="AK50" s="5"/>
    </row>
    <row r="51" spans="1:37" s="577" customFormat="1" ht="15.75" customHeight="1" x14ac:dyDescent="0.2">
      <c r="A51" s="175" t="s">
        <v>20</v>
      </c>
      <c r="B51" s="8" t="s">
        <v>1968</v>
      </c>
      <c r="C51" s="8"/>
      <c r="D51" s="695" t="s">
        <v>1969</v>
      </c>
      <c r="E51" s="695" t="str">
        <f>VLOOKUP(D51,'Items in Tally'!$A$2:$D$4982,2,FALSE)</f>
        <v>1 PC</v>
      </c>
      <c r="F51" s="695"/>
      <c r="G51" s="695"/>
      <c r="H51" s="1130"/>
      <c r="I51" s="209">
        <v>45222</v>
      </c>
      <c r="J51" s="1130">
        <v>160</v>
      </c>
      <c r="K51" s="1154">
        <v>1880</v>
      </c>
      <c r="L51" s="9">
        <f t="shared" ref="L51" si="78">IF(Q51="","",Q51/$K51-1)</f>
        <v>0.4627659574468086</v>
      </c>
      <c r="M51" s="9" t="str">
        <f t="shared" si="73"/>
        <v/>
      </c>
      <c r="N51" s="9" t="str">
        <f t="shared" si="73"/>
        <v/>
      </c>
      <c r="O51" s="9" t="str">
        <f t="shared" si="73"/>
        <v/>
      </c>
      <c r="P51" s="1130"/>
      <c r="Q51" s="1134">
        <v>2750</v>
      </c>
      <c r="R51" s="641"/>
      <c r="S51" s="1131"/>
      <c r="T51" s="1131"/>
      <c r="U51" s="178"/>
      <c r="V51" s="1131"/>
      <c r="W51" s="1134">
        <f t="shared" si="74"/>
        <v>2820</v>
      </c>
      <c r="X51" s="641"/>
      <c r="Y51" s="1131" t="str">
        <f t="shared" ref="Y51:AA51" si="79">IF(S51="","",CEILING(S51*1.025,5))</f>
        <v/>
      </c>
      <c r="Z51" s="1131" t="str">
        <f t="shared" si="79"/>
        <v/>
      </c>
      <c r="AA51" s="178" t="str">
        <f t="shared" si="79"/>
        <v/>
      </c>
      <c r="AB51" s="32"/>
      <c r="AC51" s="8"/>
      <c r="AD51" s="8"/>
      <c r="AE51" s="8"/>
      <c r="AF51" s="8"/>
      <c r="AG51" s="8"/>
      <c r="AH51" s="8"/>
      <c r="AI51" s="8"/>
      <c r="AJ51" s="8"/>
      <c r="AK51" s="8"/>
    </row>
    <row r="52" spans="1:37" s="578" customFormat="1" ht="15.75" customHeight="1" x14ac:dyDescent="0.2">
      <c r="A52" s="171" t="s">
        <v>20</v>
      </c>
      <c r="B52" s="5" t="s">
        <v>1970</v>
      </c>
      <c r="C52" s="5"/>
      <c r="E52" s="705" t="e">
        <f>VLOOKUP(D52,'Items in Tally'!$A$2:$D$4982,2,FALSE)</f>
        <v>#N/A</v>
      </c>
      <c r="H52" s="1150" t="s">
        <v>1971</v>
      </c>
      <c r="I52" s="215">
        <v>45559</v>
      </c>
      <c r="J52" s="1150">
        <v>290</v>
      </c>
      <c r="K52" s="1045">
        <v>3525</v>
      </c>
      <c r="L52" s="6"/>
      <c r="M52" s="6"/>
      <c r="N52" s="6"/>
      <c r="O52" s="6"/>
      <c r="P52" s="1150"/>
      <c r="Q52" s="1152">
        <v>4600</v>
      </c>
      <c r="R52" s="642"/>
      <c r="S52" s="1148"/>
      <c r="T52" s="1148"/>
      <c r="U52" s="173"/>
      <c r="V52" s="1148"/>
      <c r="W52" s="1152">
        <f t="shared" si="74"/>
        <v>4715</v>
      </c>
      <c r="X52" s="642"/>
      <c r="Y52" s="1148"/>
      <c r="Z52" s="1148"/>
      <c r="AA52" s="173"/>
      <c r="AB52" s="33"/>
      <c r="AC52" s="5"/>
      <c r="AD52" s="5"/>
      <c r="AE52" s="5"/>
      <c r="AF52" s="5"/>
      <c r="AG52" s="5"/>
      <c r="AH52" s="5"/>
      <c r="AI52" s="5"/>
      <c r="AJ52" s="5"/>
      <c r="AK52" s="5"/>
    </row>
    <row r="53" spans="1:37" ht="15.75" customHeight="1" x14ac:dyDescent="0.2">
      <c r="A53" s="171" t="s">
        <v>610</v>
      </c>
      <c r="B53" s="5" t="s">
        <v>1972</v>
      </c>
      <c r="C53" s="5"/>
      <c r="E53" s="705" t="e">
        <f>VLOOKUP(D53,'Items in Tally'!$A$2:$D$4982,2,FALSE)</f>
        <v>#N/A</v>
      </c>
      <c r="H53" s="1150" t="s">
        <v>1973</v>
      </c>
      <c r="I53" s="215"/>
      <c r="J53" s="1150"/>
      <c r="K53" s="1045"/>
      <c r="L53" s="6" t="str">
        <f t="shared" ref="L53" si="80">IF(Q53="","",Q53/$K53-1)</f>
        <v/>
      </c>
      <c r="M53" s="6" t="str">
        <f t="shared" ref="M53:O56" si="81">IF(S53="","",S53/$K53-1)</f>
        <v/>
      </c>
      <c r="N53" s="6" t="str">
        <f t="shared" si="81"/>
        <v/>
      </c>
      <c r="O53" s="6" t="str">
        <f t="shared" si="81"/>
        <v/>
      </c>
      <c r="P53" s="1150"/>
      <c r="Q53" s="1152"/>
      <c r="R53" s="642"/>
      <c r="S53" s="1148"/>
      <c r="T53" s="1148"/>
      <c r="U53" s="173"/>
      <c r="V53" s="1148"/>
      <c r="W53" s="1152" t="str">
        <f t="shared" si="74"/>
        <v/>
      </c>
      <c r="X53" s="642"/>
      <c r="Y53" s="1148" t="str">
        <f t="shared" ref="Y53:AA53" si="82">IF(S53="","",CEILING(S53*1.025,5))</f>
        <v/>
      </c>
      <c r="Z53" s="1148" t="str">
        <f t="shared" si="82"/>
        <v/>
      </c>
      <c r="AA53" s="173" t="str">
        <f t="shared" si="82"/>
        <v/>
      </c>
      <c r="AB53" s="33"/>
      <c r="AC53" s="5"/>
      <c r="AD53" s="5"/>
      <c r="AE53" s="5"/>
      <c r="AF53" s="5"/>
      <c r="AG53" s="5"/>
      <c r="AH53" s="5"/>
      <c r="AI53" s="5"/>
      <c r="AJ53" s="5"/>
      <c r="AK53" s="1"/>
    </row>
    <row r="54" spans="1:37" ht="15.75" customHeight="1" x14ac:dyDescent="0.2">
      <c r="A54" s="165"/>
      <c r="B54" s="1"/>
      <c r="C54" s="1"/>
      <c r="E54" s="705" t="e">
        <f>VLOOKUP(D54,'Items in Tally'!$A$2:$D$4982,2,FALSE)</f>
        <v>#N/A</v>
      </c>
      <c r="H54" s="1133"/>
      <c r="I54" s="214"/>
      <c r="J54" s="1133"/>
      <c r="K54" s="166"/>
      <c r="L54" s="3" t="str">
        <f t="shared" ref="L54" si="83">IF(Q54="","",Q54/$K54-1)</f>
        <v/>
      </c>
      <c r="M54" s="3" t="str">
        <f t="shared" si="81"/>
        <v/>
      </c>
      <c r="N54" s="3" t="str">
        <f t="shared" si="81"/>
        <v/>
      </c>
      <c r="O54" s="3" t="str">
        <f t="shared" si="81"/>
        <v/>
      </c>
      <c r="P54" s="1133"/>
      <c r="Q54" s="1134"/>
      <c r="R54" s="641"/>
      <c r="S54" s="1131"/>
      <c r="T54" s="1131"/>
      <c r="U54" s="178"/>
      <c r="V54" s="1135"/>
      <c r="W54" s="169" t="str">
        <f t="shared" si="74"/>
        <v/>
      </c>
      <c r="X54" s="727"/>
      <c r="Y54" s="1135" t="str">
        <f t="shared" ref="Y54:AA54" si="84">IF(S54="","",CEILING(S54*1.025,5))</f>
        <v/>
      </c>
      <c r="Z54" s="1135" t="str">
        <f t="shared" si="84"/>
        <v/>
      </c>
      <c r="AA54" s="168" t="str">
        <f t="shared" si="84"/>
        <v/>
      </c>
      <c r="AB54" s="31"/>
      <c r="AC54" s="1"/>
      <c r="AD54" s="1"/>
      <c r="AE54" s="1"/>
      <c r="AF54" s="1"/>
      <c r="AG54" s="1"/>
      <c r="AH54" s="1"/>
      <c r="AI54" s="1"/>
      <c r="AJ54" s="1"/>
      <c r="AK54" s="1"/>
    </row>
    <row r="55" spans="1:37" ht="15.75" customHeight="1" x14ac:dyDescent="0.2">
      <c r="A55" s="277"/>
      <c r="B55" s="220" t="s">
        <v>1974</v>
      </c>
      <c r="C55" s="220"/>
      <c r="E55" s="705" t="e">
        <f>VLOOKUP(D55,'Items in Tally'!$A$2:$D$4982,2,FALSE)</f>
        <v>#N/A</v>
      </c>
      <c r="H55" s="223"/>
      <c r="I55" s="221"/>
      <c r="J55" s="223"/>
      <c r="K55" s="287"/>
      <c r="L55" s="279" t="str">
        <f t="shared" ref="L55" si="85">IF(Q55="","",Q55/$K55-1)</f>
        <v/>
      </c>
      <c r="M55" s="279" t="str">
        <f t="shared" si="81"/>
        <v/>
      </c>
      <c r="N55" s="279" t="str">
        <f t="shared" si="81"/>
        <v/>
      </c>
      <c r="O55" s="279" t="str">
        <f t="shared" si="81"/>
        <v/>
      </c>
      <c r="P55" s="223"/>
      <c r="Q55" s="262"/>
      <c r="R55" s="261"/>
      <c r="S55" s="261"/>
      <c r="T55" s="261"/>
      <c r="U55" s="263"/>
      <c r="V55" s="281"/>
      <c r="W55" s="282" t="str">
        <f t="shared" si="74"/>
        <v/>
      </c>
      <c r="X55" s="281"/>
      <c r="Y55" s="281" t="str">
        <f t="shared" ref="Y55:AA55" si="86">IF(S55="","",CEILING(S55*1.025,5))</f>
        <v/>
      </c>
      <c r="Z55" s="281" t="str">
        <f t="shared" si="86"/>
        <v/>
      </c>
      <c r="AA55" s="283" t="str">
        <f t="shared" si="86"/>
        <v/>
      </c>
      <c r="AB55" s="504"/>
      <c r="AC55" s="190"/>
      <c r="AD55" s="190"/>
      <c r="AE55" s="190"/>
      <c r="AF55" s="190"/>
      <c r="AG55" s="190"/>
      <c r="AH55" s="190"/>
      <c r="AI55" s="190"/>
      <c r="AJ55" s="190"/>
      <c r="AK55" s="1"/>
    </row>
    <row r="56" spans="1:37" s="578" customFormat="1" ht="15.75" customHeight="1" x14ac:dyDescent="0.2">
      <c r="A56" s="171" t="s">
        <v>20</v>
      </c>
      <c r="B56" s="5" t="s">
        <v>1975</v>
      </c>
      <c r="C56" s="5" t="s">
        <v>1976</v>
      </c>
      <c r="D56" s="705" t="s">
        <v>1977</v>
      </c>
      <c r="E56" s="705" t="str">
        <f>VLOOKUP(D56,'Items in Tally'!$A$2:$D$4982,2,FALSE)</f>
        <v>14 PC</v>
      </c>
      <c r="F56" s="705" t="s">
        <v>1301</v>
      </c>
      <c r="G56" s="705" t="s">
        <v>736</v>
      </c>
      <c r="H56" s="1150" t="s">
        <v>1978</v>
      </c>
      <c r="I56" s="401">
        <v>45772</v>
      </c>
      <c r="J56" s="1150">
        <v>17</v>
      </c>
      <c r="K56" s="1045">
        <v>210</v>
      </c>
      <c r="L56" s="6">
        <f t="shared" ref="L56" si="87">IF(Q56="","",Q56/$K56-1)</f>
        <v>1.6190476190476191</v>
      </c>
      <c r="M56" s="6">
        <f t="shared" si="81"/>
        <v>1.1428571428571428</v>
      </c>
      <c r="N56" s="6">
        <f t="shared" si="81"/>
        <v>0.90476190476190466</v>
      </c>
      <c r="O56" s="6">
        <f t="shared" si="81"/>
        <v>0.66666666666666674</v>
      </c>
      <c r="P56" s="1150"/>
      <c r="Q56" s="1152">
        <v>550</v>
      </c>
      <c r="R56" s="642">
        <v>500</v>
      </c>
      <c r="S56" s="1148">
        <v>450</v>
      </c>
      <c r="T56" s="1148">
        <v>400</v>
      </c>
      <c r="U56" s="173">
        <v>350</v>
      </c>
      <c r="V56" s="1148"/>
      <c r="W56" s="1152">
        <f t="shared" ref="W56:AA57" si="88">IF(Q56="","",CEILING(Q56*1.02,5))</f>
        <v>565</v>
      </c>
      <c r="X56" s="1148">
        <f t="shared" si="88"/>
        <v>510</v>
      </c>
      <c r="Y56" s="1148">
        <f t="shared" si="88"/>
        <v>460</v>
      </c>
      <c r="Z56" s="1148">
        <f t="shared" si="88"/>
        <v>410</v>
      </c>
      <c r="AA56" s="173">
        <f t="shared" si="88"/>
        <v>360</v>
      </c>
      <c r="AB56" s="33"/>
      <c r="AC56" s="5"/>
      <c r="AD56" s="5"/>
      <c r="AE56" s="5"/>
      <c r="AF56" s="5"/>
      <c r="AG56" s="5"/>
      <c r="AH56" s="5"/>
      <c r="AI56" s="5"/>
      <c r="AJ56" s="5"/>
      <c r="AK56" s="5"/>
    </row>
    <row r="57" spans="1:37" s="577" customFormat="1" ht="15.75" customHeight="1" x14ac:dyDescent="0.2">
      <c r="A57" s="175" t="s">
        <v>20</v>
      </c>
      <c r="B57" s="8" t="s">
        <v>1879</v>
      </c>
      <c r="C57" s="8" t="s">
        <v>1880</v>
      </c>
      <c r="D57" s="695" t="s">
        <v>1979</v>
      </c>
      <c r="E57" s="695" t="str">
        <f>VLOOKUP(D57,'Items in Tally'!$A$2:$D$4982,2,FALSE)</f>
        <v>27 PC</v>
      </c>
      <c r="F57" s="695" t="s">
        <v>363</v>
      </c>
      <c r="G57" s="695"/>
      <c r="H57" s="1130" t="s">
        <v>1980</v>
      </c>
      <c r="I57" s="405">
        <v>45772</v>
      </c>
      <c r="J57" s="1130">
        <v>67</v>
      </c>
      <c r="K57" s="1154">
        <v>825</v>
      </c>
      <c r="L57" s="9">
        <f t="shared" ref="L57" si="89">IF(Q57="","",Q57/$K57-1)</f>
        <v>0.27272727272727271</v>
      </c>
      <c r="M57" s="9">
        <f t="shared" ref="M57" si="90">IF(S57="","",S57/$K57-1)</f>
        <v>0.21212121212121215</v>
      </c>
      <c r="N57" s="9" t="str">
        <f t="shared" ref="N57" si="91">IF(T57="","",T57/$K57-1)</f>
        <v/>
      </c>
      <c r="O57" s="9" t="str">
        <f t="shared" ref="O57" si="92">IF(U57="","",U57/$K57-1)</f>
        <v/>
      </c>
      <c r="P57" s="1130"/>
      <c r="Q57" s="1134">
        <v>1050</v>
      </c>
      <c r="R57" s="641">
        <v>1025</v>
      </c>
      <c r="S57" s="1131">
        <v>1000</v>
      </c>
      <c r="T57" s="1131"/>
      <c r="U57" s="178"/>
      <c r="V57" s="1131"/>
      <c r="W57" s="1134">
        <f t="shared" si="88"/>
        <v>1075</v>
      </c>
      <c r="X57" s="1131">
        <f t="shared" si="88"/>
        <v>1050</v>
      </c>
      <c r="Y57" s="1131">
        <f t="shared" si="88"/>
        <v>1020</v>
      </c>
      <c r="Z57" s="1131" t="str">
        <f t="shared" si="88"/>
        <v/>
      </c>
      <c r="AA57" s="178" t="str">
        <f t="shared" si="88"/>
        <v/>
      </c>
      <c r="AB57" s="32"/>
      <c r="AC57" s="8"/>
      <c r="AD57" s="8"/>
      <c r="AE57" s="8"/>
      <c r="AF57" s="8"/>
      <c r="AG57" s="8"/>
      <c r="AH57" s="8"/>
      <c r="AI57" s="8"/>
      <c r="AJ57" s="8"/>
      <c r="AK57" s="8"/>
    </row>
    <row r="58" spans="1:37" s="577" customFormat="1" ht="15.75" customHeight="1" x14ac:dyDescent="0.2">
      <c r="A58" s="175" t="s">
        <v>20</v>
      </c>
      <c r="B58" s="8" t="s">
        <v>698</v>
      </c>
      <c r="C58" s="8"/>
      <c r="D58" s="695" t="s">
        <v>1981</v>
      </c>
      <c r="E58" s="695" t="str">
        <f>VLOOKUP(D58,'Items in Tally'!$A$2:$D$4982,2,FALSE)</f>
        <v>18 PC</v>
      </c>
      <c r="F58" s="695"/>
      <c r="G58" s="695" t="s">
        <v>1162</v>
      </c>
      <c r="H58" s="1130"/>
      <c r="I58" s="209">
        <v>45772</v>
      </c>
      <c r="J58" s="1130">
        <v>8</v>
      </c>
      <c r="K58" s="1154">
        <v>98</v>
      </c>
      <c r="L58" s="9">
        <f t="shared" ref="L58" si="93">IF(Q58="","",Q58/$K58-1)</f>
        <v>2.0612244897959182</v>
      </c>
      <c r="M58" s="9">
        <f t="shared" ref="M58:M66" si="94">IF(S58="","",S58/$K58-1)</f>
        <v>1.295918367346939</v>
      </c>
      <c r="N58" s="9">
        <f t="shared" ref="N58:N66" si="95">IF(T58="","",T58/$K58-1)</f>
        <v>1.0408163265306123</v>
      </c>
      <c r="O58" s="9" t="str">
        <f t="shared" ref="O58:O66" si="96">IF(U58="","",U58/$K58-1)</f>
        <v/>
      </c>
      <c r="P58" s="1130"/>
      <c r="Q58" s="1134">
        <v>300</v>
      </c>
      <c r="R58" s="641">
        <v>275</v>
      </c>
      <c r="S58" s="1131">
        <v>225</v>
      </c>
      <c r="T58" s="1131">
        <v>200</v>
      </c>
      <c r="U58" s="178"/>
      <c r="V58" s="1131"/>
      <c r="W58" s="1134">
        <f t="shared" ref="W58:Z63" si="97">IF(Q58="","",CEILING(Q58*1.02,5))</f>
        <v>310</v>
      </c>
      <c r="X58" s="1131">
        <f t="shared" si="97"/>
        <v>285</v>
      </c>
      <c r="Y58" s="1131">
        <f t="shared" si="97"/>
        <v>230</v>
      </c>
      <c r="Z58" s="1131">
        <f t="shared" si="97"/>
        <v>205</v>
      </c>
      <c r="AA58" s="178" t="str">
        <f t="shared" ref="AA58" si="98">IF(U58="","",CEILING(U58*1.025,5))</f>
        <v/>
      </c>
      <c r="AB58" s="32"/>
      <c r="AC58" s="8"/>
      <c r="AD58" s="8"/>
      <c r="AE58" s="8"/>
      <c r="AF58" s="8"/>
      <c r="AG58" s="8"/>
      <c r="AH58" s="8"/>
      <c r="AI58" s="8"/>
      <c r="AJ58" s="8"/>
      <c r="AK58" s="8"/>
    </row>
    <row r="59" spans="1:37" s="577" customFormat="1" ht="15.75" customHeight="1" x14ac:dyDescent="0.2">
      <c r="A59" s="175" t="s">
        <v>20</v>
      </c>
      <c r="B59" s="8" t="s">
        <v>896</v>
      </c>
      <c r="C59" s="8" t="s">
        <v>1976</v>
      </c>
      <c r="D59" s="695" t="s">
        <v>1982</v>
      </c>
      <c r="E59" s="695" t="str">
        <f>VLOOKUP(D59,'Items in Tally'!$A$2:$D$4982,2,FALSE)</f>
        <v>48 PC</v>
      </c>
      <c r="F59" s="695"/>
      <c r="G59" s="695" t="s">
        <v>219</v>
      </c>
      <c r="H59" s="1130"/>
      <c r="I59" s="209">
        <v>45772</v>
      </c>
      <c r="J59" s="1130" t="s">
        <v>1983</v>
      </c>
      <c r="K59" s="1154">
        <v>305</v>
      </c>
      <c r="L59" s="9">
        <f t="shared" ref="L59" si="99">IF(Q59="","",Q59/$K59-1)</f>
        <v>0.39344262295081966</v>
      </c>
      <c r="M59" s="9">
        <f t="shared" si="94"/>
        <v>0.22950819672131151</v>
      </c>
      <c r="N59" s="9">
        <f t="shared" si="95"/>
        <v>0.16393442622950816</v>
      </c>
      <c r="O59" s="9">
        <f t="shared" si="96"/>
        <v>0.11475409836065564</v>
      </c>
      <c r="P59" s="1130"/>
      <c r="Q59" s="1134">
        <v>425</v>
      </c>
      <c r="R59" s="641">
        <v>405</v>
      </c>
      <c r="S59" s="1131">
        <v>375</v>
      </c>
      <c r="T59" s="1131">
        <v>355</v>
      </c>
      <c r="U59" s="178">
        <v>340</v>
      </c>
      <c r="V59" s="1131"/>
      <c r="W59" s="1134">
        <f t="shared" si="97"/>
        <v>435</v>
      </c>
      <c r="X59" s="1131">
        <f t="shared" si="97"/>
        <v>415</v>
      </c>
      <c r="Y59" s="1131">
        <f t="shared" si="97"/>
        <v>385</v>
      </c>
      <c r="Z59" s="1131">
        <f t="shared" si="97"/>
        <v>365</v>
      </c>
      <c r="AA59" s="178">
        <f>IF(U59="","",CEILING(U59*1.02,5))</f>
        <v>350</v>
      </c>
      <c r="AB59" s="32"/>
      <c r="AC59" s="8"/>
      <c r="AD59" s="8"/>
      <c r="AE59" s="8"/>
      <c r="AF59" s="8"/>
      <c r="AG59" s="8"/>
      <c r="AH59" s="8"/>
      <c r="AI59" s="8"/>
      <c r="AJ59" s="8"/>
      <c r="AK59" s="8"/>
    </row>
    <row r="60" spans="1:37" s="577" customFormat="1" ht="17.25" customHeight="1" x14ac:dyDescent="0.2">
      <c r="A60" s="175" t="s">
        <v>706</v>
      </c>
      <c r="B60" s="8" t="s">
        <v>1984</v>
      </c>
      <c r="C60" s="8"/>
      <c r="D60" s="695" t="s">
        <v>1985</v>
      </c>
      <c r="E60" s="695" t="str">
        <f>VLOOKUP(D60,'Items in Tally'!$A$2:$D$4982,2,FALSE)</f>
        <v>37 PC</v>
      </c>
      <c r="F60" s="695" t="s">
        <v>368</v>
      </c>
      <c r="G60" s="695" t="s">
        <v>1986</v>
      </c>
      <c r="H60" s="1130"/>
      <c r="I60" s="209">
        <v>45713</v>
      </c>
      <c r="J60" s="1130">
        <v>7</v>
      </c>
      <c r="K60" s="1154">
        <v>86</v>
      </c>
      <c r="L60" s="9">
        <f t="shared" ref="L60" si="100">IF(Q60="","",Q60/$K60-1)</f>
        <v>1.6162790697674421</v>
      </c>
      <c r="M60" s="9">
        <f t="shared" si="94"/>
        <v>0.91860465116279078</v>
      </c>
      <c r="N60" s="9">
        <f t="shared" si="95"/>
        <v>0.62790697674418605</v>
      </c>
      <c r="O60" s="9" t="str">
        <f t="shared" si="96"/>
        <v/>
      </c>
      <c r="P60" s="1130"/>
      <c r="Q60" s="1134">
        <v>225</v>
      </c>
      <c r="R60" s="641">
        <v>200</v>
      </c>
      <c r="S60" s="1131">
        <v>165</v>
      </c>
      <c r="T60" s="1131">
        <v>140</v>
      </c>
      <c r="U60" s="178"/>
      <c r="V60" s="1131"/>
      <c r="W60" s="1134">
        <f t="shared" si="97"/>
        <v>230</v>
      </c>
      <c r="X60" s="1131">
        <f t="shared" si="97"/>
        <v>205</v>
      </c>
      <c r="Y60" s="1131">
        <f t="shared" si="97"/>
        <v>170</v>
      </c>
      <c r="Z60" s="1131">
        <f t="shared" si="97"/>
        <v>145</v>
      </c>
      <c r="AA60" s="178" t="str">
        <f>IF(U60="","",CEILING(U60*1.02,5))</f>
        <v/>
      </c>
      <c r="AB60" s="32"/>
      <c r="AC60" s="8"/>
      <c r="AD60" s="8"/>
      <c r="AE60" s="8"/>
      <c r="AF60" s="8"/>
      <c r="AG60" s="8"/>
      <c r="AH60" s="8"/>
      <c r="AI60" s="8"/>
      <c r="AJ60" s="8"/>
      <c r="AK60" s="8"/>
    </row>
    <row r="61" spans="1:37" s="624" customFormat="1" ht="15.75" customHeight="1" x14ac:dyDescent="0.2">
      <c r="A61" s="536" t="s">
        <v>20</v>
      </c>
      <c r="B61" s="119" t="s">
        <v>1987</v>
      </c>
      <c r="C61" s="119" t="s">
        <v>1988</v>
      </c>
      <c r="D61" s="708" t="s">
        <v>1989</v>
      </c>
      <c r="E61" s="708" t="str">
        <f>VLOOKUP(D61,'Items in Tally'!$A$2:$D$4982,2,FALSE)</f>
        <v>1449 PC</v>
      </c>
      <c r="F61" s="708" t="s">
        <v>149</v>
      </c>
      <c r="G61" s="708" t="s">
        <v>1990</v>
      </c>
      <c r="H61" s="1157" t="s">
        <v>1991</v>
      </c>
      <c r="I61" s="537">
        <v>45772</v>
      </c>
      <c r="J61" s="1157">
        <v>10</v>
      </c>
      <c r="K61" s="539">
        <v>122</v>
      </c>
      <c r="L61" s="120">
        <f t="shared" ref="L61" si="101">IF(Q61="","",Q61/$K61-1)</f>
        <v>0.80327868852459017</v>
      </c>
      <c r="M61" s="120">
        <f t="shared" si="94"/>
        <v>0.51639344262295084</v>
      </c>
      <c r="N61" s="120">
        <f t="shared" si="95"/>
        <v>0.43442622950819665</v>
      </c>
      <c r="O61" s="120">
        <f t="shared" si="96"/>
        <v>0.35245901639344268</v>
      </c>
      <c r="P61" s="1157"/>
      <c r="Q61" s="1163">
        <v>220</v>
      </c>
      <c r="R61" s="717">
        <v>195</v>
      </c>
      <c r="S61" s="1164">
        <v>185</v>
      </c>
      <c r="T61" s="1164">
        <v>175</v>
      </c>
      <c r="U61" s="589">
        <v>165</v>
      </c>
      <c r="V61" s="1164"/>
      <c r="W61" s="1163">
        <f t="shared" si="97"/>
        <v>225</v>
      </c>
      <c r="X61" s="1164">
        <f t="shared" si="97"/>
        <v>200</v>
      </c>
      <c r="Y61" s="1164">
        <f t="shared" si="97"/>
        <v>190</v>
      </c>
      <c r="Z61" s="1164">
        <f t="shared" si="97"/>
        <v>180</v>
      </c>
      <c r="AA61" s="589">
        <f>IF(U61="","",CEILING(U61*1.02,5))</f>
        <v>170</v>
      </c>
      <c r="AB61" s="595"/>
      <c r="AC61" s="119"/>
      <c r="AD61" s="119"/>
      <c r="AE61" s="119"/>
      <c r="AF61" s="119"/>
      <c r="AG61" s="119"/>
      <c r="AH61" s="119"/>
      <c r="AI61" s="119"/>
      <c r="AJ61" s="119"/>
      <c r="AK61" s="119"/>
    </row>
    <row r="62" spans="1:37" s="577" customFormat="1" ht="15.75" customHeight="1" x14ac:dyDescent="0.2">
      <c r="A62" s="175" t="s">
        <v>20</v>
      </c>
      <c r="B62" s="8" t="s">
        <v>1992</v>
      </c>
      <c r="C62" s="8"/>
      <c r="D62" s="695" t="s">
        <v>1993</v>
      </c>
      <c r="E62" s="695" t="str">
        <f>VLOOKUP(D62,'Items in Tally'!$A$2:$D$4982,2,FALSE)</f>
        <v>12 PC</v>
      </c>
      <c r="F62" s="695" t="s">
        <v>445</v>
      </c>
      <c r="G62" s="695"/>
      <c r="H62" s="1130" t="s">
        <v>1994</v>
      </c>
      <c r="I62" s="209">
        <v>45772</v>
      </c>
      <c r="J62" s="1130">
        <v>12</v>
      </c>
      <c r="K62" s="1154">
        <v>150</v>
      </c>
      <c r="L62" s="9">
        <f t="shared" ref="L62" si="102">IF(Q62="","",Q62/$K62-1)</f>
        <v>1</v>
      </c>
      <c r="M62" s="9">
        <f t="shared" si="94"/>
        <v>0.66666666666666674</v>
      </c>
      <c r="N62" s="9">
        <f t="shared" si="95"/>
        <v>0.33333333333333326</v>
      </c>
      <c r="O62" s="9" t="str">
        <f t="shared" si="96"/>
        <v/>
      </c>
      <c r="P62" s="1130"/>
      <c r="Q62" s="1134">
        <v>300</v>
      </c>
      <c r="R62" s="641">
        <v>275</v>
      </c>
      <c r="S62" s="1131">
        <v>250</v>
      </c>
      <c r="T62" s="1131">
        <v>200</v>
      </c>
      <c r="U62" s="178"/>
      <c r="V62" s="1131"/>
      <c r="W62" s="1134">
        <f t="shared" si="97"/>
        <v>310</v>
      </c>
      <c r="X62" s="1131">
        <f t="shared" si="97"/>
        <v>285</v>
      </c>
      <c r="Y62" s="1131">
        <f t="shared" si="97"/>
        <v>255</v>
      </c>
      <c r="Z62" s="1131">
        <f t="shared" si="97"/>
        <v>205</v>
      </c>
      <c r="AA62" s="178" t="str">
        <f>IF(U62="","",CEILING(U62*1.02,5))</f>
        <v/>
      </c>
      <c r="AB62" s="32"/>
      <c r="AC62" s="8"/>
      <c r="AD62" s="8"/>
      <c r="AE62" s="8"/>
      <c r="AF62" s="8"/>
      <c r="AG62" s="8"/>
      <c r="AH62" s="8"/>
      <c r="AI62" s="8"/>
      <c r="AJ62" s="8"/>
      <c r="AK62" s="8"/>
    </row>
    <row r="63" spans="1:37" s="624" customFormat="1" ht="15.75" customHeight="1" x14ac:dyDescent="0.2">
      <c r="A63" s="536" t="s">
        <v>20</v>
      </c>
      <c r="B63" s="119" t="s">
        <v>1580</v>
      </c>
      <c r="C63" s="119" t="s">
        <v>1988</v>
      </c>
      <c r="D63" s="708" t="s">
        <v>1995</v>
      </c>
      <c r="E63" s="708" t="str">
        <f>VLOOKUP(D63,'Items in Tally'!$A$2:$D$4982,2,FALSE)</f>
        <v>346 PC</v>
      </c>
      <c r="F63" s="708" t="s">
        <v>1365</v>
      </c>
      <c r="G63" s="708" t="s">
        <v>1996</v>
      </c>
      <c r="H63" s="1157" t="s">
        <v>1997</v>
      </c>
      <c r="I63" s="537">
        <v>45772</v>
      </c>
      <c r="J63" s="1157">
        <v>11</v>
      </c>
      <c r="K63" s="539">
        <v>135</v>
      </c>
      <c r="L63" s="120">
        <f t="shared" ref="L63" si="103">IF(Q63="","",Q63/$K63-1)</f>
        <v>0.70370370370370372</v>
      </c>
      <c r="M63" s="120">
        <f t="shared" si="94"/>
        <v>0.44444444444444442</v>
      </c>
      <c r="N63" s="120">
        <f t="shared" si="95"/>
        <v>0.37037037037037046</v>
      </c>
      <c r="O63" s="120">
        <f t="shared" si="96"/>
        <v>0.33333333333333326</v>
      </c>
      <c r="P63" s="1157"/>
      <c r="Q63" s="1163">
        <v>230</v>
      </c>
      <c r="R63" s="717">
        <v>210</v>
      </c>
      <c r="S63" s="1164">
        <v>195</v>
      </c>
      <c r="T63" s="1164">
        <v>185</v>
      </c>
      <c r="U63" s="589">
        <v>180</v>
      </c>
      <c r="V63" s="1164"/>
      <c r="W63" s="1163">
        <f t="shared" si="97"/>
        <v>235</v>
      </c>
      <c r="X63" s="1164">
        <f t="shared" si="97"/>
        <v>215</v>
      </c>
      <c r="Y63" s="1164">
        <f t="shared" si="97"/>
        <v>200</v>
      </c>
      <c r="Z63" s="1164">
        <f t="shared" si="97"/>
        <v>190</v>
      </c>
      <c r="AA63" s="589">
        <f>IF(U63="","",CEILING(U63*1.02,5))</f>
        <v>185</v>
      </c>
      <c r="AB63" s="595"/>
      <c r="AC63" s="119"/>
      <c r="AD63" s="119"/>
      <c r="AE63" s="119"/>
      <c r="AF63" s="119"/>
      <c r="AG63" s="119"/>
      <c r="AH63" s="119"/>
      <c r="AI63" s="119"/>
      <c r="AJ63" s="119"/>
      <c r="AK63" s="119"/>
    </row>
    <row r="64" spans="1:37" s="578" customFormat="1" ht="15.75" customHeight="1" x14ac:dyDescent="0.2">
      <c r="A64" s="171" t="s">
        <v>706</v>
      </c>
      <c r="B64" s="5" t="s">
        <v>1998</v>
      </c>
      <c r="C64" s="5"/>
      <c r="D64" s="705" t="s">
        <v>1999</v>
      </c>
      <c r="E64" s="705" t="e">
        <f>VLOOKUP(D64,'Items in Tally'!$A$2:$D$4982,2,FALSE)</f>
        <v>#N/A</v>
      </c>
      <c r="F64" s="705"/>
      <c r="G64" s="705"/>
      <c r="H64" s="1150"/>
      <c r="I64" s="215">
        <v>43635</v>
      </c>
      <c r="J64" s="1150">
        <v>60</v>
      </c>
      <c r="K64" s="1045">
        <v>645</v>
      </c>
      <c r="L64" s="6">
        <f t="shared" ref="L64" si="104">IF(Q64="","",Q64/$K64-1)</f>
        <v>0.5503875968992249</v>
      </c>
      <c r="M64" s="6" t="str">
        <f t="shared" si="94"/>
        <v/>
      </c>
      <c r="N64" s="6" t="str">
        <f t="shared" si="95"/>
        <v/>
      </c>
      <c r="O64" s="6" t="str">
        <f t="shared" si="96"/>
        <v/>
      </c>
      <c r="P64" s="1150"/>
      <c r="Q64" s="1152">
        <v>1000</v>
      </c>
      <c r="R64" s="642"/>
      <c r="S64" s="1148"/>
      <c r="T64" s="1148"/>
      <c r="U64" s="173"/>
      <c r="V64" s="1148"/>
      <c r="W64" s="1152">
        <f>IF(Q64="","",CEILING(Q64*1.025,5))</f>
        <v>1025</v>
      </c>
      <c r="X64" s="1148" t="str">
        <f t="shared" ref="X64:AA64" si="105">IF(R64="","",CEILING(R64*1.025,5))</f>
        <v/>
      </c>
      <c r="Y64" s="1148" t="str">
        <f t="shared" si="105"/>
        <v/>
      </c>
      <c r="Z64" s="1148" t="str">
        <f t="shared" si="105"/>
        <v/>
      </c>
      <c r="AA64" s="173" t="str">
        <f t="shared" si="105"/>
        <v/>
      </c>
      <c r="AB64" s="33"/>
      <c r="AC64" s="5"/>
      <c r="AD64" s="5"/>
      <c r="AE64" s="5"/>
      <c r="AF64" s="5"/>
      <c r="AG64" s="5"/>
      <c r="AH64" s="5"/>
      <c r="AI64" s="5"/>
      <c r="AJ64" s="5"/>
      <c r="AK64" s="5"/>
    </row>
    <row r="65" spans="1:37" s="578" customFormat="1" ht="15.75" customHeight="1" x14ac:dyDescent="0.2">
      <c r="A65" s="171" t="s">
        <v>47</v>
      </c>
      <c r="B65" s="5" t="s">
        <v>2000</v>
      </c>
      <c r="C65" s="5"/>
      <c r="D65" s="705" t="s">
        <v>2001</v>
      </c>
      <c r="E65" s="705" t="str">
        <f>VLOOKUP(D65,'Items in Tally'!$A$2:$D$4982,2,FALSE)</f>
        <v> </v>
      </c>
      <c r="F65" s="705"/>
      <c r="G65" s="705"/>
      <c r="H65" s="1150"/>
      <c r="I65" s="215">
        <v>45772</v>
      </c>
      <c r="J65" s="1150">
        <v>20</v>
      </c>
      <c r="K65" s="1045">
        <v>245</v>
      </c>
      <c r="L65" s="6">
        <f t="shared" ref="L65" si="106">IF(Q65="","",Q65/$K65-1)</f>
        <v>0.46938775510204089</v>
      </c>
      <c r="M65" s="6">
        <f t="shared" si="94"/>
        <v>0.32653061224489788</v>
      </c>
      <c r="N65" s="6">
        <f t="shared" si="95"/>
        <v>0.26530612244897966</v>
      </c>
      <c r="O65" s="6" t="str">
        <f t="shared" si="96"/>
        <v/>
      </c>
      <c r="P65" s="1150"/>
      <c r="Q65" s="1152">
        <v>360</v>
      </c>
      <c r="R65" s="642">
        <v>345</v>
      </c>
      <c r="S65" s="1148">
        <v>325</v>
      </c>
      <c r="T65" s="1148">
        <v>310</v>
      </c>
      <c r="U65" s="173"/>
      <c r="V65" s="1148"/>
      <c r="W65" s="1152">
        <f t="shared" ref="W65:AA66" si="107">IF(Q65="","",CEILING(Q65*1.02,5))</f>
        <v>370</v>
      </c>
      <c r="X65" s="1148">
        <f t="shared" si="107"/>
        <v>355</v>
      </c>
      <c r="Y65" s="1148">
        <f t="shared" si="107"/>
        <v>335</v>
      </c>
      <c r="Z65" s="1148">
        <f t="shared" si="107"/>
        <v>320</v>
      </c>
      <c r="AA65" s="173" t="str">
        <f t="shared" si="107"/>
        <v/>
      </c>
      <c r="AB65" s="33"/>
      <c r="AC65" s="5"/>
      <c r="AD65" s="5"/>
      <c r="AE65" s="5"/>
      <c r="AF65" s="5"/>
      <c r="AG65" s="5"/>
      <c r="AH65" s="5"/>
      <c r="AI65" s="5"/>
      <c r="AJ65" s="5"/>
      <c r="AK65" s="5"/>
    </row>
    <row r="66" spans="1:37" s="577" customFormat="1" ht="15.75" customHeight="1" x14ac:dyDescent="0.2">
      <c r="A66" s="175" t="s">
        <v>47</v>
      </c>
      <c r="B66" s="10">
        <v>244</v>
      </c>
      <c r="C66" s="10"/>
      <c r="D66" s="695" t="s">
        <v>2002</v>
      </c>
      <c r="E66" s="695" t="str">
        <f>VLOOKUP(D66,'Items in Tally'!$A$2:$D$4982,2,FALSE)</f>
        <v>13 PC</v>
      </c>
      <c r="F66" s="695" t="s">
        <v>445</v>
      </c>
      <c r="G66" s="695" t="s">
        <v>712</v>
      </c>
      <c r="H66" s="8"/>
      <c r="I66" s="209">
        <v>45713</v>
      </c>
      <c r="J66" s="1130">
        <v>12</v>
      </c>
      <c r="K66" s="1154">
        <v>150</v>
      </c>
      <c r="L66" s="9">
        <f t="shared" ref="L66" si="108">IF(Q66="","",Q66/$K66-1)</f>
        <v>1.3333333333333335</v>
      </c>
      <c r="M66" s="9">
        <f t="shared" si="94"/>
        <v>1</v>
      </c>
      <c r="N66" s="9">
        <f t="shared" si="95"/>
        <v>0.83333333333333326</v>
      </c>
      <c r="O66" s="9" t="str">
        <f t="shared" si="96"/>
        <v/>
      </c>
      <c r="P66" s="1130"/>
      <c r="Q66" s="1134">
        <v>350</v>
      </c>
      <c r="R66" s="641">
        <v>325</v>
      </c>
      <c r="S66" s="1131">
        <v>300</v>
      </c>
      <c r="T66" s="1131">
        <v>275</v>
      </c>
      <c r="U66" s="178"/>
      <c r="V66" s="1131"/>
      <c r="W66" s="1134">
        <f t="shared" si="107"/>
        <v>360</v>
      </c>
      <c r="X66" s="1131">
        <f t="shared" si="107"/>
        <v>335</v>
      </c>
      <c r="Y66" s="1131">
        <f t="shared" si="107"/>
        <v>310</v>
      </c>
      <c r="Z66" s="1131">
        <f t="shared" si="107"/>
        <v>285</v>
      </c>
      <c r="AA66" s="178" t="str">
        <f t="shared" si="107"/>
        <v/>
      </c>
      <c r="AB66" s="32"/>
      <c r="AC66" s="8"/>
      <c r="AD66" s="8"/>
      <c r="AE66" s="8"/>
      <c r="AF66" s="8"/>
      <c r="AG66" s="8"/>
      <c r="AH66" s="8"/>
      <c r="AI66" s="8"/>
      <c r="AJ66" s="8"/>
      <c r="AK66" s="8"/>
    </row>
    <row r="67" spans="1:37" s="578" customFormat="1" ht="15.75" customHeight="1" x14ac:dyDescent="0.2">
      <c r="A67" s="171" t="s">
        <v>47</v>
      </c>
      <c r="B67" s="40">
        <v>4412</v>
      </c>
      <c r="C67" s="40"/>
      <c r="E67" s="705" t="e">
        <f>VLOOKUP(D67,'Items in Tally'!$A$2:$D$4982,2,FALSE)</f>
        <v>#N/A</v>
      </c>
      <c r="H67" s="5"/>
      <c r="I67" s="215"/>
      <c r="J67" s="1150"/>
      <c r="K67" s="1045"/>
      <c r="L67" s="6"/>
      <c r="M67" s="6"/>
      <c r="N67" s="6"/>
      <c r="O67" s="6"/>
      <c r="P67" s="1150"/>
      <c r="Q67" s="1152"/>
      <c r="R67" s="642"/>
      <c r="S67" s="1148"/>
      <c r="T67" s="1148"/>
      <c r="U67" s="173"/>
      <c r="V67" s="1148"/>
      <c r="W67" s="1152"/>
      <c r="X67" s="642"/>
      <c r="Y67" s="1148"/>
      <c r="Z67" s="1148"/>
      <c r="AA67" s="173"/>
      <c r="AB67" s="33"/>
      <c r="AC67" s="5"/>
      <c r="AD67" s="5"/>
      <c r="AE67" s="5"/>
      <c r="AF67" s="5"/>
      <c r="AG67" s="5"/>
      <c r="AH67" s="5"/>
      <c r="AI67" s="5"/>
      <c r="AJ67" s="5"/>
      <c r="AK67" s="5"/>
    </row>
    <row r="68" spans="1:37" ht="15.75" customHeight="1" x14ac:dyDescent="0.2">
      <c r="A68" s="165"/>
      <c r="B68" s="1"/>
      <c r="C68" s="1"/>
      <c r="D68" s="1"/>
      <c r="E68" s="705" t="e">
        <f>VLOOKUP(D68,'Items in Tally'!$A$2:$D$4982,2,FALSE)</f>
        <v>#N/A</v>
      </c>
      <c r="F68" s="1"/>
      <c r="G68" s="1"/>
      <c r="H68" s="1"/>
      <c r="I68" s="170"/>
      <c r="J68" s="1"/>
      <c r="K68" s="170"/>
      <c r="L68" s="3" t="str">
        <f t="shared" ref="L68" si="109">IF(Q68="","",Q68/$K68-1)</f>
        <v/>
      </c>
      <c r="M68" s="3" t="str">
        <f t="shared" ref="M68:O72" si="110">IF(S68="","",S68/$K68-1)</f>
        <v/>
      </c>
      <c r="N68" s="3" t="str">
        <f t="shared" si="110"/>
        <v/>
      </c>
      <c r="O68" s="3" t="str">
        <f t="shared" si="110"/>
        <v/>
      </c>
      <c r="P68" s="1133"/>
      <c r="Q68" s="1134"/>
      <c r="R68" s="641"/>
      <c r="S68" s="1131"/>
      <c r="T68" s="1131"/>
      <c r="U68" s="178"/>
      <c r="V68" s="1135"/>
      <c r="W68" s="169" t="str">
        <f>IF(Q68="","",CEILING(Q68*1.025,5))</f>
        <v/>
      </c>
      <c r="X68" s="727"/>
      <c r="Y68" s="1135" t="str">
        <f t="shared" ref="Y68:AA68" si="111">IF(S68="","",CEILING(S68*1.025,5))</f>
        <v/>
      </c>
      <c r="Z68" s="1135" t="str">
        <f t="shared" si="111"/>
        <v/>
      </c>
      <c r="AA68" s="168" t="str">
        <f t="shared" si="111"/>
        <v/>
      </c>
      <c r="AB68" s="31"/>
      <c r="AC68" s="1"/>
      <c r="AD68" s="1"/>
      <c r="AE68" s="1"/>
      <c r="AF68" s="1"/>
      <c r="AG68" s="1"/>
      <c r="AH68" s="1"/>
      <c r="AI68" s="1"/>
      <c r="AJ68" s="1"/>
      <c r="AK68" s="1"/>
    </row>
    <row r="69" spans="1:37" ht="15.75" customHeight="1" x14ac:dyDescent="0.2">
      <c r="A69" s="277"/>
      <c r="B69" s="220" t="s">
        <v>2003</v>
      </c>
      <c r="C69" s="220"/>
      <c r="D69" s="220"/>
      <c r="E69" s="705" t="e">
        <f>VLOOKUP(D69,'Items in Tally'!$A$2:$D$4982,2,FALSE)</f>
        <v>#N/A</v>
      </c>
      <c r="F69" s="220"/>
      <c r="G69" s="220"/>
      <c r="H69" s="190"/>
      <c r="I69" s="358"/>
      <c r="J69" s="190"/>
      <c r="K69" s="358"/>
      <c r="L69" s="279" t="str">
        <f t="shared" ref="L69" si="112">IF(Q69="","",Q69/$K69-1)</f>
        <v/>
      </c>
      <c r="M69" s="279" t="str">
        <f t="shared" si="110"/>
        <v/>
      </c>
      <c r="N69" s="279" t="str">
        <f t="shared" si="110"/>
        <v/>
      </c>
      <c r="O69" s="279" t="str">
        <f t="shared" si="110"/>
        <v/>
      </c>
      <c r="P69" s="223"/>
      <c r="Q69" s="262"/>
      <c r="R69" s="261"/>
      <c r="S69" s="261"/>
      <c r="T69" s="261"/>
      <c r="U69" s="263"/>
      <c r="V69" s="281"/>
      <c r="W69" s="282" t="str">
        <f>IF(Q69="","",CEILING(Q69*1.025,5))</f>
        <v/>
      </c>
      <c r="X69" s="281"/>
      <c r="Y69" s="281" t="str">
        <f t="shared" ref="Y69:AA69" si="113">IF(S69="","",CEILING(S69*1.025,5))</f>
        <v/>
      </c>
      <c r="Z69" s="281" t="str">
        <f t="shared" si="113"/>
        <v/>
      </c>
      <c r="AA69" s="283" t="str">
        <f t="shared" si="113"/>
        <v/>
      </c>
      <c r="AB69" s="504"/>
      <c r="AC69" s="190"/>
      <c r="AD69" s="190"/>
      <c r="AE69" s="190"/>
      <c r="AF69" s="190"/>
      <c r="AG69" s="190"/>
      <c r="AH69" s="190"/>
      <c r="AI69" s="190"/>
      <c r="AJ69" s="190"/>
      <c r="AK69" s="1"/>
    </row>
    <row r="70" spans="1:37" ht="15.75" customHeight="1" x14ac:dyDescent="0.2">
      <c r="A70" s="165" t="s">
        <v>20</v>
      </c>
      <c r="B70" s="1" t="s">
        <v>1216</v>
      </c>
      <c r="C70" s="1"/>
      <c r="D70" s="1"/>
      <c r="E70" s="705" t="e">
        <f>VLOOKUP(D70,'Items in Tally'!$A$2:$D$4982,2,FALSE)</f>
        <v>#N/A</v>
      </c>
      <c r="F70" s="1"/>
      <c r="G70" s="1"/>
      <c r="H70" s="1"/>
      <c r="I70" s="402">
        <v>43709</v>
      </c>
      <c r="J70" s="1133">
        <v>80</v>
      </c>
      <c r="K70" s="166">
        <v>900</v>
      </c>
      <c r="L70" s="3">
        <f t="shared" ref="L70" si="114">IF(Q70="","",Q70/$K70-1)</f>
        <v>0.94444444444444442</v>
      </c>
      <c r="M70" s="3" t="str">
        <f t="shared" si="110"/>
        <v/>
      </c>
      <c r="N70" s="3" t="str">
        <f t="shared" si="110"/>
        <v/>
      </c>
      <c r="O70" s="3" t="str">
        <f t="shared" si="110"/>
        <v/>
      </c>
      <c r="P70" s="1133"/>
      <c r="Q70" s="1134">
        <v>1750</v>
      </c>
      <c r="R70" s="641"/>
      <c r="S70" s="1131"/>
      <c r="T70" s="1131"/>
      <c r="U70" s="178"/>
      <c r="V70" s="1135"/>
      <c r="W70" s="1134">
        <f>IF(Q70="","",CEILING(Q70*1.02,5))</f>
        <v>1785</v>
      </c>
      <c r="X70" s="641"/>
      <c r="Y70" s="1131" t="str">
        <f>IF(S70="","",CEILING(S70*1.02,5))</f>
        <v/>
      </c>
      <c r="Z70" s="1131" t="str">
        <f>IF(T70="","",CEILING(T70*1.02,5))</f>
        <v/>
      </c>
      <c r="AA70" s="178" t="str">
        <f>IF(U70="","",CEILING(U70*1.02,5))</f>
        <v/>
      </c>
      <c r="AB70" s="31"/>
      <c r="AC70" s="1"/>
      <c r="AD70" s="1"/>
      <c r="AE70" s="1"/>
      <c r="AF70" s="1"/>
      <c r="AG70" s="1"/>
      <c r="AH70" s="1"/>
      <c r="AI70" s="1"/>
      <c r="AJ70" s="1"/>
      <c r="AK70" s="1"/>
    </row>
    <row r="71" spans="1:37" ht="15.75" customHeight="1" x14ac:dyDescent="0.2">
      <c r="A71" s="165" t="s">
        <v>610</v>
      </c>
      <c r="B71" s="1" t="s">
        <v>2004</v>
      </c>
      <c r="C71" s="1"/>
      <c r="D71" s="1"/>
      <c r="E71" s="705" t="e">
        <f>VLOOKUP(D71,'Items in Tally'!$A$2:$D$4982,2,FALSE)</f>
        <v>#N/A</v>
      </c>
      <c r="F71" s="1"/>
      <c r="G71" s="1"/>
      <c r="H71" s="1" t="s">
        <v>2005</v>
      </c>
      <c r="I71" s="166"/>
      <c r="J71" s="1133"/>
      <c r="K71" s="166"/>
      <c r="L71" s="3" t="str">
        <f t="shared" ref="L71" si="115">IF(Q71="","",Q71/$K71-1)</f>
        <v/>
      </c>
      <c r="M71" s="3" t="str">
        <f t="shared" si="110"/>
        <v/>
      </c>
      <c r="N71" s="3" t="str">
        <f t="shared" si="110"/>
        <v/>
      </c>
      <c r="O71" s="3" t="str">
        <f t="shared" si="110"/>
        <v/>
      </c>
      <c r="P71" s="1133"/>
      <c r="Q71" s="1134"/>
      <c r="R71" s="641"/>
      <c r="S71" s="1131"/>
      <c r="T71" s="1131"/>
      <c r="U71" s="178"/>
      <c r="V71" s="1135"/>
      <c r="W71" s="169" t="str">
        <f>IF(Q71="","",CEILING(Q71*1.025,5))</f>
        <v/>
      </c>
      <c r="X71" s="727"/>
      <c r="Y71" s="1135" t="str">
        <f t="shared" ref="Y71:AA71" si="116">IF(S71="","",CEILING(S71*1.025,5))</f>
        <v/>
      </c>
      <c r="Z71" s="1135" t="str">
        <f t="shared" si="116"/>
        <v/>
      </c>
      <c r="AA71" s="168" t="str">
        <f t="shared" si="116"/>
        <v/>
      </c>
      <c r="AB71" s="31"/>
      <c r="AC71" s="1"/>
      <c r="AD71" s="1"/>
      <c r="AE71" s="1"/>
      <c r="AF71" s="1"/>
      <c r="AG71" s="1"/>
      <c r="AH71" s="1"/>
      <c r="AI71" s="1"/>
      <c r="AJ71" s="1"/>
      <c r="AK71" s="1"/>
    </row>
    <row r="72" spans="1:37" s="624" customFormat="1" ht="15.75" customHeight="1" x14ac:dyDescent="0.2">
      <c r="A72" s="661" t="s">
        <v>44</v>
      </c>
      <c r="B72" s="662" t="s">
        <v>2006</v>
      </c>
      <c r="C72" s="662"/>
      <c r="D72" s="708" t="s">
        <v>2007</v>
      </c>
      <c r="E72" s="708" t="str">
        <f>VLOOKUP(D72,'Items in Tally'!$A$2:$D$4982,2,FALSE)</f>
        <v>315 PC</v>
      </c>
      <c r="F72" s="708"/>
      <c r="G72" s="708"/>
      <c r="H72" s="662"/>
      <c r="I72" s="688">
        <v>45436</v>
      </c>
      <c r="J72" s="663">
        <v>4</v>
      </c>
      <c r="K72" s="664">
        <v>48</v>
      </c>
      <c r="L72" s="120" t="str">
        <f t="shared" ref="L72" si="117">IF(Q72="","",Q72/$K72-1)</f>
        <v/>
      </c>
      <c r="M72" s="120">
        <f t="shared" si="110"/>
        <v>0.875</v>
      </c>
      <c r="N72" s="120">
        <f t="shared" si="110"/>
        <v>0.5625</v>
      </c>
      <c r="O72" s="120">
        <f t="shared" si="110"/>
        <v>0.45833333333333326</v>
      </c>
      <c r="P72" s="1157"/>
      <c r="Q72" s="665"/>
      <c r="R72" s="689"/>
      <c r="S72" s="689">
        <v>90</v>
      </c>
      <c r="T72" s="689">
        <v>75</v>
      </c>
      <c r="U72" s="690">
        <v>70</v>
      </c>
      <c r="V72" s="1164"/>
      <c r="W72" s="665" t="str">
        <f>IF(Q72="","",CEILING(Q72*1.025,5))</f>
        <v/>
      </c>
      <c r="X72" s="689"/>
      <c r="Y72" s="689">
        <f t="shared" ref="Y72:AA72" si="118">IF(S72="","",CEILING(S72*1.025,5))</f>
        <v>95</v>
      </c>
      <c r="Z72" s="689">
        <f t="shared" si="118"/>
        <v>80</v>
      </c>
      <c r="AA72" s="690">
        <f t="shared" si="118"/>
        <v>75</v>
      </c>
      <c r="AB72" s="595"/>
      <c r="AC72" s="119"/>
      <c r="AD72" s="119"/>
      <c r="AE72" s="119"/>
      <c r="AF72" s="119"/>
      <c r="AG72" s="119"/>
      <c r="AH72" s="119"/>
      <c r="AI72" s="119"/>
      <c r="AJ72" s="119"/>
      <c r="AK72" s="119"/>
    </row>
    <row r="73" spans="1:37" s="577" customFormat="1" ht="15.75" customHeight="1" x14ac:dyDescent="0.2">
      <c r="A73" s="8" t="s">
        <v>20</v>
      </c>
      <c r="B73" s="8" t="s">
        <v>2008</v>
      </c>
      <c r="C73" s="8"/>
      <c r="D73" s="695" t="s">
        <v>2009</v>
      </c>
      <c r="E73" s="695" t="str">
        <f>VLOOKUP(D73,'Items in Tally'!$A$2:$D$4982,2,FALSE)</f>
        <v>246 PC</v>
      </c>
      <c r="F73" s="695"/>
      <c r="G73" s="695"/>
      <c r="H73" s="76"/>
      <c r="I73" s="769">
        <v>45772</v>
      </c>
      <c r="J73" s="17">
        <v>1.8</v>
      </c>
      <c r="K73" s="75">
        <v>22</v>
      </c>
      <c r="L73" s="36"/>
      <c r="M73" s="36"/>
      <c r="N73" s="36"/>
      <c r="O73" s="36"/>
      <c r="P73" s="1130"/>
      <c r="Q73" s="124"/>
      <c r="R73" s="124"/>
      <c r="S73" s="124">
        <v>75</v>
      </c>
      <c r="T73" s="124">
        <v>60</v>
      </c>
      <c r="U73" s="124">
        <v>50</v>
      </c>
      <c r="V73" s="1131"/>
      <c r="W73" s="1131" t="str">
        <f t="shared" ref="W73:W104" si="119">IF(Q73="","",CEILING(Q73*1.02,0.5))</f>
        <v/>
      </c>
      <c r="X73" s="1131"/>
      <c r="Y73" s="1131">
        <f t="shared" ref="Y73:AA73" si="120">IF(S73="","",CEILING(S73*1.02,0.5))</f>
        <v>76.5</v>
      </c>
      <c r="Z73" s="1131">
        <f t="shared" si="120"/>
        <v>61.5</v>
      </c>
      <c r="AA73" s="1131">
        <f t="shared" si="120"/>
        <v>51</v>
      </c>
      <c r="AB73" s="32"/>
      <c r="AC73" s="8"/>
      <c r="AD73" s="8"/>
      <c r="AE73" s="8"/>
      <c r="AF73" s="8"/>
      <c r="AG73" s="8"/>
      <c r="AH73" s="8"/>
      <c r="AI73" s="8"/>
      <c r="AJ73" s="8"/>
      <c r="AK73" s="8"/>
    </row>
    <row r="74" spans="1:37" ht="15.75" customHeight="1" x14ac:dyDescent="0.2">
      <c r="A74" s="1"/>
      <c r="B74" s="1"/>
      <c r="C74" s="1"/>
      <c r="E74" s="705" t="e">
        <f>VLOOKUP(D74,'Items in Tally'!$A$2:$D$4982,2,FALSE)</f>
        <v>#N/A</v>
      </c>
      <c r="H74" s="76"/>
      <c r="I74" s="17"/>
      <c r="J74" s="17"/>
      <c r="K74" s="75"/>
      <c r="L74" s="15"/>
      <c r="M74" s="15"/>
      <c r="N74" s="15"/>
      <c r="O74" s="15"/>
      <c r="P74" s="1133"/>
      <c r="Q74" s="124"/>
      <c r="R74" s="124"/>
      <c r="S74" s="124"/>
      <c r="T74" s="124"/>
      <c r="U74" s="124"/>
      <c r="V74" s="1135"/>
      <c r="W74" s="1135" t="str">
        <f t="shared" si="119"/>
        <v/>
      </c>
      <c r="X74" s="1135"/>
      <c r="Y74" s="1135" t="str">
        <f t="shared" ref="Y74:AA74" si="121">IF(S74="","",CEILING(S74*1.02,0.5))</f>
        <v/>
      </c>
      <c r="Z74" s="1135" t="str">
        <f t="shared" si="121"/>
        <v/>
      </c>
      <c r="AA74" s="1135" t="str">
        <f t="shared" si="121"/>
        <v/>
      </c>
      <c r="AB74" s="31"/>
      <c r="AC74" s="1"/>
      <c r="AD74" s="1"/>
      <c r="AE74" s="1"/>
      <c r="AF74" s="1"/>
      <c r="AG74" s="1"/>
      <c r="AH74" s="1"/>
      <c r="AI74" s="1"/>
      <c r="AJ74" s="1"/>
      <c r="AK74" s="1"/>
    </row>
    <row r="75" spans="1:37" s="577" customFormat="1" ht="15.75" customHeight="1" x14ac:dyDescent="0.2">
      <c r="A75" s="8"/>
      <c r="B75" s="8" t="s">
        <v>2010</v>
      </c>
      <c r="C75" s="8"/>
      <c r="D75" s="8"/>
      <c r="E75" s="705" t="e">
        <f>VLOOKUP(D75,'Items in Tally'!$A$2:$D$4982,2,FALSE)</f>
        <v>#N/A</v>
      </c>
      <c r="F75" s="8"/>
      <c r="G75" s="8"/>
      <c r="H75" s="76"/>
      <c r="I75" s="769">
        <v>45772</v>
      </c>
      <c r="J75" s="17">
        <v>8</v>
      </c>
      <c r="K75" s="75">
        <v>100</v>
      </c>
      <c r="L75" s="36"/>
      <c r="M75" s="36"/>
      <c r="N75" s="36"/>
      <c r="O75" s="36"/>
      <c r="P75" s="1130"/>
      <c r="Q75" s="124">
        <v>225</v>
      </c>
      <c r="R75" s="124">
        <v>200</v>
      </c>
      <c r="S75" s="124">
        <v>175</v>
      </c>
      <c r="T75" s="124">
        <v>150</v>
      </c>
      <c r="U75" s="124">
        <v>140</v>
      </c>
      <c r="V75" s="1131"/>
      <c r="W75" s="1131">
        <f t="shared" si="119"/>
        <v>229.5</v>
      </c>
      <c r="X75" s="1131">
        <f t="shared" ref="X75:AA75" si="122">IF(R75="","",CEILING(R75*1.02,0.5))</f>
        <v>204</v>
      </c>
      <c r="Y75" s="1131">
        <f t="shared" si="122"/>
        <v>178.5</v>
      </c>
      <c r="Z75" s="1131">
        <f t="shared" si="122"/>
        <v>153</v>
      </c>
      <c r="AA75" s="1131">
        <f t="shared" si="122"/>
        <v>143</v>
      </c>
      <c r="AB75" s="32"/>
      <c r="AC75" s="8"/>
      <c r="AD75" s="8"/>
      <c r="AE75" s="8"/>
      <c r="AF75" s="8"/>
      <c r="AG75" s="8"/>
      <c r="AH75" s="8"/>
      <c r="AI75" s="8"/>
      <c r="AJ75" s="8"/>
      <c r="AK75" s="8"/>
    </row>
    <row r="76" spans="1:37" ht="15.75" customHeight="1" x14ac:dyDescent="0.2">
      <c r="A76" s="1"/>
      <c r="B76" s="1"/>
      <c r="C76" s="1"/>
      <c r="D76" s="1"/>
      <c r="E76" s="1"/>
      <c r="F76" s="1"/>
      <c r="G76" s="1"/>
      <c r="H76" s="76"/>
      <c r="I76" s="17"/>
      <c r="J76" s="17"/>
      <c r="K76" s="75"/>
      <c r="L76" s="15"/>
      <c r="M76" s="15"/>
      <c r="N76" s="15"/>
      <c r="O76" s="15"/>
      <c r="P76" s="1133"/>
      <c r="Q76" s="124"/>
      <c r="R76" s="124"/>
      <c r="S76" s="124"/>
      <c r="T76" s="124"/>
      <c r="U76" s="124"/>
      <c r="V76" s="1135"/>
      <c r="W76" s="1135" t="str">
        <f t="shared" si="119"/>
        <v/>
      </c>
      <c r="X76" s="1135"/>
      <c r="Y76" s="1135" t="str">
        <f t="shared" ref="Y76:AA76" si="123">IF(S76="","",CEILING(S76*1.02,0.5))</f>
        <v/>
      </c>
      <c r="Z76" s="1135" t="str">
        <f t="shared" si="123"/>
        <v/>
      </c>
      <c r="AA76" s="1135" t="str">
        <f t="shared" si="123"/>
        <v/>
      </c>
      <c r="AB76" s="31"/>
      <c r="AC76" s="1"/>
      <c r="AD76" s="1"/>
      <c r="AE76" s="1"/>
      <c r="AF76" s="1"/>
      <c r="AG76" s="1"/>
      <c r="AH76" s="1"/>
      <c r="AI76" s="1"/>
      <c r="AJ76" s="1"/>
      <c r="AK76" s="1"/>
    </row>
    <row r="77" spans="1:37" ht="15.75" customHeight="1" x14ac:dyDescent="0.2">
      <c r="A77" s="1"/>
      <c r="B77" s="1"/>
      <c r="C77" s="1"/>
      <c r="D77" s="1"/>
      <c r="E77" s="1"/>
      <c r="F77" s="1"/>
      <c r="G77" s="1"/>
      <c r="H77" s="76"/>
      <c r="I77" s="17"/>
      <c r="J77" s="17"/>
      <c r="K77" s="75"/>
      <c r="L77" s="15"/>
      <c r="M77" s="15"/>
      <c r="N77" s="15"/>
      <c r="O77" s="15"/>
      <c r="P77" s="1133"/>
      <c r="Q77" s="124"/>
      <c r="R77" s="124"/>
      <c r="S77" s="124"/>
      <c r="T77" s="124"/>
      <c r="U77" s="124"/>
      <c r="V77" s="1135"/>
      <c r="W77" s="1135" t="str">
        <f t="shared" si="119"/>
        <v/>
      </c>
      <c r="X77" s="1135"/>
      <c r="Y77" s="1135" t="str">
        <f t="shared" ref="Y77:AA77" si="124">IF(S77="","",CEILING(S77*1.02,0.5))</f>
        <v/>
      </c>
      <c r="Z77" s="1135" t="str">
        <f t="shared" si="124"/>
        <v/>
      </c>
      <c r="AA77" s="1135" t="str">
        <f t="shared" si="124"/>
        <v/>
      </c>
      <c r="AB77" s="31"/>
      <c r="AC77" s="1"/>
      <c r="AD77" s="1"/>
      <c r="AE77" s="1"/>
      <c r="AF77" s="1"/>
      <c r="AG77" s="1"/>
      <c r="AH77" s="1"/>
      <c r="AI77" s="1"/>
      <c r="AJ77" s="1"/>
      <c r="AK77" s="1"/>
    </row>
    <row r="78" spans="1:37" ht="15.75" customHeight="1" x14ac:dyDescent="0.2">
      <c r="A78" s="1"/>
      <c r="B78" s="1"/>
      <c r="C78" s="1"/>
      <c r="D78" s="1"/>
      <c r="E78" s="1"/>
      <c r="F78" s="1"/>
      <c r="G78" s="1"/>
      <c r="H78" s="76"/>
      <c r="I78" s="17"/>
      <c r="J78" s="17"/>
      <c r="K78" s="75"/>
      <c r="L78" s="15"/>
      <c r="M78" s="15"/>
      <c r="N78" s="15"/>
      <c r="O78" s="15"/>
      <c r="P78" s="1133"/>
      <c r="Q78" s="124"/>
      <c r="R78" s="124"/>
      <c r="S78" s="124"/>
      <c r="T78" s="124"/>
      <c r="U78" s="124"/>
      <c r="V78" s="1135"/>
      <c r="W78" s="1135" t="str">
        <f t="shared" si="119"/>
        <v/>
      </c>
      <c r="X78" s="1135"/>
      <c r="Y78" s="1135" t="str">
        <f t="shared" ref="Y78:AA78" si="125">IF(S78="","",CEILING(S78*1.02,0.5))</f>
        <v/>
      </c>
      <c r="Z78" s="1135" t="str">
        <f t="shared" si="125"/>
        <v/>
      </c>
      <c r="AA78" s="1135" t="str">
        <f t="shared" si="125"/>
        <v/>
      </c>
      <c r="AB78" s="31"/>
      <c r="AC78" s="1"/>
      <c r="AD78" s="1"/>
      <c r="AE78" s="1"/>
      <c r="AF78" s="1"/>
      <c r="AG78" s="1"/>
      <c r="AH78" s="1"/>
      <c r="AI78" s="1"/>
      <c r="AJ78" s="1"/>
      <c r="AK78" s="1"/>
    </row>
    <row r="79" spans="1:37" ht="15.75" customHeight="1" x14ac:dyDescent="0.2">
      <c r="A79" s="1"/>
      <c r="B79" s="1"/>
      <c r="C79" s="1"/>
      <c r="D79" s="1"/>
      <c r="E79" s="1"/>
      <c r="F79" s="1"/>
      <c r="G79" s="1"/>
      <c r="H79" s="76"/>
      <c r="I79" s="17"/>
      <c r="J79" s="17"/>
      <c r="K79" s="75"/>
      <c r="L79" s="15"/>
      <c r="M79" s="15"/>
      <c r="N79" s="15"/>
      <c r="O79" s="15"/>
      <c r="P79" s="1133"/>
      <c r="Q79" s="124"/>
      <c r="R79" s="124"/>
      <c r="S79" s="124"/>
      <c r="T79" s="124"/>
      <c r="U79" s="124"/>
      <c r="V79" s="1135"/>
      <c r="W79" s="1135" t="str">
        <f t="shared" si="119"/>
        <v/>
      </c>
      <c r="X79" s="1135"/>
      <c r="Y79" s="1135" t="str">
        <f t="shared" ref="Y79:AA79" si="126">IF(S79="","",CEILING(S79*1.02,0.5))</f>
        <v/>
      </c>
      <c r="Z79" s="1135" t="str">
        <f t="shared" si="126"/>
        <v/>
      </c>
      <c r="AA79" s="1135" t="str">
        <f t="shared" si="126"/>
        <v/>
      </c>
      <c r="AB79" s="31"/>
      <c r="AC79" s="1"/>
      <c r="AD79" s="1"/>
      <c r="AE79" s="1"/>
      <c r="AF79" s="1"/>
      <c r="AG79" s="1"/>
      <c r="AH79" s="1"/>
      <c r="AI79" s="1"/>
      <c r="AJ79" s="1"/>
      <c r="AK79" s="1"/>
    </row>
    <row r="80" spans="1:37" ht="15.75" customHeight="1" x14ac:dyDescent="0.2">
      <c r="A80" s="1"/>
      <c r="B80" s="1"/>
      <c r="C80" s="1"/>
      <c r="D80" s="1"/>
      <c r="E80" s="1"/>
      <c r="F80" s="1"/>
      <c r="G80" s="1"/>
      <c r="H80" s="76"/>
      <c r="I80" s="17"/>
      <c r="J80" s="17"/>
      <c r="K80" s="75"/>
      <c r="L80" s="15"/>
      <c r="M80" s="15"/>
      <c r="N80" s="15"/>
      <c r="O80" s="15"/>
      <c r="P80" s="1133"/>
      <c r="Q80" s="124"/>
      <c r="R80" s="124"/>
      <c r="S80" s="124"/>
      <c r="T80" s="124"/>
      <c r="U80" s="124"/>
      <c r="V80" s="1135"/>
      <c r="W80" s="1135" t="str">
        <f t="shared" si="119"/>
        <v/>
      </c>
      <c r="X80" s="1135"/>
      <c r="Y80" s="1135" t="str">
        <f t="shared" ref="Y80:AA80" si="127">IF(S80="","",CEILING(S80*1.02,0.5))</f>
        <v/>
      </c>
      <c r="Z80" s="1135" t="str">
        <f t="shared" si="127"/>
        <v/>
      </c>
      <c r="AA80" s="1135" t="str">
        <f t="shared" si="127"/>
        <v/>
      </c>
      <c r="AB80" s="31"/>
      <c r="AC80" s="1"/>
      <c r="AD80" s="1"/>
      <c r="AE80" s="1"/>
      <c r="AF80" s="1"/>
      <c r="AG80" s="1"/>
      <c r="AH80" s="1"/>
      <c r="AI80" s="1"/>
      <c r="AJ80" s="1"/>
      <c r="AK80" s="1"/>
    </row>
    <row r="81" spans="1:37" ht="15.75" customHeight="1" x14ac:dyDescent="0.2">
      <c r="A81" s="1"/>
      <c r="B81" s="1"/>
      <c r="C81" s="1"/>
      <c r="D81" s="1"/>
      <c r="E81" s="1"/>
      <c r="F81" s="1"/>
      <c r="G81" s="1"/>
      <c r="H81" s="76"/>
      <c r="I81" s="17"/>
      <c r="J81" s="17"/>
      <c r="K81" s="75"/>
      <c r="L81" s="15"/>
      <c r="M81" s="15"/>
      <c r="N81" s="15"/>
      <c r="O81" s="15"/>
      <c r="P81" s="1133"/>
      <c r="Q81" s="124"/>
      <c r="R81" s="124"/>
      <c r="S81" s="124"/>
      <c r="T81" s="124"/>
      <c r="U81" s="124"/>
      <c r="V81" s="1135"/>
      <c r="W81" s="1135" t="str">
        <f t="shared" si="119"/>
        <v/>
      </c>
      <c r="X81" s="1135"/>
      <c r="Y81" s="1135" t="str">
        <f t="shared" ref="Y81:AA81" si="128">IF(S81="","",CEILING(S81*1.02,0.5))</f>
        <v/>
      </c>
      <c r="Z81" s="1135" t="str">
        <f t="shared" si="128"/>
        <v/>
      </c>
      <c r="AA81" s="1135" t="str">
        <f t="shared" si="128"/>
        <v/>
      </c>
      <c r="AB81" s="31"/>
      <c r="AC81" s="1"/>
      <c r="AD81" s="1"/>
      <c r="AE81" s="1"/>
      <c r="AF81" s="1"/>
      <c r="AG81" s="1"/>
      <c r="AH81" s="1"/>
      <c r="AI81" s="1"/>
      <c r="AJ81" s="1"/>
      <c r="AK81" s="1"/>
    </row>
    <row r="82" spans="1:37" ht="15.75" customHeight="1" x14ac:dyDescent="0.2">
      <c r="A82" s="1"/>
      <c r="B82" s="1"/>
      <c r="C82" s="1"/>
      <c r="D82" s="1"/>
      <c r="E82" s="1"/>
      <c r="F82" s="1"/>
      <c r="G82" s="1"/>
      <c r="H82" s="76"/>
      <c r="I82" s="17"/>
      <c r="J82" s="17"/>
      <c r="K82" s="75"/>
      <c r="L82" s="15"/>
      <c r="M82" s="15"/>
      <c r="N82" s="15"/>
      <c r="O82" s="15"/>
      <c r="P82" s="1133"/>
      <c r="Q82" s="124"/>
      <c r="R82" s="124"/>
      <c r="S82" s="124"/>
      <c r="T82" s="124"/>
      <c r="U82" s="124"/>
      <c r="V82" s="1135"/>
      <c r="W82" s="1135" t="str">
        <f t="shared" si="119"/>
        <v/>
      </c>
      <c r="X82" s="1135"/>
      <c r="Y82" s="1135" t="str">
        <f t="shared" ref="Y82:AA82" si="129">IF(S82="","",CEILING(S82*1.02,0.5))</f>
        <v/>
      </c>
      <c r="Z82" s="1135" t="str">
        <f t="shared" si="129"/>
        <v/>
      </c>
      <c r="AA82" s="1135" t="str">
        <f t="shared" si="129"/>
        <v/>
      </c>
      <c r="AB82" s="31"/>
      <c r="AC82" s="1"/>
      <c r="AD82" s="1"/>
      <c r="AE82" s="1"/>
      <c r="AF82" s="1"/>
      <c r="AG82" s="1"/>
      <c r="AH82" s="1"/>
      <c r="AI82" s="1"/>
      <c r="AJ82" s="1"/>
      <c r="AK82" s="1"/>
    </row>
    <row r="83" spans="1:37" ht="15.75" customHeight="1" x14ac:dyDescent="0.2">
      <c r="A83" s="1"/>
      <c r="B83" s="1"/>
      <c r="C83" s="1"/>
      <c r="D83" s="1"/>
      <c r="E83" s="1"/>
      <c r="F83" s="1"/>
      <c r="G83" s="1"/>
      <c r="H83" s="76"/>
      <c r="I83" s="17"/>
      <c r="J83" s="17"/>
      <c r="K83" s="75"/>
      <c r="L83" s="15"/>
      <c r="M83" s="15"/>
      <c r="N83" s="15"/>
      <c r="O83" s="15"/>
      <c r="P83" s="1133"/>
      <c r="Q83" s="124"/>
      <c r="R83" s="124"/>
      <c r="S83" s="124"/>
      <c r="T83" s="124"/>
      <c r="U83" s="124"/>
      <c r="V83" s="1135"/>
      <c r="W83" s="1135" t="str">
        <f t="shared" si="119"/>
        <v/>
      </c>
      <c r="X83" s="1135"/>
      <c r="Y83" s="1135" t="str">
        <f t="shared" ref="Y83:AA83" si="130">IF(S83="","",CEILING(S83*1.02,0.5))</f>
        <v/>
      </c>
      <c r="Z83" s="1135" t="str">
        <f t="shared" si="130"/>
        <v/>
      </c>
      <c r="AA83" s="1135" t="str">
        <f t="shared" si="130"/>
        <v/>
      </c>
      <c r="AB83" s="31"/>
      <c r="AC83" s="1"/>
      <c r="AD83" s="1"/>
      <c r="AE83" s="1"/>
      <c r="AF83" s="1"/>
      <c r="AG83" s="1"/>
      <c r="AH83" s="1"/>
      <c r="AI83" s="1"/>
      <c r="AJ83" s="1"/>
      <c r="AK83" s="1"/>
    </row>
    <row r="84" spans="1:37" ht="15.75" customHeight="1" x14ac:dyDescent="0.2">
      <c r="A84" s="1"/>
      <c r="B84" s="1"/>
      <c r="C84" s="1"/>
      <c r="D84" s="1"/>
      <c r="E84" s="1"/>
      <c r="F84" s="1"/>
      <c r="G84" s="1"/>
      <c r="H84" s="76"/>
      <c r="I84" s="17"/>
      <c r="J84" s="17"/>
      <c r="K84" s="75"/>
      <c r="L84" s="15"/>
      <c r="M84" s="15"/>
      <c r="N84" s="15"/>
      <c r="O84" s="15"/>
      <c r="P84" s="1133"/>
      <c r="Q84" s="124"/>
      <c r="R84" s="124"/>
      <c r="S84" s="124"/>
      <c r="T84" s="124"/>
      <c r="U84" s="124"/>
      <c r="V84" s="1135"/>
      <c r="W84" s="1135" t="str">
        <f t="shared" si="119"/>
        <v/>
      </c>
      <c r="X84" s="1135"/>
      <c r="Y84" s="1135" t="str">
        <f t="shared" ref="Y84:AA84" si="131">IF(S84="","",CEILING(S84*1.02,0.5))</f>
        <v/>
      </c>
      <c r="Z84" s="1135" t="str">
        <f t="shared" si="131"/>
        <v/>
      </c>
      <c r="AA84" s="1135" t="str">
        <f t="shared" si="131"/>
        <v/>
      </c>
      <c r="AB84" s="31"/>
      <c r="AC84" s="1"/>
      <c r="AD84" s="1"/>
      <c r="AE84" s="1"/>
      <c r="AF84" s="1"/>
      <c r="AG84" s="1"/>
      <c r="AH84" s="1"/>
      <c r="AI84" s="1"/>
      <c r="AJ84" s="1"/>
      <c r="AK84" s="1"/>
    </row>
    <row r="85" spans="1:37" ht="15.75" customHeight="1" x14ac:dyDescent="0.2">
      <c r="A85" s="1"/>
      <c r="B85" s="1"/>
      <c r="C85" s="1"/>
      <c r="D85" s="1"/>
      <c r="E85" s="1"/>
      <c r="F85" s="1"/>
      <c r="G85" s="1"/>
      <c r="H85" s="76"/>
      <c r="I85" s="17"/>
      <c r="J85" s="17"/>
      <c r="K85" s="75"/>
      <c r="L85" s="15"/>
      <c r="M85" s="15"/>
      <c r="N85" s="15"/>
      <c r="O85" s="15"/>
      <c r="P85" s="1133"/>
      <c r="Q85" s="124"/>
      <c r="R85" s="124"/>
      <c r="S85" s="124"/>
      <c r="T85" s="124"/>
      <c r="U85" s="124"/>
      <c r="V85" s="1135"/>
      <c r="W85" s="1135" t="str">
        <f t="shared" si="119"/>
        <v/>
      </c>
      <c r="X85" s="1135"/>
      <c r="Y85" s="1135" t="str">
        <f t="shared" ref="Y85:AA85" si="132">IF(S85="","",CEILING(S85*1.02,0.5))</f>
        <v/>
      </c>
      <c r="Z85" s="1135" t="str">
        <f t="shared" si="132"/>
        <v/>
      </c>
      <c r="AA85" s="1135" t="str">
        <f t="shared" si="132"/>
        <v/>
      </c>
      <c r="AB85" s="31"/>
      <c r="AC85" s="1"/>
      <c r="AD85" s="1"/>
      <c r="AE85" s="1"/>
      <c r="AF85" s="1"/>
      <c r="AG85" s="1"/>
      <c r="AH85" s="1"/>
      <c r="AI85" s="1"/>
      <c r="AJ85" s="1"/>
      <c r="AK85" s="1"/>
    </row>
    <row r="86" spans="1:37" ht="15.75" customHeight="1" x14ac:dyDescent="0.2">
      <c r="A86" s="1"/>
      <c r="B86" s="1"/>
      <c r="C86" s="1"/>
      <c r="D86" s="1"/>
      <c r="E86" s="1"/>
      <c r="F86" s="1"/>
      <c r="G86" s="1"/>
      <c r="H86" s="76"/>
      <c r="I86" s="17"/>
      <c r="J86" s="17"/>
      <c r="K86" s="75"/>
      <c r="L86" s="15"/>
      <c r="M86" s="15"/>
      <c r="N86" s="15"/>
      <c r="O86" s="15"/>
      <c r="P86" s="1133"/>
      <c r="Q86" s="124"/>
      <c r="R86" s="124"/>
      <c r="S86" s="124"/>
      <c r="T86" s="124"/>
      <c r="U86" s="124"/>
      <c r="V86" s="1135"/>
      <c r="W86" s="1135" t="str">
        <f t="shared" si="119"/>
        <v/>
      </c>
      <c r="X86" s="1135"/>
      <c r="Y86" s="1135" t="str">
        <f t="shared" ref="Y86:AA86" si="133">IF(S86="","",CEILING(S86*1.02,0.5))</f>
        <v/>
      </c>
      <c r="Z86" s="1135" t="str">
        <f t="shared" si="133"/>
        <v/>
      </c>
      <c r="AA86" s="1135" t="str">
        <f t="shared" si="133"/>
        <v/>
      </c>
      <c r="AB86" s="31"/>
      <c r="AC86" s="1"/>
      <c r="AD86" s="1"/>
      <c r="AE86" s="1"/>
      <c r="AF86" s="1"/>
      <c r="AG86" s="1"/>
      <c r="AH86" s="1"/>
      <c r="AI86" s="1"/>
      <c r="AJ86" s="1"/>
      <c r="AK86" s="1"/>
    </row>
    <row r="87" spans="1:37" ht="15.75" customHeight="1" x14ac:dyDescent="0.2">
      <c r="A87" s="1"/>
      <c r="B87" s="1"/>
      <c r="C87" s="1"/>
      <c r="D87" s="1"/>
      <c r="E87" s="1"/>
      <c r="F87" s="1"/>
      <c r="G87" s="1"/>
      <c r="H87" s="76"/>
      <c r="I87" s="17"/>
      <c r="J87" s="17"/>
      <c r="K87" s="75"/>
      <c r="L87" s="15"/>
      <c r="M87" s="15"/>
      <c r="N87" s="15"/>
      <c r="O87" s="15"/>
      <c r="P87" s="1133"/>
      <c r="Q87" s="124"/>
      <c r="R87" s="124"/>
      <c r="S87" s="124"/>
      <c r="T87" s="124"/>
      <c r="U87" s="124"/>
      <c r="V87" s="1135"/>
      <c r="W87" s="1135" t="str">
        <f t="shared" si="119"/>
        <v/>
      </c>
      <c r="X87" s="1135"/>
      <c r="Y87" s="1135" t="str">
        <f t="shared" ref="Y87:AA87" si="134">IF(S87="","",CEILING(S87*1.02,0.5))</f>
        <v/>
      </c>
      <c r="Z87" s="1135" t="str">
        <f t="shared" si="134"/>
        <v/>
      </c>
      <c r="AA87" s="1135" t="str">
        <f t="shared" si="134"/>
        <v/>
      </c>
      <c r="AB87" s="31"/>
      <c r="AC87" s="1"/>
      <c r="AD87" s="1"/>
      <c r="AE87" s="1"/>
      <c r="AF87" s="1"/>
      <c r="AG87" s="1"/>
      <c r="AH87" s="1"/>
      <c r="AI87" s="1"/>
      <c r="AJ87" s="1"/>
      <c r="AK87" s="1"/>
    </row>
    <row r="88" spans="1:37" ht="15.75" customHeight="1" x14ac:dyDescent="0.2">
      <c r="A88" s="1"/>
      <c r="B88" s="1"/>
      <c r="C88" s="1"/>
      <c r="D88" s="1"/>
      <c r="E88" s="1"/>
      <c r="F88" s="1"/>
      <c r="G88" s="1"/>
      <c r="H88" s="76"/>
      <c r="I88" s="17"/>
      <c r="J88" s="17"/>
      <c r="K88" s="75"/>
      <c r="L88" s="15"/>
      <c r="M88" s="15"/>
      <c r="N88" s="15"/>
      <c r="O88" s="15"/>
      <c r="P88" s="1133"/>
      <c r="Q88" s="124"/>
      <c r="R88" s="124"/>
      <c r="S88" s="124"/>
      <c r="T88" s="124"/>
      <c r="U88" s="124"/>
      <c r="V88" s="1135"/>
      <c r="W88" s="1135" t="str">
        <f t="shared" si="119"/>
        <v/>
      </c>
      <c r="X88" s="1135"/>
      <c r="Y88" s="1135" t="str">
        <f t="shared" ref="Y88:AA88" si="135">IF(S88="","",CEILING(S88*1.02,0.5))</f>
        <v/>
      </c>
      <c r="Z88" s="1135" t="str">
        <f t="shared" si="135"/>
        <v/>
      </c>
      <c r="AA88" s="1135" t="str">
        <f t="shared" si="135"/>
        <v/>
      </c>
      <c r="AB88" s="31"/>
      <c r="AC88" s="1"/>
      <c r="AD88" s="1"/>
      <c r="AE88" s="1"/>
      <c r="AF88" s="1"/>
      <c r="AG88" s="1"/>
      <c r="AH88" s="1"/>
      <c r="AI88" s="1"/>
      <c r="AJ88" s="1"/>
      <c r="AK88" s="1"/>
    </row>
    <row r="89" spans="1:37" ht="15.75" customHeight="1" x14ac:dyDescent="0.2">
      <c r="A89" s="1"/>
      <c r="B89" s="1"/>
      <c r="C89" s="1"/>
      <c r="D89" s="1"/>
      <c r="E89" s="1"/>
      <c r="F89" s="1"/>
      <c r="G89" s="1"/>
      <c r="H89" s="76"/>
      <c r="I89" s="17"/>
      <c r="J89" s="17"/>
      <c r="K89" s="75"/>
      <c r="L89" s="15"/>
      <c r="M89" s="15"/>
      <c r="N89" s="15"/>
      <c r="O89" s="15"/>
      <c r="P89" s="1133"/>
      <c r="Q89" s="124"/>
      <c r="R89" s="124"/>
      <c r="S89" s="124"/>
      <c r="T89" s="124"/>
      <c r="U89" s="124"/>
      <c r="V89" s="1135"/>
      <c r="W89" s="1135" t="str">
        <f t="shared" si="119"/>
        <v/>
      </c>
      <c r="X89" s="1135"/>
      <c r="Y89" s="1135" t="str">
        <f t="shared" ref="Y89:AA89" si="136">IF(S89="","",CEILING(S89*1.02,0.5))</f>
        <v/>
      </c>
      <c r="Z89" s="1135" t="str">
        <f t="shared" si="136"/>
        <v/>
      </c>
      <c r="AA89" s="1135" t="str">
        <f t="shared" si="136"/>
        <v/>
      </c>
      <c r="AB89" s="31"/>
      <c r="AC89" s="1"/>
      <c r="AD89" s="1"/>
      <c r="AE89" s="1"/>
      <c r="AF89" s="1"/>
      <c r="AG89" s="1"/>
      <c r="AH89" s="1"/>
      <c r="AI89" s="1"/>
      <c r="AJ89" s="1"/>
      <c r="AK89" s="1"/>
    </row>
    <row r="90" spans="1:37" ht="15.75" customHeight="1" x14ac:dyDescent="0.2">
      <c r="A90" s="1"/>
      <c r="B90" s="1"/>
      <c r="C90" s="1"/>
      <c r="D90" s="1"/>
      <c r="E90" s="1"/>
      <c r="F90" s="1"/>
      <c r="G90" s="1"/>
      <c r="H90" s="76"/>
      <c r="I90" s="17"/>
      <c r="J90" s="17"/>
      <c r="K90" s="75"/>
      <c r="L90" s="15"/>
      <c r="M90" s="15"/>
      <c r="N90" s="15"/>
      <c r="O90" s="15"/>
      <c r="P90" s="1133"/>
      <c r="Q90" s="124"/>
      <c r="R90" s="124"/>
      <c r="S90" s="124"/>
      <c r="T90" s="124"/>
      <c r="U90" s="124"/>
      <c r="V90" s="1135"/>
      <c r="W90" s="1135" t="str">
        <f t="shared" si="119"/>
        <v/>
      </c>
      <c r="X90" s="1135"/>
      <c r="Y90" s="1135" t="str">
        <f t="shared" ref="Y90:AA90" si="137">IF(S90="","",CEILING(S90*1.02,0.5))</f>
        <v/>
      </c>
      <c r="Z90" s="1135" t="str">
        <f t="shared" si="137"/>
        <v/>
      </c>
      <c r="AA90" s="1135" t="str">
        <f t="shared" si="137"/>
        <v/>
      </c>
      <c r="AB90" s="31"/>
      <c r="AC90" s="1"/>
      <c r="AD90" s="1"/>
      <c r="AE90" s="1"/>
      <c r="AF90" s="1"/>
      <c r="AG90" s="1"/>
      <c r="AH90" s="1"/>
      <c r="AI90" s="1"/>
      <c r="AJ90" s="1"/>
      <c r="AK90" s="1"/>
    </row>
    <row r="91" spans="1:37" ht="15.75" customHeight="1" x14ac:dyDescent="0.2">
      <c r="A91" s="1"/>
      <c r="B91" s="1"/>
      <c r="C91" s="1"/>
      <c r="D91" s="1"/>
      <c r="E91" s="1"/>
      <c r="F91" s="1"/>
      <c r="G91" s="1"/>
      <c r="H91" s="76"/>
      <c r="I91" s="17"/>
      <c r="J91" s="17"/>
      <c r="K91" s="75"/>
      <c r="L91" s="15"/>
      <c r="M91" s="15"/>
      <c r="N91" s="15"/>
      <c r="O91" s="15"/>
      <c r="P91" s="1133"/>
      <c r="Q91" s="124"/>
      <c r="R91" s="124"/>
      <c r="S91" s="124"/>
      <c r="T91" s="124"/>
      <c r="U91" s="124"/>
      <c r="V91" s="1135"/>
      <c r="W91" s="1135" t="str">
        <f t="shared" si="119"/>
        <v/>
      </c>
      <c r="X91" s="1135"/>
      <c r="Y91" s="1135" t="str">
        <f t="shared" ref="Y91:AA91" si="138">IF(S91="","",CEILING(S91*1.02,0.5))</f>
        <v/>
      </c>
      <c r="Z91" s="1135" t="str">
        <f t="shared" si="138"/>
        <v/>
      </c>
      <c r="AA91" s="1135" t="str">
        <f t="shared" si="138"/>
        <v/>
      </c>
      <c r="AB91" s="31"/>
      <c r="AC91" s="1"/>
      <c r="AD91" s="1"/>
      <c r="AE91" s="1"/>
      <c r="AF91" s="1"/>
      <c r="AG91" s="1"/>
      <c r="AH91" s="1"/>
      <c r="AI91" s="1"/>
      <c r="AJ91" s="1"/>
      <c r="AK91" s="1"/>
    </row>
    <row r="92" spans="1:37" ht="15.75" customHeight="1" x14ac:dyDescent="0.2">
      <c r="A92" s="1"/>
      <c r="B92" s="1"/>
      <c r="C92" s="1"/>
      <c r="D92" s="1"/>
      <c r="E92" s="1"/>
      <c r="F92" s="1"/>
      <c r="G92" s="1"/>
      <c r="H92" s="76"/>
      <c r="I92" s="17"/>
      <c r="J92" s="17"/>
      <c r="K92" s="75"/>
      <c r="L92" s="15"/>
      <c r="M92" s="15"/>
      <c r="N92" s="15"/>
      <c r="O92" s="15"/>
      <c r="P92" s="1133"/>
      <c r="Q92" s="75"/>
      <c r="R92" s="75"/>
      <c r="S92" s="16"/>
      <c r="T92" s="17"/>
      <c r="U92" s="17"/>
      <c r="V92" s="1133"/>
      <c r="W92" s="1133" t="str">
        <f t="shared" si="119"/>
        <v/>
      </c>
      <c r="X92" s="1133"/>
      <c r="Y92" s="1133" t="str">
        <f t="shared" ref="Y92:AA92" si="139">IF(S92="","",CEILING(S92*1.02,0.5))</f>
        <v/>
      </c>
      <c r="Z92" s="1133" t="str">
        <f t="shared" si="139"/>
        <v/>
      </c>
      <c r="AA92" s="1133" t="str">
        <f t="shared" si="139"/>
        <v/>
      </c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ht="15.75" customHeight="1" x14ac:dyDescent="0.2">
      <c r="A93" s="1"/>
      <c r="B93" s="1"/>
      <c r="C93" s="1"/>
      <c r="D93" s="1"/>
      <c r="E93" s="1"/>
      <c r="F93" s="1"/>
      <c r="G93" s="1"/>
      <c r="H93" s="76"/>
      <c r="I93" s="17"/>
      <c r="J93" s="17"/>
      <c r="K93" s="75"/>
      <c r="L93" s="15"/>
      <c r="M93" s="15"/>
      <c r="N93" s="15"/>
      <c r="O93" s="15"/>
      <c r="P93" s="1133"/>
      <c r="Q93" s="75"/>
      <c r="R93" s="75"/>
      <c r="S93" s="16"/>
      <c r="T93" s="17"/>
      <c r="U93" s="17"/>
      <c r="V93" s="1133"/>
      <c r="W93" s="1133" t="str">
        <f t="shared" si="119"/>
        <v/>
      </c>
      <c r="X93" s="1133"/>
      <c r="Y93" s="1133" t="str">
        <f t="shared" ref="Y93:AA93" si="140">IF(S93="","",CEILING(S93*1.02,0.5))</f>
        <v/>
      </c>
      <c r="Z93" s="1133" t="str">
        <f t="shared" si="140"/>
        <v/>
      </c>
      <c r="AA93" s="1133" t="str">
        <f t="shared" si="140"/>
        <v/>
      </c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ht="15.75" customHeight="1" x14ac:dyDescent="0.2">
      <c r="A94" s="1"/>
      <c r="B94" s="1"/>
      <c r="C94" s="1"/>
      <c r="D94" s="1"/>
      <c r="E94" s="1"/>
      <c r="F94" s="1"/>
      <c r="G94" s="1"/>
      <c r="H94" s="76"/>
      <c r="I94" s="17"/>
      <c r="J94" s="17"/>
      <c r="K94" s="75"/>
      <c r="L94" s="15"/>
      <c r="M94" s="15"/>
      <c r="N94" s="15"/>
      <c r="O94" s="15"/>
      <c r="P94" s="1133"/>
      <c r="Q94" s="75"/>
      <c r="R94" s="75"/>
      <c r="S94" s="16"/>
      <c r="T94" s="17"/>
      <c r="U94" s="17"/>
      <c r="V94" s="1133"/>
      <c r="W94" s="1133" t="str">
        <f t="shared" si="119"/>
        <v/>
      </c>
      <c r="X94" s="1133"/>
      <c r="Y94" s="1133" t="str">
        <f t="shared" ref="Y94:AA94" si="141">IF(S94="","",CEILING(S94*1.02,0.5))</f>
        <v/>
      </c>
      <c r="Z94" s="1133" t="str">
        <f t="shared" si="141"/>
        <v/>
      </c>
      <c r="AA94" s="1133" t="str">
        <f t="shared" si="141"/>
        <v/>
      </c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ht="15.75" customHeight="1" x14ac:dyDescent="0.2">
      <c r="A95" s="1"/>
      <c r="B95" s="1"/>
      <c r="C95" s="1"/>
      <c r="D95" s="1"/>
      <c r="E95" s="1"/>
      <c r="F95" s="1"/>
      <c r="G95" s="1"/>
      <c r="H95" s="76"/>
      <c r="I95" s="17"/>
      <c r="J95" s="17"/>
      <c r="K95" s="75"/>
      <c r="L95" s="15"/>
      <c r="M95" s="15"/>
      <c r="N95" s="15"/>
      <c r="O95" s="15"/>
      <c r="P95" s="1133"/>
      <c r="Q95" s="75"/>
      <c r="R95" s="75"/>
      <c r="S95" s="16"/>
      <c r="T95" s="17"/>
      <c r="U95" s="17"/>
      <c r="V95" s="18"/>
      <c r="W95" s="1133" t="str">
        <f t="shared" si="119"/>
        <v/>
      </c>
      <c r="X95" s="1133"/>
      <c r="Y95" s="1133" t="str">
        <f t="shared" ref="Y95:AA95" si="142">IF(S95="","",CEILING(S95*1.02,0.5))</f>
        <v/>
      </c>
      <c r="Z95" s="1133" t="str">
        <f t="shared" si="142"/>
        <v/>
      </c>
      <c r="AA95" s="1133" t="str">
        <f t="shared" si="142"/>
        <v/>
      </c>
      <c r="AB95" s="22"/>
      <c r="AC95" s="1"/>
      <c r="AD95" s="1"/>
      <c r="AE95" s="1"/>
      <c r="AF95" s="1"/>
      <c r="AG95" s="1"/>
      <c r="AH95" s="1"/>
      <c r="AI95" s="1"/>
      <c r="AJ95" s="1"/>
      <c r="AK95" s="1"/>
    </row>
    <row r="96" spans="1:37" ht="15.75" customHeight="1" x14ac:dyDescent="0.2">
      <c r="A96" s="1"/>
      <c r="B96" s="1"/>
      <c r="C96" s="1"/>
      <c r="D96" s="1"/>
      <c r="E96" s="1"/>
      <c r="F96" s="1"/>
      <c r="G96" s="1"/>
      <c r="H96" s="76"/>
      <c r="I96" s="17"/>
      <c r="J96" s="17"/>
      <c r="K96" s="75"/>
      <c r="L96" s="15"/>
      <c r="M96" s="15"/>
      <c r="N96" s="15"/>
      <c r="O96" s="15"/>
      <c r="P96" s="1133"/>
      <c r="Q96" s="75"/>
      <c r="R96" s="75"/>
      <c r="S96" s="16"/>
      <c r="T96" s="17"/>
      <c r="U96" s="17"/>
      <c r="V96" s="18"/>
      <c r="W96" s="1133" t="str">
        <f t="shared" si="119"/>
        <v/>
      </c>
      <c r="X96" s="1133"/>
      <c r="Y96" s="1133" t="str">
        <f t="shared" ref="Y96:AA96" si="143">IF(S96="","",CEILING(S96*1.02,0.5))</f>
        <v/>
      </c>
      <c r="Z96" s="1133" t="str">
        <f t="shared" si="143"/>
        <v/>
      </c>
      <c r="AA96" s="1133" t="str">
        <f t="shared" si="143"/>
        <v/>
      </c>
      <c r="AB96" s="22"/>
      <c r="AC96" s="1"/>
      <c r="AD96" s="1"/>
      <c r="AE96" s="1"/>
      <c r="AF96" s="1"/>
      <c r="AG96" s="1"/>
      <c r="AH96" s="1"/>
      <c r="AI96" s="1"/>
      <c r="AJ96" s="1"/>
      <c r="AK96" s="1"/>
    </row>
    <row r="97" spans="1:37" ht="15.75" customHeight="1" x14ac:dyDescent="0.2">
      <c r="A97" s="1"/>
      <c r="B97" s="1"/>
      <c r="C97" s="1"/>
      <c r="D97" s="1"/>
      <c r="E97" s="1"/>
      <c r="F97" s="1"/>
      <c r="G97" s="1"/>
      <c r="H97" s="68"/>
      <c r="I97" s="35"/>
      <c r="J97" s="39"/>
      <c r="K97" s="14"/>
      <c r="L97" s="15"/>
      <c r="M97" s="15"/>
      <c r="N97" s="15"/>
      <c r="O97" s="15"/>
      <c r="P97" s="1133"/>
      <c r="Q97" s="1130"/>
      <c r="R97" s="1130"/>
      <c r="S97" s="1130"/>
      <c r="T97" s="1130"/>
      <c r="U97" s="1130"/>
      <c r="V97" s="18"/>
      <c r="W97" s="1133" t="str">
        <f t="shared" si="119"/>
        <v/>
      </c>
      <c r="X97" s="1133"/>
      <c r="Y97" s="1133" t="str">
        <f t="shared" ref="Y97:AA97" si="144">IF(S97="","",CEILING(S97*1.02,0.5))</f>
        <v/>
      </c>
      <c r="Z97" s="1133" t="str">
        <f t="shared" si="144"/>
        <v/>
      </c>
      <c r="AA97" s="1133" t="str">
        <f t="shared" si="144"/>
        <v/>
      </c>
      <c r="AB97" s="22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5.75" customHeight="1" x14ac:dyDescent="0.25">
      <c r="A98" s="1"/>
      <c r="B98" s="1"/>
      <c r="C98" s="1"/>
      <c r="D98" s="1"/>
      <c r="E98" s="1"/>
      <c r="F98" s="1"/>
      <c r="G98" s="1"/>
      <c r="H98" s="77"/>
      <c r="I98" s="1127"/>
      <c r="J98" s="1127"/>
      <c r="K98" s="1127"/>
      <c r="L98" s="15"/>
      <c r="M98" s="15"/>
      <c r="N98" s="15"/>
      <c r="O98" s="15"/>
      <c r="P98" s="1133"/>
      <c r="Q98" s="1130"/>
      <c r="R98" s="1130"/>
      <c r="S98" s="1130"/>
      <c r="T98" s="1130"/>
      <c r="U98" s="1130"/>
      <c r="V98" s="18"/>
      <c r="W98" s="1133" t="str">
        <f t="shared" si="119"/>
        <v/>
      </c>
      <c r="X98" s="1133"/>
      <c r="Y98" s="1133" t="str">
        <f t="shared" ref="Y98:AA98" si="145">IF(S98="","",CEILING(S98*1.02,0.5))</f>
        <v/>
      </c>
      <c r="Z98" s="1133" t="str">
        <f t="shared" si="145"/>
        <v/>
      </c>
      <c r="AA98" s="1133" t="str">
        <f t="shared" si="145"/>
        <v/>
      </c>
      <c r="AB98" s="22"/>
      <c r="AC98" s="1"/>
      <c r="AD98" s="1"/>
      <c r="AE98" s="1"/>
      <c r="AF98" s="1"/>
      <c r="AG98" s="1"/>
      <c r="AH98" s="1"/>
      <c r="AI98" s="1"/>
      <c r="AJ98" s="1"/>
      <c r="AK98" s="1"/>
    </row>
    <row r="99" spans="1:37" ht="15.75" customHeight="1" x14ac:dyDescent="0.2">
      <c r="A99" s="1"/>
      <c r="B99" s="1"/>
      <c r="C99" s="1"/>
      <c r="D99" s="1"/>
      <c r="E99" s="1"/>
      <c r="F99" s="1"/>
      <c r="G99" s="1"/>
      <c r="H99" s="1127"/>
      <c r="I99" s="1"/>
      <c r="J99" s="1"/>
      <c r="K99" s="1"/>
      <c r="L99" s="15"/>
      <c r="M99" s="15"/>
      <c r="N99" s="15"/>
      <c r="O99" s="15"/>
      <c r="P99" s="1133"/>
      <c r="Q99" s="1130"/>
      <c r="R99" s="1130"/>
      <c r="S99" s="1130"/>
      <c r="T99" s="1130"/>
      <c r="U99" s="1130"/>
      <c r="V99" s="18"/>
      <c r="W99" s="1133" t="str">
        <f t="shared" si="119"/>
        <v/>
      </c>
      <c r="X99" s="1133"/>
      <c r="Y99" s="1133" t="str">
        <f t="shared" ref="Y99:AA99" si="146">IF(S99="","",CEILING(S99*1.02,0.5))</f>
        <v/>
      </c>
      <c r="Z99" s="1133" t="str">
        <f t="shared" si="146"/>
        <v/>
      </c>
      <c r="AA99" s="1133" t="str">
        <f t="shared" si="146"/>
        <v/>
      </c>
      <c r="AB99" s="22"/>
      <c r="AC99" s="1"/>
      <c r="AD99" s="1"/>
      <c r="AE99" s="1"/>
      <c r="AF99" s="1"/>
      <c r="AG99" s="1"/>
      <c r="AH99" s="1"/>
      <c r="AI99" s="1"/>
      <c r="AJ99" s="1"/>
      <c r="AK99" s="1"/>
    </row>
    <row r="100" spans="1:37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64"/>
      <c r="J100" s="1133"/>
      <c r="K100" s="1133"/>
      <c r="L100" s="15"/>
      <c r="M100" s="15"/>
      <c r="N100" s="15"/>
      <c r="O100" s="15"/>
      <c r="P100" s="1133"/>
      <c r="Q100" s="16"/>
      <c r="R100" s="16"/>
      <c r="S100" s="17"/>
      <c r="T100" s="17"/>
      <c r="U100" s="1130"/>
      <c r="V100" s="18"/>
      <c r="W100" s="1133" t="str">
        <f t="shared" si="119"/>
        <v/>
      </c>
      <c r="X100" s="1133"/>
      <c r="Y100" s="1133" t="str">
        <f t="shared" ref="Y100:AA100" si="147">IF(S100="","",CEILING(S100*1.02,0.5))</f>
        <v/>
      </c>
      <c r="Z100" s="1133" t="str">
        <f t="shared" si="147"/>
        <v/>
      </c>
      <c r="AA100" s="1133" t="str">
        <f t="shared" si="147"/>
        <v/>
      </c>
      <c r="AB100" s="22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ht="15.75" customHeight="1" x14ac:dyDescent="0.2">
      <c r="A101" s="1"/>
      <c r="B101" s="1"/>
      <c r="C101" s="1"/>
      <c r="D101" s="1"/>
      <c r="E101" s="1"/>
      <c r="F101" s="1"/>
      <c r="G101" s="1"/>
      <c r="H101" s="4"/>
      <c r="I101" s="64"/>
      <c r="J101" s="1133"/>
      <c r="K101" s="1133"/>
      <c r="L101" s="15"/>
      <c r="M101" s="15"/>
      <c r="N101" s="15"/>
      <c r="O101" s="15"/>
      <c r="P101" s="1133"/>
      <c r="Q101" s="16"/>
      <c r="R101" s="16"/>
      <c r="S101" s="17"/>
      <c r="T101" s="17"/>
      <c r="U101" s="1130"/>
      <c r="V101" s="18"/>
      <c r="W101" s="1133" t="str">
        <f t="shared" si="119"/>
        <v/>
      </c>
      <c r="X101" s="1133"/>
      <c r="Y101" s="1133" t="str">
        <f t="shared" ref="Y101:AA101" si="148">IF(S101="","",CEILING(S101*1.02,0.5))</f>
        <v/>
      </c>
      <c r="Z101" s="1133" t="str">
        <f t="shared" si="148"/>
        <v/>
      </c>
      <c r="AA101" s="1133" t="str">
        <f t="shared" si="148"/>
        <v/>
      </c>
      <c r="AB101" s="22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ht="15.75" customHeight="1" x14ac:dyDescent="0.2">
      <c r="A102" s="1"/>
      <c r="B102" s="1"/>
      <c r="C102" s="1"/>
      <c r="D102" s="1"/>
      <c r="E102" s="1"/>
      <c r="F102" s="1"/>
      <c r="G102" s="1"/>
      <c r="H102" s="4"/>
      <c r="I102" s="64"/>
      <c r="J102" s="1133"/>
      <c r="K102" s="14"/>
      <c r="L102" s="15"/>
      <c r="M102" s="15"/>
      <c r="N102" s="15"/>
      <c r="O102" s="15"/>
      <c r="P102" s="1133"/>
      <c r="Q102" s="16"/>
      <c r="R102" s="16"/>
      <c r="S102" s="17"/>
      <c r="T102" s="17"/>
      <c r="U102" s="1130"/>
      <c r="V102" s="18"/>
      <c r="W102" s="1133" t="str">
        <f t="shared" si="119"/>
        <v/>
      </c>
      <c r="X102" s="1133"/>
      <c r="Y102" s="1133" t="str">
        <f t="shared" ref="Y102:AA102" si="149">IF(S102="","",CEILING(S102*1.02,0.5))</f>
        <v/>
      </c>
      <c r="Z102" s="1133" t="str">
        <f t="shared" si="149"/>
        <v/>
      </c>
      <c r="AA102" s="1133" t="str">
        <f t="shared" si="149"/>
        <v/>
      </c>
      <c r="AB102" s="22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ht="15.75" customHeight="1" x14ac:dyDescent="0.2">
      <c r="A103" s="1"/>
      <c r="B103" s="1"/>
      <c r="C103" s="1"/>
      <c r="D103" s="1"/>
      <c r="E103" s="1"/>
      <c r="F103" s="1"/>
      <c r="G103" s="1"/>
      <c r="H103" s="4"/>
      <c r="I103" s="64"/>
      <c r="J103" s="1133"/>
      <c r="K103" s="1133"/>
      <c r="L103" s="15"/>
      <c r="M103" s="15"/>
      <c r="N103" s="15"/>
      <c r="O103" s="15"/>
      <c r="P103" s="1133"/>
      <c r="Q103" s="16"/>
      <c r="R103" s="16"/>
      <c r="S103" s="17"/>
      <c r="T103" s="17"/>
      <c r="U103" s="1130"/>
      <c r="V103" s="18"/>
      <c r="W103" s="1133" t="str">
        <f t="shared" si="119"/>
        <v/>
      </c>
      <c r="X103" s="1133"/>
      <c r="Y103" s="1133" t="str">
        <f t="shared" ref="Y103:AA103" si="150">IF(S103="","",CEILING(S103*1.02,0.5))</f>
        <v/>
      </c>
      <c r="Z103" s="1133" t="str">
        <f t="shared" si="150"/>
        <v/>
      </c>
      <c r="AA103" s="1133" t="str">
        <f t="shared" si="150"/>
        <v/>
      </c>
      <c r="AB103" s="22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ht="15.75" customHeight="1" x14ac:dyDescent="0.2">
      <c r="A104" s="1"/>
      <c r="B104" s="1"/>
      <c r="C104" s="1"/>
      <c r="D104" s="1"/>
      <c r="E104" s="1"/>
      <c r="F104" s="1"/>
      <c r="G104" s="1"/>
      <c r="H104" s="4"/>
      <c r="I104" s="64"/>
      <c r="J104" s="1133"/>
      <c r="K104" s="14"/>
      <c r="L104" s="15"/>
      <c r="M104" s="15"/>
      <c r="N104" s="15"/>
      <c r="O104" s="15"/>
      <c r="P104" s="1133"/>
      <c r="Q104" s="16"/>
      <c r="R104" s="16"/>
      <c r="S104" s="17"/>
      <c r="T104" s="17"/>
      <c r="U104" s="1130"/>
      <c r="V104" s="18"/>
      <c r="W104" s="1133" t="str">
        <f t="shared" si="119"/>
        <v/>
      </c>
      <c r="X104" s="1133"/>
      <c r="Y104" s="1133" t="str">
        <f t="shared" ref="Y104:AA104" si="151">IF(S104="","",CEILING(S104*1.02,0.5))</f>
        <v/>
      </c>
      <c r="Z104" s="1133" t="str">
        <f t="shared" si="151"/>
        <v/>
      </c>
      <c r="AA104" s="1133" t="str">
        <f t="shared" si="151"/>
        <v/>
      </c>
      <c r="AB104" s="22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ht="15.75" customHeight="1" x14ac:dyDescent="0.2">
      <c r="A105" s="1"/>
      <c r="B105" s="1"/>
      <c r="C105" s="1"/>
      <c r="D105" s="1"/>
      <c r="E105" s="1"/>
      <c r="F105" s="1"/>
      <c r="G105" s="1"/>
      <c r="H105" s="4"/>
      <c r="I105" s="64"/>
      <c r="J105" s="1133"/>
      <c r="K105" s="14"/>
      <c r="L105" s="15"/>
      <c r="M105" s="15"/>
      <c r="N105" s="15"/>
      <c r="O105" s="15"/>
      <c r="P105" s="1133"/>
      <c r="Q105" s="16"/>
      <c r="R105" s="16"/>
      <c r="S105" s="17"/>
      <c r="T105" s="17"/>
      <c r="U105" s="1130"/>
      <c r="V105" s="18"/>
      <c r="W105" s="1133" t="str">
        <f t="shared" ref="W105:W136" si="152">IF(Q105="","",CEILING(Q105*1.02,0.5))</f>
        <v/>
      </c>
      <c r="X105" s="1133"/>
      <c r="Y105" s="1133" t="str">
        <f t="shared" ref="Y105:AA105" si="153">IF(S105="","",CEILING(S105*1.02,0.5))</f>
        <v/>
      </c>
      <c r="Z105" s="1133" t="str">
        <f t="shared" si="153"/>
        <v/>
      </c>
      <c r="AA105" s="1133" t="str">
        <f t="shared" si="153"/>
        <v/>
      </c>
      <c r="AB105" s="22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ht="15.75" customHeight="1" x14ac:dyDescent="0.2">
      <c r="A106" s="1"/>
      <c r="B106" s="1"/>
      <c r="C106" s="1"/>
      <c r="D106" s="1"/>
      <c r="E106" s="1"/>
      <c r="F106" s="1"/>
      <c r="G106" s="1"/>
      <c r="H106" s="4"/>
      <c r="I106" s="64"/>
      <c r="J106" s="1133"/>
      <c r="K106" s="1133"/>
      <c r="L106" s="15"/>
      <c r="M106" s="15"/>
      <c r="N106" s="15"/>
      <c r="O106" s="15"/>
      <c r="P106" s="1133"/>
      <c r="Q106" s="16"/>
      <c r="R106" s="16"/>
      <c r="S106" s="17"/>
      <c r="T106" s="17"/>
      <c r="U106" s="1130"/>
      <c r="V106" s="18"/>
      <c r="W106" s="1133" t="str">
        <f t="shared" si="152"/>
        <v/>
      </c>
      <c r="X106" s="1133"/>
      <c r="Y106" s="1133" t="str">
        <f t="shared" ref="Y106:AA106" si="154">IF(S106="","",CEILING(S106*1.02,0.5))</f>
        <v/>
      </c>
      <c r="Z106" s="1133" t="str">
        <f t="shared" si="154"/>
        <v/>
      </c>
      <c r="AA106" s="1133" t="str">
        <f t="shared" si="154"/>
        <v/>
      </c>
      <c r="AB106" s="22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ht="15.75" customHeight="1" x14ac:dyDescent="0.2">
      <c r="A107" s="1"/>
      <c r="B107" s="1"/>
      <c r="C107" s="1"/>
      <c r="D107" s="1"/>
      <c r="E107" s="1"/>
      <c r="F107" s="1"/>
      <c r="G107" s="1"/>
      <c r="H107" s="4"/>
      <c r="I107" s="64"/>
      <c r="J107" s="1133"/>
      <c r="K107" s="1133"/>
      <c r="L107" s="15"/>
      <c r="M107" s="15"/>
      <c r="N107" s="15"/>
      <c r="O107" s="15"/>
      <c r="P107" s="1133"/>
      <c r="Q107" s="16"/>
      <c r="R107" s="16"/>
      <c r="S107" s="17"/>
      <c r="T107" s="17"/>
      <c r="U107" s="1130"/>
      <c r="V107" s="18"/>
      <c r="W107" s="1133" t="str">
        <f t="shared" si="152"/>
        <v/>
      </c>
      <c r="X107" s="1133"/>
      <c r="Y107" s="1133" t="str">
        <f t="shared" ref="Y107:AA107" si="155">IF(S107="","",CEILING(S107*1.02,0.5))</f>
        <v/>
      </c>
      <c r="Z107" s="1133" t="str">
        <f t="shared" si="155"/>
        <v/>
      </c>
      <c r="AA107" s="1133" t="str">
        <f t="shared" si="155"/>
        <v/>
      </c>
      <c r="AB107" s="22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 ht="15.75" customHeight="1" x14ac:dyDescent="0.2">
      <c r="A108" s="1"/>
      <c r="B108" s="1"/>
      <c r="C108" s="1"/>
      <c r="D108" s="1"/>
      <c r="E108" s="1"/>
      <c r="F108" s="1"/>
      <c r="G108" s="1"/>
      <c r="H108" s="4"/>
      <c r="I108" s="64"/>
      <c r="J108" s="1133"/>
      <c r="K108" s="1133"/>
      <c r="L108" s="15"/>
      <c r="M108" s="15"/>
      <c r="N108" s="15"/>
      <c r="O108" s="15"/>
      <c r="P108" s="1133"/>
      <c r="Q108" s="16"/>
      <c r="R108" s="16"/>
      <c r="S108" s="17"/>
      <c r="T108" s="17"/>
      <c r="U108" s="1130"/>
      <c r="V108" s="18"/>
      <c r="W108" s="1133" t="str">
        <f t="shared" si="152"/>
        <v/>
      </c>
      <c r="X108" s="1133"/>
      <c r="Y108" s="1133" t="str">
        <f t="shared" ref="Y108:AA108" si="156">IF(S108="","",CEILING(S108*1.02,0.5))</f>
        <v/>
      </c>
      <c r="Z108" s="1133" t="str">
        <f t="shared" si="156"/>
        <v/>
      </c>
      <c r="AA108" s="1133" t="str">
        <f t="shared" si="156"/>
        <v/>
      </c>
      <c r="AB108" s="22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 ht="15.75" customHeight="1" x14ac:dyDescent="0.2">
      <c r="A109" s="1"/>
      <c r="B109" s="1"/>
      <c r="C109" s="1"/>
      <c r="D109" s="1"/>
      <c r="E109" s="1"/>
      <c r="F109" s="1"/>
      <c r="G109" s="1"/>
      <c r="H109" s="4"/>
      <c r="I109" s="64"/>
      <c r="J109" s="1133"/>
      <c r="K109" s="1133"/>
      <c r="L109" s="15"/>
      <c r="M109" s="15"/>
      <c r="N109" s="15"/>
      <c r="O109" s="15"/>
      <c r="P109" s="1133"/>
      <c r="Q109" s="16"/>
      <c r="R109" s="16"/>
      <c r="S109" s="17"/>
      <c r="T109" s="17"/>
      <c r="U109" s="1130"/>
      <c r="V109" s="18"/>
      <c r="W109" s="1133" t="str">
        <f t="shared" si="152"/>
        <v/>
      </c>
      <c r="X109" s="1133"/>
      <c r="Y109" s="1133" t="str">
        <f t="shared" ref="Y109:AA109" si="157">IF(S109="","",CEILING(S109*1.02,0.5))</f>
        <v/>
      </c>
      <c r="Z109" s="1133" t="str">
        <f t="shared" si="157"/>
        <v/>
      </c>
      <c r="AA109" s="1133" t="str">
        <f t="shared" si="157"/>
        <v/>
      </c>
      <c r="AB109" s="22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ht="15.75" customHeight="1" x14ac:dyDescent="0.2">
      <c r="A110" s="1"/>
      <c r="B110" s="1"/>
      <c r="C110" s="1"/>
      <c r="D110" s="1"/>
      <c r="E110" s="1"/>
      <c r="F110" s="1"/>
      <c r="G110" s="1"/>
      <c r="H110" s="4"/>
      <c r="I110" s="64"/>
      <c r="J110" s="1133"/>
      <c r="K110" s="14"/>
      <c r="L110" s="15"/>
      <c r="M110" s="15"/>
      <c r="N110" s="15"/>
      <c r="O110" s="15"/>
      <c r="P110" s="1133"/>
      <c r="Q110" s="16"/>
      <c r="R110" s="16"/>
      <c r="S110" s="17"/>
      <c r="T110" s="17"/>
      <c r="U110" s="1130"/>
      <c r="V110" s="18"/>
      <c r="W110" s="1133" t="str">
        <f t="shared" si="152"/>
        <v/>
      </c>
      <c r="X110" s="1133"/>
      <c r="Y110" s="1133" t="str">
        <f t="shared" ref="Y110:AA110" si="158">IF(S110="","",CEILING(S110*1.02,0.5))</f>
        <v/>
      </c>
      <c r="Z110" s="1133" t="str">
        <f t="shared" si="158"/>
        <v/>
      </c>
      <c r="AA110" s="1133" t="str">
        <f t="shared" si="158"/>
        <v/>
      </c>
      <c r="AB110" s="22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 ht="15.75" customHeight="1" x14ac:dyDescent="0.2">
      <c r="A111" s="1"/>
      <c r="B111" s="1"/>
      <c r="C111" s="1"/>
      <c r="D111" s="1"/>
      <c r="E111" s="1"/>
      <c r="F111" s="1"/>
      <c r="G111" s="1"/>
      <c r="H111" s="4"/>
      <c r="I111" s="64"/>
      <c r="J111" s="1133"/>
      <c r="K111" s="1133"/>
      <c r="L111" s="15"/>
      <c r="M111" s="15"/>
      <c r="N111" s="15"/>
      <c r="O111" s="15"/>
      <c r="P111" s="1133"/>
      <c r="Q111" s="16"/>
      <c r="R111" s="16"/>
      <c r="S111" s="17"/>
      <c r="T111" s="17"/>
      <c r="U111" s="1130"/>
      <c r="V111" s="18"/>
      <c r="W111" s="1133" t="str">
        <f t="shared" si="152"/>
        <v/>
      </c>
      <c r="X111" s="1133"/>
      <c r="Y111" s="1133" t="str">
        <f t="shared" ref="Y111:AA111" si="159">IF(S111="","",CEILING(S111*1.02,0.5))</f>
        <v/>
      </c>
      <c r="Z111" s="1133" t="str">
        <f t="shared" si="159"/>
        <v/>
      </c>
      <c r="AA111" s="1133" t="str">
        <f t="shared" si="159"/>
        <v/>
      </c>
      <c r="AB111" s="22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ht="15.75" customHeight="1" x14ac:dyDescent="0.2">
      <c r="A112" s="1"/>
      <c r="B112" s="1"/>
      <c r="C112" s="1"/>
      <c r="D112" s="1"/>
      <c r="E112" s="1"/>
      <c r="F112" s="1"/>
      <c r="G112" s="1"/>
      <c r="H112" s="4"/>
      <c r="I112" s="64"/>
      <c r="J112" s="1133"/>
      <c r="K112" s="1133"/>
      <c r="L112" s="15"/>
      <c r="M112" s="15"/>
      <c r="N112" s="15"/>
      <c r="O112" s="15"/>
      <c r="P112" s="1133"/>
      <c r="Q112" s="16"/>
      <c r="R112" s="16"/>
      <c r="S112" s="17"/>
      <c r="T112" s="17"/>
      <c r="U112" s="1130"/>
      <c r="V112" s="18"/>
      <c r="W112" s="1133" t="str">
        <f t="shared" si="152"/>
        <v/>
      </c>
      <c r="X112" s="1133"/>
      <c r="Y112" s="1133" t="str">
        <f t="shared" ref="Y112:AA112" si="160">IF(S112="","",CEILING(S112*1.02,0.5))</f>
        <v/>
      </c>
      <c r="Z112" s="1133" t="str">
        <f t="shared" si="160"/>
        <v/>
      </c>
      <c r="AA112" s="1133" t="str">
        <f t="shared" si="160"/>
        <v/>
      </c>
      <c r="AB112" s="22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 ht="15.75" customHeight="1" x14ac:dyDescent="0.2">
      <c r="A113" s="1"/>
      <c r="B113" s="1"/>
      <c r="C113" s="1"/>
      <c r="D113" s="1"/>
      <c r="E113" s="1"/>
      <c r="F113" s="1"/>
      <c r="G113" s="1"/>
      <c r="H113" s="4"/>
      <c r="I113" s="64"/>
      <c r="J113" s="1133"/>
      <c r="K113" s="1133"/>
      <c r="L113" s="15"/>
      <c r="M113" s="15"/>
      <c r="N113" s="15"/>
      <c r="O113" s="15"/>
      <c r="P113" s="1133"/>
      <c r="Q113" s="16"/>
      <c r="R113" s="16"/>
      <c r="S113" s="17"/>
      <c r="T113" s="17"/>
      <c r="U113" s="1130"/>
      <c r="V113" s="18"/>
      <c r="W113" s="1133" t="str">
        <f t="shared" si="152"/>
        <v/>
      </c>
      <c r="X113" s="1133"/>
      <c r="Y113" s="1133" t="str">
        <f t="shared" ref="Y113:AA113" si="161">IF(S113="","",CEILING(S113*1.02,0.5))</f>
        <v/>
      </c>
      <c r="Z113" s="1133" t="str">
        <f t="shared" si="161"/>
        <v/>
      </c>
      <c r="AA113" s="1133" t="str">
        <f t="shared" si="161"/>
        <v/>
      </c>
      <c r="AB113" s="22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 ht="15.75" customHeight="1" x14ac:dyDescent="0.2">
      <c r="A114" s="1"/>
      <c r="B114" s="1"/>
      <c r="C114" s="1"/>
      <c r="D114" s="1"/>
      <c r="E114" s="1"/>
      <c r="F114" s="1"/>
      <c r="G114" s="1"/>
      <c r="H114" s="4"/>
      <c r="I114" s="64"/>
      <c r="J114" s="1133"/>
      <c r="K114" s="1133"/>
      <c r="L114" s="15"/>
      <c r="M114" s="15"/>
      <c r="N114" s="15"/>
      <c r="O114" s="15"/>
      <c r="P114" s="1133"/>
      <c r="Q114" s="16"/>
      <c r="R114" s="16"/>
      <c r="S114" s="17"/>
      <c r="T114" s="17"/>
      <c r="U114" s="1130"/>
      <c r="V114" s="18"/>
      <c r="W114" s="1133" t="str">
        <f t="shared" si="152"/>
        <v/>
      </c>
      <c r="X114" s="1133"/>
      <c r="Y114" s="1133" t="str">
        <f t="shared" ref="Y114:AA114" si="162">IF(S114="","",CEILING(S114*1.02,0.5))</f>
        <v/>
      </c>
      <c r="Z114" s="1133" t="str">
        <f t="shared" si="162"/>
        <v/>
      </c>
      <c r="AA114" s="1133" t="str">
        <f t="shared" si="162"/>
        <v/>
      </c>
      <c r="AB114" s="22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5.75" customHeight="1" x14ac:dyDescent="0.2">
      <c r="A115" s="1"/>
      <c r="B115" s="1"/>
      <c r="C115" s="1"/>
      <c r="D115" s="1"/>
      <c r="E115" s="1"/>
      <c r="F115" s="1"/>
      <c r="G115" s="1"/>
      <c r="H115" s="4"/>
      <c r="I115" s="64"/>
      <c r="J115" s="1133"/>
      <c r="K115" s="1133"/>
      <c r="L115" s="15"/>
      <c r="M115" s="15"/>
      <c r="N115" s="15"/>
      <c r="O115" s="15"/>
      <c r="P115" s="1133"/>
      <c r="Q115" s="16"/>
      <c r="R115" s="16"/>
      <c r="S115" s="17"/>
      <c r="T115" s="17"/>
      <c r="U115" s="1130"/>
      <c r="V115" s="18"/>
      <c r="W115" s="1133" t="str">
        <f t="shared" si="152"/>
        <v/>
      </c>
      <c r="X115" s="1133"/>
      <c r="Y115" s="1133" t="str">
        <f t="shared" ref="Y115:AA115" si="163">IF(S115="","",CEILING(S115*1.02,0.5))</f>
        <v/>
      </c>
      <c r="Z115" s="1133" t="str">
        <f t="shared" si="163"/>
        <v/>
      </c>
      <c r="AA115" s="1133" t="str">
        <f t="shared" si="163"/>
        <v/>
      </c>
      <c r="AB115" s="22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5.75" customHeight="1" x14ac:dyDescent="0.2">
      <c r="A116" s="1"/>
      <c r="B116" s="1"/>
      <c r="C116" s="1"/>
      <c r="D116" s="1"/>
      <c r="E116" s="1"/>
      <c r="F116" s="1"/>
      <c r="G116" s="1"/>
      <c r="H116" s="4"/>
      <c r="I116" s="64"/>
      <c r="J116" s="1133"/>
      <c r="K116" s="1133"/>
      <c r="L116" s="15"/>
      <c r="M116" s="15"/>
      <c r="N116" s="15"/>
      <c r="O116" s="15"/>
      <c r="P116" s="1133"/>
      <c r="Q116" s="16"/>
      <c r="R116" s="16"/>
      <c r="S116" s="17"/>
      <c r="T116" s="17"/>
      <c r="U116" s="1130"/>
      <c r="V116" s="18"/>
      <c r="W116" s="1133" t="str">
        <f t="shared" si="152"/>
        <v/>
      </c>
      <c r="X116" s="1133"/>
      <c r="Y116" s="1133" t="str">
        <f t="shared" ref="Y116:AA116" si="164">IF(S116="","",CEILING(S116*1.02,0.5))</f>
        <v/>
      </c>
      <c r="Z116" s="1133" t="str">
        <f t="shared" si="164"/>
        <v/>
      </c>
      <c r="AA116" s="1133" t="str">
        <f t="shared" si="164"/>
        <v/>
      </c>
      <c r="AB116" s="22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5.75" customHeight="1" x14ac:dyDescent="0.2">
      <c r="A117" s="1"/>
      <c r="B117" s="1"/>
      <c r="C117" s="1"/>
      <c r="D117" s="1"/>
      <c r="E117" s="1"/>
      <c r="F117" s="1"/>
      <c r="G117" s="1"/>
      <c r="H117" s="4"/>
      <c r="I117" s="64"/>
      <c r="J117" s="1133"/>
      <c r="K117" s="1133"/>
      <c r="L117" s="15"/>
      <c r="M117" s="15"/>
      <c r="N117" s="15"/>
      <c r="O117" s="15"/>
      <c r="P117" s="1133"/>
      <c r="Q117" s="16"/>
      <c r="R117" s="16"/>
      <c r="S117" s="17"/>
      <c r="T117" s="17"/>
      <c r="U117" s="1130"/>
      <c r="V117" s="18"/>
      <c r="W117" s="1133" t="str">
        <f t="shared" si="152"/>
        <v/>
      </c>
      <c r="X117" s="1133"/>
      <c r="Y117" s="1133" t="str">
        <f t="shared" ref="Y117:AA117" si="165">IF(S117="","",CEILING(S117*1.02,0.5))</f>
        <v/>
      </c>
      <c r="Z117" s="1133" t="str">
        <f t="shared" si="165"/>
        <v/>
      </c>
      <c r="AA117" s="1133" t="str">
        <f t="shared" si="165"/>
        <v/>
      </c>
      <c r="AB117" s="22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ht="15.75" customHeight="1" x14ac:dyDescent="0.2">
      <c r="A118" s="1"/>
      <c r="B118" s="1"/>
      <c r="C118" s="1"/>
      <c r="D118" s="1"/>
      <c r="E118" s="1"/>
      <c r="F118" s="1"/>
      <c r="G118" s="1"/>
      <c r="H118" s="4"/>
      <c r="I118" s="64"/>
      <c r="J118" s="1133"/>
      <c r="K118" s="1133"/>
      <c r="L118" s="15"/>
      <c r="M118" s="15"/>
      <c r="N118" s="15"/>
      <c r="O118" s="15"/>
      <c r="P118" s="1133"/>
      <c r="Q118" s="16"/>
      <c r="R118" s="16"/>
      <c r="S118" s="17"/>
      <c r="T118" s="17"/>
      <c r="U118" s="1130"/>
      <c r="V118" s="18"/>
      <c r="W118" s="1133" t="str">
        <f t="shared" si="152"/>
        <v/>
      </c>
      <c r="X118" s="1133"/>
      <c r="Y118" s="1133" t="str">
        <f t="shared" ref="Y118:AA118" si="166">IF(S118="","",CEILING(S118*1.02,0.5))</f>
        <v/>
      </c>
      <c r="Z118" s="1133" t="str">
        <f t="shared" si="166"/>
        <v/>
      </c>
      <c r="AA118" s="1133" t="str">
        <f t="shared" si="166"/>
        <v/>
      </c>
      <c r="AB118" s="22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 ht="15.75" customHeight="1" x14ac:dyDescent="0.2">
      <c r="A119" s="1"/>
      <c r="B119" s="1"/>
      <c r="C119" s="1"/>
      <c r="D119" s="1"/>
      <c r="E119" s="1"/>
      <c r="F119" s="1"/>
      <c r="G119" s="1"/>
      <c r="H119" s="1127"/>
      <c r="I119" s="64"/>
      <c r="J119" s="1133"/>
      <c r="K119" s="1133"/>
      <c r="L119" s="15"/>
      <c r="M119" s="15"/>
      <c r="N119" s="15"/>
      <c r="O119" s="15"/>
      <c r="P119" s="1133"/>
      <c r="Q119" s="16"/>
      <c r="R119" s="16"/>
      <c r="S119" s="17"/>
      <c r="T119" s="17"/>
      <c r="U119" s="1130"/>
      <c r="V119" s="18"/>
      <c r="W119" s="1133" t="str">
        <f t="shared" si="152"/>
        <v/>
      </c>
      <c r="X119" s="1133"/>
      <c r="Y119" s="1133" t="str">
        <f t="shared" ref="Y119:AA119" si="167">IF(S119="","",CEILING(S119*1.02,0.5))</f>
        <v/>
      </c>
      <c r="Z119" s="1133" t="str">
        <f t="shared" si="167"/>
        <v/>
      </c>
      <c r="AA119" s="1133" t="str">
        <f t="shared" si="167"/>
        <v/>
      </c>
      <c r="AB119" s="22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 ht="15.75" customHeight="1" x14ac:dyDescent="0.2">
      <c r="A120" s="1"/>
      <c r="B120" s="1"/>
      <c r="C120" s="1"/>
      <c r="D120" s="1"/>
      <c r="E120" s="1"/>
      <c r="F120" s="1"/>
      <c r="G120" s="1"/>
      <c r="H120" s="4"/>
      <c r="I120" s="64"/>
      <c r="J120" s="1133"/>
      <c r="K120" s="1133"/>
      <c r="L120" s="15"/>
      <c r="M120" s="15"/>
      <c r="N120" s="15"/>
      <c r="O120" s="15"/>
      <c r="P120" s="1133"/>
      <c r="Q120" s="16"/>
      <c r="R120" s="16"/>
      <c r="S120" s="17"/>
      <c r="T120" s="17"/>
      <c r="U120" s="1130"/>
      <c r="V120" s="18"/>
      <c r="W120" s="1133" t="str">
        <f t="shared" si="152"/>
        <v/>
      </c>
      <c r="X120" s="1133"/>
      <c r="Y120" s="1133" t="str">
        <f t="shared" ref="Y120:AA120" si="168">IF(S120="","",CEILING(S120*1.02,0.5))</f>
        <v/>
      </c>
      <c r="Z120" s="1133" t="str">
        <f t="shared" si="168"/>
        <v/>
      </c>
      <c r="AA120" s="1133" t="str">
        <f t="shared" si="168"/>
        <v/>
      </c>
      <c r="AB120" s="22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 ht="15.75" customHeight="1" x14ac:dyDescent="0.2">
      <c r="A121" s="1"/>
      <c r="B121" s="1"/>
      <c r="C121" s="1"/>
      <c r="D121" s="1"/>
      <c r="E121" s="1"/>
      <c r="F121" s="1"/>
      <c r="G121" s="1"/>
      <c r="H121" s="4"/>
      <c r="I121" s="64"/>
      <c r="J121" s="1133"/>
      <c r="K121" s="1133"/>
      <c r="L121" s="15"/>
      <c r="M121" s="15"/>
      <c r="N121" s="15"/>
      <c r="O121" s="15"/>
      <c r="P121" s="1133"/>
      <c r="Q121" s="16"/>
      <c r="R121" s="16"/>
      <c r="S121" s="17"/>
      <c r="T121" s="17"/>
      <c r="U121" s="1130"/>
      <c r="V121" s="18"/>
      <c r="W121" s="1133" t="str">
        <f t="shared" si="152"/>
        <v/>
      </c>
      <c r="X121" s="1133"/>
      <c r="Y121" s="1133" t="str">
        <f t="shared" ref="Y121:AA121" si="169">IF(S121="","",CEILING(S121*1.02,0.5))</f>
        <v/>
      </c>
      <c r="Z121" s="1133" t="str">
        <f t="shared" si="169"/>
        <v/>
      </c>
      <c r="AA121" s="1133" t="str">
        <f t="shared" si="169"/>
        <v/>
      </c>
      <c r="AB121" s="22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 ht="15.75" customHeight="1" x14ac:dyDescent="0.2">
      <c r="A122" s="1"/>
      <c r="B122" s="1"/>
      <c r="C122" s="1"/>
      <c r="D122" s="1"/>
      <c r="E122" s="1"/>
      <c r="F122" s="1"/>
      <c r="G122" s="1"/>
      <c r="H122" s="4"/>
      <c r="I122" s="64"/>
      <c r="J122" s="1133"/>
      <c r="K122" s="1133"/>
      <c r="L122" s="15"/>
      <c r="M122" s="15"/>
      <c r="N122" s="15"/>
      <c r="O122" s="15"/>
      <c r="P122" s="1133"/>
      <c r="Q122" s="16"/>
      <c r="R122" s="16"/>
      <c r="S122" s="17"/>
      <c r="T122" s="17"/>
      <c r="U122" s="1130"/>
      <c r="V122" s="18"/>
      <c r="W122" s="1133" t="str">
        <f t="shared" si="152"/>
        <v/>
      </c>
      <c r="X122" s="1133"/>
      <c r="Y122" s="1133" t="str">
        <f t="shared" ref="Y122:AA122" si="170">IF(S122="","",CEILING(S122*1.02,0.5))</f>
        <v/>
      </c>
      <c r="Z122" s="1133" t="str">
        <f t="shared" si="170"/>
        <v/>
      </c>
      <c r="AA122" s="1133" t="str">
        <f t="shared" si="170"/>
        <v/>
      </c>
      <c r="AB122" s="22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133"/>
      <c r="J123" s="1133"/>
      <c r="K123" s="1133"/>
      <c r="L123" s="15"/>
      <c r="M123" s="15"/>
      <c r="N123" s="15"/>
      <c r="O123" s="15"/>
      <c r="P123" s="1133"/>
      <c r="Q123" s="16"/>
      <c r="R123" s="16"/>
      <c r="S123" s="17"/>
      <c r="T123" s="17"/>
      <c r="U123" s="1130"/>
      <c r="V123" s="18"/>
      <c r="W123" s="1133" t="str">
        <f t="shared" si="152"/>
        <v/>
      </c>
      <c r="X123" s="1133"/>
      <c r="Y123" s="1133" t="str">
        <f t="shared" ref="Y123:AA123" si="171">IF(S123="","",CEILING(S123*1.02,0.5))</f>
        <v/>
      </c>
      <c r="Z123" s="1133" t="str">
        <f t="shared" si="171"/>
        <v/>
      </c>
      <c r="AA123" s="1133" t="str">
        <f t="shared" si="171"/>
        <v/>
      </c>
      <c r="AB123" s="22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 ht="15.75" customHeight="1" x14ac:dyDescent="0.2">
      <c r="A124" s="1"/>
      <c r="B124" s="1"/>
      <c r="C124" s="1"/>
      <c r="D124" s="1"/>
      <c r="E124" s="1"/>
      <c r="F124" s="1"/>
      <c r="G124" s="1"/>
      <c r="H124" s="4"/>
      <c r="I124" s="1133"/>
      <c r="J124" s="1133"/>
      <c r="K124" s="1133"/>
      <c r="L124" s="15"/>
      <c r="M124" s="15"/>
      <c r="N124" s="15"/>
      <c r="O124" s="15"/>
      <c r="P124" s="1133"/>
      <c r="Q124" s="19"/>
      <c r="R124" s="19"/>
      <c r="S124" s="1130"/>
      <c r="T124" s="1130"/>
      <c r="U124" s="1130"/>
      <c r="V124" s="18"/>
      <c r="W124" s="1133" t="str">
        <f t="shared" si="152"/>
        <v/>
      </c>
      <c r="X124" s="1133"/>
      <c r="Y124" s="1133" t="str">
        <f t="shared" ref="Y124:AA124" si="172">IF(S124="","",CEILING(S124*1.02,0.5))</f>
        <v/>
      </c>
      <c r="Z124" s="1133" t="str">
        <f t="shared" si="172"/>
        <v/>
      </c>
      <c r="AA124" s="1133" t="str">
        <f t="shared" si="172"/>
        <v/>
      </c>
      <c r="AB124" s="22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 ht="15.75" customHeight="1" x14ac:dyDescent="0.25">
      <c r="A125" s="1"/>
      <c r="B125" s="1"/>
      <c r="C125" s="1"/>
      <c r="D125" s="1"/>
      <c r="E125" s="1"/>
      <c r="F125" s="1"/>
      <c r="G125" s="1"/>
      <c r="H125" s="77"/>
      <c r="I125" s="1133"/>
      <c r="J125" s="1133"/>
      <c r="K125" s="1133"/>
      <c r="L125" s="15"/>
      <c r="M125" s="15"/>
      <c r="N125" s="15"/>
      <c r="O125" s="15"/>
      <c r="P125" s="1133"/>
      <c r="Q125" s="19"/>
      <c r="R125" s="19"/>
      <c r="S125" s="1130"/>
      <c r="T125" s="1130"/>
      <c r="U125" s="1130"/>
      <c r="V125" s="18"/>
      <c r="W125" s="1133" t="str">
        <f t="shared" si="152"/>
        <v/>
      </c>
      <c r="X125" s="1133"/>
      <c r="Y125" s="1133" t="str">
        <f t="shared" ref="Y125:AA125" si="173">IF(S125="","",CEILING(S125*1.02,0.5))</f>
        <v/>
      </c>
      <c r="Z125" s="1133" t="str">
        <f t="shared" si="173"/>
        <v/>
      </c>
      <c r="AA125" s="1133" t="str">
        <f t="shared" si="173"/>
        <v/>
      </c>
      <c r="AB125" s="22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 ht="15.75" customHeight="1" x14ac:dyDescent="0.2">
      <c r="A126" s="1"/>
      <c r="B126" s="1"/>
      <c r="C126" s="1"/>
      <c r="D126" s="1"/>
      <c r="E126" s="1"/>
      <c r="F126" s="1"/>
      <c r="G126" s="1"/>
      <c r="H126" s="4"/>
      <c r="I126" s="1133"/>
      <c r="J126" s="1133"/>
      <c r="K126" s="1133"/>
      <c r="L126" s="15"/>
      <c r="M126" s="15"/>
      <c r="N126" s="15"/>
      <c r="O126" s="15"/>
      <c r="P126" s="1133"/>
      <c r="Q126" s="19"/>
      <c r="R126" s="19"/>
      <c r="S126" s="1130"/>
      <c r="T126" s="1130"/>
      <c r="U126" s="1130"/>
      <c r="V126" s="18"/>
      <c r="W126" s="1133" t="str">
        <f t="shared" si="152"/>
        <v/>
      </c>
      <c r="X126" s="1133"/>
      <c r="Y126" s="1133" t="str">
        <f t="shared" ref="Y126:AA126" si="174">IF(S126="","",CEILING(S126*1.02,0.5))</f>
        <v/>
      </c>
      <c r="Z126" s="1133" t="str">
        <f t="shared" si="174"/>
        <v/>
      </c>
      <c r="AA126" s="1133" t="str">
        <f t="shared" si="174"/>
        <v/>
      </c>
      <c r="AB126" s="22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 ht="15.75" customHeight="1" x14ac:dyDescent="0.2">
      <c r="A127" s="1"/>
      <c r="B127" s="1"/>
      <c r="C127" s="1"/>
      <c r="D127" s="1"/>
      <c r="E127" s="1"/>
      <c r="F127" s="1"/>
      <c r="G127" s="1"/>
      <c r="H127" s="65"/>
      <c r="I127" s="66"/>
      <c r="J127" s="1127"/>
      <c r="K127" s="37"/>
      <c r="L127" s="15"/>
      <c r="M127" s="15"/>
      <c r="N127" s="15"/>
      <c r="O127" s="15"/>
      <c r="P127" s="1133"/>
      <c r="Q127" s="16"/>
      <c r="R127" s="16"/>
      <c r="S127" s="1130"/>
      <c r="T127" s="1130"/>
      <c r="U127" s="1130"/>
      <c r="V127" s="18"/>
      <c r="W127" s="1133" t="str">
        <f t="shared" si="152"/>
        <v/>
      </c>
      <c r="X127" s="1133"/>
      <c r="Y127" s="1133" t="str">
        <f t="shared" ref="Y127:AA127" si="175">IF(S127="","",CEILING(S127*1.02,0.5))</f>
        <v/>
      </c>
      <c r="Z127" s="1133" t="str">
        <f t="shared" si="175"/>
        <v/>
      </c>
      <c r="AA127" s="1133" t="str">
        <f t="shared" si="175"/>
        <v/>
      </c>
      <c r="AB127" s="22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 ht="15.75" customHeight="1" x14ac:dyDescent="0.2">
      <c r="A128" s="1"/>
      <c r="B128" s="1"/>
      <c r="C128" s="1"/>
      <c r="D128" s="1"/>
      <c r="E128" s="1"/>
      <c r="F128" s="1"/>
      <c r="G128" s="1"/>
      <c r="H128" s="65"/>
      <c r="I128" s="66"/>
      <c r="J128" s="1127"/>
      <c r="K128" s="37"/>
      <c r="L128" s="15"/>
      <c r="M128" s="15"/>
      <c r="N128" s="15"/>
      <c r="O128" s="15"/>
      <c r="P128" s="1133"/>
      <c r="Q128" s="16"/>
      <c r="R128" s="16"/>
      <c r="S128" s="1130"/>
      <c r="T128" s="1130"/>
      <c r="U128" s="1130"/>
      <c r="V128" s="18"/>
      <c r="W128" s="1133" t="str">
        <f t="shared" si="152"/>
        <v/>
      </c>
      <c r="X128" s="1133"/>
      <c r="Y128" s="1133" t="str">
        <f t="shared" ref="Y128:AA128" si="176">IF(S128="","",CEILING(S128*1.02,0.5))</f>
        <v/>
      </c>
      <c r="Z128" s="1133" t="str">
        <f t="shared" si="176"/>
        <v/>
      </c>
      <c r="AA128" s="1133" t="str">
        <f t="shared" si="176"/>
        <v/>
      </c>
      <c r="AB128" s="22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ht="15.75" customHeight="1" x14ac:dyDescent="0.2">
      <c r="A129" s="1"/>
      <c r="B129" s="1"/>
      <c r="C129" s="1"/>
      <c r="D129" s="1"/>
      <c r="E129" s="1"/>
      <c r="F129" s="1"/>
      <c r="G129" s="1"/>
      <c r="H129" s="65"/>
      <c r="I129" s="66"/>
      <c r="J129" s="1127"/>
      <c r="K129" s="1127"/>
      <c r="L129" s="15"/>
      <c r="M129" s="15"/>
      <c r="N129" s="15"/>
      <c r="O129" s="15"/>
      <c r="P129" s="1133"/>
      <c r="Q129" s="16"/>
      <c r="R129" s="16"/>
      <c r="S129" s="1130"/>
      <c r="T129" s="1130"/>
      <c r="U129" s="1130"/>
      <c r="V129" s="18"/>
      <c r="W129" s="1133" t="str">
        <f t="shared" si="152"/>
        <v/>
      </c>
      <c r="X129" s="1133"/>
      <c r="Y129" s="1133" t="str">
        <f t="shared" ref="Y129:AA129" si="177">IF(S129="","",CEILING(S129*1.02,0.5))</f>
        <v/>
      </c>
      <c r="Z129" s="1133" t="str">
        <f t="shared" si="177"/>
        <v/>
      </c>
      <c r="AA129" s="1133" t="str">
        <f t="shared" si="177"/>
        <v/>
      </c>
      <c r="AB129" s="22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5.75" customHeight="1" x14ac:dyDescent="0.2">
      <c r="A130" s="1"/>
      <c r="B130" s="1"/>
      <c r="C130" s="1"/>
      <c r="D130" s="1"/>
      <c r="E130" s="1"/>
      <c r="F130" s="1"/>
      <c r="G130" s="1"/>
      <c r="H130" s="65"/>
      <c r="I130" s="66"/>
      <c r="J130" s="37"/>
      <c r="K130" s="38"/>
      <c r="L130" s="15"/>
      <c r="M130" s="15"/>
      <c r="N130" s="15"/>
      <c r="O130" s="15"/>
      <c r="P130" s="1133"/>
      <c r="Q130" s="16"/>
      <c r="R130" s="16"/>
      <c r="S130" s="1130"/>
      <c r="T130" s="1130"/>
      <c r="U130" s="1130"/>
      <c r="V130" s="18"/>
      <c r="W130" s="1133" t="str">
        <f t="shared" si="152"/>
        <v/>
      </c>
      <c r="X130" s="1133"/>
      <c r="Y130" s="1133" t="str">
        <f t="shared" ref="Y130:AA130" si="178">IF(S130="","",CEILING(S130*1.02,0.5))</f>
        <v/>
      </c>
      <c r="Z130" s="1133" t="str">
        <f t="shared" si="178"/>
        <v/>
      </c>
      <c r="AA130" s="1133" t="str">
        <f t="shared" si="178"/>
        <v/>
      </c>
      <c r="AB130" s="22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5.75" customHeight="1" x14ac:dyDescent="0.2">
      <c r="A131" s="1"/>
      <c r="B131" s="1"/>
      <c r="C131" s="1"/>
      <c r="D131" s="1"/>
      <c r="E131" s="1"/>
      <c r="F131" s="1"/>
      <c r="G131" s="1"/>
      <c r="H131" s="65"/>
      <c r="I131" s="67"/>
      <c r="J131" s="37"/>
      <c r="K131" s="37"/>
      <c r="L131" s="15"/>
      <c r="M131" s="15"/>
      <c r="N131" s="15"/>
      <c r="O131" s="15"/>
      <c r="P131" s="1133"/>
      <c r="Q131" s="21"/>
      <c r="R131" s="21"/>
      <c r="S131" s="8"/>
      <c r="T131" s="1130"/>
      <c r="U131" s="1130"/>
      <c r="V131" s="18"/>
      <c r="W131" s="1133" t="str">
        <f t="shared" si="152"/>
        <v/>
      </c>
      <c r="X131" s="1133"/>
      <c r="Y131" s="1133" t="str">
        <f t="shared" ref="Y131:AA131" si="179">IF(S131="","",CEILING(S131*1.02,0.5))</f>
        <v/>
      </c>
      <c r="Z131" s="1133" t="str">
        <f t="shared" si="179"/>
        <v/>
      </c>
      <c r="AA131" s="1133" t="str">
        <f t="shared" si="179"/>
        <v/>
      </c>
      <c r="AB131" s="22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5.75" customHeight="1" x14ac:dyDescent="0.2">
      <c r="A132" s="1"/>
      <c r="B132" s="1"/>
      <c r="C132" s="1"/>
      <c r="D132" s="1"/>
      <c r="E132" s="1"/>
      <c r="F132" s="1"/>
      <c r="G132" s="1"/>
      <c r="H132" s="68"/>
      <c r="I132" s="35"/>
      <c r="J132" s="39"/>
      <c r="K132" s="14"/>
      <c r="L132" s="15"/>
      <c r="M132" s="15"/>
      <c r="N132" s="15"/>
      <c r="O132" s="15"/>
      <c r="P132" s="1133"/>
      <c r="Q132" s="1133"/>
      <c r="R132" s="1133"/>
      <c r="S132" s="1133"/>
      <c r="T132" s="1133"/>
      <c r="U132" s="1133"/>
      <c r="V132" s="18"/>
      <c r="W132" s="1133" t="str">
        <f t="shared" si="152"/>
        <v/>
      </c>
      <c r="X132" s="1133"/>
      <c r="Y132" s="1133" t="str">
        <f t="shared" ref="Y132:AA132" si="180">IF(S132="","",CEILING(S132*1.02,0.5))</f>
        <v/>
      </c>
      <c r="Z132" s="1133" t="str">
        <f t="shared" si="180"/>
        <v/>
      </c>
      <c r="AA132" s="1133" t="str">
        <f t="shared" si="180"/>
        <v/>
      </c>
      <c r="AB132" s="22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5.75" customHeight="1" x14ac:dyDescent="0.2">
      <c r="A133" s="1"/>
      <c r="B133" s="1"/>
      <c r="C133" s="1"/>
      <c r="D133" s="1"/>
      <c r="E133" s="1"/>
      <c r="F133" s="1"/>
      <c r="G133" s="1"/>
      <c r="H133" s="68"/>
      <c r="I133" s="35"/>
      <c r="J133" s="39"/>
      <c r="K133" s="14"/>
      <c r="L133" s="15"/>
      <c r="M133" s="15"/>
      <c r="N133" s="15"/>
      <c r="O133" s="15"/>
      <c r="P133" s="1133"/>
      <c r="Q133" s="1133"/>
      <c r="R133" s="1133"/>
      <c r="S133" s="1133"/>
      <c r="T133" s="1133"/>
      <c r="U133" s="1133"/>
      <c r="V133" s="18"/>
      <c r="W133" s="1133" t="str">
        <f t="shared" si="152"/>
        <v/>
      </c>
      <c r="X133" s="1133"/>
      <c r="Y133" s="1133" t="str">
        <f t="shared" ref="Y133:AA133" si="181">IF(S133="","",CEILING(S133*1.02,0.5))</f>
        <v/>
      </c>
      <c r="Z133" s="1133" t="str">
        <f t="shared" si="181"/>
        <v/>
      </c>
      <c r="AA133" s="1133" t="str">
        <f t="shared" si="181"/>
        <v/>
      </c>
      <c r="AB133" s="22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5.75" customHeight="1" x14ac:dyDescent="0.2">
      <c r="A134" s="1"/>
      <c r="B134" s="1"/>
      <c r="C134" s="1"/>
      <c r="D134" s="1"/>
      <c r="E134" s="1"/>
      <c r="F134" s="1"/>
      <c r="G134" s="1"/>
      <c r="H134" s="68"/>
      <c r="I134" s="35"/>
      <c r="J134" s="39"/>
      <c r="K134" s="14"/>
      <c r="L134" s="15"/>
      <c r="M134" s="15"/>
      <c r="N134" s="15"/>
      <c r="O134" s="15"/>
      <c r="P134" s="1133"/>
      <c r="Q134" s="1133"/>
      <c r="R134" s="1133"/>
      <c r="S134" s="1133"/>
      <c r="T134" s="1133"/>
      <c r="U134" s="1133"/>
      <c r="V134" s="18"/>
      <c r="W134" s="1133" t="str">
        <f t="shared" si="152"/>
        <v/>
      </c>
      <c r="X134" s="1133"/>
      <c r="Y134" s="1133" t="str">
        <f t="shared" ref="Y134:AA134" si="182">IF(S134="","",CEILING(S134*1.02,0.5))</f>
        <v/>
      </c>
      <c r="Z134" s="1133" t="str">
        <f t="shared" si="182"/>
        <v/>
      </c>
      <c r="AA134" s="1133" t="str">
        <f t="shared" si="182"/>
        <v/>
      </c>
      <c r="AB134" s="22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5.75" customHeight="1" x14ac:dyDescent="0.2">
      <c r="A135" s="1"/>
      <c r="B135" s="1"/>
      <c r="C135" s="1"/>
      <c r="D135" s="1"/>
      <c r="E135" s="1"/>
      <c r="F135" s="1"/>
      <c r="G135" s="1"/>
      <c r="H135" s="68"/>
      <c r="I135" s="35"/>
      <c r="J135" s="39"/>
      <c r="K135" s="14"/>
      <c r="L135" s="15"/>
      <c r="M135" s="15"/>
      <c r="N135" s="15"/>
      <c r="O135" s="15"/>
      <c r="P135" s="1133"/>
      <c r="Q135" s="1133"/>
      <c r="R135" s="1133"/>
      <c r="S135" s="1133"/>
      <c r="T135" s="1133"/>
      <c r="U135" s="1133"/>
      <c r="V135" s="18"/>
      <c r="W135" s="1133" t="str">
        <f t="shared" si="152"/>
        <v/>
      </c>
      <c r="X135" s="1133"/>
      <c r="Y135" s="1133" t="str">
        <f t="shared" ref="Y135:AA135" si="183">IF(S135="","",CEILING(S135*1.02,0.5))</f>
        <v/>
      </c>
      <c r="Z135" s="1133" t="str">
        <f t="shared" si="183"/>
        <v/>
      </c>
      <c r="AA135" s="1133" t="str">
        <f t="shared" si="183"/>
        <v/>
      </c>
      <c r="AB135" s="22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5.75" customHeight="1" x14ac:dyDescent="0.2">
      <c r="A136" s="1"/>
      <c r="B136" s="1"/>
      <c r="C136" s="1"/>
      <c r="D136" s="1"/>
      <c r="E136" s="1"/>
      <c r="F136" s="1"/>
      <c r="G136" s="1"/>
      <c r="H136" s="68"/>
      <c r="I136" s="35"/>
      <c r="J136" s="39"/>
      <c r="K136" s="14"/>
      <c r="L136" s="15"/>
      <c r="M136" s="15"/>
      <c r="N136" s="15"/>
      <c r="O136" s="15"/>
      <c r="P136" s="1133"/>
      <c r="Q136" s="1133"/>
      <c r="R136" s="1133"/>
      <c r="S136" s="1133"/>
      <c r="T136" s="1133"/>
      <c r="U136" s="1133"/>
      <c r="V136" s="18"/>
      <c r="W136" s="1133" t="str">
        <f t="shared" si="152"/>
        <v/>
      </c>
      <c r="X136" s="1133"/>
      <c r="Y136" s="1133" t="str">
        <f t="shared" ref="Y136:AA136" si="184">IF(S136="","",CEILING(S136*1.02,0.5))</f>
        <v/>
      </c>
      <c r="Z136" s="1133" t="str">
        <f t="shared" si="184"/>
        <v/>
      </c>
      <c r="AA136" s="1133" t="str">
        <f t="shared" si="184"/>
        <v/>
      </c>
      <c r="AB136" s="22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5.75" customHeight="1" x14ac:dyDescent="0.2">
      <c r="A137" s="1"/>
      <c r="B137" s="1"/>
      <c r="C137" s="1"/>
      <c r="D137" s="1"/>
      <c r="E137" s="1"/>
      <c r="F137" s="1"/>
      <c r="G137" s="1"/>
      <c r="H137" s="68"/>
      <c r="I137" s="35"/>
      <c r="J137" s="39"/>
      <c r="K137" s="14"/>
      <c r="L137" s="15"/>
      <c r="M137" s="15"/>
      <c r="N137" s="15"/>
      <c r="O137" s="15"/>
      <c r="P137" s="1133"/>
      <c r="Q137" s="1133"/>
      <c r="R137" s="1133"/>
      <c r="S137" s="1133"/>
      <c r="T137" s="1133"/>
      <c r="U137" s="1133"/>
      <c r="V137" s="18"/>
      <c r="W137" s="1133" t="str">
        <f t="shared" ref="W137:W142" si="185">IF(Q137="","",CEILING(Q137*1.02,0.5))</f>
        <v/>
      </c>
      <c r="X137" s="1133"/>
      <c r="Y137" s="1133" t="str">
        <f t="shared" ref="Y137:AA137" si="186">IF(S137="","",CEILING(S137*1.02,0.5))</f>
        <v/>
      </c>
      <c r="Z137" s="1133" t="str">
        <f t="shared" si="186"/>
        <v/>
      </c>
      <c r="AA137" s="1133" t="str">
        <f t="shared" si="186"/>
        <v/>
      </c>
      <c r="AB137" s="22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5.75" customHeight="1" x14ac:dyDescent="0.2">
      <c r="A138" s="1"/>
      <c r="B138" s="1"/>
      <c r="C138" s="1"/>
      <c r="D138" s="1"/>
      <c r="E138" s="1"/>
      <c r="F138" s="1"/>
      <c r="G138" s="1"/>
      <c r="H138" s="68"/>
      <c r="I138" s="35"/>
      <c r="J138" s="39"/>
      <c r="K138" s="14"/>
      <c r="L138" s="15"/>
      <c r="M138" s="15"/>
      <c r="N138" s="15"/>
      <c r="O138" s="15"/>
      <c r="P138" s="1133"/>
      <c r="Q138" s="1133"/>
      <c r="R138" s="1133"/>
      <c r="S138" s="1133"/>
      <c r="T138" s="1133"/>
      <c r="U138" s="1133"/>
      <c r="V138" s="18"/>
      <c r="W138" s="1133" t="str">
        <f t="shared" si="185"/>
        <v/>
      </c>
      <c r="X138" s="1133"/>
      <c r="Y138" s="1133" t="str">
        <f t="shared" ref="Y138:AA138" si="187">IF(S138="","",CEILING(S138*1.02,0.5))</f>
        <v/>
      </c>
      <c r="Z138" s="1133" t="str">
        <f t="shared" si="187"/>
        <v/>
      </c>
      <c r="AA138" s="1133" t="str">
        <f t="shared" si="187"/>
        <v/>
      </c>
      <c r="AB138" s="22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5.75" customHeight="1" x14ac:dyDescent="0.2">
      <c r="A139" s="1"/>
      <c r="B139" s="1"/>
      <c r="C139" s="1"/>
      <c r="D139" s="1"/>
      <c r="E139" s="1"/>
      <c r="F139" s="1"/>
      <c r="G139" s="1"/>
      <c r="H139" s="68"/>
      <c r="I139" s="35"/>
      <c r="J139" s="39"/>
      <c r="K139" s="14"/>
      <c r="L139" s="15"/>
      <c r="M139" s="15"/>
      <c r="N139" s="15"/>
      <c r="O139" s="15"/>
      <c r="P139" s="1133"/>
      <c r="Q139" s="1133"/>
      <c r="R139" s="1133"/>
      <c r="S139" s="1133"/>
      <c r="T139" s="1133"/>
      <c r="U139" s="1133"/>
      <c r="V139" s="18"/>
      <c r="W139" s="1133" t="str">
        <f t="shared" si="185"/>
        <v/>
      </c>
      <c r="X139" s="1133"/>
      <c r="Y139" s="1133" t="str">
        <f t="shared" ref="Y139:AA139" si="188">IF(S139="","",CEILING(S139*1.02,0.5))</f>
        <v/>
      </c>
      <c r="Z139" s="1133" t="str">
        <f t="shared" si="188"/>
        <v/>
      </c>
      <c r="AA139" s="1133" t="str">
        <f t="shared" si="188"/>
        <v/>
      </c>
      <c r="AB139" s="22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5.75" customHeight="1" x14ac:dyDescent="0.2">
      <c r="A140" s="1"/>
      <c r="B140" s="1"/>
      <c r="C140" s="1"/>
      <c r="D140" s="1"/>
      <c r="E140" s="1"/>
      <c r="F140" s="1"/>
      <c r="G140" s="1"/>
      <c r="H140" s="68"/>
      <c r="I140" s="35"/>
      <c r="J140" s="39"/>
      <c r="K140" s="14"/>
      <c r="L140" s="15"/>
      <c r="M140" s="15"/>
      <c r="N140" s="15"/>
      <c r="O140" s="15"/>
      <c r="P140" s="1133"/>
      <c r="Q140" s="1133"/>
      <c r="R140" s="1133"/>
      <c r="S140" s="1133"/>
      <c r="T140" s="1133"/>
      <c r="U140" s="1133"/>
      <c r="V140" s="18"/>
      <c r="W140" s="1133" t="str">
        <f t="shared" si="185"/>
        <v/>
      </c>
      <c r="X140" s="1133"/>
      <c r="Y140" s="1133" t="str">
        <f t="shared" ref="Y140:AA140" si="189">IF(S140="","",CEILING(S140*1.02,0.5))</f>
        <v/>
      </c>
      <c r="Z140" s="1133" t="str">
        <f t="shared" si="189"/>
        <v/>
      </c>
      <c r="AA140" s="1133" t="str">
        <f t="shared" si="189"/>
        <v/>
      </c>
      <c r="AB140" s="22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5.75" customHeight="1" x14ac:dyDescent="0.2">
      <c r="A141" s="1"/>
      <c r="B141" s="1"/>
      <c r="C141" s="1"/>
      <c r="D141" s="1"/>
      <c r="E141" s="1"/>
      <c r="F141" s="1"/>
      <c r="G141" s="1"/>
      <c r="H141" s="68"/>
      <c r="I141" s="35"/>
      <c r="J141" s="39"/>
      <c r="K141" s="14"/>
      <c r="L141" s="15"/>
      <c r="M141" s="15"/>
      <c r="N141" s="15"/>
      <c r="O141" s="15"/>
      <c r="P141" s="1133"/>
      <c r="Q141" s="1133"/>
      <c r="R141" s="1133"/>
      <c r="S141" s="1133"/>
      <c r="T141" s="1133"/>
      <c r="U141" s="1133"/>
      <c r="V141" s="18"/>
      <c r="W141" s="1133" t="str">
        <f t="shared" si="185"/>
        <v/>
      </c>
      <c r="X141" s="1133"/>
      <c r="Y141" s="1133" t="str">
        <f t="shared" ref="Y141:AA141" si="190">IF(S141="","",CEILING(S141*1.02,0.5))</f>
        <v/>
      </c>
      <c r="Z141" s="1133" t="str">
        <f t="shared" si="190"/>
        <v/>
      </c>
      <c r="AA141" s="1133" t="str">
        <f t="shared" si="190"/>
        <v/>
      </c>
      <c r="AB141" s="22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5.75" customHeight="1" x14ac:dyDescent="0.2">
      <c r="A142" s="1"/>
      <c r="B142" s="1"/>
      <c r="C142" s="1"/>
      <c r="D142" s="1"/>
      <c r="E142" s="1"/>
      <c r="F142" s="1"/>
      <c r="G142" s="1"/>
      <c r="H142" s="68"/>
      <c r="I142" s="35"/>
      <c r="J142" s="39"/>
      <c r="K142" s="14"/>
      <c r="L142" s="15"/>
      <c r="M142" s="15"/>
      <c r="N142" s="15"/>
      <c r="O142" s="15"/>
      <c r="P142" s="1133"/>
      <c r="Q142" s="1133"/>
      <c r="R142" s="1133"/>
      <c r="S142" s="1133"/>
      <c r="T142" s="1133"/>
      <c r="U142" s="1133"/>
      <c r="V142" s="18"/>
      <c r="W142" s="1133" t="str">
        <f t="shared" si="185"/>
        <v/>
      </c>
      <c r="X142" s="1133"/>
      <c r="Y142" s="1133" t="str">
        <f t="shared" ref="Y142:AA142" si="191">IF(S142="","",CEILING(S142*1.02,0.5))</f>
        <v/>
      </c>
      <c r="Z142" s="1133" t="str">
        <f t="shared" si="191"/>
        <v/>
      </c>
      <c r="AA142" s="1133" t="str">
        <f t="shared" si="191"/>
        <v/>
      </c>
      <c r="AB142" s="22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5.75" customHeight="1" x14ac:dyDescent="0.2">
      <c r="A143" s="1"/>
      <c r="B143" s="1"/>
      <c r="C143" s="1"/>
      <c r="D143" s="1"/>
      <c r="E143" s="1"/>
      <c r="F143" s="1"/>
      <c r="G143" s="1"/>
      <c r="H143" s="68"/>
      <c r="I143" s="35"/>
      <c r="J143" s="39"/>
      <c r="K143" s="14"/>
      <c r="L143" s="15"/>
      <c r="M143" s="15"/>
      <c r="N143" s="15"/>
      <c r="O143" s="15"/>
      <c r="P143" s="1133"/>
      <c r="Q143" s="1133"/>
      <c r="R143" s="1133"/>
      <c r="S143" s="1133"/>
      <c r="T143" s="1133"/>
      <c r="U143" s="1133"/>
      <c r="V143" s="18"/>
      <c r="W143" s="1133"/>
      <c r="X143" s="1133"/>
      <c r="Y143" s="1133"/>
      <c r="Z143" s="1133"/>
      <c r="AA143" s="1133"/>
      <c r="AB143" s="22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5.75" customHeight="1" x14ac:dyDescent="0.2">
      <c r="A144" s="1"/>
      <c r="B144" s="1"/>
      <c r="C144" s="1"/>
      <c r="D144" s="1"/>
      <c r="E144" s="1"/>
      <c r="F144" s="1"/>
      <c r="G144" s="1"/>
      <c r="H144" s="68"/>
      <c r="I144" s="35"/>
      <c r="J144" s="39"/>
      <c r="K144" s="14"/>
      <c r="L144" s="15"/>
      <c r="M144" s="15"/>
      <c r="N144" s="15"/>
      <c r="O144" s="15"/>
      <c r="P144" s="1133"/>
      <c r="Q144" s="1133"/>
      <c r="R144" s="1133"/>
      <c r="S144" s="1133"/>
      <c r="T144" s="1133"/>
      <c r="U144" s="1133"/>
      <c r="V144" s="18"/>
      <c r="W144" s="1133"/>
      <c r="X144" s="1133"/>
      <c r="Y144" s="1133"/>
      <c r="Z144" s="1133"/>
      <c r="AA144" s="1133"/>
      <c r="AB144" s="22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5.75" customHeight="1" x14ac:dyDescent="0.2">
      <c r="A145" s="1"/>
      <c r="B145" s="1"/>
      <c r="C145" s="1"/>
      <c r="D145" s="1"/>
      <c r="E145" s="1"/>
      <c r="F145" s="1"/>
      <c r="G145" s="1"/>
      <c r="H145" s="68"/>
      <c r="I145" s="35"/>
      <c r="J145" s="39"/>
      <c r="K145" s="14"/>
      <c r="L145" s="15"/>
      <c r="M145" s="15"/>
      <c r="N145" s="15"/>
      <c r="O145" s="15"/>
      <c r="P145" s="1133"/>
      <c r="Q145" s="1133"/>
      <c r="R145" s="1133"/>
      <c r="S145" s="1133"/>
      <c r="T145" s="1133"/>
      <c r="U145" s="1133"/>
      <c r="V145" s="18"/>
      <c r="W145" s="1133"/>
      <c r="X145" s="1133"/>
      <c r="Y145" s="1133"/>
      <c r="Z145" s="1133"/>
      <c r="AA145" s="1133"/>
      <c r="AB145" s="22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5.75" customHeight="1" x14ac:dyDescent="0.2">
      <c r="A146" s="1"/>
      <c r="B146" s="1"/>
      <c r="C146" s="1"/>
      <c r="D146" s="1"/>
      <c r="E146" s="1"/>
      <c r="F146" s="1"/>
      <c r="G146" s="1"/>
      <c r="H146" s="68"/>
      <c r="I146" s="35"/>
      <c r="J146" s="39"/>
      <c r="K146" s="14"/>
      <c r="L146" s="15"/>
      <c r="M146" s="15"/>
      <c r="N146" s="15"/>
      <c r="O146" s="15"/>
      <c r="P146" s="1133"/>
      <c r="Q146" s="1133"/>
      <c r="R146" s="1133"/>
      <c r="S146" s="1133"/>
      <c r="T146" s="1133"/>
      <c r="U146" s="1133"/>
      <c r="V146" s="18"/>
      <c r="W146" s="1133"/>
      <c r="X146" s="1133"/>
      <c r="Y146" s="1133"/>
      <c r="Z146" s="1133"/>
      <c r="AA146" s="1133"/>
      <c r="AB146" s="22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5.75" customHeight="1" x14ac:dyDescent="0.2">
      <c r="A147" s="1"/>
      <c r="B147" s="1"/>
      <c r="C147" s="1"/>
      <c r="D147" s="1"/>
      <c r="E147" s="1"/>
      <c r="F147" s="1"/>
      <c r="G147" s="1"/>
      <c r="H147" s="68"/>
      <c r="I147" s="35"/>
      <c r="J147" s="39"/>
      <c r="K147" s="14"/>
      <c r="L147" s="15"/>
      <c r="M147" s="15"/>
      <c r="N147" s="15"/>
      <c r="O147" s="15"/>
      <c r="P147" s="1133"/>
      <c r="Q147" s="1133"/>
      <c r="R147" s="1133"/>
      <c r="S147" s="1133"/>
      <c r="T147" s="1133"/>
      <c r="U147" s="1133"/>
      <c r="V147" s="18"/>
      <c r="W147" s="1133"/>
      <c r="X147" s="1133"/>
      <c r="Y147" s="1133"/>
      <c r="Z147" s="1133"/>
      <c r="AA147" s="1133"/>
      <c r="AB147" s="22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5.75" customHeight="1" x14ac:dyDescent="0.2">
      <c r="A148" s="1"/>
      <c r="B148" s="1"/>
      <c r="C148" s="1"/>
      <c r="D148" s="1"/>
      <c r="E148" s="1"/>
      <c r="F148" s="1"/>
      <c r="G148" s="1"/>
      <c r="H148" s="68"/>
      <c r="I148" s="35"/>
      <c r="J148" s="39"/>
      <c r="K148" s="14"/>
      <c r="L148" s="15"/>
      <c r="M148" s="15"/>
      <c r="N148" s="15"/>
      <c r="O148" s="15"/>
      <c r="P148" s="1133"/>
      <c r="Q148" s="1133"/>
      <c r="R148" s="1133"/>
      <c r="S148" s="1133"/>
      <c r="T148" s="1133"/>
      <c r="U148" s="1133"/>
      <c r="V148" s="18"/>
      <c r="W148" s="1133"/>
      <c r="X148" s="1133"/>
      <c r="Y148" s="1133"/>
      <c r="Z148" s="1133"/>
      <c r="AA148" s="1133"/>
      <c r="AB148" s="22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5.75" customHeight="1" x14ac:dyDescent="0.2">
      <c r="A149" s="1"/>
      <c r="B149" s="1"/>
      <c r="C149" s="1"/>
      <c r="D149" s="1"/>
      <c r="E149" s="1"/>
      <c r="F149" s="1"/>
      <c r="G149" s="1"/>
      <c r="H149" s="68"/>
      <c r="I149" s="35"/>
      <c r="J149" s="39"/>
      <c r="K149" s="14"/>
      <c r="L149" s="15"/>
      <c r="M149" s="15"/>
      <c r="N149" s="15"/>
      <c r="O149" s="15"/>
      <c r="P149" s="1133"/>
      <c r="Q149" s="1133"/>
      <c r="R149" s="1133"/>
      <c r="S149" s="1133"/>
      <c r="T149" s="1133"/>
      <c r="U149" s="1133"/>
      <c r="V149" s="18"/>
      <c r="W149" s="1133"/>
      <c r="X149" s="1133"/>
      <c r="Y149" s="1133"/>
      <c r="Z149" s="1133"/>
      <c r="AA149" s="1133"/>
      <c r="AB149" s="22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5.75" customHeight="1" x14ac:dyDescent="0.2">
      <c r="A150" s="1"/>
      <c r="B150" s="1"/>
      <c r="C150" s="1"/>
      <c r="D150" s="1"/>
      <c r="E150" s="1"/>
      <c r="F150" s="1"/>
      <c r="G150" s="1"/>
      <c r="H150" s="68"/>
      <c r="I150" s="35"/>
      <c r="J150" s="39"/>
      <c r="K150" s="14"/>
      <c r="L150" s="15"/>
      <c r="M150" s="15"/>
      <c r="N150" s="15"/>
      <c r="O150" s="15"/>
      <c r="P150" s="1133"/>
      <c r="Q150" s="1133"/>
      <c r="R150" s="1133"/>
      <c r="S150" s="1133"/>
      <c r="T150" s="1133"/>
      <c r="U150" s="1133"/>
      <c r="V150" s="18"/>
      <c r="W150" s="1133"/>
      <c r="X150" s="1133"/>
      <c r="Y150" s="1133"/>
      <c r="Z150" s="1133"/>
      <c r="AA150" s="1133"/>
      <c r="AB150" s="22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5.75" customHeight="1" x14ac:dyDescent="0.2">
      <c r="A151" s="1"/>
      <c r="B151" s="1"/>
      <c r="C151" s="1"/>
      <c r="D151" s="1"/>
      <c r="E151" s="1"/>
      <c r="F151" s="1"/>
      <c r="G151" s="1"/>
      <c r="H151" s="68"/>
      <c r="I151" s="35"/>
      <c r="J151" s="39"/>
      <c r="K151" s="14"/>
      <c r="L151" s="15"/>
      <c r="M151" s="15"/>
      <c r="N151" s="15"/>
      <c r="O151" s="15"/>
      <c r="P151" s="1133"/>
      <c r="Q151" s="1133"/>
      <c r="R151" s="1133"/>
      <c r="S151" s="1133"/>
      <c r="T151" s="1133"/>
      <c r="U151" s="1133"/>
      <c r="V151" s="18"/>
      <c r="W151" s="1133"/>
      <c r="X151" s="1133"/>
      <c r="Y151" s="1133"/>
      <c r="Z151" s="1133"/>
      <c r="AA151" s="1133"/>
      <c r="AB151" s="22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5.75" customHeight="1" x14ac:dyDescent="0.2">
      <c r="A152" s="1"/>
      <c r="B152" s="1"/>
      <c r="C152" s="1"/>
      <c r="D152" s="1"/>
      <c r="E152" s="1"/>
      <c r="F152" s="1"/>
      <c r="G152" s="1"/>
      <c r="H152" s="68"/>
      <c r="I152" s="35"/>
      <c r="J152" s="39"/>
      <c r="K152" s="14"/>
      <c r="L152" s="15"/>
      <c r="M152" s="15"/>
      <c r="N152" s="15"/>
      <c r="O152" s="15"/>
      <c r="P152" s="1133"/>
      <c r="Q152" s="1133"/>
      <c r="R152" s="1133"/>
      <c r="S152" s="1133"/>
      <c r="T152" s="1133"/>
      <c r="U152" s="1133"/>
      <c r="V152" s="18"/>
      <c r="W152" s="1133"/>
      <c r="X152" s="1133"/>
      <c r="Y152" s="1133"/>
      <c r="Z152" s="1133"/>
      <c r="AA152" s="1133"/>
      <c r="AB152" s="22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5.75" customHeight="1" x14ac:dyDescent="0.2">
      <c r="A153" s="1"/>
      <c r="B153" s="1"/>
      <c r="C153" s="1"/>
      <c r="D153" s="1"/>
      <c r="E153" s="1"/>
      <c r="F153" s="1"/>
      <c r="G153" s="1"/>
      <c r="H153" s="4"/>
      <c r="I153" s="13"/>
      <c r="J153" s="1133"/>
      <c r="K153" s="14"/>
      <c r="L153" s="15"/>
      <c r="M153" s="15"/>
      <c r="N153" s="15"/>
      <c r="O153" s="15"/>
      <c r="P153" s="1133"/>
      <c r="Q153" s="1133"/>
      <c r="R153" s="1133"/>
      <c r="S153" s="1133"/>
      <c r="T153" s="1133"/>
      <c r="U153" s="1133"/>
      <c r="V153" s="18"/>
      <c r="W153" s="1133" t="str">
        <f>IF(Q153="","",CEILING(Q153*1.02,0.5))</f>
        <v/>
      </c>
      <c r="X153" s="1133"/>
      <c r="Y153" s="1133" t="str">
        <f t="shared" ref="Y153:Z153" si="192">IF(S153="","",CEILING(S153*1.02,0.5))</f>
        <v/>
      </c>
      <c r="Z153" s="1133" t="str">
        <f t="shared" si="192"/>
        <v/>
      </c>
      <c r="AA153" s="1133"/>
      <c r="AB153" s="22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5.75" customHeight="1" x14ac:dyDescent="0.2">
      <c r="A154" s="1"/>
      <c r="B154" s="1"/>
      <c r="C154" s="1"/>
      <c r="D154" s="1"/>
      <c r="E154" s="1"/>
      <c r="F154" s="1"/>
      <c r="G154" s="1"/>
      <c r="H154" s="1133"/>
      <c r="I154" s="64"/>
      <c r="J154" s="1133"/>
      <c r="K154" s="14"/>
      <c r="L154" s="15"/>
      <c r="M154" s="15"/>
      <c r="N154" s="15"/>
      <c r="O154" s="15"/>
      <c r="P154" s="1133"/>
      <c r="Q154" s="1133"/>
      <c r="R154" s="1133"/>
      <c r="S154" s="1133"/>
      <c r="T154" s="1133"/>
      <c r="U154" s="1133"/>
      <c r="V154" s="18"/>
      <c r="W154" s="1133" t="str">
        <f>IF(Q154="","",ROUND(Q154*1.02,2))</f>
        <v/>
      </c>
      <c r="X154" s="1133"/>
      <c r="Y154" s="1133" t="str">
        <f t="shared" ref="Y154:Z154" si="193">IF(S154="","",ROUND(S154*1.02,2))</f>
        <v/>
      </c>
      <c r="Z154" s="1133" t="str">
        <f t="shared" si="193"/>
        <v/>
      </c>
      <c r="AA154" s="1133"/>
      <c r="AB154" s="22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5.75" customHeight="1" x14ac:dyDescent="0.2">
      <c r="A155" s="1"/>
      <c r="B155" s="1"/>
      <c r="C155" s="1"/>
      <c r="D155" s="1"/>
      <c r="E155" s="1"/>
      <c r="F155" s="1"/>
      <c r="G155" s="1"/>
      <c r="H155" s="2"/>
      <c r="I155" s="49"/>
      <c r="J155" s="1133"/>
      <c r="K155" s="1133"/>
      <c r="L155" s="1133"/>
      <c r="M155" s="1133"/>
      <c r="N155" s="1133"/>
      <c r="O155" s="1133"/>
      <c r="P155" s="1133"/>
      <c r="Q155" s="1133"/>
      <c r="R155" s="1133"/>
      <c r="S155" s="1133"/>
      <c r="T155" s="1133"/>
      <c r="U155" s="1133"/>
      <c r="V155" s="1"/>
      <c r="W155" s="1133"/>
      <c r="X155" s="1133"/>
      <c r="Y155" s="1133"/>
      <c r="Z155" s="1133"/>
      <c r="AA155" s="1133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5.75" customHeight="1" x14ac:dyDescent="0.2">
      <c r="A156" s="1"/>
      <c r="B156" s="1"/>
      <c r="C156" s="1"/>
      <c r="D156" s="1"/>
      <c r="E156" s="1"/>
      <c r="F156" s="1"/>
      <c r="G156" s="1"/>
      <c r="H156" s="2"/>
      <c r="I156" s="49"/>
      <c r="J156" s="1133"/>
      <c r="K156" s="1133"/>
      <c r="L156" s="1133"/>
      <c r="M156" s="1133"/>
      <c r="N156" s="1133"/>
      <c r="O156" s="1133"/>
      <c r="P156" s="1133"/>
      <c r="Q156" s="1133"/>
      <c r="R156" s="1133"/>
      <c r="S156" s="1133"/>
      <c r="T156" s="1133"/>
      <c r="U156" s="1133"/>
      <c r="V156" s="1"/>
      <c r="W156" s="1133"/>
      <c r="X156" s="1133"/>
      <c r="Y156" s="1133"/>
      <c r="Z156" s="1133"/>
      <c r="AA156" s="1133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5.75" customHeight="1" x14ac:dyDescent="0.2">
      <c r="A157" s="1"/>
      <c r="B157" s="1"/>
      <c r="C157" s="1"/>
      <c r="D157" s="1"/>
      <c r="E157" s="1"/>
      <c r="F157" s="1"/>
      <c r="G157" s="1"/>
      <c r="H157" s="4"/>
      <c r="I157" s="1"/>
      <c r="J157" s="1133"/>
      <c r="K157" s="1133"/>
      <c r="L157" s="1133"/>
      <c r="M157" s="1133"/>
      <c r="N157" s="1133"/>
      <c r="O157" s="1133"/>
      <c r="P157" s="1133"/>
      <c r="Q157" s="1187"/>
      <c r="R157" s="1187"/>
      <c r="S157" s="1188"/>
      <c r="T157" s="1188"/>
      <c r="U157" s="1188"/>
      <c r="V157" s="1"/>
      <c r="W157" s="1187"/>
      <c r="X157" s="1187"/>
      <c r="Y157" s="1188"/>
      <c r="Z157" s="1188"/>
      <c r="AA157" s="1188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5.75" customHeight="1" x14ac:dyDescent="0.2">
      <c r="A158" s="1"/>
      <c r="B158" s="1"/>
      <c r="C158" s="1"/>
      <c r="D158" s="1"/>
      <c r="E158" s="1"/>
      <c r="F158" s="1"/>
      <c r="G158" s="1"/>
      <c r="H158" s="4"/>
      <c r="I158" s="1"/>
      <c r="J158" s="1133"/>
      <c r="K158" s="1133"/>
      <c r="L158" s="1133"/>
      <c r="M158" s="1133"/>
      <c r="N158" s="1133"/>
      <c r="O158" s="1133"/>
      <c r="P158" s="1133"/>
      <c r="Q158" s="1133"/>
      <c r="R158" s="1133"/>
      <c r="S158" s="1133"/>
      <c r="T158" s="1127"/>
      <c r="U158" s="1127"/>
      <c r="V158" s="1"/>
      <c r="W158" s="1133"/>
      <c r="X158" s="1133"/>
      <c r="Y158" s="1133"/>
      <c r="Z158" s="1127"/>
      <c r="AA158" s="1127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5.75" customHeight="1" x14ac:dyDescent="0.2">
      <c r="A159" s="1"/>
      <c r="B159" s="1"/>
      <c r="C159" s="1"/>
      <c r="D159" s="1"/>
      <c r="E159" s="1"/>
      <c r="F159" s="1"/>
      <c r="G159" s="1"/>
      <c r="H159" s="4"/>
      <c r="I159" s="1"/>
      <c r="J159" s="1133"/>
      <c r="K159" s="1133"/>
      <c r="L159" s="1133"/>
      <c r="M159" s="1133"/>
      <c r="N159" s="1133"/>
      <c r="O159" s="1133"/>
      <c r="P159" s="1133"/>
      <c r="Q159" s="1133"/>
      <c r="R159" s="1133"/>
      <c r="S159" s="1133"/>
      <c r="T159" s="1133"/>
      <c r="U159" s="1133"/>
      <c r="V159" s="22"/>
      <c r="W159" s="1133"/>
      <c r="X159" s="1133"/>
      <c r="Y159" s="1133"/>
      <c r="Z159" s="1133"/>
      <c r="AA159" s="1133"/>
      <c r="AB159" s="22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5.75" customHeight="1" x14ac:dyDescent="0.2">
      <c r="A160" s="1"/>
      <c r="B160" s="1"/>
      <c r="C160" s="1"/>
      <c r="D160" s="1"/>
      <c r="E160" s="1"/>
      <c r="F160" s="1"/>
      <c r="G160" s="1"/>
      <c r="H160" s="1166"/>
      <c r="I160" s="49"/>
      <c r="J160" s="1133"/>
      <c r="K160" s="1133"/>
      <c r="L160" s="1133"/>
      <c r="M160" s="1133"/>
      <c r="N160" s="1133"/>
      <c r="O160" s="1133"/>
      <c r="P160" s="1133"/>
      <c r="Q160" s="1133"/>
      <c r="R160" s="1133"/>
      <c r="S160" s="1133"/>
      <c r="T160" s="1133"/>
      <c r="U160" s="1133"/>
      <c r="V160" s="22"/>
      <c r="W160" s="1133"/>
      <c r="X160" s="1133"/>
      <c r="Y160" s="1133"/>
      <c r="Z160" s="1133"/>
      <c r="AA160" s="1133"/>
      <c r="AB160" s="22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5.75" customHeight="1" x14ac:dyDescent="0.2">
      <c r="A161" s="1"/>
      <c r="B161" s="1"/>
      <c r="C161" s="1"/>
      <c r="D161" s="1"/>
      <c r="E161" s="1"/>
      <c r="F161" s="1"/>
      <c r="G161" s="1"/>
      <c r="H161" s="1166"/>
      <c r="I161" s="49"/>
      <c r="J161" s="1133"/>
      <c r="K161" s="1133"/>
      <c r="L161" s="1133"/>
      <c r="M161" s="1133"/>
      <c r="N161" s="1133"/>
      <c r="O161" s="1133"/>
      <c r="P161" s="1133"/>
      <c r="Q161" s="1133"/>
      <c r="R161" s="1133"/>
      <c r="S161" s="1133"/>
      <c r="T161" s="1133"/>
      <c r="U161" s="1133"/>
      <c r="V161" s="22"/>
      <c r="W161" s="1133"/>
      <c r="X161" s="1133"/>
      <c r="Y161" s="1133"/>
      <c r="Z161" s="1133"/>
      <c r="AA161" s="1133"/>
      <c r="AB161" s="22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5.75" customHeight="1" x14ac:dyDescent="0.2">
      <c r="A162" s="1"/>
      <c r="B162" s="1"/>
      <c r="C162" s="1"/>
      <c r="D162" s="1"/>
      <c r="E162" s="1"/>
      <c r="F162" s="1"/>
      <c r="G162" s="1"/>
      <c r="H162" s="1166"/>
      <c r="I162" s="49"/>
      <c r="J162" s="1133"/>
      <c r="K162" s="1133"/>
      <c r="L162" s="1133"/>
      <c r="M162" s="1133"/>
      <c r="N162" s="1133"/>
      <c r="O162" s="1133"/>
      <c r="P162" s="1133"/>
      <c r="Q162" s="1133"/>
      <c r="R162" s="1133"/>
      <c r="S162" s="1133"/>
      <c r="T162" s="1133"/>
      <c r="U162" s="1133"/>
      <c r="V162" s="22"/>
      <c r="W162" s="1133"/>
      <c r="X162" s="1133"/>
      <c r="Y162" s="1133"/>
      <c r="Z162" s="1133"/>
      <c r="AA162" s="1133"/>
      <c r="AB162" s="22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5.75" customHeight="1" x14ac:dyDescent="0.2">
      <c r="A163" s="1"/>
      <c r="B163" s="1"/>
      <c r="C163" s="1"/>
      <c r="D163" s="1"/>
      <c r="E163" s="1"/>
      <c r="F163" s="1"/>
      <c r="G163" s="1"/>
      <c r="H163" s="1166"/>
      <c r="I163" s="49"/>
      <c r="J163" s="1133"/>
      <c r="K163" s="1133"/>
      <c r="L163" s="1133"/>
      <c r="M163" s="1133"/>
      <c r="N163" s="1133"/>
      <c r="O163" s="1133"/>
      <c r="P163" s="1133"/>
      <c r="Q163" s="1133"/>
      <c r="R163" s="1133"/>
      <c r="S163" s="1133"/>
      <c r="T163" s="1133"/>
      <c r="U163" s="1133"/>
      <c r="V163" s="22"/>
      <c r="W163" s="1133"/>
      <c r="X163" s="1133"/>
      <c r="Y163" s="1133"/>
      <c r="Z163" s="1133"/>
      <c r="AA163" s="1133"/>
      <c r="AB163" s="22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5.75" customHeight="1" x14ac:dyDescent="0.2">
      <c r="A164" s="1"/>
      <c r="B164" s="1"/>
      <c r="C164" s="1"/>
      <c r="D164" s="1"/>
      <c r="E164" s="1"/>
      <c r="F164" s="1"/>
      <c r="G164" s="1"/>
      <c r="H164" s="1166"/>
      <c r="I164" s="49"/>
      <c r="J164" s="1133"/>
      <c r="K164" s="1133"/>
      <c r="L164" s="1133"/>
      <c r="M164" s="1133"/>
      <c r="N164" s="1133"/>
      <c r="O164" s="1133"/>
      <c r="P164" s="1133"/>
      <c r="Q164" s="1133"/>
      <c r="R164" s="1133"/>
      <c r="S164" s="1133"/>
      <c r="T164" s="1133"/>
      <c r="U164" s="1133"/>
      <c r="V164" s="22"/>
      <c r="W164" s="1133"/>
      <c r="X164" s="1133"/>
      <c r="Y164" s="1133"/>
      <c r="Z164" s="1133"/>
      <c r="AA164" s="1133"/>
      <c r="AB164" s="22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5.75" customHeight="1" x14ac:dyDescent="0.2">
      <c r="A165" s="1"/>
      <c r="B165" s="1"/>
      <c r="C165" s="1"/>
      <c r="D165" s="1"/>
      <c r="E165" s="1"/>
      <c r="F165" s="1"/>
      <c r="G165" s="1"/>
      <c r="H165" s="1166"/>
      <c r="I165" s="49"/>
      <c r="J165" s="1133"/>
      <c r="K165" s="1133"/>
      <c r="L165" s="1133"/>
      <c r="M165" s="1133"/>
      <c r="N165" s="1133"/>
      <c r="O165" s="1133"/>
      <c r="P165" s="1133"/>
      <c r="Q165" s="1133"/>
      <c r="R165" s="1133"/>
      <c r="S165" s="1133"/>
      <c r="T165" s="1133"/>
      <c r="U165" s="1133"/>
      <c r="V165" s="22"/>
      <c r="W165" s="1133"/>
      <c r="X165" s="1133"/>
      <c r="Y165" s="1133"/>
      <c r="Z165" s="1133"/>
      <c r="AA165" s="1133"/>
      <c r="AB165" s="22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5.75" customHeight="1" x14ac:dyDescent="0.2">
      <c r="A166" s="1"/>
      <c r="B166" s="1"/>
      <c r="C166" s="1"/>
      <c r="D166" s="1"/>
      <c r="E166" s="1"/>
      <c r="F166" s="1"/>
      <c r="G166" s="1"/>
      <c r="H166" s="1166"/>
      <c r="I166" s="49"/>
      <c r="J166" s="1133"/>
      <c r="K166" s="1133"/>
      <c r="L166" s="1133"/>
      <c r="M166" s="1133"/>
      <c r="N166" s="1133"/>
      <c r="O166" s="1133"/>
      <c r="P166" s="1133"/>
      <c r="Q166" s="1133"/>
      <c r="R166" s="1133"/>
      <c r="S166" s="1133"/>
      <c r="T166" s="1133"/>
      <c r="U166" s="1133"/>
      <c r="V166" s="22"/>
      <c r="W166" s="1133"/>
      <c r="X166" s="1133"/>
      <c r="Y166" s="1133"/>
      <c r="Z166" s="1133"/>
      <c r="AA166" s="1133"/>
      <c r="AB166" s="22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5.75" customHeight="1" x14ac:dyDescent="0.2">
      <c r="A167" s="1"/>
      <c r="B167" s="1"/>
      <c r="C167" s="1"/>
      <c r="D167" s="1"/>
      <c r="E167" s="1"/>
      <c r="F167" s="1"/>
      <c r="G167" s="1"/>
      <c r="H167" s="1166"/>
      <c r="I167" s="49"/>
      <c r="J167" s="1133"/>
      <c r="K167" s="1133"/>
      <c r="L167" s="1133"/>
      <c r="M167" s="1133"/>
      <c r="N167" s="1133"/>
      <c r="O167" s="1133"/>
      <c r="P167" s="1133"/>
      <c r="Q167" s="1133"/>
      <c r="R167" s="1133"/>
      <c r="S167" s="1133"/>
      <c r="T167" s="1133"/>
      <c r="U167" s="1133"/>
      <c r="V167" s="22"/>
      <c r="W167" s="1133"/>
      <c r="X167" s="1133"/>
      <c r="Y167" s="1133"/>
      <c r="Z167" s="1133"/>
      <c r="AA167" s="1133"/>
      <c r="AB167" s="22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5.75" customHeight="1" x14ac:dyDescent="0.2">
      <c r="A168" s="1"/>
      <c r="B168" s="1"/>
      <c r="C168" s="1"/>
      <c r="D168" s="1"/>
      <c r="E168" s="1"/>
      <c r="F168" s="1"/>
      <c r="G168" s="1"/>
      <c r="H168" s="1166"/>
      <c r="I168" s="49"/>
      <c r="J168" s="1133"/>
      <c r="K168" s="1133"/>
      <c r="L168" s="1133"/>
      <c r="M168" s="1133"/>
      <c r="N168" s="1133"/>
      <c r="O168" s="1133"/>
      <c r="P168" s="1133"/>
      <c r="Q168" s="1133"/>
      <c r="R168" s="1133"/>
      <c r="S168" s="1133"/>
      <c r="T168" s="1133"/>
      <c r="U168" s="1133"/>
      <c r="V168" s="22"/>
      <c r="W168" s="1133"/>
      <c r="X168" s="1133"/>
      <c r="Y168" s="1133"/>
      <c r="Z168" s="1133"/>
      <c r="AA168" s="1133"/>
      <c r="AB168" s="22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5.75" customHeight="1" x14ac:dyDescent="0.2">
      <c r="A169" s="1"/>
      <c r="B169" s="1"/>
      <c r="C169" s="1"/>
      <c r="D169" s="1"/>
      <c r="E169" s="1"/>
      <c r="F169" s="1"/>
      <c r="G169" s="1"/>
      <c r="H169" s="1166"/>
      <c r="I169" s="49"/>
      <c r="J169" s="1133"/>
      <c r="K169" s="1133"/>
      <c r="L169" s="1133"/>
      <c r="M169" s="1133"/>
      <c r="N169" s="1133"/>
      <c r="O169" s="1133"/>
      <c r="P169" s="1133"/>
      <c r="Q169" s="1133"/>
      <c r="R169" s="1133"/>
      <c r="S169" s="1133"/>
      <c r="T169" s="1133"/>
      <c r="U169" s="1133"/>
      <c r="V169" s="22"/>
      <c r="W169" s="1133"/>
      <c r="X169" s="1133"/>
      <c r="Y169" s="1133"/>
      <c r="Z169" s="1133"/>
      <c r="AA169" s="1133"/>
      <c r="AB169" s="22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5.75" customHeight="1" x14ac:dyDescent="0.2">
      <c r="A170" s="1"/>
      <c r="B170" s="1"/>
      <c r="C170" s="1"/>
      <c r="D170" s="1"/>
      <c r="E170" s="1"/>
      <c r="F170" s="1"/>
      <c r="G170" s="1"/>
      <c r="H170" s="51"/>
      <c r="I170" s="49"/>
      <c r="J170" s="1133"/>
      <c r="K170" s="1133"/>
      <c r="L170" s="1133"/>
      <c r="M170" s="1133"/>
      <c r="N170" s="1133"/>
      <c r="O170" s="1133"/>
      <c r="P170" s="1133"/>
      <c r="Q170" s="1133"/>
      <c r="R170" s="1133"/>
      <c r="S170" s="1133"/>
      <c r="T170" s="1133"/>
      <c r="U170" s="1133"/>
      <c r="V170" s="22"/>
      <c r="W170" s="1133"/>
      <c r="X170" s="1133"/>
      <c r="Y170" s="1133"/>
      <c r="Z170" s="1133"/>
      <c r="AA170" s="1133"/>
      <c r="AB170" s="22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5.75" customHeight="1" x14ac:dyDescent="0.2">
      <c r="A171" s="1"/>
      <c r="B171" s="1"/>
      <c r="C171" s="1"/>
      <c r="D171" s="1"/>
      <c r="E171" s="1"/>
      <c r="F171" s="1"/>
      <c r="G171" s="1"/>
      <c r="H171" s="51"/>
      <c r="I171" s="49"/>
      <c r="J171" s="1133"/>
      <c r="K171" s="1133"/>
      <c r="L171" s="1133"/>
      <c r="M171" s="1133"/>
      <c r="N171" s="1133"/>
      <c r="O171" s="1133"/>
      <c r="P171" s="1133"/>
      <c r="Q171" s="1133"/>
      <c r="R171" s="1133"/>
      <c r="S171" s="1133"/>
      <c r="T171" s="1133"/>
      <c r="U171" s="1133"/>
      <c r="V171" s="22"/>
      <c r="W171" s="1133"/>
      <c r="X171" s="1133"/>
      <c r="Y171" s="1133"/>
      <c r="Z171" s="1133"/>
      <c r="AA171" s="1133"/>
      <c r="AB171" s="22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5.75" customHeight="1" x14ac:dyDescent="0.2">
      <c r="A172" s="1"/>
      <c r="B172" s="1"/>
      <c r="C172" s="1"/>
      <c r="D172" s="1"/>
      <c r="E172" s="1"/>
      <c r="F172" s="1"/>
      <c r="G172" s="1"/>
      <c r="H172" s="1166"/>
      <c r="I172" s="49"/>
      <c r="J172" s="1133"/>
      <c r="K172" s="1133"/>
      <c r="L172" s="1133"/>
      <c r="M172" s="1133"/>
      <c r="N172" s="1133"/>
      <c r="O172" s="1133"/>
      <c r="P172" s="1133"/>
      <c r="Q172" s="1133"/>
      <c r="R172" s="1133"/>
      <c r="S172" s="1133"/>
      <c r="T172" s="1133"/>
      <c r="U172" s="1133"/>
      <c r="V172" s="22"/>
      <c r="W172" s="1133"/>
      <c r="X172" s="1133"/>
      <c r="Y172" s="1133"/>
      <c r="Z172" s="1133"/>
      <c r="AA172" s="1133"/>
      <c r="AB172" s="22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5.75" customHeight="1" x14ac:dyDescent="0.2">
      <c r="A173" s="1"/>
      <c r="B173" s="1"/>
      <c r="C173" s="1"/>
      <c r="D173" s="1"/>
      <c r="E173" s="1"/>
      <c r="F173" s="1"/>
      <c r="G173" s="1"/>
      <c r="H173" s="51"/>
      <c r="I173" s="49"/>
      <c r="J173" s="1133"/>
      <c r="K173" s="1133"/>
      <c r="L173" s="1133"/>
      <c r="M173" s="1133"/>
      <c r="N173" s="1133"/>
      <c r="O173" s="1133"/>
      <c r="P173" s="1133"/>
      <c r="Q173" s="1133"/>
      <c r="R173" s="1133"/>
      <c r="S173" s="1133"/>
      <c r="T173" s="1133"/>
      <c r="U173" s="1133"/>
      <c r="V173" s="22"/>
      <c r="W173" s="1133"/>
      <c r="X173" s="1133"/>
      <c r="Y173" s="1133"/>
      <c r="Z173" s="1133"/>
      <c r="AA173" s="1133"/>
      <c r="AB173" s="22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5.75" customHeight="1" x14ac:dyDescent="0.2">
      <c r="A174" s="1"/>
      <c r="B174" s="1"/>
      <c r="C174" s="1"/>
      <c r="D174" s="1"/>
      <c r="E174" s="1"/>
      <c r="F174" s="1"/>
      <c r="G174" s="1"/>
      <c r="H174" s="51"/>
      <c r="I174" s="49"/>
      <c r="J174" s="1133"/>
      <c r="K174" s="1133"/>
      <c r="L174" s="1133"/>
      <c r="M174" s="1133"/>
      <c r="N174" s="1133"/>
      <c r="O174" s="1133"/>
      <c r="P174" s="1133"/>
      <c r="Q174" s="1133"/>
      <c r="R174" s="1133"/>
      <c r="S174" s="1133"/>
      <c r="T174" s="1133"/>
      <c r="U174" s="1133"/>
      <c r="V174" s="22"/>
      <c r="W174" s="1133"/>
      <c r="X174" s="1133"/>
      <c r="Y174" s="1133"/>
      <c r="Z174" s="1133"/>
      <c r="AA174" s="1133"/>
      <c r="AB174" s="22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5.75" customHeight="1" x14ac:dyDescent="0.2">
      <c r="A175" s="1"/>
      <c r="B175" s="1"/>
      <c r="C175" s="1"/>
      <c r="D175" s="1"/>
      <c r="E175" s="1"/>
      <c r="F175" s="1"/>
      <c r="G175" s="1"/>
      <c r="H175" s="1166"/>
      <c r="I175" s="52"/>
      <c r="J175" s="1133"/>
      <c r="K175" s="1133"/>
      <c r="L175" s="1133"/>
      <c r="M175" s="1133"/>
      <c r="N175" s="1133"/>
      <c r="O175" s="1133"/>
      <c r="P175" s="1133"/>
      <c r="Q175" s="1"/>
      <c r="R175" s="1"/>
      <c r="S175" s="1"/>
      <c r="T175" s="1"/>
      <c r="U175" s="1"/>
      <c r="V175" s="22"/>
      <c r="W175" s="1"/>
      <c r="X175" s="1"/>
      <c r="Y175" s="1"/>
      <c r="Z175" s="1"/>
      <c r="AA175" s="1"/>
      <c r="AB175" s="22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5.75" customHeight="1" x14ac:dyDescent="0.2">
      <c r="A176" s="1"/>
      <c r="B176" s="1"/>
      <c r="C176" s="1"/>
      <c r="D176" s="1"/>
      <c r="E176" s="1"/>
      <c r="F176" s="1"/>
      <c r="G176" s="1"/>
      <c r="H176" s="53"/>
      <c r="I176" s="52"/>
      <c r="J176" s="1133"/>
      <c r="K176" s="1133"/>
      <c r="L176" s="1133"/>
      <c r="M176" s="1133"/>
      <c r="N176" s="1133"/>
      <c r="O176" s="1133"/>
      <c r="P176" s="1133"/>
      <c r="Q176" s="1"/>
      <c r="R176" s="1"/>
      <c r="S176" s="1"/>
      <c r="T176" s="1"/>
      <c r="U176" s="1"/>
      <c r="V176" s="22"/>
      <c r="W176" s="1"/>
      <c r="X176" s="1"/>
      <c r="Y176" s="1"/>
      <c r="Z176" s="1"/>
      <c r="AA176" s="1"/>
      <c r="AB176" s="22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5.75" customHeight="1" x14ac:dyDescent="0.2">
      <c r="A177" s="1"/>
      <c r="B177" s="1"/>
      <c r="C177" s="1"/>
      <c r="D177" s="1"/>
      <c r="E177" s="1"/>
      <c r="F177" s="1"/>
      <c r="G177" s="1"/>
      <c r="H177" s="54"/>
      <c r="I177" s="52"/>
      <c r="J177" s="1133"/>
      <c r="K177" s="1133"/>
      <c r="L177" s="1133"/>
      <c r="M177" s="1133"/>
      <c r="N177" s="1133"/>
      <c r="O177" s="1133"/>
      <c r="P177" s="1133"/>
      <c r="Q177" s="1"/>
      <c r="R177" s="1"/>
      <c r="S177" s="1"/>
      <c r="T177" s="1"/>
      <c r="U177" s="1"/>
      <c r="V177" s="22"/>
      <c r="W177" s="1"/>
      <c r="X177" s="1"/>
      <c r="Y177" s="1"/>
      <c r="Z177" s="1"/>
      <c r="AA177" s="1"/>
      <c r="AB177" s="22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5.75" customHeight="1" x14ac:dyDescent="0.2">
      <c r="A178" s="1"/>
      <c r="B178" s="1"/>
      <c r="C178" s="1"/>
      <c r="D178" s="1"/>
      <c r="E178" s="1"/>
      <c r="F178" s="1"/>
      <c r="G178" s="1"/>
      <c r="H178" s="53"/>
      <c r="I178" s="52"/>
      <c r="J178" s="1133"/>
      <c r="K178" s="1133"/>
      <c r="L178" s="1133"/>
      <c r="M178" s="1133"/>
      <c r="N178" s="1133"/>
      <c r="O178" s="1133"/>
      <c r="P178" s="1133"/>
      <c r="Q178" s="1"/>
      <c r="R178" s="1"/>
      <c r="S178" s="1"/>
      <c r="T178" s="1"/>
      <c r="U178" s="1"/>
      <c r="V178" s="25"/>
      <c r="W178" s="1"/>
      <c r="X178" s="1"/>
      <c r="Y178" s="1"/>
      <c r="Z178" s="1"/>
      <c r="AA178" s="1"/>
      <c r="AB178" s="25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5.75" customHeight="1" x14ac:dyDescent="0.2">
      <c r="A179" s="1"/>
      <c r="B179" s="1"/>
      <c r="C179" s="1"/>
      <c r="D179" s="1"/>
      <c r="E179" s="1"/>
      <c r="F179" s="1"/>
      <c r="G179" s="1"/>
      <c r="H179" s="53"/>
      <c r="I179" s="52"/>
      <c r="J179" s="1133"/>
      <c r="K179" s="1133"/>
      <c r="L179" s="1133"/>
      <c r="M179" s="1133"/>
      <c r="N179" s="1133"/>
      <c r="O179" s="1133"/>
      <c r="P179" s="1133"/>
      <c r="Q179" s="1"/>
      <c r="R179" s="1"/>
      <c r="S179" s="1"/>
      <c r="T179" s="1"/>
      <c r="U179" s="1"/>
      <c r="V179" s="25"/>
      <c r="W179" s="1"/>
      <c r="X179" s="1"/>
      <c r="Y179" s="1"/>
      <c r="Z179" s="1"/>
      <c r="AA179" s="1"/>
      <c r="AB179" s="25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5.75" customHeight="1" x14ac:dyDescent="0.2">
      <c r="A180" s="1"/>
      <c r="B180" s="1"/>
      <c r="C180" s="1"/>
      <c r="D180" s="1"/>
      <c r="E180" s="1"/>
      <c r="F180" s="1"/>
      <c r="G180" s="1"/>
      <c r="H180" s="55"/>
      <c r="I180" s="52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25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5.75" customHeight="1" x14ac:dyDescent="0.2">
      <c r="A181" s="1"/>
      <c r="B181" s="1"/>
      <c r="C181" s="1"/>
      <c r="D181" s="1"/>
      <c r="E181" s="1"/>
      <c r="F181" s="1"/>
      <c r="G181" s="1"/>
      <c r="H181" s="53"/>
      <c r="I181" s="52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25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5.75" customHeight="1" x14ac:dyDescent="0.2">
      <c r="A182" s="1"/>
      <c r="B182" s="1"/>
      <c r="C182" s="1"/>
      <c r="D182" s="1"/>
      <c r="E182" s="1"/>
      <c r="F182" s="1"/>
      <c r="G182" s="1"/>
      <c r="H182" s="53"/>
      <c r="I182" s="52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25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5.75" customHeight="1" x14ac:dyDescent="0.2">
      <c r="A183" s="1"/>
      <c r="B183" s="1"/>
      <c r="C183" s="1"/>
      <c r="D183" s="1"/>
      <c r="E183" s="1"/>
      <c r="F183" s="1"/>
      <c r="G183" s="1"/>
      <c r="H183" s="53"/>
      <c r="I183" s="52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25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5.75" customHeight="1" x14ac:dyDescent="0.2">
      <c r="A184" s="1"/>
      <c r="B184" s="1"/>
      <c r="C184" s="1"/>
      <c r="D184" s="1"/>
      <c r="E184" s="1"/>
      <c r="F184" s="1"/>
      <c r="G184" s="1"/>
      <c r="H184" s="53"/>
      <c r="I184" s="52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25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5.75" customHeight="1" x14ac:dyDescent="0.2">
      <c r="A185" s="1"/>
      <c r="B185" s="1"/>
      <c r="C185" s="1"/>
      <c r="D185" s="1"/>
      <c r="E185" s="1"/>
      <c r="F185" s="1"/>
      <c r="G185" s="1"/>
      <c r="H185" s="53"/>
      <c r="I185" s="52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5.75" customHeight="1" x14ac:dyDescent="0.2">
      <c r="A186" s="1"/>
      <c r="B186" s="1"/>
      <c r="C186" s="1"/>
      <c r="D186" s="1"/>
      <c r="E186" s="1"/>
      <c r="F186" s="1"/>
      <c r="G186" s="1"/>
      <c r="H186" s="53"/>
      <c r="I186" s="52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5.75" customHeight="1" x14ac:dyDescent="0.2">
      <c r="A187" s="1"/>
      <c r="B187" s="1"/>
      <c r="C187" s="1"/>
      <c r="D187" s="1"/>
      <c r="E187" s="1"/>
      <c r="F187" s="1"/>
      <c r="G187" s="1"/>
      <c r="H187" s="53"/>
      <c r="I187" s="52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5.75" customHeight="1" x14ac:dyDescent="0.2">
      <c r="A188" s="1"/>
      <c r="B188" s="1"/>
      <c r="C188" s="1"/>
      <c r="D188" s="1"/>
      <c r="E188" s="1"/>
      <c r="F188" s="1"/>
      <c r="G188" s="1"/>
      <c r="H188" s="54"/>
      <c r="I188" s="52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5.75" customHeight="1" x14ac:dyDescent="0.2">
      <c r="A189" s="1"/>
      <c r="B189" s="1"/>
      <c r="C189" s="1"/>
      <c r="D189" s="1"/>
      <c r="E189" s="1"/>
      <c r="F189" s="1"/>
      <c r="G189" s="1"/>
      <c r="H189" s="54"/>
      <c r="I189" s="53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5.75" customHeight="1" x14ac:dyDescent="0.2">
      <c r="A190" s="1"/>
      <c r="B190" s="1"/>
      <c r="C190" s="1"/>
      <c r="D190" s="1"/>
      <c r="E190" s="1"/>
      <c r="F190" s="1"/>
      <c r="G190" s="1"/>
      <c r="H190" s="53"/>
      <c r="I190" s="2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5.75" customHeight="1" x14ac:dyDescent="0.2">
      <c r="A191" s="1"/>
      <c r="B191" s="1"/>
      <c r="C191" s="1"/>
      <c r="D191" s="1"/>
      <c r="E191" s="1"/>
      <c r="F191" s="1"/>
      <c r="G191" s="1"/>
      <c r="H191" s="53"/>
      <c r="I191" s="2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5.75" customHeight="1" x14ac:dyDescent="0.2">
      <c r="A192" s="1"/>
      <c r="B192" s="1"/>
      <c r="C192" s="1"/>
      <c r="D192" s="1"/>
      <c r="E192" s="1"/>
      <c r="F192" s="1"/>
      <c r="G192" s="1"/>
      <c r="H192" s="53"/>
      <c r="I192" s="2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5.75" customHeight="1" x14ac:dyDescent="0.2">
      <c r="A193" s="1"/>
      <c r="B193" s="1"/>
      <c r="C193" s="1"/>
      <c r="D193" s="1"/>
      <c r="E193" s="1"/>
      <c r="F193" s="1"/>
      <c r="G193" s="1"/>
      <c r="H193" s="53"/>
      <c r="I193" s="2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5.75" customHeight="1" x14ac:dyDescent="0.2">
      <c r="A194" s="1"/>
      <c r="B194" s="1"/>
      <c r="C194" s="1"/>
      <c r="D194" s="1"/>
      <c r="E194" s="1"/>
      <c r="F194" s="1"/>
      <c r="G194" s="1"/>
      <c r="H194" s="54"/>
      <c r="I194" s="2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5.75" customHeight="1" x14ac:dyDescent="0.2">
      <c r="A195" s="1"/>
      <c r="B195" s="1"/>
      <c r="C195" s="1"/>
      <c r="D195" s="1"/>
      <c r="E195" s="1"/>
      <c r="F195" s="1"/>
      <c r="G195" s="1"/>
      <c r="H195" s="53"/>
      <c r="I195" s="2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5.75" customHeight="1" x14ac:dyDescent="0.2">
      <c r="A196" s="1"/>
      <c r="B196" s="1"/>
      <c r="C196" s="1"/>
      <c r="D196" s="1"/>
      <c r="E196" s="1"/>
      <c r="F196" s="1"/>
      <c r="G196" s="1"/>
      <c r="H196" s="53"/>
      <c r="I196" s="2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5.75" customHeight="1" x14ac:dyDescent="0.2">
      <c r="A197" s="1"/>
      <c r="B197" s="1"/>
      <c r="C197" s="1"/>
      <c r="D197" s="1"/>
      <c r="E197" s="1"/>
      <c r="F197" s="1"/>
      <c r="G197" s="1"/>
      <c r="H197" s="54"/>
      <c r="I197" s="2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5.75" customHeight="1" x14ac:dyDescent="0.2">
      <c r="A198" s="1"/>
      <c r="B198" s="1"/>
      <c r="C198" s="1"/>
      <c r="D198" s="1"/>
      <c r="E198" s="1"/>
      <c r="F198" s="1"/>
      <c r="G198" s="1"/>
      <c r="H198" s="54"/>
      <c r="I198" s="2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5.75" customHeight="1" x14ac:dyDescent="0.2">
      <c r="A199" s="1"/>
      <c r="B199" s="1"/>
      <c r="C199" s="1"/>
      <c r="D199" s="1"/>
      <c r="E199" s="1"/>
      <c r="F199" s="1"/>
      <c r="G199" s="1"/>
      <c r="H199" s="53"/>
      <c r="I199" s="2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5.75" customHeight="1" x14ac:dyDescent="0.2">
      <c r="A200" s="1"/>
      <c r="B200" s="1"/>
      <c r="C200" s="1"/>
      <c r="D200" s="1"/>
      <c r="E200" s="1"/>
      <c r="F200" s="1"/>
      <c r="G200" s="1"/>
      <c r="H200" s="53"/>
      <c r="I200" s="2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5.75" customHeight="1" x14ac:dyDescent="0.2">
      <c r="A201" s="1"/>
      <c r="B201" s="1"/>
      <c r="C201" s="1"/>
      <c r="D201" s="1"/>
      <c r="E201" s="1"/>
      <c r="F201" s="1"/>
      <c r="G201" s="1"/>
      <c r="H201" s="54"/>
      <c r="I201" s="2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5.75" customHeight="1" x14ac:dyDescent="0.2">
      <c r="A202" s="1"/>
      <c r="B202" s="1"/>
      <c r="C202" s="1"/>
      <c r="D202" s="1"/>
      <c r="E202" s="1"/>
      <c r="F202" s="1"/>
      <c r="G202" s="1"/>
      <c r="H202" s="53"/>
      <c r="I202" s="2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5.75" customHeight="1" x14ac:dyDescent="0.2">
      <c r="A203" s="1"/>
      <c r="B203" s="1"/>
      <c r="C203" s="1"/>
      <c r="D203" s="1"/>
      <c r="E203" s="1"/>
      <c r="F203" s="1"/>
      <c r="G203" s="1"/>
      <c r="H203" s="53"/>
      <c r="I203" s="2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5.75" customHeight="1" x14ac:dyDescent="0.2">
      <c r="A204" s="1"/>
      <c r="B204" s="1"/>
      <c r="C204" s="1"/>
      <c r="D204" s="1"/>
      <c r="E204" s="1"/>
      <c r="F204" s="1"/>
      <c r="G204" s="1"/>
      <c r="H204" s="53"/>
      <c r="I204" s="2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5.75" customHeight="1" x14ac:dyDescent="0.2">
      <c r="A205" s="1"/>
      <c r="B205" s="1"/>
      <c r="C205" s="1"/>
      <c r="D205" s="1"/>
      <c r="E205" s="1"/>
      <c r="F205" s="1"/>
      <c r="G205" s="1"/>
      <c r="H205" s="53"/>
      <c r="I205" s="2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5.75" customHeight="1" x14ac:dyDescent="0.2">
      <c r="A206" s="1"/>
      <c r="B206" s="1"/>
      <c r="C206" s="1"/>
      <c r="D206" s="1"/>
      <c r="E206" s="1"/>
      <c r="F206" s="1"/>
      <c r="G206" s="1"/>
      <c r="H206" s="53"/>
      <c r="I206" s="2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5.75" customHeight="1" x14ac:dyDescent="0.2">
      <c r="A207" s="1"/>
      <c r="B207" s="1"/>
      <c r="C207" s="1"/>
      <c r="D207" s="1"/>
      <c r="E207" s="1"/>
      <c r="F207" s="1"/>
      <c r="G207" s="1"/>
      <c r="H207" s="56"/>
      <c r="I207" s="29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5.75" customHeight="1" x14ac:dyDescent="0.2">
      <c r="A208" s="1"/>
      <c r="B208" s="1"/>
      <c r="C208" s="1"/>
      <c r="D208" s="1"/>
      <c r="E208" s="1"/>
      <c r="F208" s="1"/>
      <c r="G208" s="1"/>
      <c r="H208" s="57"/>
      <c r="I208" s="29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5.75" customHeight="1" x14ac:dyDescent="0.2">
      <c r="A209" s="1"/>
      <c r="B209" s="1"/>
      <c r="C209" s="1"/>
      <c r="D209" s="1"/>
      <c r="E209" s="1"/>
      <c r="F209" s="1"/>
      <c r="G209" s="1"/>
      <c r="H209" s="57"/>
      <c r="I209" s="29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5.75" customHeight="1" x14ac:dyDescent="0.2">
      <c r="A210" s="1"/>
      <c r="B210" s="1"/>
      <c r="C210" s="1"/>
      <c r="D210" s="1"/>
      <c r="E210" s="1"/>
      <c r="F210" s="1"/>
      <c r="G210" s="1"/>
      <c r="H210" s="57"/>
      <c r="I210" s="29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5.75" customHeight="1" x14ac:dyDescent="0.2">
      <c r="A211" s="1"/>
      <c r="B211" s="1"/>
      <c r="C211" s="1"/>
      <c r="D211" s="1"/>
      <c r="E211" s="1"/>
      <c r="F211" s="1"/>
      <c r="G211" s="1"/>
      <c r="H211" s="58"/>
      <c r="I211" s="30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5.75" customHeight="1" x14ac:dyDescent="0.2">
      <c r="A212" s="1"/>
      <c r="B212" s="1"/>
      <c r="C212" s="1"/>
      <c r="D212" s="1"/>
      <c r="E212" s="1"/>
      <c r="F212" s="1"/>
      <c r="G212" s="1"/>
      <c r="H212" s="57"/>
      <c r="I212" s="30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5.75" customHeight="1" x14ac:dyDescent="0.2">
      <c r="A213" s="1"/>
      <c r="B213" s="1"/>
      <c r="C213" s="1"/>
      <c r="D213" s="1"/>
      <c r="E213" s="1"/>
      <c r="F213" s="1"/>
      <c r="G213" s="1"/>
      <c r="H213" s="57"/>
      <c r="I213" s="30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5.75" customHeight="1" x14ac:dyDescent="0.2">
      <c r="A214" s="1"/>
      <c r="B214" s="1"/>
      <c r="C214" s="1"/>
      <c r="D214" s="1"/>
      <c r="E214" s="1"/>
      <c r="F214" s="1"/>
      <c r="G214" s="1"/>
      <c r="H214" s="57"/>
      <c r="I214" s="30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5.75" customHeight="1" x14ac:dyDescent="0.2">
      <c r="A216" s="1"/>
      <c r="B216" s="1"/>
      <c r="C216" s="1"/>
      <c r="D216" s="1"/>
      <c r="E216" s="1"/>
      <c r="F216" s="1"/>
      <c r="G216" s="1"/>
      <c r="H216" s="57"/>
      <c r="I216" s="30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5.75" customHeight="1" x14ac:dyDescent="0.2">
      <c r="A218" s="1"/>
      <c r="B218" s="1"/>
      <c r="C218" s="1"/>
      <c r="D218" s="1"/>
      <c r="E218" s="1"/>
      <c r="F218" s="1"/>
      <c r="G218" s="1"/>
      <c r="H218" s="57"/>
      <c r="I218" s="30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5.75" customHeight="1" x14ac:dyDescent="0.2">
      <c r="A220" s="1"/>
      <c r="B220" s="1"/>
      <c r="C220" s="1"/>
      <c r="D220" s="1"/>
      <c r="E220" s="1"/>
      <c r="F220" s="1"/>
      <c r="G220" s="1"/>
      <c r="H220" s="56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5.75" customHeight="1" x14ac:dyDescent="0.2">
      <c r="A221" s="1"/>
      <c r="B221" s="1"/>
      <c r="C221" s="1"/>
      <c r="D221" s="1"/>
      <c r="E221" s="1"/>
      <c r="F221" s="1"/>
      <c r="G221" s="1"/>
      <c r="H221" s="57"/>
      <c r="I221" s="30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5.75" customHeight="1" x14ac:dyDescent="0.2">
      <c r="A222" s="1"/>
      <c r="B222" s="1"/>
      <c r="C222" s="1"/>
      <c r="D222" s="1"/>
      <c r="E222" s="1"/>
      <c r="F222" s="1"/>
      <c r="G222" s="1"/>
      <c r="H222" s="57"/>
      <c r="I222" s="30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5.75" customHeight="1" x14ac:dyDescent="0.2">
      <c r="A223" s="1"/>
      <c r="B223" s="1"/>
      <c r="C223" s="1"/>
      <c r="D223" s="1"/>
      <c r="E223" s="1"/>
      <c r="F223" s="1"/>
      <c r="G223" s="1"/>
      <c r="H223" s="57"/>
      <c r="I223" s="30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5.75" customHeight="1" x14ac:dyDescent="0.2">
      <c r="A224" s="1"/>
      <c r="B224" s="1"/>
      <c r="C224" s="1"/>
      <c r="D224" s="1"/>
      <c r="E224" s="1"/>
      <c r="F224" s="1"/>
      <c r="G224" s="1"/>
      <c r="H224" s="57"/>
      <c r="I224" s="30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5.75" customHeight="1" x14ac:dyDescent="0.2">
      <c r="A225" s="1"/>
      <c r="B225" s="1"/>
      <c r="C225" s="1"/>
      <c r="D225" s="1"/>
      <c r="E225" s="1"/>
      <c r="F225" s="1"/>
      <c r="G225" s="1"/>
      <c r="H225" s="58"/>
      <c r="I225" s="30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5.75" customHeight="1" x14ac:dyDescent="0.2">
      <c r="A226" s="1"/>
      <c r="B226" s="1"/>
      <c r="C226" s="1"/>
      <c r="D226" s="1"/>
      <c r="E226" s="1"/>
      <c r="F226" s="1"/>
      <c r="G226" s="1"/>
      <c r="H226" s="58"/>
      <c r="I226" s="30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5.75" customHeight="1" x14ac:dyDescent="0.2">
      <c r="A227" s="1"/>
      <c r="B227" s="1"/>
      <c r="C227" s="1"/>
      <c r="D227" s="1"/>
      <c r="E227" s="1"/>
      <c r="F227" s="1"/>
      <c r="G227" s="1"/>
      <c r="H227" s="57"/>
      <c r="I227" s="30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1:37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1:37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1:37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1:37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1:37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1:37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1:37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1:37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1:37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1:37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1:37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1:37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1:37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1:37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1:37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spans="1:37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spans="1:37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1:37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1:37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1:37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1:37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1:37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1:37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1:37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spans="1:37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1:37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1:37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spans="1:37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spans="1:37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1:37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1:37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1:37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1:37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1:37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1:37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1:37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1:37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1:37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1:37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1:37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1:37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spans="1:37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spans="1:37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spans="1:37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1:37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1:37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spans="1:37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spans="1:37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1:37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1:37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spans="1:37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1:37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1:37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1:37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1:37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spans="1:37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spans="1:37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spans="1:37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1:37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1:37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1:37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1:37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1:37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spans="1:37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spans="1:37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1:37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1:37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1:37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spans="1:37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1:37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1:37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1:37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1:37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1:37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1:37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spans="1:37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spans="1:37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spans="1:37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spans="1:37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spans="1:37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1:37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1:37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spans="1:37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spans="1:37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spans="1:37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spans="1:37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spans="1:37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spans="1:37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spans="1:37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spans="1:37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spans="1:37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spans="1:37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spans="1:37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spans="1:37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spans="1:37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spans="1:37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spans="1:37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spans="1:37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spans="1:37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spans="1:37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spans="1:37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spans="1:37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spans="1:37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spans="1:37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spans="1:37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spans="1:37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spans="1:37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spans="1:37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spans="1:37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spans="1:37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583" spans="1:37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</row>
    <row r="584" spans="1:37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</row>
    <row r="585" spans="1:37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</row>
    <row r="586" spans="1:37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</row>
    <row r="587" spans="1:37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</row>
    <row r="588" spans="1:37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</row>
    <row r="589" spans="1:37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</row>
    <row r="590" spans="1:37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</row>
    <row r="591" spans="1:37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</row>
    <row r="592" spans="1:37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</row>
    <row r="593" spans="1:37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</row>
    <row r="594" spans="1:37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1" spans="1:37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</row>
    <row r="812" spans="1:37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</row>
    <row r="813" spans="1:37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</row>
    <row r="814" spans="1:37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</row>
    <row r="815" spans="1:37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</row>
    <row r="816" spans="1:37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</row>
    <row r="817" spans="1:37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</row>
    <row r="818" spans="1:37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</row>
    <row r="819" spans="1:37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</row>
    <row r="820" spans="1:37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</row>
    <row r="821" spans="1:37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</row>
    <row r="822" spans="1:37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</row>
    <row r="823" spans="1:37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</row>
    <row r="824" spans="1:37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</row>
    <row r="825" spans="1:37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</row>
    <row r="826" spans="1:37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</row>
    <row r="827" spans="1:37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</row>
    <row r="828" spans="1:37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</row>
    <row r="829" spans="1:37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</row>
    <row r="830" spans="1:37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</row>
    <row r="831" spans="1:37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</row>
    <row r="832" spans="1:37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</row>
    <row r="833" spans="1:37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</row>
    <row r="834" spans="1:37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</row>
    <row r="835" spans="1:37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</row>
    <row r="836" spans="1:37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</row>
    <row r="837" spans="1:37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</row>
    <row r="838" spans="1:37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</row>
    <row r="839" spans="1:37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</row>
    <row r="840" spans="1:37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</row>
    <row r="841" spans="1:37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</row>
    <row r="842" spans="1:37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</row>
    <row r="843" spans="1:37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</row>
    <row r="844" spans="1:37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</row>
    <row r="845" spans="1:37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</row>
    <row r="846" spans="1:37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</row>
    <row r="847" spans="1:37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spans="1:37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</row>
    <row r="849" spans="1:37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</row>
    <row r="850" spans="1:37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</row>
    <row r="851" spans="1:37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</row>
    <row r="852" spans="1:37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</row>
    <row r="853" spans="1:37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</row>
    <row r="854" spans="1:37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</row>
    <row r="855" spans="1:37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</row>
    <row r="856" spans="1:37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</row>
    <row r="857" spans="1:37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</row>
    <row r="858" spans="1:37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</row>
    <row r="859" spans="1:37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</row>
    <row r="860" spans="1:37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</row>
    <row r="861" spans="1:37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</row>
    <row r="862" spans="1:37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</row>
    <row r="863" spans="1:37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</row>
    <row r="864" spans="1:37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</row>
    <row r="865" spans="1:37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</row>
    <row r="866" spans="1:37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</row>
    <row r="867" spans="1:37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</row>
    <row r="868" spans="1:37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</row>
    <row r="869" spans="1:37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</row>
    <row r="870" spans="1:37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</row>
    <row r="871" spans="1:37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</row>
    <row r="872" spans="1:37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</row>
    <row r="873" spans="1:37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</row>
    <row r="874" spans="1:37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</row>
    <row r="875" spans="1:37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</row>
    <row r="876" spans="1:37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</row>
    <row r="877" spans="1:37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</row>
    <row r="878" spans="1:37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</row>
    <row r="879" spans="1:37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</row>
    <row r="880" spans="1:37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</row>
    <row r="881" spans="1:37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</row>
    <row r="882" spans="1:37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</row>
    <row r="883" spans="1:37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</row>
    <row r="884" spans="1:37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</row>
    <row r="885" spans="1:37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</row>
    <row r="886" spans="1:37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</row>
    <row r="887" spans="1:37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</row>
    <row r="888" spans="1:37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</row>
    <row r="889" spans="1:37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</row>
    <row r="890" spans="1:37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</row>
    <row r="891" spans="1:37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</row>
    <row r="892" spans="1:37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</row>
    <row r="893" spans="1:37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</row>
    <row r="894" spans="1:37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</row>
    <row r="895" spans="1:37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</row>
    <row r="896" spans="1:37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</row>
    <row r="897" spans="1:37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</row>
    <row r="898" spans="1:37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</row>
    <row r="899" spans="1:37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</row>
    <row r="900" spans="1:37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</row>
    <row r="901" spans="1:37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</row>
    <row r="902" spans="1:37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</row>
    <row r="903" spans="1:37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</row>
    <row r="904" spans="1:37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</row>
    <row r="905" spans="1:37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</row>
    <row r="906" spans="1:37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</row>
    <row r="907" spans="1:37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</row>
    <row r="908" spans="1:37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</row>
    <row r="909" spans="1:37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</row>
    <row r="910" spans="1:37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</row>
    <row r="911" spans="1:37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</row>
    <row r="912" spans="1:37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</row>
    <row r="913" spans="1:37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</row>
    <row r="914" spans="1:37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</row>
    <row r="915" spans="1:37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</row>
    <row r="916" spans="1:37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</row>
    <row r="917" spans="1:37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</row>
    <row r="918" spans="1:37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</row>
    <row r="919" spans="1:37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</row>
    <row r="920" spans="1:37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</row>
    <row r="921" spans="1:37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</row>
    <row r="922" spans="1:37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</row>
    <row r="923" spans="1:37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</row>
    <row r="924" spans="1:37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</row>
    <row r="925" spans="1:37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</row>
    <row r="926" spans="1:37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</row>
    <row r="927" spans="1:37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</row>
    <row r="928" spans="1:37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</row>
    <row r="929" spans="1:37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</row>
    <row r="930" spans="1:37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</row>
    <row r="931" spans="1:37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</row>
    <row r="932" spans="1:37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</row>
    <row r="933" spans="1:37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</row>
    <row r="934" spans="1:37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</row>
    <row r="935" spans="1:37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</row>
    <row r="936" spans="1:37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</row>
    <row r="937" spans="1:37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</row>
    <row r="938" spans="1:37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</row>
    <row r="939" spans="1:37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</row>
    <row r="940" spans="1:37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</row>
    <row r="941" spans="1:37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</row>
    <row r="942" spans="1:37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</row>
    <row r="943" spans="1:37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</row>
    <row r="944" spans="1:37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</row>
    <row r="945" spans="1:37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</row>
    <row r="946" spans="1:37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</row>
    <row r="947" spans="1:37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</row>
    <row r="948" spans="1:37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</row>
    <row r="949" spans="1:37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</row>
    <row r="950" spans="1:37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</row>
    <row r="951" spans="1:37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</row>
    <row r="952" spans="1:37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</row>
    <row r="953" spans="1:37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</row>
    <row r="954" spans="1:37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</row>
    <row r="955" spans="1:37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</row>
    <row r="956" spans="1:37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</row>
    <row r="957" spans="1:37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</row>
    <row r="958" spans="1:37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</row>
    <row r="959" spans="1:37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</row>
    <row r="960" spans="1:37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</row>
    <row r="961" spans="1:37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</row>
    <row r="962" spans="1:37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</row>
    <row r="963" spans="1:37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</row>
    <row r="964" spans="1:37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</row>
    <row r="965" spans="1:37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</row>
    <row r="966" spans="1:37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</row>
    <row r="967" spans="1:37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</row>
    <row r="968" spans="1:37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</row>
    <row r="969" spans="1:37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</row>
    <row r="970" spans="1:37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</row>
    <row r="971" spans="1:37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</row>
    <row r="972" spans="1:37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</row>
    <row r="973" spans="1:37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</row>
    <row r="974" spans="1:37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</row>
    <row r="975" spans="1:37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</row>
    <row r="976" spans="1:37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</row>
    <row r="977" spans="1:37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</row>
    <row r="978" spans="1:37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</row>
    <row r="979" spans="1:37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</row>
    <row r="980" spans="1:37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</row>
    <row r="981" spans="1:37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</row>
    <row r="982" spans="1:37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</row>
    <row r="983" spans="1:37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</row>
    <row r="984" spans="1:37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</row>
    <row r="985" spans="1:37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</row>
    <row r="986" spans="1:37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</row>
    <row r="987" spans="1:37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</row>
    <row r="988" spans="1:37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</row>
    <row r="989" spans="1:37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</row>
    <row r="990" spans="1:37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</row>
    <row r="991" spans="1:37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</row>
    <row r="992" spans="1:37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</row>
    <row r="993" spans="1:37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</row>
    <row r="994" spans="1:37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</row>
    <row r="995" spans="1:37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</row>
    <row r="996" spans="1:37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</row>
    <row r="997" spans="1:37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</row>
    <row r="998" spans="1:37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</row>
    <row r="999" spans="1:37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</row>
    <row r="1000" spans="1:37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</row>
    <row r="1001" spans="1:37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</row>
    <row r="1002" spans="1:37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</row>
    <row r="1003" spans="1:37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</row>
    <row r="1004" spans="1:37" ht="15.75" customHeight="1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</row>
    <row r="1005" spans="1:37" ht="15.75" customHeight="1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</row>
    <row r="1006" spans="1:37" ht="15.75" customHeight="1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</row>
    <row r="1007" spans="1:37" ht="15.75" customHeight="1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</row>
    <row r="1008" spans="1:37" ht="15.75" customHeight="1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</row>
    <row r="1009" spans="1:37" ht="15.75" customHeight="1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</row>
    <row r="1010" spans="1:37" ht="15.75" customHeight="1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</row>
    <row r="1011" spans="1:37" ht="15.75" customHeight="1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</row>
    <row r="1012" spans="1:37" ht="15.75" customHeight="1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</row>
    <row r="1013" spans="1:37" ht="15.75" customHeight="1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</row>
    <row r="1014" spans="1:37" ht="15.75" customHeight="1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</row>
    <row r="1015" spans="1:37" ht="15" customHeight="1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</row>
  </sheetData>
  <mergeCells count="6">
    <mergeCell ref="G2:G3"/>
    <mergeCell ref="L1:O1"/>
    <mergeCell ref="Q1:U1"/>
    <mergeCell ref="W1:AA1"/>
    <mergeCell ref="Q157:U157"/>
    <mergeCell ref="W157:AA157"/>
  </mergeCells>
  <pageMargins left="0.08" right="0.11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1012"/>
  <sheetViews>
    <sheetView workbookViewId="0">
      <pane ySplit="2" topLeftCell="A59" activePane="bottomLeft" state="frozen"/>
      <selection pane="bottomLeft" activeCell="B65" sqref="B65:S65"/>
    </sheetView>
  </sheetViews>
  <sheetFormatPr baseColWidth="10" defaultColWidth="14.5" defaultRowHeight="15" customHeight="1" x14ac:dyDescent="0.2"/>
  <cols>
    <col min="1" max="1" width="16.5" customWidth="1"/>
    <col min="2" max="2" width="48" bestFit="1" customWidth="1"/>
    <col min="3" max="3" width="59.6640625" hidden="1" customWidth="1"/>
    <col min="4" max="4" width="7" bestFit="1" customWidth="1"/>
    <col min="5" max="5" width="8" bestFit="1" customWidth="1"/>
    <col min="6" max="6" width="9.6640625" customWidth="1"/>
    <col min="7" max="7" width="9.1640625" customWidth="1"/>
    <col min="8" max="8" width="11.1640625" customWidth="1"/>
    <col min="9" max="14" width="7.5" hidden="1" customWidth="1"/>
    <col min="15" max="15" width="4.33203125" hidden="1" customWidth="1"/>
    <col min="16" max="16" width="4.5" customWidth="1"/>
    <col min="17" max="31" width="6.6640625" customWidth="1"/>
  </cols>
  <sheetData>
    <row r="1" spans="1:31" ht="15" hidden="1" customHeight="1" x14ac:dyDescent="0.2">
      <c r="A1" s="505"/>
      <c r="B1" s="154"/>
      <c r="C1" s="154"/>
      <c r="D1" s="154"/>
      <c r="E1" s="154"/>
      <c r="F1" s="154"/>
      <c r="G1" s="154"/>
      <c r="H1" s="155"/>
      <c r="I1" s="1184" t="s">
        <v>0</v>
      </c>
      <c r="J1" s="1184"/>
      <c r="K1" s="1184"/>
      <c r="L1" s="1184"/>
      <c r="M1" s="1184"/>
      <c r="N1" s="1184"/>
      <c r="O1" s="1184"/>
      <c r="P1" s="156"/>
      <c r="Q1" s="1221" t="s">
        <v>1</v>
      </c>
      <c r="R1" s="1221"/>
      <c r="S1" s="1221"/>
      <c r="T1" s="1221"/>
      <c r="U1" s="1221"/>
      <c r="V1" s="1221"/>
      <c r="W1" s="1221"/>
      <c r="X1" s="506"/>
      <c r="Y1" s="1222" t="s">
        <v>2</v>
      </c>
      <c r="Z1" s="1222"/>
      <c r="AA1" s="1222"/>
      <c r="AB1" s="1222"/>
      <c r="AC1" s="1222"/>
      <c r="AD1" s="1222"/>
      <c r="AE1" s="1222"/>
    </row>
    <row r="2" spans="1:31" x14ac:dyDescent="0.2">
      <c r="A2" s="505"/>
      <c r="B2" s="248" t="s">
        <v>308</v>
      </c>
      <c r="C2" s="248" t="s">
        <v>138</v>
      </c>
      <c r="D2" s="248" t="s">
        <v>8</v>
      </c>
      <c r="E2" s="248" t="s">
        <v>433</v>
      </c>
      <c r="F2" s="249" t="s">
        <v>10</v>
      </c>
      <c r="G2" s="159" t="s">
        <v>309</v>
      </c>
      <c r="H2" s="160" t="s">
        <v>12</v>
      </c>
      <c r="I2" s="161">
        <v>1</v>
      </c>
      <c r="J2" s="161">
        <v>5</v>
      </c>
      <c r="K2" s="159">
        <v>10</v>
      </c>
      <c r="L2" s="159">
        <v>25</v>
      </c>
      <c r="M2" s="159">
        <v>50</v>
      </c>
      <c r="N2" s="159">
        <v>100</v>
      </c>
      <c r="O2" s="160">
        <v>500</v>
      </c>
      <c r="P2" s="159"/>
      <c r="Q2" s="507" t="s">
        <v>13</v>
      </c>
      <c r="R2" s="506" t="s">
        <v>14</v>
      </c>
      <c r="S2" s="508" t="s">
        <v>15</v>
      </c>
      <c r="T2" s="508" t="s">
        <v>18</v>
      </c>
      <c r="U2" s="508" t="s">
        <v>16</v>
      </c>
      <c r="V2" s="508" t="s">
        <v>17</v>
      </c>
      <c r="W2" s="509" t="s">
        <v>82</v>
      </c>
      <c r="X2" s="506"/>
      <c r="Y2" s="510" t="s">
        <v>13</v>
      </c>
      <c r="Z2" s="511" t="s">
        <v>14</v>
      </c>
      <c r="AA2" s="512" t="s">
        <v>15</v>
      </c>
      <c r="AB2" s="512" t="s">
        <v>18</v>
      </c>
      <c r="AC2" s="512" t="s">
        <v>16</v>
      </c>
      <c r="AD2" s="512" t="s">
        <v>17</v>
      </c>
      <c r="AE2" s="513" t="s">
        <v>82</v>
      </c>
    </row>
    <row r="3" spans="1:31" x14ac:dyDescent="0.2">
      <c r="A3" s="514"/>
      <c r="B3" s="515" t="s">
        <v>2011</v>
      </c>
      <c r="C3" s="515"/>
      <c r="D3" s="515"/>
      <c r="E3" s="515"/>
      <c r="F3" s="516"/>
      <c r="G3" s="190"/>
      <c r="H3" s="358"/>
      <c r="I3" s="190"/>
      <c r="J3" s="190"/>
      <c r="K3" s="190"/>
      <c r="L3" s="190"/>
      <c r="M3" s="190"/>
      <c r="N3" s="190"/>
      <c r="O3" s="358"/>
      <c r="P3" s="190"/>
      <c r="Q3" s="1223"/>
      <c r="R3" s="1223"/>
      <c r="S3" s="1223"/>
      <c r="T3" s="1223"/>
      <c r="U3" s="1223"/>
      <c r="V3" s="1223"/>
      <c r="W3" s="516"/>
      <c r="X3" s="468"/>
      <c r="Y3" s="1223"/>
      <c r="Z3" s="1223"/>
      <c r="AA3" s="1223"/>
      <c r="AB3" s="1223"/>
      <c r="AC3" s="1223"/>
      <c r="AD3" s="1223"/>
      <c r="AE3" s="516"/>
    </row>
    <row r="4" spans="1:31" s="577" customFormat="1" x14ac:dyDescent="0.2">
      <c r="A4" s="406" t="s">
        <v>20</v>
      </c>
      <c r="B4" s="115" t="s">
        <v>698</v>
      </c>
      <c r="C4" s="704" t="s">
        <v>2012</v>
      </c>
      <c r="D4" s="704" t="str">
        <f>VLOOKUP(C4,'Items in Tally'!$A$2:$D$4982,2,FALSE)</f>
        <v>4 PC</v>
      </c>
      <c r="E4" s="704" t="s">
        <v>2013</v>
      </c>
      <c r="F4" s="332">
        <v>45682</v>
      </c>
      <c r="G4" s="125">
        <v>10.3</v>
      </c>
      <c r="H4" s="1154">
        <v>129</v>
      </c>
      <c r="I4" s="9">
        <f t="shared" ref="I4:O4" si="0">IF(Q4="","",Q4/$H4-1)</f>
        <v>0.35658914728682167</v>
      </c>
      <c r="J4" s="9">
        <f t="shared" si="0"/>
        <v>0.27906976744186052</v>
      </c>
      <c r="K4" s="9">
        <f t="shared" si="0"/>
        <v>0.22480620155038755</v>
      </c>
      <c r="L4" s="9">
        <f t="shared" si="0"/>
        <v>0.16279069767441867</v>
      </c>
      <c r="M4" s="9">
        <f t="shared" si="0"/>
        <v>0.11627906976744184</v>
      </c>
      <c r="N4" s="9">
        <f t="shared" si="0"/>
        <v>0.10077519379844957</v>
      </c>
      <c r="O4" s="177">
        <f t="shared" si="0"/>
        <v>8.5271317829457294E-2</v>
      </c>
      <c r="P4" s="1130"/>
      <c r="Q4" s="930">
        <v>175</v>
      </c>
      <c r="R4" s="78">
        <v>165</v>
      </c>
      <c r="S4" s="78">
        <v>158</v>
      </c>
      <c r="T4" s="78">
        <v>150</v>
      </c>
      <c r="U4" s="78">
        <v>144</v>
      </c>
      <c r="V4" s="78">
        <v>142</v>
      </c>
      <c r="W4" s="808">
        <v>140</v>
      </c>
      <c r="X4" s="78"/>
      <c r="Y4" s="930">
        <f t="shared" ref="Y4:AE4" si="1">IF(Q4="","",ROUND(Q4*1.015,0))</f>
        <v>178</v>
      </c>
      <c r="Z4" s="78">
        <f t="shared" si="1"/>
        <v>167</v>
      </c>
      <c r="AA4" s="78">
        <f t="shared" si="1"/>
        <v>160</v>
      </c>
      <c r="AB4" s="78">
        <f t="shared" si="1"/>
        <v>152</v>
      </c>
      <c r="AC4" s="78">
        <f t="shared" si="1"/>
        <v>146</v>
      </c>
      <c r="AD4" s="78">
        <f t="shared" si="1"/>
        <v>144</v>
      </c>
      <c r="AE4" s="1165">
        <f t="shared" si="1"/>
        <v>142</v>
      </c>
    </row>
    <row r="5" spans="1:31" s="577" customFormat="1" x14ac:dyDescent="0.2">
      <c r="A5" s="406" t="s">
        <v>20</v>
      </c>
      <c r="B5" s="115" t="s">
        <v>2014</v>
      </c>
      <c r="C5" s="704" t="s">
        <v>2015</v>
      </c>
      <c r="D5" s="704" t="str">
        <f>VLOOKUP(C5,'Items in Tally'!$A$2:$D$4982,2,FALSE)</f>
        <v>1732 PC</v>
      </c>
      <c r="E5" s="704" t="s">
        <v>2016</v>
      </c>
      <c r="F5" s="332">
        <v>45772</v>
      </c>
      <c r="G5" s="125">
        <v>10.3</v>
      </c>
      <c r="H5" s="1154">
        <v>129</v>
      </c>
      <c r="I5" s="9">
        <f t="shared" ref="I5" si="2">IF(Q5="","",Q5/$H5-1)</f>
        <v>0.35658914728682167</v>
      </c>
      <c r="J5" s="9">
        <f t="shared" ref="J5" si="3">IF(R5="","",R5/$H5-1)</f>
        <v>0.27906976744186052</v>
      </c>
      <c r="K5" s="9">
        <f t="shared" ref="K5" si="4">IF(S5="","",S5/$H5-1)</f>
        <v>0.22480620155038755</v>
      </c>
      <c r="L5" s="9">
        <f t="shared" ref="L5" si="5">IF(T5="","",T5/$H5-1)</f>
        <v>0.16279069767441867</v>
      </c>
      <c r="M5" s="9">
        <f t="shared" ref="M5" si="6">IF(U5="","",U5/$H5-1)</f>
        <v>0.11627906976744184</v>
      </c>
      <c r="N5" s="9">
        <f t="shared" ref="N5" si="7">IF(V5="","",V5/$H5-1)</f>
        <v>0.10077519379844957</v>
      </c>
      <c r="O5" s="177">
        <f t="shared" ref="O5" si="8">IF(W5="","",W5/$H5-1)</f>
        <v>8.5271317829457294E-2</v>
      </c>
      <c r="P5" s="1130"/>
      <c r="Q5" s="930">
        <v>175</v>
      </c>
      <c r="R5" s="78">
        <v>165</v>
      </c>
      <c r="S5" s="78">
        <v>158</v>
      </c>
      <c r="T5" s="78">
        <v>150</v>
      </c>
      <c r="U5" s="78">
        <v>144</v>
      </c>
      <c r="V5" s="78">
        <v>142</v>
      </c>
      <c r="W5" s="808">
        <v>140</v>
      </c>
      <c r="X5" s="78"/>
      <c r="Y5" s="930">
        <f t="shared" ref="Y5:AE5" si="9">IF(Q5="","",ROUND(Q5*1.015,0))</f>
        <v>178</v>
      </c>
      <c r="Z5" s="78">
        <f t="shared" si="9"/>
        <v>167</v>
      </c>
      <c r="AA5" s="78">
        <f t="shared" si="9"/>
        <v>160</v>
      </c>
      <c r="AB5" s="78">
        <f t="shared" si="9"/>
        <v>152</v>
      </c>
      <c r="AC5" s="78">
        <f t="shared" si="9"/>
        <v>146</v>
      </c>
      <c r="AD5" s="78">
        <f t="shared" si="9"/>
        <v>144</v>
      </c>
      <c r="AE5" s="1165">
        <f t="shared" si="9"/>
        <v>142</v>
      </c>
    </row>
    <row r="6" spans="1:31" ht="30" customHeight="1" x14ac:dyDescent="0.2">
      <c r="A6" s="407" t="s">
        <v>2017</v>
      </c>
      <c r="B6" s="51" t="s">
        <v>2018</v>
      </c>
      <c r="C6" s="704" t="s">
        <v>2019</v>
      </c>
      <c r="D6" s="704" t="str">
        <f>VLOOKUP(C6,'Items in Tally'!$A$2:$D$4982,2,FALSE)</f>
        <v>419 PC</v>
      </c>
      <c r="E6" s="704" t="s">
        <v>418</v>
      </c>
      <c r="F6" s="332">
        <v>45682</v>
      </c>
      <c r="G6" s="125">
        <v>10.5</v>
      </c>
      <c r="H6" s="1154">
        <v>131</v>
      </c>
      <c r="I6" s="3">
        <f t="shared" ref="I6:O6" si="10">IF(Q6="","",Q6/$H6-1)</f>
        <v>0.35877862595419852</v>
      </c>
      <c r="J6" s="3">
        <f t="shared" si="10"/>
        <v>0.28244274809160297</v>
      </c>
      <c r="K6" s="3">
        <f t="shared" si="10"/>
        <v>0.24427480916030531</v>
      </c>
      <c r="L6" s="3">
        <f t="shared" si="10"/>
        <v>0.18320610687022909</v>
      </c>
      <c r="M6" s="3">
        <f t="shared" si="10"/>
        <v>0.12977099236641232</v>
      </c>
      <c r="N6" s="3">
        <f t="shared" si="10"/>
        <v>0.11450381679389321</v>
      </c>
      <c r="O6" s="167" t="str">
        <f t="shared" si="10"/>
        <v/>
      </c>
      <c r="P6" s="1133"/>
      <c r="Q6" s="517">
        <v>178</v>
      </c>
      <c r="R6" s="2">
        <v>168</v>
      </c>
      <c r="S6" s="2">
        <v>163</v>
      </c>
      <c r="T6" s="2">
        <v>155</v>
      </c>
      <c r="U6" s="2">
        <v>148</v>
      </c>
      <c r="V6" s="2">
        <v>146</v>
      </c>
      <c r="W6" s="692"/>
      <c r="X6" s="2"/>
      <c r="Y6" s="517">
        <f t="shared" ref="Y6:AE6" si="11">IF(Q6="","",ROUND(Q6*1.015,0))</f>
        <v>181</v>
      </c>
      <c r="Z6" s="2">
        <f t="shared" si="11"/>
        <v>171</v>
      </c>
      <c r="AA6" s="2">
        <f t="shared" si="11"/>
        <v>165</v>
      </c>
      <c r="AB6" s="2">
        <f t="shared" si="11"/>
        <v>157</v>
      </c>
      <c r="AC6" s="2">
        <f t="shared" si="11"/>
        <v>150</v>
      </c>
      <c r="AD6" s="2">
        <f t="shared" si="11"/>
        <v>148</v>
      </c>
      <c r="AE6" s="339" t="str">
        <f t="shared" si="11"/>
        <v/>
      </c>
    </row>
    <row r="7" spans="1:31" s="578" customFormat="1" ht="30" customHeight="1" x14ac:dyDescent="0.2">
      <c r="A7" s="410" t="s">
        <v>20</v>
      </c>
      <c r="B7" s="117" t="s">
        <v>2020</v>
      </c>
      <c r="C7" s="706" t="s">
        <v>2021</v>
      </c>
      <c r="D7" s="704" t="str">
        <f>VLOOKUP(C7,'Items in Tally'!$A$2:$D$4982,2,FALSE)</f>
        <v> </v>
      </c>
      <c r="E7" s="706"/>
      <c r="F7" s="333">
        <v>45467</v>
      </c>
      <c r="G7" s="133">
        <v>20</v>
      </c>
      <c r="H7" s="1045">
        <v>245</v>
      </c>
      <c r="I7" s="6"/>
      <c r="J7" s="6"/>
      <c r="K7" s="6"/>
      <c r="L7" s="6"/>
      <c r="M7" s="6"/>
      <c r="N7" s="6"/>
      <c r="O7" s="172"/>
      <c r="P7" s="1150"/>
      <c r="Q7" s="458">
        <v>350</v>
      </c>
      <c r="R7" s="92">
        <v>330</v>
      </c>
      <c r="S7" s="92">
        <v>320</v>
      </c>
      <c r="T7" s="92"/>
      <c r="U7" s="92"/>
      <c r="V7" s="92"/>
      <c r="W7" s="716"/>
      <c r="X7" s="92"/>
      <c r="Y7" s="458"/>
      <c r="Z7" s="92"/>
      <c r="AA7" s="92"/>
      <c r="AB7" s="92"/>
      <c r="AC7" s="92"/>
      <c r="AD7" s="92"/>
      <c r="AE7" s="1151"/>
    </row>
    <row r="8" spans="1:31" s="624" customFormat="1" ht="16" x14ac:dyDescent="0.2">
      <c r="A8" s="606" t="s">
        <v>321</v>
      </c>
      <c r="B8" s="625" t="s">
        <v>2022</v>
      </c>
      <c r="C8" s="704" t="s">
        <v>2023</v>
      </c>
      <c r="D8" s="704" t="str">
        <f>VLOOKUP(C8,'Items in Tally'!$A$2:$D$4982,2,FALSE)</f>
        <v>57 PC</v>
      </c>
      <c r="E8" s="704" t="s">
        <v>1365</v>
      </c>
      <c r="F8" s="603">
        <v>45039</v>
      </c>
      <c r="G8" s="586">
        <v>17</v>
      </c>
      <c r="H8" s="539">
        <v>210</v>
      </c>
      <c r="I8" s="120"/>
      <c r="J8" s="120">
        <f t="shared" ref="J8:N8" si="12">IF(R8="","",R8/$H8-1)</f>
        <v>0.19047619047619047</v>
      </c>
      <c r="K8" s="120">
        <f t="shared" si="12"/>
        <v>0.14285714285714279</v>
      </c>
      <c r="L8" s="120">
        <f t="shared" si="12"/>
        <v>0.11904761904761907</v>
      </c>
      <c r="M8" s="120">
        <f t="shared" si="12"/>
        <v>9.5238095238095344E-2</v>
      </c>
      <c r="N8" s="120" t="str">
        <f t="shared" si="12"/>
        <v/>
      </c>
      <c r="O8" s="599"/>
      <c r="P8" s="1157"/>
      <c r="Q8" s="1161"/>
      <c r="R8" s="607">
        <v>250</v>
      </c>
      <c r="S8" s="607">
        <v>240</v>
      </c>
      <c r="T8" s="607">
        <v>235</v>
      </c>
      <c r="U8" s="607">
        <v>230</v>
      </c>
      <c r="V8" s="607"/>
      <c r="W8" s="1162"/>
      <c r="X8" s="607"/>
      <c r="Y8" s="1161" t="str">
        <f t="shared" ref="Y8" si="13">IF(Q8="","",ROUND(Q8*1.015,0))</f>
        <v/>
      </c>
      <c r="Z8" s="607">
        <f t="shared" ref="Z8" si="14">IF(R8="","",ROUND(R8*1.015,0))</f>
        <v>254</v>
      </c>
      <c r="AA8" s="607">
        <f t="shared" ref="AA8" si="15">IF(S8="","",ROUND(S8*1.015,0))</f>
        <v>244</v>
      </c>
      <c r="AB8" s="607">
        <f t="shared" ref="AB8" si="16">IF(T8="","",ROUND(T8*1.015,0))</f>
        <v>239</v>
      </c>
      <c r="AC8" s="607">
        <f t="shared" ref="AC8" si="17">IF(U8="","",ROUND(U8*1.015,0))</f>
        <v>233</v>
      </c>
      <c r="AD8" s="607" t="str">
        <f t="shared" ref="AD8" si="18">IF(V8="","",ROUND(V8*1.015,0))</f>
        <v/>
      </c>
      <c r="AE8" s="1162"/>
    </row>
    <row r="9" spans="1:31" x14ac:dyDescent="0.2">
      <c r="A9" s="410" t="s">
        <v>321</v>
      </c>
      <c r="B9" s="117">
        <v>2035</v>
      </c>
      <c r="C9" s="704" t="s">
        <v>2024</v>
      </c>
      <c r="D9" s="704" t="str">
        <f>VLOOKUP(C9,'Items in Tally'!$A$2:$D$4982,2,FALSE)</f>
        <v>1 PC</v>
      </c>
      <c r="E9" s="704"/>
      <c r="F9" s="333">
        <v>44826</v>
      </c>
      <c r="G9" s="133">
        <v>16.5</v>
      </c>
      <c r="H9" s="1045">
        <v>198</v>
      </c>
      <c r="I9" s="6"/>
      <c r="J9" s="6"/>
      <c r="K9" s="6"/>
      <c r="L9" s="6"/>
      <c r="M9" s="6"/>
      <c r="N9" s="6"/>
      <c r="O9" s="172"/>
      <c r="P9" s="1150"/>
      <c r="Q9" s="458"/>
      <c r="R9" s="92"/>
      <c r="S9" s="92"/>
      <c r="T9" s="92"/>
      <c r="U9" s="92"/>
      <c r="V9" s="92"/>
      <c r="W9" s="1151"/>
      <c r="X9" s="92"/>
      <c r="Y9" s="458"/>
      <c r="Z9" s="92"/>
      <c r="AA9" s="92"/>
      <c r="AB9" s="92"/>
      <c r="AC9" s="92"/>
      <c r="AD9" s="92"/>
      <c r="AE9" s="1151"/>
    </row>
    <row r="10" spans="1:31" ht="16" x14ac:dyDescent="0.2">
      <c r="A10" s="406" t="s">
        <v>321</v>
      </c>
      <c r="B10" s="116" t="s">
        <v>2025</v>
      </c>
      <c r="C10" s="704" t="s">
        <v>2026</v>
      </c>
      <c r="D10" s="704" t="str">
        <f>VLOOKUP(C10,'Items in Tally'!$A$2:$D$4982,2,FALSE)</f>
        <v> </v>
      </c>
      <c r="E10" s="704"/>
      <c r="F10" s="332">
        <v>44764</v>
      </c>
      <c r="G10" s="125">
        <v>19</v>
      </c>
      <c r="H10" s="1154">
        <v>236</v>
      </c>
      <c r="I10" s="9"/>
      <c r="J10" s="9"/>
      <c r="K10" s="9"/>
      <c r="L10" s="9"/>
      <c r="M10" s="9"/>
      <c r="N10" s="9"/>
      <c r="O10" s="177"/>
      <c r="P10" s="1130"/>
      <c r="Q10" s="458"/>
      <c r="R10" s="78">
        <v>285</v>
      </c>
      <c r="S10" s="78">
        <v>275</v>
      </c>
      <c r="T10" s="78">
        <v>270</v>
      </c>
      <c r="U10" s="78">
        <v>265</v>
      </c>
      <c r="V10" s="78"/>
      <c r="W10" s="1165"/>
      <c r="X10" s="78"/>
      <c r="Y10" s="517" t="str">
        <f t="shared" ref="Y10" si="19">IF(Q10="","",ROUND(Q10*1.015,0))</f>
        <v/>
      </c>
      <c r="Z10" s="2">
        <f t="shared" ref="Z10" si="20">IF(R10="","",ROUND(R10*1.015,0))</f>
        <v>289</v>
      </c>
      <c r="AA10" s="2">
        <f t="shared" ref="AA10" si="21">IF(S10="","",ROUND(S10*1.015,0))</f>
        <v>279</v>
      </c>
      <c r="AB10" s="2">
        <f t="shared" ref="AB10" si="22">IF(T10="","",ROUND(T10*1.015,0))</f>
        <v>274</v>
      </c>
      <c r="AC10" s="2">
        <f t="shared" ref="AC10" si="23">IF(U10="","",ROUND(U10*1.015,0))</f>
        <v>269</v>
      </c>
      <c r="AD10" s="2" t="str">
        <f t="shared" ref="AD10" si="24">IF(V10="","",ROUND(V10*1.015,0))</f>
        <v/>
      </c>
      <c r="AE10" s="339" t="str">
        <f t="shared" ref="AE10" si="25">IF(W10="","",ROUND(W10*1.015,0))</f>
        <v/>
      </c>
    </row>
    <row r="11" spans="1:31" s="578" customFormat="1" ht="16" x14ac:dyDescent="0.2">
      <c r="A11" s="410" t="s">
        <v>321</v>
      </c>
      <c r="B11" s="117" t="s">
        <v>730</v>
      </c>
      <c r="C11" s="704" t="s">
        <v>2027</v>
      </c>
      <c r="D11" s="704" t="str">
        <f>VLOOKUP(C11,'Items in Tally'!$A$2:$D$4982,2,FALSE)</f>
        <v>23 PC</v>
      </c>
      <c r="E11" s="704"/>
      <c r="F11" s="333">
        <v>44826</v>
      </c>
      <c r="G11" s="133">
        <v>19</v>
      </c>
      <c r="H11" s="1045">
        <v>228</v>
      </c>
      <c r="I11" s="6"/>
      <c r="J11" s="6"/>
      <c r="K11" s="6"/>
      <c r="L11" s="6"/>
      <c r="M11" s="6"/>
      <c r="N11" s="6"/>
      <c r="O11" s="172"/>
      <c r="P11" s="1150"/>
      <c r="Q11" s="458"/>
      <c r="R11" s="92">
        <v>285</v>
      </c>
      <c r="S11" s="92">
        <v>275</v>
      </c>
      <c r="T11" s="92">
        <v>270</v>
      </c>
      <c r="U11" s="92">
        <v>265</v>
      </c>
      <c r="V11" s="92"/>
      <c r="W11" s="1151"/>
      <c r="X11" s="92"/>
      <c r="Y11" s="458"/>
      <c r="Z11" s="92"/>
      <c r="AA11" s="92"/>
      <c r="AB11" s="92"/>
      <c r="AC11" s="92"/>
      <c r="AD11" s="92"/>
      <c r="AE11" s="1151"/>
    </row>
    <row r="12" spans="1:31" x14ac:dyDescent="0.2">
      <c r="A12" s="406"/>
      <c r="B12" s="116"/>
      <c r="D12" s="704" t="e">
        <f>VLOOKUP(C12,'Items in Tally'!$A$2:$D$4982,2,FALSE)</f>
        <v>#N/A</v>
      </c>
      <c r="F12" s="332"/>
      <c r="G12" s="125"/>
      <c r="H12" s="1154"/>
      <c r="I12" s="9"/>
      <c r="J12" s="9"/>
      <c r="K12" s="9"/>
      <c r="L12" s="9"/>
      <c r="M12" s="9"/>
      <c r="N12" s="9"/>
      <c r="O12" s="177"/>
      <c r="P12" s="1130"/>
      <c r="Q12" s="458"/>
      <c r="R12" s="78"/>
      <c r="S12" s="78"/>
      <c r="T12" s="78"/>
      <c r="U12" s="78"/>
      <c r="V12" s="78"/>
      <c r="W12" s="1165"/>
      <c r="X12" s="78"/>
      <c r="Y12" s="930"/>
      <c r="Z12" s="78"/>
      <c r="AA12" s="78"/>
      <c r="AB12" s="78"/>
      <c r="AC12" s="78"/>
      <c r="AD12" s="78"/>
      <c r="AE12" s="1165"/>
    </row>
    <row r="13" spans="1:31" x14ac:dyDescent="0.2">
      <c r="A13" s="407" t="s">
        <v>20</v>
      </c>
      <c r="B13" s="1166" t="s">
        <v>2028</v>
      </c>
      <c r="C13" s="704" t="s">
        <v>2029</v>
      </c>
      <c r="D13" s="704" t="str">
        <f>VLOOKUP(C13,'Items in Tally'!$A$2:$D$4982,2,FALSE)</f>
        <v>3 PC</v>
      </c>
      <c r="E13" s="704"/>
      <c r="F13" s="334"/>
      <c r="G13" s="1133"/>
      <c r="H13" s="166">
        <v>330</v>
      </c>
      <c r="I13" s="3">
        <f t="shared" ref="I13:O13" si="26">IF(Q13="","",Q13/$H13-1)</f>
        <v>0.36363636363636354</v>
      </c>
      <c r="J13" s="3">
        <f t="shared" si="26"/>
        <v>0.21212121212121215</v>
      </c>
      <c r="K13" s="3">
        <f t="shared" si="26"/>
        <v>0.21212121212121215</v>
      </c>
      <c r="L13" s="3" t="str">
        <f t="shared" si="26"/>
        <v/>
      </c>
      <c r="M13" s="3" t="str">
        <f t="shared" si="26"/>
        <v/>
      </c>
      <c r="N13" s="3" t="str">
        <f t="shared" si="26"/>
        <v/>
      </c>
      <c r="O13" s="167" t="str">
        <f t="shared" si="26"/>
        <v/>
      </c>
      <c r="P13" s="1133"/>
      <c r="Q13" s="517">
        <v>450</v>
      </c>
      <c r="R13" s="2">
        <v>400</v>
      </c>
      <c r="S13" s="2">
        <v>400</v>
      </c>
      <c r="T13" s="2"/>
      <c r="U13" s="2"/>
      <c r="V13" s="2"/>
      <c r="W13" s="339"/>
      <c r="X13" s="2"/>
      <c r="Y13" s="930">
        <f t="shared" ref="Y13:AE13" si="27">IF(Q13="","",ROUND(Q13*1.015,0))</f>
        <v>457</v>
      </c>
      <c r="Z13" s="78">
        <f t="shared" si="27"/>
        <v>406</v>
      </c>
      <c r="AA13" s="78">
        <f t="shared" si="27"/>
        <v>406</v>
      </c>
      <c r="AB13" s="78" t="str">
        <f t="shared" si="27"/>
        <v/>
      </c>
      <c r="AC13" s="78" t="str">
        <f t="shared" si="27"/>
        <v/>
      </c>
      <c r="AD13" s="78" t="str">
        <f t="shared" si="27"/>
        <v/>
      </c>
      <c r="AE13" s="1165" t="str">
        <f t="shared" si="27"/>
        <v/>
      </c>
    </row>
    <row r="14" spans="1:31" x14ac:dyDescent="0.2">
      <c r="A14" s="410" t="s">
        <v>321</v>
      </c>
      <c r="B14" s="1167" t="s">
        <v>2030</v>
      </c>
      <c r="C14" s="704" t="s">
        <v>2031</v>
      </c>
      <c r="D14" s="704" t="str">
        <f>VLOOKUP(C14,'Items in Tally'!$A$2:$D$4982,2,FALSE)</f>
        <v>1 PC</v>
      </c>
      <c r="E14" s="704"/>
      <c r="F14" s="333">
        <v>44764</v>
      </c>
      <c r="G14" s="1150">
        <v>40</v>
      </c>
      <c r="H14" s="1045">
        <v>500</v>
      </c>
      <c r="I14" s="3">
        <f t="shared" ref="I14:N14" si="28">IF(Q14="","",Q14/$H14-1)</f>
        <v>0.30000000000000004</v>
      </c>
      <c r="J14" s="3">
        <f t="shared" si="28"/>
        <v>0.22999999999999998</v>
      </c>
      <c r="K14" s="3">
        <f t="shared" si="28"/>
        <v>0.19999999999999996</v>
      </c>
      <c r="L14" s="3" t="str">
        <f t="shared" si="28"/>
        <v/>
      </c>
      <c r="M14" s="3" t="str">
        <f t="shared" si="28"/>
        <v/>
      </c>
      <c r="N14" s="3" t="str">
        <f t="shared" si="28"/>
        <v/>
      </c>
      <c r="O14" s="172"/>
      <c r="P14" s="1150"/>
      <c r="Q14" s="458">
        <v>650</v>
      </c>
      <c r="R14" s="92">
        <v>615</v>
      </c>
      <c r="S14" s="92">
        <v>600</v>
      </c>
      <c r="T14" s="92"/>
      <c r="U14" s="92"/>
      <c r="V14" s="92"/>
      <c r="W14" s="1151"/>
      <c r="X14" s="92"/>
      <c r="Y14" s="458"/>
      <c r="Z14" s="92"/>
      <c r="AA14" s="92"/>
      <c r="AB14" s="92"/>
      <c r="AC14" s="92"/>
      <c r="AD14" s="92"/>
      <c r="AE14" s="1151"/>
    </row>
    <row r="15" spans="1:31" s="577" customFormat="1" x14ac:dyDescent="0.2">
      <c r="A15" s="406" t="s">
        <v>44</v>
      </c>
      <c r="B15" s="115" t="s">
        <v>2032</v>
      </c>
      <c r="C15" s="704" t="s">
        <v>2033</v>
      </c>
      <c r="D15" s="704" t="str">
        <f>VLOOKUP(C15,'Items in Tally'!$A$2:$D$4982,2,FALSE)</f>
        <v>25 PC</v>
      </c>
      <c r="E15" s="704" t="s">
        <v>1901</v>
      </c>
      <c r="F15" s="332">
        <v>45682</v>
      </c>
      <c r="G15" s="1130">
        <v>15</v>
      </c>
      <c r="H15" s="1154">
        <v>188</v>
      </c>
      <c r="I15" s="9" t="str">
        <f t="shared" ref="I15:N15" si="29">IF(Q15="","",Q15/$H15-1)</f>
        <v/>
      </c>
      <c r="J15" s="9">
        <f t="shared" si="29"/>
        <v>0.40957446808510634</v>
      </c>
      <c r="K15" s="9">
        <f t="shared" si="29"/>
        <v>0.3563829787234043</v>
      </c>
      <c r="L15" s="9">
        <f t="shared" si="29"/>
        <v>0.27659574468085113</v>
      </c>
      <c r="M15" s="9">
        <f t="shared" si="29"/>
        <v>0.25</v>
      </c>
      <c r="N15" s="9">
        <f t="shared" si="29"/>
        <v>0.22340425531914887</v>
      </c>
      <c r="O15" s="177"/>
      <c r="P15" s="1130"/>
      <c r="Q15" s="930"/>
      <c r="R15" s="78">
        <v>265</v>
      </c>
      <c r="S15" s="78">
        <v>255</v>
      </c>
      <c r="T15" s="78">
        <v>240</v>
      </c>
      <c r="U15" s="78">
        <v>235</v>
      </c>
      <c r="V15" s="78">
        <v>230</v>
      </c>
      <c r="W15" s="1165"/>
      <c r="X15" s="78"/>
      <c r="Y15" s="930"/>
      <c r="Z15" s="78">
        <f t="shared" ref="Z15:AC15" si="30">IF(R15="","",ROUND(R15*1.015,0))</f>
        <v>269</v>
      </c>
      <c r="AA15" s="78">
        <f t="shared" si="30"/>
        <v>259</v>
      </c>
      <c r="AB15" s="78">
        <f t="shared" si="30"/>
        <v>244</v>
      </c>
      <c r="AC15" s="78">
        <f t="shared" si="30"/>
        <v>239</v>
      </c>
      <c r="AD15" s="78"/>
      <c r="AE15" s="1165"/>
    </row>
    <row r="16" spans="1:31" s="577" customFormat="1" x14ac:dyDescent="0.2">
      <c r="A16" s="406" t="s">
        <v>44</v>
      </c>
      <c r="B16" s="115" t="s">
        <v>2034</v>
      </c>
      <c r="C16" s="704" t="s">
        <v>2035</v>
      </c>
      <c r="D16" s="704" t="str">
        <f>VLOOKUP(C16,'Items in Tally'!$A$2:$D$4982,2,FALSE)</f>
        <v> </v>
      </c>
      <c r="E16" s="704" t="s">
        <v>232</v>
      </c>
      <c r="F16" s="332">
        <v>45192</v>
      </c>
      <c r="G16" s="1130">
        <v>15</v>
      </c>
      <c r="H16" s="1154">
        <v>188</v>
      </c>
      <c r="I16" s="9"/>
      <c r="J16" s="9">
        <f t="shared" ref="J16:N16" si="31">IF(R16="","",R16/$H16-1)</f>
        <v>0.40957446808510634</v>
      </c>
      <c r="K16" s="9">
        <f t="shared" si="31"/>
        <v>0.3563829787234043</v>
      </c>
      <c r="L16" s="9">
        <f t="shared" si="31"/>
        <v>0.27659574468085113</v>
      </c>
      <c r="M16" s="9">
        <f t="shared" si="31"/>
        <v>0.25</v>
      </c>
      <c r="N16" s="9">
        <f t="shared" si="31"/>
        <v>0.22340425531914887</v>
      </c>
      <c r="O16" s="177"/>
      <c r="P16" s="1130"/>
      <c r="Q16" s="930"/>
      <c r="R16" s="78">
        <v>265</v>
      </c>
      <c r="S16" s="78">
        <v>255</v>
      </c>
      <c r="T16" s="78">
        <v>240</v>
      </c>
      <c r="U16" s="78">
        <v>235</v>
      </c>
      <c r="V16" s="78">
        <v>230</v>
      </c>
      <c r="W16" s="1165"/>
      <c r="X16" s="78"/>
      <c r="Y16" s="930"/>
      <c r="Z16" s="78">
        <f t="shared" ref="Z16:AC16" si="32">IF(R16="","",ROUND(R16*1.015,0))</f>
        <v>269</v>
      </c>
      <c r="AA16" s="78">
        <f t="shared" si="32"/>
        <v>259</v>
      </c>
      <c r="AB16" s="78">
        <f t="shared" si="32"/>
        <v>244</v>
      </c>
      <c r="AC16" s="78">
        <f t="shared" si="32"/>
        <v>239</v>
      </c>
      <c r="AD16" s="78"/>
      <c r="AE16" s="1165"/>
    </row>
    <row r="17" spans="1:31" s="578" customFormat="1" x14ac:dyDescent="0.2">
      <c r="A17" s="410" t="s">
        <v>44</v>
      </c>
      <c r="B17" s="1167" t="s">
        <v>1223</v>
      </c>
      <c r="C17" s="704" t="s">
        <v>2036</v>
      </c>
      <c r="D17" s="704" t="str">
        <f>VLOOKUP(C17,'Items in Tally'!$A$2:$D$4982,2,FALSE)</f>
        <v> </v>
      </c>
      <c r="E17" s="704"/>
      <c r="F17" s="333">
        <v>44980</v>
      </c>
      <c r="G17" s="1150">
        <v>33</v>
      </c>
      <c r="H17" s="1045">
        <v>413</v>
      </c>
      <c r="I17" s="6">
        <f t="shared" ref="I17:O17" si="33">IF(Q17="","",Q17/$H17-1)</f>
        <v>0.29539951573849876</v>
      </c>
      <c r="J17" s="6">
        <f t="shared" si="33"/>
        <v>0.27118644067796605</v>
      </c>
      <c r="K17" s="6">
        <f t="shared" si="33"/>
        <v>0.24697336561743333</v>
      </c>
      <c r="L17" s="6" t="str">
        <f t="shared" si="33"/>
        <v/>
      </c>
      <c r="M17" s="6" t="str">
        <f t="shared" si="33"/>
        <v/>
      </c>
      <c r="N17" s="6" t="str">
        <f t="shared" si="33"/>
        <v/>
      </c>
      <c r="O17" s="172" t="str">
        <f t="shared" si="33"/>
        <v/>
      </c>
      <c r="P17" s="1150"/>
      <c r="Q17" s="458">
        <v>535</v>
      </c>
      <c r="R17" s="92">
        <v>525</v>
      </c>
      <c r="S17" s="92">
        <v>515</v>
      </c>
      <c r="T17" s="92"/>
      <c r="U17" s="92"/>
      <c r="V17" s="92"/>
      <c r="W17" s="1151"/>
      <c r="X17" s="92"/>
      <c r="Y17" s="458">
        <f t="shared" ref="Y17:AE17" si="34">IF(Q17="","",ROUND(Q17*1.015,0))</f>
        <v>543</v>
      </c>
      <c r="Z17" s="92">
        <f t="shared" si="34"/>
        <v>533</v>
      </c>
      <c r="AA17" s="92">
        <f t="shared" si="34"/>
        <v>523</v>
      </c>
      <c r="AB17" s="92" t="str">
        <f t="shared" si="34"/>
        <v/>
      </c>
      <c r="AC17" s="92" t="str">
        <f t="shared" si="34"/>
        <v/>
      </c>
      <c r="AD17" s="92" t="str">
        <f t="shared" si="34"/>
        <v/>
      </c>
      <c r="AE17" s="1151" t="str">
        <f t="shared" si="34"/>
        <v/>
      </c>
    </row>
    <row r="18" spans="1:31" s="578" customFormat="1" x14ac:dyDescent="0.2">
      <c r="A18" s="410" t="s">
        <v>44</v>
      </c>
      <c r="B18" s="1167" t="s">
        <v>663</v>
      </c>
      <c r="C18" s="704" t="s">
        <v>2037</v>
      </c>
      <c r="D18" s="704" t="str">
        <f>VLOOKUP(C18,'Items in Tally'!$A$2:$D$4982,2,FALSE)</f>
        <v> </v>
      </c>
      <c r="E18" s="704"/>
      <c r="F18" s="333">
        <v>45039</v>
      </c>
      <c r="G18" s="1150">
        <v>16.5</v>
      </c>
      <c r="H18" s="1045">
        <v>203</v>
      </c>
      <c r="I18" s="6" t="str">
        <f t="shared" ref="I18:I19" si="35">IF(Q18="","",Q18/$H18-1)</f>
        <v/>
      </c>
      <c r="J18" s="6"/>
      <c r="K18" s="6">
        <f t="shared" ref="K18:O18" si="36">IF(S18="","",S18/$H18-1)</f>
        <v>0.23152709359605916</v>
      </c>
      <c r="L18" s="6">
        <f t="shared" si="36"/>
        <v>0.2068965517241379</v>
      </c>
      <c r="M18" s="6">
        <f t="shared" si="36"/>
        <v>0.18226600985221686</v>
      </c>
      <c r="N18" s="6" t="str">
        <f t="shared" si="36"/>
        <v/>
      </c>
      <c r="O18" s="172" t="str">
        <f t="shared" si="36"/>
        <v/>
      </c>
      <c r="P18" s="1150"/>
      <c r="Q18" s="458"/>
      <c r="R18" s="92">
        <v>260</v>
      </c>
      <c r="S18" s="92">
        <v>250</v>
      </c>
      <c r="T18" s="92">
        <v>245</v>
      </c>
      <c r="U18" s="92">
        <v>240</v>
      </c>
      <c r="V18" s="92"/>
      <c r="W18" s="1151"/>
      <c r="X18" s="92"/>
      <c r="Y18" s="458" t="str">
        <f t="shared" ref="Y18:AE18" si="37">IF(Q18="","",ROUND(Q18*1.015,0))</f>
        <v/>
      </c>
      <c r="Z18" s="92">
        <f t="shared" si="37"/>
        <v>264</v>
      </c>
      <c r="AA18" s="92">
        <f t="shared" si="37"/>
        <v>254</v>
      </c>
      <c r="AB18" s="92">
        <f t="shared" si="37"/>
        <v>249</v>
      </c>
      <c r="AC18" s="92">
        <f t="shared" si="37"/>
        <v>244</v>
      </c>
      <c r="AD18" s="92" t="str">
        <f t="shared" si="37"/>
        <v/>
      </c>
      <c r="AE18" s="1151" t="str">
        <f t="shared" si="37"/>
        <v/>
      </c>
    </row>
    <row r="19" spans="1:31" s="577" customFormat="1" x14ac:dyDescent="0.2">
      <c r="A19" s="406" t="s">
        <v>132</v>
      </c>
      <c r="B19" s="115" t="s">
        <v>2038</v>
      </c>
      <c r="D19" s="704" t="e">
        <f>VLOOKUP(C19,'Items in Tally'!$A$2:$D$4982,2,FALSE)</f>
        <v>#N/A</v>
      </c>
      <c r="E19" s="577" t="s">
        <v>363</v>
      </c>
      <c r="F19" s="332">
        <v>45682</v>
      </c>
      <c r="G19" s="1130">
        <v>17</v>
      </c>
      <c r="H19" s="1154">
        <v>213</v>
      </c>
      <c r="I19" s="9">
        <f t="shared" si="35"/>
        <v>0.26760563380281699</v>
      </c>
      <c r="J19" s="9">
        <f t="shared" ref="J19:O19" si="38">IF(R19="","",R19/$H19-1)</f>
        <v>0.22065727699530524</v>
      </c>
      <c r="K19" s="9">
        <f t="shared" si="38"/>
        <v>0.17370892018779349</v>
      </c>
      <c r="L19" s="9">
        <f t="shared" si="38"/>
        <v>0.12676056338028174</v>
      </c>
      <c r="M19" s="9">
        <f t="shared" si="38"/>
        <v>0.10328638497652576</v>
      </c>
      <c r="N19" s="9" t="str">
        <f t="shared" si="38"/>
        <v/>
      </c>
      <c r="O19" s="177" t="str">
        <f t="shared" si="38"/>
        <v/>
      </c>
      <c r="P19" s="1130"/>
      <c r="Q19" s="930">
        <v>270</v>
      </c>
      <c r="R19" s="78">
        <v>260</v>
      </c>
      <c r="S19" s="78">
        <v>250</v>
      </c>
      <c r="T19" s="78">
        <v>240</v>
      </c>
      <c r="U19" s="78">
        <v>235</v>
      </c>
      <c r="V19" s="78"/>
      <c r="W19" s="1165"/>
      <c r="X19" s="78"/>
      <c r="Y19" s="930">
        <f t="shared" ref="Y19:AE21" si="39">IF(Q19="","",ROUND(Q19*1.015,0))</f>
        <v>274</v>
      </c>
      <c r="Z19" s="78">
        <f t="shared" si="39"/>
        <v>264</v>
      </c>
      <c r="AA19" s="78">
        <f t="shared" si="39"/>
        <v>254</v>
      </c>
      <c r="AB19" s="78">
        <f t="shared" si="39"/>
        <v>244</v>
      </c>
      <c r="AC19" s="78">
        <f t="shared" si="39"/>
        <v>239</v>
      </c>
      <c r="AD19" s="78" t="str">
        <f t="shared" si="39"/>
        <v/>
      </c>
      <c r="AE19" s="1165" t="str">
        <f t="shared" si="39"/>
        <v/>
      </c>
    </row>
    <row r="20" spans="1:31" x14ac:dyDescent="0.2">
      <c r="A20" s="406" t="s">
        <v>132</v>
      </c>
      <c r="B20" s="115" t="s">
        <v>837</v>
      </c>
      <c r="C20" s="704" t="s">
        <v>2039</v>
      </c>
      <c r="D20" s="704" t="str">
        <f>VLOOKUP(C20,'Items in Tally'!$A$2:$D$4982,2,FALSE)</f>
        <v>1 PC</v>
      </c>
      <c r="E20" s="704"/>
      <c r="F20" s="332">
        <v>44980</v>
      </c>
      <c r="G20" s="1130">
        <v>27</v>
      </c>
      <c r="H20" s="1154">
        <v>338</v>
      </c>
      <c r="I20" s="9"/>
      <c r="J20" s="9"/>
      <c r="K20" s="9"/>
      <c r="L20" s="9"/>
      <c r="M20" s="9"/>
      <c r="N20" s="9"/>
      <c r="O20" s="177"/>
      <c r="P20" s="1130"/>
      <c r="Q20" s="930"/>
      <c r="R20" s="78">
        <v>465</v>
      </c>
      <c r="S20" s="78">
        <v>450</v>
      </c>
      <c r="T20" s="78"/>
      <c r="U20" s="78"/>
      <c r="V20" s="78"/>
      <c r="W20" s="1165"/>
      <c r="X20" s="78"/>
      <c r="Y20" s="517" t="str">
        <f t="shared" si="39"/>
        <v/>
      </c>
      <c r="Z20" s="2">
        <f t="shared" si="39"/>
        <v>472</v>
      </c>
      <c r="AA20" s="2">
        <f t="shared" si="39"/>
        <v>457</v>
      </c>
      <c r="AB20" s="2" t="str">
        <f t="shared" si="39"/>
        <v/>
      </c>
      <c r="AC20" s="2" t="str">
        <f t="shared" si="39"/>
        <v/>
      </c>
      <c r="AD20" s="2" t="str">
        <f t="shared" si="39"/>
        <v/>
      </c>
      <c r="AE20" s="339" t="str">
        <f t="shared" si="39"/>
        <v/>
      </c>
    </row>
    <row r="21" spans="1:31" x14ac:dyDescent="0.2">
      <c r="A21" s="406" t="s">
        <v>132</v>
      </c>
      <c r="B21" s="115" t="s">
        <v>2040</v>
      </c>
      <c r="C21" s="704" t="s">
        <v>2029</v>
      </c>
      <c r="D21" s="704" t="str">
        <f>VLOOKUP(C21,'Items in Tally'!$A$2:$D$4982,2,FALSE)</f>
        <v>3 PC</v>
      </c>
      <c r="E21" s="704"/>
      <c r="F21" s="332">
        <v>44980</v>
      </c>
      <c r="G21" s="1130">
        <v>30</v>
      </c>
      <c r="H21" s="1154">
        <v>375</v>
      </c>
      <c r="I21" s="9"/>
      <c r="J21" s="9"/>
      <c r="K21" s="9"/>
      <c r="L21" s="9"/>
      <c r="M21" s="9"/>
      <c r="N21" s="9"/>
      <c r="O21" s="177"/>
      <c r="P21" s="1130"/>
      <c r="Q21" s="930">
        <v>550</v>
      </c>
      <c r="R21" s="78">
        <v>525</v>
      </c>
      <c r="S21" s="78"/>
      <c r="T21" s="78"/>
      <c r="U21" s="78"/>
      <c r="V21" s="78"/>
      <c r="W21" s="1165"/>
      <c r="X21" s="78"/>
      <c r="Y21" s="517">
        <f t="shared" si="39"/>
        <v>558</v>
      </c>
      <c r="Z21" s="2">
        <f t="shared" si="39"/>
        <v>533</v>
      </c>
      <c r="AA21" s="2" t="str">
        <f t="shared" si="39"/>
        <v/>
      </c>
      <c r="AB21" s="2" t="str">
        <f t="shared" si="39"/>
        <v/>
      </c>
      <c r="AC21" s="2" t="str">
        <f t="shared" si="39"/>
        <v/>
      </c>
      <c r="AD21" s="2" t="str">
        <f t="shared" si="39"/>
        <v/>
      </c>
      <c r="AE21" s="339" t="str">
        <f t="shared" si="39"/>
        <v/>
      </c>
    </row>
    <row r="22" spans="1:31" s="578" customFormat="1" x14ac:dyDescent="0.2">
      <c r="A22" s="410" t="s">
        <v>132</v>
      </c>
      <c r="B22" s="1167" t="s">
        <v>2041</v>
      </c>
      <c r="D22" s="704" t="e">
        <f>VLOOKUP(C22,'Items in Tally'!$A$2:$D$4982,2,FALSE)</f>
        <v>#N/A</v>
      </c>
      <c r="F22" s="333">
        <v>44980</v>
      </c>
      <c r="G22" s="1150">
        <v>18.5</v>
      </c>
      <c r="H22" s="1045">
        <v>232</v>
      </c>
      <c r="I22" s="6"/>
      <c r="J22" s="6"/>
      <c r="K22" s="6"/>
      <c r="L22" s="6"/>
      <c r="M22" s="6"/>
      <c r="N22" s="6"/>
      <c r="O22" s="172"/>
      <c r="P22" s="1150"/>
      <c r="Q22" s="458">
        <v>320</v>
      </c>
      <c r="R22" s="92">
        <v>300</v>
      </c>
      <c r="S22" s="92">
        <v>290</v>
      </c>
      <c r="T22" s="92"/>
      <c r="U22" s="92"/>
      <c r="V22" s="92"/>
      <c r="W22" s="1151"/>
      <c r="X22" s="92"/>
      <c r="Y22" s="458"/>
      <c r="Z22" s="92"/>
      <c r="AA22" s="92"/>
      <c r="AB22" s="92"/>
      <c r="AC22" s="92"/>
      <c r="AD22" s="92"/>
      <c r="AE22" s="1151"/>
    </row>
    <row r="23" spans="1:31" ht="15.75" customHeight="1" x14ac:dyDescent="0.2">
      <c r="A23" s="406"/>
      <c r="B23" s="115"/>
      <c r="D23" s="704" t="e">
        <f>VLOOKUP(C23,'Items in Tally'!$A$2:$D$4982,2,FALSE)</f>
        <v>#N/A</v>
      </c>
      <c r="F23" s="332"/>
      <c r="G23" s="1130"/>
      <c r="H23" s="1154"/>
      <c r="I23" s="9" t="str">
        <f t="shared" ref="I23:O23" si="40">IF(Q23="","",Q23/$H23-1)</f>
        <v/>
      </c>
      <c r="J23" s="9" t="str">
        <f t="shared" si="40"/>
        <v/>
      </c>
      <c r="K23" s="9" t="str">
        <f t="shared" si="40"/>
        <v/>
      </c>
      <c r="L23" s="9" t="str">
        <f t="shared" si="40"/>
        <v/>
      </c>
      <c r="M23" s="9" t="str">
        <f t="shared" si="40"/>
        <v/>
      </c>
      <c r="N23" s="9" t="str">
        <f t="shared" si="40"/>
        <v/>
      </c>
      <c r="O23" s="177" t="str">
        <f t="shared" si="40"/>
        <v/>
      </c>
      <c r="P23" s="1130"/>
      <c r="Q23" s="930"/>
      <c r="R23" s="78"/>
      <c r="S23" s="78"/>
      <c r="T23" s="78"/>
      <c r="U23" s="2"/>
      <c r="V23" s="2"/>
      <c r="W23" s="339"/>
      <c r="X23" s="2"/>
      <c r="Y23" s="930" t="str">
        <f t="shared" ref="Y23:AE23" si="41">IF(Q23="","",ROUND(Q23*1.015,0))</f>
        <v/>
      </c>
      <c r="Z23" s="78" t="str">
        <f t="shared" si="41"/>
        <v/>
      </c>
      <c r="AA23" s="78" t="str">
        <f t="shared" si="41"/>
        <v/>
      </c>
      <c r="AB23" s="78" t="str">
        <f t="shared" si="41"/>
        <v/>
      </c>
      <c r="AC23" s="78" t="str">
        <f t="shared" si="41"/>
        <v/>
      </c>
      <c r="AD23" s="78" t="str">
        <f t="shared" si="41"/>
        <v/>
      </c>
      <c r="AE23" s="1165" t="str">
        <f t="shared" si="41"/>
        <v/>
      </c>
    </row>
    <row r="24" spans="1:31" ht="15.75" customHeight="1" x14ac:dyDescent="0.2">
      <c r="A24" s="514"/>
      <c r="B24" s="518" t="s">
        <v>2042</v>
      </c>
      <c r="D24" s="704" t="e">
        <f>VLOOKUP(C24,'Items in Tally'!$A$2:$D$4982,2,FALSE)</f>
        <v>#N/A</v>
      </c>
      <c r="F24" s="519"/>
      <c r="G24" s="223"/>
      <c r="H24" s="287"/>
      <c r="I24" s="279" t="str">
        <f t="shared" ref="I24:O24" si="42">IF(Q24="","",Q24/$H24-1)</f>
        <v/>
      </c>
      <c r="J24" s="279" t="str">
        <f t="shared" si="42"/>
        <v/>
      </c>
      <c r="K24" s="279" t="str">
        <f t="shared" si="42"/>
        <v/>
      </c>
      <c r="L24" s="279" t="str">
        <f t="shared" si="42"/>
        <v/>
      </c>
      <c r="M24" s="279" t="str">
        <f t="shared" si="42"/>
        <v/>
      </c>
      <c r="N24" s="279" t="str">
        <f t="shared" si="42"/>
        <v/>
      </c>
      <c r="O24" s="359" t="str">
        <f t="shared" si="42"/>
        <v/>
      </c>
      <c r="P24" s="223"/>
      <c r="Q24" s="1223"/>
      <c r="R24" s="1223"/>
      <c r="S24" s="1223"/>
      <c r="T24" s="1223"/>
      <c r="U24" s="1223"/>
      <c r="V24" s="468"/>
      <c r="W24" s="516"/>
      <c r="X24" s="468"/>
      <c r="Y24" s="520" t="str">
        <f t="shared" ref="Y24:AE24" si="43">IF(Q24="","",ROUND(Q24*1.015,0))</f>
        <v/>
      </c>
      <c r="Z24" s="521" t="str">
        <f t="shared" si="43"/>
        <v/>
      </c>
      <c r="AA24" s="521" t="str">
        <f t="shared" si="43"/>
        <v/>
      </c>
      <c r="AB24" s="521" t="str">
        <f t="shared" si="43"/>
        <v/>
      </c>
      <c r="AC24" s="521" t="str">
        <f t="shared" si="43"/>
        <v/>
      </c>
      <c r="AD24" s="521" t="str">
        <f t="shared" si="43"/>
        <v/>
      </c>
      <c r="AE24" s="522" t="str">
        <f t="shared" si="43"/>
        <v/>
      </c>
    </row>
    <row r="25" spans="1:31" s="652" customFormat="1" ht="15.75" customHeight="1" x14ac:dyDescent="0.2">
      <c r="A25" s="671" t="s">
        <v>20</v>
      </c>
      <c r="B25" s="672" t="s">
        <v>2043</v>
      </c>
      <c r="C25" s="805" t="s">
        <v>2044</v>
      </c>
      <c r="D25" s="704" t="str">
        <f>VLOOKUP(C25,'Items in Tally'!$A$2:$D$4982,2,FALSE)</f>
        <v> </v>
      </c>
      <c r="E25" s="805"/>
      <c r="F25" s="673">
        <v>45589</v>
      </c>
      <c r="G25" s="823">
        <v>12.4</v>
      </c>
      <c r="H25" s="809">
        <v>151</v>
      </c>
      <c r="I25" s="651" t="str">
        <f t="shared" ref="I25:O25" si="44">IF(Q25="","",Q25/$H25-1)</f>
        <v/>
      </c>
      <c r="J25" s="651">
        <f t="shared" si="44"/>
        <v>0.29139072847682113</v>
      </c>
      <c r="K25" s="651">
        <f t="shared" si="44"/>
        <v>0.25827814569536423</v>
      </c>
      <c r="L25" s="651">
        <f t="shared" si="44"/>
        <v>0.23178807947019875</v>
      </c>
      <c r="M25" s="651">
        <f t="shared" si="44"/>
        <v>0.20529801324503305</v>
      </c>
      <c r="N25" s="651">
        <f t="shared" si="44"/>
        <v>0.19205298013245042</v>
      </c>
      <c r="O25" s="674" t="str">
        <f t="shared" si="44"/>
        <v/>
      </c>
      <c r="P25" s="823"/>
      <c r="Q25" s="675"/>
      <c r="R25" s="676">
        <v>195</v>
      </c>
      <c r="S25" s="676">
        <v>190</v>
      </c>
      <c r="T25" s="676">
        <v>186</v>
      </c>
      <c r="U25" s="676">
        <v>182</v>
      </c>
      <c r="V25" s="676">
        <v>180</v>
      </c>
      <c r="W25" s="824"/>
      <c r="X25" s="676"/>
      <c r="Y25" s="675" t="str">
        <f t="shared" ref="Y25:AE25" si="45">IF(Q25="","",ROUND(Q25*1.015,0))</f>
        <v/>
      </c>
      <c r="Z25" s="676">
        <f t="shared" si="45"/>
        <v>198</v>
      </c>
      <c r="AA25" s="676">
        <f t="shared" si="45"/>
        <v>193</v>
      </c>
      <c r="AB25" s="676">
        <f t="shared" si="45"/>
        <v>189</v>
      </c>
      <c r="AC25" s="676">
        <f t="shared" si="45"/>
        <v>185</v>
      </c>
      <c r="AD25" s="676">
        <f t="shared" si="45"/>
        <v>183</v>
      </c>
      <c r="AE25" s="824" t="str">
        <f t="shared" si="45"/>
        <v/>
      </c>
    </row>
    <row r="26" spans="1:31" s="652" customFormat="1" ht="15.75" customHeight="1" x14ac:dyDescent="0.2">
      <c r="A26" s="406" t="s">
        <v>20</v>
      </c>
      <c r="B26" s="115" t="s">
        <v>2045</v>
      </c>
      <c r="C26" s="704" t="s">
        <v>2046</v>
      </c>
      <c r="D26" s="704" t="str">
        <f>VLOOKUP(C26,'Items in Tally'!$A$2:$D$4982,2,FALSE)</f>
        <v>542 PC</v>
      </c>
      <c r="E26" s="704" t="s">
        <v>82</v>
      </c>
      <c r="F26" s="332">
        <v>45772</v>
      </c>
      <c r="G26" s="1130">
        <v>12.3</v>
      </c>
      <c r="H26" s="1154">
        <v>153</v>
      </c>
      <c r="I26" s="9" t="str">
        <f t="shared" ref="I26:O26" si="46">IF(Q26="","",Q26/$H26-1)</f>
        <v/>
      </c>
      <c r="J26" s="9">
        <f t="shared" si="46"/>
        <v>0.30718954248366015</v>
      </c>
      <c r="K26" s="9">
        <f t="shared" si="46"/>
        <v>0.27450980392156854</v>
      </c>
      <c r="L26" s="9">
        <f t="shared" si="46"/>
        <v>0.24183006535947715</v>
      </c>
      <c r="M26" s="9">
        <f t="shared" si="46"/>
        <v>0.2287581699346406</v>
      </c>
      <c r="N26" s="9">
        <f t="shared" si="46"/>
        <v>0.20915032679738554</v>
      </c>
      <c r="O26" s="177" t="str">
        <f t="shared" si="46"/>
        <v/>
      </c>
      <c r="P26" s="1130"/>
      <c r="Q26" s="930"/>
      <c r="R26" s="78">
        <v>200</v>
      </c>
      <c r="S26" s="78">
        <v>195</v>
      </c>
      <c r="T26" s="78">
        <v>190</v>
      </c>
      <c r="U26" s="78">
        <v>188</v>
      </c>
      <c r="V26" s="78">
        <v>185</v>
      </c>
      <c r="W26" s="1165"/>
      <c r="X26" s="78"/>
      <c r="Y26" s="930" t="str">
        <f t="shared" ref="Y26:AE26" si="47">IF(Q26="","",ROUND(Q26*1.015,0))</f>
        <v/>
      </c>
      <c r="Z26" s="78">
        <f t="shared" si="47"/>
        <v>203</v>
      </c>
      <c r="AA26" s="78">
        <f t="shared" si="47"/>
        <v>198</v>
      </c>
      <c r="AB26" s="78">
        <f t="shared" si="47"/>
        <v>193</v>
      </c>
      <c r="AC26" s="78">
        <f t="shared" si="47"/>
        <v>191</v>
      </c>
      <c r="AD26" s="78">
        <f t="shared" si="47"/>
        <v>188</v>
      </c>
      <c r="AE26" s="1165" t="str">
        <f t="shared" si="47"/>
        <v/>
      </c>
    </row>
    <row r="27" spans="1:31" s="578" customFormat="1" ht="14.25" customHeight="1" x14ac:dyDescent="0.2">
      <c r="A27" s="410" t="s">
        <v>20</v>
      </c>
      <c r="B27" s="1167" t="s">
        <v>2047</v>
      </c>
      <c r="C27" s="706" t="s">
        <v>2048</v>
      </c>
      <c r="D27" s="704" t="str">
        <f>VLOOKUP(C27,'Items in Tally'!$A$2:$D$4982,2,FALSE)</f>
        <v> </v>
      </c>
      <c r="E27" s="706"/>
      <c r="F27" s="333">
        <v>45589</v>
      </c>
      <c r="G27" s="1150">
        <v>12.4</v>
      </c>
      <c r="H27" s="1045">
        <v>151</v>
      </c>
      <c r="I27" s="6" t="str">
        <f t="shared" ref="I27:O27" si="48">IF(Q27="","",Q27/$H27-1)</f>
        <v/>
      </c>
      <c r="J27" s="6">
        <f t="shared" si="48"/>
        <v>0.29139072847682113</v>
      </c>
      <c r="K27" s="6">
        <f t="shared" si="48"/>
        <v>0.25827814569536423</v>
      </c>
      <c r="L27" s="6">
        <f t="shared" si="48"/>
        <v>0.23178807947019875</v>
      </c>
      <c r="M27" s="6">
        <f t="shared" si="48"/>
        <v>0.20529801324503305</v>
      </c>
      <c r="N27" s="6">
        <f t="shared" si="48"/>
        <v>0.19205298013245042</v>
      </c>
      <c r="O27" s="172" t="str">
        <f t="shared" si="48"/>
        <v/>
      </c>
      <c r="P27" s="1150"/>
      <c r="Q27" s="458"/>
      <c r="R27" s="92">
        <v>195</v>
      </c>
      <c r="S27" s="92">
        <v>190</v>
      </c>
      <c r="T27" s="92">
        <v>186</v>
      </c>
      <c r="U27" s="92">
        <v>182</v>
      </c>
      <c r="V27" s="92">
        <v>180</v>
      </c>
      <c r="W27" s="1151"/>
      <c r="X27" s="92"/>
      <c r="Y27" s="458" t="str">
        <f t="shared" ref="Y27:AE27" si="49">IF(Q27="","",ROUND(Q27*1.015,0))</f>
        <v/>
      </c>
      <c r="Z27" s="92">
        <f t="shared" si="49"/>
        <v>198</v>
      </c>
      <c r="AA27" s="92">
        <f t="shared" si="49"/>
        <v>193</v>
      </c>
      <c r="AB27" s="92">
        <f t="shared" si="49"/>
        <v>189</v>
      </c>
      <c r="AC27" s="92">
        <f t="shared" si="49"/>
        <v>185</v>
      </c>
      <c r="AD27" s="92">
        <f t="shared" si="49"/>
        <v>183</v>
      </c>
      <c r="AE27" s="1151" t="str">
        <f t="shared" si="49"/>
        <v/>
      </c>
    </row>
    <row r="28" spans="1:31" s="577" customFormat="1" ht="14.25" customHeight="1" x14ac:dyDescent="0.2">
      <c r="A28" s="406" t="s">
        <v>20</v>
      </c>
      <c r="B28" s="115" t="s">
        <v>2049</v>
      </c>
      <c r="C28" s="704" t="s">
        <v>2050</v>
      </c>
      <c r="D28" s="704" t="str">
        <f>VLOOKUP(C28,'Items in Tally'!$A$2:$D$4982,2,FALSE)</f>
        <v>70 PC</v>
      </c>
      <c r="E28" s="704" t="s">
        <v>2051</v>
      </c>
      <c r="F28" s="332">
        <v>45772</v>
      </c>
      <c r="G28" s="1130">
        <v>11.8</v>
      </c>
      <c r="H28" s="1154">
        <v>148</v>
      </c>
      <c r="I28" s="9" t="str">
        <f t="shared" ref="I28:O28" si="50">IF(Q28="","",Q28/$H28-1)</f>
        <v/>
      </c>
      <c r="J28" s="9">
        <f t="shared" si="50"/>
        <v>0.35135135135135132</v>
      </c>
      <c r="K28" s="9">
        <f t="shared" si="50"/>
        <v>0.31756756756756754</v>
      </c>
      <c r="L28" s="9">
        <f t="shared" si="50"/>
        <v>0.28378378378378377</v>
      </c>
      <c r="M28" s="9">
        <f t="shared" si="50"/>
        <v>0.27027027027027017</v>
      </c>
      <c r="N28" s="9">
        <f t="shared" si="50"/>
        <v>0.25</v>
      </c>
      <c r="O28" s="177" t="str">
        <f t="shared" si="50"/>
        <v/>
      </c>
      <c r="P28" s="1130"/>
      <c r="Q28" s="930"/>
      <c r="R28" s="78">
        <v>200</v>
      </c>
      <c r="S28" s="78">
        <v>195</v>
      </c>
      <c r="T28" s="78">
        <v>190</v>
      </c>
      <c r="U28" s="78">
        <v>188</v>
      </c>
      <c r="V28" s="78">
        <v>185</v>
      </c>
      <c r="W28" s="1165"/>
      <c r="X28" s="78"/>
      <c r="Y28" s="930" t="str">
        <f t="shared" ref="Y28:AE28" si="51">IF(Q28="","",ROUND(Q28*1.015,0))</f>
        <v/>
      </c>
      <c r="Z28" s="78">
        <f t="shared" si="51"/>
        <v>203</v>
      </c>
      <c r="AA28" s="78">
        <f t="shared" si="51"/>
        <v>198</v>
      </c>
      <c r="AB28" s="78">
        <f t="shared" si="51"/>
        <v>193</v>
      </c>
      <c r="AC28" s="78">
        <f t="shared" si="51"/>
        <v>191</v>
      </c>
      <c r="AD28" s="78">
        <f t="shared" si="51"/>
        <v>188</v>
      </c>
      <c r="AE28" s="1165" t="str">
        <f t="shared" si="51"/>
        <v/>
      </c>
    </row>
    <row r="29" spans="1:31" s="578" customFormat="1" ht="15.75" customHeight="1" x14ac:dyDescent="0.2">
      <c r="A29" s="410" t="s">
        <v>20</v>
      </c>
      <c r="B29" s="1167" t="s">
        <v>2052</v>
      </c>
      <c r="C29" s="706" t="s">
        <v>2053</v>
      </c>
      <c r="D29" s="704" t="str">
        <f>VLOOKUP(C29,'Items in Tally'!$A$2:$D$4982,2,FALSE)</f>
        <v>1 PC</v>
      </c>
      <c r="E29" s="706" t="s">
        <v>2054</v>
      </c>
      <c r="F29" s="333">
        <v>45589</v>
      </c>
      <c r="G29" s="1150">
        <v>13.5</v>
      </c>
      <c r="H29" s="1045">
        <v>165</v>
      </c>
      <c r="I29" s="6" t="str">
        <f t="shared" ref="I29:O29" si="52">IF(Q29="","",Q29/$H29-1)</f>
        <v/>
      </c>
      <c r="J29" s="6" t="str">
        <f t="shared" si="52"/>
        <v/>
      </c>
      <c r="K29" s="6">
        <f t="shared" si="52"/>
        <v>0.24242424242424243</v>
      </c>
      <c r="L29" s="6">
        <f t="shared" si="52"/>
        <v>0.21212121212121215</v>
      </c>
      <c r="M29" s="6">
        <f t="shared" si="52"/>
        <v>0.19393939393939386</v>
      </c>
      <c r="N29" s="6">
        <f t="shared" si="52"/>
        <v>0.18181818181818188</v>
      </c>
      <c r="O29" s="172" t="str">
        <f t="shared" si="52"/>
        <v/>
      </c>
      <c r="P29" s="1150"/>
      <c r="Q29" s="458"/>
      <c r="R29" s="92"/>
      <c r="S29" s="92">
        <v>205</v>
      </c>
      <c r="T29" s="92">
        <v>200</v>
      </c>
      <c r="U29" s="92">
        <v>197</v>
      </c>
      <c r="V29" s="92">
        <v>195</v>
      </c>
      <c r="W29" s="1151"/>
      <c r="X29" s="92"/>
      <c r="Y29" s="458" t="str">
        <f t="shared" ref="Y29:AE29" si="53">IF(Q29="","",ROUND(Q29*1.015,0))</f>
        <v/>
      </c>
      <c r="Z29" s="92" t="str">
        <f t="shared" si="53"/>
        <v/>
      </c>
      <c r="AA29" s="92">
        <f t="shared" si="53"/>
        <v>208</v>
      </c>
      <c r="AB29" s="92">
        <f t="shared" si="53"/>
        <v>203</v>
      </c>
      <c r="AC29" s="92">
        <f t="shared" si="53"/>
        <v>200</v>
      </c>
      <c r="AD29" s="92">
        <f t="shared" si="53"/>
        <v>198</v>
      </c>
      <c r="AE29" s="1151" t="str">
        <f t="shared" si="53"/>
        <v/>
      </c>
    </row>
    <row r="30" spans="1:31" s="578" customFormat="1" ht="15.75" customHeight="1" x14ac:dyDescent="0.2">
      <c r="A30" s="410" t="s">
        <v>20</v>
      </c>
      <c r="B30" s="1167" t="s">
        <v>2055</v>
      </c>
      <c r="C30" s="704" t="s">
        <v>2056</v>
      </c>
      <c r="D30" s="704" t="str">
        <f>VLOOKUP(C30,'Items in Tally'!$A$2:$D$4982,2,FALSE)</f>
        <v> </v>
      </c>
      <c r="E30" s="704"/>
      <c r="F30" s="333">
        <v>44917</v>
      </c>
      <c r="G30" s="1150">
        <v>17.149999999999999</v>
      </c>
      <c r="H30" s="1045">
        <v>204</v>
      </c>
      <c r="I30" s="6" t="str">
        <f t="shared" ref="I30:O30" si="54">IF(Q30="","",Q30/$H30-1)</f>
        <v/>
      </c>
      <c r="J30" s="6">
        <f t="shared" si="54"/>
        <v>0.22549019607843146</v>
      </c>
      <c r="K30" s="6">
        <f t="shared" si="54"/>
        <v>0.2009803921568627</v>
      </c>
      <c r="L30" s="6">
        <f t="shared" si="54"/>
        <v>0.17647058823529416</v>
      </c>
      <c r="M30" s="6">
        <f t="shared" si="54"/>
        <v>0.15196078431372539</v>
      </c>
      <c r="N30" s="6" t="str">
        <f t="shared" si="54"/>
        <v/>
      </c>
      <c r="O30" s="172" t="str">
        <f t="shared" si="54"/>
        <v/>
      </c>
      <c r="P30" s="1150"/>
      <c r="Q30" s="458"/>
      <c r="R30" s="92">
        <v>250</v>
      </c>
      <c r="S30" s="92">
        <v>245</v>
      </c>
      <c r="T30" s="92">
        <v>240</v>
      </c>
      <c r="U30" s="92">
        <v>235</v>
      </c>
      <c r="V30" s="92"/>
      <c r="W30" s="1151"/>
      <c r="X30" s="92"/>
      <c r="Y30" s="458" t="str">
        <f t="shared" ref="Y30:AE30" si="55">IF(Q30="","",ROUND(Q30*1.015,0))</f>
        <v/>
      </c>
      <c r="Z30" s="92">
        <f t="shared" si="55"/>
        <v>254</v>
      </c>
      <c r="AA30" s="92">
        <f t="shared" si="55"/>
        <v>249</v>
      </c>
      <c r="AB30" s="92">
        <f t="shared" si="55"/>
        <v>244</v>
      </c>
      <c r="AC30" s="92">
        <f t="shared" si="55"/>
        <v>239</v>
      </c>
      <c r="AD30" s="92" t="str">
        <f t="shared" si="55"/>
        <v/>
      </c>
      <c r="AE30" s="1151" t="str">
        <f t="shared" si="55"/>
        <v/>
      </c>
    </row>
    <row r="31" spans="1:31" ht="15.75" customHeight="1" x14ac:dyDescent="0.2">
      <c r="A31" s="410" t="s">
        <v>20</v>
      </c>
      <c r="B31" s="1167" t="s">
        <v>2057</v>
      </c>
      <c r="C31" s="704" t="s">
        <v>2058</v>
      </c>
      <c r="D31" s="704" t="str">
        <f>VLOOKUP(C31,'Items in Tally'!$A$2:$D$4982,2,FALSE)</f>
        <v>3 PC</v>
      </c>
      <c r="E31" s="704"/>
      <c r="F31" s="333">
        <v>43788</v>
      </c>
      <c r="G31" s="1150">
        <v>2.6</v>
      </c>
      <c r="H31" s="1045">
        <v>193</v>
      </c>
      <c r="I31" s="6" t="str">
        <f t="shared" ref="I31:O31" si="56">IF(Q31="","",Q31/$H31-1)</f>
        <v/>
      </c>
      <c r="J31" s="6" t="str">
        <f t="shared" si="56"/>
        <v/>
      </c>
      <c r="K31" s="6" t="str">
        <f t="shared" si="56"/>
        <v/>
      </c>
      <c r="L31" s="6" t="str">
        <f t="shared" si="56"/>
        <v/>
      </c>
      <c r="M31" s="6" t="str">
        <f t="shared" si="56"/>
        <v/>
      </c>
      <c r="N31" s="6" t="str">
        <f t="shared" si="56"/>
        <v/>
      </c>
      <c r="O31" s="172" t="str">
        <f t="shared" si="56"/>
        <v/>
      </c>
      <c r="P31" s="1150"/>
      <c r="Q31" s="458"/>
      <c r="R31" s="92"/>
      <c r="S31" s="92"/>
      <c r="T31" s="92"/>
      <c r="U31" s="92"/>
      <c r="V31" s="92"/>
      <c r="W31" s="1151"/>
      <c r="X31" s="92"/>
      <c r="Y31" s="930" t="str">
        <f t="shared" ref="Y31:AE31" si="57">IF(Q31="","",ROUND(Q31*1.015,0))</f>
        <v/>
      </c>
      <c r="Z31" s="78" t="str">
        <f t="shared" si="57"/>
        <v/>
      </c>
      <c r="AA31" s="78" t="str">
        <f t="shared" si="57"/>
        <v/>
      </c>
      <c r="AB31" s="78" t="str">
        <f t="shared" si="57"/>
        <v/>
      </c>
      <c r="AC31" s="78" t="str">
        <f t="shared" si="57"/>
        <v/>
      </c>
      <c r="AD31" s="78" t="str">
        <f t="shared" si="57"/>
        <v/>
      </c>
      <c r="AE31" s="1165" t="str">
        <f t="shared" si="57"/>
        <v/>
      </c>
    </row>
    <row r="32" spans="1:31" s="578" customFormat="1" ht="33.75" customHeight="1" x14ac:dyDescent="0.2">
      <c r="A32" s="410" t="s">
        <v>20</v>
      </c>
      <c r="B32" s="117" t="s">
        <v>2059</v>
      </c>
      <c r="C32" s="706" t="s">
        <v>2060</v>
      </c>
      <c r="D32" s="704" t="str">
        <f>VLOOKUP(C32,'Items in Tally'!$A$2:$D$4982,2,FALSE)</f>
        <v> </v>
      </c>
      <c r="E32" s="706"/>
      <c r="F32" s="333">
        <v>45589</v>
      </c>
      <c r="G32" s="1150">
        <v>12.4</v>
      </c>
      <c r="H32" s="1045">
        <v>151</v>
      </c>
      <c r="I32" s="6" t="str">
        <f t="shared" ref="I32:O32" si="58">IF(Q32="","",Q32/$H32-1)</f>
        <v/>
      </c>
      <c r="J32" s="6">
        <f t="shared" si="58"/>
        <v>0.32450331125827825</v>
      </c>
      <c r="K32" s="6">
        <f t="shared" si="58"/>
        <v>0.29139072847682113</v>
      </c>
      <c r="L32" s="6">
        <f t="shared" si="58"/>
        <v>0.24503311258278138</v>
      </c>
      <c r="M32" s="6">
        <f t="shared" si="58"/>
        <v>0.2185430463576159</v>
      </c>
      <c r="N32" s="6">
        <f t="shared" si="58"/>
        <v>0.20529801324503305</v>
      </c>
      <c r="O32" s="172" t="str">
        <f t="shared" si="58"/>
        <v/>
      </c>
      <c r="P32" s="1150"/>
      <c r="Q32" s="458"/>
      <c r="R32" s="92">
        <v>200</v>
      </c>
      <c r="S32" s="92">
        <v>195</v>
      </c>
      <c r="T32" s="92">
        <v>188</v>
      </c>
      <c r="U32" s="92">
        <v>184</v>
      </c>
      <c r="V32" s="92">
        <v>182</v>
      </c>
      <c r="W32" s="1151"/>
      <c r="X32" s="92"/>
      <c r="Y32" s="458" t="str">
        <f t="shared" ref="Y32:AE32" si="59">IF(Q32="","",ROUND(Q32*1.015,0))</f>
        <v/>
      </c>
      <c r="Z32" s="92">
        <f t="shared" si="59"/>
        <v>203</v>
      </c>
      <c r="AA32" s="92">
        <f t="shared" si="59"/>
        <v>198</v>
      </c>
      <c r="AB32" s="92">
        <f t="shared" si="59"/>
        <v>191</v>
      </c>
      <c r="AC32" s="92">
        <f t="shared" si="59"/>
        <v>187</v>
      </c>
      <c r="AD32" s="92">
        <f t="shared" si="59"/>
        <v>185</v>
      </c>
      <c r="AE32" s="1151" t="str">
        <f t="shared" si="59"/>
        <v/>
      </c>
    </row>
    <row r="33" spans="1:31" s="577" customFormat="1" ht="33.75" customHeight="1" x14ac:dyDescent="0.2">
      <c r="A33" s="406" t="s">
        <v>20</v>
      </c>
      <c r="B33" s="116" t="s">
        <v>2061</v>
      </c>
      <c r="C33" s="704" t="s">
        <v>2062</v>
      </c>
      <c r="D33" s="704" t="str">
        <f>VLOOKUP(C33,'Items in Tally'!$A$2:$D$4982,2,FALSE)</f>
        <v> </v>
      </c>
      <c r="E33" s="704" t="s">
        <v>17</v>
      </c>
      <c r="F33" s="332">
        <v>45772</v>
      </c>
      <c r="G33" s="1130">
        <v>12.3</v>
      </c>
      <c r="H33" s="1154">
        <v>153</v>
      </c>
      <c r="I33" s="9" t="str">
        <f t="shared" ref="I33:O33" si="60">IF(Q33="","",Q33/$H33-1)</f>
        <v/>
      </c>
      <c r="J33" s="9">
        <f t="shared" si="60"/>
        <v>0.30718954248366015</v>
      </c>
      <c r="K33" s="9">
        <f t="shared" si="60"/>
        <v>0.27450980392156854</v>
      </c>
      <c r="L33" s="9">
        <f t="shared" si="60"/>
        <v>0.24183006535947715</v>
      </c>
      <c r="M33" s="9">
        <f t="shared" si="60"/>
        <v>0.2287581699346406</v>
      </c>
      <c r="N33" s="9">
        <f t="shared" si="60"/>
        <v>0.20915032679738554</v>
      </c>
      <c r="O33" s="177" t="str">
        <f t="shared" si="60"/>
        <v/>
      </c>
      <c r="P33" s="1130"/>
      <c r="Q33" s="930"/>
      <c r="R33" s="78">
        <v>200</v>
      </c>
      <c r="S33" s="78">
        <v>195</v>
      </c>
      <c r="T33" s="78">
        <v>190</v>
      </c>
      <c r="U33" s="78">
        <v>188</v>
      </c>
      <c r="V33" s="78">
        <v>185</v>
      </c>
      <c r="W33" s="1165"/>
      <c r="X33" s="78"/>
      <c r="Y33" s="930" t="str">
        <f t="shared" ref="Y33:AE33" si="61">IF(Q33="","",ROUND(Q33*1.015,0))</f>
        <v/>
      </c>
      <c r="Z33" s="78">
        <f t="shared" si="61"/>
        <v>203</v>
      </c>
      <c r="AA33" s="78">
        <f t="shared" si="61"/>
        <v>198</v>
      </c>
      <c r="AB33" s="78">
        <f t="shared" si="61"/>
        <v>193</v>
      </c>
      <c r="AC33" s="78">
        <f t="shared" si="61"/>
        <v>191</v>
      </c>
      <c r="AD33" s="78">
        <f t="shared" si="61"/>
        <v>188</v>
      </c>
      <c r="AE33" s="1165" t="str">
        <f t="shared" si="61"/>
        <v/>
      </c>
    </row>
    <row r="34" spans="1:31" ht="33.75" customHeight="1" x14ac:dyDescent="0.2">
      <c r="A34" s="407" t="s">
        <v>20</v>
      </c>
      <c r="B34" s="1166" t="s">
        <v>2063</v>
      </c>
      <c r="C34" s="704" t="s">
        <v>2064</v>
      </c>
      <c r="D34" s="704" t="str">
        <f>VLOOKUP(C34,'Items in Tally'!$A$2:$D$4982,2,FALSE)</f>
        <v>112 PC</v>
      </c>
      <c r="E34" s="704" t="s">
        <v>2065</v>
      </c>
      <c r="F34" s="334">
        <v>45589</v>
      </c>
      <c r="G34" s="1133">
        <v>16</v>
      </c>
      <c r="H34" s="166">
        <v>195</v>
      </c>
      <c r="I34" s="3">
        <f t="shared" ref="I34:O34" si="62">IF(Q34="","",Q34/$H34-1)</f>
        <v>0.33333333333333326</v>
      </c>
      <c r="J34" s="3">
        <f t="shared" si="62"/>
        <v>0.28205128205128216</v>
      </c>
      <c r="K34" s="3">
        <f t="shared" si="62"/>
        <v>0.25641025641025639</v>
      </c>
      <c r="L34" s="3">
        <f t="shared" si="62"/>
        <v>0.23076923076923084</v>
      </c>
      <c r="M34" s="3">
        <f t="shared" si="62"/>
        <v>0.20512820512820507</v>
      </c>
      <c r="N34" s="3" t="str">
        <f t="shared" si="62"/>
        <v/>
      </c>
      <c r="O34" s="167" t="str">
        <f t="shared" si="62"/>
        <v/>
      </c>
      <c r="P34" s="1133"/>
      <c r="Q34" s="517">
        <v>260</v>
      </c>
      <c r="R34" s="2">
        <v>250</v>
      </c>
      <c r="S34" s="2">
        <v>245</v>
      </c>
      <c r="T34" s="2">
        <v>240</v>
      </c>
      <c r="U34" s="2">
        <v>235</v>
      </c>
      <c r="V34" s="2"/>
      <c r="W34" s="339"/>
      <c r="X34" s="2"/>
      <c r="Y34" s="517">
        <f t="shared" ref="Y34:AE34" si="63">IF(Q34="","",ROUND(Q34*1.015,0))</f>
        <v>264</v>
      </c>
      <c r="Z34" s="2">
        <f t="shared" si="63"/>
        <v>254</v>
      </c>
      <c r="AA34" s="2">
        <f t="shared" si="63"/>
        <v>249</v>
      </c>
      <c r="AB34" s="2">
        <f t="shared" si="63"/>
        <v>244</v>
      </c>
      <c r="AC34" s="2">
        <f t="shared" si="63"/>
        <v>239</v>
      </c>
      <c r="AD34" s="2" t="str">
        <f t="shared" si="63"/>
        <v/>
      </c>
      <c r="AE34" s="339" t="str">
        <f t="shared" si="63"/>
        <v/>
      </c>
    </row>
    <row r="35" spans="1:31" ht="33.75" customHeight="1" x14ac:dyDescent="0.2">
      <c r="A35" s="407" t="s">
        <v>20</v>
      </c>
      <c r="B35" s="1166" t="s">
        <v>2066</v>
      </c>
      <c r="C35" s="704" t="s">
        <v>2067</v>
      </c>
      <c r="D35" s="704" t="str">
        <f>VLOOKUP(C35,'Items in Tally'!$A$2:$D$4982,2,FALSE)</f>
        <v>50 PC</v>
      </c>
      <c r="E35" s="704" t="s">
        <v>16</v>
      </c>
      <c r="F35" s="334">
        <v>45682</v>
      </c>
      <c r="G35" s="1133">
        <v>14.5</v>
      </c>
      <c r="H35" s="166">
        <v>182</v>
      </c>
      <c r="I35" s="3">
        <f t="shared" ref="I35:O35" si="64">IF(Q35="","",Q35/$H35-1)</f>
        <v>0.4285714285714286</v>
      </c>
      <c r="J35" s="3">
        <f t="shared" si="64"/>
        <v>0.37362637362637363</v>
      </c>
      <c r="K35" s="3">
        <f t="shared" si="64"/>
        <v>0.34615384615384626</v>
      </c>
      <c r="L35" s="3">
        <f t="shared" si="64"/>
        <v>0.31868131868131866</v>
      </c>
      <c r="M35" s="3">
        <f t="shared" si="64"/>
        <v>0.29120879120879128</v>
      </c>
      <c r="N35" s="3" t="str">
        <f t="shared" si="64"/>
        <v/>
      </c>
      <c r="O35" s="167" t="str">
        <f t="shared" si="64"/>
        <v/>
      </c>
      <c r="P35" s="1133"/>
      <c r="Q35" s="517">
        <v>260</v>
      </c>
      <c r="R35" s="2">
        <v>250</v>
      </c>
      <c r="S35" s="2">
        <v>245</v>
      </c>
      <c r="T35" s="2">
        <v>240</v>
      </c>
      <c r="U35" s="2">
        <v>235</v>
      </c>
      <c r="V35" s="2"/>
      <c r="W35" s="339"/>
      <c r="X35" s="2"/>
      <c r="Y35" s="517">
        <f t="shared" ref="Y35:AE35" si="65">IF(Q35="","",ROUND(Q35*1.015,0))</f>
        <v>264</v>
      </c>
      <c r="Z35" s="2">
        <f t="shared" si="65"/>
        <v>254</v>
      </c>
      <c r="AA35" s="2">
        <f t="shared" si="65"/>
        <v>249</v>
      </c>
      <c r="AB35" s="2">
        <f t="shared" si="65"/>
        <v>244</v>
      </c>
      <c r="AC35" s="2">
        <f t="shared" si="65"/>
        <v>239</v>
      </c>
      <c r="AD35" s="2" t="str">
        <f t="shared" si="65"/>
        <v/>
      </c>
      <c r="AE35" s="339" t="str">
        <f t="shared" si="65"/>
        <v/>
      </c>
    </row>
    <row r="36" spans="1:31" ht="15.75" customHeight="1" x14ac:dyDescent="0.2">
      <c r="A36" s="406" t="s">
        <v>20</v>
      </c>
      <c r="B36" s="115" t="s">
        <v>2068</v>
      </c>
      <c r="C36" s="704" t="s">
        <v>2069</v>
      </c>
      <c r="D36" s="704" t="str">
        <f>VLOOKUP(C36,'Items in Tally'!$A$2:$D$4982,2,FALSE)</f>
        <v> </v>
      </c>
      <c r="E36" s="704"/>
      <c r="F36" s="332">
        <v>43788</v>
      </c>
      <c r="G36" s="1130">
        <v>3</v>
      </c>
      <c r="H36" s="1154">
        <v>225</v>
      </c>
      <c r="I36" s="9">
        <f t="shared" ref="I36:O36" si="66">IF(Q36="","",Q36/$H36-1)</f>
        <v>0.33333333333333326</v>
      </c>
      <c r="J36" s="9">
        <f t="shared" si="66"/>
        <v>0.24444444444444446</v>
      </c>
      <c r="K36" s="9">
        <f t="shared" si="66"/>
        <v>0.22222222222222232</v>
      </c>
      <c r="L36" s="9" t="str">
        <f t="shared" si="66"/>
        <v/>
      </c>
      <c r="M36" s="9" t="str">
        <f t="shared" si="66"/>
        <v/>
      </c>
      <c r="N36" s="9" t="str">
        <f t="shared" si="66"/>
        <v/>
      </c>
      <c r="O36" s="177" t="str">
        <f t="shared" si="66"/>
        <v/>
      </c>
      <c r="P36" s="1130"/>
      <c r="Q36" s="930">
        <v>300</v>
      </c>
      <c r="R36" s="78">
        <v>280</v>
      </c>
      <c r="S36" s="78">
        <v>275</v>
      </c>
      <c r="T36" s="78"/>
      <c r="U36" s="78"/>
      <c r="V36" s="78"/>
      <c r="W36" s="1165"/>
      <c r="X36" s="78"/>
      <c r="Y36" s="930">
        <f t="shared" ref="Y36:AE36" si="67">IF(Q36="","",ROUND(Q36*1.015,0))</f>
        <v>305</v>
      </c>
      <c r="Z36" s="78">
        <f t="shared" si="67"/>
        <v>284</v>
      </c>
      <c r="AA36" s="78">
        <f t="shared" si="67"/>
        <v>279</v>
      </c>
      <c r="AB36" s="78" t="str">
        <f t="shared" si="67"/>
        <v/>
      </c>
      <c r="AC36" s="78" t="str">
        <f t="shared" si="67"/>
        <v/>
      </c>
      <c r="AD36" s="78" t="str">
        <f t="shared" si="67"/>
        <v/>
      </c>
      <c r="AE36" s="1165" t="str">
        <f t="shared" si="67"/>
        <v/>
      </c>
    </row>
    <row r="37" spans="1:31" ht="15.75" customHeight="1" x14ac:dyDescent="0.2">
      <c r="A37" s="410" t="s">
        <v>20</v>
      </c>
      <c r="B37" s="1167" t="s">
        <v>105</v>
      </c>
      <c r="C37" s="704" t="s">
        <v>2070</v>
      </c>
      <c r="D37" s="704" t="str">
        <f>VLOOKUP(C37,'Items in Tally'!$A$2:$D$4982,2,FALSE)</f>
        <v> </v>
      </c>
      <c r="E37" s="704"/>
      <c r="F37" s="333">
        <v>43696</v>
      </c>
      <c r="G37" s="1150">
        <v>2.9</v>
      </c>
      <c r="H37" s="1045">
        <v>223</v>
      </c>
      <c r="I37" s="6">
        <f t="shared" ref="I37:O37" si="68">IF(Q37="","",Q37/$H37-1)</f>
        <v>0.45739910313901344</v>
      </c>
      <c r="J37" s="6">
        <f t="shared" si="68"/>
        <v>0.30044843049327352</v>
      </c>
      <c r="K37" s="6">
        <f t="shared" si="68"/>
        <v>0.23318385650224216</v>
      </c>
      <c r="L37" s="6" t="str">
        <f t="shared" si="68"/>
        <v/>
      </c>
      <c r="M37" s="6" t="str">
        <f t="shared" si="68"/>
        <v/>
      </c>
      <c r="N37" s="6" t="str">
        <f t="shared" si="68"/>
        <v/>
      </c>
      <c r="O37" s="172" t="str">
        <f t="shared" si="68"/>
        <v/>
      </c>
      <c r="P37" s="1150"/>
      <c r="Q37" s="458">
        <v>325</v>
      </c>
      <c r="R37" s="92">
        <v>290</v>
      </c>
      <c r="S37" s="92">
        <v>275</v>
      </c>
      <c r="T37" s="92"/>
      <c r="U37" s="92"/>
      <c r="V37" s="92"/>
      <c r="W37" s="1151"/>
      <c r="X37" s="92"/>
      <c r="Y37" s="458">
        <f t="shared" ref="Y37:AE37" si="69">IF(Q37="","",ROUND(Q37*1.015,0))</f>
        <v>330</v>
      </c>
      <c r="Z37" s="92">
        <f t="shared" si="69"/>
        <v>294</v>
      </c>
      <c r="AA37" s="92">
        <f t="shared" si="69"/>
        <v>279</v>
      </c>
      <c r="AB37" s="92" t="str">
        <f t="shared" si="69"/>
        <v/>
      </c>
      <c r="AC37" s="92" t="str">
        <f t="shared" si="69"/>
        <v/>
      </c>
      <c r="AD37" s="92" t="str">
        <f t="shared" si="69"/>
        <v/>
      </c>
      <c r="AE37" s="1151" t="str">
        <f t="shared" si="69"/>
        <v/>
      </c>
    </row>
    <row r="38" spans="1:31" s="652" customFormat="1" ht="15.75" customHeight="1" x14ac:dyDescent="0.2">
      <c r="A38" s="671" t="s">
        <v>20</v>
      </c>
      <c r="B38" s="672" t="s">
        <v>109</v>
      </c>
      <c r="C38" s="805" t="s">
        <v>2071</v>
      </c>
      <c r="D38" s="704" t="str">
        <f>VLOOKUP(C38,'Items in Tally'!$A$2:$D$4982,2,FALSE)</f>
        <v> </v>
      </c>
      <c r="E38" s="805"/>
      <c r="F38" s="673">
        <v>45315</v>
      </c>
      <c r="G38" s="823">
        <v>21</v>
      </c>
      <c r="H38" s="809">
        <v>252</v>
      </c>
      <c r="I38" s="651" t="str">
        <f t="shared" ref="I38:O38" si="70">IF(Q38="","",Q38/$H38-1)</f>
        <v/>
      </c>
      <c r="J38" s="651">
        <f t="shared" si="70"/>
        <v>0.23015873015873023</v>
      </c>
      <c r="K38" s="651">
        <f t="shared" si="70"/>
        <v>0.19047619047619047</v>
      </c>
      <c r="L38" s="651">
        <f t="shared" si="70"/>
        <v>0.1507936507936507</v>
      </c>
      <c r="M38" s="651" t="str">
        <f t="shared" si="70"/>
        <v/>
      </c>
      <c r="N38" s="651" t="str">
        <f t="shared" si="70"/>
        <v/>
      </c>
      <c r="O38" s="674" t="str">
        <f t="shared" si="70"/>
        <v/>
      </c>
      <c r="P38" s="823"/>
      <c r="Q38" s="675"/>
      <c r="R38" s="676">
        <v>310</v>
      </c>
      <c r="S38" s="676">
        <v>300</v>
      </c>
      <c r="T38" s="676">
        <v>290</v>
      </c>
      <c r="U38" s="676"/>
      <c r="V38" s="676"/>
      <c r="W38" s="824"/>
      <c r="X38" s="676"/>
      <c r="Y38" s="675" t="str">
        <f t="shared" ref="Y38:AE38" si="71">IF(Q38="","",ROUND(Q38*1.015,0))</f>
        <v/>
      </c>
      <c r="Z38" s="676">
        <f t="shared" si="71"/>
        <v>315</v>
      </c>
      <c r="AA38" s="676">
        <f t="shared" si="71"/>
        <v>305</v>
      </c>
      <c r="AB38" s="676">
        <f t="shared" si="71"/>
        <v>294</v>
      </c>
      <c r="AC38" s="676" t="str">
        <f t="shared" si="71"/>
        <v/>
      </c>
      <c r="AD38" s="676" t="str">
        <f t="shared" si="71"/>
        <v/>
      </c>
      <c r="AE38" s="824" t="str">
        <f t="shared" si="71"/>
        <v/>
      </c>
    </row>
    <row r="39" spans="1:31" ht="15.75" customHeight="1" x14ac:dyDescent="0.2">
      <c r="A39" s="410" t="s">
        <v>20</v>
      </c>
      <c r="B39" s="1167" t="s">
        <v>2072</v>
      </c>
      <c r="D39" s="704" t="e">
        <f>VLOOKUP(C39,'Items in Tally'!$A$2:$D$4982,2,FALSE)</f>
        <v>#N/A</v>
      </c>
      <c r="F39" s="333">
        <v>43696</v>
      </c>
      <c r="G39" s="1150">
        <v>4</v>
      </c>
      <c r="H39" s="1045">
        <v>292</v>
      </c>
      <c r="I39" s="6" t="str">
        <f t="shared" ref="I39:O39" si="72">IF(Q39="","",Q39/$H39-1)</f>
        <v/>
      </c>
      <c r="J39" s="6" t="str">
        <f t="shared" si="72"/>
        <v/>
      </c>
      <c r="K39" s="6" t="str">
        <f t="shared" si="72"/>
        <v/>
      </c>
      <c r="L39" s="6" t="str">
        <f t="shared" si="72"/>
        <v/>
      </c>
      <c r="M39" s="6" t="str">
        <f t="shared" si="72"/>
        <v/>
      </c>
      <c r="N39" s="6" t="str">
        <f t="shared" si="72"/>
        <v/>
      </c>
      <c r="O39" s="172" t="str">
        <f t="shared" si="72"/>
        <v/>
      </c>
      <c r="P39" s="1150"/>
      <c r="Q39" s="458"/>
      <c r="R39" s="92"/>
      <c r="S39" s="92"/>
      <c r="T39" s="92"/>
      <c r="U39" s="92"/>
      <c r="V39" s="92"/>
      <c r="W39" s="1151"/>
      <c r="X39" s="92"/>
      <c r="Y39" s="930" t="str">
        <f t="shared" ref="Y39:AE39" si="73">IF(Q39="","",ROUND(Q39*1.015,0))</f>
        <v/>
      </c>
      <c r="Z39" s="78" t="str">
        <f t="shared" si="73"/>
        <v/>
      </c>
      <c r="AA39" s="78" t="str">
        <f t="shared" si="73"/>
        <v/>
      </c>
      <c r="AB39" s="78" t="str">
        <f t="shared" si="73"/>
        <v/>
      </c>
      <c r="AC39" s="78" t="str">
        <f t="shared" si="73"/>
        <v/>
      </c>
      <c r="AD39" s="78" t="str">
        <f t="shared" si="73"/>
        <v/>
      </c>
      <c r="AE39" s="1165" t="str">
        <f t="shared" si="73"/>
        <v/>
      </c>
    </row>
    <row r="40" spans="1:31" s="578" customFormat="1" ht="15.75" customHeight="1" x14ac:dyDescent="0.2">
      <c r="A40" s="410" t="s">
        <v>20</v>
      </c>
      <c r="B40" s="1167" t="s">
        <v>2073</v>
      </c>
      <c r="D40" s="704" t="e">
        <f>VLOOKUP(C40,'Items in Tally'!$A$2:$D$4982,2,FALSE)</f>
        <v>#N/A</v>
      </c>
      <c r="F40" s="333">
        <v>45682</v>
      </c>
      <c r="G40" s="1150">
        <v>14.5</v>
      </c>
      <c r="H40" s="1045">
        <v>182</v>
      </c>
      <c r="I40" s="6">
        <f t="shared" ref="I40:O40" si="74">IF(Q40="","",Q40/$H40-1)</f>
        <v>0.64835164835164827</v>
      </c>
      <c r="J40" s="6">
        <f t="shared" si="74"/>
        <v>0.53846153846153855</v>
      </c>
      <c r="K40" s="6">
        <f t="shared" si="74"/>
        <v>0.40109890109890101</v>
      </c>
      <c r="L40" s="6">
        <f t="shared" si="74"/>
        <v>0.34615384615384626</v>
      </c>
      <c r="M40" s="6">
        <f t="shared" si="74"/>
        <v>0.29120879120879128</v>
      </c>
      <c r="N40" s="6" t="str">
        <f t="shared" si="74"/>
        <v/>
      </c>
      <c r="O40" s="172" t="str">
        <f t="shared" si="74"/>
        <v/>
      </c>
      <c r="P40" s="1150"/>
      <c r="Q40" s="458">
        <v>300</v>
      </c>
      <c r="R40" s="92">
        <v>280</v>
      </c>
      <c r="S40" s="92">
        <v>255</v>
      </c>
      <c r="T40" s="92">
        <v>245</v>
      </c>
      <c r="U40" s="92">
        <v>235</v>
      </c>
      <c r="V40" s="92"/>
      <c r="W40" s="1151"/>
      <c r="X40" s="92"/>
      <c r="Y40" s="458">
        <f t="shared" ref="Y40:AE40" si="75">IF(Q40="","",ROUND(Q40*1.015,0))</f>
        <v>305</v>
      </c>
      <c r="Z40" s="92">
        <f t="shared" si="75"/>
        <v>284</v>
      </c>
      <c r="AA40" s="92">
        <f t="shared" si="75"/>
        <v>259</v>
      </c>
      <c r="AB40" s="92">
        <f t="shared" si="75"/>
        <v>249</v>
      </c>
      <c r="AC40" s="92">
        <f t="shared" si="75"/>
        <v>239</v>
      </c>
      <c r="AD40" s="92" t="str">
        <f t="shared" si="75"/>
        <v/>
      </c>
      <c r="AE40" s="1151" t="str">
        <f t="shared" si="75"/>
        <v/>
      </c>
    </row>
    <row r="41" spans="1:31" ht="15.75" customHeight="1" x14ac:dyDescent="0.2">
      <c r="A41" s="410" t="s">
        <v>20</v>
      </c>
      <c r="B41" s="1167" t="s">
        <v>880</v>
      </c>
      <c r="D41" s="704" t="e">
        <f>VLOOKUP(C41,'Items in Tally'!$A$2:$D$4982,2,FALSE)</f>
        <v>#N/A</v>
      </c>
      <c r="F41" s="333">
        <v>43696</v>
      </c>
      <c r="G41" s="1150">
        <v>4.8</v>
      </c>
      <c r="H41" s="1045">
        <v>350</v>
      </c>
      <c r="I41" s="6" t="str">
        <f t="shared" ref="I41:O41" si="76">IF(Q41="","",Q41/$H41-1)</f>
        <v/>
      </c>
      <c r="J41" s="6" t="str">
        <f t="shared" si="76"/>
        <v/>
      </c>
      <c r="K41" s="6" t="str">
        <f t="shared" si="76"/>
        <v/>
      </c>
      <c r="L41" s="6" t="str">
        <f t="shared" si="76"/>
        <v/>
      </c>
      <c r="M41" s="6" t="str">
        <f t="shared" si="76"/>
        <v/>
      </c>
      <c r="N41" s="6" t="str">
        <f t="shared" si="76"/>
        <v/>
      </c>
      <c r="O41" s="172" t="str">
        <f t="shared" si="76"/>
        <v/>
      </c>
      <c r="P41" s="1150"/>
      <c r="Q41" s="458"/>
      <c r="R41" s="92"/>
      <c r="S41" s="92"/>
      <c r="T41" s="92"/>
      <c r="U41" s="92"/>
      <c r="V41" s="92"/>
      <c r="W41" s="1151"/>
      <c r="X41" s="92"/>
      <c r="Y41" s="930" t="str">
        <f t="shared" ref="Y41:AE41" si="77">IF(Q41="","",ROUND(Q41*1.015,0))</f>
        <v/>
      </c>
      <c r="Z41" s="78" t="str">
        <f t="shared" si="77"/>
        <v/>
      </c>
      <c r="AA41" s="78" t="str">
        <f t="shared" si="77"/>
        <v/>
      </c>
      <c r="AB41" s="78" t="str">
        <f t="shared" si="77"/>
        <v/>
      </c>
      <c r="AC41" s="78" t="str">
        <f t="shared" si="77"/>
        <v/>
      </c>
      <c r="AD41" s="78" t="str">
        <f t="shared" si="77"/>
        <v/>
      </c>
      <c r="AE41" s="1165" t="str">
        <f t="shared" si="77"/>
        <v/>
      </c>
    </row>
    <row r="42" spans="1:31" s="652" customFormat="1" ht="15.75" customHeight="1" x14ac:dyDescent="0.2">
      <c r="A42" s="671" t="s">
        <v>20</v>
      </c>
      <c r="B42" s="672" t="s">
        <v>115</v>
      </c>
      <c r="C42" s="805" t="s">
        <v>2074</v>
      </c>
      <c r="D42" s="704" t="str">
        <f>VLOOKUP(C42,'Items in Tally'!$A$2:$D$4982,2,FALSE)</f>
        <v>5 PC</v>
      </c>
      <c r="E42" s="805"/>
      <c r="F42" s="673">
        <v>45315</v>
      </c>
      <c r="G42" s="823">
        <v>34</v>
      </c>
      <c r="H42" s="809">
        <v>408</v>
      </c>
      <c r="I42" s="651">
        <f t="shared" ref="I42:O42" si="78">IF(Q42="","",Q42/$H42-1)</f>
        <v>0.28676470588235303</v>
      </c>
      <c r="J42" s="651">
        <f t="shared" si="78"/>
        <v>0.25</v>
      </c>
      <c r="K42" s="651">
        <f t="shared" si="78"/>
        <v>0.21323529411764697</v>
      </c>
      <c r="L42" s="651">
        <f t="shared" si="78"/>
        <v>0.2009803921568627</v>
      </c>
      <c r="M42" s="651" t="str">
        <f t="shared" si="78"/>
        <v/>
      </c>
      <c r="N42" s="651" t="str">
        <f t="shared" si="78"/>
        <v/>
      </c>
      <c r="O42" s="674" t="str">
        <f t="shared" si="78"/>
        <v/>
      </c>
      <c r="P42" s="823"/>
      <c r="Q42" s="675">
        <v>525</v>
      </c>
      <c r="R42" s="676">
        <v>510</v>
      </c>
      <c r="S42" s="676">
        <v>495</v>
      </c>
      <c r="T42" s="676">
        <v>490</v>
      </c>
      <c r="U42" s="676"/>
      <c r="V42" s="676"/>
      <c r="W42" s="824"/>
      <c r="X42" s="676"/>
      <c r="Y42" s="675">
        <f t="shared" ref="Y42:AE42" si="79">IF(Q42="","",ROUND(Q42*1.015,0))</f>
        <v>533</v>
      </c>
      <c r="Z42" s="676">
        <f t="shared" si="79"/>
        <v>518</v>
      </c>
      <c r="AA42" s="676">
        <f t="shared" si="79"/>
        <v>502</v>
      </c>
      <c r="AB42" s="676">
        <f t="shared" si="79"/>
        <v>497</v>
      </c>
      <c r="AC42" s="676" t="str">
        <f t="shared" si="79"/>
        <v/>
      </c>
      <c r="AD42" s="676" t="str">
        <f t="shared" si="79"/>
        <v/>
      </c>
      <c r="AE42" s="824" t="str">
        <f t="shared" si="79"/>
        <v/>
      </c>
    </row>
    <row r="43" spans="1:31" s="652" customFormat="1" ht="15.75" customHeight="1" x14ac:dyDescent="0.2">
      <c r="A43" s="406" t="s">
        <v>20</v>
      </c>
      <c r="B43" s="115" t="s">
        <v>2075</v>
      </c>
      <c r="C43" s="577" t="s">
        <v>2076</v>
      </c>
      <c r="D43" s="704" t="str">
        <f>VLOOKUP(C43,'Items in Tally'!$A$2:$D$4982,2,FALSE)</f>
        <v>10 PC</v>
      </c>
      <c r="E43" s="577" t="s">
        <v>15</v>
      </c>
      <c r="F43" s="332">
        <v>45682</v>
      </c>
      <c r="G43" s="1130">
        <v>30</v>
      </c>
      <c r="H43" s="1154">
        <v>375</v>
      </c>
      <c r="I43" s="9"/>
      <c r="J43" s="9"/>
      <c r="K43" s="9"/>
      <c r="L43" s="9"/>
      <c r="M43" s="9"/>
      <c r="N43" s="9"/>
      <c r="O43" s="177"/>
      <c r="P43" s="1130"/>
      <c r="Q43" s="930">
        <v>550</v>
      </c>
      <c r="R43" s="78">
        <v>525</v>
      </c>
      <c r="S43" s="78"/>
      <c r="T43" s="78"/>
      <c r="U43" s="78"/>
      <c r="V43" s="78"/>
      <c r="W43" s="1165"/>
      <c r="X43" s="78"/>
      <c r="Y43" s="930">
        <f>IF(Q43="","",ROUND(Q43*1.015,0))</f>
        <v>558</v>
      </c>
      <c r="Z43" s="78">
        <f>IF(R43="","",ROUND(R43*1.015,0))</f>
        <v>533</v>
      </c>
      <c r="AA43" s="78"/>
      <c r="AB43" s="78"/>
      <c r="AC43" s="78"/>
      <c r="AD43" s="78"/>
      <c r="AE43" s="1165"/>
    </row>
    <row r="44" spans="1:31" s="652" customFormat="1" ht="15.75" customHeight="1" x14ac:dyDescent="0.2">
      <c r="A44" s="406" t="s">
        <v>20</v>
      </c>
      <c r="B44" s="115" t="s">
        <v>2077</v>
      </c>
      <c r="C44" s="577" t="s">
        <v>2078</v>
      </c>
      <c r="D44" s="704" t="str">
        <f>VLOOKUP(C44,'Items in Tally'!$A$2:$D$4982,2,FALSE)</f>
        <v>10 PC</v>
      </c>
      <c r="E44" s="577" t="s">
        <v>15</v>
      </c>
      <c r="F44" s="332">
        <v>45682</v>
      </c>
      <c r="G44" s="1130">
        <v>32</v>
      </c>
      <c r="H44" s="1154">
        <v>400</v>
      </c>
      <c r="I44" s="9"/>
      <c r="J44" s="9"/>
      <c r="K44" s="9"/>
      <c r="L44" s="9"/>
      <c r="M44" s="9"/>
      <c r="N44" s="9"/>
      <c r="O44" s="177"/>
      <c r="P44" s="1130"/>
      <c r="Q44" s="930">
        <v>575</v>
      </c>
      <c r="R44" s="78">
        <v>550</v>
      </c>
      <c r="S44" s="78"/>
      <c r="T44" s="78"/>
      <c r="U44" s="78"/>
      <c r="V44" s="78"/>
      <c r="W44" s="1165"/>
      <c r="X44" s="78"/>
      <c r="Y44" s="930">
        <f>IF(Q44="","",ROUND(Q44*1.015,0))</f>
        <v>584</v>
      </c>
      <c r="Z44" s="78">
        <f>IF(R44="","",ROUND(R44*1.015,0))</f>
        <v>558</v>
      </c>
      <c r="AA44" s="78"/>
      <c r="AB44" s="78"/>
      <c r="AC44" s="78"/>
      <c r="AD44" s="78"/>
      <c r="AE44" s="1165"/>
    </row>
    <row r="45" spans="1:31" s="624" customFormat="1" ht="15.75" customHeight="1" x14ac:dyDescent="0.2">
      <c r="A45" s="606" t="s">
        <v>20</v>
      </c>
      <c r="B45" s="608" t="s">
        <v>2079</v>
      </c>
      <c r="C45" s="704" t="s">
        <v>2080</v>
      </c>
      <c r="D45" s="704" t="str">
        <f>VLOOKUP(C45,'Items in Tally'!$A$2:$D$4982,2,FALSE)</f>
        <v>47 PC</v>
      </c>
      <c r="E45" s="704" t="s">
        <v>1188</v>
      </c>
      <c r="F45" s="603">
        <v>45467</v>
      </c>
      <c r="G45" s="1157">
        <v>70</v>
      </c>
      <c r="H45" s="539">
        <v>850</v>
      </c>
      <c r="I45" s="120">
        <f t="shared" ref="I45:O45" si="80">IF(Q45="","",Q45/$H45-1)</f>
        <v>0.38235294117647056</v>
      </c>
      <c r="J45" s="120">
        <f t="shared" si="80"/>
        <v>0.29411764705882359</v>
      </c>
      <c r="K45" s="120">
        <f t="shared" si="80"/>
        <v>0.23529411764705888</v>
      </c>
      <c r="L45" s="120" t="str">
        <f t="shared" si="80"/>
        <v/>
      </c>
      <c r="M45" s="120" t="str">
        <f t="shared" si="80"/>
        <v/>
      </c>
      <c r="N45" s="120" t="str">
        <f t="shared" si="80"/>
        <v/>
      </c>
      <c r="O45" s="599" t="str">
        <f t="shared" si="80"/>
        <v/>
      </c>
      <c r="P45" s="1157"/>
      <c r="Q45" s="1161">
        <v>1175</v>
      </c>
      <c r="R45" s="607">
        <v>1100</v>
      </c>
      <c r="S45" s="607">
        <v>1050</v>
      </c>
      <c r="T45" s="607"/>
      <c r="U45" s="607"/>
      <c r="V45" s="607"/>
      <c r="W45" s="1162"/>
      <c r="X45" s="607"/>
      <c r="Y45" s="1161">
        <f t="shared" ref="Y45:AE45" si="81">IF(Q45="","",ROUND(Q45*1.015,0))</f>
        <v>1193</v>
      </c>
      <c r="Z45" s="607">
        <f t="shared" si="81"/>
        <v>1117</v>
      </c>
      <c r="AA45" s="607">
        <f t="shared" si="81"/>
        <v>1066</v>
      </c>
      <c r="AB45" s="607" t="str">
        <f t="shared" si="81"/>
        <v/>
      </c>
      <c r="AC45" s="607" t="str">
        <f t="shared" si="81"/>
        <v/>
      </c>
      <c r="AD45" s="607" t="str">
        <f t="shared" si="81"/>
        <v/>
      </c>
      <c r="AE45" s="1162" t="str">
        <f t="shared" si="81"/>
        <v/>
      </c>
    </row>
    <row r="46" spans="1:31" s="577" customFormat="1" ht="15.75" customHeight="1" x14ac:dyDescent="0.2">
      <c r="A46" s="406" t="s">
        <v>44</v>
      </c>
      <c r="B46" s="115" t="s">
        <v>2081</v>
      </c>
      <c r="C46" s="704" t="s">
        <v>2082</v>
      </c>
      <c r="D46" s="704" t="str">
        <f>VLOOKUP(C46,'Items in Tally'!$A$2:$D$4982,2,FALSE)</f>
        <v>80 PC</v>
      </c>
      <c r="E46" s="704" t="s">
        <v>452</v>
      </c>
      <c r="F46" s="332">
        <v>45589</v>
      </c>
      <c r="G46" s="1130">
        <v>16</v>
      </c>
      <c r="H46" s="1154">
        <v>196</v>
      </c>
      <c r="I46" s="9">
        <f t="shared" ref="I46:O46" si="82">IF(Q46="","",Q46/$H46-1)</f>
        <v>0.37755102040816335</v>
      </c>
      <c r="J46" s="9">
        <f t="shared" si="82"/>
        <v>0.27551020408163263</v>
      </c>
      <c r="K46" s="9">
        <f t="shared" si="82"/>
        <v>0.25</v>
      </c>
      <c r="L46" s="9">
        <f t="shared" si="82"/>
        <v>0.22448979591836737</v>
      </c>
      <c r="M46" s="9">
        <f t="shared" si="82"/>
        <v>0.19897959183673475</v>
      </c>
      <c r="N46" s="9" t="str">
        <f t="shared" si="82"/>
        <v/>
      </c>
      <c r="O46" s="177" t="str">
        <f t="shared" si="82"/>
        <v/>
      </c>
      <c r="P46" s="1130"/>
      <c r="Q46" s="930">
        <v>270</v>
      </c>
      <c r="R46" s="78">
        <v>250</v>
      </c>
      <c r="S46" s="78">
        <v>245</v>
      </c>
      <c r="T46" s="78">
        <v>240</v>
      </c>
      <c r="U46" s="78">
        <v>235</v>
      </c>
      <c r="V46" s="78"/>
      <c r="W46" s="1165"/>
      <c r="X46" s="78"/>
      <c r="Y46" s="930">
        <f t="shared" ref="Y46:AE46" si="83">IF(Q46="","",ROUND(Q46*1.015,0))</f>
        <v>274</v>
      </c>
      <c r="Z46" s="78">
        <f t="shared" si="83"/>
        <v>254</v>
      </c>
      <c r="AA46" s="78">
        <f t="shared" si="83"/>
        <v>249</v>
      </c>
      <c r="AB46" s="78">
        <f t="shared" si="83"/>
        <v>244</v>
      </c>
      <c r="AC46" s="78">
        <f t="shared" si="83"/>
        <v>239</v>
      </c>
      <c r="AD46" s="78" t="str">
        <f t="shared" si="83"/>
        <v/>
      </c>
      <c r="AE46" s="1165" t="str">
        <f t="shared" si="83"/>
        <v/>
      </c>
    </row>
    <row r="47" spans="1:31" s="578" customFormat="1" ht="15.75" customHeight="1" x14ac:dyDescent="0.2">
      <c r="A47" s="410" t="s">
        <v>44</v>
      </c>
      <c r="B47" s="1167" t="s">
        <v>2083</v>
      </c>
      <c r="C47" s="706" t="s">
        <v>2084</v>
      </c>
      <c r="D47" s="704" t="str">
        <f>VLOOKUP(C47,'Items in Tally'!$A$2:$D$4982,2,FALSE)</f>
        <v> </v>
      </c>
      <c r="E47" s="706"/>
      <c r="F47" s="333">
        <v>45581</v>
      </c>
      <c r="G47" s="1150">
        <v>16</v>
      </c>
      <c r="H47" s="1045">
        <v>196</v>
      </c>
      <c r="I47" s="6">
        <f t="shared" ref="I47" si="84">IF(Q47="","",Q47/$H47-1)</f>
        <v>0.37755102040816335</v>
      </c>
      <c r="J47" s="6">
        <f t="shared" ref="J47" si="85">IF(R47="","",R47/$H47-1)</f>
        <v>0.27551020408163263</v>
      </c>
      <c r="K47" s="6">
        <f t="shared" ref="K47" si="86">IF(S47="","",S47/$H47-1)</f>
        <v>0.25</v>
      </c>
      <c r="L47" s="6">
        <f t="shared" ref="L47" si="87">IF(T47="","",T47/$H47-1)</f>
        <v>0.22448979591836737</v>
      </c>
      <c r="M47" s="6">
        <f t="shared" ref="M47" si="88">IF(U47="","",U47/$H47-1)</f>
        <v>0.19897959183673475</v>
      </c>
      <c r="N47" s="6" t="str">
        <f t="shared" ref="N47" si="89">IF(V47="","",V47/$H47-1)</f>
        <v/>
      </c>
      <c r="O47" s="172" t="str">
        <f t="shared" ref="O47" si="90">IF(W47="","",W47/$H47-1)</f>
        <v/>
      </c>
      <c r="P47" s="1150"/>
      <c r="Q47" s="458">
        <v>270</v>
      </c>
      <c r="R47" s="92">
        <v>250</v>
      </c>
      <c r="S47" s="92">
        <v>245</v>
      </c>
      <c r="T47" s="92">
        <v>240</v>
      </c>
      <c r="U47" s="92">
        <v>235</v>
      </c>
      <c r="V47" s="92"/>
      <c r="W47" s="1151"/>
      <c r="X47" s="92"/>
      <c r="Y47" s="458">
        <f t="shared" ref="Y47:AE47" si="91">IF(Q47="","",ROUND(Q47*1.015,0))</f>
        <v>274</v>
      </c>
      <c r="Z47" s="92">
        <f t="shared" si="91"/>
        <v>254</v>
      </c>
      <c r="AA47" s="92">
        <f t="shared" si="91"/>
        <v>249</v>
      </c>
      <c r="AB47" s="92">
        <f t="shared" si="91"/>
        <v>244</v>
      </c>
      <c r="AC47" s="92">
        <f t="shared" si="91"/>
        <v>239</v>
      </c>
      <c r="AD47" s="92" t="str">
        <f t="shared" si="91"/>
        <v/>
      </c>
      <c r="AE47" s="1151" t="str">
        <f t="shared" si="91"/>
        <v/>
      </c>
    </row>
    <row r="48" spans="1:31" s="578" customFormat="1" ht="15.75" customHeight="1" x14ac:dyDescent="0.2">
      <c r="A48" s="410" t="s">
        <v>44</v>
      </c>
      <c r="B48" s="1167" t="s">
        <v>2085</v>
      </c>
      <c r="C48" s="706" t="s">
        <v>2086</v>
      </c>
      <c r="D48" s="704" t="str">
        <f>VLOOKUP(C48,'Items in Tally'!$A$2:$D$4982,2,FALSE)</f>
        <v> </v>
      </c>
      <c r="E48" s="706"/>
      <c r="F48" s="333">
        <v>44593</v>
      </c>
      <c r="G48" s="1150">
        <v>2.95</v>
      </c>
      <c r="H48" s="1045">
        <v>230</v>
      </c>
      <c r="I48" s="6">
        <f t="shared" ref="I48:O48" si="92">IF(Q48="","",Q48/$H48-1)</f>
        <v>0.41304347826086962</v>
      </c>
      <c r="J48" s="6">
        <f t="shared" si="92"/>
        <v>0.28260869565217384</v>
      </c>
      <c r="K48" s="6">
        <f t="shared" si="92"/>
        <v>0.23913043478260865</v>
      </c>
      <c r="L48" s="6">
        <f t="shared" si="92"/>
        <v>0.19565217391304346</v>
      </c>
      <c r="M48" s="6" t="str">
        <f t="shared" si="92"/>
        <v/>
      </c>
      <c r="N48" s="6" t="str">
        <f t="shared" si="92"/>
        <v/>
      </c>
      <c r="O48" s="172" t="str">
        <f t="shared" si="92"/>
        <v/>
      </c>
      <c r="P48" s="1150"/>
      <c r="Q48" s="458">
        <v>325</v>
      </c>
      <c r="R48" s="92">
        <v>295</v>
      </c>
      <c r="S48" s="92">
        <v>285</v>
      </c>
      <c r="T48" s="92">
        <v>275</v>
      </c>
      <c r="U48" s="92"/>
      <c r="V48" s="92"/>
      <c r="W48" s="1151"/>
      <c r="X48" s="92"/>
      <c r="Y48" s="458">
        <f t="shared" ref="Y48:AE48" si="93">IF(Q48="","",ROUND(Q48*1.015,0))</f>
        <v>330</v>
      </c>
      <c r="Z48" s="92">
        <f t="shared" si="93"/>
        <v>299</v>
      </c>
      <c r="AA48" s="92">
        <f t="shared" si="93"/>
        <v>289</v>
      </c>
      <c r="AB48" s="92">
        <f t="shared" si="93"/>
        <v>279</v>
      </c>
      <c r="AC48" s="92" t="str">
        <f t="shared" si="93"/>
        <v/>
      </c>
      <c r="AD48" s="92" t="str">
        <f t="shared" si="93"/>
        <v/>
      </c>
      <c r="AE48" s="1151" t="str">
        <f t="shared" si="93"/>
        <v/>
      </c>
    </row>
    <row r="49" spans="1:31" ht="15.75" customHeight="1" x14ac:dyDescent="0.2">
      <c r="A49" s="407" t="s">
        <v>132</v>
      </c>
      <c r="B49" s="1166" t="s">
        <v>2038</v>
      </c>
      <c r="C49" s="704" t="s">
        <v>2087</v>
      </c>
      <c r="D49" s="704" t="str">
        <f>VLOOKUP(C49,'Items in Tally'!$A$2:$D$4982,2,FALSE)</f>
        <v>8 PC</v>
      </c>
      <c r="E49" s="704" t="s">
        <v>1167</v>
      </c>
      <c r="F49" s="334">
        <v>45589</v>
      </c>
      <c r="G49" s="1133">
        <v>16</v>
      </c>
      <c r="H49" s="166">
        <v>196</v>
      </c>
      <c r="I49" s="3">
        <f t="shared" ref="I49:O49" si="94">IF(Q49="","",Q49/$H49-1)</f>
        <v>0.4285714285714286</v>
      </c>
      <c r="J49" s="3">
        <f t="shared" si="94"/>
        <v>0.37755102040816335</v>
      </c>
      <c r="K49" s="3">
        <f t="shared" si="94"/>
        <v>0.27551020408163263</v>
      </c>
      <c r="L49" s="3">
        <f t="shared" si="94"/>
        <v>0.22448979591836737</v>
      </c>
      <c r="M49" s="3">
        <f t="shared" si="94"/>
        <v>0.19897959183673475</v>
      </c>
      <c r="N49" s="3">
        <f t="shared" si="94"/>
        <v>0.17346938775510212</v>
      </c>
      <c r="O49" s="167" t="str">
        <f t="shared" si="94"/>
        <v/>
      </c>
      <c r="P49" s="1133"/>
      <c r="Q49" s="930">
        <v>280</v>
      </c>
      <c r="R49" s="78">
        <v>270</v>
      </c>
      <c r="S49" s="78">
        <v>250</v>
      </c>
      <c r="T49" s="78">
        <v>240</v>
      </c>
      <c r="U49" s="92">
        <v>235</v>
      </c>
      <c r="V49" s="92">
        <v>230</v>
      </c>
      <c r="W49" s="339"/>
      <c r="X49" s="2"/>
      <c r="Y49" s="930">
        <f t="shared" ref="Y49:AE49" si="95">IF(Q49="","",ROUND(Q49*1.015,0))</f>
        <v>284</v>
      </c>
      <c r="Z49" s="78">
        <f t="shared" si="95"/>
        <v>274</v>
      </c>
      <c r="AA49" s="78">
        <f t="shared" si="95"/>
        <v>254</v>
      </c>
      <c r="AB49" s="78">
        <f t="shared" si="95"/>
        <v>244</v>
      </c>
      <c r="AC49" s="78">
        <f t="shared" si="95"/>
        <v>239</v>
      </c>
      <c r="AD49" s="78">
        <f t="shared" si="95"/>
        <v>233</v>
      </c>
      <c r="AE49" s="1165" t="str">
        <f t="shared" si="95"/>
        <v/>
      </c>
    </row>
    <row r="50" spans="1:31" ht="15.75" customHeight="1" x14ac:dyDescent="0.2">
      <c r="A50" s="410" t="s">
        <v>132</v>
      </c>
      <c r="B50" s="1167" t="s">
        <v>2088</v>
      </c>
      <c r="C50" s="704" t="s">
        <v>2089</v>
      </c>
      <c r="D50" s="704" t="str">
        <f>VLOOKUP(C50,'Items in Tally'!$A$2:$D$4982,2,FALSE)</f>
        <v>18 PC</v>
      </c>
      <c r="E50" s="704"/>
      <c r="F50" s="333">
        <v>43696</v>
      </c>
      <c r="G50" s="1150">
        <v>5.6</v>
      </c>
      <c r="H50" s="1045">
        <v>409</v>
      </c>
      <c r="I50" s="6" t="str">
        <f t="shared" ref="I50:O50" si="96">IF(Q50="","",Q50/$H50-1)</f>
        <v/>
      </c>
      <c r="J50" s="6" t="str">
        <f t="shared" si="96"/>
        <v/>
      </c>
      <c r="K50" s="6" t="str">
        <f t="shared" si="96"/>
        <v/>
      </c>
      <c r="L50" s="6" t="str">
        <f t="shared" si="96"/>
        <v/>
      </c>
      <c r="M50" s="6" t="str">
        <f t="shared" si="96"/>
        <v/>
      </c>
      <c r="N50" s="6" t="str">
        <f t="shared" si="96"/>
        <v/>
      </c>
      <c r="O50" s="172" t="str">
        <f t="shared" si="96"/>
        <v/>
      </c>
      <c r="P50" s="1150"/>
      <c r="Q50" s="458"/>
      <c r="R50" s="92"/>
      <c r="S50" s="92"/>
      <c r="T50" s="92"/>
      <c r="U50" s="92"/>
      <c r="V50" s="92"/>
      <c r="W50" s="1151"/>
      <c r="X50" s="92"/>
      <c r="Y50" s="458" t="str">
        <f t="shared" ref="Y50:AE50" si="97">IF(Q50="","",ROUND(Q50*1.015,0))</f>
        <v/>
      </c>
      <c r="Z50" s="92" t="str">
        <f t="shared" si="97"/>
        <v/>
      </c>
      <c r="AA50" s="92" t="str">
        <f t="shared" si="97"/>
        <v/>
      </c>
      <c r="AB50" s="92" t="str">
        <f t="shared" si="97"/>
        <v/>
      </c>
      <c r="AC50" s="92" t="str">
        <f t="shared" si="97"/>
        <v/>
      </c>
      <c r="AD50" s="92" t="str">
        <f t="shared" si="97"/>
        <v/>
      </c>
      <c r="AE50" s="1151" t="str">
        <f t="shared" si="97"/>
        <v/>
      </c>
    </row>
    <row r="51" spans="1:31" ht="15.75" customHeight="1" x14ac:dyDescent="0.2">
      <c r="A51" s="407" t="s">
        <v>1467</v>
      </c>
      <c r="B51" s="1166" t="s">
        <v>2090</v>
      </c>
      <c r="C51" t="s">
        <v>2091</v>
      </c>
      <c r="D51" s="704" t="str">
        <f>VLOOKUP(C51,'Items in Tally'!$A$2:$D$4982,2,FALSE)</f>
        <v> </v>
      </c>
      <c r="F51" s="334">
        <v>43269</v>
      </c>
      <c r="G51" s="1133">
        <v>2.85</v>
      </c>
      <c r="H51" s="166"/>
      <c r="I51" s="3" t="str">
        <f t="shared" ref="I51:O51" si="98">IF(Q51="","",Q51/$H51-1)</f>
        <v/>
      </c>
      <c r="J51" s="3" t="str">
        <f t="shared" si="98"/>
        <v/>
      </c>
      <c r="K51" s="3" t="str">
        <f t="shared" si="98"/>
        <v/>
      </c>
      <c r="L51" s="3" t="str">
        <f t="shared" si="98"/>
        <v/>
      </c>
      <c r="M51" s="3" t="str">
        <f t="shared" si="98"/>
        <v/>
      </c>
      <c r="N51" s="3" t="str">
        <f t="shared" si="98"/>
        <v/>
      </c>
      <c r="O51" s="167" t="str">
        <f t="shared" si="98"/>
        <v/>
      </c>
      <c r="P51" s="1133"/>
      <c r="Q51" s="517"/>
      <c r="R51" s="2"/>
      <c r="S51" s="2"/>
      <c r="T51" s="2"/>
      <c r="U51" s="2"/>
      <c r="V51" s="2"/>
      <c r="W51" s="339"/>
      <c r="X51" s="2"/>
      <c r="Y51" s="930" t="str">
        <f t="shared" ref="Y51:AE51" si="99">IF(Q51="","",ROUND(Q51*1.015,0))</f>
        <v/>
      </c>
      <c r="Z51" s="78" t="str">
        <f t="shared" si="99"/>
        <v/>
      </c>
      <c r="AA51" s="78" t="str">
        <f t="shared" si="99"/>
        <v/>
      </c>
      <c r="AB51" s="78" t="str">
        <f t="shared" si="99"/>
        <v/>
      </c>
      <c r="AC51" s="78" t="str">
        <f t="shared" si="99"/>
        <v/>
      </c>
      <c r="AD51" s="78" t="str">
        <f t="shared" si="99"/>
        <v/>
      </c>
      <c r="AE51" s="1165" t="str">
        <f t="shared" si="99"/>
        <v/>
      </c>
    </row>
    <row r="52" spans="1:31" ht="15.75" customHeight="1" x14ac:dyDescent="0.2">
      <c r="A52" s="407" t="s">
        <v>1467</v>
      </c>
      <c r="B52" s="1166" t="s">
        <v>2092</v>
      </c>
      <c r="C52" t="s">
        <v>2093</v>
      </c>
      <c r="D52" s="704" t="str">
        <f>VLOOKUP(C52,'Items in Tally'!$A$2:$D$4982,2,FALSE)</f>
        <v> </v>
      </c>
      <c r="F52" s="334">
        <v>43269</v>
      </c>
      <c r="G52" s="1133">
        <v>2.85</v>
      </c>
      <c r="H52" s="166">
        <v>202</v>
      </c>
      <c r="I52" s="3" t="str">
        <f t="shared" ref="I52:O52" si="100">IF(Q52="","",Q52/$H52-1)</f>
        <v/>
      </c>
      <c r="J52" s="3" t="str">
        <f t="shared" si="100"/>
        <v/>
      </c>
      <c r="K52" s="3" t="str">
        <f t="shared" si="100"/>
        <v/>
      </c>
      <c r="L52" s="3" t="str">
        <f t="shared" si="100"/>
        <v/>
      </c>
      <c r="M52" s="3" t="str">
        <f t="shared" si="100"/>
        <v/>
      </c>
      <c r="N52" s="3" t="str">
        <f t="shared" si="100"/>
        <v/>
      </c>
      <c r="O52" s="167" t="str">
        <f t="shared" si="100"/>
        <v/>
      </c>
      <c r="P52" s="1133"/>
      <c r="Q52" s="517"/>
      <c r="R52" s="2"/>
      <c r="S52" s="2"/>
      <c r="T52" s="2"/>
      <c r="U52" s="2"/>
      <c r="V52" s="2"/>
      <c r="W52" s="339"/>
      <c r="X52" s="2"/>
      <c r="Y52" s="930" t="str">
        <f t="shared" ref="Y52:AE52" si="101">IF(Q52="","",ROUND(Q52*1.015,0))</f>
        <v/>
      </c>
      <c r="Z52" s="78" t="str">
        <f t="shared" si="101"/>
        <v/>
      </c>
      <c r="AA52" s="78" t="str">
        <f t="shared" si="101"/>
        <v/>
      </c>
      <c r="AB52" s="78" t="str">
        <f t="shared" si="101"/>
        <v/>
      </c>
      <c r="AC52" s="78" t="str">
        <f t="shared" si="101"/>
        <v/>
      </c>
      <c r="AD52" s="78" t="str">
        <f t="shared" si="101"/>
        <v/>
      </c>
      <c r="AE52" s="1165" t="str">
        <f t="shared" si="101"/>
        <v/>
      </c>
    </row>
    <row r="53" spans="1:31" ht="15.75" customHeight="1" x14ac:dyDescent="0.2">
      <c r="A53" s="407"/>
      <c r="B53" s="1166"/>
      <c r="D53" s="704" t="e">
        <f>VLOOKUP(C53,'Items in Tally'!$A$2:$D$4982,2,FALSE)</f>
        <v>#N/A</v>
      </c>
      <c r="F53" s="334"/>
      <c r="G53" s="1133"/>
      <c r="H53" s="166"/>
      <c r="I53" s="3" t="str">
        <f t="shared" ref="I53:O53" si="102">IF(Q53="","",Q53/$H53-1)</f>
        <v/>
      </c>
      <c r="J53" s="3" t="str">
        <f t="shared" si="102"/>
        <v/>
      </c>
      <c r="K53" s="3" t="str">
        <f t="shared" si="102"/>
        <v/>
      </c>
      <c r="L53" s="3" t="str">
        <f t="shared" si="102"/>
        <v/>
      </c>
      <c r="M53" s="3" t="str">
        <f t="shared" si="102"/>
        <v/>
      </c>
      <c r="N53" s="3" t="str">
        <f t="shared" si="102"/>
        <v/>
      </c>
      <c r="O53" s="167" t="str">
        <f t="shared" si="102"/>
        <v/>
      </c>
      <c r="P53" s="1133"/>
      <c r="Q53" s="517"/>
      <c r="R53" s="2"/>
      <c r="S53" s="2"/>
      <c r="T53" s="2"/>
      <c r="U53" s="2"/>
      <c r="V53" s="2"/>
      <c r="W53" s="339"/>
      <c r="X53" s="2"/>
      <c r="Y53" s="930" t="str">
        <f t="shared" ref="Y53:AE53" si="103">IF(Q53="","",ROUND(Q53*1.015,0))</f>
        <v/>
      </c>
      <c r="Z53" s="78" t="str">
        <f t="shared" si="103"/>
        <v/>
      </c>
      <c r="AA53" s="78" t="str">
        <f t="shared" si="103"/>
        <v/>
      </c>
      <c r="AB53" s="78" t="str">
        <f t="shared" si="103"/>
        <v/>
      </c>
      <c r="AC53" s="78" t="str">
        <f t="shared" si="103"/>
        <v/>
      </c>
      <c r="AD53" s="78" t="str">
        <f t="shared" si="103"/>
        <v/>
      </c>
      <c r="AE53" s="1165" t="str">
        <f t="shared" si="103"/>
        <v/>
      </c>
    </row>
    <row r="54" spans="1:31" ht="15.75" customHeight="1" x14ac:dyDescent="0.2">
      <c r="A54" s="514"/>
      <c r="B54" s="518" t="s">
        <v>2094</v>
      </c>
      <c r="D54" s="704" t="e">
        <f>VLOOKUP(C54,'Items in Tally'!$A$2:$D$4982,2,FALSE)</f>
        <v>#N/A</v>
      </c>
      <c r="E54" s="468"/>
      <c r="F54" s="519"/>
      <c r="G54" s="223"/>
      <c r="H54" s="287"/>
      <c r="I54" s="279" t="str">
        <f t="shared" ref="I54:O54" si="104">IF(Q54="","",Q54/$H54-1)</f>
        <v/>
      </c>
      <c r="J54" s="279" t="str">
        <f t="shared" si="104"/>
        <v/>
      </c>
      <c r="K54" s="279" t="str">
        <f t="shared" si="104"/>
        <v/>
      </c>
      <c r="L54" s="279" t="str">
        <f t="shared" si="104"/>
        <v/>
      </c>
      <c r="M54" s="279" t="str">
        <f t="shared" si="104"/>
        <v/>
      </c>
      <c r="N54" s="279" t="str">
        <f t="shared" si="104"/>
        <v/>
      </c>
      <c r="O54" s="359" t="str">
        <f t="shared" si="104"/>
        <v/>
      </c>
      <c r="P54" s="223"/>
      <c r="Q54" s="1223"/>
      <c r="R54" s="1201"/>
      <c r="S54" s="1201"/>
      <c r="T54" s="1201"/>
      <c r="U54" s="1201"/>
      <c r="V54" s="468"/>
      <c r="W54" s="516"/>
      <c r="X54" s="468"/>
      <c r="Y54" s="520" t="str">
        <f t="shared" ref="Y54:AE56" si="105">IF(Q54="","",ROUND(Q54*1.015,0))</f>
        <v/>
      </c>
      <c r="Z54" s="521" t="str">
        <f t="shared" si="105"/>
        <v/>
      </c>
      <c r="AA54" s="521" t="str">
        <f t="shared" si="105"/>
        <v/>
      </c>
      <c r="AB54" s="521" t="str">
        <f t="shared" si="105"/>
        <v/>
      </c>
      <c r="AC54" s="521" t="str">
        <f t="shared" si="105"/>
        <v/>
      </c>
      <c r="AD54" s="521" t="str">
        <f t="shared" si="105"/>
        <v/>
      </c>
      <c r="AE54" s="522" t="str">
        <f t="shared" si="105"/>
        <v/>
      </c>
    </row>
    <row r="55" spans="1:31" s="577" customFormat="1" ht="15.75" customHeight="1" x14ac:dyDescent="0.2">
      <c r="A55" s="406" t="s">
        <v>20</v>
      </c>
      <c r="B55" s="116" t="s">
        <v>2095</v>
      </c>
      <c r="C55" s="874" t="s">
        <v>2096</v>
      </c>
      <c r="D55" s="704" t="str">
        <f>VLOOKUP(C55,'Items in Tally'!$A$2:$D$4982,2,FALSE)</f>
        <v>205 PC</v>
      </c>
      <c r="E55" s="874" t="s">
        <v>1250</v>
      </c>
      <c r="F55" s="332">
        <v>45650</v>
      </c>
      <c r="G55" s="1130">
        <v>16</v>
      </c>
      <c r="H55" s="1154">
        <v>198</v>
      </c>
      <c r="I55" s="9"/>
      <c r="J55" s="9"/>
      <c r="K55" s="9"/>
      <c r="L55" s="9"/>
      <c r="M55" s="9"/>
      <c r="N55" s="9"/>
      <c r="O55" s="177"/>
      <c r="P55" s="1130"/>
      <c r="Q55" s="930">
        <v>320</v>
      </c>
      <c r="R55" s="78">
        <v>300</v>
      </c>
      <c r="S55" s="78">
        <v>270</v>
      </c>
      <c r="T55" s="78">
        <v>255</v>
      </c>
      <c r="U55" s="78">
        <v>250</v>
      </c>
      <c r="V55" s="78"/>
      <c r="W55" s="523"/>
      <c r="X55" s="104"/>
      <c r="Y55" s="930">
        <f t="shared" si="105"/>
        <v>325</v>
      </c>
      <c r="Z55" s="78">
        <f t="shared" si="105"/>
        <v>305</v>
      </c>
      <c r="AA55" s="78">
        <f t="shared" si="105"/>
        <v>274</v>
      </c>
      <c r="AB55" s="78">
        <f t="shared" si="105"/>
        <v>259</v>
      </c>
      <c r="AC55" s="78">
        <f t="shared" si="105"/>
        <v>254</v>
      </c>
      <c r="AD55" s="78" t="str">
        <f t="shared" si="105"/>
        <v/>
      </c>
      <c r="AE55" s="1165"/>
    </row>
    <row r="56" spans="1:31" s="578" customFormat="1" ht="15.75" customHeight="1" x14ac:dyDescent="0.2">
      <c r="A56" s="410" t="s">
        <v>20</v>
      </c>
      <c r="B56" s="117" t="s">
        <v>2097</v>
      </c>
      <c r="C56" s="832" t="s">
        <v>2098</v>
      </c>
      <c r="D56" s="704" t="str">
        <f>VLOOKUP(C56,'Items in Tally'!$A$2:$D$4982,2,FALSE)</f>
        <v> </v>
      </c>
      <c r="E56" s="832"/>
      <c r="F56" s="333">
        <v>45650</v>
      </c>
      <c r="G56" s="1150">
        <v>15</v>
      </c>
      <c r="H56" s="1045">
        <v>186</v>
      </c>
      <c r="I56" s="6"/>
      <c r="J56" s="6"/>
      <c r="K56" s="6"/>
      <c r="L56" s="6"/>
      <c r="M56" s="6"/>
      <c r="N56" s="6"/>
      <c r="O56" s="172"/>
      <c r="P56" s="1150"/>
      <c r="Q56" s="458">
        <v>310</v>
      </c>
      <c r="R56" s="92">
        <v>290</v>
      </c>
      <c r="S56" s="92">
        <v>260</v>
      </c>
      <c r="T56" s="92">
        <v>245</v>
      </c>
      <c r="U56" s="92">
        <v>240</v>
      </c>
      <c r="V56" s="92"/>
      <c r="W56" s="524"/>
      <c r="X56" s="105"/>
      <c r="Y56" s="458">
        <f t="shared" si="105"/>
        <v>315</v>
      </c>
      <c r="Z56" s="92">
        <f t="shared" si="105"/>
        <v>294</v>
      </c>
      <c r="AA56" s="92">
        <f t="shared" si="105"/>
        <v>264</v>
      </c>
      <c r="AB56" s="92">
        <f t="shared" si="105"/>
        <v>249</v>
      </c>
      <c r="AC56" s="92">
        <f t="shared" si="105"/>
        <v>244</v>
      </c>
      <c r="AD56" s="92" t="str">
        <f t="shared" si="105"/>
        <v/>
      </c>
      <c r="AE56" s="1151"/>
    </row>
    <row r="57" spans="1:31" s="577" customFormat="1" ht="15.75" customHeight="1" x14ac:dyDescent="0.2">
      <c r="A57" s="406" t="s">
        <v>20</v>
      </c>
      <c r="B57" s="115" t="s">
        <v>2099</v>
      </c>
      <c r="C57" s="704" t="s">
        <v>2100</v>
      </c>
      <c r="D57" s="704" t="str">
        <f>VLOOKUP(C57,'Items in Tally'!$A$2:$D$4982,2,FALSE)</f>
        <v>520 PC</v>
      </c>
      <c r="E57" s="704" t="s">
        <v>81</v>
      </c>
      <c r="F57" s="332">
        <v>45772</v>
      </c>
      <c r="G57" s="1130">
        <v>13.3</v>
      </c>
      <c r="H57" s="1154">
        <v>164</v>
      </c>
      <c r="I57" s="9" t="str">
        <f t="shared" ref="I57:O57" si="106">IF(Q57="","",Q57/$H57-1)</f>
        <v/>
      </c>
      <c r="J57" s="9">
        <f t="shared" si="106"/>
        <v>0.21951219512195119</v>
      </c>
      <c r="K57" s="9">
        <f t="shared" si="106"/>
        <v>0.18292682926829262</v>
      </c>
      <c r="L57" s="9">
        <f t="shared" si="106"/>
        <v>0.15243902439024382</v>
      </c>
      <c r="M57" s="9">
        <f t="shared" si="106"/>
        <v>0.14024390243902429</v>
      </c>
      <c r="N57" s="9">
        <f t="shared" si="106"/>
        <v>0.12804878048780477</v>
      </c>
      <c r="O57" s="177" t="str">
        <f t="shared" si="106"/>
        <v/>
      </c>
      <c r="P57" s="1130"/>
      <c r="Q57" s="930"/>
      <c r="R57" s="78">
        <v>200</v>
      </c>
      <c r="S57" s="78">
        <v>194</v>
      </c>
      <c r="T57" s="78">
        <v>189</v>
      </c>
      <c r="U57" s="78">
        <v>187</v>
      </c>
      <c r="V57" s="78">
        <v>185</v>
      </c>
      <c r="W57" s="523"/>
      <c r="X57" s="104"/>
      <c r="Y57" s="930" t="str">
        <f t="shared" ref="Y57:AE57" si="107">IF(Q57="","",ROUND(Q57*1.015,0))</f>
        <v/>
      </c>
      <c r="Z57" s="78">
        <f t="shared" si="107"/>
        <v>203</v>
      </c>
      <c r="AA57" s="78">
        <f t="shared" si="107"/>
        <v>197</v>
      </c>
      <c r="AB57" s="78">
        <f t="shared" si="107"/>
        <v>192</v>
      </c>
      <c r="AC57" s="78">
        <f t="shared" si="107"/>
        <v>190</v>
      </c>
      <c r="AD57" s="78">
        <f t="shared" si="107"/>
        <v>188</v>
      </c>
      <c r="AE57" s="1165" t="str">
        <f t="shared" si="107"/>
        <v/>
      </c>
    </row>
    <row r="58" spans="1:31" s="578" customFormat="1" ht="15.75" customHeight="1" x14ac:dyDescent="0.2">
      <c r="A58" s="410" t="s">
        <v>20</v>
      </c>
      <c r="B58" s="1167" t="s">
        <v>2101</v>
      </c>
      <c r="C58" s="706" t="s">
        <v>2102</v>
      </c>
      <c r="D58" s="706" t="str">
        <f>VLOOKUP(C58,'Items in Tally'!$A$2:$D$4982,2,FALSE)</f>
        <v> </v>
      </c>
      <c r="E58" s="706" t="s">
        <v>2103</v>
      </c>
      <c r="F58" s="333">
        <v>45713</v>
      </c>
      <c r="G58" s="1150">
        <v>11</v>
      </c>
      <c r="H58" s="1045">
        <v>136</v>
      </c>
      <c r="I58" s="6" t="str">
        <f t="shared" ref="I58:O58" si="108">IF(Q58="","",Q58/$H58-1)</f>
        <v/>
      </c>
      <c r="J58" s="6">
        <f t="shared" si="108"/>
        <v>0.32352941176470584</v>
      </c>
      <c r="K58" s="6">
        <f t="shared" si="108"/>
        <v>0.25</v>
      </c>
      <c r="L58" s="6">
        <f t="shared" si="108"/>
        <v>0.20588235294117641</v>
      </c>
      <c r="M58" s="6">
        <f t="shared" si="108"/>
        <v>0.17647058823529416</v>
      </c>
      <c r="N58" s="6">
        <f t="shared" si="108"/>
        <v>0.16176470588235303</v>
      </c>
      <c r="O58" s="172" t="str">
        <f t="shared" si="108"/>
        <v/>
      </c>
      <c r="P58" s="1150"/>
      <c r="Q58" s="458"/>
      <c r="R58" s="92">
        <v>180</v>
      </c>
      <c r="S58" s="92">
        <v>170</v>
      </c>
      <c r="T58" s="92">
        <v>164</v>
      </c>
      <c r="U58" s="92">
        <v>160</v>
      </c>
      <c r="V58" s="92">
        <v>158</v>
      </c>
      <c r="W58" s="524"/>
      <c r="X58" s="105"/>
      <c r="Y58" s="458" t="str">
        <f t="shared" ref="Y58:AE58" si="109">IF(Q58="","",ROUND(Q58*1.015,0))</f>
        <v/>
      </c>
      <c r="Z58" s="92">
        <f t="shared" si="109"/>
        <v>183</v>
      </c>
      <c r="AA58" s="92">
        <f t="shared" si="109"/>
        <v>173</v>
      </c>
      <c r="AB58" s="92">
        <f t="shared" si="109"/>
        <v>166</v>
      </c>
      <c r="AC58" s="92">
        <f t="shared" si="109"/>
        <v>162</v>
      </c>
      <c r="AD58" s="92">
        <f t="shared" si="109"/>
        <v>160</v>
      </c>
      <c r="AE58" s="1151" t="str">
        <f t="shared" si="109"/>
        <v/>
      </c>
    </row>
    <row r="59" spans="1:31" s="578" customFormat="1" ht="15.75" customHeight="1" x14ac:dyDescent="0.2">
      <c r="A59" s="410" t="s">
        <v>20</v>
      </c>
      <c r="B59" s="1167" t="s">
        <v>2104</v>
      </c>
      <c r="C59" s="706" t="s">
        <v>2105</v>
      </c>
      <c r="D59" s="706" t="str">
        <f>VLOOKUP(C59,'Items in Tally'!$A$2:$D$4982,2,FALSE)</f>
        <v>8 PC</v>
      </c>
      <c r="E59" s="706" t="s">
        <v>1257</v>
      </c>
      <c r="F59" s="333">
        <v>45713</v>
      </c>
      <c r="G59" s="1150">
        <v>11</v>
      </c>
      <c r="H59" s="1045">
        <v>136</v>
      </c>
      <c r="I59" s="6"/>
      <c r="J59" s="6"/>
      <c r="K59" s="6"/>
      <c r="L59" s="6"/>
      <c r="M59" s="6"/>
      <c r="N59" s="6"/>
      <c r="O59" s="172"/>
      <c r="P59" s="1150"/>
      <c r="Q59" s="458"/>
      <c r="R59" s="92">
        <v>175</v>
      </c>
      <c r="S59" s="92">
        <v>165</v>
      </c>
      <c r="T59" s="92">
        <v>160</v>
      </c>
      <c r="U59" s="92">
        <v>158</v>
      </c>
      <c r="V59" s="92">
        <v>156</v>
      </c>
      <c r="W59" s="1151">
        <v>154</v>
      </c>
      <c r="X59" s="105"/>
      <c r="Y59" s="458" t="str">
        <f t="shared" ref="Y59" si="110">IF(Q59="","",ROUND(Q59*1.015,0))</f>
        <v/>
      </c>
      <c r="Z59" s="92">
        <f t="shared" ref="Z59" si="111">IF(R59="","",ROUND(R59*1.015,0))</f>
        <v>178</v>
      </c>
      <c r="AA59" s="92">
        <f t="shared" ref="AA59" si="112">IF(S59="","",ROUND(S59*1.015,0))</f>
        <v>167</v>
      </c>
      <c r="AB59" s="92">
        <f t="shared" ref="AB59" si="113">IF(T59="","",ROUND(T59*1.015,0))</f>
        <v>162</v>
      </c>
      <c r="AC59" s="92">
        <f t="shared" ref="AC59" si="114">IF(U59="","",ROUND(U59*1.015,0))</f>
        <v>160</v>
      </c>
      <c r="AD59" s="92"/>
      <c r="AE59" s="1151"/>
    </row>
    <row r="60" spans="1:31" s="624" customFormat="1" ht="15.75" customHeight="1" x14ac:dyDescent="0.2">
      <c r="A60" s="606" t="s">
        <v>20</v>
      </c>
      <c r="B60" s="625" t="s">
        <v>2106</v>
      </c>
      <c r="C60" s="875" t="s">
        <v>2107</v>
      </c>
      <c r="D60" s="704" t="str">
        <f>VLOOKUP(C60,'Items in Tally'!$A$2:$D$4982,2,FALSE)</f>
        <v>6520 PC</v>
      </c>
      <c r="E60" s="875" t="s">
        <v>2108</v>
      </c>
      <c r="F60" s="603">
        <v>45772</v>
      </c>
      <c r="G60" s="1157">
        <v>12</v>
      </c>
      <c r="H60" s="539">
        <v>148</v>
      </c>
      <c r="I60" s="120" t="str">
        <f t="shared" ref="I60:O60" si="115">IF(Q60="","",Q60/$H60-1)</f>
        <v/>
      </c>
      <c r="J60" s="120">
        <f t="shared" si="115"/>
        <v>0.28378378378378377</v>
      </c>
      <c r="K60" s="120">
        <f t="shared" si="115"/>
        <v>0.22972972972972983</v>
      </c>
      <c r="L60" s="120">
        <f t="shared" si="115"/>
        <v>0.20270270270270263</v>
      </c>
      <c r="M60" s="120">
        <f t="shared" si="115"/>
        <v>0.16891891891891886</v>
      </c>
      <c r="N60" s="120">
        <f t="shared" si="115"/>
        <v>0.15540540540540548</v>
      </c>
      <c r="O60" s="599" t="str">
        <f t="shared" si="115"/>
        <v/>
      </c>
      <c r="P60" s="1157"/>
      <c r="Q60" s="1161"/>
      <c r="R60" s="607">
        <v>190</v>
      </c>
      <c r="S60" s="607">
        <v>182</v>
      </c>
      <c r="T60" s="607">
        <v>178</v>
      </c>
      <c r="U60" s="607">
        <v>173</v>
      </c>
      <c r="V60" s="607">
        <v>171</v>
      </c>
      <c r="W60" s="728"/>
      <c r="X60" s="729"/>
      <c r="Y60" s="1161" t="str">
        <f t="shared" ref="Y60:AE60" si="116">IF(Q60="","",ROUND(Q60*1.015,0))</f>
        <v/>
      </c>
      <c r="Z60" s="607">
        <f t="shared" si="116"/>
        <v>193</v>
      </c>
      <c r="AA60" s="607">
        <f t="shared" si="116"/>
        <v>185</v>
      </c>
      <c r="AB60" s="607">
        <f t="shared" si="116"/>
        <v>181</v>
      </c>
      <c r="AC60" s="607">
        <f t="shared" si="116"/>
        <v>176</v>
      </c>
      <c r="AD60" s="607">
        <f t="shared" si="116"/>
        <v>174</v>
      </c>
      <c r="AE60" s="1162" t="str">
        <f t="shared" si="116"/>
        <v/>
      </c>
    </row>
    <row r="61" spans="1:31" s="652" customFormat="1" ht="15.75" customHeight="1" x14ac:dyDescent="0.2">
      <c r="A61" s="671" t="s">
        <v>20</v>
      </c>
      <c r="B61" s="1075" t="s">
        <v>2109</v>
      </c>
      <c r="C61" s="805" t="s">
        <v>2110</v>
      </c>
      <c r="D61" s="805" t="str">
        <f>VLOOKUP(C61,'Items in Tally'!$A$2:$D$4982,2,FALSE)</f>
        <v> </v>
      </c>
      <c r="E61" s="805" t="s">
        <v>2111</v>
      </c>
      <c r="F61" s="673">
        <v>45713</v>
      </c>
      <c r="G61" s="823">
        <v>11</v>
      </c>
      <c r="H61" s="809">
        <v>136</v>
      </c>
      <c r="I61" s="651"/>
      <c r="J61" s="651"/>
      <c r="K61" s="651"/>
      <c r="L61" s="651"/>
      <c r="M61" s="651"/>
      <c r="N61" s="651"/>
      <c r="O61" s="674"/>
      <c r="P61" s="823"/>
      <c r="Q61" s="675"/>
      <c r="R61" s="676">
        <v>180</v>
      </c>
      <c r="S61" s="676">
        <v>170</v>
      </c>
      <c r="T61" s="676">
        <v>164</v>
      </c>
      <c r="U61" s="676">
        <v>160</v>
      </c>
      <c r="V61" s="676"/>
      <c r="W61" s="677"/>
      <c r="X61" s="678"/>
      <c r="Y61" s="675"/>
      <c r="Z61" s="676">
        <f t="shared" ref="Z61:AD61" si="117">IF(R61="","",ROUND(R61*1.015,0))</f>
        <v>183</v>
      </c>
      <c r="AA61" s="676">
        <f t="shared" si="117"/>
        <v>173</v>
      </c>
      <c r="AB61" s="676">
        <f t="shared" si="117"/>
        <v>166</v>
      </c>
      <c r="AC61" s="676">
        <f t="shared" si="117"/>
        <v>162</v>
      </c>
      <c r="AD61" s="676" t="str">
        <f t="shared" si="117"/>
        <v/>
      </c>
      <c r="AE61" s="824"/>
    </row>
    <row r="62" spans="1:31" s="652" customFormat="1" ht="15.75" customHeight="1" x14ac:dyDescent="0.2">
      <c r="A62" s="671" t="s">
        <v>20</v>
      </c>
      <c r="B62" s="1075" t="s">
        <v>2112</v>
      </c>
      <c r="C62" s="805" t="s">
        <v>2113</v>
      </c>
      <c r="D62" s="805" t="str">
        <f>VLOOKUP(C62,'Items in Tally'!$A$2:$D$4982,2,FALSE)</f>
        <v>359 PC</v>
      </c>
      <c r="E62" s="805" t="s">
        <v>2114</v>
      </c>
      <c r="F62" s="673">
        <v>45713</v>
      </c>
      <c r="G62" s="823">
        <v>11</v>
      </c>
      <c r="H62" s="809">
        <v>136</v>
      </c>
      <c r="I62" s="651"/>
      <c r="J62" s="651"/>
      <c r="K62" s="651"/>
      <c r="L62" s="651"/>
      <c r="M62" s="651"/>
      <c r="N62" s="651"/>
      <c r="O62" s="674"/>
      <c r="P62" s="823"/>
      <c r="Q62" s="675"/>
      <c r="R62" s="676">
        <v>175</v>
      </c>
      <c r="S62" s="676">
        <v>165</v>
      </c>
      <c r="T62" s="676">
        <v>160</v>
      </c>
      <c r="U62" s="676">
        <v>158</v>
      </c>
      <c r="V62" s="676">
        <v>156</v>
      </c>
      <c r="W62" s="824">
        <v>154</v>
      </c>
      <c r="X62" s="678"/>
      <c r="Y62" s="675"/>
      <c r="Z62" s="676">
        <f t="shared" ref="Z62" si="118">IF(R62="","",ROUND(R62*1.015,0))</f>
        <v>178</v>
      </c>
      <c r="AA62" s="676">
        <f t="shared" ref="AA62" si="119">IF(S62="","",ROUND(S62*1.015,0))</f>
        <v>167</v>
      </c>
      <c r="AB62" s="676">
        <f t="shared" ref="AB62" si="120">IF(T62="","",ROUND(T62*1.015,0))</f>
        <v>162</v>
      </c>
      <c r="AC62" s="676">
        <f t="shared" ref="AC62" si="121">IF(U62="","",ROUND(U62*1.015,0))</f>
        <v>160</v>
      </c>
      <c r="AD62" s="676">
        <f t="shared" ref="AD62" si="122">IF(V62="","",ROUND(V62*1.015,0))</f>
        <v>158</v>
      </c>
      <c r="AE62" s="824"/>
    </row>
    <row r="63" spans="1:31" s="578" customFormat="1" ht="15.75" customHeight="1" x14ac:dyDescent="0.2">
      <c r="A63" s="410" t="s">
        <v>321</v>
      </c>
      <c r="B63" s="1167" t="s">
        <v>2115</v>
      </c>
      <c r="C63" s="704" t="s">
        <v>2116</v>
      </c>
      <c r="D63" s="704" t="str">
        <f>VLOOKUP(C63,'Items in Tally'!$A$2:$D$4982,2,FALSE)</f>
        <v>4 PC</v>
      </c>
      <c r="E63" s="704"/>
      <c r="F63" s="333">
        <v>45375</v>
      </c>
      <c r="G63" s="1150">
        <v>13.5</v>
      </c>
      <c r="H63" s="1045">
        <v>162</v>
      </c>
      <c r="I63" s="6" t="str">
        <f t="shared" ref="I63:O63" si="123">IF(Q63="","",Q63/$H63-1)</f>
        <v/>
      </c>
      <c r="J63" s="6">
        <f t="shared" si="123"/>
        <v>0.32716049382716039</v>
      </c>
      <c r="K63" s="6">
        <f t="shared" si="123"/>
        <v>0.29629629629629628</v>
      </c>
      <c r="L63" s="6">
        <f t="shared" si="123"/>
        <v>0.26543209876543217</v>
      </c>
      <c r="M63" s="6">
        <f t="shared" si="123"/>
        <v>0.23456790123456783</v>
      </c>
      <c r="N63" s="6" t="str">
        <f t="shared" si="123"/>
        <v/>
      </c>
      <c r="O63" s="172" t="str">
        <f t="shared" si="123"/>
        <v/>
      </c>
      <c r="P63" s="1150"/>
      <c r="Q63" s="458"/>
      <c r="R63" s="92">
        <v>215</v>
      </c>
      <c r="S63" s="92">
        <v>210</v>
      </c>
      <c r="T63" s="92">
        <v>205</v>
      </c>
      <c r="U63" s="92">
        <v>200</v>
      </c>
      <c r="V63" s="92"/>
      <c r="W63" s="524"/>
      <c r="X63" s="105"/>
      <c r="Y63" s="458" t="str">
        <f t="shared" ref="Y63:AE63" si="124">IF(Q63="","",ROUND(Q63*1.015,0))</f>
        <v/>
      </c>
      <c r="Z63" s="92">
        <f t="shared" si="124"/>
        <v>218</v>
      </c>
      <c r="AA63" s="92">
        <f t="shared" si="124"/>
        <v>213</v>
      </c>
      <c r="AB63" s="92">
        <f t="shared" si="124"/>
        <v>208</v>
      </c>
      <c r="AC63" s="92">
        <f t="shared" si="124"/>
        <v>203</v>
      </c>
      <c r="AD63" s="92" t="str">
        <f t="shared" si="124"/>
        <v/>
      </c>
      <c r="AE63" s="1151" t="str">
        <f t="shared" si="124"/>
        <v/>
      </c>
    </row>
    <row r="64" spans="1:31" s="577" customFormat="1" ht="15.75" customHeight="1" x14ac:dyDescent="0.2">
      <c r="A64" s="406" t="s">
        <v>321</v>
      </c>
      <c r="B64" s="115" t="s">
        <v>2117</v>
      </c>
      <c r="C64" s="704" t="s">
        <v>2118</v>
      </c>
      <c r="D64" s="704" t="str">
        <f>VLOOKUP(C64,'Items in Tally'!$A$2:$D$4982,2,FALSE)</f>
        <v>49 PC</v>
      </c>
      <c r="E64" s="704" t="s">
        <v>2119</v>
      </c>
      <c r="F64" s="332">
        <v>45682</v>
      </c>
      <c r="G64" s="1130">
        <v>11</v>
      </c>
      <c r="H64" s="1154">
        <v>132</v>
      </c>
      <c r="I64" s="9" t="str">
        <f t="shared" ref="I64:O64" si="125">IF(Q64="","",Q64/$H64-1)</f>
        <v/>
      </c>
      <c r="J64" s="9">
        <f t="shared" si="125"/>
        <v>0.47727272727272729</v>
      </c>
      <c r="K64" s="9">
        <f t="shared" si="125"/>
        <v>0.42424242424242431</v>
      </c>
      <c r="L64" s="9">
        <f t="shared" si="125"/>
        <v>0.36363636363636354</v>
      </c>
      <c r="M64" s="9">
        <f t="shared" si="125"/>
        <v>0.32575757575757569</v>
      </c>
      <c r="N64" s="9" t="str">
        <f t="shared" si="125"/>
        <v/>
      </c>
      <c r="O64" s="177" t="str">
        <f t="shared" si="125"/>
        <v/>
      </c>
      <c r="P64" s="1130"/>
      <c r="Q64" s="930"/>
      <c r="R64" s="78">
        <v>195</v>
      </c>
      <c r="S64" s="78">
        <v>188</v>
      </c>
      <c r="T64" s="78">
        <v>180</v>
      </c>
      <c r="U64" s="78">
        <v>175</v>
      </c>
      <c r="V64" s="78"/>
      <c r="W64" s="523"/>
      <c r="X64" s="104"/>
      <c r="Y64" s="930" t="str">
        <f t="shared" ref="Y64:AE64" si="126">IF(Q64="","",ROUND(Q64*1.015,0))</f>
        <v/>
      </c>
      <c r="Z64" s="78">
        <f t="shared" si="126"/>
        <v>198</v>
      </c>
      <c r="AA64" s="78">
        <f t="shared" si="126"/>
        <v>191</v>
      </c>
      <c r="AB64" s="78">
        <f t="shared" si="126"/>
        <v>183</v>
      </c>
      <c r="AC64" s="78">
        <f t="shared" si="126"/>
        <v>178</v>
      </c>
      <c r="AD64" s="78" t="str">
        <f t="shared" si="126"/>
        <v/>
      </c>
      <c r="AE64" s="1165" t="str">
        <f t="shared" si="126"/>
        <v/>
      </c>
    </row>
    <row r="65" spans="1:31" s="577" customFormat="1" ht="15.75" customHeight="1" x14ac:dyDescent="0.2">
      <c r="A65" s="406" t="s">
        <v>20</v>
      </c>
      <c r="B65" s="115" t="s">
        <v>2120</v>
      </c>
      <c r="C65" s="704" t="s">
        <v>2121</v>
      </c>
      <c r="D65" s="704" t="str">
        <f>VLOOKUP(C65,'Items in Tally'!$A$2:$D$4982,2,FALSE)</f>
        <v>101 PC</v>
      </c>
      <c r="E65" s="704" t="s">
        <v>230</v>
      </c>
      <c r="F65" s="332">
        <v>45713</v>
      </c>
      <c r="G65" s="1130">
        <v>13.2</v>
      </c>
      <c r="H65" s="1154">
        <v>163</v>
      </c>
      <c r="I65" s="9">
        <f t="shared" ref="I65:O65" si="127">IF(Q65="","",Q65/$H65-1)</f>
        <v>0.5950920245398772</v>
      </c>
      <c r="J65" s="9">
        <f t="shared" si="127"/>
        <v>0.50306748466257667</v>
      </c>
      <c r="K65" s="9">
        <f t="shared" si="127"/>
        <v>0.44171779141104284</v>
      </c>
      <c r="L65" s="9">
        <f t="shared" si="127"/>
        <v>0.31901840490797539</v>
      </c>
      <c r="M65" s="9" t="str">
        <f t="shared" si="127"/>
        <v/>
      </c>
      <c r="N65" s="9" t="str">
        <f t="shared" si="127"/>
        <v/>
      </c>
      <c r="O65" s="177" t="str">
        <f t="shared" si="127"/>
        <v/>
      </c>
      <c r="P65" s="1130"/>
      <c r="Q65" s="930">
        <v>260</v>
      </c>
      <c r="R65" s="78">
        <v>245</v>
      </c>
      <c r="S65" s="78">
        <v>235</v>
      </c>
      <c r="T65" s="78">
        <v>215</v>
      </c>
      <c r="U65" s="78"/>
      <c r="V65" s="78"/>
      <c r="W65" s="523"/>
      <c r="X65" s="104"/>
      <c r="Y65" s="930">
        <f t="shared" ref="Y65:AE65" si="128">IF(Q65="","",ROUND(Q65*1.015,0))</f>
        <v>264</v>
      </c>
      <c r="Z65" s="78">
        <f t="shared" si="128"/>
        <v>249</v>
      </c>
      <c r="AA65" s="78">
        <f t="shared" si="128"/>
        <v>239</v>
      </c>
      <c r="AB65" s="78">
        <f t="shared" si="128"/>
        <v>218</v>
      </c>
      <c r="AC65" s="78" t="str">
        <f t="shared" si="128"/>
        <v/>
      </c>
      <c r="AD65" s="78" t="str">
        <f t="shared" si="128"/>
        <v/>
      </c>
      <c r="AE65" s="1165" t="str">
        <f t="shared" si="128"/>
        <v/>
      </c>
    </row>
    <row r="66" spans="1:31" s="578" customFormat="1" ht="15.75" customHeight="1" x14ac:dyDescent="0.2">
      <c r="A66" s="410" t="s">
        <v>20</v>
      </c>
      <c r="B66" s="1167" t="s">
        <v>2122</v>
      </c>
      <c r="C66" s="704" t="s">
        <v>2123</v>
      </c>
      <c r="D66" s="704" t="str">
        <f>VLOOKUP(C66,'Items in Tally'!$A$2:$D$4982,2,FALSE)</f>
        <v> </v>
      </c>
      <c r="E66" s="704"/>
      <c r="F66" s="333">
        <v>45375</v>
      </c>
      <c r="G66" s="1150">
        <v>13</v>
      </c>
      <c r="H66" s="1045">
        <v>156</v>
      </c>
      <c r="I66" s="6"/>
      <c r="J66" s="6"/>
      <c r="K66" s="6"/>
      <c r="L66" s="6"/>
      <c r="M66" s="6"/>
      <c r="N66" s="6"/>
      <c r="O66" s="172"/>
      <c r="P66" s="1150"/>
      <c r="Q66" s="458">
        <v>250</v>
      </c>
      <c r="R66" s="92">
        <v>235</v>
      </c>
      <c r="S66" s="92">
        <v>225</v>
      </c>
      <c r="T66" s="92">
        <v>205</v>
      </c>
      <c r="U66" s="92"/>
      <c r="V66" s="92"/>
      <c r="W66" s="524"/>
      <c r="X66" s="105"/>
      <c r="Y66" s="458"/>
      <c r="Z66" s="92"/>
      <c r="AA66" s="92"/>
      <c r="AB66" s="92"/>
      <c r="AC66" s="92"/>
      <c r="AD66" s="92"/>
      <c r="AE66" s="1151"/>
    </row>
    <row r="67" spans="1:31" s="578" customFormat="1" ht="15.75" customHeight="1" x14ac:dyDescent="0.2">
      <c r="A67" s="410" t="s">
        <v>321</v>
      </c>
      <c r="B67" s="1167" t="s">
        <v>2124</v>
      </c>
      <c r="C67" s="706" t="s">
        <v>2125</v>
      </c>
      <c r="D67" s="704" t="str">
        <f>VLOOKUP(C67,'Items in Tally'!$A$2:$D$4982,2,FALSE)</f>
        <v> </v>
      </c>
      <c r="E67" s="706"/>
      <c r="F67" s="333">
        <v>45192</v>
      </c>
      <c r="G67" s="1150">
        <v>16.3</v>
      </c>
      <c r="H67" s="1045">
        <v>192</v>
      </c>
      <c r="I67" s="6"/>
      <c r="J67" s="6"/>
      <c r="K67" s="6"/>
      <c r="L67" s="6"/>
      <c r="M67" s="6"/>
      <c r="N67" s="6"/>
      <c r="O67" s="172"/>
      <c r="P67" s="1150"/>
      <c r="Q67" s="458">
        <v>260</v>
      </c>
      <c r="R67" s="92">
        <v>250</v>
      </c>
      <c r="S67" s="92">
        <v>240</v>
      </c>
      <c r="T67" s="92"/>
      <c r="U67" s="92"/>
      <c r="V67" s="92"/>
      <c r="W67" s="524"/>
      <c r="X67" s="105"/>
      <c r="Y67" s="458"/>
      <c r="Z67" s="92">
        <f t="shared" ref="Z67:AB67" si="129">IF(R67="","",ROUND(R67*1.015,0))</f>
        <v>254</v>
      </c>
      <c r="AA67" s="92">
        <f t="shared" si="129"/>
        <v>244</v>
      </c>
      <c r="AB67" s="92" t="str">
        <f t="shared" si="129"/>
        <v/>
      </c>
      <c r="AC67" s="92"/>
      <c r="AD67" s="92"/>
      <c r="AE67" s="1151"/>
    </row>
    <row r="68" spans="1:31" s="578" customFormat="1" ht="15.75" customHeight="1" x14ac:dyDescent="0.2">
      <c r="A68" s="410" t="s">
        <v>321</v>
      </c>
      <c r="B68" s="1167" t="s">
        <v>2126</v>
      </c>
      <c r="C68" s="706" t="s">
        <v>2127</v>
      </c>
      <c r="D68" s="704" t="str">
        <f>VLOOKUP(C68,'Items in Tally'!$A$2:$D$4982,2,FALSE)</f>
        <v> </v>
      </c>
      <c r="E68" s="706"/>
      <c r="F68" s="333">
        <v>45375</v>
      </c>
      <c r="G68" s="1150">
        <v>16</v>
      </c>
      <c r="H68" s="1045">
        <v>192</v>
      </c>
      <c r="I68" s="6"/>
      <c r="J68" s="6"/>
      <c r="K68" s="6"/>
      <c r="L68" s="6"/>
      <c r="M68" s="6"/>
      <c r="N68" s="6"/>
      <c r="O68" s="172"/>
      <c r="P68" s="1150"/>
      <c r="Q68" s="458">
        <v>255</v>
      </c>
      <c r="R68" s="92">
        <v>245</v>
      </c>
      <c r="S68" s="92">
        <v>235</v>
      </c>
      <c r="T68" s="92"/>
      <c r="U68" s="92"/>
      <c r="V68" s="92"/>
      <c r="W68" s="524"/>
      <c r="X68" s="105"/>
      <c r="Y68" s="458"/>
      <c r="Z68" s="92"/>
      <c r="AA68" s="92"/>
      <c r="AB68" s="92"/>
      <c r="AC68" s="92"/>
      <c r="AD68" s="92"/>
      <c r="AE68" s="1151"/>
    </row>
    <row r="69" spans="1:31" s="624" customFormat="1" ht="15.75" customHeight="1" x14ac:dyDescent="0.2">
      <c r="A69" s="606" t="s">
        <v>321</v>
      </c>
      <c r="B69" s="625" t="s">
        <v>2128</v>
      </c>
      <c r="C69" s="875" t="s">
        <v>2129</v>
      </c>
      <c r="D69" s="704" t="str">
        <f>VLOOKUP(C69,'Items in Tally'!$A$2:$D$4982,2,FALSE)</f>
        <v>2108 PC</v>
      </c>
      <c r="E69" s="875" t="s">
        <v>1394</v>
      </c>
      <c r="F69" s="603">
        <v>45772</v>
      </c>
      <c r="G69" s="1157">
        <v>13.3</v>
      </c>
      <c r="H69" s="539">
        <v>164</v>
      </c>
      <c r="I69" s="120" t="str">
        <f t="shared" ref="I69" si="130">IF(Q69="","",Q69/$H69-1)</f>
        <v/>
      </c>
      <c r="J69" s="120">
        <f t="shared" ref="J69" si="131">IF(R69="","",R69/$H69-1)</f>
        <v>0.21951219512195119</v>
      </c>
      <c r="K69" s="120">
        <f t="shared" ref="K69" si="132">IF(S69="","",S69/$H69-1)</f>
        <v>0.18292682926829262</v>
      </c>
      <c r="L69" s="120">
        <f t="shared" ref="L69" si="133">IF(T69="","",T69/$H69-1)</f>
        <v>0.15243902439024382</v>
      </c>
      <c r="M69" s="120">
        <f t="shared" ref="M69" si="134">IF(U69="","",U69/$H69-1)</f>
        <v>0.14024390243902429</v>
      </c>
      <c r="N69" s="120">
        <f t="shared" ref="N69" si="135">IF(V69="","",V69/$H69-1)</f>
        <v>0.12804878048780477</v>
      </c>
      <c r="O69" s="599" t="str">
        <f t="shared" ref="O69" si="136">IF(W69="","",W69/$H69-1)</f>
        <v/>
      </c>
      <c r="P69" s="1157"/>
      <c r="Q69" s="1161"/>
      <c r="R69" s="607">
        <v>200</v>
      </c>
      <c r="S69" s="607">
        <v>194</v>
      </c>
      <c r="T69" s="607">
        <v>189</v>
      </c>
      <c r="U69" s="607">
        <v>187</v>
      </c>
      <c r="V69" s="607">
        <v>185</v>
      </c>
      <c r="W69" s="728"/>
      <c r="X69" s="729"/>
      <c r="Y69" s="1161" t="str">
        <f t="shared" ref="Y69:AE69" si="137">IF(Q69="","",ROUND(Q69*1.015,0))</f>
        <v/>
      </c>
      <c r="Z69" s="607">
        <f t="shared" si="137"/>
        <v>203</v>
      </c>
      <c r="AA69" s="607">
        <f t="shared" si="137"/>
        <v>197</v>
      </c>
      <c r="AB69" s="607">
        <f t="shared" si="137"/>
        <v>192</v>
      </c>
      <c r="AC69" s="607">
        <f t="shared" si="137"/>
        <v>190</v>
      </c>
      <c r="AD69" s="607">
        <f t="shared" si="137"/>
        <v>188</v>
      </c>
      <c r="AE69" s="1162" t="str">
        <f t="shared" si="137"/>
        <v/>
      </c>
    </row>
    <row r="70" spans="1:31" s="578" customFormat="1" ht="15.75" customHeight="1" x14ac:dyDescent="0.2">
      <c r="A70" s="410" t="s">
        <v>321</v>
      </c>
      <c r="B70" s="117" t="s">
        <v>2130</v>
      </c>
      <c r="C70" s="706" t="s">
        <v>2131</v>
      </c>
      <c r="D70" s="704" t="str">
        <f>VLOOKUP(C70,'Items in Tally'!$A$2:$D$4982,2,FALSE)</f>
        <v>7 PC</v>
      </c>
      <c r="E70" s="706"/>
      <c r="F70" s="333">
        <v>45713</v>
      </c>
      <c r="G70" s="1150">
        <v>11</v>
      </c>
      <c r="H70" s="1045">
        <v>136</v>
      </c>
      <c r="I70" s="6"/>
      <c r="J70" s="6"/>
      <c r="K70" s="6"/>
      <c r="L70" s="6"/>
      <c r="M70" s="6"/>
      <c r="N70" s="6"/>
      <c r="O70" s="172"/>
      <c r="P70" s="1150"/>
      <c r="Q70" s="458"/>
      <c r="R70" s="92">
        <v>180</v>
      </c>
      <c r="S70" s="92">
        <v>170</v>
      </c>
      <c r="T70" s="92">
        <v>166</v>
      </c>
      <c r="U70" s="92">
        <v>162</v>
      </c>
      <c r="V70" s="92">
        <v>160</v>
      </c>
      <c r="W70" s="524"/>
      <c r="X70" s="105"/>
      <c r="Y70" s="458"/>
      <c r="Z70" s="92">
        <f t="shared" ref="Z70:AD71" si="138">IF(R70="","",ROUND(R70*1.015,0))</f>
        <v>183</v>
      </c>
      <c r="AA70" s="92">
        <f t="shared" si="138"/>
        <v>173</v>
      </c>
      <c r="AB70" s="92">
        <f t="shared" si="138"/>
        <v>168</v>
      </c>
      <c r="AC70" s="92">
        <f t="shared" si="138"/>
        <v>164</v>
      </c>
      <c r="AD70" s="92">
        <f t="shared" si="138"/>
        <v>162</v>
      </c>
      <c r="AE70" s="1151"/>
    </row>
    <row r="71" spans="1:31" s="624" customFormat="1" ht="15.75" customHeight="1" x14ac:dyDescent="0.2">
      <c r="A71" s="606" t="s">
        <v>20</v>
      </c>
      <c r="B71" s="625" t="s">
        <v>2132</v>
      </c>
      <c r="C71" s="708" t="s">
        <v>2133</v>
      </c>
      <c r="D71" s="704" t="str">
        <f>VLOOKUP(C71,'Items in Tally'!$A$2:$D$4982,2,FALSE)</f>
        <v>1717 PC</v>
      </c>
      <c r="E71" s="708" t="s">
        <v>355</v>
      </c>
      <c r="F71" s="603">
        <v>45713</v>
      </c>
      <c r="G71" s="1157">
        <v>11</v>
      </c>
      <c r="H71" s="539">
        <v>136</v>
      </c>
      <c r="I71" s="120"/>
      <c r="J71" s="120"/>
      <c r="K71" s="120"/>
      <c r="L71" s="120"/>
      <c r="M71" s="120"/>
      <c r="N71" s="120"/>
      <c r="O71" s="599"/>
      <c r="P71" s="1157"/>
      <c r="Q71" s="1161"/>
      <c r="R71" s="607">
        <v>177</v>
      </c>
      <c r="S71" s="607">
        <v>167</v>
      </c>
      <c r="T71" s="607">
        <v>162</v>
      </c>
      <c r="U71" s="607">
        <v>158</v>
      </c>
      <c r="V71" s="607">
        <v>156</v>
      </c>
      <c r="W71" s="728">
        <v>154</v>
      </c>
      <c r="X71" s="729"/>
      <c r="Y71" s="1161"/>
      <c r="Z71" s="607">
        <f t="shared" si="138"/>
        <v>180</v>
      </c>
      <c r="AA71" s="607">
        <f t="shared" si="138"/>
        <v>170</v>
      </c>
      <c r="AB71" s="607">
        <f t="shared" si="138"/>
        <v>164</v>
      </c>
      <c r="AC71" s="607">
        <f t="shared" si="138"/>
        <v>160</v>
      </c>
      <c r="AD71" s="607">
        <f t="shared" si="138"/>
        <v>158</v>
      </c>
      <c r="AE71" s="1162"/>
    </row>
    <row r="72" spans="1:31" ht="15.75" customHeight="1" x14ac:dyDescent="0.2">
      <c r="A72" s="407" t="s">
        <v>20</v>
      </c>
      <c r="B72" s="1166" t="s">
        <v>2134</v>
      </c>
      <c r="C72" s="695" t="s">
        <v>2135</v>
      </c>
      <c r="D72" s="704" t="str">
        <f>VLOOKUP(C72,'Items in Tally'!$A$2:$D$4982,2,FALSE)</f>
        <v>1 PC</v>
      </c>
      <c r="E72" s="695" t="s">
        <v>438</v>
      </c>
      <c r="F72" s="334">
        <v>45772</v>
      </c>
      <c r="G72" s="1133">
        <v>16.2</v>
      </c>
      <c r="H72" s="166">
        <v>200</v>
      </c>
      <c r="I72" s="3">
        <f t="shared" ref="I72:O72" si="139">IF(Q72="","",Q72/$H72-1)</f>
        <v>0.375</v>
      </c>
      <c r="J72" s="3">
        <f t="shared" si="139"/>
        <v>0.30000000000000004</v>
      </c>
      <c r="K72" s="3">
        <f t="shared" si="139"/>
        <v>0.27499999999999991</v>
      </c>
      <c r="L72" s="3">
        <f t="shared" si="139"/>
        <v>0.25</v>
      </c>
      <c r="M72" s="3">
        <f t="shared" si="139"/>
        <v>0.19999999999999996</v>
      </c>
      <c r="N72" s="3" t="str">
        <f t="shared" si="139"/>
        <v/>
      </c>
      <c r="O72" s="167" t="str">
        <f t="shared" si="139"/>
        <v/>
      </c>
      <c r="P72" s="1133"/>
      <c r="Q72" s="517">
        <v>275</v>
      </c>
      <c r="R72" s="2">
        <v>260</v>
      </c>
      <c r="S72" s="2">
        <v>255</v>
      </c>
      <c r="T72" s="2">
        <v>250</v>
      </c>
      <c r="U72" s="2">
        <v>240</v>
      </c>
      <c r="V72" s="2"/>
      <c r="W72" s="525"/>
      <c r="X72" s="118"/>
      <c r="Y72" s="517">
        <f t="shared" ref="Y72:AE72" si="140">IF(Q72="","",ROUND(Q72*1.015,0))</f>
        <v>279</v>
      </c>
      <c r="Z72" s="2">
        <f t="shared" si="140"/>
        <v>264</v>
      </c>
      <c r="AA72" s="2">
        <f t="shared" si="140"/>
        <v>259</v>
      </c>
      <c r="AB72" s="2">
        <f t="shared" si="140"/>
        <v>254</v>
      </c>
      <c r="AC72" s="2">
        <f t="shared" si="140"/>
        <v>244</v>
      </c>
      <c r="AD72" s="2" t="str">
        <f t="shared" si="140"/>
        <v/>
      </c>
      <c r="AE72" s="339" t="str">
        <f t="shared" si="140"/>
        <v/>
      </c>
    </row>
    <row r="73" spans="1:31" s="577" customFormat="1" ht="15.75" customHeight="1" x14ac:dyDescent="0.2">
      <c r="A73" s="406" t="s">
        <v>20</v>
      </c>
      <c r="B73" s="115" t="s">
        <v>2136</v>
      </c>
      <c r="C73" s="695" t="s">
        <v>2137</v>
      </c>
      <c r="D73" s="704" t="str">
        <f>VLOOKUP(C73,'Items in Tally'!$A$2:$D$4982,2,FALSE)</f>
        <v>5 PC</v>
      </c>
      <c r="E73" s="695" t="s">
        <v>743</v>
      </c>
      <c r="F73" s="332">
        <v>45528</v>
      </c>
      <c r="G73" s="1130">
        <v>25</v>
      </c>
      <c r="H73" s="1154">
        <v>308</v>
      </c>
      <c r="I73" s="9">
        <f t="shared" ref="I73:O73" si="141">IF(Q73="","",Q73/$H73-1)</f>
        <v>0.25</v>
      </c>
      <c r="J73" s="9">
        <f t="shared" si="141"/>
        <v>0.21753246753246747</v>
      </c>
      <c r="K73" s="9">
        <f t="shared" si="141"/>
        <v>0.20129870129870131</v>
      </c>
      <c r="L73" s="9">
        <f t="shared" si="141"/>
        <v>0.16883116883116878</v>
      </c>
      <c r="M73" s="9">
        <f t="shared" si="141"/>
        <v>0.16883116883116878</v>
      </c>
      <c r="N73" s="9" t="str">
        <f t="shared" si="141"/>
        <v/>
      </c>
      <c r="O73" s="177" t="str">
        <f t="shared" si="141"/>
        <v/>
      </c>
      <c r="P73" s="1130"/>
      <c r="Q73" s="930">
        <v>385</v>
      </c>
      <c r="R73" s="78">
        <v>375</v>
      </c>
      <c r="S73" s="78">
        <v>370</v>
      </c>
      <c r="T73" s="78">
        <v>360</v>
      </c>
      <c r="U73" s="78">
        <v>360</v>
      </c>
      <c r="V73" s="78"/>
      <c r="W73" s="523"/>
      <c r="X73" s="104"/>
      <c r="Y73" s="930">
        <f t="shared" ref="Y73:AE73" si="142">IF(Q73="","",ROUND(Q73*1.015,0))</f>
        <v>391</v>
      </c>
      <c r="Z73" s="78">
        <f t="shared" si="142"/>
        <v>381</v>
      </c>
      <c r="AA73" s="78">
        <f t="shared" si="142"/>
        <v>376</v>
      </c>
      <c r="AB73" s="78">
        <f t="shared" si="142"/>
        <v>365</v>
      </c>
      <c r="AC73" s="78">
        <f t="shared" si="142"/>
        <v>365</v>
      </c>
      <c r="AD73" s="78" t="str">
        <f t="shared" si="142"/>
        <v/>
      </c>
      <c r="AE73" s="1165" t="str">
        <f t="shared" si="142"/>
        <v/>
      </c>
    </row>
    <row r="74" spans="1:31" s="652" customFormat="1" ht="15.75" customHeight="1" x14ac:dyDescent="0.2">
      <c r="A74" s="671" t="s">
        <v>20</v>
      </c>
      <c r="B74" s="672" t="s">
        <v>2138</v>
      </c>
      <c r="C74" s="695" t="s">
        <v>2139</v>
      </c>
      <c r="D74" s="704" t="str">
        <f>VLOOKUP(C74,'Items in Tally'!$A$2:$D$4982,2,FALSE)</f>
        <v>8 PC</v>
      </c>
      <c r="E74" s="695"/>
      <c r="F74" s="673">
        <v>45192</v>
      </c>
      <c r="G74" s="823">
        <v>21.16</v>
      </c>
      <c r="H74" s="809">
        <v>250</v>
      </c>
      <c r="I74" s="651">
        <f t="shared" ref="I74:O74" si="143">IF(Q74="","",Q74/$H74-1)</f>
        <v>0.43999999999999995</v>
      </c>
      <c r="J74" s="651">
        <f t="shared" si="143"/>
        <v>0.39999999999999991</v>
      </c>
      <c r="K74" s="651">
        <f t="shared" si="143"/>
        <v>0.34000000000000008</v>
      </c>
      <c r="L74" s="651">
        <f t="shared" si="143"/>
        <v>0.30000000000000004</v>
      </c>
      <c r="M74" s="651">
        <f t="shared" si="143"/>
        <v>0.28000000000000003</v>
      </c>
      <c r="N74" s="651" t="str">
        <f t="shared" si="143"/>
        <v/>
      </c>
      <c r="O74" s="674" t="str">
        <f t="shared" si="143"/>
        <v/>
      </c>
      <c r="P74" s="823"/>
      <c r="Q74" s="675">
        <v>360</v>
      </c>
      <c r="R74" s="676">
        <v>350</v>
      </c>
      <c r="S74" s="676">
        <v>335</v>
      </c>
      <c r="T74" s="676">
        <v>325</v>
      </c>
      <c r="U74" s="676">
        <v>320</v>
      </c>
      <c r="V74" s="676"/>
      <c r="W74" s="677"/>
      <c r="X74" s="678"/>
      <c r="Y74" s="675">
        <f t="shared" ref="Y74:AE74" si="144">IF(Q74="","",ROUND(Q74*1.015,0))</f>
        <v>365</v>
      </c>
      <c r="Z74" s="676">
        <f t="shared" si="144"/>
        <v>355</v>
      </c>
      <c r="AA74" s="676">
        <f t="shared" si="144"/>
        <v>340</v>
      </c>
      <c r="AB74" s="676">
        <f t="shared" si="144"/>
        <v>330</v>
      </c>
      <c r="AC74" s="676">
        <f t="shared" si="144"/>
        <v>325</v>
      </c>
      <c r="AD74" s="676" t="str">
        <f t="shared" si="144"/>
        <v/>
      </c>
      <c r="AE74" s="824" t="str">
        <f t="shared" si="144"/>
        <v/>
      </c>
    </row>
    <row r="75" spans="1:31" s="578" customFormat="1" ht="15.75" customHeight="1" x14ac:dyDescent="0.2">
      <c r="A75" s="410">
        <v>287</v>
      </c>
      <c r="B75" s="1167" t="s">
        <v>2140</v>
      </c>
      <c r="C75" s="705" t="s">
        <v>2141</v>
      </c>
      <c r="D75" s="706" t="str">
        <f>VLOOKUP(C75,'Items in Tally'!$A$2:$D$4982,2,FALSE)</f>
        <v>3 PC</v>
      </c>
      <c r="E75" s="705"/>
      <c r="F75" s="333">
        <v>45772</v>
      </c>
      <c r="G75" s="1150">
        <v>14.6</v>
      </c>
      <c r="H75" s="1045">
        <v>180</v>
      </c>
      <c r="I75" s="6">
        <f t="shared" ref="I75:O75" si="145">IF(Q75="","",Q75/$H75-1)</f>
        <v>0.66666666666666674</v>
      </c>
      <c r="J75" s="6">
        <f t="shared" si="145"/>
        <v>0.52777777777777768</v>
      </c>
      <c r="K75" s="6">
        <f t="shared" si="145"/>
        <v>0.38888888888888884</v>
      </c>
      <c r="L75" s="6">
        <f t="shared" si="145"/>
        <v>0.33333333333333326</v>
      </c>
      <c r="M75" s="6">
        <f t="shared" si="145"/>
        <v>0.27777777777777768</v>
      </c>
      <c r="N75" s="6" t="str">
        <f t="shared" si="145"/>
        <v/>
      </c>
      <c r="O75" s="172" t="str">
        <f t="shared" si="145"/>
        <v/>
      </c>
      <c r="P75" s="1150"/>
      <c r="Q75" s="458">
        <v>300</v>
      </c>
      <c r="R75" s="92">
        <v>275</v>
      </c>
      <c r="S75" s="92">
        <v>250</v>
      </c>
      <c r="T75" s="92">
        <v>240</v>
      </c>
      <c r="U75" s="92">
        <v>230</v>
      </c>
      <c r="V75" s="92"/>
      <c r="W75" s="524"/>
      <c r="X75" s="105"/>
      <c r="Y75" s="458">
        <f t="shared" ref="Y75:AE75" si="146">IF(Q75="","",ROUND(Q75*1.015,0))</f>
        <v>305</v>
      </c>
      <c r="Z75" s="92">
        <f t="shared" si="146"/>
        <v>279</v>
      </c>
      <c r="AA75" s="92">
        <f t="shared" si="146"/>
        <v>254</v>
      </c>
      <c r="AB75" s="92">
        <f t="shared" si="146"/>
        <v>244</v>
      </c>
      <c r="AC75" s="92">
        <f t="shared" si="146"/>
        <v>233</v>
      </c>
      <c r="AD75" s="92" t="str">
        <f t="shared" si="146"/>
        <v/>
      </c>
      <c r="AE75" s="1151" t="str">
        <f t="shared" si="146"/>
        <v/>
      </c>
    </row>
    <row r="76" spans="1:31" s="577" customFormat="1" ht="15.75" customHeight="1" x14ac:dyDescent="0.2">
      <c r="A76" s="406" t="s">
        <v>20</v>
      </c>
      <c r="B76" s="115" t="s">
        <v>2142</v>
      </c>
      <c r="C76" s="695" t="s">
        <v>2143</v>
      </c>
      <c r="D76" s="704" t="str">
        <f>VLOOKUP(C76,'Items in Tally'!$A$2:$D$4982,2,FALSE)</f>
        <v>48 PC</v>
      </c>
      <c r="E76" s="695"/>
      <c r="F76" s="332">
        <v>45772</v>
      </c>
      <c r="G76" s="1130">
        <v>19</v>
      </c>
      <c r="H76" s="1154">
        <v>238</v>
      </c>
      <c r="I76" s="9">
        <f t="shared" ref="I76:O76" si="147">IF(Q76="","",Q76/$H76-1)</f>
        <v>0.6386554621848739</v>
      </c>
      <c r="J76" s="9">
        <f t="shared" si="147"/>
        <v>0.55462184873949583</v>
      </c>
      <c r="K76" s="9">
        <f t="shared" si="147"/>
        <v>0.44957983193277307</v>
      </c>
      <c r="L76" s="9">
        <f t="shared" si="147"/>
        <v>0.40756302521008414</v>
      </c>
      <c r="M76" s="9">
        <f t="shared" si="147"/>
        <v>0.34453781512605053</v>
      </c>
      <c r="N76" s="9" t="str">
        <f t="shared" si="147"/>
        <v/>
      </c>
      <c r="O76" s="177" t="str">
        <f t="shared" si="147"/>
        <v/>
      </c>
      <c r="P76" s="1130"/>
      <c r="Q76" s="930">
        <v>390</v>
      </c>
      <c r="R76" s="78">
        <v>370</v>
      </c>
      <c r="S76" s="78">
        <v>345</v>
      </c>
      <c r="T76" s="78">
        <v>335</v>
      </c>
      <c r="U76" s="78">
        <v>320</v>
      </c>
      <c r="V76" s="78"/>
      <c r="W76" s="523"/>
      <c r="X76" s="104"/>
      <c r="Y76" s="930">
        <f t="shared" ref="Y76:AE76" si="148">IF(Q76="","",ROUND(Q76*1.015,0))</f>
        <v>396</v>
      </c>
      <c r="Z76" s="78">
        <f t="shared" si="148"/>
        <v>376</v>
      </c>
      <c r="AA76" s="78">
        <f t="shared" si="148"/>
        <v>350</v>
      </c>
      <c r="AB76" s="78">
        <f t="shared" si="148"/>
        <v>340</v>
      </c>
      <c r="AC76" s="78">
        <f t="shared" si="148"/>
        <v>325</v>
      </c>
      <c r="AD76" s="78" t="str">
        <f t="shared" si="148"/>
        <v/>
      </c>
      <c r="AE76" s="1165" t="str">
        <f t="shared" si="148"/>
        <v/>
      </c>
    </row>
    <row r="77" spans="1:31" s="577" customFormat="1" ht="15.75" customHeight="1" x14ac:dyDescent="0.2">
      <c r="A77" s="406" t="s">
        <v>20</v>
      </c>
      <c r="B77" s="115" t="s">
        <v>2144</v>
      </c>
      <c r="C77" s="695" t="s">
        <v>2145</v>
      </c>
      <c r="D77" s="704" t="str">
        <f>VLOOKUP(C77,'Items in Tally'!$A$2:$D$4982,2,FALSE)</f>
        <v>24 PC</v>
      </c>
      <c r="E77" s="695" t="s">
        <v>230</v>
      </c>
      <c r="F77" s="332">
        <v>45713</v>
      </c>
      <c r="G77" s="1130">
        <v>38.200000000000003</v>
      </c>
      <c r="H77" s="1154">
        <v>472</v>
      </c>
      <c r="I77" s="9">
        <f t="shared" ref="I77:O77" si="149">IF(Q77="","",Q77/$H77-1)</f>
        <v>0.25</v>
      </c>
      <c r="J77" s="9">
        <f t="shared" si="149"/>
        <v>0.21822033898305082</v>
      </c>
      <c r="K77" s="9">
        <f t="shared" si="149"/>
        <v>0.19703389830508478</v>
      </c>
      <c r="L77" s="9">
        <f t="shared" si="149"/>
        <v>0.1652542372881356</v>
      </c>
      <c r="M77" s="9" t="str">
        <f t="shared" si="149"/>
        <v/>
      </c>
      <c r="N77" s="9" t="str">
        <f t="shared" si="149"/>
        <v/>
      </c>
      <c r="O77" s="177" t="str">
        <f t="shared" si="149"/>
        <v/>
      </c>
      <c r="P77" s="1130"/>
      <c r="Q77" s="930">
        <v>590</v>
      </c>
      <c r="R77" s="78">
        <v>575</v>
      </c>
      <c r="S77" s="78">
        <v>565</v>
      </c>
      <c r="T77" s="78">
        <v>550</v>
      </c>
      <c r="U77" s="78"/>
      <c r="V77" s="78"/>
      <c r="W77" s="523"/>
      <c r="X77" s="104"/>
      <c r="Y77" s="930">
        <f t="shared" ref="Y77:AE77" si="150">IF(Q77="","",ROUND(Q77*1.015,0))</f>
        <v>599</v>
      </c>
      <c r="Z77" s="78">
        <f t="shared" si="150"/>
        <v>584</v>
      </c>
      <c r="AA77" s="78">
        <f t="shared" si="150"/>
        <v>573</v>
      </c>
      <c r="AB77" s="78">
        <f t="shared" si="150"/>
        <v>558</v>
      </c>
      <c r="AC77" s="78" t="str">
        <f t="shared" si="150"/>
        <v/>
      </c>
      <c r="AD77" s="78" t="str">
        <f t="shared" si="150"/>
        <v/>
      </c>
      <c r="AE77" s="1165" t="str">
        <f t="shared" si="150"/>
        <v/>
      </c>
    </row>
    <row r="78" spans="1:31" s="578" customFormat="1" ht="15.75" customHeight="1" x14ac:dyDescent="0.2">
      <c r="A78" s="410" t="s">
        <v>20</v>
      </c>
      <c r="B78" s="1167" t="s">
        <v>2146</v>
      </c>
      <c r="C78" s="705" t="s">
        <v>2147</v>
      </c>
      <c r="D78" s="704" t="str">
        <f>VLOOKUP(C78,'Items in Tally'!$A$2:$D$4982,2,FALSE)</f>
        <v> </v>
      </c>
      <c r="E78" s="705"/>
      <c r="F78" s="333">
        <v>45222</v>
      </c>
      <c r="G78" s="1150">
        <v>32.75</v>
      </c>
      <c r="H78" s="1045">
        <v>385</v>
      </c>
      <c r="I78" s="6">
        <f t="shared" ref="I78:O78" si="151">IF(Q78="","",Q78/$H78-1)</f>
        <v>0.36363636363636354</v>
      </c>
      <c r="J78" s="6">
        <f t="shared" si="151"/>
        <v>0.33766233766233755</v>
      </c>
      <c r="K78" s="6">
        <f t="shared" si="151"/>
        <v>0.29870129870129869</v>
      </c>
      <c r="L78" s="6">
        <f t="shared" si="151"/>
        <v>0.27272727272727271</v>
      </c>
      <c r="M78" s="6" t="str">
        <f t="shared" si="151"/>
        <v/>
      </c>
      <c r="N78" s="6" t="str">
        <f t="shared" si="151"/>
        <v/>
      </c>
      <c r="O78" s="172" t="str">
        <f t="shared" si="151"/>
        <v/>
      </c>
      <c r="P78" s="1150"/>
      <c r="Q78" s="458">
        <v>525</v>
      </c>
      <c r="R78" s="92">
        <v>515</v>
      </c>
      <c r="S78" s="92">
        <v>500</v>
      </c>
      <c r="T78" s="92">
        <v>490</v>
      </c>
      <c r="U78" s="92"/>
      <c r="V78" s="92"/>
      <c r="W78" s="524"/>
      <c r="X78" s="105"/>
      <c r="Y78" s="458">
        <f t="shared" ref="Y78:AE78" si="152">IF(Q78="","",ROUND(Q78*1.015,0))</f>
        <v>533</v>
      </c>
      <c r="Z78" s="92">
        <f t="shared" si="152"/>
        <v>523</v>
      </c>
      <c r="AA78" s="92">
        <f t="shared" si="152"/>
        <v>508</v>
      </c>
      <c r="AB78" s="92">
        <f t="shared" si="152"/>
        <v>497</v>
      </c>
      <c r="AC78" s="92" t="str">
        <f t="shared" si="152"/>
        <v/>
      </c>
      <c r="AD78" s="92" t="str">
        <f t="shared" si="152"/>
        <v/>
      </c>
      <c r="AE78" s="1151" t="str">
        <f t="shared" si="152"/>
        <v/>
      </c>
    </row>
    <row r="79" spans="1:31" s="577" customFormat="1" ht="15.75" customHeight="1" x14ac:dyDescent="0.2">
      <c r="A79" s="406" t="s">
        <v>2148</v>
      </c>
      <c r="B79" s="115" t="s">
        <v>2149</v>
      </c>
      <c r="C79" s="695"/>
      <c r="D79" s="704" t="e">
        <f>VLOOKUP(C79,'Items in Tally'!$A$2:$D$4982,2,FALSE)</f>
        <v>#N/A</v>
      </c>
      <c r="E79" s="695"/>
      <c r="F79" s="332">
        <v>45772</v>
      </c>
      <c r="G79" s="1130">
        <v>52</v>
      </c>
      <c r="H79" s="1154">
        <v>635</v>
      </c>
      <c r="I79" s="9"/>
      <c r="J79" s="9"/>
      <c r="K79" s="9"/>
      <c r="L79" s="9"/>
      <c r="M79" s="9"/>
      <c r="N79" s="9"/>
      <c r="O79" s="177"/>
      <c r="P79" s="1130"/>
      <c r="Q79" s="930">
        <v>900</v>
      </c>
      <c r="R79" s="78">
        <v>825</v>
      </c>
      <c r="S79" s="78"/>
      <c r="T79" s="78"/>
      <c r="U79" s="78"/>
      <c r="V79" s="78"/>
      <c r="W79" s="523"/>
      <c r="X79" s="104"/>
      <c r="Y79" s="930">
        <f t="shared" ref="Y79" si="153">IF(Q79="","",ROUND(Q79*1.015,0))</f>
        <v>914</v>
      </c>
      <c r="Z79" s="78">
        <f t="shared" ref="Z79" si="154">IF(R79="","",ROUND(R79*1.015,0))</f>
        <v>837</v>
      </c>
      <c r="AA79" s="78"/>
      <c r="AB79" s="78"/>
      <c r="AC79" s="78"/>
      <c r="AD79" s="78"/>
      <c r="AE79" s="1165"/>
    </row>
    <row r="80" spans="1:31" ht="15.75" customHeight="1" x14ac:dyDescent="0.2">
      <c r="A80" s="407" t="s">
        <v>44</v>
      </c>
      <c r="B80" s="1166" t="s">
        <v>2150</v>
      </c>
      <c r="C80" s="695" t="s">
        <v>2151</v>
      </c>
      <c r="D80" s="704" t="str">
        <f>VLOOKUP(C80,'Items in Tally'!$A$2:$D$4982,2,FALSE)</f>
        <v>113 PC</v>
      </c>
      <c r="E80" s="695" t="s">
        <v>368</v>
      </c>
      <c r="F80" s="334">
        <v>45772</v>
      </c>
      <c r="G80" s="1133">
        <v>15.6</v>
      </c>
      <c r="H80" s="166">
        <v>193</v>
      </c>
      <c r="I80" s="3">
        <f t="shared" ref="I80:O80" si="155">IF(Q80="","",Q80/$H80-1)</f>
        <v>0.42487046632124348</v>
      </c>
      <c r="J80" s="3">
        <f t="shared" si="155"/>
        <v>0.32124352331606221</v>
      </c>
      <c r="K80" s="3">
        <f t="shared" si="155"/>
        <v>0.26943005181347157</v>
      </c>
      <c r="L80" s="3">
        <f t="shared" si="155"/>
        <v>0.24352331606217614</v>
      </c>
      <c r="M80" s="3">
        <f t="shared" si="155"/>
        <v>0.21761658031088094</v>
      </c>
      <c r="N80" s="3">
        <f t="shared" si="155"/>
        <v>0.19170984455958551</v>
      </c>
      <c r="O80" s="167" t="str">
        <f t="shared" si="155"/>
        <v/>
      </c>
      <c r="P80" s="1133"/>
      <c r="Q80" s="517">
        <v>275</v>
      </c>
      <c r="R80" s="2">
        <v>255</v>
      </c>
      <c r="S80" s="2">
        <v>245</v>
      </c>
      <c r="T80" s="2">
        <v>240</v>
      </c>
      <c r="U80" s="2">
        <v>235</v>
      </c>
      <c r="V80" s="2">
        <v>230</v>
      </c>
      <c r="W80" s="525"/>
      <c r="X80" s="118"/>
      <c r="Y80" s="517">
        <f t="shared" ref="Y80:AE80" si="156">IF(Q80="","",ROUND(Q80*1.015,0))</f>
        <v>279</v>
      </c>
      <c r="Z80" s="2">
        <f t="shared" si="156"/>
        <v>259</v>
      </c>
      <c r="AA80" s="2">
        <f t="shared" si="156"/>
        <v>249</v>
      </c>
      <c r="AB80" s="2">
        <f t="shared" si="156"/>
        <v>244</v>
      </c>
      <c r="AC80" s="2">
        <f t="shared" si="156"/>
        <v>239</v>
      </c>
      <c r="AD80" s="2">
        <f t="shared" si="156"/>
        <v>233</v>
      </c>
      <c r="AE80" s="339" t="str">
        <f t="shared" si="156"/>
        <v/>
      </c>
    </row>
    <row r="81" spans="1:31" s="577" customFormat="1" ht="15.75" customHeight="1" x14ac:dyDescent="0.2">
      <c r="A81" s="406" t="s">
        <v>2152</v>
      </c>
      <c r="B81" s="115" t="s">
        <v>2153</v>
      </c>
      <c r="C81" s="695" t="s">
        <v>2154</v>
      </c>
      <c r="D81" s="704" t="str">
        <f>VLOOKUP(C81,'Items in Tally'!$A$2:$D$4982,2,FALSE)</f>
        <v>-4 PC</v>
      </c>
      <c r="E81" s="695"/>
      <c r="F81" s="332">
        <v>45772</v>
      </c>
      <c r="G81" s="1130">
        <v>16.3</v>
      </c>
      <c r="H81" s="1154">
        <v>201</v>
      </c>
      <c r="I81" s="9">
        <f t="shared" ref="I81:O81" si="157">IF(Q81="","",Q81/$H81-1)</f>
        <v>0.51741293532338317</v>
      </c>
      <c r="J81" s="9">
        <f t="shared" si="157"/>
        <v>0.31840796019900508</v>
      </c>
      <c r="K81" s="9">
        <f t="shared" si="157"/>
        <v>0.26865671641791056</v>
      </c>
      <c r="L81" s="9">
        <f t="shared" si="157"/>
        <v>0.24378109452736307</v>
      </c>
      <c r="M81" s="9">
        <f t="shared" si="157"/>
        <v>0.21890547263681581</v>
      </c>
      <c r="N81" s="9">
        <f t="shared" si="157"/>
        <v>0.19402985074626855</v>
      </c>
      <c r="O81" s="177" t="str">
        <f t="shared" si="157"/>
        <v/>
      </c>
      <c r="P81" s="1130"/>
      <c r="Q81" s="930">
        <v>305</v>
      </c>
      <c r="R81" s="78">
        <v>265</v>
      </c>
      <c r="S81" s="78">
        <v>255</v>
      </c>
      <c r="T81" s="78">
        <v>250</v>
      </c>
      <c r="U81" s="78">
        <v>245</v>
      </c>
      <c r="V81" s="78">
        <v>240</v>
      </c>
      <c r="W81" s="523"/>
      <c r="X81" s="104"/>
      <c r="Y81" s="930">
        <f t="shared" ref="Y81:AE81" si="158">IF(Q81="","",ROUND(Q81*1.015,0))</f>
        <v>310</v>
      </c>
      <c r="Z81" s="78">
        <f t="shared" si="158"/>
        <v>269</v>
      </c>
      <c r="AA81" s="78">
        <f t="shared" si="158"/>
        <v>259</v>
      </c>
      <c r="AB81" s="78">
        <f t="shared" si="158"/>
        <v>254</v>
      </c>
      <c r="AC81" s="78">
        <f t="shared" si="158"/>
        <v>249</v>
      </c>
      <c r="AD81" s="78">
        <f t="shared" si="158"/>
        <v>244</v>
      </c>
      <c r="AE81" s="1165" t="str">
        <f t="shared" si="158"/>
        <v/>
      </c>
    </row>
    <row r="82" spans="1:31" s="577" customFormat="1" ht="15.75" customHeight="1" x14ac:dyDescent="0.2">
      <c r="A82" s="406" t="s">
        <v>44</v>
      </c>
      <c r="B82" s="116" t="s">
        <v>2155</v>
      </c>
      <c r="C82" s="695" t="s">
        <v>2156</v>
      </c>
      <c r="D82" s="704" t="str">
        <f>VLOOKUP(C82,'Items in Tally'!$A$2:$D$4982,2,FALSE)</f>
        <v> </v>
      </c>
      <c r="E82" s="695" t="s">
        <v>2157</v>
      </c>
      <c r="F82" s="332">
        <v>45682</v>
      </c>
      <c r="G82" s="1130">
        <v>15</v>
      </c>
      <c r="H82" s="1154">
        <v>185</v>
      </c>
      <c r="I82" s="9">
        <f t="shared" ref="I82:O82" si="159">IF(Q82="","",Q82/$H82-1)</f>
        <v>0.4864864864864864</v>
      </c>
      <c r="J82" s="9">
        <f t="shared" si="159"/>
        <v>0.37837837837837829</v>
      </c>
      <c r="K82" s="9">
        <f t="shared" si="159"/>
        <v>0.32432432432432434</v>
      </c>
      <c r="L82" s="9">
        <f t="shared" si="159"/>
        <v>0.29729729729729737</v>
      </c>
      <c r="M82" s="9">
        <f t="shared" si="159"/>
        <v>0.27027027027027017</v>
      </c>
      <c r="N82" s="9">
        <f t="shared" si="159"/>
        <v>0.2432432432432432</v>
      </c>
      <c r="O82" s="177" t="str">
        <f t="shared" si="159"/>
        <v/>
      </c>
      <c r="P82" s="1130"/>
      <c r="Q82" s="930">
        <v>275</v>
      </c>
      <c r="R82" s="78">
        <v>255</v>
      </c>
      <c r="S82" s="78">
        <v>245</v>
      </c>
      <c r="T82" s="78">
        <v>240</v>
      </c>
      <c r="U82" s="78">
        <v>235</v>
      </c>
      <c r="V82" s="78">
        <v>230</v>
      </c>
      <c r="W82" s="523"/>
      <c r="X82" s="104"/>
      <c r="Y82" s="930">
        <f t="shared" ref="Y82:AE82" si="160">IF(Q82="","",ROUND(Q82*1.015,0))</f>
        <v>279</v>
      </c>
      <c r="Z82" s="78">
        <f t="shared" si="160"/>
        <v>259</v>
      </c>
      <c r="AA82" s="78">
        <f t="shared" si="160"/>
        <v>249</v>
      </c>
      <c r="AB82" s="78">
        <f t="shared" si="160"/>
        <v>244</v>
      </c>
      <c r="AC82" s="78">
        <f t="shared" si="160"/>
        <v>239</v>
      </c>
      <c r="AD82" s="78">
        <f t="shared" si="160"/>
        <v>233</v>
      </c>
      <c r="AE82" s="1165" t="str">
        <f t="shared" si="160"/>
        <v/>
      </c>
    </row>
    <row r="83" spans="1:31" s="578" customFormat="1" ht="15.75" customHeight="1" x14ac:dyDescent="0.2">
      <c r="A83" s="410" t="s">
        <v>44</v>
      </c>
      <c r="B83" s="117" t="s">
        <v>2158</v>
      </c>
      <c r="C83" s="705" t="s">
        <v>2159</v>
      </c>
      <c r="D83" s="706" t="str">
        <f>VLOOKUP(C83,'Items in Tally'!$A$2:$D$4982,2,FALSE)</f>
        <v>8 PC</v>
      </c>
      <c r="E83" s="705" t="s">
        <v>2160</v>
      </c>
      <c r="F83" s="333">
        <v>45375</v>
      </c>
      <c r="G83" s="1150">
        <v>18.3</v>
      </c>
      <c r="H83" s="1045">
        <v>215</v>
      </c>
      <c r="I83" s="6" t="str">
        <f t="shared" ref="I83:N83" si="161">IF(Q83="","",Q83/$H83-1)</f>
        <v/>
      </c>
      <c r="J83" s="6">
        <f t="shared" si="161"/>
        <v>0.34883720930232553</v>
      </c>
      <c r="K83" s="6">
        <f t="shared" si="161"/>
        <v>0.30232558139534893</v>
      </c>
      <c r="L83" s="6">
        <f t="shared" si="161"/>
        <v>0.2558139534883721</v>
      </c>
      <c r="M83" s="6">
        <f t="shared" si="161"/>
        <v>0.23255813953488369</v>
      </c>
      <c r="N83" s="6" t="str">
        <f t="shared" si="161"/>
        <v/>
      </c>
      <c r="O83" s="172"/>
      <c r="P83" s="1150"/>
      <c r="Q83" s="458"/>
      <c r="R83" s="92">
        <v>290</v>
      </c>
      <c r="S83" s="92">
        <v>280</v>
      </c>
      <c r="T83" s="92">
        <v>270</v>
      </c>
      <c r="U83" s="92">
        <v>265</v>
      </c>
      <c r="V83" s="92"/>
      <c r="W83" s="524"/>
      <c r="X83" s="105"/>
      <c r="Y83" s="458" t="str">
        <f t="shared" ref="Y83:AD83" si="162">IF(Q83="","",ROUND(Q83*1.015,0))</f>
        <v/>
      </c>
      <c r="Z83" s="92">
        <f t="shared" si="162"/>
        <v>294</v>
      </c>
      <c r="AA83" s="92">
        <f t="shared" si="162"/>
        <v>284</v>
      </c>
      <c r="AB83" s="92">
        <f t="shared" si="162"/>
        <v>274</v>
      </c>
      <c r="AC83" s="92">
        <f t="shared" si="162"/>
        <v>269</v>
      </c>
      <c r="AD83" s="92" t="str">
        <f t="shared" si="162"/>
        <v/>
      </c>
      <c r="AE83" s="1151"/>
    </row>
    <row r="84" spans="1:31" s="578" customFormat="1" ht="15.75" customHeight="1" x14ac:dyDescent="0.2">
      <c r="A84" s="410" t="s">
        <v>44</v>
      </c>
      <c r="B84" s="117" t="s">
        <v>2161</v>
      </c>
      <c r="C84" s="705" t="s">
        <v>2162</v>
      </c>
      <c r="D84" s="704" t="str">
        <f>VLOOKUP(C84,'Items in Tally'!$A$2:$D$4982,2,FALSE)</f>
        <v> </v>
      </c>
      <c r="E84" s="705"/>
      <c r="F84" s="333">
        <v>45589</v>
      </c>
      <c r="G84" s="1150">
        <v>35.5</v>
      </c>
      <c r="H84" s="1045">
        <v>433</v>
      </c>
      <c r="I84" s="6">
        <f t="shared" ref="I84:K84" si="163">IF(Q84="","",Q84/$H84-1)</f>
        <v>0.27020785219399546</v>
      </c>
      <c r="J84" s="6">
        <f t="shared" si="163"/>
        <v>0.2009237875288683</v>
      </c>
      <c r="K84" s="6">
        <f t="shared" si="163"/>
        <v>0.1778290993071594</v>
      </c>
      <c r="L84" s="6"/>
      <c r="M84" s="6"/>
      <c r="N84" s="6"/>
      <c r="O84" s="172"/>
      <c r="P84" s="1150"/>
      <c r="Q84" s="458">
        <v>550</v>
      </c>
      <c r="R84" s="92">
        <v>520</v>
      </c>
      <c r="S84" s="92">
        <v>510</v>
      </c>
      <c r="T84" s="92"/>
      <c r="U84" s="92"/>
      <c r="V84" s="92"/>
      <c r="W84" s="524"/>
      <c r="X84" s="105"/>
      <c r="Y84" s="458">
        <f t="shared" ref="Y84" si="164">IF(Q84="","",ROUND(Q84*1.015,0))</f>
        <v>558</v>
      </c>
      <c r="Z84" s="92">
        <f t="shared" ref="Z84" si="165">IF(R84="","",ROUND(R84*1.015,0))</f>
        <v>528</v>
      </c>
      <c r="AA84" s="92">
        <f t="shared" ref="AA84" si="166">IF(S84="","",ROUND(S84*1.015,0))</f>
        <v>518</v>
      </c>
      <c r="AB84" s="92" t="str">
        <f t="shared" ref="AB84" si="167">IF(T84="","",ROUND(T84*1.015,0))</f>
        <v/>
      </c>
      <c r="AC84" s="92" t="str">
        <f t="shared" ref="AC84" si="168">IF(U84="","",ROUND(U84*1.015,0))</f>
        <v/>
      </c>
      <c r="AD84" s="92" t="str">
        <f t="shared" ref="AD84" si="169">IF(V84="","",ROUND(V84*1.015,0))</f>
        <v/>
      </c>
      <c r="AE84" s="1151"/>
    </row>
    <row r="85" spans="1:31" s="624" customFormat="1" ht="15.75" customHeight="1" x14ac:dyDescent="0.2">
      <c r="A85" s="606" t="s">
        <v>132</v>
      </c>
      <c r="B85" s="119" t="s">
        <v>2163</v>
      </c>
      <c r="C85" s="708" t="s">
        <v>2164</v>
      </c>
      <c r="D85" s="704" t="str">
        <f>VLOOKUP(C85,'Items in Tally'!$A$2:$D$4982,2,FALSE)</f>
        <v>174 PC</v>
      </c>
      <c r="E85" s="708" t="s">
        <v>2165</v>
      </c>
      <c r="F85" s="603">
        <v>45772</v>
      </c>
      <c r="G85" s="1157">
        <v>16.3</v>
      </c>
      <c r="H85" s="539">
        <v>201</v>
      </c>
      <c r="I85" s="120">
        <f t="shared" ref="I85:O85" si="170">IF(Q85="","",Q85/$H85-1)</f>
        <v>0.39303482587064686</v>
      </c>
      <c r="J85" s="120">
        <f t="shared" si="170"/>
        <v>0.34328358208955234</v>
      </c>
      <c r="K85" s="120">
        <f t="shared" si="170"/>
        <v>0.24378109452736307</v>
      </c>
      <c r="L85" s="120">
        <f t="shared" si="170"/>
        <v>0.19402985074626855</v>
      </c>
      <c r="M85" s="120">
        <f t="shared" si="170"/>
        <v>0.16915422885572129</v>
      </c>
      <c r="N85" s="120">
        <f t="shared" si="170"/>
        <v>0.14427860696517403</v>
      </c>
      <c r="O85" s="599" t="str">
        <f t="shared" si="170"/>
        <v/>
      </c>
      <c r="P85" s="1157"/>
      <c r="Q85" s="1161">
        <v>280</v>
      </c>
      <c r="R85" s="607">
        <v>270</v>
      </c>
      <c r="S85" s="607">
        <v>250</v>
      </c>
      <c r="T85" s="607">
        <v>240</v>
      </c>
      <c r="U85" s="607">
        <v>235</v>
      </c>
      <c r="V85" s="607">
        <v>230</v>
      </c>
      <c r="W85" s="728"/>
      <c r="X85" s="729"/>
      <c r="Y85" s="1161">
        <f t="shared" ref="Y85:AE85" si="171">IF(Q85="","",ROUND(Q85*1.015,0))</f>
        <v>284</v>
      </c>
      <c r="Z85" s="607">
        <f t="shared" si="171"/>
        <v>274</v>
      </c>
      <c r="AA85" s="607">
        <f t="shared" si="171"/>
        <v>254</v>
      </c>
      <c r="AB85" s="607">
        <f t="shared" si="171"/>
        <v>244</v>
      </c>
      <c r="AC85" s="607">
        <f t="shared" si="171"/>
        <v>239</v>
      </c>
      <c r="AD85" s="607">
        <f t="shared" si="171"/>
        <v>233</v>
      </c>
      <c r="AE85" s="1162" t="str">
        <f t="shared" si="171"/>
        <v/>
      </c>
    </row>
    <row r="86" spans="1:31" s="577" customFormat="1" ht="15.75" customHeight="1" x14ac:dyDescent="0.2">
      <c r="A86" s="406" t="s">
        <v>132</v>
      </c>
      <c r="B86" s="8" t="s">
        <v>2166</v>
      </c>
      <c r="C86" s="695" t="s">
        <v>2167</v>
      </c>
      <c r="D86" s="704" t="str">
        <f>VLOOKUP(C86,'Items in Tally'!$A$2:$D$4982,2,FALSE)</f>
        <v>18 PC</v>
      </c>
      <c r="E86" s="695" t="s">
        <v>230</v>
      </c>
      <c r="F86" s="332">
        <v>45772</v>
      </c>
      <c r="G86" s="1130">
        <v>33</v>
      </c>
      <c r="H86" s="1154">
        <v>406</v>
      </c>
      <c r="I86" s="9">
        <f t="shared" ref="I86:K86" si="172">IF(Q86="","",Q86/$H86-1)</f>
        <v>0.26847290640394084</v>
      </c>
      <c r="J86" s="9">
        <f t="shared" si="172"/>
        <v>0.23152709359605916</v>
      </c>
      <c r="K86" s="9">
        <f t="shared" si="172"/>
        <v>0.19458128078817727</v>
      </c>
      <c r="L86" s="9"/>
      <c r="M86" s="9"/>
      <c r="N86" s="9"/>
      <c r="O86" s="177"/>
      <c r="P86" s="1130"/>
      <c r="Q86" s="930">
        <v>515</v>
      </c>
      <c r="R86" s="78">
        <v>500</v>
      </c>
      <c r="S86" s="78">
        <v>485</v>
      </c>
      <c r="T86" s="78"/>
      <c r="U86" s="78"/>
      <c r="V86" s="78"/>
      <c r="W86" s="523"/>
      <c r="X86" s="104"/>
      <c r="Y86" s="930">
        <f t="shared" ref="Y86:AA87" si="173">IF(Q86="","",ROUND(Q86*1.015,0))</f>
        <v>523</v>
      </c>
      <c r="Z86" s="78">
        <f t="shared" si="173"/>
        <v>508</v>
      </c>
      <c r="AA86" s="78">
        <f t="shared" si="173"/>
        <v>492</v>
      </c>
      <c r="AB86" s="78"/>
      <c r="AC86" s="78"/>
      <c r="AD86" s="78"/>
      <c r="AE86" s="1165"/>
    </row>
    <row r="87" spans="1:31" s="577" customFormat="1" ht="15.75" customHeight="1" x14ac:dyDescent="0.2">
      <c r="A87" s="406" t="s">
        <v>132</v>
      </c>
      <c r="B87" s="8" t="s">
        <v>2168</v>
      </c>
      <c r="C87" s="695" t="s">
        <v>2169</v>
      </c>
      <c r="D87" s="704" t="str">
        <f>VLOOKUP(C87,'Items in Tally'!$A$2:$D$4982,2,FALSE)</f>
        <v>36 PC</v>
      </c>
      <c r="E87" s="695" t="s">
        <v>2170</v>
      </c>
      <c r="F87" s="332">
        <v>45772</v>
      </c>
      <c r="G87" s="1130">
        <v>16.3</v>
      </c>
      <c r="H87" s="1154">
        <v>201</v>
      </c>
      <c r="I87" s="9">
        <f t="shared" ref="I87:K87" si="174">IF(Q87="","",Q87/$H87-1)</f>
        <v>0.54228855721393043</v>
      </c>
      <c r="J87" s="9">
        <f t="shared" si="174"/>
        <v>0.46766169154228865</v>
      </c>
      <c r="K87" s="9">
        <f t="shared" si="174"/>
        <v>0.39303482587064686</v>
      </c>
      <c r="L87" s="9"/>
      <c r="M87" s="9"/>
      <c r="N87" s="9"/>
      <c r="O87" s="177"/>
      <c r="P87" s="1130"/>
      <c r="Q87" s="930">
        <v>310</v>
      </c>
      <c r="R87" s="78">
        <v>295</v>
      </c>
      <c r="S87" s="78">
        <v>280</v>
      </c>
      <c r="T87" s="78"/>
      <c r="U87" s="78"/>
      <c r="V87" s="78"/>
      <c r="W87" s="523"/>
      <c r="X87" s="104"/>
      <c r="Y87" s="930">
        <f t="shared" si="173"/>
        <v>315</v>
      </c>
      <c r="Z87" s="78">
        <f t="shared" si="173"/>
        <v>299</v>
      </c>
      <c r="AA87" s="78">
        <f t="shared" si="173"/>
        <v>284</v>
      </c>
      <c r="AB87" s="78"/>
      <c r="AC87" s="78"/>
      <c r="AD87" s="78"/>
      <c r="AE87" s="1165"/>
    </row>
    <row r="88" spans="1:31" ht="15.75" customHeight="1" x14ac:dyDescent="0.2">
      <c r="A88" s="407"/>
      <c r="B88" s="1166"/>
      <c r="D88" s="704" t="e">
        <f>VLOOKUP(C88,'Items in Tally'!$A$2:$D$4982,2,FALSE)</f>
        <v>#N/A</v>
      </c>
      <c r="F88" s="334"/>
      <c r="G88" s="1133"/>
      <c r="H88" s="166"/>
      <c r="I88" s="3"/>
      <c r="J88" s="3" t="str">
        <f t="shared" ref="J88:O88" si="175">IF(R88="","",R88/$H88-1)</f>
        <v/>
      </c>
      <c r="K88" s="3" t="str">
        <f t="shared" si="175"/>
        <v/>
      </c>
      <c r="L88" s="3" t="str">
        <f t="shared" si="175"/>
        <v/>
      </c>
      <c r="M88" s="3" t="str">
        <f t="shared" si="175"/>
        <v/>
      </c>
      <c r="N88" s="3" t="str">
        <f t="shared" si="175"/>
        <v/>
      </c>
      <c r="O88" s="167" t="str">
        <f t="shared" si="175"/>
        <v/>
      </c>
      <c r="P88" s="1133"/>
      <c r="Q88" s="517"/>
      <c r="R88" s="2"/>
      <c r="S88" s="2"/>
      <c r="T88" s="2"/>
      <c r="U88" s="2"/>
      <c r="V88" s="2"/>
      <c r="W88" s="525"/>
      <c r="X88" s="118"/>
      <c r="Y88" s="930" t="str">
        <f t="shared" ref="Y88:AE88" si="176">IF(Q88="","",ROUND(Q88*1.015,0))</f>
        <v/>
      </c>
      <c r="Z88" s="78" t="str">
        <f t="shared" si="176"/>
        <v/>
      </c>
      <c r="AA88" s="78" t="str">
        <f t="shared" si="176"/>
        <v/>
      </c>
      <c r="AB88" s="78" t="str">
        <f t="shared" si="176"/>
        <v/>
      </c>
      <c r="AC88" s="78" t="str">
        <f t="shared" si="176"/>
        <v/>
      </c>
      <c r="AD88" s="78" t="str">
        <f t="shared" si="176"/>
        <v/>
      </c>
      <c r="AE88" s="1165" t="str">
        <f t="shared" si="176"/>
        <v/>
      </c>
    </row>
    <row r="89" spans="1:31" ht="15.75" customHeight="1" x14ac:dyDescent="0.2">
      <c r="A89" s="407" t="s">
        <v>429</v>
      </c>
      <c r="B89" s="1166" t="s">
        <v>430</v>
      </c>
      <c r="C89" s="695" t="s">
        <v>2171</v>
      </c>
      <c r="D89" s="704" t="str">
        <f>VLOOKUP(C89,'Items in Tally'!$A$2:$D$4982,2,FALSE)</f>
        <v> </v>
      </c>
      <c r="E89" s="695"/>
      <c r="F89" s="526">
        <v>44764</v>
      </c>
      <c r="G89" s="1133">
        <v>29</v>
      </c>
      <c r="H89" s="166">
        <v>360</v>
      </c>
      <c r="I89" s="3" t="str">
        <f t="shared" ref="I89:N89" si="177">IF(Q89="","",Q89/$H89-1)</f>
        <v/>
      </c>
      <c r="J89" s="3">
        <f t="shared" si="177"/>
        <v>0.15277777777777768</v>
      </c>
      <c r="K89" s="3">
        <f t="shared" si="177"/>
        <v>0.13888888888888884</v>
      </c>
      <c r="L89" s="3">
        <f t="shared" si="177"/>
        <v>0.125</v>
      </c>
      <c r="M89" s="3" t="str">
        <f t="shared" si="177"/>
        <v/>
      </c>
      <c r="N89" s="3" t="str">
        <f t="shared" si="177"/>
        <v/>
      </c>
      <c r="O89" s="167"/>
      <c r="P89" s="1133"/>
      <c r="Q89" s="517"/>
      <c r="R89" s="2">
        <v>415</v>
      </c>
      <c r="S89" s="2">
        <v>410</v>
      </c>
      <c r="T89" s="2">
        <v>405</v>
      </c>
      <c r="U89" s="2"/>
      <c r="V89" s="2"/>
      <c r="W89" s="525"/>
      <c r="X89" s="118"/>
      <c r="Y89" s="930" t="str">
        <f t="shared" ref="Y89:AE89" si="178">IF(Q89="","",ROUND(Q89*1.015,0))</f>
        <v/>
      </c>
      <c r="Z89" s="78">
        <f t="shared" si="178"/>
        <v>421</v>
      </c>
      <c r="AA89" s="78">
        <f t="shared" si="178"/>
        <v>416</v>
      </c>
      <c r="AB89" s="78">
        <f t="shared" si="178"/>
        <v>411</v>
      </c>
      <c r="AC89" s="78" t="str">
        <f t="shared" si="178"/>
        <v/>
      </c>
      <c r="AD89" s="78" t="str">
        <f t="shared" si="178"/>
        <v/>
      </c>
      <c r="AE89" s="1165" t="str">
        <f t="shared" si="178"/>
        <v/>
      </c>
    </row>
    <row r="90" spans="1:31" ht="15.75" customHeight="1" x14ac:dyDescent="0.2">
      <c r="A90" s="407" t="s">
        <v>429</v>
      </c>
      <c r="B90" s="51" t="s">
        <v>2172</v>
      </c>
      <c r="D90" s="704" t="e">
        <f>VLOOKUP(C90,'Items in Tally'!$A$2:$D$4982,2,FALSE)</f>
        <v>#N/A</v>
      </c>
      <c r="F90" s="334">
        <v>44317</v>
      </c>
      <c r="G90" s="1133">
        <v>55</v>
      </c>
      <c r="H90" s="166">
        <f t="shared" ref="H90:H94" si="179">G90*12</f>
        <v>660</v>
      </c>
      <c r="I90" s="3" t="str">
        <f t="shared" ref="I90:O90" si="180">IF(Q90="","",Q90/$H90-1)</f>
        <v/>
      </c>
      <c r="J90" s="3" t="str">
        <f t="shared" si="180"/>
        <v/>
      </c>
      <c r="K90" s="3" t="str">
        <f t="shared" si="180"/>
        <v/>
      </c>
      <c r="L90" s="3" t="str">
        <f t="shared" si="180"/>
        <v/>
      </c>
      <c r="M90" s="3" t="str">
        <f t="shared" si="180"/>
        <v/>
      </c>
      <c r="N90" s="3" t="str">
        <f t="shared" si="180"/>
        <v/>
      </c>
      <c r="O90" s="167" t="str">
        <f t="shared" si="180"/>
        <v/>
      </c>
      <c r="P90" s="1133"/>
      <c r="Q90" s="517"/>
      <c r="R90" s="2"/>
      <c r="S90" s="2"/>
      <c r="T90" s="2"/>
      <c r="U90" s="2"/>
      <c r="V90" s="2"/>
      <c r="W90" s="525"/>
      <c r="X90" s="118"/>
      <c r="Y90" s="930" t="str">
        <f t="shared" ref="Y90:AE90" si="181">IF(Q90="","",ROUND(Q90*1.015,0))</f>
        <v/>
      </c>
      <c r="Z90" s="78" t="str">
        <f t="shared" si="181"/>
        <v/>
      </c>
      <c r="AA90" s="78" t="str">
        <f t="shared" si="181"/>
        <v/>
      </c>
      <c r="AB90" s="78" t="str">
        <f t="shared" si="181"/>
        <v/>
      </c>
      <c r="AC90" s="78" t="str">
        <f t="shared" si="181"/>
        <v/>
      </c>
      <c r="AD90" s="78" t="str">
        <f t="shared" si="181"/>
        <v/>
      </c>
      <c r="AE90" s="1165" t="str">
        <f t="shared" si="181"/>
        <v/>
      </c>
    </row>
    <row r="91" spans="1:31" ht="15.75" customHeight="1" x14ac:dyDescent="0.2">
      <c r="A91" s="407" t="s">
        <v>429</v>
      </c>
      <c r="B91" s="53" t="s">
        <v>2173</v>
      </c>
      <c r="C91" s="53"/>
      <c r="D91" s="704" t="e">
        <f>VLOOKUP(C91,'Items in Tally'!$A$2:$D$4982,2,FALSE)</f>
        <v>#N/A</v>
      </c>
      <c r="E91" s="53"/>
      <c r="F91" s="526"/>
      <c r="G91" s="1133">
        <v>50</v>
      </c>
      <c r="H91" s="166">
        <f t="shared" si="179"/>
        <v>600</v>
      </c>
      <c r="I91" s="3" t="str">
        <f t="shared" ref="I91:O91" si="182">IF(Q91="","",Q91/$H91-1)</f>
        <v/>
      </c>
      <c r="J91" s="3" t="str">
        <f t="shared" si="182"/>
        <v/>
      </c>
      <c r="K91" s="3" t="str">
        <f t="shared" si="182"/>
        <v/>
      </c>
      <c r="L91" s="3" t="str">
        <f t="shared" si="182"/>
        <v/>
      </c>
      <c r="M91" s="3" t="str">
        <f t="shared" si="182"/>
        <v/>
      </c>
      <c r="N91" s="3" t="str">
        <f t="shared" si="182"/>
        <v/>
      </c>
      <c r="O91" s="167" t="str">
        <f t="shared" si="182"/>
        <v/>
      </c>
      <c r="P91" s="1133"/>
      <c r="Q91" s="517"/>
      <c r="R91" s="2"/>
      <c r="S91" s="2"/>
      <c r="T91" s="2"/>
      <c r="U91" s="2"/>
      <c r="V91" s="2"/>
      <c r="W91" s="525"/>
      <c r="X91" s="118"/>
      <c r="Y91" s="930" t="str">
        <f t="shared" ref="Y91:AE91" si="183">IF(Q91="","",ROUND(Q91*1.015,0))</f>
        <v/>
      </c>
      <c r="Z91" s="78" t="str">
        <f t="shared" si="183"/>
        <v/>
      </c>
      <c r="AA91" s="78" t="str">
        <f t="shared" si="183"/>
        <v/>
      </c>
      <c r="AB91" s="78" t="str">
        <f t="shared" si="183"/>
        <v/>
      </c>
      <c r="AC91" s="78" t="str">
        <f t="shared" si="183"/>
        <v/>
      </c>
      <c r="AD91" s="78" t="str">
        <f t="shared" si="183"/>
        <v/>
      </c>
      <c r="AE91" s="1165" t="str">
        <f t="shared" si="183"/>
        <v/>
      </c>
    </row>
    <row r="92" spans="1:31" ht="15.75" customHeight="1" x14ac:dyDescent="0.2">
      <c r="A92" s="407" t="s">
        <v>429</v>
      </c>
      <c r="B92" s="51" t="s">
        <v>2174</v>
      </c>
      <c r="C92" s="51"/>
      <c r="D92" s="704" t="e">
        <f>VLOOKUP(C92,'Items in Tally'!$A$2:$D$4982,2,FALSE)</f>
        <v>#N/A</v>
      </c>
      <c r="E92" s="51"/>
      <c r="F92" s="334"/>
      <c r="G92" s="1133">
        <v>60</v>
      </c>
      <c r="H92" s="166">
        <f t="shared" si="179"/>
        <v>720</v>
      </c>
      <c r="I92" s="3" t="str">
        <f t="shared" ref="I92:O92" si="184">IF(Q92="","",Q92/$H92-1)</f>
        <v/>
      </c>
      <c r="J92" s="3" t="str">
        <f t="shared" si="184"/>
        <v/>
      </c>
      <c r="K92" s="3" t="str">
        <f t="shared" si="184"/>
        <v/>
      </c>
      <c r="L92" s="3" t="str">
        <f t="shared" si="184"/>
        <v/>
      </c>
      <c r="M92" s="3" t="str">
        <f t="shared" si="184"/>
        <v/>
      </c>
      <c r="N92" s="3" t="str">
        <f t="shared" si="184"/>
        <v/>
      </c>
      <c r="O92" s="167" t="str">
        <f t="shared" si="184"/>
        <v/>
      </c>
      <c r="P92" s="1133"/>
      <c r="Q92" s="517"/>
      <c r="R92" s="2"/>
      <c r="S92" s="2"/>
      <c r="T92" s="2"/>
      <c r="U92" s="2"/>
      <c r="V92" s="2"/>
      <c r="W92" s="525"/>
      <c r="X92" s="118"/>
      <c r="Y92" s="930" t="str">
        <f t="shared" ref="Y92:AE92" si="185">IF(Q92="","",ROUND(Q92*1.015,0))</f>
        <v/>
      </c>
      <c r="Z92" s="78" t="str">
        <f t="shared" si="185"/>
        <v/>
      </c>
      <c r="AA92" s="78" t="str">
        <f t="shared" si="185"/>
        <v/>
      </c>
      <c r="AB92" s="78" t="str">
        <f t="shared" si="185"/>
        <v/>
      </c>
      <c r="AC92" s="78" t="str">
        <f t="shared" si="185"/>
        <v/>
      </c>
      <c r="AD92" s="78" t="str">
        <f t="shared" si="185"/>
        <v/>
      </c>
      <c r="AE92" s="1165" t="str">
        <f t="shared" si="185"/>
        <v/>
      </c>
    </row>
    <row r="93" spans="1:31" ht="15.75" customHeight="1" x14ac:dyDescent="0.2">
      <c r="A93" s="407" t="s">
        <v>429</v>
      </c>
      <c r="B93" s="54" t="s">
        <v>2175</v>
      </c>
      <c r="C93" s="54"/>
      <c r="D93" s="704" t="e">
        <f>VLOOKUP(C93,'Items in Tally'!$A$2:$D$4982,2,FALSE)</f>
        <v>#N/A</v>
      </c>
      <c r="E93" s="54"/>
      <c r="F93" s="526"/>
      <c r="G93" s="1133">
        <v>170</v>
      </c>
      <c r="H93" s="166">
        <f t="shared" si="179"/>
        <v>2040</v>
      </c>
      <c r="I93" s="3" t="str">
        <f t="shared" ref="I93:O93" si="186">IF(Q93="","",Q93/$H93-1)</f>
        <v/>
      </c>
      <c r="J93" s="3" t="str">
        <f t="shared" si="186"/>
        <v/>
      </c>
      <c r="K93" s="3" t="str">
        <f t="shared" si="186"/>
        <v/>
      </c>
      <c r="L93" s="3" t="str">
        <f t="shared" si="186"/>
        <v/>
      </c>
      <c r="M93" s="3" t="str">
        <f t="shared" si="186"/>
        <v/>
      </c>
      <c r="N93" s="3" t="str">
        <f t="shared" si="186"/>
        <v/>
      </c>
      <c r="O93" s="167" t="str">
        <f t="shared" si="186"/>
        <v/>
      </c>
      <c r="P93" s="1133"/>
      <c r="Q93" s="517"/>
      <c r="R93" s="2"/>
      <c r="S93" s="2"/>
      <c r="T93" s="2"/>
      <c r="U93" s="2"/>
      <c r="V93" s="2"/>
      <c r="W93" s="525"/>
      <c r="X93" s="118"/>
      <c r="Y93" s="930" t="str">
        <f t="shared" ref="Y93:AE93" si="187">IF(Q93="","",ROUND(Q93*1.015,0))</f>
        <v/>
      </c>
      <c r="Z93" s="78" t="str">
        <f t="shared" si="187"/>
        <v/>
      </c>
      <c r="AA93" s="78" t="str">
        <f t="shared" si="187"/>
        <v/>
      </c>
      <c r="AB93" s="78" t="str">
        <f t="shared" si="187"/>
        <v/>
      </c>
      <c r="AC93" s="78" t="str">
        <f t="shared" si="187"/>
        <v/>
      </c>
      <c r="AD93" s="78" t="str">
        <f t="shared" si="187"/>
        <v/>
      </c>
      <c r="AE93" s="1165" t="str">
        <f t="shared" si="187"/>
        <v/>
      </c>
    </row>
    <row r="94" spans="1:31" ht="15.75" customHeight="1" x14ac:dyDescent="0.2">
      <c r="A94" s="407" t="s">
        <v>2176</v>
      </c>
      <c r="B94" s="53" t="s">
        <v>2177</v>
      </c>
      <c r="C94" s="53"/>
      <c r="D94" s="704" t="e">
        <f>VLOOKUP(C94,'Items in Tally'!$A$2:$D$4982,2,FALSE)</f>
        <v>#N/A</v>
      </c>
      <c r="E94" s="53"/>
      <c r="F94" s="526"/>
      <c r="G94" s="1133">
        <v>34</v>
      </c>
      <c r="H94" s="166">
        <f t="shared" si="179"/>
        <v>408</v>
      </c>
      <c r="I94" s="3" t="str">
        <f t="shared" ref="I94:O94" si="188">IF(Q94="","",Q94/$H94-1)</f>
        <v/>
      </c>
      <c r="J94" s="3" t="str">
        <f t="shared" si="188"/>
        <v/>
      </c>
      <c r="K94" s="3" t="str">
        <f t="shared" si="188"/>
        <v/>
      </c>
      <c r="L94" s="3" t="str">
        <f t="shared" si="188"/>
        <v/>
      </c>
      <c r="M94" s="3" t="str">
        <f t="shared" si="188"/>
        <v/>
      </c>
      <c r="N94" s="3" t="str">
        <f t="shared" si="188"/>
        <v/>
      </c>
      <c r="O94" s="167" t="str">
        <f t="shared" si="188"/>
        <v/>
      </c>
      <c r="P94" s="1133"/>
      <c r="Q94" s="517"/>
      <c r="R94" s="2"/>
      <c r="S94" s="2"/>
      <c r="T94" s="2"/>
      <c r="U94" s="2"/>
      <c r="V94" s="2"/>
      <c r="W94" s="525"/>
      <c r="X94" s="1145"/>
      <c r="Y94" s="930" t="str">
        <f t="shared" ref="Y94:AE94" si="189">IF(Q94="","",ROUND(Q94*1.015,0))</f>
        <v/>
      </c>
      <c r="Z94" s="78" t="str">
        <f t="shared" si="189"/>
        <v/>
      </c>
      <c r="AA94" s="78" t="str">
        <f t="shared" si="189"/>
        <v/>
      </c>
      <c r="AB94" s="78" t="str">
        <f t="shared" si="189"/>
        <v/>
      </c>
      <c r="AC94" s="78" t="str">
        <f t="shared" si="189"/>
        <v/>
      </c>
      <c r="AD94" s="78" t="str">
        <f t="shared" si="189"/>
        <v/>
      </c>
      <c r="AE94" s="1165" t="str">
        <f t="shared" si="189"/>
        <v/>
      </c>
    </row>
    <row r="95" spans="1:31" s="577" customFormat="1" ht="15.75" customHeight="1" x14ac:dyDescent="0.2">
      <c r="A95" s="406" t="s">
        <v>2178</v>
      </c>
      <c r="B95" s="59" t="s">
        <v>2179</v>
      </c>
      <c r="C95" s="695" t="s">
        <v>2180</v>
      </c>
      <c r="D95" s="704" t="str">
        <f>VLOOKUP(C95,'Items in Tally'!$A$2:$D$4982,2,FALSE)</f>
        <v>-18 PC</v>
      </c>
      <c r="E95" s="695"/>
      <c r="F95" s="757">
        <v>45559</v>
      </c>
      <c r="G95" s="1130">
        <v>36</v>
      </c>
      <c r="H95" s="1154">
        <v>432</v>
      </c>
      <c r="I95" s="9">
        <f t="shared" ref="I95:O95" si="190">IF(Q95="","",Q95/$H95-1)</f>
        <v>0.31944444444444442</v>
      </c>
      <c r="J95" s="9">
        <f t="shared" si="190"/>
        <v>0.27314814814814814</v>
      </c>
      <c r="K95" s="9">
        <f t="shared" si="190"/>
        <v>0.21527777777777768</v>
      </c>
      <c r="L95" s="9" t="str">
        <f t="shared" si="190"/>
        <v/>
      </c>
      <c r="M95" s="9" t="str">
        <f t="shared" si="190"/>
        <v/>
      </c>
      <c r="N95" s="9" t="str">
        <f t="shared" si="190"/>
        <v/>
      </c>
      <c r="O95" s="177" t="str">
        <f t="shared" si="190"/>
        <v/>
      </c>
      <c r="P95" s="1130"/>
      <c r="Q95" s="930">
        <v>570</v>
      </c>
      <c r="R95" s="78">
        <v>550</v>
      </c>
      <c r="S95" s="78">
        <v>525</v>
      </c>
      <c r="T95" s="78"/>
      <c r="U95" s="78"/>
      <c r="V95" s="78"/>
      <c r="W95" s="523"/>
      <c r="X95" s="758"/>
      <c r="Y95" s="930">
        <f t="shared" ref="Y95:AE95" si="191">IF(Q95="","",ROUND(Q95*1.015,0))</f>
        <v>579</v>
      </c>
      <c r="Z95" s="78">
        <f t="shared" si="191"/>
        <v>558</v>
      </c>
      <c r="AA95" s="78">
        <f t="shared" si="191"/>
        <v>533</v>
      </c>
      <c r="AB95" s="78" t="str">
        <f t="shared" si="191"/>
        <v/>
      </c>
      <c r="AC95" s="78" t="str">
        <f t="shared" si="191"/>
        <v/>
      </c>
      <c r="AD95" s="78" t="str">
        <f t="shared" si="191"/>
        <v/>
      </c>
      <c r="AE95" s="1165" t="str">
        <f t="shared" si="191"/>
        <v/>
      </c>
    </row>
    <row r="96" spans="1:31" ht="15.75" customHeight="1" x14ac:dyDescent="0.2">
      <c r="A96" s="407"/>
      <c r="B96" s="1166"/>
      <c r="C96" s="1166"/>
      <c r="D96" s="704" t="e">
        <f>VLOOKUP(C96,'Items in Tally'!$A$2:$D$4982,2,FALSE)</f>
        <v>#N/A</v>
      </c>
      <c r="E96" s="1166"/>
      <c r="F96" s="334"/>
      <c r="G96" s="1133"/>
      <c r="H96" s="166"/>
      <c r="I96" s="3" t="str">
        <f t="shared" ref="I96:O96" si="192">IF(Q96="","",Q96/$H96-1)</f>
        <v/>
      </c>
      <c r="J96" s="3" t="str">
        <f t="shared" si="192"/>
        <v/>
      </c>
      <c r="K96" s="3" t="str">
        <f t="shared" si="192"/>
        <v/>
      </c>
      <c r="L96" s="3" t="str">
        <f t="shared" si="192"/>
        <v/>
      </c>
      <c r="M96" s="3" t="str">
        <f t="shared" si="192"/>
        <v/>
      </c>
      <c r="N96" s="3" t="str">
        <f t="shared" si="192"/>
        <v/>
      </c>
      <c r="O96" s="167" t="str">
        <f t="shared" si="192"/>
        <v/>
      </c>
      <c r="P96" s="1133"/>
      <c r="Q96" s="517"/>
      <c r="R96" s="2"/>
      <c r="S96" s="2"/>
      <c r="T96" s="2"/>
      <c r="U96" s="2"/>
      <c r="V96" s="2"/>
      <c r="W96" s="339"/>
      <c r="X96" s="2"/>
      <c r="Y96" s="930" t="str">
        <f t="shared" ref="Y96:AE96" si="193">IF(Q96="","",ROUND(Q96*1.015,0))</f>
        <v/>
      </c>
      <c r="Z96" s="78" t="str">
        <f t="shared" si="193"/>
        <v/>
      </c>
      <c r="AA96" s="78" t="str">
        <f t="shared" si="193"/>
        <v/>
      </c>
      <c r="AB96" s="78" t="str">
        <f t="shared" si="193"/>
        <v/>
      </c>
      <c r="AC96" s="78" t="str">
        <f t="shared" si="193"/>
        <v/>
      </c>
      <c r="AD96" s="78" t="str">
        <f t="shared" si="193"/>
        <v/>
      </c>
      <c r="AE96" s="1165" t="str">
        <f t="shared" si="193"/>
        <v/>
      </c>
    </row>
    <row r="97" spans="1:31" ht="15.75" customHeight="1" x14ac:dyDescent="0.2">
      <c r="A97" s="4"/>
      <c r="B97" s="2"/>
      <c r="C97" s="2"/>
      <c r="D97" s="2"/>
      <c r="E97" s="2"/>
      <c r="F97" s="49"/>
      <c r="G97" s="1133"/>
      <c r="H97" s="1133"/>
      <c r="I97" s="1133"/>
      <c r="J97" s="1133"/>
      <c r="K97" s="1133"/>
      <c r="L97" s="1133"/>
      <c r="M97" s="1133"/>
      <c r="N97" s="1133"/>
      <c r="O97" s="1133"/>
      <c r="P97" s="1133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spans="1:31" ht="15.75" customHeight="1" x14ac:dyDescent="0.2">
      <c r="A98" s="4"/>
      <c r="B98" s="2"/>
      <c r="C98" s="2"/>
      <c r="D98" s="2"/>
      <c r="E98" s="2"/>
      <c r="F98" s="49"/>
      <c r="G98" s="1133"/>
      <c r="H98" s="1133"/>
      <c r="I98" s="1133"/>
      <c r="J98" s="1133"/>
      <c r="K98" s="1133"/>
      <c r="L98" s="1133"/>
      <c r="M98" s="1133"/>
      <c r="N98" s="1133"/>
      <c r="O98" s="1133"/>
      <c r="P98" s="1133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spans="1:31" ht="15.75" customHeight="1" x14ac:dyDescent="0.2">
      <c r="A99" s="4"/>
      <c r="B99" s="1145"/>
      <c r="C99" s="1145"/>
      <c r="D99" s="1145"/>
      <c r="E99" s="1145"/>
      <c r="F99" s="49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220"/>
      <c r="R99" s="1188"/>
      <c r="S99" s="1188"/>
      <c r="T99" s="1188"/>
      <c r="U99" s="1188"/>
      <c r="V99" s="2"/>
      <c r="W99" s="2"/>
      <c r="X99" s="2"/>
      <c r="Y99" s="1220"/>
      <c r="Z99" s="1188"/>
      <c r="AA99" s="1188"/>
      <c r="AB99" s="1188"/>
      <c r="AC99" s="1188"/>
      <c r="AD99" s="2"/>
      <c r="AE99" s="2"/>
    </row>
    <row r="100" spans="1:31" ht="15.75" customHeight="1" x14ac:dyDescent="0.2">
      <c r="A100" s="4"/>
      <c r="B100" s="50"/>
      <c r="C100" s="50"/>
      <c r="D100" s="50"/>
      <c r="E100" s="50"/>
      <c r="F100" s="49"/>
      <c r="G100" s="1133"/>
      <c r="H100" s="1133"/>
      <c r="I100" s="1133"/>
      <c r="J100" s="1133"/>
      <c r="K100" s="1133"/>
      <c r="L100" s="1133"/>
      <c r="M100" s="1133"/>
      <c r="N100" s="1133"/>
      <c r="O100" s="1133"/>
      <c r="P100" s="1133"/>
      <c r="Q100" s="2"/>
      <c r="R100" s="2"/>
      <c r="S100" s="1145"/>
      <c r="T100" s="1145"/>
      <c r="U100" s="1145"/>
      <c r="V100" s="2"/>
      <c r="W100" s="2"/>
      <c r="X100" s="2"/>
      <c r="Y100" s="2"/>
      <c r="Z100" s="2"/>
      <c r="AA100" s="1145"/>
      <c r="AB100" s="1145"/>
      <c r="AC100" s="1145"/>
      <c r="AD100" s="2"/>
      <c r="AE100" s="2"/>
    </row>
    <row r="101" spans="1:31" ht="15.75" customHeight="1" x14ac:dyDescent="0.2">
      <c r="A101" s="4"/>
      <c r="B101" s="51"/>
      <c r="C101" s="51"/>
      <c r="D101" s="51"/>
      <c r="E101" s="51"/>
      <c r="F101" s="49"/>
      <c r="G101" s="1133"/>
      <c r="H101" s="1133"/>
      <c r="I101" s="1133"/>
      <c r="J101" s="1133"/>
      <c r="K101" s="1133"/>
      <c r="L101" s="1133"/>
      <c r="M101" s="1133"/>
      <c r="N101" s="1133"/>
      <c r="O101" s="1133"/>
      <c r="P101" s="1133"/>
      <c r="Q101" s="2"/>
      <c r="R101" s="2"/>
      <c r="S101" s="2"/>
      <c r="T101" s="2"/>
      <c r="U101" s="2"/>
      <c r="V101" s="2"/>
      <c r="W101" s="1145"/>
      <c r="X101" s="118"/>
      <c r="Y101" s="2"/>
      <c r="Z101" s="2"/>
      <c r="AA101" s="2"/>
      <c r="AB101" s="2"/>
      <c r="AC101" s="2"/>
      <c r="AD101" s="2"/>
      <c r="AE101" s="1145"/>
    </row>
    <row r="102" spans="1:31" ht="15.75" customHeight="1" x14ac:dyDescent="0.2">
      <c r="A102" s="4"/>
      <c r="B102" s="1166"/>
      <c r="C102" s="1166"/>
      <c r="D102" s="1166"/>
      <c r="E102" s="1166"/>
      <c r="F102" s="49"/>
      <c r="G102" s="1133"/>
      <c r="H102" s="1133"/>
      <c r="I102" s="1133"/>
      <c r="J102" s="1133"/>
      <c r="K102" s="1133"/>
      <c r="L102" s="1133"/>
      <c r="M102" s="1133"/>
      <c r="N102" s="1133"/>
      <c r="O102" s="1133"/>
      <c r="P102" s="1133"/>
      <c r="Q102" s="2"/>
      <c r="R102" s="2"/>
      <c r="S102" s="2"/>
      <c r="T102" s="2"/>
      <c r="U102" s="2"/>
      <c r="V102" s="2"/>
      <c r="W102" s="1145"/>
      <c r="X102" s="118"/>
      <c r="Y102" s="2"/>
      <c r="Z102" s="2"/>
      <c r="AA102" s="2"/>
      <c r="AB102" s="2"/>
      <c r="AC102" s="2"/>
      <c r="AD102" s="2"/>
      <c r="AE102" s="1145"/>
    </row>
    <row r="103" spans="1:31" ht="15.75" customHeight="1" x14ac:dyDescent="0.2">
      <c r="A103" s="4"/>
      <c r="B103" s="1166"/>
      <c r="C103" s="1166"/>
      <c r="D103" s="1166"/>
      <c r="E103" s="1166"/>
      <c r="F103" s="49"/>
      <c r="G103" s="1133"/>
      <c r="H103" s="1133"/>
      <c r="I103" s="1133"/>
      <c r="J103" s="1133"/>
      <c r="K103" s="1133"/>
      <c r="L103" s="1133"/>
      <c r="M103" s="1133"/>
      <c r="N103" s="1133"/>
      <c r="O103" s="1133"/>
      <c r="P103" s="1133"/>
      <c r="Q103" s="2"/>
      <c r="R103" s="2"/>
      <c r="S103" s="2"/>
      <c r="T103" s="2"/>
      <c r="U103" s="2"/>
      <c r="V103" s="2"/>
      <c r="W103" s="1145"/>
      <c r="X103" s="118"/>
      <c r="Y103" s="2"/>
      <c r="Z103" s="2"/>
      <c r="AA103" s="2"/>
      <c r="AB103" s="2"/>
      <c r="AC103" s="2"/>
      <c r="AD103" s="2"/>
      <c r="AE103" s="1145"/>
    </row>
    <row r="104" spans="1:31" ht="15.75" customHeight="1" x14ac:dyDescent="0.2">
      <c r="A104" s="4"/>
      <c r="B104" s="1166"/>
      <c r="C104" s="1166"/>
      <c r="D104" s="1166"/>
      <c r="E104" s="1166"/>
      <c r="F104" s="49"/>
      <c r="G104" s="1133"/>
      <c r="H104" s="1133"/>
      <c r="I104" s="1133"/>
      <c r="J104" s="1133"/>
      <c r="K104" s="1133"/>
      <c r="L104" s="1133"/>
      <c r="M104" s="1133"/>
      <c r="N104" s="1133"/>
      <c r="O104" s="1133"/>
      <c r="P104" s="1133"/>
      <c r="Q104" s="2"/>
      <c r="R104" s="2"/>
      <c r="S104" s="2"/>
      <c r="T104" s="2"/>
      <c r="U104" s="2"/>
      <c r="V104" s="2"/>
      <c r="W104" s="1145"/>
      <c r="X104" s="118"/>
      <c r="Y104" s="2"/>
      <c r="Z104" s="2"/>
      <c r="AA104" s="2"/>
      <c r="AB104" s="2"/>
      <c r="AC104" s="2"/>
      <c r="AD104" s="2"/>
      <c r="AE104" s="1145"/>
    </row>
    <row r="105" spans="1:31" ht="15.75" customHeight="1" x14ac:dyDescent="0.2">
      <c r="A105" s="4"/>
      <c r="B105" s="1166"/>
      <c r="C105" s="1166"/>
      <c r="D105" s="1166"/>
      <c r="E105" s="1166"/>
      <c r="F105" s="49"/>
      <c r="G105" s="1133"/>
      <c r="H105" s="1133"/>
      <c r="I105" s="1133"/>
      <c r="J105" s="1133"/>
      <c r="K105" s="1133"/>
      <c r="L105" s="1133"/>
      <c r="M105" s="1133"/>
      <c r="N105" s="1133"/>
      <c r="O105" s="1133"/>
      <c r="P105" s="1133"/>
      <c r="Q105" s="2"/>
      <c r="R105" s="2"/>
      <c r="S105" s="2"/>
      <c r="T105" s="2"/>
      <c r="U105" s="2"/>
      <c r="V105" s="2"/>
      <c r="W105" s="1145"/>
      <c r="X105" s="118"/>
      <c r="Y105" s="2"/>
      <c r="Z105" s="2"/>
      <c r="AA105" s="2"/>
      <c r="AB105" s="2"/>
      <c r="AC105" s="2"/>
      <c r="AD105" s="2"/>
      <c r="AE105" s="1145"/>
    </row>
    <row r="106" spans="1:31" ht="15.75" customHeight="1" x14ac:dyDescent="0.2">
      <c r="A106" s="4"/>
      <c r="B106" s="1166"/>
      <c r="C106" s="1166"/>
      <c r="D106" s="1166"/>
      <c r="E106" s="1166"/>
      <c r="F106" s="49"/>
      <c r="G106" s="1133"/>
      <c r="H106" s="1133"/>
      <c r="I106" s="1133"/>
      <c r="J106" s="1133"/>
      <c r="K106" s="1133"/>
      <c r="L106" s="1133"/>
      <c r="M106" s="1133"/>
      <c r="N106" s="1133"/>
      <c r="O106" s="1133"/>
      <c r="P106" s="1133"/>
      <c r="Q106" s="2"/>
      <c r="R106" s="2"/>
      <c r="S106" s="2"/>
      <c r="T106" s="2"/>
      <c r="U106" s="2"/>
      <c r="V106" s="2"/>
      <c r="W106" s="1145"/>
      <c r="X106" s="118"/>
      <c r="Y106" s="2"/>
      <c r="Z106" s="2"/>
      <c r="AA106" s="2"/>
      <c r="AB106" s="2"/>
      <c r="AC106" s="2"/>
      <c r="AD106" s="2"/>
      <c r="AE106" s="1145"/>
    </row>
    <row r="107" spans="1:31" ht="15.75" customHeight="1" x14ac:dyDescent="0.2">
      <c r="A107" s="4"/>
      <c r="B107" s="1166"/>
      <c r="C107" s="1166"/>
      <c r="D107" s="1166"/>
      <c r="E107" s="1166"/>
      <c r="F107" s="49"/>
      <c r="G107" s="1133"/>
      <c r="H107" s="1133"/>
      <c r="I107" s="1133"/>
      <c r="J107" s="1133"/>
      <c r="K107" s="1133"/>
      <c r="L107" s="1133"/>
      <c r="M107" s="1133"/>
      <c r="N107" s="1133"/>
      <c r="O107" s="1133"/>
      <c r="P107" s="1133"/>
      <c r="Q107" s="2"/>
      <c r="R107" s="2"/>
      <c r="S107" s="2"/>
      <c r="T107" s="2"/>
      <c r="U107" s="2"/>
      <c r="V107" s="2"/>
      <c r="W107" s="1145"/>
      <c r="X107" s="118"/>
      <c r="Y107" s="2"/>
      <c r="Z107" s="2"/>
      <c r="AA107" s="2"/>
      <c r="AB107" s="2"/>
      <c r="AC107" s="2"/>
      <c r="AD107" s="2"/>
      <c r="AE107" s="1145"/>
    </row>
    <row r="108" spans="1:31" ht="15.75" customHeight="1" x14ac:dyDescent="0.2">
      <c r="A108" s="4"/>
      <c r="B108" s="1166"/>
      <c r="C108" s="1166"/>
      <c r="D108" s="1166"/>
      <c r="E108" s="1166"/>
      <c r="F108" s="49"/>
      <c r="G108" s="1133"/>
      <c r="H108" s="1133"/>
      <c r="I108" s="1133"/>
      <c r="J108" s="1133"/>
      <c r="K108" s="1133"/>
      <c r="L108" s="1133"/>
      <c r="M108" s="1133"/>
      <c r="N108" s="1133"/>
      <c r="O108" s="1133"/>
      <c r="P108" s="1133"/>
      <c r="Q108" s="2"/>
      <c r="R108" s="2"/>
      <c r="S108" s="2"/>
      <c r="T108" s="2"/>
      <c r="U108" s="2"/>
      <c r="V108" s="2"/>
      <c r="W108" s="1145"/>
      <c r="X108" s="118"/>
      <c r="Y108" s="2"/>
      <c r="Z108" s="2"/>
      <c r="AA108" s="2"/>
      <c r="AB108" s="2"/>
      <c r="AC108" s="2"/>
      <c r="AD108" s="2"/>
      <c r="AE108" s="1145"/>
    </row>
    <row r="109" spans="1:31" ht="15.75" customHeight="1" x14ac:dyDescent="0.2">
      <c r="A109" s="4"/>
      <c r="B109" s="1166"/>
      <c r="C109" s="1166"/>
      <c r="D109" s="1166"/>
      <c r="E109" s="1166"/>
      <c r="F109" s="49"/>
      <c r="G109" s="1133"/>
      <c r="H109" s="1133"/>
      <c r="I109" s="1133"/>
      <c r="J109" s="1133"/>
      <c r="K109" s="1133"/>
      <c r="L109" s="1133"/>
      <c r="M109" s="1133"/>
      <c r="N109" s="1133"/>
      <c r="O109" s="1133"/>
      <c r="P109" s="1133"/>
      <c r="Q109" s="2"/>
      <c r="R109" s="2"/>
      <c r="S109" s="2"/>
      <c r="T109" s="2"/>
      <c r="U109" s="2"/>
      <c r="V109" s="2"/>
      <c r="W109" s="1145"/>
      <c r="X109" s="118"/>
      <c r="Y109" s="2"/>
      <c r="Z109" s="2"/>
      <c r="AA109" s="2"/>
      <c r="AB109" s="2"/>
      <c r="AC109" s="2"/>
      <c r="AD109" s="2"/>
      <c r="AE109" s="1145"/>
    </row>
    <row r="110" spans="1:31" ht="15.75" customHeight="1" x14ac:dyDescent="0.2">
      <c r="A110" s="4"/>
      <c r="B110" s="1166"/>
      <c r="C110" s="1166"/>
      <c r="D110" s="1166"/>
      <c r="E110" s="1166"/>
      <c r="F110" s="49"/>
      <c r="G110" s="1133"/>
      <c r="H110" s="1133"/>
      <c r="I110" s="1133"/>
      <c r="J110" s="1133"/>
      <c r="K110" s="1133"/>
      <c r="L110" s="1133"/>
      <c r="M110" s="1133"/>
      <c r="N110" s="1133"/>
      <c r="O110" s="1133"/>
      <c r="P110" s="1133"/>
      <c r="Q110" s="2"/>
      <c r="R110" s="2"/>
      <c r="S110" s="2"/>
      <c r="T110" s="2"/>
      <c r="U110" s="2"/>
      <c r="V110" s="2"/>
      <c r="W110" s="1145"/>
      <c r="X110" s="118"/>
      <c r="Y110" s="2"/>
      <c r="Z110" s="2"/>
      <c r="AA110" s="2"/>
      <c r="AB110" s="2"/>
      <c r="AC110" s="2"/>
      <c r="AD110" s="2"/>
      <c r="AE110" s="1145"/>
    </row>
    <row r="111" spans="1:31" ht="15.75" customHeight="1" x14ac:dyDescent="0.2">
      <c r="A111" s="4"/>
      <c r="B111" s="1166"/>
      <c r="C111" s="1166"/>
      <c r="D111" s="1166"/>
      <c r="E111" s="1166"/>
      <c r="F111" s="49"/>
      <c r="G111" s="1133"/>
      <c r="H111" s="1133"/>
      <c r="I111" s="1133"/>
      <c r="J111" s="1133"/>
      <c r="K111" s="1133"/>
      <c r="L111" s="1133"/>
      <c r="M111" s="1133"/>
      <c r="N111" s="1133"/>
      <c r="O111" s="1133"/>
      <c r="P111" s="1133"/>
      <c r="Q111" s="2"/>
      <c r="R111" s="2"/>
      <c r="S111" s="2"/>
      <c r="T111" s="2"/>
      <c r="U111" s="2"/>
      <c r="V111" s="2"/>
      <c r="W111" s="1145"/>
      <c r="X111" s="118"/>
      <c r="Y111" s="2"/>
      <c r="Z111" s="2"/>
      <c r="AA111" s="2"/>
      <c r="AB111" s="2"/>
      <c r="AC111" s="2"/>
      <c r="AD111" s="2"/>
      <c r="AE111" s="1145"/>
    </row>
    <row r="112" spans="1:31" ht="15.75" customHeight="1" x14ac:dyDescent="0.2">
      <c r="A112" s="4"/>
      <c r="B112" s="51"/>
      <c r="C112" s="51"/>
      <c r="D112" s="51"/>
      <c r="E112" s="51"/>
      <c r="F112" s="49"/>
      <c r="G112" s="1133"/>
      <c r="H112" s="1133"/>
      <c r="I112" s="1133"/>
      <c r="J112" s="1133"/>
      <c r="K112" s="1133"/>
      <c r="L112" s="1133"/>
      <c r="M112" s="1133"/>
      <c r="N112" s="1133"/>
      <c r="O112" s="1133"/>
      <c r="P112" s="1133"/>
      <c r="Q112" s="2"/>
      <c r="R112" s="2"/>
      <c r="S112" s="2"/>
      <c r="T112" s="2"/>
      <c r="U112" s="2"/>
      <c r="V112" s="2"/>
      <c r="W112" s="1145"/>
      <c r="X112" s="118"/>
      <c r="Y112" s="2"/>
      <c r="Z112" s="2"/>
      <c r="AA112" s="2"/>
      <c r="AB112" s="2"/>
      <c r="AC112" s="2"/>
      <c r="AD112" s="2"/>
      <c r="AE112" s="1145"/>
    </row>
    <row r="113" spans="1:31" ht="15.75" customHeight="1" x14ac:dyDescent="0.2">
      <c r="A113" s="4"/>
      <c r="B113" s="51"/>
      <c r="C113" s="51"/>
      <c r="D113" s="51"/>
      <c r="E113" s="51"/>
      <c r="F113" s="49"/>
      <c r="G113" s="1133"/>
      <c r="H113" s="1133"/>
      <c r="I113" s="1133"/>
      <c r="J113" s="1133"/>
      <c r="K113" s="1133"/>
      <c r="L113" s="1133"/>
      <c r="M113" s="1133"/>
      <c r="N113" s="1133"/>
      <c r="O113" s="1133"/>
      <c r="P113" s="1133"/>
      <c r="Q113" s="2"/>
      <c r="R113" s="2"/>
      <c r="S113" s="2"/>
      <c r="T113" s="2"/>
      <c r="U113" s="2"/>
      <c r="V113" s="2"/>
      <c r="W113" s="1145"/>
      <c r="X113" s="118"/>
      <c r="Y113" s="2"/>
      <c r="Z113" s="2"/>
      <c r="AA113" s="2"/>
      <c r="AB113" s="2"/>
      <c r="AC113" s="2"/>
      <c r="AD113" s="2"/>
      <c r="AE113" s="1145"/>
    </row>
    <row r="114" spans="1:31" ht="15.75" customHeight="1" x14ac:dyDescent="0.2">
      <c r="A114" s="4"/>
      <c r="B114" s="1166"/>
      <c r="C114" s="1166"/>
      <c r="D114" s="1166"/>
      <c r="E114" s="1166"/>
      <c r="F114" s="49"/>
      <c r="G114" s="1133"/>
      <c r="H114" s="1133"/>
      <c r="I114" s="1133"/>
      <c r="J114" s="1133"/>
      <c r="K114" s="1133"/>
      <c r="L114" s="1133"/>
      <c r="M114" s="1133"/>
      <c r="N114" s="1133"/>
      <c r="O114" s="1133"/>
      <c r="P114" s="1133"/>
      <c r="Q114" s="2"/>
      <c r="R114" s="2"/>
      <c r="S114" s="2"/>
      <c r="T114" s="2"/>
      <c r="U114" s="2"/>
      <c r="V114" s="2"/>
      <c r="W114" s="1145"/>
      <c r="X114" s="118"/>
      <c r="Y114" s="2"/>
      <c r="Z114" s="2"/>
      <c r="AA114" s="2"/>
      <c r="AB114" s="2"/>
      <c r="AC114" s="2"/>
      <c r="AD114" s="2"/>
      <c r="AE114" s="1145"/>
    </row>
    <row r="115" spans="1:31" ht="15.75" customHeight="1" x14ac:dyDescent="0.2">
      <c r="A115" s="4"/>
      <c r="B115" s="51"/>
      <c r="C115" s="51"/>
      <c r="D115" s="51"/>
      <c r="E115" s="51"/>
      <c r="F115" s="49"/>
      <c r="G115" s="1133"/>
      <c r="H115" s="1133"/>
      <c r="I115" s="1133"/>
      <c r="J115" s="1133"/>
      <c r="K115" s="1133"/>
      <c r="L115" s="1133"/>
      <c r="M115" s="1133"/>
      <c r="N115" s="1133"/>
      <c r="O115" s="1133"/>
      <c r="P115" s="1133"/>
      <c r="Q115" s="2"/>
      <c r="R115" s="2"/>
      <c r="S115" s="2"/>
      <c r="T115" s="2"/>
      <c r="U115" s="2"/>
      <c r="V115" s="2"/>
      <c r="W115" s="1145"/>
      <c r="X115" s="118"/>
      <c r="Y115" s="2"/>
      <c r="Z115" s="2"/>
      <c r="AA115" s="2"/>
      <c r="AB115" s="2"/>
      <c r="AC115" s="2"/>
      <c r="AD115" s="2"/>
      <c r="AE115" s="1145"/>
    </row>
    <row r="116" spans="1:31" ht="15.75" customHeight="1" x14ac:dyDescent="0.2">
      <c r="A116" s="4"/>
      <c r="B116" s="51"/>
      <c r="C116" s="51"/>
      <c r="D116" s="51"/>
      <c r="E116" s="51"/>
      <c r="F116" s="49"/>
      <c r="G116" s="1133"/>
      <c r="H116" s="1133"/>
      <c r="I116" s="1133"/>
      <c r="J116" s="1133"/>
      <c r="K116" s="1133"/>
      <c r="L116" s="1133"/>
      <c r="M116" s="1133"/>
      <c r="N116" s="1133"/>
      <c r="O116" s="1133"/>
      <c r="P116" s="1133"/>
      <c r="Q116" s="2"/>
      <c r="R116" s="2"/>
      <c r="S116" s="2"/>
      <c r="T116" s="2"/>
      <c r="U116" s="2"/>
      <c r="V116" s="2"/>
      <c r="W116" s="1145"/>
      <c r="X116" s="118"/>
      <c r="Y116" s="2"/>
      <c r="Z116" s="2"/>
      <c r="AA116" s="2"/>
      <c r="AB116" s="2"/>
      <c r="AC116" s="2"/>
      <c r="AD116" s="2"/>
      <c r="AE116" s="1145"/>
    </row>
    <row r="117" spans="1:31" ht="15.75" customHeight="1" x14ac:dyDescent="0.2">
      <c r="A117" s="4"/>
      <c r="B117" s="1166"/>
      <c r="C117" s="1166"/>
      <c r="D117" s="1166"/>
      <c r="E117" s="1166"/>
      <c r="F117" s="52"/>
      <c r="G117" s="1133"/>
      <c r="H117" s="1133"/>
      <c r="I117" s="1133"/>
      <c r="J117" s="1133"/>
      <c r="K117" s="1133"/>
      <c r="L117" s="1133"/>
      <c r="M117" s="1133"/>
      <c r="N117" s="1133"/>
      <c r="O117" s="1133"/>
      <c r="P117" s="1133"/>
      <c r="Q117" s="2"/>
      <c r="R117" s="2"/>
      <c r="S117" s="2"/>
      <c r="T117" s="2"/>
      <c r="U117" s="2"/>
      <c r="V117" s="2"/>
      <c r="W117" s="1145"/>
      <c r="X117" s="118"/>
      <c r="Y117" s="2"/>
      <c r="Z117" s="2"/>
      <c r="AA117" s="2"/>
      <c r="AB117" s="2"/>
      <c r="AC117" s="2"/>
      <c r="AD117" s="2"/>
      <c r="AE117" s="1145"/>
    </row>
    <row r="118" spans="1:31" ht="15.75" customHeight="1" x14ac:dyDescent="0.2">
      <c r="A118" s="4"/>
      <c r="B118" s="53"/>
      <c r="C118" s="53"/>
      <c r="D118" s="53"/>
      <c r="E118" s="53"/>
      <c r="F118" s="52"/>
      <c r="G118" s="1133"/>
      <c r="H118" s="1133"/>
      <c r="I118" s="1133"/>
      <c r="J118" s="1133"/>
      <c r="K118" s="1133"/>
      <c r="L118" s="1133"/>
      <c r="M118" s="1133"/>
      <c r="N118" s="1133"/>
      <c r="O118" s="1133"/>
      <c r="P118" s="1133"/>
      <c r="Q118" s="2"/>
      <c r="R118" s="2"/>
      <c r="S118" s="2"/>
      <c r="T118" s="2"/>
      <c r="U118" s="2"/>
      <c r="V118" s="2"/>
      <c r="W118" s="1145"/>
      <c r="X118" s="118"/>
      <c r="Y118" s="2"/>
      <c r="Z118" s="2"/>
      <c r="AA118" s="2"/>
      <c r="AB118" s="2"/>
      <c r="AC118" s="2"/>
      <c r="AD118" s="2"/>
      <c r="AE118" s="1145"/>
    </row>
    <row r="119" spans="1:31" ht="15.75" customHeight="1" x14ac:dyDescent="0.2">
      <c r="A119" s="4"/>
      <c r="B119" s="54"/>
      <c r="C119" s="54"/>
      <c r="D119" s="54"/>
      <c r="E119" s="54"/>
      <c r="F119" s="52"/>
      <c r="G119" s="1133"/>
      <c r="H119" s="1133"/>
      <c r="I119" s="1133"/>
      <c r="J119" s="1133"/>
      <c r="K119" s="1133"/>
      <c r="L119" s="1133"/>
      <c r="M119" s="1133"/>
      <c r="N119" s="1133"/>
      <c r="O119" s="1133"/>
      <c r="P119" s="1133"/>
      <c r="Q119" s="2"/>
      <c r="R119" s="2"/>
      <c r="S119" s="2"/>
      <c r="T119" s="2"/>
      <c r="U119" s="2"/>
      <c r="V119" s="2"/>
      <c r="W119" s="1145"/>
      <c r="X119" s="118"/>
      <c r="Y119" s="2"/>
      <c r="Z119" s="2"/>
      <c r="AA119" s="2"/>
      <c r="AB119" s="2"/>
      <c r="AC119" s="2"/>
      <c r="AD119" s="2"/>
      <c r="AE119" s="1145"/>
    </row>
    <row r="120" spans="1:31" ht="15.75" customHeight="1" x14ac:dyDescent="0.2">
      <c r="A120" s="4"/>
      <c r="B120" s="53"/>
      <c r="C120" s="53"/>
      <c r="D120" s="53"/>
      <c r="E120" s="53"/>
      <c r="F120" s="52"/>
      <c r="G120" s="1133"/>
      <c r="H120" s="1133"/>
      <c r="I120" s="1133"/>
      <c r="J120" s="1133"/>
      <c r="K120" s="1133"/>
      <c r="L120" s="1133"/>
      <c r="M120" s="1133"/>
      <c r="N120" s="1133"/>
      <c r="O120" s="1133"/>
      <c r="P120" s="1133"/>
      <c r="Q120" s="2"/>
      <c r="R120" s="2"/>
      <c r="S120" s="2"/>
      <c r="T120" s="2"/>
      <c r="U120" s="2"/>
      <c r="V120" s="2"/>
      <c r="W120" s="1145"/>
      <c r="X120" s="1145"/>
      <c r="Y120" s="2"/>
      <c r="Z120" s="2"/>
      <c r="AA120" s="2"/>
      <c r="AB120" s="2"/>
      <c r="AC120" s="2"/>
      <c r="AD120" s="2"/>
      <c r="AE120" s="1145"/>
    </row>
    <row r="121" spans="1:31" ht="15.75" customHeight="1" x14ac:dyDescent="0.2">
      <c r="A121" s="4"/>
      <c r="B121" s="53"/>
      <c r="C121" s="53"/>
      <c r="D121" s="53"/>
      <c r="E121" s="53"/>
      <c r="F121" s="52"/>
      <c r="G121" s="1133"/>
      <c r="H121" s="1133"/>
      <c r="I121" s="1133"/>
      <c r="J121" s="1133"/>
      <c r="K121" s="1133"/>
      <c r="L121" s="1133"/>
      <c r="M121" s="1133"/>
      <c r="N121" s="1133"/>
      <c r="O121" s="1133"/>
      <c r="P121" s="1133"/>
      <c r="Q121" s="2"/>
      <c r="R121" s="2"/>
      <c r="S121" s="2"/>
      <c r="T121" s="2"/>
      <c r="U121" s="2"/>
      <c r="V121" s="2"/>
      <c r="W121" s="1145"/>
      <c r="X121" s="1145"/>
      <c r="Y121" s="2"/>
      <c r="Z121" s="2"/>
      <c r="AA121" s="2"/>
      <c r="AB121" s="2"/>
      <c r="AC121" s="2"/>
      <c r="AD121" s="2"/>
      <c r="AE121" s="1145"/>
    </row>
    <row r="122" spans="1:31" ht="15.75" customHeight="1" x14ac:dyDescent="0.2">
      <c r="A122" s="4"/>
      <c r="B122" s="55"/>
      <c r="C122" s="55"/>
      <c r="D122" s="55"/>
      <c r="E122" s="55"/>
      <c r="F122" s="52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2"/>
      <c r="R122" s="2"/>
      <c r="S122" s="2"/>
      <c r="T122" s="2"/>
      <c r="U122" s="2"/>
      <c r="V122" s="2"/>
      <c r="W122" s="1145"/>
      <c r="X122" s="1145"/>
      <c r="Y122" s="2"/>
      <c r="Z122" s="2"/>
      <c r="AA122" s="2"/>
      <c r="AB122" s="2"/>
      <c r="AC122" s="2"/>
      <c r="AD122" s="2"/>
      <c r="AE122" s="2"/>
    </row>
    <row r="123" spans="1:31" ht="15.75" customHeight="1" x14ac:dyDescent="0.2">
      <c r="A123" s="4"/>
      <c r="B123" s="53"/>
      <c r="C123" s="53"/>
      <c r="D123" s="53"/>
      <c r="E123" s="53"/>
      <c r="F123" s="52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2"/>
      <c r="R123" s="2"/>
      <c r="S123" s="2"/>
      <c r="T123" s="2"/>
      <c r="U123" s="2"/>
      <c r="V123" s="2"/>
      <c r="W123" s="1145"/>
      <c r="X123" s="1145"/>
      <c r="Y123" s="2"/>
      <c r="Z123" s="2"/>
      <c r="AA123" s="2"/>
      <c r="AB123" s="2"/>
      <c r="AC123" s="2"/>
      <c r="AD123" s="2"/>
      <c r="AE123" s="2"/>
    </row>
    <row r="124" spans="1:31" ht="15.75" customHeight="1" x14ac:dyDescent="0.2">
      <c r="A124" s="4"/>
      <c r="B124" s="53"/>
      <c r="C124" s="53"/>
      <c r="D124" s="53"/>
      <c r="E124" s="53"/>
      <c r="F124" s="52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2"/>
      <c r="R124" s="2"/>
      <c r="S124" s="2"/>
      <c r="T124" s="2"/>
      <c r="U124" s="2"/>
      <c r="V124" s="2"/>
      <c r="W124" s="1145"/>
      <c r="X124" s="1145"/>
      <c r="Y124" s="2"/>
      <c r="Z124" s="2"/>
      <c r="AA124" s="2"/>
      <c r="AB124" s="2"/>
      <c r="AC124" s="2"/>
      <c r="AD124" s="2"/>
      <c r="AE124" s="2"/>
    </row>
    <row r="125" spans="1:31" ht="15.75" customHeight="1" x14ac:dyDescent="0.2">
      <c r="A125" s="4"/>
      <c r="B125" s="53"/>
      <c r="C125" s="53"/>
      <c r="D125" s="53"/>
      <c r="E125" s="53"/>
      <c r="F125" s="52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2"/>
      <c r="R125" s="2"/>
      <c r="S125" s="2"/>
      <c r="T125" s="2"/>
      <c r="U125" s="2"/>
      <c r="V125" s="2"/>
      <c r="W125" s="1145"/>
      <c r="X125" s="1145"/>
      <c r="Y125" s="2"/>
      <c r="Z125" s="2"/>
      <c r="AA125" s="2"/>
      <c r="AB125" s="2"/>
      <c r="AC125" s="2"/>
      <c r="AD125" s="2"/>
      <c r="AE125" s="2"/>
    </row>
    <row r="126" spans="1:31" ht="15.75" customHeight="1" x14ac:dyDescent="0.2">
      <c r="A126" s="4"/>
      <c r="B126" s="53"/>
      <c r="C126" s="53"/>
      <c r="D126" s="53"/>
      <c r="E126" s="53"/>
      <c r="F126" s="52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2"/>
      <c r="R126" s="2"/>
      <c r="S126" s="2"/>
      <c r="T126" s="2"/>
      <c r="U126" s="2"/>
      <c r="V126" s="2"/>
      <c r="W126" s="1145"/>
      <c r="X126" s="1145"/>
      <c r="Y126" s="2"/>
      <c r="Z126" s="2"/>
      <c r="AA126" s="2"/>
      <c r="AB126" s="2"/>
      <c r="AC126" s="2"/>
      <c r="AD126" s="2"/>
      <c r="AE126" s="2"/>
    </row>
    <row r="127" spans="1:31" ht="15.75" customHeight="1" x14ac:dyDescent="0.2">
      <c r="A127" s="4"/>
      <c r="B127" s="53"/>
      <c r="C127" s="53"/>
      <c r="D127" s="53"/>
      <c r="E127" s="53"/>
      <c r="F127" s="52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spans="1:31" ht="15.75" customHeight="1" x14ac:dyDescent="0.2">
      <c r="A128" s="4"/>
      <c r="B128" s="53"/>
      <c r="C128" s="53"/>
      <c r="D128" s="53"/>
      <c r="E128" s="53"/>
      <c r="F128" s="52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spans="1:31" ht="15.75" customHeight="1" x14ac:dyDescent="0.2">
      <c r="A129" s="4"/>
      <c r="B129" s="53"/>
      <c r="C129" s="53"/>
      <c r="D129" s="53"/>
      <c r="E129" s="53"/>
      <c r="F129" s="52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spans="1:31" ht="15.75" customHeight="1" x14ac:dyDescent="0.2">
      <c r="A130" s="4"/>
      <c r="B130" s="54"/>
      <c r="C130" s="54"/>
      <c r="D130" s="54"/>
      <c r="E130" s="54"/>
      <c r="F130" s="52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spans="1:31" ht="15.75" customHeight="1" x14ac:dyDescent="0.2">
      <c r="A131" s="4"/>
      <c r="B131" s="54"/>
      <c r="C131" s="54"/>
      <c r="D131" s="54"/>
      <c r="E131" s="54"/>
      <c r="F131" s="53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spans="1:31" ht="15.75" customHeight="1" x14ac:dyDescent="0.2">
      <c r="A132" s="4"/>
      <c r="B132" s="53"/>
      <c r="C132" s="53"/>
      <c r="D132" s="53"/>
      <c r="E132" s="53"/>
      <c r="F132" s="2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spans="1:31" ht="15.75" customHeight="1" x14ac:dyDescent="0.2">
      <c r="A133" s="4"/>
      <c r="B133" s="53"/>
      <c r="C133" s="53"/>
      <c r="D133" s="53"/>
      <c r="E133" s="53"/>
      <c r="F133" s="2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spans="1:31" ht="15.75" customHeight="1" x14ac:dyDescent="0.2">
      <c r="A134" s="4"/>
      <c r="B134" s="53"/>
      <c r="C134" s="53"/>
      <c r="D134" s="53"/>
      <c r="E134" s="53"/>
      <c r="F134" s="2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spans="1:31" ht="15.75" customHeight="1" x14ac:dyDescent="0.2">
      <c r="A135" s="4"/>
      <c r="B135" s="53"/>
      <c r="C135" s="53"/>
      <c r="D135" s="53"/>
      <c r="E135" s="53"/>
      <c r="F135" s="2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spans="1:31" ht="15.75" customHeight="1" x14ac:dyDescent="0.2">
      <c r="A136" s="4"/>
      <c r="B136" s="54"/>
      <c r="C136" s="54"/>
      <c r="D136" s="54"/>
      <c r="E136" s="54"/>
      <c r="F136" s="2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spans="1:31" ht="15.75" customHeight="1" x14ac:dyDescent="0.2">
      <c r="A137" s="4"/>
      <c r="B137" s="53"/>
      <c r="C137" s="53"/>
      <c r="D137" s="53"/>
      <c r="E137" s="53"/>
      <c r="F137" s="2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spans="1:31" ht="15.75" customHeight="1" x14ac:dyDescent="0.2">
      <c r="A138" s="4"/>
      <c r="B138" s="53"/>
      <c r="C138" s="53"/>
      <c r="D138" s="53"/>
      <c r="E138" s="53"/>
      <c r="F138" s="2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spans="1:31" ht="15.75" customHeight="1" x14ac:dyDescent="0.2">
      <c r="A139" s="4"/>
      <c r="B139" s="54"/>
      <c r="C139" s="54"/>
      <c r="D139" s="54"/>
      <c r="E139" s="54"/>
      <c r="F139" s="2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spans="1:31" ht="15.75" customHeight="1" x14ac:dyDescent="0.2">
      <c r="A140" s="4"/>
      <c r="B140" s="54"/>
      <c r="C140" s="54"/>
      <c r="D140" s="54"/>
      <c r="E140" s="54"/>
      <c r="F140" s="2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spans="1:31" ht="15.75" customHeight="1" x14ac:dyDescent="0.2">
      <c r="A141" s="4"/>
      <c r="B141" s="53"/>
      <c r="C141" s="53"/>
      <c r="D141" s="53"/>
      <c r="E141" s="53"/>
      <c r="F141" s="2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spans="1:31" ht="15.75" customHeight="1" x14ac:dyDescent="0.2">
      <c r="A142" s="4"/>
      <c r="B142" s="53"/>
      <c r="C142" s="53"/>
      <c r="D142" s="53"/>
      <c r="E142" s="53"/>
      <c r="F142" s="2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spans="1:31" ht="15.75" customHeight="1" x14ac:dyDescent="0.2">
      <c r="A143" s="4"/>
      <c r="B143" s="54"/>
      <c r="C143" s="54"/>
      <c r="D143" s="54"/>
      <c r="E143" s="54"/>
      <c r="F143" s="2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spans="1:31" ht="15.75" customHeight="1" x14ac:dyDescent="0.2">
      <c r="A144" s="4"/>
      <c r="B144" s="53"/>
      <c r="C144" s="53"/>
      <c r="D144" s="53"/>
      <c r="E144" s="53"/>
      <c r="F144" s="2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spans="1:31" ht="15.75" customHeight="1" x14ac:dyDescent="0.2">
      <c r="A145" s="4"/>
      <c r="B145" s="53"/>
      <c r="C145" s="53"/>
      <c r="D145" s="53"/>
      <c r="E145" s="53"/>
      <c r="F145" s="2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spans="1:31" ht="15.75" customHeight="1" x14ac:dyDescent="0.2">
      <c r="A146" s="4"/>
      <c r="B146" s="53"/>
      <c r="C146" s="53"/>
      <c r="D146" s="53"/>
      <c r="E146" s="53"/>
      <c r="F146" s="2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spans="1:31" ht="15.75" customHeight="1" x14ac:dyDescent="0.2">
      <c r="A147" s="4"/>
      <c r="B147" s="53"/>
      <c r="C147" s="53"/>
      <c r="D147" s="53"/>
      <c r="E147" s="53"/>
      <c r="F147" s="2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spans="1:31" ht="15.75" customHeight="1" x14ac:dyDescent="0.2">
      <c r="A148" s="4"/>
      <c r="B148" s="53"/>
      <c r="C148" s="53"/>
      <c r="D148" s="53"/>
      <c r="E148" s="53"/>
      <c r="F148" s="2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spans="1:31" ht="15.75" customHeight="1" x14ac:dyDescent="0.2">
      <c r="A149" s="4"/>
      <c r="B149" s="56"/>
      <c r="C149" s="56"/>
      <c r="D149" s="56"/>
      <c r="E149" s="56"/>
      <c r="F149" s="29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spans="1:31" ht="15.75" customHeight="1" x14ac:dyDescent="0.2">
      <c r="A150" s="4"/>
      <c r="B150" s="57"/>
      <c r="C150" s="57"/>
      <c r="D150" s="57"/>
      <c r="E150" s="57"/>
      <c r="F150" s="29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spans="1:31" ht="15.75" customHeight="1" x14ac:dyDescent="0.2">
      <c r="A151" s="4"/>
      <c r="B151" s="57"/>
      <c r="C151" s="57"/>
      <c r="D151" s="57"/>
      <c r="E151" s="57"/>
      <c r="F151" s="29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spans="1:31" ht="15.75" customHeight="1" x14ac:dyDescent="0.2">
      <c r="A152" s="4"/>
      <c r="B152" s="57"/>
      <c r="C152" s="57"/>
      <c r="D152" s="57"/>
      <c r="E152" s="57"/>
      <c r="F152" s="29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spans="1:31" ht="15.75" customHeight="1" x14ac:dyDescent="0.2">
      <c r="A153" s="4"/>
      <c r="B153" s="58"/>
      <c r="C153" s="58"/>
      <c r="D153" s="58"/>
      <c r="E153" s="58"/>
      <c r="F153" s="30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spans="1:31" ht="15.75" customHeight="1" x14ac:dyDescent="0.2">
      <c r="A154" s="4"/>
      <c r="B154" s="57"/>
      <c r="C154" s="57"/>
      <c r="D154" s="57"/>
      <c r="E154" s="57"/>
      <c r="F154" s="30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spans="1:31" ht="15.75" customHeight="1" x14ac:dyDescent="0.2">
      <c r="A155" s="4"/>
      <c r="B155" s="57"/>
      <c r="C155" s="57"/>
      <c r="D155" s="57"/>
      <c r="E155" s="57"/>
      <c r="F155" s="30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spans="1:31" ht="15.75" customHeight="1" x14ac:dyDescent="0.2">
      <c r="A156" s="4"/>
      <c r="B156" s="57"/>
      <c r="C156" s="57"/>
      <c r="D156" s="57"/>
      <c r="E156" s="57"/>
      <c r="F156" s="30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spans="1:31" ht="15.75" customHeight="1" x14ac:dyDescent="0.2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spans="1:31" ht="15.75" customHeight="1" x14ac:dyDescent="0.2">
      <c r="A158" s="4"/>
      <c r="B158" s="57"/>
      <c r="C158" s="57"/>
      <c r="D158" s="57"/>
      <c r="E158" s="57"/>
      <c r="F158" s="30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spans="1:31" ht="15.75" customHeight="1" x14ac:dyDescent="0.2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spans="1:31" ht="15.75" customHeight="1" x14ac:dyDescent="0.2">
      <c r="A160" s="4"/>
      <c r="B160" s="57"/>
      <c r="C160" s="57"/>
      <c r="D160" s="57"/>
      <c r="E160" s="57"/>
      <c r="F160" s="30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spans="1:31" ht="15.75" customHeight="1" x14ac:dyDescent="0.2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spans="1:31" ht="15.75" customHeight="1" x14ac:dyDescent="0.2">
      <c r="A162" s="4"/>
      <c r="B162" s="56"/>
      <c r="C162" s="56"/>
      <c r="D162" s="56"/>
      <c r="E162" s="5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spans="1:31" ht="15.75" customHeight="1" x14ac:dyDescent="0.2">
      <c r="A163" s="4"/>
      <c r="B163" s="57"/>
      <c r="C163" s="57"/>
      <c r="D163" s="57"/>
      <c r="E163" s="57"/>
      <c r="F163" s="30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spans="1:31" ht="15.75" customHeight="1" x14ac:dyDescent="0.2">
      <c r="A164" s="4"/>
      <c r="B164" s="57"/>
      <c r="C164" s="57"/>
      <c r="D164" s="57"/>
      <c r="E164" s="57"/>
      <c r="F164" s="30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spans="1:31" ht="15.75" customHeight="1" x14ac:dyDescent="0.2">
      <c r="A165" s="4"/>
      <c r="B165" s="57"/>
      <c r="C165" s="57"/>
      <c r="D165" s="57"/>
      <c r="E165" s="57"/>
      <c r="F165" s="30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spans="1:31" ht="15.75" customHeight="1" x14ac:dyDescent="0.2">
      <c r="A166" s="4"/>
      <c r="B166" s="57"/>
      <c r="C166" s="57"/>
      <c r="D166" s="57"/>
      <c r="E166" s="57"/>
      <c r="F166" s="30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spans="1:31" ht="15.75" customHeight="1" x14ac:dyDescent="0.2">
      <c r="A167" s="4"/>
      <c r="B167" s="58"/>
      <c r="C167" s="58"/>
      <c r="D167" s="58"/>
      <c r="E167" s="58"/>
      <c r="F167" s="30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spans="1:31" ht="15.75" customHeight="1" x14ac:dyDescent="0.2">
      <c r="A168" s="4"/>
      <c r="B168" s="58"/>
      <c r="C168" s="58"/>
      <c r="D168" s="58"/>
      <c r="E168" s="58"/>
      <c r="F168" s="30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spans="1:31" ht="15.75" customHeight="1" x14ac:dyDescent="0.2">
      <c r="A169" s="4"/>
      <c r="B169" s="57"/>
      <c r="C169" s="57"/>
      <c r="D169" s="57"/>
      <c r="E169" s="57"/>
      <c r="F169" s="30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spans="1:31" ht="15.75" customHeight="1" x14ac:dyDescent="0.2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spans="1:31" ht="15.75" customHeight="1" x14ac:dyDescent="0.2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spans="1:31" ht="15.75" customHeight="1" x14ac:dyDescent="0.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spans="1:31" ht="15.75" customHeight="1" x14ac:dyDescent="0.2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spans="1:31" ht="15.75" customHeight="1" x14ac:dyDescent="0.2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spans="1:31" ht="15.75" customHeight="1" x14ac:dyDescent="0.2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spans="1:31" ht="15.75" customHeight="1" x14ac:dyDescent="0.2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spans="1:31" ht="15.75" customHeight="1" x14ac:dyDescent="0.2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spans="1:31" ht="15.75" customHeight="1" x14ac:dyDescent="0.2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spans="1:31" ht="15.75" customHeight="1" x14ac:dyDescent="0.2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spans="1:31" ht="15.75" customHeight="1" x14ac:dyDescent="0.2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spans="1:31" ht="15.75" customHeight="1" x14ac:dyDescent="0.2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spans="1:31" ht="15.75" customHeight="1" x14ac:dyDescent="0.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spans="1:31" ht="15.75" customHeight="1" x14ac:dyDescent="0.2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spans="1:31" ht="15.75" customHeight="1" x14ac:dyDescent="0.2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spans="1:31" ht="15.75" customHeight="1" x14ac:dyDescent="0.2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spans="1:31" ht="15.75" customHeight="1" x14ac:dyDescent="0.2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spans="1:31" ht="15.75" customHeight="1" x14ac:dyDescent="0.2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spans="1:31" ht="15.75" customHeight="1" x14ac:dyDescent="0.2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spans="1:31" ht="15.75" customHeight="1" x14ac:dyDescent="0.2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spans="1:31" ht="15.75" customHeight="1" x14ac:dyDescent="0.2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31" ht="15.75" customHeight="1" x14ac:dyDescent="0.2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spans="1:31" ht="15.75" customHeight="1" x14ac:dyDescent="0.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spans="1:31" ht="15.75" customHeight="1" x14ac:dyDescent="0.2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spans="1:31" ht="15.75" customHeight="1" x14ac:dyDescent="0.2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spans="1:31" ht="15.75" customHeight="1" x14ac:dyDescent="0.2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spans="1:31" ht="15.75" customHeight="1" x14ac:dyDescent="0.2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spans="1:31" ht="15.75" customHeight="1" x14ac:dyDescent="0.2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spans="1:31" ht="15.75" customHeight="1" x14ac:dyDescent="0.2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spans="1:31" ht="15.75" customHeight="1" x14ac:dyDescent="0.2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spans="1:31" ht="15.75" customHeight="1" x14ac:dyDescent="0.2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spans="1:31" ht="15.75" customHeight="1" x14ac:dyDescent="0.2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spans="1:31" ht="15.75" customHeight="1" x14ac:dyDescent="0.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spans="1:31" ht="15.75" customHeight="1" x14ac:dyDescent="0.2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spans="1:31" ht="15.75" customHeight="1" x14ac:dyDescent="0.2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spans="1:31" ht="15.75" customHeight="1" x14ac:dyDescent="0.2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spans="1:31" ht="15.75" customHeight="1" x14ac:dyDescent="0.2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spans="1:31" ht="15.75" customHeight="1" x14ac:dyDescent="0.2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spans="1:31" ht="15.75" customHeight="1" x14ac:dyDescent="0.2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spans="1:31" ht="15.75" customHeight="1" x14ac:dyDescent="0.2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spans="1:31" ht="15.75" customHeight="1" x14ac:dyDescent="0.2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spans="1:31" ht="15.75" customHeight="1" x14ac:dyDescent="0.2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spans="1:31" ht="15.75" customHeight="1" x14ac:dyDescent="0.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spans="1:31" ht="15.75" customHeight="1" x14ac:dyDescent="0.2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spans="1:31" ht="15.75" customHeight="1" x14ac:dyDescent="0.2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spans="1:31" ht="15.75" customHeight="1" x14ac:dyDescent="0.2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spans="1:31" ht="15.75" customHeight="1" x14ac:dyDescent="0.2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spans="1:31" ht="15.75" customHeight="1" x14ac:dyDescent="0.2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spans="1:31" ht="15.75" customHeight="1" x14ac:dyDescent="0.2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spans="1:31" ht="15.75" customHeight="1" x14ac:dyDescent="0.2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spans="1:31" ht="15.75" customHeight="1" x14ac:dyDescent="0.2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spans="1:31" ht="15.75" customHeight="1" x14ac:dyDescent="0.2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spans="1:31" ht="15.75" customHeight="1" x14ac:dyDescent="0.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spans="1:31" ht="15.75" customHeight="1" x14ac:dyDescent="0.2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spans="1:31" ht="15.75" customHeight="1" x14ac:dyDescent="0.2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spans="1:31" ht="15.75" customHeight="1" x14ac:dyDescent="0.2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spans="1:31" ht="15.75" customHeight="1" x14ac:dyDescent="0.2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spans="1:31" ht="15.75" customHeight="1" x14ac:dyDescent="0.2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spans="1:31" ht="15.75" customHeight="1" x14ac:dyDescent="0.2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spans="1:31" ht="15.75" customHeight="1" x14ac:dyDescent="0.2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spans="1:31" ht="15.75" customHeight="1" x14ac:dyDescent="0.2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spans="1:31" ht="15.75" customHeight="1" x14ac:dyDescent="0.2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spans="1:31" ht="15.75" customHeight="1" x14ac:dyDescent="0.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spans="1:31" ht="15.75" customHeight="1" x14ac:dyDescent="0.2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spans="1:31" ht="15.75" customHeight="1" x14ac:dyDescent="0.2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spans="1:31" ht="15.75" customHeight="1" x14ac:dyDescent="0.2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spans="1:31" ht="15.75" customHeight="1" x14ac:dyDescent="0.2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spans="1:31" ht="15.75" customHeight="1" x14ac:dyDescent="0.2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spans="1:31" ht="15.75" customHeight="1" x14ac:dyDescent="0.2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spans="1:31" ht="15.75" customHeight="1" x14ac:dyDescent="0.2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spans="1:31" ht="15.75" customHeight="1" x14ac:dyDescent="0.2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spans="1:31" ht="15.75" customHeight="1" x14ac:dyDescent="0.2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spans="1:31" ht="15.75" customHeight="1" x14ac:dyDescent="0.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spans="1:31" ht="15.75" customHeight="1" x14ac:dyDescent="0.2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1" ht="15.75" customHeight="1" x14ac:dyDescent="0.2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1" ht="15.75" customHeight="1" x14ac:dyDescent="0.2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spans="1:31" ht="15.75" customHeight="1" x14ac:dyDescent="0.2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spans="1:31" ht="15.75" customHeight="1" x14ac:dyDescent="0.2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spans="1:31" ht="15.75" customHeight="1" x14ac:dyDescent="0.2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spans="1:31" ht="15.75" customHeight="1" x14ac:dyDescent="0.2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spans="1:31" ht="15.75" customHeight="1" x14ac:dyDescent="0.2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spans="1:31" ht="15.75" customHeight="1" x14ac:dyDescent="0.2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spans="1:31" ht="15.75" customHeight="1" x14ac:dyDescent="0.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spans="1:31" ht="15.75" customHeight="1" x14ac:dyDescent="0.2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spans="1:31" ht="15.75" customHeight="1" x14ac:dyDescent="0.2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spans="1:31" ht="15.75" customHeight="1" x14ac:dyDescent="0.2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spans="1:31" ht="15.75" customHeight="1" x14ac:dyDescent="0.2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spans="1:31" ht="15.75" customHeight="1" x14ac:dyDescent="0.2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spans="1:31" ht="15.75" customHeight="1" x14ac:dyDescent="0.2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spans="1:31" ht="15.75" customHeight="1" x14ac:dyDescent="0.2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spans="1:31" ht="15.75" customHeight="1" x14ac:dyDescent="0.2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spans="1:31" ht="15.75" customHeight="1" x14ac:dyDescent="0.2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spans="1:31" ht="15.75" customHeight="1" x14ac:dyDescent="0.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spans="1:31" ht="15.75" customHeight="1" x14ac:dyDescent="0.2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spans="1:31" ht="15.75" customHeight="1" x14ac:dyDescent="0.2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spans="1:31" ht="15.75" customHeight="1" x14ac:dyDescent="0.2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spans="1:31" ht="15.75" customHeight="1" x14ac:dyDescent="0.2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spans="1:31" ht="15.75" customHeight="1" x14ac:dyDescent="0.2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spans="1:31" ht="15.75" customHeight="1" x14ac:dyDescent="0.2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spans="1:31" ht="15.75" customHeight="1" x14ac:dyDescent="0.2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spans="1:31" ht="15.75" customHeight="1" x14ac:dyDescent="0.2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spans="1:31" ht="15.75" customHeight="1" x14ac:dyDescent="0.2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spans="1:31" ht="15.75" customHeight="1" x14ac:dyDescent="0.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spans="1:31" ht="15.75" customHeight="1" x14ac:dyDescent="0.2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spans="1:31" ht="15.75" customHeight="1" x14ac:dyDescent="0.2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spans="1:31" ht="15.75" customHeight="1" x14ac:dyDescent="0.2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spans="1:31" ht="15.75" customHeight="1" x14ac:dyDescent="0.2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spans="1:31" ht="15.75" customHeight="1" x14ac:dyDescent="0.2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spans="1:31" ht="15.75" customHeight="1" x14ac:dyDescent="0.2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spans="1:31" ht="15.75" customHeight="1" x14ac:dyDescent="0.2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spans="1:31" ht="15.75" customHeight="1" x14ac:dyDescent="0.2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spans="1:31" ht="15.75" customHeight="1" x14ac:dyDescent="0.2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spans="1:31" ht="15.75" customHeight="1" x14ac:dyDescent="0.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spans="1:31" ht="15.75" customHeight="1" x14ac:dyDescent="0.2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spans="1:31" ht="15.75" customHeight="1" x14ac:dyDescent="0.2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spans="1:31" ht="15.75" customHeight="1" x14ac:dyDescent="0.2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spans="1:31" ht="15.75" customHeight="1" x14ac:dyDescent="0.2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spans="1:31" ht="15.75" customHeight="1" x14ac:dyDescent="0.2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spans="1:31" ht="15.75" customHeight="1" x14ac:dyDescent="0.2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spans="1:31" ht="15.75" customHeight="1" x14ac:dyDescent="0.2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spans="1:31" ht="15.75" customHeight="1" x14ac:dyDescent="0.2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spans="1:31" ht="15.75" customHeight="1" x14ac:dyDescent="0.2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spans="1:31" ht="15.75" customHeight="1" x14ac:dyDescent="0.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spans="1:31" ht="15.75" customHeight="1" x14ac:dyDescent="0.2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spans="1:31" ht="15.75" customHeight="1" x14ac:dyDescent="0.2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spans="1:31" ht="15.75" customHeight="1" x14ac:dyDescent="0.2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spans="1:31" ht="15.75" customHeight="1" x14ac:dyDescent="0.2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spans="1:31" ht="15.75" customHeight="1" x14ac:dyDescent="0.2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spans="1:31" ht="15.75" customHeight="1" x14ac:dyDescent="0.2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spans="1:31" ht="15.75" customHeight="1" x14ac:dyDescent="0.2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spans="1:31" ht="15.75" customHeight="1" x14ac:dyDescent="0.2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spans="1:31" ht="15.75" customHeight="1" x14ac:dyDescent="0.2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spans="1:31" ht="15.75" customHeight="1" x14ac:dyDescent="0.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spans="1:31" ht="15.75" customHeight="1" x14ac:dyDescent="0.2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spans="1:31" ht="15.75" customHeight="1" x14ac:dyDescent="0.2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spans="1:31" ht="15.75" customHeight="1" x14ac:dyDescent="0.2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spans="1:31" ht="15.75" customHeight="1" x14ac:dyDescent="0.2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spans="1:31" ht="15.75" customHeight="1" x14ac:dyDescent="0.2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spans="1:31" ht="15.75" customHeight="1" x14ac:dyDescent="0.2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spans="1:31" ht="15.75" customHeight="1" x14ac:dyDescent="0.2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spans="1:31" ht="15.75" customHeight="1" x14ac:dyDescent="0.2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spans="1:31" ht="15.75" customHeight="1" x14ac:dyDescent="0.2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spans="1:31" ht="15.75" customHeight="1" x14ac:dyDescent="0.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spans="1:31" ht="15.75" customHeight="1" x14ac:dyDescent="0.2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spans="1:31" ht="15.75" customHeight="1" x14ac:dyDescent="0.2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spans="1:31" ht="15.75" customHeight="1" x14ac:dyDescent="0.2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spans="1:31" ht="15.75" customHeight="1" x14ac:dyDescent="0.2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spans="1:31" ht="15.75" customHeight="1" x14ac:dyDescent="0.2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spans="1:31" ht="15.75" customHeight="1" x14ac:dyDescent="0.2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spans="1:31" ht="15.75" customHeight="1" x14ac:dyDescent="0.2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spans="1:31" ht="15.75" customHeight="1" x14ac:dyDescent="0.2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spans="1:31" ht="15.75" customHeight="1" x14ac:dyDescent="0.2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spans="1:31" ht="15.75" customHeight="1" x14ac:dyDescent="0.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spans="1:31" ht="15.75" customHeight="1" x14ac:dyDescent="0.2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spans="1:31" ht="15.75" customHeight="1" x14ac:dyDescent="0.2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spans="1:31" ht="15.75" customHeight="1" x14ac:dyDescent="0.2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spans="1:31" ht="15.75" customHeight="1" x14ac:dyDescent="0.2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spans="1:31" ht="15.75" customHeight="1" x14ac:dyDescent="0.2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spans="1:31" ht="15.75" customHeight="1" x14ac:dyDescent="0.2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spans="1:31" ht="15.75" customHeight="1" x14ac:dyDescent="0.2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spans="1:31" ht="15.75" customHeight="1" x14ac:dyDescent="0.2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spans="1:31" ht="15.75" customHeight="1" x14ac:dyDescent="0.2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spans="1:31" ht="15.75" customHeight="1" x14ac:dyDescent="0.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spans="1:31" ht="15.75" customHeight="1" x14ac:dyDescent="0.2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spans="1:31" ht="15.75" customHeight="1" x14ac:dyDescent="0.2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spans="1:31" ht="15.75" customHeight="1" x14ac:dyDescent="0.2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spans="1:31" ht="15.75" customHeight="1" x14ac:dyDescent="0.2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spans="1:31" ht="15.75" customHeight="1" x14ac:dyDescent="0.2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spans="1:31" ht="15.75" customHeight="1" x14ac:dyDescent="0.2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spans="1:31" ht="15.75" customHeight="1" x14ac:dyDescent="0.2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spans="1:31" ht="15.75" customHeight="1" x14ac:dyDescent="0.2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spans="1:31" ht="15.75" customHeight="1" x14ac:dyDescent="0.2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spans="1:31" ht="15.75" customHeight="1" x14ac:dyDescent="0.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spans="1:31" ht="15.75" customHeight="1" x14ac:dyDescent="0.2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spans="1:31" ht="15.75" customHeight="1" x14ac:dyDescent="0.2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spans="1:31" ht="15.75" customHeight="1" x14ac:dyDescent="0.2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spans="1:31" ht="15.75" customHeight="1" x14ac:dyDescent="0.2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spans="1:31" ht="15.75" customHeight="1" x14ac:dyDescent="0.2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spans="1:31" ht="15.75" customHeight="1" x14ac:dyDescent="0.2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spans="1:31" ht="15.75" customHeight="1" x14ac:dyDescent="0.2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spans="1:31" ht="15.75" customHeight="1" x14ac:dyDescent="0.2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spans="1:31" ht="15.75" customHeight="1" x14ac:dyDescent="0.2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spans="1:31" ht="15.75" customHeight="1" x14ac:dyDescent="0.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spans="1:31" ht="15.75" customHeight="1" x14ac:dyDescent="0.2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spans="1:31" ht="15.75" customHeight="1" x14ac:dyDescent="0.2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spans="1:31" ht="15.75" customHeight="1" x14ac:dyDescent="0.2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spans="1:31" ht="15.75" customHeight="1" x14ac:dyDescent="0.2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spans="1:31" ht="15.75" customHeight="1" x14ac:dyDescent="0.2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spans="1:31" ht="15.75" customHeight="1" x14ac:dyDescent="0.2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spans="1:31" ht="15.75" customHeight="1" x14ac:dyDescent="0.2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spans="1:31" ht="15.75" customHeight="1" x14ac:dyDescent="0.2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spans="1:31" ht="15.75" customHeight="1" x14ac:dyDescent="0.2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spans="1:31" ht="15.75" customHeight="1" x14ac:dyDescent="0.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spans="1:31" ht="15.75" customHeight="1" x14ac:dyDescent="0.2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spans="1:31" ht="15.75" customHeight="1" x14ac:dyDescent="0.2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spans="1:31" ht="15.75" customHeight="1" x14ac:dyDescent="0.2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spans="1:31" ht="15.75" customHeight="1" x14ac:dyDescent="0.2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spans="1:31" ht="15.75" customHeight="1" x14ac:dyDescent="0.2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spans="1:31" ht="15.75" customHeight="1" x14ac:dyDescent="0.2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spans="1:31" ht="15.75" customHeight="1" x14ac:dyDescent="0.2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spans="1:31" ht="15.75" customHeight="1" x14ac:dyDescent="0.2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spans="1:31" ht="15.75" customHeight="1" x14ac:dyDescent="0.2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spans="1:31" ht="15.75" customHeight="1" x14ac:dyDescent="0.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spans="1:31" ht="15.75" customHeight="1" x14ac:dyDescent="0.2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spans="1:31" ht="15.75" customHeight="1" x14ac:dyDescent="0.2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spans="1:31" ht="15.75" customHeight="1" x14ac:dyDescent="0.2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spans="1:31" ht="15.75" customHeight="1" x14ac:dyDescent="0.2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spans="1:31" ht="15.75" customHeight="1" x14ac:dyDescent="0.2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spans="1:31" ht="15.75" customHeight="1" x14ac:dyDescent="0.2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spans="1:31" ht="15.75" customHeight="1" x14ac:dyDescent="0.2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spans="1:31" ht="15.75" customHeight="1" x14ac:dyDescent="0.2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spans="1:31" ht="15.75" customHeight="1" x14ac:dyDescent="0.2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spans="1:31" ht="15.75" customHeight="1" x14ac:dyDescent="0.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spans="1:31" ht="15.75" customHeight="1" x14ac:dyDescent="0.2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spans="1:31" ht="15.75" customHeight="1" x14ac:dyDescent="0.2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spans="1:31" ht="15.75" customHeight="1" x14ac:dyDescent="0.2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spans="1:31" ht="15.75" customHeight="1" x14ac:dyDescent="0.2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spans="1:31" ht="15.75" customHeight="1" x14ac:dyDescent="0.2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spans="1:31" ht="15.75" customHeight="1" x14ac:dyDescent="0.2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spans="1:31" ht="15.75" customHeight="1" x14ac:dyDescent="0.2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spans="1:31" ht="15.75" customHeight="1" x14ac:dyDescent="0.2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spans="1:31" ht="15.75" customHeight="1" x14ac:dyDescent="0.2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spans="1:31" ht="15.75" customHeight="1" x14ac:dyDescent="0.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spans="1:31" ht="15.75" customHeight="1" x14ac:dyDescent="0.2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spans="1:31" ht="15.75" customHeight="1" x14ac:dyDescent="0.2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spans="1:31" ht="15.75" customHeight="1" x14ac:dyDescent="0.2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spans="1:31" ht="15.75" customHeight="1" x14ac:dyDescent="0.2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spans="1:31" ht="15.75" customHeight="1" x14ac:dyDescent="0.2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spans="1:31" ht="15.75" customHeight="1" x14ac:dyDescent="0.2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spans="1:31" ht="15.75" customHeight="1" x14ac:dyDescent="0.2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spans="1:31" ht="15.75" customHeight="1" x14ac:dyDescent="0.2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spans="1:31" ht="15.75" customHeight="1" x14ac:dyDescent="0.2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spans="1:31" ht="15.75" customHeight="1" x14ac:dyDescent="0.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spans="1:31" ht="15.75" customHeight="1" x14ac:dyDescent="0.2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spans="1:31" ht="15.75" customHeight="1" x14ac:dyDescent="0.2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spans="1:31" ht="15.75" customHeight="1" x14ac:dyDescent="0.2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spans="1:31" ht="15.75" customHeight="1" x14ac:dyDescent="0.2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spans="1:31" ht="15.75" customHeight="1" x14ac:dyDescent="0.2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spans="1:31" ht="15.75" customHeight="1" x14ac:dyDescent="0.2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spans="1:31" ht="15.75" customHeight="1" x14ac:dyDescent="0.2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spans="1:31" ht="15.75" customHeight="1" x14ac:dyDescent="0.2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spans="1:31" ht="15.75" customHeight="1" x14ac:dyDescent="0.2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spans="1:31" ht="15.75" customHeight="1" x14ac:dyDescent="0.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spans="1:31" ht="15.75" customHeight="1" x14ac:dyDescent="0.2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spans="1:31" ht="15.75" customHeight="1" x14ac:dyDescent="0.2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spans="1:31" ht="15.75" customHeight="1" x14ac:dyDescent="0.2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spans="1:31" ht="15.75" customHeight="1" x14ac:dyDescent="0.2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spans="1:31" ht="15.75" customHeight="1" x14ac:dyDescent="0.2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spans="1:31" ht="15.75" customHeight="1" x14ac:dyDescent="0.2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spans="1:31" ht="15.75" customHeight="1" x14ac:dyDescent="0.2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spans="1:31" ht="15.75" customHeight="1" x14ac:dyDescent="0.2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spans="1:31" ht="15.75" customHeight="1" x14ac:dyDescent="0.2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spans="1:31" ht="15.75" customHeight="1" x14ac:dyDescent="0.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spans="1:31" ht="15.75" customHeight="1" x14ac:dyDescent="0.2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spans="1:31" ht="15.75" customHeight="1" x14ac:dyDescent="0.2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spans="1:31" ht="15.75" customHeight="1" x14ac:dyDescent="0.2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spans="1:31" ht="15.75" customHeight="1" x14ac:dyDescent="0.2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spans="1:31" ht="15.75" customHeight="1" x14ac:dyDescent="0.2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spans="1:31" ht="15.75" customHeight="1" x14ac:dyDescent="0.2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spans="1:31" ht="15.75" customHeight="1" x14ac:dyDescent="0.2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spans="1:31" ht="15.75" customHeight="1" x14ac:dyDescent="0.2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spans="1:31" ht="15.75" customHeight="1" x14ac:dyDescent="0.2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spans="1:31" ht="15.75" customHeight="1" x14ac:dyDescent="0.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spans="1:31" ht="15.75" customHeight="1" x14ac:dyDescent="0.2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spans="1:31" ht="15.75" customHeight="1" x14ac:dyDescent="0.2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spans="1:31" ht="15.75" customHeight="1" x14ac:dyDescent="0.2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spans="1:31" ht="15.75" customHeight="1" x14ac:dyDescent="0.2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spans="1:31" ht="15.75" customHeight="1" x14ac:dyDescent="0.2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spans="1:31" ht="15.75" customHeight="1" x14ac:dyDescent="0.2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spans="1:31" ht="15.75" customHeight="1" x14ac:dyDescent="0.2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spans="1:31" ht="15.75" customHeight="1" x14ac:dyDescent="0.2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spans="1:31" ht="15.75" customHeight="1" x14ac:dyDescent="0.2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spans="1:31" ht="15.75" customHeight="1" x14ac:dyDescent="0.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spans="1:31" ht="15.75" customHeight="1" x14ac:dyDescent="0.2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spans="1:31" ht="15.75" customHeight="1" x14ac:dyDescent="0.2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spans="1:31" ht="15.75" customHeight="1" x14ac:dyDescent="0.2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spans="1:31" ht="15.75" customHeight="1" x14ac:dyDescent="0.2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spans="1:31" ht="15.75" customHeight="1" x14ac:dyDescent="0.2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spans="1:31" ht="15.75" customHeight="1" x14ac:dyDescent="0.2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spans="1:31" ht="15.75" customHeight="1" x14ac:dyDescent="0.2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spans="1:31" ht="15.75" customHeight="1" x14ac:dyDescent="0.2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spans="1:31" ht="15.75" customHeight="1" x14ac:dyDescent="0.2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spans="1:31" ht="15.75" customHeight="1" x14ac:dyDescent="0.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spans="1:31" ht="15.75" customHeight="1" x14ac:dyDescent="0.2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spans="1:31" ht="15.75" customHeight="1" x14ac:dyDescent="0.2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spans="1:31" ht="15.75" customHeight="1" x14ac:dyDescent="0.2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spans="1:31" ht="15.75" customHeight="1" x14ac:dyDescent="0.2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spans="1:31" ht="15.75" customHeight="1" x14ac:dyDescent="0.2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1" ht="15.75" customHeight="1" x14ac:dyDescent="0.2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spans="1:31" ht="15.75" customHeight="1" x14ac:dyDescent="0.2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spans="1:31" ht="15.75" customHeight="1" x14ac:dyDescent="0.2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spans="1:31" ht="15.75" customHeight="1" x14ac:dyDescent="0.2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spans="1:31" ht="15.75" customHeight="1" x14ac:dyDescent="0.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spans="1:31" ht="15.75" customHeight="1" x14ac:dyDescent="0.2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1" ht="15.75" customHeight="1" x14ac:dyDescent="0.2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31" ht="15.75" customHeight="1" x14ac:dyDescent="0.2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31" ht="15.75" customHeight="1" x14ac:dyDescent="0.2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31" ht="15.75" customHeight="1" x14ac:dyDescent="0.2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1" ht="15.75" customHeight="1" x14ac:dyDescent="0.2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31" ht="15.75" customHeight="1" x14ac:dyDescent="0.2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31" ht="15.75" customHeight="1" x14ac:dyDescent="0.2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1" ht="15.75" customHeight="1" x14ac:dyDescent="0.2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spans="1:31" ht="15.75" customHeight="1" x14ac:dyDescent="0.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spans="1:31" ht="15.75" customHeight="1" x14ac:dyDescent="0.2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spans="1:31" ht="15.75" customHeight="1" x14ac:dyDescent="0.2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31" ht="15.75" customHeight="1" x14ac:dyDescent="0.2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spans="1:31" ht="15.75" customHeight="1" x14ac:dyDescent="0.2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spans="1:31" ht="15.75" customHeight="1" x14ac:dyDescent="0.2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spans="1:31" ht="15.75" customHeight="1" x14ac:dyDescent="0.2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spans="1:31" ht="15.75" customHeight="1" x14ac:dyDescent="0.2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spans="1:31" ht="15.75" customHeight="1" x14ac:dyDescent="0.2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spans="1:31" ht="15.75" customHeight="1" x14ac:dyDescent="0.2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spans="1:31" ht="15.75" customHeight="1" x14ac:dyDescent="0.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spans="1:31" ht="15.75" customHeight="1" x14ac:dyDescent="0.2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1" ht="15.75" customHeight="1" x14ac:dyDescent="0.2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spans="1:31" ht="15.75" customHeight="1" x14ac:dyDescent="0.2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1" ht="15.75" customHeight="1" x14ac:dyDescent="0.2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spans="1:31" ht="15.75" customHeight="1" x14ac:dyDescent="0.2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1" ht="15.75" customHeight="1" x14ac:dyDescent="0.2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1" ht="15.75" customHeight="1" x14ac:dyDescent="0.2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spans="1:31" ht="15.75" customHeight="1" x14ac:dyDescent="0.2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spans="1:31" ht="15.75" customHeight="1" x14ac:dyDescent="0.2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spans="1:31" ht="15.75" customHeight="1" x14ac:dyDescent="0.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spans="1:31" ht="15.75" customHeight="1" x14ac:dyDescent="0.2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spans="1:31" ht="15.75" customHeight="1" x14ac:dyDescent="0.2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spans="1:31" ht="15.75" customHeight="1" x14ac:dyDescent="0.2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spans="1:31" ht="15.75" customHeight="1" x14ac:dyDescent="0.2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spans="1:31" ht="15.75" customHeight="1" x14ac:dyDescent="0.2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spans="1:31" ht="15.75" customHeight="1" x14ac:dyDescent="0.2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spans="1:31" ht="15.75" customHeight="1" x14ac:dyDescent="0.2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spans="1:31" ht="15.75" customHeight="1" x14ac:dyDescent="0.2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spans="1:31" ht="15.75" customHeight="1" x14ac:dyDescent="0.2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31" ht="15.75" customHeight="1" x14ac:dyDescent="0.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spans="1:31" ht="15.75" customHeight="1" x14ac:dyDescent="0.2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spans="1:31" ht="15.75" customHeight="1" x14ac:dyDescent="0.2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spans="1:31" ht="15.75" customHeight="1" x14ac:dyDescent="0.2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spans="1:31" ht="15.75" customHeight="1" x14ac:dyDescent="0.2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spans="1:31" ht="15.75" customHeight="1" x14ac:dyDescent="0.2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spans="1:31" ht="15.75" customHeight="1" x14ac:dyDescent="0.2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spans="1:31" ht="15.75" customHeight="1" x14ac:dyDescent="0.2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spans="1:31" ht="15.75" customHeight="1" x14ac:dyDescent="0.2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31" ht="15.75" customHeight="1" x14ac:dyDescent="0.2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spans="1:31" ht="15.75" customHeight="1" x14ac:dyDescent="0.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spans="1:31" ht="15.75" customHeight="1" x14ac:dyDescent="0.2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spans="1:31" ht="15.75" customHeight="1" x14ac:dyDescent="0.2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spans="1:31" ht="15.75" customHeight="1" x14ac:dyDescent="0.2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spans="1:31" ht="15.75" customHeight="1" x14ac:dyDescent="0.2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spans="1:31" ht="15.75" customHeight="1" x14ac:dyDescent="0.2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spans="1:31" ht="15.75" customHeight="1" x14ac:dyDescent="0.2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spans="1:31" ht="15.75" customHeight="1" x14ac:dyDescent="0.2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31" ht="15.75" customHeight="1" x14ac:dyDescent="0.2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spans="1:31" ht="15.75" customHeight="1" x14ac:dyDescent="0.2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spans="1:31" ht="15.75" customHeight="1" x14ac:dyDescent="0.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spans="1:31" ht="15.75" customHeight="1" x14ac:dyDescent="0.2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spans="1:31" ht="15.75" customHeight="1" x14ac:dyDescent="0.2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spans="1:31" ht="15.75" customHeight="1" x14ac:dyDescent="0.2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spans="1:31" ht="15.75" customHeight="1" x14ac:dyDescent="0.2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spans="1:31" ht="15.75" customHeight="1" x14ac:dyDescent="0.2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31" ht="15.75" customHeight="1" x14ac:dyDescent="0.2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spans="1:31" ht="15.75" customHeight="1" x14ac:dyDescent="0.2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spans="1:31" ht="15.75" customHeight="1" x14ac:dyDescent="0.2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spans="1:31" ht="15.75" customHeight="1" x14ac:dyDescent="0.2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spans="1:31" ht="15.75" customHeight="1" x14ac:dyDescent="0.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spans="1:31" ht="15.75" customHeight="1" x14ac:dyDescent="0.2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spans="1:31" ht="15.75" customHeight="1" x14ac:dyDescent="0.2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spans="1:31" ht="15.75" customHeight="1" x14ac:dyDescent="0.2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1" ht="15.75" customHeight="1" x14ac:dyDescent="0.2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spans="1:31" ht="15.75" customHeight="1" x14ac:dyDescent="0.2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spans="1:31" ht="15.75" customHeight="1" x14ac:dyDescent="0.2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spans="1:31" ht="15.75" customHeight="1" x14ac:dyDescent="0.2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spans="1:31" ht="15.75" customHeight="1" x14ac:dyDescent="0.2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spans="1:31" ht="15.75" customHeight="1" x14ac:dyDescent="0.2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spans="1:31" ht="15.75" customHeight="1" x14ac:dyDescent="0.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spans="1:31" ht="15.75" customHeight="1" x14ac:dyDescent="0.2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spans="1:31" ht="15.75" customHeight="1" x14ac:dyDescent="0.2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spans="1:31" ht="15.75" customHeight="1" x14ac:dyDescent="0.2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31" ht="15.75" customHeight="1" x14ac:dyDescent="0.2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spans="1:31" ht="15.75" customHeight="1" x14ac:dyDescent="0.2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31" ht="15.75" customHeight="1" x14ac:dyDescent="0.2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spans="1:31" ht="15.75" customHeight="1" x14ac:dyDescent="0.2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spans="1:31" ht="15.75" customHeight="1" x14ac:dyDescent="0.2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spans="1:31" ht="15.75" customHeight="1" x14ac:dyDescent="0.2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spans="1:31" ht="15.75" customHeight="1" x14ac:dyDescent="0.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31" ht="15.75" customHeight="1" x14ac:dyDescent="0.2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spans="1:31" ht="15.75" customHeight="1" x14ac:dyDescent="0.2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spans="1:31" ht="15.75" customHeight="1" x14ac:dyDescent="0.2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spans="1:31" ht="15.75" customHeight="1" x14ac:dyDescent="0.2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spans="1:31" ht="15.75" customHeight="1" x14ac:dyDescent="0.2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spans="1:31" ht="15.75" customHeight="1" x14ac:dyDescent="0.2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spans="1:31" ht="15.75" customHeight="1" x14ac:dyDescent="0.2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spans="1:31" ht="15.75" customHeight="1" x14ac:dyDescent="0.2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spans="1:31" ht="15.75" customHeight="1" x14ac:dyDescent="0.2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spans="1:31" ht="15.75" customHeight="1" x14ac:dyDescent="0.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spans="1:31" ht="15.75" customHeight="1" x14ac:dyDescent="0.2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spans="1:31" ht="15.75" customHeight="1" x14ac:dyDescent="0.2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spans="1:31" ht="15.75" customHeight="1" x14ac:dyDescent="0.2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spans="1:31" ht="15.75" customHeight="1" x14ac:dyDescent="0.2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spans="1:31" ht="15.75" customHeight="1" x14ac:dyDescent="0.2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spans="1:31" ht="15.75" customHeight="1" x14ac:dyDescent="0.2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spans="1:31" ht="15.75" customHeight="1" x14ac:dyDescent="0.2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spans="1:31" ht="15.75" customHeight="1" x14ac:dyDescent="0.2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spans="1:31" ht="15.75" customHeight="1" x14ac:dyDescent="0.2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spans="1:31" ht="15.75" customHeight="1" x14ac:dyDescent="0.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spans="1:31" ht="15.75" customHeight="1" x14ac:dyDescent="0.2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spans="1:31" ht="15.75" customHeight="1" x14ac:dyDescent="0.2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spans="1:31" ht="15.75" customHeight="1" x14ac:dyDescent="0.2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spans="1:31" ht="15.75" customHeight="1" x14ac:dyDescent="0.2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spans="1:31" ht="15.75" customHeight="1" x14ac:dyDescent="0.2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spans="1:31" ht="15.75" customHeight="1" x14ac:dyDescent="0.2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spans="1:31" ht="15.75" customHeight="1" x14ac:dyDescent="0.2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spans="1:31" ht="15.75" customHeight="1" x14ac:dyDescent="0.2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spans="1:31" ht="15.75" customHeight="1" x14ac:dyDescent="0.2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spans="1:31" ht="15.75" customHeight="1" x14ac:dyDescent="0.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spans="1:31" ht="15.75" customHeight="1" x14ac:dyDescent="0.2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spans="1:31" ht="15.75" customHeight="1" x14ac:dyDescent="0.2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spans="1:31" ht="15.75" customHeight="1" x14ac:dyDescent="0.2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spans="1:31" ht="15.75" customHeight="1" x14ac:dyDescent="0.2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spans="1:31" ht="15.75" customHeight="1" x14ac:dyDescent="0.2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spans="1:31" ht="15.75" customHeight="1" x14ac:dyDescent="0.2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spans="1:31" ht="15.75" customHeight="1" x14ac:dyDescent="0.2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spans="1:31" ht="15.75" customHeight="1" x14ac:dyDescent="0.2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spans="1:31" ht="15.75" customHeight="1" x14ac:dyDescent="0.2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spans="1:31" ht="15.75" customHeight="1" x14ac:dyDescent="0.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31" ht="15.75" customHeight="1" x14ac:dyDescent="0.2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spans="1:31" ht="15.75" customHeight="1" x14ac:dyDescent="0.2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spans="1:31" ht="15.75" customHeight="1" x14ac:dyDescent="0.2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spans="1:31" ht="15.75" customHeight="1" x14ac:dyDescent="0.2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spans="1:31" ht="15.75" customHeight="1" x14ac:dyDescent="0.2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spans="1:31" ht="15.75" customHeight="1" x14ac:dyDescent="0.2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spans="1:31" ht="15.75" customHeight="1" x14ac:dyDescent="0.2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spans="1:31" ht="15.75" customHeight="1" x14ac:dyDescent="0.2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spans="1:31" ht="15.75" customHeight="1" x14ac:dyDescent="0.2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spans="1:31" ht="15.75" customHeight="1" x14ac:dyDescent="0.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spans="1:31" ht="15.75" customHeight="1" x14ac:dyDescent="0.2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spans="1:31" ht="15.75" customHeight="1" x14ac:dyDescent="0.2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spans="1:31" ht="15.75" customHeight="1" x14ac:dyDescent="0.2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spans="1:31" ht="15.75" customHeight="1" x14ac:dyDescent="0.2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spans="1:31" ht="15.75" customHeight="1" x14ac:dyDescent="0.2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spans="1:31" ht="15.75" customHeight="1" x14ac:dyDescent="0.2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spans="1:31" ht="15.75" customHeight="1" x14ac:dyDescent="0.2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spans="1:31" ht="15.75" customHeight="1" x14ac:dyDescent="0.2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spans="1:31" ht="15.75" customHeight="1" x14ac:dyDescent="0.2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spans="1:31" ht="15.75" customHeight="1" x14ac:dyDescent="0.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spans="1:31" ht="15.75" customHeight="1" x14ac:dyDescent="0.2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spans="1:31" ht="15.75" customHeight="1" x14ac:dyDescent="0.2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spans="1:31" ht="15.75" customHeight="1" x14ac:dyDescent="0.2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spans="1:31" ht="15.75" customHeight="1" x14ac:dyDescent="0.2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spans="1:31" ht="15.75" customHeight="1" x14ac:dyDescent="0.2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spans="1:31" ht="15.75" customHeight="1" x14ac:dyDescent="0.2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spans="1:31" ht="15.75" customHeight="1" x14ac:dyDescent="0.2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spans="1:31" ht="15.75" customHeight="1" x14ac:dyDescent="0.2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spans="1:31" ht="15.75" customHeight="1" x14ac:dyDescent="0.2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spans="1:31" ht="15.75" customHeight="1" x14ac:dyDescent="0.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spans="1:31" ht="15.75" customHeight="1" x14ac:dyDescent="0.2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spans="1:31" ht="15.75" customHeight="1" x14ac:dyDescent="0.2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spans="1:31" ht="15.75" customHeight="1" x14ac:dyDescent="0.2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spans="1:31" ht="15.75" customHeight="1" x14ac:dyDescent="0.2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spans="1:31" ht="15.75" customHeight="1" x14ac:dyDescent="0.2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spans="1:31" ht="15.75" customHeight="1" x14ac:dyDescent="0.2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spans="1:31" ht="15.75" customHeight="1" x14ac:dyDescent="0.2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spans="1:31" ht="15.75" customHeight="1" x14ac:dyDescent="0.2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spans="1:31" ht="15.75" customHeight="1" x14ac:dyDescent="0.2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spans="1:31" ht="15.75" customHeight="1" x14ac:dyDescent="0.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spans="1:31" ht="15.75" customHeight="1" x14ac:dyDescent="0.2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spans="1:31" ht="15.75" customHeight="1" x14ac:dyDescent="0.2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spans="1:31" ht="15.75" customHeight="1" x14ac:dyDescent="0.2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spans="1:31" ht="15.75" customHeight="1" x14ac:dyDescent="0.2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spans="1:31" ht="15.75" customHeight="1" x14ac:dyDescent="0.2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spans="1:31" ht="15.75" customHeight="1" x14ac:dyDescent="0.2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spans="1:31" ht="15.75" customHeight="1" x14ac:dyDescent="0.2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spans="1:31" ht="15.75" customHeight="1" x14ac:dyDescent="0.2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spans="1:31" ht="15.75" customHeight="1" x14ac:dyDescent="0.2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31" ht="15.75" customHeight="1" x14ac:dyDescent="0.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spans="1:31" ht="15.75" customHeight="1" x14ac:dyDescent="0.2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spans="1:31" ht="15.75" customHeight="1" x14ac:dyDescent="0.2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spans="1:31" ht="15.75" customHeight="1" x14ac:dyDescent="0.2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spans="1:31" ht="15.75" customHeight="1" x14ac:dyDescent="0.2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31" ht="15.75" customHeight="1" x14ac:dyDescent="0.2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spans="1:31" ht="15.75" customHeight="1" x14ac:dyDescent="0.2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spans="1:31" ht="15.75" customHeight="1" x14ac:dyDescent="0.2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spans="1:31" ht="15.75" customHeight="1" x14ac:dyDescent="0.2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spans="1:31" ht="15.75" customHeight="1" x14ac:dyDescent="0.2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spans="1:31" ht="15.75" customHeight="1" x14ac:dyDescent="0.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31" ht="15.75" customHeight="1" x14ac:dyDescent="0.2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spans="1:31" ht="15.75" customHeight="1" x14ac:dyDescent="0.2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spans="1:31" ht="15.75" customHeight="1" x14ac:dyDescent="0.2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spans="1:31" ht="15.75" customHeight="1" x14ac:dyDescent="0.2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spans="1:31" ht="15.75" customHeight="1" x14ac:dyDescent="0.2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spans="1:31" ht="15.75" customHeight="1" x14ac:dyDescent="0.2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spans="1:31" ht="15.75" customHeight="1" x14ac:dyDescent="0.2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spans="1:31" ht="15.75" customHeight="1" x14ac:dyDescent="0.2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spans="1:31" ht="15.75" customHeight="1" x14ac:dyDescent="0.2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spans="1:31" ht="15.75" customHeight="1" x14ac:dyDescent="0.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spans="1:31" ht="15.75" customHeight="1" x14ac:dyDescent="0.2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spans="1:31" ht="15.75" customHeight="1" x14ac:dyDescent="0.2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spans="1:31" ht="15.75" customHeight="1" x14ac:dyDescent="0.2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spans="1:31" ht="15.75" customHeight="1" x14ac:dyDescent="0.2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spans="1:31" ht="15.75" customHeight="1" x14ac:dyDescent="0.2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spans="1:31" ht="15.75" customHeight="1" x14ac:dyDescent="0.2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spans="1:31" ht="15.75" customHeight="1" x14ac:dyDescent="0.2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spans="1:31" ht="15.75" customHeight="1" x14ac:dyDescent="0.2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spans="1:31" ht="15.75" customHeight="1" x14ac:dyDescent="0.2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spans="1:31" ht="15.75" customHeight="1" x14ac:dyDescent="0.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spans="1:31" ht="15.75" customHeight="1" x14ac:dyDescent="0.2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spans="1:31" ht="15.75" customHeight="1" x14ac:dyDescent="0.2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spans="1:31" ht="15.75" customHeight="1" x14ac:dyDescent="0.2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spans="1:31" ht="15.75" customHeight="1" x14ac:dyDescent="0.2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spans="1:31" ht="15.75" customHeight="1" x14ac:dyDescent="0.2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spans="1:31" ht="15.75" customHeight="1" x14ac:dyDescent="0.2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spans="1:31" ht="15.75" customHeight="1" x14ac:dyDescent="0.2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spans="1:31" ht="15.75" customHeight="1" x14ac:dyDescent="0.2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spans="1:31" ht="15.75" customHeight="1" x14ac:dyDescent="0.2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spans="1:31" ht="15.75" customHeight="1" x14ac:dyDescent="0.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spans="1:31" ht="15.75" customHeight="1" x14ac:dyDescent="0.2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spans="1:31" ht="15.75" customHeight="1" x14ac:dyDescent="0.2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spans="1:31" ht="15.75" customHeight="1" x14ac:dyDescent="0.2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spans="1:31" ht="15.75" customHeight="1" x14ac:dyDescent="0.2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spans="1:31" ht="15.75" customHeight="1" x14ac:dyDescent="0.2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spans="1:31" ht="15.75" customHeight="1" x14ac:dyDescent="0.2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spans="1:31" ht="15.75" customHeight="1" x14ac:dyDescent="0.2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spans="1:31" ht="15.75" customHeight="1" x14ac:dyDescent="0.2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spans="1:31" ht="15.75" customHeight="1" x14ac:dyDescent="0.2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spans="1:31" ht="15.75" customHeight="1" x14ac:dyDescent="0.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spans="1:31" ht="15.75" customHeight="1" x14ac:dyDescent="0.2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spans="1:31" ht="15.75" customHeight="1" x14ac:dyDescent="0.2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spans="1:31" ht="15.75" customHeight="1" x14ac:dyDescent="0.2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spans="1:31" ht="15.75" customHeight="1" x14ac:dyDescent="0.2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spans="1:31" ht="15.75" customHeight="1" x14ac:dyDescent="0.2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spans="1:31" ht="15.75" customHeight="1" x14ac:dyDescent="0.2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spans="1:31" ht="15.75" customHeight="1" x14ac:dyDescent="0.2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spans="1:31" ht="15.75" customHeight="1" x14ac:dyDescent="0.2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spans="1:31" ht="15.75" customHeight="1" x14ac:dyDescent="0.2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spans="1:31" ht="15.75" customHeight="1" x14ac:dyDescent="0.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spans="1:31" ht="15.75" customHeight="1" x14ac:dyDescent="0.2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spans="1:31" ht="15.75" customHeight="1" x14ac:dyDescent="0.2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spans="1:31" ht="15.75" customHeight="1" x14ac:dyDescent="0.2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spans="1:31" ht="15.75" customHeight="1" x14ac:dyDescent="0.2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spans="1:31" ht="15.75" customHeight="1" x14ac:dyDescent="0.2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spans="1:31" ht="15.75" customHeight="1" x14ac:dyDescent="0.2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spans="1:31" ht="15.75" customHeight="1" x14ac:dyDescent="0.2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spans="1:31" ht="15.75" customHeight="1" x14ac:dyDescent="0.2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spans="1:31" ht="15.75" customHeight="1" x14ac:dyDescent="0.2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spans="1:31" ht="15.75" customHeight="1" x14ac:dyDescent="0.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spans="1:31" ht="15.75" customHeight="1" x14ac:dyDescent="0.2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spans="1:31" ht="15.75" customHeight="1" x14ac:dyDescent="0.2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spans="1:31" ht="15.75" customHeight="1" x14ac:dyDescent="0.2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spans="1:31" ht="15.75" customHeight="1" x14ac:dyDescent="0.2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spans="1:31" ht="15.75" customHeight="1" x14ac:dyDescent="0.2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spans="1:31" ht="15.75" customHeight="1" x14ac:dyDescent="0.2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spans="1:31" ht="15.75" customHeight="1" x14ac:dyDescent="0.2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spans="1:31" ht="15.75" customHeight="1" x14ac:dyDescent="0.2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spans="1:31" ht="15.75" customHeight="1" x14ac:dyDescent="0.2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spans="1:31" ht="15.75" customHeight="1" x14ac:dyDescent="0.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spans="1:31" ht="15.75" customHeight="1" x14ac:dyDescent="0.2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spans="1:31" ht="15.75" customHeight="1" x14ac:dyDescent="0.2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spans="1:31" ht="15.75" customHeight="1" x14ac:dyDescent="0.2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spans="1:31" ht="15.75" customHeight="1" x14ac:dyDescent="0.2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spans="1:31" ht="15.75" customHeight="1" x14ac:dyDescent="0.2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spans="1:31" ht="15.75" customHeight="1" x14ac:dyDescent="0.2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spans="1:31" ht="15.75" customHeight="1" x14ac:dyDescent="0.2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spans="1:31" ht="15.75" customHeight="1" x14ac:dyDescent="0.2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spans="1:31" ht="15.75" customHeight="1" x14ac:dyDescent="0.2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spans="1:31" ht="15.75" customHeight="1" x14ac:dyDescent="0.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spans="1:31" ht="15.75" customHeight="1" x14ac:dyDescent="0.2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spans="1:31" ht="15.75" customHeight="1" x14ac:dyDescent="0.2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spans="1:31" ht="15.75" customHeight="1" x14ac:dyDescent="0.2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spans="1:31" ht="15.75" customHeight="1" x14ac:dyDescent="0.2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spans="1:31" ht="15.75" customHeight="1" x14ac:dyDescent="0.2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spans="1:31" ht="15.75" customHeight="1" x14ac:dyDescent="0.2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spans="1:31" ht="15.75" customHeight="1" x14ac:dyDescent="0.2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spans="1:31" ht="15.75" customHeight="1" x14ac:dyDescent="0.2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spans="1:31" ht="15.75" customHeight="1" x14ac:dyDescent="0.2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spans="1:31" ht="15.75" customHeight="1" x14ac:dyDescent="0.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spans="1:31" ht="15.75" customHeight="1" x14ac:dyDescent="0.2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spans="1:31" ht="15.75" customHeight="1" x14ac:dyDescent="0.2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spans="1:31" ht="15.75" customHeight="1" x14ac:dyDescent="0.2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spans="1:31" ht="15.75" customHeight="1" x14ac:dyDescent="0.2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spans="1:31" ht="15.75" customHeight="1" x14ac:dyDescent="0.2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spans="1:31" ht="15.75" customHeight="1" x14ac:dyDescent="0.2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spans="1:31" ht="15.75" customHeight="1" x14ac:dyDescent="0.2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spans="1:31" ht="15.75" customHeight="1" x14ac:dyDescent="0.2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spans="1:31" ht="15.75" customHeight="1" x14ac:dyDescent="0.2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spans="1:31" ht="15.75" customHeight="1" x14ac:dyDescent="0.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spans="1:31" ht="15.75" customHeight="1" x14ac:dyDescent="0.2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spans="1:31" ht="15.75" customHeight="1" x14ac:dyDescent="0.2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spans="1:31" ht="15.75" customHeight="1" x14ac:dyDescent="0.2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spans="1:31" ht="15.75" customHeight="1" x14ac:dyDescent="0.2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spans="1:31" ht="15.75" customHeight="1" x14ac:dyDescent="0.2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spans="1:31" ht="15.75" customHeight="1" x14ac:dyDescent="0.2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spans="1:31" ht="15.75" customHeight="1" x14ac:dyDescent="0.2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spans="1:31" ht="15.75" customHeight="1" x14ac:dyDescent="0.2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spans="1:31" ht="15.75" customHeight="1" x14ac:dyDescent="0.2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spans="1:31" ht="15.75" customHeight="1" x14ac:dyDescent="0.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spans="1:31" ht="15.75" customHeight="1" x14ac:dyDescent="0.2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spans="1:31" ht="15.75" customHeight="1" x14ac:dyDescent="0.2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spans="1:31" ht="15.75" customHeight="1" x14ac:dyDescent="0.2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spans="1:31" ht="15.75" customHeight="1" x14ac:dyDescent="0.2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spans="1:31" ht="15.75" customHeight="1" x14ac:dyDescent="0.2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spans="1:31" ht="15.75" customHeight="1" x14ac:dyDescent="0.2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spans="1:31" ht="15.75" customHeight="1" x14ac:dyDescent="0.2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spans="1:31" ht="15.75" customHeight="1" x14ac:dyDescent="0.2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spans="1:31" ht="15.75" customHeight="1" x14ac:dyDescent="0.2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spans="1:31" ht="15.75" customHeight="1" x14ac:dyDescent="0.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spans="1:31" ht="15.75" customHeight="1" x14ac:dyDescent="0.2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spans="1:31" ht="15.75" customHeight="1" x14ac:dyDescent="0.2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spans="1:31" ht="15.75" customHeight="1" x14ac:dyDescent="0.2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spans="1:31" ht="15.75" customHeight="1" x14ac:dyDescent="0.2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spans="1:31" ht="15.75" customHeight="1" x14ac:dyDescent="0.2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spans="1:31" ht="15.75" customHeight="1" x14ac:dyDescent="0.2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spans="1:31" ht="15.75" customHeight="1" x14ac:dyDescent="0.2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spans="1:31" ht="15.75" customHeight="1" x14ac:dyDescent="0.2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spans="1:31" ht="15.75" customHeight="1" x14ac:dyDescent="0.2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spans="1:31" ht="15.75" customHeight="1" x14ac:dyDescent="0.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spans="1:31" ht="15.75" customHeight="1" x14ac:dyDescent="0.2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spans="1:31" ht="15.75" customHeight="1" x14ac:dyDescent="0.2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spans="1:31" ht="15.75" customHeight="1" x14ac:dyDescent="0.2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spans="1:31" ht="15.75" customHeight="1" x14ac:dyDescent="0.2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spans="1:31" ht="15.75" customHeight="1" x14ac:dyDescent="0.2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spans="1:31" ht="15.75" customHeight="1" x14ac:dyDescent="0.2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spans="1:31" ht="15.75" customHeight="1" x14ac:dyDescent="0.2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spans="1:31" ht="15.75" customHeight="1" x14ac:dyDescent="0.2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spans="1:31" ht="15.75" customHeight="1" x14ac:dyDescent="0.2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spans="1:31" ht="15.75" customHeight="1" x14ac:dyDescent="0.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spans="1:31" ht="15.75" customHeight="1" x14ac:dyDescent="0.2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spans="1:31" ht="15.75" customHeight="1" x14ac:dyDescent="0.2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spans="1:31" ht="15.75" customHeight="1" x14ac:dyDescent="0.2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spans="1:31" ht="15.75" customHeight="1" x14ac:dyDescent="0.2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spans="1:31" ht="15.75" customHeight="1" x14ac:dyDescent="0.2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spans="1:31" ht="15.75" customHeight="1" x14ac:dyDescent="0.2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spans="1:31" ht="15.75" customHeight="1" x14ac:dyDescent="0.2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spans="1:31" ht="15.75" customHeight="1" x14ac:dyDescent="0.2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spans="1:31" ht="15.75" customHeight="1" x14ac:dyDescent="0.2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spans="1:31" ht="15.75" customHeight="1" x14ac:dyDescent="0.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spans="1:31" ht="15.75" customHeight="1" x14ac:dyDescent="0.2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spans="1:31" ht="15.75" customHeight="1" x14ac:dyDescent="0.2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spans="1:31" ht="15.75" customHeight="1" x14ac:dyDescent="0.2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spans="1:31" ht="15.75" customHeight="1" x14ac:dyDescent="0.2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spans="1:31" ht="15.75" customHeight="1" x14ac:dyDescent="0.2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spans="1:31" ht="15.75" customHeight="1" x14ac:dyDescent="0.2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spans="1:31" ht="15.75" customHeight="1" x14ac:dyDescent="0.2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spans="1:31" ht="15.75" customHeight="1" x14ac:dyDescent="0.2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spans="1:31" ht="15.75" customHeight="1" x14ac:dyDescent="0.2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spans="1:31" ht="15.75" customHeight="1" x14ac:dyDescent="0.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spans="1:31" ht="15.75" customHeight="1" x14ac:dyDescent="0.2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spans="1:31" ht="15.75" customHeight="1" x14ac:dyDescent="0.2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spans="1:31" ht="15.75" customHeight="1" x14ac:dyDescent="0.2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spans="1:31" ht="15.75" customHeight="1" x14ac:dyDescent="0.2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spans="1:31" ht="15.75" customHeight="1" x14ac:dyDescent="0.2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spans="1:31" ht="15.75" customHeight="1" x14ac:dyDescent="0.2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spans="1:31" ht="15.75" customHeight="1" x14ac:dyDescent="0.2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spans="1:31" ht="15.75" customHeight="1" x14ac:dyDescent="0.2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spans="1:31" ht="15.75" customHeight="1" x14ac:dyDescent="0.2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spans="1:31" ht="15.75" customHeight="1" x14ac:dyDescent="0.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spans="1:31" ht="15.75" customHeight="1" x14ac:dyDescent="0.2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spans="1:31" ht="15.75" customHeight="1" x14ac:dyDescent="0.2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spans="1:31" ht="15.75" customHeight="1" x14ac:dyDescent="0.2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spans="1:31" ht="15.75" customHeight="1" x14ac:dyDescent="0.2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spans="1:31" ht="15.75" customHeight="1" x14ac:dyDescent="0.2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spans="1:31" ht="15.75" customHeight="1" x14ac:dyDescent="0.2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spans="1:31" ht="15.75" customHeight="1" x14ac:dyDescent="0.2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spans="1:31" ht="15.75" customHeight="1" x14ac:dyDescent="0.2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spans="1:31" ht="15.75" customHeight="1" x14ac:dyDescent="0.2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spans="1:31" ht="15.75" customHeight="1" x14ac:dyDescent="0.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spans="1:31" ht="15.75" customHeight="1" x14ac:dyDescent="0.2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spans="1:31" ht="15.75" customHeight="1" x14ac:dyDescent="0.2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spans="1:31" ht="15.75" customHeight="1" x14ac:dyDescent="0.2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spans="1:31" ht="15.75" customHeight="1" x14ac:dyDescent="0.2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spans="1:31" ht="15.75" customHeight="1" x14ac:dyDescent="0.2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spans="1:31" ht="15.75" customHeight="1" x14ac:dyDescent="0.2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spans="1:31" ht="15.75" customHeight="1" x14ac:dyDescent="0.2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spans="1:31" ht="15.75" customHeight="1" x14ac:dyDescent="0.2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spans="1:31" ht="15.75" customHeight="1" x14ac:dyDescent="0.2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spans="1:31" ht="15.75" customHeight="1" x14ac:dyDescent="0.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spans="1:31" ht="15.75" customHeight="1" x14ac:dyDescent="0.2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spans="1:31" ht="15.75" customHeight="1" x14ac:dyDescent="0.2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spans="1:31" ht="15.75" customHeight="1" x14ac:dyDescent="0.2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spans="1:31" ht="15.75" customHeight="1" x14ac:dyDescent="0.2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spans="1:31" ht="15.75" customHeight="1" x14ac:dyDescent="0.2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spans="1:31" ht="15.75" customHeight="1" x14ac:dyDescent="0.2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spans="1:31" ht="15.75" customHeight="1" x14ac:dyDescent="0.2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spans="1:31" ht="15.75" customHeight="1" x14ac:dyDescent="0.2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spans="1:31" ht="15.75" customHeight="1" x14ac:dyDescent="0.2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spans="1:31" ht="15.75" customHeight="1" x14ac:dyDescent="0.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spans="1:31" ht="15.75" customHeight="1" x14ac:dyDescent="0.2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spans="1:31" ht="15.75" customHeight="1" x14ac:dyDescent="0.2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spans="1:31" ht="15.75" customHeight="1" x14ac:dyDescent="0.2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spans="1:31" ht="15.75" customHeight="1" x14ac:dyDescent="0.2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spans="1:31" ht="15.75" customHeight="1" x14ac:dyDescent="0.2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spans="1:31" ht="15.75" customHeight="1" x14ac:dyDescent="0.2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spans="1:31" ht="15.75" customHeight="1" x14ac:dyDescent="0.2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spans="1:31" ht="15.75" customHeight="1" x14ac:dyDescent="0.2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spans="1:31" ht="15.75" customHeight="1" x14ac:dyDescent="0.2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spans="1:31" ht="15.75" customHeight="1" x14ac:dyDescent="0.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spans="1:31" ht="15.75" customHeight="1" x14ac:dyDescent="0.2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spans="1:31" ht="15.75" customHeight="1" x14ac:dyDescent="0.2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spans="1:31" ht="15.75" customHeight="1" x14ac:dyDescent="0.2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spans="1:31" ht="15.75" customHeight="1" x14ac:dyDescent="0.2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spans="1:31" ht="15.75" customHeight="1" x14ac:dyDescent="0.2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spans="1:31" ht="15.75" customHeight="1" x14ac:dyDescent="0.2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spans="1:31" ht="15.75" customHeight="1" x14ac:dyDescent="0.2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spans="1:31" ht="15.75" customHeight="1" x14ac:dyDescent="0.2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spans="1:31" ht="15.75" customHeight="1" x14ac:dyDescent="0.2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spans="1:31" ht="15.75" customHeight="1" x14ac:dyDescent="0.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spans="1:31" ht="15.75" customHeight="1" x14ac:dyDescent="0.2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spans="1:31" ht="15.75" customHeight="1" x14ac:dyDescent="0.2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spans="1:31" ht="15.75" customHeight="1" x14ac:dyDescent="0.2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spans="1:31" ht="15.75" customHeight="1" x14ac:dyDescent="0.2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spans="1:31" ht="15.75" customHeight="1" x14ac:dyDescent="0.2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spans="1:31" ht="15.75" customHeight="1" x14ac:dyDescent="0.2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spans="1:31" ht="15.75" customHeight="1" x14ac:dyDescent="0.2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spans="1:31" ht="15.75" customHeight="1" x14ac:dyDescent="0.2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spans="1:31" ht="15.75" customHeight="1" x14ac:dyDescent="0.2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spans="1:31" ht="15.75" customHeight="1" x14ac:dyDescent="0.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spans="1:31" ht="15.75" customHeight="1" x14ac:dyDescent="0.2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spans="1:31" ht="15.75" customHeight="1" x14ac:dyDescent="0.2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spans="1:31" ht="15.75" customHeight="1" x14ac:dyDescent="0.2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spans="1:31" ht="15.75" customHeight="1" x14ac:dyDescent="0.2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spans="1:31" ht="15.75" customHeight="1" x14ac:dyDescent="0.2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spans="1:31" ht="15.75" customHeight="1" x14ac:dyDescent="0.2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spans="1:31" ht="15.75" customHeight="1" x14ac:dyDescent="0.2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spans="1:31" ht="15.75" customHeight="1" x14ac:dyDescent="0.2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spans="1:31" ht="15.75" customHeight="1" x14ac:dyDescent="0.2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spans="1:31" ht="15.75" customHeight="1" x14ac:dyDescent="0.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spans="1:31" ht="15.75" customHeight="1" x14ac:dyDescent="0.2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spans="1:31" ht="15.75" customHeight="1" x14ac:dyDescent="0.2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spans="1:31" ht="15.75" customHeight="1" x14ac:dyDescent="0.2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spans="1:31" ht="15.75" customHeight="1" x14ac:dyDescent="0.2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spans="1:31" ht="15.75" customHeight="1" x14ac:dyDescent="0.2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spans="1:31" ht="15.75" customHeight="1" x14ac:dyDescent="0.2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spans="1:31" ht="15.75" customHeight="1" x14ac:dyDescent="0.2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spans="1:31" ht="15.75" customHeight="1" x14ac:dyDescent="0.2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spans="1:31" ht="15.75" customHeight="1" x14ac:dyDescent="0.2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spans="1:31" ht="15.75" customHeight="1" x14ac:dyDescent="0.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spans="1:31" ht="15.75" customHeight="1" x14ac:dyDescent="0.2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spans="1:31" ht="15.75" customHeight="1" x14ac:dyDescent="0.2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spans="1:31" ht="15.75" customHeight="1" x14ac:dyDescent="0.2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spans="1:31" ht="15.75" customHeight="1" x14ac:dyDescent="0.2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spans="1:31" ht="15.75" customHeight="1" x14ac:dyDescent="0.2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spans="1:31" ht="15.75" customHeight="1" x14ac:dyDescent="0.2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spans="1:31" ht="15.75" customHeight="1" x14ac:dyDescent="0.2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spans="1:31" ht="15.75" customHeight="1" x14ac:dyDescent="0.2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spans="1:31" ht="15.75" customHeight="1" x14ac:dyDescent="0.2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spans="1:31" ht="15.75" customHeight="1" x14ac:dyDescent="0.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spans="1:31" ht="15.75" customHeight="1" x14ac:dyDescent="0.2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spans="1:31" ht="15.75" customHeight="1" x14ac:dyDescent="0.2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spans="1:31" ht="15.75" customHeight="1" x14ac:dyDescent="0.2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spans="1:31" ht="15.75" customHeight="1" x14ac:dyDescent="0.2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spans="1:31" ht="15.75" customHeight="1" x14ac:dyDescent="0.2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spans="1:31" ht="15.75" customHeight="1" x14ac:dyDescent="0.2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spans="1:31" ht="15.75" customHeight="1" x14ac:dyDescent="0.2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spans="1:31" ht="15.75" customHeight="1" x14ac:dyDescent="0.2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spans="1:31" ht="15.75" customHeight="1" x14ac:dyDescent="0.2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spans="1:31" ht="15.75" customHeight="1" x14ac:dyDescent="0.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spans="1:31" ht="15.75" customHeight="1" x14ac:dyDescent="0.2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spans="1:31" ht="15.75" customHeight="1" x14ac:dyDescent="0.2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spans="1:31" ht="15.75" customHeight="1" x14ac:dyDescent="0.2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spans="1:31" ht="15.75" customHeight="1" x14ac:dyDescent="0.2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spans="1:31" ht="15.75" customHeight="1" x14ac:dyDescent="0.2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spans="1:31" ht="15.75" customHeight="1" x14ac:dyDescent="0.2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spans="1:31" ht="15.75" customHeight="1" x14ac:dyDescent="0.2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spans="1:31" ht="15.75" customHeight="1" x14ac:dyDescent="0.2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spans="1:31" ht="15.75" customHeight="1" x14ac:dyDescent="0.2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spans="1:31" ht="15.75" customHeight="1" x14ac:dyDescent="0.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spans="1:31" ht="15.75" customHeight="1" x14ac:dyDescent="0.2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spans="1:31" ht="15.75" customHeight="1" x14ac:dyDescent="0.2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spans="1:31" ht="15.75" customHeight="1" x14ac:dyDescent="0.2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spans="1:31" ht="15.75" customHeight="1" x14ac:dyDescent="0.2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spans="1:31" ht="15.75" customHeight="1" x14ac:dyDescent="0.2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spans="1:31" ht="15.75" customHeight="1" x14ac:dyDescent="0.2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spans="1:31" ht="15.75" customHeight="1" x14ac:dyDescent="0.2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spans="1:31" ht="15.75" customHeight="1" x14ac:dyDescent="0.2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spans="1:31" ht="15.75" customHeight="1" x14ac:dyDescent="0.2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spans="1:31" ht="15.75" customHeight="1" x14ac:dyDescent="0.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spans="1:31" ht="15.75" customHeight="1" x14ac:dyDescent="0.2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spans="1:31" ht="15.75" customHeight="1" x14ac:dyDescent="0.2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spans="1:31" ht="15.75" customHeight="1" x14ac:dyDescent="0.2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spans="1:31" ht="15.75" customHeight="1" x14ac:dyDescent="0.2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spans="1:31" ht="15.75" customHeight="1" x14ac:dyDescent="0.2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spans="1:31" ht="15.75" customHeight="1" x14ac:dyDescent="0.2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spans="1:31" ht="15.75" customHeight="1" x14ac:dyDescent="0.2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spans="1:31" ht="15.75" customHeight="1" x14ac:dyDescent="0.2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spans="1:31" ht="15.75" customHeight="1" x14ac:dyDescent="0.2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spans="1:31" ht="15.75" customHeight="1" x14ac:dyDescent="0.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spans="1:31" ht="15.75" customHeight="1" x14ac:dyDescent="0.2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spans="1:31" ht="15.75" customHeight="1" x14ac:dyDescent="0.2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spans="1:31" ht="15.75" customHeight="1" x14ac:dyDescent="0.2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spans="1:31" ht="15.75" customHeight="1" x14ac:dyDescent="0.2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spans="1:31" ht="15.75" customHeight="1" x14ac:dyDescent="0.2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spans="1:31" ht="15.75" customHeight="1" x14ac:dyDescent="0.2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spans="1:31" ht="15.75" customHeight="1" x14ac:dyDescent="0.2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spans="1:31" ht="15.75" customHeight="1" x14ac:dyDescent="0.2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spans="1:31" ht="15.75" customHeight="1" x14ac:dyDescent="0.2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spans="1:31" ht="15.75" customHeight="1" x14ac:dyDescent="0.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spans="1:31" ht="15.75" customHeight="1" x14ac:dyDescent="0.2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spans="1:31" ht="15.75" customHeight="1" x14ac:dyDescent="0.2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spans="1:31" ht="15.75" customHeight="1" x14ac:dyDescent="0.2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spans="1:31" ht="15.75" customHeight="1" x14ac:dyDescent="0.2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spans="1:31" ht="15.75" customHeight="1" x14ac:dyDescent="0.2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spans="1:31" ht="15.75" customHeight="1" x14ac:dyDescent="0.2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spans="1:31" ht="15.75" customHeight="1" x14ac:dyDescent="0.2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spans="1:31" ht="15.75" customHeight="1" x14ac:dyDescent="0.2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spans="1:31" ht="15.75" customHeight="1" x14ac:dyDescent="0.2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spans="1:31" ht="15.75" customHeight="1" x14ac:dyDescent="0.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spans="1:31" ht="15.75" customHeight="1" x14ac:dyDescent="0.2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spans="1:31" ht="15.75" customHeight="1" x14ac:dyDescent="0.2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spans="1:31" ht="15.75" customHeight="1" x14ac:dyDescent="0.2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spans="1:31" ht="15.75" customHeight="1" x14ac:dyDescent="0.2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spans="1:31" ht="15.75" customHeight="1" x14ac:dyDescent="0.2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spans="1:31" ht="15.75" customHeight="1" x14ac:dyDescent="0.2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spans="1:31" ht="15.75" customHeight="1" x14ac:dyDescent="0.2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spans="1:31" ht="15.75" customHeight="1" x14ac:dyDescent="0.2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spans="1:31" ht="15.75" customHeight="1" x14ac:dyDescent="0.2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spans="1:31" ht="15.75" customHeight="1" x14ac:dyDescent="0.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spans="1:31" ht="15.75" customHeight="1" x14ac:dyDescent="0.2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spans="1:31" ht="15.75" customHeight="1" x14ac:dyDescent="0.2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spans="1:31" ht="15.75" customHeight="1" x14ac:dyDescent="0.2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spans="1:31" ht="15.75" customHeight="1" x14ac:dyDescent="0.2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spans="1:31" ht="15.75" customHeight="1" x14ac:dyDescent="0.2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spans="1:31" ht="15.75" customHeight="1" x14ac:dyDescent="0.2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spans="1:31" ht="15.75" customHeight="1" x14ac:dyDescent="0.2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spans="1:31" ht="15.75" customHeight="1" x14ac:dyDescent="0.2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spans="1:31" ht="15.75" customHeight="1" x14ac:dyDescent="0.2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spans="1:31" ht="15.75" customHeight="1" x14ac:dyDescent="0.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spans="1:31" ht="15.75" customHeight="1" x14ac:dyDescent="0.2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spans="1:31" ht="15.75" customHeight="1" x14ac:dyDescent="0.2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spans="1:31" ht="15.75" customHeight="1" x14ac:dyDescent="0.2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spans="1:31" ht="15.75" customHeight="1" x14ac:dyDescent="0.2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spans="1:31" ht="15.75" customHeight="1" x14ac:dyDescent="0.2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spans="1:31" ht="15.75" customHeight="1" x14ac:dyDescent="0.2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spans="1:31" ht="15.75" customHeight="1" x14ac:dyDescent="0.2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spans="1:31" ht="15.75" customHeight="1" x14ac:dyDescent="0.2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  <row r="1001" spans="1:31" ht="15.75" customHeight="1" x14ac:dyDescent="0.2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</row>
    <row r="1002" spans="1:31" ht="15.75" customHeight="1" x14ac:dyDescent="0.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</row>
    <row r="1003" spans="1:31" ht="15.75" customHeight="1" x14ac:dyDescent="0.2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</row>
    <row r="1004" spans="1:31" ht="15.75" customHeight="1" x14ac:dyDescent="0.2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</row>
    <row r="1005" spans="1:31" ht="15.75" customHeight="1" x14ac:dyDescent="0.2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</row>
    <row r="1006" spans="1:31" ht="15.75" customHeight="1" x14ac:dyDescent="0.2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</row>
    <row r="1007" spans="1:31" ht="15.75" customHeight="1" x14ac:dyDescent="0.2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</row>
    <row r="1008" spans="1:31" ht="15.75" customHeight="1" x14ac:dyDescent="0.2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</row>
    <row r="1009" spans="1:31" ht="15.75" customHeight="1" x14ac:dyDescent="0.2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</row>
    <row r="1010" spans="1:31" ht="15.75" customHeight="1" x14ac:dyDescent="0.2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</row>
    <row r="1011" spans="1:31" ht="15.75" customHeight="1" x14ac:dyDescent="0.2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</row>
    <row r="1012" spans="1:31" ht="15" customHeight="1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</row>
  </sheetData>
  <mergeCells count="9">
    <mergeCell ref="Q99:U99"/>
    <mergeCell ref="Y99:AC99"/>
    <mergeCell ref="I1:O1"/>
    <mergeCell ref="Q1:W1"/>
    <mergeCell ref="Y1:AE1"/>
    <mergeCell ref="Q3:V3"/>
    <mergeCell ref="Y3:AD3"/>
    <mergeCell ref="Q24:U24"/>
    <mergeCell ref="Q54:U54"/>
  </mergeCells>
  <pageMargins left="0.08" right="0.11" top="0.75" bottom="0.75" header="0" footer="0"/>
  <pageSetup fitToWidth="0" fitToHeight="0"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D1006"/>
  <sheetViews>
    <sheetView workbookViewId="0">
      <pane ySplit="2" topLeftCell="A3" activePane="bottomLeft" state="frozen"/>
      <selection pane="bottomLeft" activeCell="B9" sqref="B8:AB9"/>
    </sheetView>
  </sheetViews>
  <sheetFormatPr baseColWidth="10" defaultColWidth="14.5" defaultRowHeight="15" customHeight="1" x14ac:dyDescent="0.2"/>
  <cols>
    <col min="1" max="1" width="9.5" customWidth="1"/>
    <col min="2" max="2" width="26.5" bestFit="1" customWidth="1"/>
    <col min="3" max="3" width="24.83203125" hidden="1" customWidth="1"/>
    <col min="4" max="4" width="7" bestFit="1" customWidth="1"/>
    <col min="5" max="5" width="9.1640625" bestFit="1" customWidth="1"/>
    <col min="6" max="6" width="9.1640625" customWidth="1"/>
    <col min="7" max="7" width="11.33203125" customWidth="1"/>
    <col min="8" max="8" width="10.33203125" customWidth="1"/>
    <col min="9" max="9" width="9.5" customWidth="1"/>
    <col min="10" max="10" width="14.5" customWidth="1"/>
    <col min="11" max="11" width="10.1640625" customWidth="1"/>
    <col min="12" max="15" width="7.5" hidden="1" customWidth="1"/>
    <col min="16" max="16" width="7" customWidth="1"/>
    <col min="17" max="25" width="6.6640625" customWidth="1"/>
    <col min="26" max="26" width="6.5" customWidth="1"/>
    <col min="27" max="30" width="9.1640625" customWidth="1"/>
  </cols>
  <sheetData>
    <row r="1" spans="1:30" x14ac:dyDescent="0.2">
      <c r="A1" s="153"/>
      <c r="B1" s="154"/>
      <c r="C1" s="154"/>
      <c r="D1" s="154"/>
      <c r="E1" s="154"/>
      <c r="F1" s="154" t="s">
        <v>2181</v>
      </c>
      <c r="G1" s="154"/>
      <c r="H1" s="154"/>
      <c r="I1" s="154"/>
      <c r="J1" s="154"/>
      <c r="K1" s="155"/>
      <c r="L1" s="1184" t="s">
        <v>0</v>
      </c>
      <c r="M1" s="1185"/>
      <c r="N1" s="1185"/>
      <c r="O1" s="1186"/>
      <c r="P1" s="156"/>
      <c r="Q1" s="1189" t="s">
        <v>1</v>
      </c>
      <c r="R1" s="1185"/>
      <c r="S1" s="1185"/>
      <c r="T1" s="1186"/>
      <c r="U1" s="156"/>
      <c r="V1" s="1189" t="s">
        <v>2</v>
      </c>
      <c r="W1" s="1185"/>
      <c r="X1" s="1185"/>
      <c r="Y1" s="1186"/>
      <c r="Z1" s="1"/>
      <c r="AA1" s="1"/>
      <c r="AB1" s="1"/>
      <c r="AC1" s="1"/>
      <c r="AD1" s="1"/>
    </row>
    <row r="2" spans="1:30" x14ac:dyDescent="0.2">
      <c r="A2" s="158"/>
      <c r="B2" s="159" t="s">
        <v>308</v>
      </c>
      <c r="C2" s="159" t="s">
        <v>138</v>
      </c>
      <c r="D2" s="159" t="s">
        <v>8</v>
      </c>
      <c r="E2" s="159" t="s">
        <v>432</v>
      </c>
      <c r="F2" s="159" t="s">
        <v>433</v>
      </c>
      <c r="G2" s="159" t="s">
        <v>10</v>
      </c>
      <c r="H2" s="159" t="s">
        <v>309</v>
      </c>
      <c r="I2" s="159" t="s">
        <v>12</v>
      </c>
      <c r="J2" s="159" t="s">
        <v>310</v>
      </c>
      <c r="K2" s="160" t="s">
        <v>311</v>
      </c>
      <c r="L2" s="161" t="s">
        <v>312</v>
      </c>
      <c r="M2" s="161" t="s">
        <v>17</v>
      </c>
      <c r="N2" s="159" t="s">
        <v>167</v>
      </c>
      <c r="O2" s="159" t="s">
        <v>975</v>
      </c>
      <c r="P2" s="159"/>
      <c r="Q2" s="208" t="s">
        <v>312</v>
      </c>
      <c r="R2" s="161" t="s">
        <v>17</v>
      </c>
      <c r="S2" s="159" t="s">
        <v>167</v>
      </c>
      <c r="T2" s="159" t="s">
        <v>975</v>
      </c>
      <c r="U2" s="156"/>
      <c r="V2" s="208" t="s">
        <v>312</v>
      </c>
      <c r="W2" s="161" t="s">
        <v>17</v>
      </c>
      <c r="X2" s="159" t="s">
        <v>167</v>
      </c>
      <c r="Y2" s="160" t="s">
        <v>975</v>
      </c>
      <c r="Z2" s="1"/>
      <c r="AA2" s="1"/>
      <c r="AB2" s="1"/>
      <c r="AC2" s="1"/>
      <c r="AD2" s="1"/>
    </row>
    <row r="3" spans="1:30" s="624" customFormat="1" ht="16" x14ac:dyDescent="0.2">
      <c r="A3" s="536" t="s">
        <v>20</v>
      </c>
      <c r="B3" s="596" t="s">
        <v>2182</v>
      </c>
      <c r="C3" s="708" t="s">
        <v>2183</v>
      </c>
      <c r="D3" s="708" t="str">
        <f>VLOOKUP(C3,'Items in Tally'!$A$2:$D$4982,2,FALSE)</f>
        <v>165 PC</v>
      </c>
      <c r="E3" s="708"/>
      <c r="F3" s="708" t="s">
        <v>416</v>
      </c>
      <c r="G3" s="597">
        <v>44764</v>
      </c>
      <c r="H3" s="1157">
        <v>1.7</v>
      </c>
      <c r="I3" s="1157">
        <v>21.25</v>
      </c>
      <c r="J3" s="1157">
        <v>100</v>
      </c>
      <c r="K3" s="539">
        <v>13</v>
      </c>
      <c r="L3" s="120">
        <f t="shared" ref="L3:O4" si="0">IF(Q3="","",Q3/$I3-1)</f>
        <v>0.41176470588235303</v>
      </c>
      <c r="M3" s="120">
        <f t="shared" si="0"/>
        <v>0.27058823529411757</v>
      </c>
      <c r="N3" s="120" t="str">
        <f t="shared" si="0"/>
        <v/>
      </c>
      <c r="O3" s="599" t="str">
        <f t="shared" si="0"/>
        <v/>
      </c>
      <c r="P3" s="1157"/>
      <c r="Q3" s="1159">
        <v>30</v>
      </c>
      <c r="R3" s="1157">
        <v>27</v>
      </c>
      <c r="S3" s="1157"/>
      <c r="T3" s="539"/>
      <c r="U3" s="1157"/>
      <c r="V3" s="1159">
        <f t="shared" ref="V3:Y8" si="1">IF(Q3="","",CEILING(Q3*1.015,0.25))</f>
        <v>30.5</v>
      </c>
      <c r="W3" s="1157">
        <f t="shared" si="1"/>
        <v>27.5</v>
      </c>
      <c r="X3" s="1157" t="str">
        <f t="shared" si="1"/>
        <v/>
      </c>
      <c r="Y3" s="539" t="str">
        <f t="shared" si="1"/>
        <v/>
      </c>
      <c r="Z3" s="119"/>
      <c r="AA3" s="119"/>
      <c r="AB3" s="119"/>
      <c r="AC3" s="119"/>
      <c r="AD3" s="119"/>
    </row>
    <row r="4" spans="1:30" s="577" customFormat="1" ht="16" x14ac:dyDescent="0.2">
      <c r="A4" s="175" t="s">
        <v>20</v>
      </c>
      <c r="B4" s="10" t="s">
        <v>2184</v>
      </c>
      <c r="C4" s="695" t="s">
        <v>2185</v>
      </c>
      <c r="D4" s="708" t="str">
        <f>VLOOKUP(C4,'Items in Tally'!$A$2:$D$4982,2,FALSE)</f>
        <v>12340 PC</v>
      </c>
      <c r="E4" s="695" t="s">
        <v>408</v>
      </c>
      <c r="F4" s="695" t="s">
        <v>1323</v>
      </c>
      <c r="G4" s="43">
        <v>45772</v>
      </c>
      <c r="H4" s="1130">
        <v>0.16300000000000001</v>
      </c>
      <c r="I4" s="125">
        <v>14.4</v>
      </c>
      <c r="J4" s="1131">
        <v>200</v>
      </c>
      <c r="K4" s="178">
        <v>13</v>
      </c>
      <c r="L4" s="9">
        <f t="shared" si="0"/>
        <v>0.31944444444444442</v>
      </c>
      <c r="M4" s="9">
        <f t="shared" si="0"/>
        <v>0.2847222222222221</v>
      </c>
      <c r="N4" s="9">
        <f t="shared" si="0"/>
        <v>0.21527777777777768</v>
      </c>
      <c r="O4" s="177">
        <f t="shared" si="0"/>
        <v>0.19791666666666674</v>
      </c>
      <c r="P4" s="8"/>
      <c r="Q4" s="1129">
        <v>19</v>
      </c>
      <c r="R4" s="1130">
        <v>18.5</v>
      </c>
      <c r="S4" s="1130">
        <v>17.5</v>
      </c>
      <c r="T4" s="1045">
        <v>17.25</v>
      </c>
      <c r="U4" s="8"/>
      <c r="V4" s="1129">
        <f t="shared" si="1"/>
        <v>19.5</v>
      </c>
      <c r="W4" s="1130">
        <f t="shared" si="1"/>
        <v>19</v>
      </c>
      <c r="X4" s="1130">
        <f t="shared" si="1"/>
        <v>18</v>
      </c>
      <c r="Y4" s="1154">
        <f t="shared" si="1"/>
        <v>17.75</v>
      </c>
      <c r="Z4" s="8"/>
      <c r="AA4" s="8"/>
      <c r="AB4" s="8"/>
      <c r="AC4" s="8"/>
      <c r="AD4" s="8"/>
    </row>
    <row r="5" spans="1:30" s="578" customFormat="1" ht="16" x14ac:dyDescent="0.2">
      <c r="A5" s="171" t="s">
        <v>20</v>
      </c>
      <c r="B5" s="40" t="s">
        <v>2186</v>
      </c>
      <c r="C5" s="705" t="s">
        <v>2187</v>
      </c>
      <c r="D5" s="705" t="str">
        <f>VLOOKUP(C5,'Items in Tally'!$A$2:$D$4982,2,FALSE)</f>
        <v>1078 PC</v>
      </c>
      <c r="E5" s="705" t="s">
        <v>324</v>
      </c>
      <c r="F5" s="705" t="s">
        <v>161</v>
      </c>
      <c r="G5" s="44">
        <v>45772</v>
      </c>
      <c r="H5" s="1150">
        <v>1</v>
      </c>
      <c r="I5" s="133">
        <v>12.2</v>
      </c>
      <c r="J5" s="1148">
        <v>200</v>
      </c>
      <c r="K5" s="173">
        <v>13</v>
      </c>
      <c r="L5" s="6">
        <f t="shared" ref="L5:O5" si="2">IF(Q5="","",Q5/$I5-1)</f>
        <v>0.47540983606557385</v>
      </c>
      <c r="M5" s="6">
        <f t="shared" si="2"/>
        <v>0.35245901639344268</v>
      </c>
      <c r="N5" s="6">
        <f t="shared" si="2"/>
        <v>0.3114754098360657</v>
      </c>
      <c r="O5" s="172">
        <f t="shared" si="2"/>
        <v>0.27049180327868849</v>
      </c>
      <c r="P5" s="5"/>
      <c r="Q5" s="1122">
        <v>18</v>
      </c>
      <c r="R5" s="1150">
        <v>16.5</v>
      </c>
      <c r="S5" s="1150">
        <v>16</v>
      </c>
      <c r="T5" s="1045">
        <v>15.5</v>
      </c>
      <c r="U5" s="5"/>
      <c r="V5" s="1122">
        <f t="shared" si="1"/>
        <v>18.5</v>
      </c>
      <c r="W5" s="1150">
        <f t="shared" si="1"/>
        <v>16.75</v>
      </c>
      <c r="X5" s="1150">
        <f t="shared" si="1"/>
        <v>16.25</v>
      </c>
      <c r="Y5" s="1045">
        <f t="shared" si="1"/>
        <v>15.75</v>
      </c>
      <c r="Z5" s="5"/>
      <c r="AA5" s="5"/>
      <c r="AB5" s="5"/>
      <c r="AC5" s="5"/>
      <c r="AD5" s="5"/>
    </row>
    <row r="6" spans="1:30" s="577" customFormat="1" ht="15.75" customHeight="1" x14ac:dyDescent="0.2">
      <c r="A6" s="175" t="s">
        <v>20</v>
      </c>
      <c r="B6" s="10" t="s">
        <v>2188</v>
      </c>
      <c r="C6" s="695" t="s">
        <v>2189</v>
      </c>
      <c r="D6" s="708" t="str">
        <f>VLOOKUP(C6,'Items in Tally'!$A$2:$D$4982,2,FALSE)</f>
        <v>230 PC</v>
      </c>
      <c r="E6" s="695" t="s">
        <v>452</v>
      </c>
      <c r="F6" s="695" t="s">
        <v>1250</v>
      </c>
      <c r="G6" s="43">
        <v>45772</v>
      </c>
      <c r="H6" s="1130">
        <v>0.64700000000000002</v>
      </c>
      <c r="I6" s="1130">
        <v>57.25</v>
      </c>
      <c r="J6" s="1130">
        <v>100</v>
      </c>
      <c r="K6" s="1154">
        <v>16</v>
      </c>
      <c r="L6" s="9">
        <f t="shared" ref="L6:O6" si="3">IF(Q6="","",Q6/$I6-1)</f>
        <v>0.25764192139737996</v>
      </c>
      <c r="M6" s="9">
        <f t="shared" si="3"/>
        <v>0.22270742358078599</v>
      </c>
      <c r="N6" s="9" t="str">
        <f t="shared" si="3"/>
        <v/>
      </c>
      <c r="O6" s="177" t="str">
        <f t="shared" si="3"/>
        <v/>
      </c>
      <c r="P6" s="1130"/>
      <c r="Q6" s="1129">
        <v>72</v>
      </c>
      <c r="R6" s="1130">
        <v>70</v>
      </c>
      <c r="S6" s="1130"/>
      <c r="T6" s="1154"/>
      <c r="U6" s="1130"/>
      <c r="V6" s="1129">
        <f t="shared" si="1"/>
        <v>73.25</v>
      </c>
      <c r="W6" s="1130">
        <f t="shared" si="1"/>
        <v>71.25</v>
      </c>
      <c r="X6" s="1130" t="str">
        <f t="shared" si="1"/>
        <v/>
      </c>
      <c r="Y6" s="1154" t="str">
        <f t="shared" si="1"/>
        <v/>
      </c>
      <c r="Z6" s="8"/>
      <c r="AA6" s="8"/>
      <c r="AB6" s="8"/>
      <c r="AC6" s="8"/>
      <c r="AD6" s="8"/>
    </row>
    <row r="7" spans="1:30" s="577" customFormat="1" ht="16" x14ac:dyDescent="0.2">
      <c r="A7" s="175" t="s">
        <v>20</v>
      </c>
      <c r="B7" s="10" t="s">
        <v>2190</v>
      </c>
      <c r="C7" s="695" t="s">
        <v>2191</v>
      </c>
      <c r="D7" s="695" t="str">
        <f>VLOOKUP(C7,'Items in Tally'!$A$2:$D$4982,2,FALSE)</f>
        <v>498 PC</v>
      </c>
      <c r="E7" s="695"/>
      <c r="F7" s="695" t="s">
        <v>17</v>
      </c>
      <c r="G7" s="43">
        <v>45772</v>
      </c>
      <c r="H7" s="1130">
        <v>2.2000000000000002</v>
      </c>
      <c r="I7" s="125">
        <v>26.6</v>
      </c>
      <c r="J7" s="1130">
        <v>200</v>
      </c>
      <c r="K7" s="1154">
        <v>12</v>
      </c>
      <c r="L7" s="9">
        <f t="shared" ref="L7:O7" si="4">IF(Q7="","",Q7/$I7-1)</f>
        <v>0.35338345864661647</v>
      </c>
      <c r="M7" s="9">
        <f t="shared" si="4"/>
        <v>0.27819548872180455</v>
      </c>
      <c r="N7" s="9" t="str">
        <f t="shared" si="4"/>
        <v/>
      </c>
      <c r="O7" s="177" t="str">
        <f t="shared" si="4"/>
        <v/>
      </c>
      <c r="P7" s="1130"/>
      <c r="Q7" s="1129">
        <v>36</v>
      </c>
      <c r="R7" s="1130">
        <v>34</v>
      </c>
      <c r="S7" s="1130"/>
      <c r="T7" s="1154"/>
      <c r="U7" s="1130"/>
      <c r="V7" s="1129">
        <f t="shared" si="1"/>
        <v>36.75</v>
      </c>
      <c r="W7" s="1130">
        <f t="shared" si="1"/>
        <v>34.75</v>
      </c>
      <c r="X7" s="1130" t="str">
        <f t="shared" si="1"/>
        <v/>
      </c>
      <c r="Y7" s="1154" t="str">
        <f t="shared" si="1"/>
        <v/>
      </c>
      <c r="Z7" s="8"/>
      <c r="AA7" s="8"/>
      <c r="AB7" s="8"/>
      <c r="AC7" s="8"/>
      <c r="AD7" s="8"/>
    </row>
    <row r="8" spans="1:30" s="652" customFormat="1" ht="16" x14ac:dyDescent="0.2">
      <c r="A8" s="649" t="s">
        <v>20</v>
      </c>
      <c r="B8" s="684" t="s">
        <v>2192</v>
      </c>
      <c r="C8" s="709" t="s">
        <v>2193</v>
      </c>
      <c r="D8" s="708" t="str">
        <f>VLOOKUP(C8,'Items in Tally'!$A$2:$D$4982,2,FALSE)</f>
        <v>1016 PC</v>
      </c>
      <c r="E8" s="709" t="s">
        <v>1263</v>
      </c>
      <c r="F8" s="709" t="s">
        <v>418</v>
      </c>
      <c r="G8" s="765">
        <v>45682</v>
      </c>
      <c r="H8" s="823">
        <v>0.2</v>
      </c>
      <c r="I8" s="681">
        <v>17.75</v>
      </c>
      <c r="J8" s="823">
        <v>200</v>
      </c>
      <c r="K8" s="809">
        <v>13</v>
      </c>
      <c r="L8" s="651">
        <f t="shared" ref="L8:O8" si="5">IF(Q8="","",Q8/$I8-1)</f>
        <v>0.57746478873239426</v>
      </c>
      <c r="M8" s="651">
        <f t="shared" si="5"/>
        <v>0.46478873239436624</v>
      </c>
      <c r="N8" s="651" t="str">
        <f t="shared" si="5"/>
        <v/>
      </c>
      <c r="O8" s="674" t="str">
        <f t="shared" si="5"/>
        <v/>
      </c>
      <c r="P8" s="823"/>
      <c r="Q8" s="826">
        <v>28</v>
      </c>
      <c r="R8" s="823">
        <v>26</v>
      </c>
      <c r="S8" s="823"/>
      <c r="T8" s="809"/>
      <c r="U8" s="823"/>
      <c r="V8" s="826">
        <f t="shared" si="1"/>
        <v>28.5</v>
      </c>
      <c r="W8" s="823">
        <f t="shared" si="1"/>
        <v>26.5</v>
      </c>
      <c r="X8" s="823" t="str">
        <f t="shared" si="1"/>
        <v/>
      </c>
      <c r="Y8" s="809" t="str">
        <f t="shared" si="1"/>
        <v/>
      </c>
      <c r="Z8" s="823"/>
      <c r="AA8" s="650"/>
      <c r="AB8" s="650"/>
      <c r="AC8" s="650"/>
      <c r="AD8" s="650"/>
    </row>
    <row r="9" spans="1:30" s="577" customFormat="1" ht="16" x14ac:dyDescent="0.2">
      <c r="A9" s="175" t="s">
        <v>20</v>
      </c>
      <c r="B9" s="10" t="s">
        <v>342</v>
      </c>
      <c r="C9" s="695" t="s">
        <v>2194</v>
      </c>
      <c r="D9" s="708" t="str">
        <f>VLOOKUP(C9,'Items in Tally'!$A$2:$D$4982,2,FALSE)</f>
        <v>200 PC</v>
      </c>
      <c r="E9" s="695"/>
      <c r="F9" s="695" t="s">
        <v>167</v>
      </c>
      <c r="G9" s="43">
        <v>45772</v>
      </c>
      <c r="H9" s="1130">
        <v>0.64700000000000002</v>
      </c>
      <c r="I9" s="125">
        <v>57.25</v>
      </c>
      <c r="J9" s="1130"/>
      <c r="K9" s="1154"/>
      <c r="L9" s="9"/>
      <c r="M9" s="9"/>
      <c r="N9" s="9"/>
      <c r="O9" s="177"/>
      <c r="P9" s="1130"/>
      <c r="Q9" s="1129">
        <v>72</v>
      </c>
      <c r="R9" s="1130">
        <v>70</v>
      </c>
      <c r="S9" s="1130"/>
      <c r="T9" s="1154"/>
      <c r="U9" s="1130"/>
      <c r="V9" s="1129">
        <f>IF(Q9="","",CEILING(Q9*1.015,0.25))</f>
        <v>73.25</v>
      </c>
      <c r="W9" s="1130">
        <f>IF(R9="","",CEILING(R9*1.015,0.25))</f>
        <v>71.25</v>
      </c>
      <c r="X9" s="1130"/>
      <c r="Y9" s="1154"/>
      <c r="Z9" s="1130"/>
      <c r="AA9" s="8"/>
      <c r="AB9" s="8"/>
      <c r="AC9" s="8"/>
      <c r="AD9" s="8"/>
    </row>
    <row r="10" spans="1:30" s="577" customFormat="1" ht="16" x14ac:dyDescent="0.2">
      <c r="A10" s="175" t="s">
        <v>20</v>
      </c>
      <c r="B10" s="10" t="s">
        <v>2195</v>
      </c>
      <c r="C10" s="695" t="s">
        <v>2196</v>
      </c>
      <c r="D10" s="695" t="str">
        <f>VLOOKUP(C10,'Items in Tally'!$A$2:$D$4982,2,FALSE)</f>
        <v>160 PC</v>
      </c>
      <c r="E10" s="695"/>
      <c r="F10" s="695"/>
      <c r="G10" s="43">
        <v>45772</v>
      </c>
      <c r="H10" s="1130">
        <v>1.7</v>
      </c>
      <c r="I10" s="125">
        <v>21</v>
      </c>
      <c r="J10" s="1130"/>
      <c r="K10" s="1154"/>
      <c r="L10" s="9"/>
      <c r="M10" s="9"/>
      <c r="N10" s="9"/>
      <c r="O10" s="177"/>
      <c r="P10" s="1130"/>
      <c r="Q10" s="1129">
        <v>34</v>
      </c>
      <c r="R10" s="1130">
        <v>32</v>
      </c>
      <c r="S10" s="1130"/>
      <c r="T10" s="1154"/>
      <c r="U10" s="1130"/>
      <c r="V10" s="1129">
        <f>IF(Q10="","",CEILING(Q10*1.015,0.25))</f>
        <v>34.75</v>
      </c>
      <c r="W10" s="1130">
        <f>IF(R10="","",CEILING(R10*1.015,0.25))</f>
        <v>32.5</v>
      </c>
      <c r="X10" s="1130"/>
      <c r="Y10" s="1154"/>
      <c r="Z10" s="1130"/>
      <c r="AA10" s="8"/>
      <c r="AB10" s="8"/>
      <c r="AC10" s="8"/>
      <c r="AD10" s="8"/>
    </row>
    <row r="11" spans="1:30" s="577" customFormat="1" ht="16" x14ac:dyDescent="0.2">
      <c r="A11" s="175" t="s">
        <v>20</v>
      </c>
      <c r="B11" s="10" t="s">
        <v>2197</v>
      </c>
      <c r="C11" s="695" t="s">
        <v>2198</v>
      </c>
      <c r="D11" s="708" t="str">
        <f>VLOOKUP(C11,'Items in Tally'!$A$2:$D$4982,2,FALSE)</f>
        <v>10640 PC</v>
      </c>
      <c r="E11" s="695" t="s">
        <v>2199</v>
      </c>
      <c r="F11" s="695" t="s">
        <v>2200</v>
      </c>
      <c r="G11" s="43">
        <v>45772</v>
      </c>
      <c r="H11" s="1130">
        <v>0.16300000000000001</v>
      </c>
      <c r="I11" s="125">
        <v>14.4</v>
      </c>
      <c r="J11" s="1131">
        <v>200</v>
      </c>
      <c r="K11" s="178">
        <v>13</v>
      </c>
      <c r="L11" s="9">
        <f t="shared" ref="L11:L12" si="6">IF(Q11="","",Q11/$I11-1)</f>
        <v>0.31944444444444442</v>
      </c>
      <c r="M11" s="9">
        <f t="shared" ref="M11:M12" si="7">IF(R11="","",R11/$I11-1)</f>
        <v>0.2847222222222221</v>
      </c>
      <c r="N11" s="9">
        <f t="shared" ref="N11:N12" si="8">IF(S11="","",S11/$I11-1)</f>
        <v>0.21527777777777768</v>
      </c>
      <c r="O11" s="177">
        <f t="shared" ref="O11:O12" si="9">IF(T11="","",T11/$I11-1)</f>
        <v>0.19791666666666674</v>
      </c>
      <c r="P11" s="8"/>
      <c r="Q11" s="1129">
        <v>19</v>
      </c>
      <c r="R11" s="1130">
        <v>18.5</v>
      </c>
      <c r="S11" s="1130">
        <v>17.5</v>
      </c>
      <c r="T11" s="1045">
        <v>17.25</v>
      </c>
      <c r="U11" s="8"/>
      <c r="V11" s="1129">
        <f t="shared" ref="V11:V12" si="10">IF(Q11="","",CEILING(Q11*1.015,0.25))</f>
        <v>19.5</v>
      </c>
      <c r="W11" s="1130">
        <f t="shared" ref="W11:W12" si="11">IF(R11="","",CEILING(R11*1.015,0.25))</f>
        <v>19</v>
      </c>
      <c r="X11" s="1130">
        <f t="shared" ref="X11:X12" si="12">IF(S11="","",CEILING(S11*1.015,0.25))</f>
        <v>18</v>
      </c>
      <c r="Y11" s="1154">
        <f t="shared" ref="Y11:Y12" si="13">IF(T11="","",CEILING(T11*1.015,0.25))</f>
        <v>17.75</v>
      </c>
      <c r="Z11" s="8"/>
      <c r="AA11" s="8"/>
      <c r="AB11" s="8"/>
      <c r="AC11" s="8"/>
      <c r="AD11" s="8"/>
    </row>
    <row r="12" spans="1:30" s="577" customFormat="1" ht="16" x14ac:dyDescent="0.2">
      <c r="A12" s="175" t="s">
        <v>20</v>
      </c>
      <c r="B12" s="10" t="s">
        <v>2201</v>
      </c>
      <c r="C12" s="705" t="s">
        <v>2202</v>
      </c>
      <c r="D12" s="708" t="str">
        <f>VLOOKUP(C12,'Items in Tally'!$A$2:$D$4982,2,FALSE)</f>
        <v>4660 PC</v>
      </c>
      <c r="E12" s="695" t="s">
        <v>146</v>
      </c>
      <c r="F12" s="695" t="s">
        <v>1351</v>
      </c>
      <c r="G12" s="43">
        <v>45772</v>
      </c>
      <c r="H12" s="1130">
        <v>1</v>
      </c>
      <c r="I12" s="125">
        <v>12.2</v>
      </c>
      <c r="J12" s="1131">
        <v>200</v>
      </c>
      <c r="K12" s="178">
        <v>13</v>
      </c>
      <c r="L12" s="9">
        <f t="shared" si="6"/>
        <v>0.47540983606557385</v>
      </c>
      <c r="M12" s="9">
        <f t="shared" si="7"/>
        <v>0.35245901639344268</v>
      </c>
      <c r="N12" s="9">
        <f t="shared" si="8"/>
        <v>0.3114754098360657</v>
      </c>
      <c r="O12" s="177">
        <f t="shared" si="9"/>
        <v>0.27049180327868849</v>
      </c>
      <c r="P12" s="8"/>
      <c r="Q12" s="1129">
        <v>18</v>
      </c>
      <c r="R12" s="1130">
        <v>16.5</v>
      </c>
      <c r="S12" s="1130">
        <v>16</v>
      </c>
      <c r="T12" s="1154">
        <v>15.5</v>
      </c>
      <c r="U12" s="8"/>
      <c r="V12" s="1129">
        <f t="shared" si="10"/>
        <v>18.5</v>
      </c>
      <c r="W12" s="1130">
        <f t="shared" si="11"/>
        <v>16.75</v>
      </c>
      <c r="X12" s="1130">
        <f t="shared" si="12"/>
        <v>16.25</v>
      </c>
      <c r="Y12" s="1154">
        <f t="shared" si="13"/>
        <v>15.75</v>
      </c>
      <c r="Z12" s="8"/>
      <c r="AA12" s="8"/>
      <c r="AB12" s="8"/>
      <c r="AC12" s="8"/>
      <c r="AD12" s="8"/>
    </row>
    <row r="13" spans="1:30" s="652" customFormat="1" ht="16" x14ac:dyDescent="0.2">
      <c r="A13" s="649" t="s">
        <v>20</v>
      </c>
      <c r="B13" s="684" t="s">
        <v>356</v>
      </c>
      <c r="C13" s="709" t="s">
        <v>2203</v>
      </c>
      <c r="D13" s="708" t="str">
        <f>VLOOKUP(C13,'Items in Tally'!$A$2:$D$4982,2,FALSE)</f>
        <v>310 PC</v>
      </c>
      <c r="E13" s="709"/>
      <c r="F13" s="709"/>
      <c r="G13" s="765">
        <v>45528</v>
      </c>
      <c r="H13" s="823">
        <v>4.3</v>
      </c>
      <c r="I13" s="681">
        <v>52</v>
      </c>
      <c r="J13" s="827"/>
      <c r="K13" s="669"/>
      <c r="L13" s="651"/>
      <c r="M13" s="651"/>
      <c r="N13" s="651"/>
      <c r="O13" s="674"/>
      <c r="P13" s="650"/>
      <c r="Q13" s="826">
        <v>64</v>
      </c>
      <c r="R13" s="823">
        <v>62</v>
      </c>
      <c r="S13" s="823"/>
      <c r="T13" s="809"/>
      <c r="U13" s="823"/>
      <c r="V13" s="826">
        <f t="shared" ref="V13:W15" si="14">IF(Q13="","",CEILING(Q13*1.015,0.25))</f>
        <v>65</v>
      </c>
      <c r="W13" s="823">
        <f t="shared" si="14"/>
        <v>63</v>
      </c>
      <c r="X13" s="823"/>
      <c r="Y13" s="809"/>
      <c r="Z13" s="650"/>
      <c r="AA13" s="650"/>
      <c r="AB13" s="650"/>
      <c r="AC13" s="650"/>
      <c r="AD13" s="650"/>
    </row>
    <row r="14" spans="1:30" s="578" customFormat="1" ht="16" x14ac:dyDescent="0.2">
      <c r="A14" s="171" t="s">
        <v>20</v>
      </c>
      <c r="B14" s="40" t="s">
        <v>2204</v>
      </c>
      <c r="C14" s="695" t="s">
        <v>2205</v>
      </c>
      <c r="D14" s="708" t="str">
        <f>VLOOKUP(C14,'Items in Tally'!$A$2:$D$4982,2,FALSE)</f>
        <v>300 PC</v>
      </c>
      <c r="E14" s="695"/>
      <c r="F14" s="695"/>
      <c r="G14" s="44">
        <v>45222</v>
      </c>
      <c r="H14" s="1150">
        <v>0.27</v>
      </c>
      <c r="I14" s="133">
        <v>23</v>
      </c>
      <c r="J14" s="1148"/>
      <c r="K14" s="173"/>
      <c r="L14" s="6"/>
      <c r="M14" s="6"/>
      <c r="N14" s="6"/>
      <c r="O14" s="172"/>
      <c r="P14" s="5"/>
      <c r="Q14" s="1122">
        <v>32</v>
      </c>
      <c r="R14" s="1150">
        <v>30</v>
      </c>
      <c r="S14" s="1150"/>
      <c r="T14" s="1045"/>
      <c r="U14" s="1150"/>
      <c r="V14" s="1122">
        <f t="shared" si="14"/>
        <v>32.5</v>
      </c>
      <c r="W14" s="1150">
        <f t="shared" si="14"/>
        <v>30.5</v>
      </c>
      <c r="X14" s="1150"/>
      <c r="Y14" s="1045"/>
      <c r="Z14" s="5"/>
      <c r="AA14" s="5"/>
      <c r="AB14" s="5"/>
      <c r="AC14" s="5"/>
      <c r="AD14" s="5"/>
    </row>
    <row r="15" spans="1:30" s="578" customFormat="1" ht="16" x14ac:dyDescent="0.2">
      <c r="A15" s="171" t="s">
        <v>20</v>
      </c>
      <c r="B15" s="40" t="s">
        <v>360</v>
      </c>
      <c r="C15" s="705" t="s">
        <v>2206</v>
      </c>
      <c r="D15" s="708" t="str">
        <f>VLOOKUP(C15,'Items in Tally'!$A$2:$D$4982,2,FALSE)</f>
        <v>950 PC</v>
      </c>
      <c r="E15" s="705" t="s">
        <v>702</v>
      </c>
      <c r="F15" s="705" t="s">
        <v>2051</v>
      </c>
      <c r="G15" s="44">
        <v>45559</v>
      </c>
      <c r="H15" s="1150">
        <v>1.5</v>
      </c>
      <c r="I15" s="133">
        <v>19</v>
      </c>
      <c r="J15" s="1148"/>
      <c r="K15" s="173"/>
      <c r="L15" s="6"/>
      <c r="M15" s="6"/>
      <c r="N15" s="6"/>
      <c r="O15" s="172"/>
      <c r="P15" s="5"/>
      <c r="Q15" s="1122">
        <v>32</v>
      </c>
      <c r="R15" s="1150">
        <v>30</v>
      </c>
      <c r="S15" s="1150"/>
      <c r="T15" s="1045"/>
      <c r="U15" s="1150"/>
      <c r="V15" s="1122">
        <f t="shared" si="14"/>
        <v>32.5</v>
      </c>
      <c r="W15" s="1150">
        <f t="shared" si="14"/>
        <v>30.5</v>
      </c>
      <c r="X15" s="1150"/>
      <c r="Y15" s="1045"/>
      <c r="Z15" s="5"/>
      <c r="AA15" s="5"/>
      <c r="AB15" s="5"/>
      <c r="AC15" s="5"/>
      <c r="AD15" s="5"/>
    </row>
    <row r="16" spans="1:30" s="624" customFormat="1" ht="16" x14ac:dyDescent="0.2">
      <c r="A16" s="536" t="s">
        <v>44</v>
      </c>
      <c r="B16" s="596" t="s">
        <v>1765</v>
      </c>
      <c r="C16" s="708" t="s">
        <v>2207</v>
      </c>
      <c r="D16" s="708" t="str">
        <f>VLOOKUP(C16,'Items in Tally'!$A$2:$D$4982,2,FALSE)</f>
        <v>100 PC</v>
      </c>
      <c r="E16" s="708"/>
      <c r="F16" s="708" t="s">
        <v>1301</v>
      </c>
      <c r="G16" s="597">
        <v>45467</v>
      </c>
      <c r="H16" s="1157">
        <v>2.2999999999999998</v>
      </c>
      <c r="I16" s="1157">
        <v>28</v>
      </c>
      <c r="J16" s="1157">
        <v>200</v>
      </c>
      <c r="K16" s="539">
        <v>14</v>
      </c>
      <c r="L16" s="120">
        <f t="shared" ref="L16:O16" si="15">IF(Q16="","",Q16/$I16-1)</f>
        <v>0.35714285714285721</v>
      </c>
      <c r="M16" s="120">
        <f t="shared" si="15"/>
        <v>0.28571428571428581</v>
      </c>
      <c r="N16" s="120" t="str">
        <f t="shared" si="15"/>
        <v/>
      </c>
      <c r="O16" s="599" t="str">
        <f t="shared" si="15"/>
        <v/>
      </c>
      <c r="P16" s="1157"/>
      <c r="Q16" s="1159">
        <v>38</v>
      </c>
      <c r="R16" s="1157">
        <v>36</v>
      </c>
      <c r="S16" s="1157"/>
      <c r="T16" s="539"/>
      <c r="U16" s="1157"/>
      <c r="V16" s="1159">
        <f t="shared" ref="V16:Y16" si="16">IF(Q16="","",CEILING(Q16*1.015,0.25))</f>
        <v>38.75</v>
      </c>
      <c r="W16" s="1157">
        <f t="shared" si="16"/>
        <v>36.75</v>
      </c>
      <c r="X16" s="1157" t="str">
        <f t="shared" si="16"/>
        <v/>
      </c>
      <c r="Y16" s="539" t="str">
        <f t="shared" si="16"/>
        <v/>
      </c>
      <c r="Z16" s="119"/>
      <c r="AA16" s="119"/>
      <c r="AB16" s="119"/>
      <c r="AC16" s="119"/>
      <c r="AD16" s="119"/>
    </row>
    <row r="17" spans="1:30" s="578" customFormat="1" ht="16" x14ac:dyDescent="0.2">
      <c r="A17" s="171" t="s">
        <v>44</v>
      </c>
      <c r="B17" s="40" t="s">
        <v>2208</v>
      </c>
      <c r="C17" s="705" t="s">
        <v>2209</v>
      </c>
      <c r="D17" s="708" t="str">
        <f>VLOOKUP(C17,'Items in Tally'!$A$2:$D$4982,2,FALSE)</f>
        <v>610 PC</v>
      </c>
      <c r="E17" s="705"/>
      <c r="F17" s="705"/>
      <c r="G17" s="44">
        <v>45559</v>
      </c>
      <c r="H17" s="1150">
        <v>1.8</v>
      </c>
      <c r="I17" s="1150">
        <v>22</v>
      </c>
      <c r="J17" s="1150">
        <v>100</v>
      </c>
      <c r="K17" s="1045">
        <v>7</v>
      </c>
      <c r="L17" s="6">
        <f t="shared" ref="L17:O17" si="17">IF(Q17="","",Q17/$I17-1)</f>
        <v>0.63636363636363646</v>
      </c>
      <c r="M17" s="6">
        <f t="shared" si="17"/>
        <v>0.54545454545454541</v>
      </c>
      <c r="N17" s="6" t="str">
        <f t="shared" si="17"/>
        <v/>
      </c>
      <c r="O17" s="172" t="str">
        <f t="shared" si="17"/>
        <v/>
      </c>
      <c r="P17" s="1150"/>
      <c r="Q17" s="1122">
        <v>36</v>
      </c>
      <c r="R17" s="1150">
        <v>34</v>
      </c>
      <c r="S17" s="1150"/>
      <c r="T17" s="1045"/>
      <c r="U17" s="1150"/>
      <c r="V17" s="1122">
        <f t="shared" ref="V17:Y17" si="18">IF(Q17="","",CEILING(Q17*1.015,0.25))</f>
        <v>36.75</v>
      </c>
      <c r="W17" s="1150">
        <f t="shared" si="18"/>
        <v>34.75</v>
      </c>
      <c r="X17" s="1150" t="str">
        <f t="shared" si="18"/>
        <v/>
      </c>
      <c r="Y17" s="1045" t="str">
        <f t="shared" si="18"/>
        <v/>
      </c>
      <c r="Z17" s="5"/>
      <c r="AA17" s="5"/>
      <c r="AB17" s="5"/>
      <c r="AC17" s="5"/>
      <c r="AD17" s="5"/>
    </row>
    <row r="18" spans="1:30" ht="16" x14ac:dyDescent="0.2">
      <c r="A18" s="175" t="s">
        <v>44</v>
      </c>
      <c r="B18" s="10" t="s">
        <v>2210</v>
      </c>
      <c r="C18" s="695" t="s">
        <v>2211</v>
      </c>
      <c r="D18" s="708" t="str">
        <f>VLOOKUP(C18,'Items in Tally'!$A$2:$D$4982,2,FALSE)</f>
        <v>50 PC</v>
      </c>
      <c r="E18" s="695"/>
      <c r="F18" s="695" t="s">
        <v>16</v>
      </c>
      <c r="G18" s="43">
        <v>45039</v>
      </c>
      <c r="H18" s="1130">
        <v>2.2999999999999998</v>
      </c>
      <c r="I18" s="1130">
        <v>28.3</v>
      </c>
      <c r="J18" s="1130">
        <v>100</v>
      </c>
      <c r="K18" s="1154">
        <v>7</v>
      </c>
      <c r="L18" s="9">
        <f t="shared" ref="L18:O18" si="19">IF(Q18="","",Q18/$I18-1)</f>
        <v>0.30742049469964661</v>
      </c>
      <c r="M18" s="9">
        <f t="shared" si="19"/>
        <v>0.23674911660777376</v>
      </c>
      <c r="N18" s="9" t="str">
        <f t="shared" si="19"/>
        <v/>
      </c>
      <c r="O18" s="177" t="str">
        <f t="shared" si="19"/>
        <v/>
      </c>
      <c r="P18" s="1130"/>
      <c r="Q18" s="1129">
        <v>37</v>
      </c>
      <c r="R18" s="1130">
        <v>35</v>
      </c>
      <c r="S18" s="1130"/>
      <c r="T18" s="1154"/>
      <c r="U18" s="1130"/>
      <c r="V18" s="1129">
        <f t="shared" ref="V18:Y18" si="20">IF(Q18="","",CEILING(Q18*1.015,0.25))</f>
        <v>37.75</v>
      </c>
      <c r="W18" s="1130">
        <f t="shared" si="20"/>
        <v>35.75</v>
      </c>
      <c r="X18" s="1130" t="str">
        <f t="shared" si="20"/>
        <v/>
      </c>
      <c r="Y18" s="1154" t="str">
        <f t="shared" si="20"/>
        <v/>
      </c>
      <c r="Z18" s="8"/>
      <c r="AA18" s="8"/>
      <c r="AB18" s="8"/>
      <c r="AC18" s="8"/>
      <c r="AD18" s="8"/>
    </row>
    <row r="19" spans="1:30" s="578" customFormat="1" ht="16" x14ac:dyDescent="0.2">
      <c r="A19" s="171" t="s">
        <v>44</v>
      </c>
      <c r="B19" s="40" t="s">
        <v>2212</v>
      </c>
      <c r="C19" s="695" t="s">
        <v>2213</v>
      </c>
      <c r="D19" s="708" t="str">
        <f>VLOOKUP(C19,'Items in Tally'!$A$2:$D$4982,2,FALSE)</f>
        <v>200 PC</v>
      </c>
      <c r="E19" s="695"/>
      <c r="F19" s="695"/>
      <c r="G19" s="44">
        <v>44764</v>
      </c>
      <c r="H19" s="1150">
        <v>2.4</v>
      </c>
      <c r="I19" s="133">
        <v>30</v>
      </c>
      <c r="J19" s="1150">
        <v>100</v>
      </c>
      <c r="K19" s="1045">
        <v>7</v>
      </c>
      <c r="L19" s="6">
        <f t="shared" ref="L19:O19" si="21">IF(Q19="","",Q19/$I19-1)</f>
        <v>0.26666666666666661</v>
      </c>
      <c r="M19" s="6">
        <f t="shared" si="21"/>
        <v>0.19999999999999996</v>
      </c>
      <c r="N19" s="6" t="str">
        <f t="shared" si="21"/>
        <v/>
      </c>
      <c r="O19" s="172" t="str">
        <f t="shared" si="21"/>
        <v/>
      </c>
      <c r="P19" s="1150"/>
      <c r="Q19" s="1122">
        <v>38</v>
      </c>
      <c r="R19" s="1150">
        <v>36</v>
      </c>
      <c r="S19" s="1150"/>
      <c r="T19" s="1045"/>
      <c r="U19" s="1150"/>
      <c r="V19" s="1122">
        <f t="shared" ref="V19:Y19" si="22">IF(Q19="","",CEILING(Q19*1.015,0.25))</f>
        <v>38.75</v>
      </c>
      <c r="W19" s="1150">
        <f t="shared" si="22"/>
        <v>36.75</v>
      </c>
      <c r="X19" s="1150" t="str">
        <f t="shared" si="22"/>
        <v/>
      </c>
      <c r="Y19" s="1045" t="str">
        <f t="shared" si="22"/>
        <v/>
      </c>
      <c r="Z19" s="1150"/>
      <c r="AA19" s="5"/>
      <c r="AB19" s="5"/>
      <c r="AC19" s="5"/>
      <c r="AD19" s="5"/>
    </row>
    <row r="20" spans="1:30" s="578" customFormat="1" ht="16" x14ac:dyDescent="0.2">
      <c r="A20" s="171" t="s">
        <v>44</v>
      </c>
      <c r="B20" s="40" t="s">
        <v>2214</v>
      </c>
      <c r="C20" s="705" t="s">
        <v>2215</v>
      </c>
      <c r="D20" s="708" t="str">
        <f>VLOOKUP(C20,'Items in Tally'!$A$2:$D$4982,2,FALSE)</f>
        <v>20 PC</v>
      </c>
      <c r="E20" s="705"/>
      <c r="F20" s="705"/>
      <c r="G20" s="44">
        <v>45467</v>
      </c>
      <c r="H20" s="107">
        <v>2.2999999999999998</v>
      </c>
      <c r="I20" s="133">
        <v>28</v>
      </c>
      <c r="J20" s="1150">
        <v>100</v>
      </c>
      <c r="K20" s="1045">
        <v>7</v>
      </c>
      <c r="L20" s="6">
        <f t="shared" ref="L20:O20" si="23">IF(Q20="","",Q20/$I20-1)</f>
        <v>0.39285714285714279</v>
      </c>
      <c r="M20" s="6">
        <f t="shared" si="23"/>
        <v>0.3214285714285714</v>
      </c>
      <c r="N20" s="6" t="str">
        <f t="shared" si="23"/>
        <v/>
      </c>
      <c r="O20" s="172" t="str">
        <f t="shared" si="23"/>
        <v/>
      </c>
      <c r="P20" s="1150"/>
      <c r="Q20" s="1122">
        <v>39</v>
      </c>
      <c r="R20" s="1150">
        <v>37</v>
      </c>
      <c r="S20" s="1150"/>
      <c r="T20" s="1045"/>
      <c r="U20" s="1150"/>
      <c r="V20" s="1122">
        <f t="shared" ref="V20:Y20" si="24">IF(Q20="","",CEILING(Q20*1.015,0.25))</f>
        <v>39.75</v>
      </c>
      <c r="W20" s="1150">
        <f t="shared" si="24"/>
        <v>37.75</v>
      </c>
      <c r="X20" s="1150" t="str">
        <f t="shared" si="24"/>
        <v/>
      </c>
      <c r="Y20" s="1045" t="str">
        <f t="shared" si="24"/>
        <v/>
      </c>
      <c r="Z20" s="5"/>
      <c r="AA20" s="5"/>
      <c r="AB20" s="5"/>
      <c r="AC20" s="5"/>
      <c r="AD20" s="5"/>
    </row>
    <row r="21" spans="1:30" s="577" customFormat="1" ht="16" x14ac:dyDescent="0.2">
      <c r="A21" s="175" t="s">
        <v>44</v>
      </c>
      <c r="B21" s="10" t="s">
        <v>2216</v>
      </c>
      <c r="C21" s="695" t="s">
        <v>2217</v>
      </c>
      <c r="D21" s="708" t="str">
        <f>VLOOKUP(C21,'Items in Tally'!$A$2:$D$4982,2,FALSE)</f>
        <v>350 PC</v>
      </c>
      <c r="E21" s="695" t="s">
        <v>363</v>
      </c>
      <c r="F21" s="695" t="s">
        <v>1270</v>
      </c>
      <c r="G21" s="43">
        <v>45559</v>
      </c>
      <c r="H21" s="1130">
        <v>1.7</v>
      </c>
      <c r="I21" s="125">
        <v>21</v>
      </c>
      <c r="J21" s="1130"/>
      <c r="K21" s="1154">
        <v>7</v>
      </c>
      <c r="L21" s="9">
        <f t="shared" ref="L21:O21" si="25">IF(Q21="","",Q21/$I21-1)</f>
        <v>0.61904761904761907</v>
      </c>
      <c r="M21" s="9">
        <f t="shared" si="25"/>
        <v>0.52380952380952372</v>
      </c>
      <c r="N21" s="9" t="str">
        <f t="shared" si="25"/>
        <v/>
      </c>
      <c r="O21" s="177" t="str">
        <f t="shared" si="25"/>
        <v/>
      </c>
      <c r="P21" s="1130"/>
      <c r="Q21" s="1129">
        <v>34</v>
      </c>
      <c r="R21" s="1130">
        <v>32</v>
      </c>
      <c r="S21" s="1130"/>
      <c r="T21" s="1154"/>
      <c r="U21" s="1130"/>
      <c r="V21" s="1129">
        <f t="shared" ref="V21:Y21" si="26">IF(Q21="","",CEILING(Q21*1.015,0.25))</f>
        <v>34.75</v>
      </c>
      <c r="W21" s="1130">
        <f t="shared" si="26"/>
        <v>32.5</v>
      </c>
      <c r="X21" s="1130" t="str">
        <f t="shared" si="26"/>
        <v/>
      </c>
      <c r="Y21" s="1154" t="str">
        <f t="shared" si="26"/>
        <v/>
      </c>
      <c r="Z21" s="8"/>
      <c r="AA21" s="8"/>
      <c r="AB21" s="8"/>
      <c r="AC21" s="8"/>
      <c r="AD21" s="8"/>
    </row>
    <row r="22" spans="1:30" x14ac:dyDescent="0.2">
      <c r="A22" s="165"/>
      <c r="B22" s="1133"/>
      <c r="C22" s="1133"/>
      <c r="D22" s="1133"/>
      <c r="E22" s="1133"/>
      <c r="F22" s="1133"/>
      <c r="G22" s="13"/>
      <c r="H22" s="1133"/>
      <c r="I22" s="14"/>
      <c r="J22" s="46"/>
      <c r="K22" s="310"/>
      <c r="L22" s="15"/>
      <c r="M22" s="15"/>
      <c r="N22" s="15"/>
      <c r="O22" s="483"/>
      <c r="P22" s="1133"/>
      <c r="Q22" s="1132"/>
      <c r="R22" s="1133"/>
      <c r="S22" s="1133"/>
      <c r="T22" s="166"/>
      <c r="U22" s="1133"/>
      <c r="V22" s="1132" t="str">
        <f t="shared" ref="V22:Y22" si="27">IF(Q22="","",CEILING(Q22*1.015,0.25))</f>
        <v/>
      </c>
      <c r="W22" s="1133" t="str">
        <f t="shared" si="27"/>
        <v/>
      </c>
      <c r="X22" s="1133" t="str">
        <f t="shared" si="27"/>
        <v/>
      </c>
      <c r="Y22" s="166" t="str">
        <f t="shared" si="27"/>
        <v/>
      </c>
      <c r="Z22" s="1"/>
      <c r="AA22" s="1"/>
      <c r="AB22" s="1"/>
      <c r="AC22" s="1"/>
      <c r="AD22" s="1"/>
    </row>
    <row r="23" spans="1:30" x14ac:dyDescent="0.2">
      <c r="A23" s="191"/>
      <c r="B23" s="197"/>
      <c r="C23" s="197"/>
      <c r="D23" s="197"/>
      <c r="E23" s="197"/>
      <c r="F23" s="197"/>
      <c r="G23" s="484"/>
      <c r="H23" s="197"/>
      <c r="I23" s="446"/>
      <c r="J23" s="485"/>
      <c r="K23" s="486"/>
      <c r="L23" s="487"/>
      <c r="M23" s="487"/>
      <c r="N23" s="487"/>
      <c r="O23" s="488"/>
      <c r="P23" s="1133"/>
      <c r="Q23" s="196"/>
      <c r="R23" s="197"/>
      <c r="S23" s="197"/>
      <c r="T23" s="489"/>
      <c r="U23" s="18"/>
      <c r="V23" s="196" t="str">
        <f t="shared" ref="V23:Y23" si="28">IF(Q23="","",CEILING(Q23*1.015,0.25))</f>
        <v/>
      </c>
      <c r="W23" s="197" t="str">
        <f t="shared" si="28"/>
        <v/>
      </c>
      <c r="X23" s="197" t="str">
        <f t="shared" si="28"/>
        <v/>
      </c>
      <c r="Y23" s="489" t="str">
        <f t="shared" si="28"/>
        <v/>
      </c>
      <c r="Z23" s="22"/>
      <c r="AA23" s="1"/>
      <c r="AB23" s="1"/>
      <c r="AC23" s="1"/>
      <c r="AD23" s="1"/>
    </row>
    <row r="24" spans="1:30" x14ac:dyDescent="0.2">
      <c r="A24" s="1"/>
      <c r="B24" s="2"/>
      <c r="C24" s="2"/>
      <c r="D24" s="2"/>
      <c r="E24" s="2"/>
      <c r="F24" s="2"/>
      <c r="G24" s="49"/>
      <c r="H24" s="1133"/>
      <c r="I24" s="1133"/>
      <c r="J24" s="1133"/>
      <c r="K24" s="1133"/>
      <c r="L24" s="1133"/>
      <c r="M24" s="1133"/>
      <c r="N24" s="1133"/>
      <c r="O24" s="1133"/>
      <c r="P24" s="1133"/>
      <c r="Q24" s="1133"/>
      <c r="R24" s="1133"/>
      <c r="S24" s="1133"/>
      <c r="T24" s="1133"/>
      <c r="U24" s="1"/>
      <c r="V24" s="1133"/>
      <c r="W24" s="1133"/>
      <c r="X24" s="1133"/>
      <c r="Y24" s="1133"/>
      <c r="Z24" s="1"/>
      <c r="AA24" s="1"/>
      <c r="AB24" s="1"/>
      <c r="AC24" s="1"/>
      <c r="AD24" s="1"/>
    </row>
    <row r="25" spans="1:30" x14ac:dyDescent="0.2">
      <c r="A25" s="1"/>
      <c r="B25" s="2"/>
      <c r="C25" s="2"/>
      <c r="D25" s="2"/>
      <c r="E25" s="2"/>
      <c r="F25" s="2"/>
      <c r="G25" s="49"/>
      <c r="H25" s="1133"/>
      <c r="I25" s="1133"/>
      <c r="J25" s="1133"/>
      <c r="K25" s="1133"/>
      <c r="L25" s="1133"/>
      <c r="M25" s="1133"/>
      <c r="N25" s="1133"/>
      <c r="O25" s="1133"/>
      <c r="P25" s="1133"/>
      <c r="Q25" s="1133"/>
      <c r="R25" s="1133"/>
      <c r="S25" s="1133"/>
      <c r="T25" s="1133"/>
      <c r="U25" s="1"/>
      <c r="V25" s="1133"/>
      <c r="W25" s="1133"/>
      <c r="X25" s="1133"/>
      <c r="Y25" s="1133"/>
      <c r="Z25" s="1"/>
      <c r="AA25" s="1"/>
      <c r="AB25" s="1"/>
      <c r="AC25" s="1"/>
      <c r="AD25" s="1"/>
    </row>
    <row r="26" spans="1:30" x14ac:dyDescent="0.2">
      <c r="A26" s="1"/>
      <c r="B26" s="1145"/>
      <c r="C26" s="1145"/>
      <c r="D26" s="1145"/>
      <c r="E26" s="1145"/>
      <c r="F26" s="1145"/>
      <c r="G26" s="49"/>
      <c r="H26" s="1133"/>
      <c r="I26" s="1133"/>
      <c r="J26" s="1133"/>
      <c r="K26" s="1133"/>
      <c r="L26" s="1133"/>
      <c r="M26" s="1133"/>
      <c r="N26" s="1133"/>
      <c r="O26" s="1133"/>
      <c r="P26" s="1133"/>
      <c r="Q26" s="1187"/>
      <c r="R26" s="1188"/>
      <c r="S26" s="1188"/>
      <c r="T26" s="1188"/>
      <c r="U26" s="1"/>
      <c r="V26" s="1187"/>
      <c r="W26" s="1188"/>
      <c r="X26" s="1188"/>
      <c r="Y26" s="1188"/>
      <c r="Z26" s="1"/>
      <c r="AA26" s="1"/>
      <c r="AB26" s="1"/>
      <c r="AC26" s="1"/>
      <c r="AD26" s="1"/>
    </row>
    <row r="27" spans="1:30" ht="15.75" customHeight="1" x14ac:dyDescent="0.2">
      <c r="A27" s="1"/>
      <c r="B27" s="50"/>
      <c r="C27" s="50"/>
      <c r="D27" s="50"/>
      <c r="E27" s="50"/>
      <c r="F27" s="50"/>
      <c r="G27" s="49"/>
      <c r="H27" s="1133"/>
      <c r="I27" s="1133"/>
      <c r="J27" s="1133"/>
      <c r="K27" s="1133"/>
      <c r="L27" s="1133"/>
      <c r="M27" s="1133"/>
      <c r="N27" s="1133"/>
      <c r="O27" s="1133"/>
      <c r="P27" s="1133"/>
      <c r="Q27" s="1133"/>
      <c r="R27" s="1133"/>
      <c r="S27" s="1127"/>
      <c r="T27" s="1127"/>
      <c r="U27" s="1"/>
      <c r="V27" s="1133"/>
      <c r="W27" s="1133"/>
      <c r="X27" s="1127"/>
      <c r="Y27" s="1127"/>
      <c r="Z27" s="1"/>
      <c r="AA27" s="1"/>
      <c r="AB27" s="1"/>
      <c r="AC27" s="1"/>
      <c r="AD27" s="1"/>
    </row>
    <row r="28" spans="1:30" ht="15.75" customHeight="1" x14ac:dyDescent="0.2">
      <c r="A28" s="1"/>
      <c r="B28" s="51"/>
      <c r="C28" s="51"/>
      <c r="D28" s="51"/>
      <c r="E28" s="51"/>
      <c r="F28" s="51"/>
      <c r="G28" s="49"/>
      <c r="H28" s="1133"/>
      <c r="I28" s="1133"/>
      <c r="J28" s="1133"/>
      <c r="K28" s="1133"/>
      <c r="L28" s="1133"/>
      <c r="M28" s="1133"/>
      <c r="N28" s="1133"/>
      <c r="O28" s="1133"/>
      <c r="P28" s="1133"/>
      <c r="Q28" s="1133"/>
      <c r="R28" s="1133"/>
      <c r="S28" s="1133"/>
      <c r="T28" s="1133"/>
      <c r="U28" s="22"/>
      <c r="V28" s="1133"/>
      <c r="W28" s="1133"/>
      <c r="X28" s="1133"/>
      <c r="Y28" s="1133"/>
      <c r="Z28" s="22"/>
      <c r="AA28" s="1"/>
      <c r="AB28" s="1"/>
      <c r="AC28" s="1"/>
      <c r="AD28" s="1"/>
    </row>
    <row r="29" spans="1:30" ht="15.75" customHeight="1" x14ac:dyDescent="0.2">
      <c r="A29" s="1"/>
      <c r="B29" s="1166"/>
      <c r="C29" s="1166"/>
      <c r="D29" s="1166"/>
      <c r="E29" s="1166"/>
      <c r="F29" s="1166"/>
      <c r="G29" s="49"/>
      <c r="H29" s="1133"/>
      <c r="I29" s="1133"/>
      <c r="J29" s="1133"/>
      <c r="K29" s="1133"/>
      <c r="L29" s="1133"/>
      <c r="M29" s="1133"/>
      <c r="N29" s="1133"/>
      <c r="O29" s="1133"/>
      <c r="P29" s="1133"/>
      <c r="Q29" s="1133"/>
      <c r="R29" s="1133"/>
      <c r="S29" s="1133"/>
      <c r="T29" s="1133"/>
      <c r="U29" s="22"/>
      <c r="V29" s="1133"/>
      <c r="W29" s="1133"/>
      <c r="X29" s="1133"/>
      <c r="Y29" s="1133"/>
      <c r="Z29" s="22"/>
      <c r="AA29" s="1"/>
      <c r="AB29" s="1"/>
      <c r="AC29" s="1"/>
      <c r="AD29" s="1"/>
    </row>
    <row r="30" spans="1:30" ht="15.75" customHeight="1" x14ac:dyDescent="0.2">
      <c r="A30" s="1"/>
      <c r="B30" s="1166"/>
      <c r="C30" s="1166"/>
      <c r="D30" s="1166"/>
      <c r="E30" s="1166"/>
      <c r="F30" s="1166"/>
      <c r="G30" s="49"/>
      <c r="H30" s="1133"/>
      <c r="I30" s="1133"/>
      <c r="J30" s="1133"/>
      <c r="K30" s="1133"/>
      <c r="L30" s="1133"/>
      <c r="M30" s="1133"/>
      <c r="N30" s="1133"/>
      <c r="O30" s="1133"/>
      <c r="P30" s="1133"/>
      <c r="Q30" s="1133"/>
      <c r="R30" s="1133"/>
      <c r="S30" s="1133"/>
      <c r="T30" s="1133"/>
      <c r="U30" s="22"/>
      <c r="V30" s="1133"/>
      <c r="W30" s="1133"/>
      <c r="X30" s="1133"/>
      <c r="Y30" s="1133"/>
      <c r="Z30" s="22"/>
      <c r="AA30" s="1"/>
      <c r="AB30" s="1"/>
      <c r="AC30" s="1"/>
      <c r="AD30" s="1"/>
    </row>
    <row r="31" spans="1:30" ht="15.75" customHeight="1" x14ac:dyDescent="0.2">
      <c r="A31" s="1"/>
      <c r="B31" s="1166"/>
      <c r="C31" s="1166"/>
      <c r="D31" s="1166"/>
      <c r="E31" s="1166"/>
      <c r="F31" s="1166"/>
      <c r="G31" s="49"/>
      <c r="H31" s="1133"/>
      <c r="I31" s="1133"/>
      <c r="J31" s="1133"/>
      <c r="K31" s="1133"/>
      <c r="L31" s="1133"/>
      <c r="M31" s="1133"/>
      <c r="N31" s="1133"/>
      <c r="O31" s="1133"/>
      <c r="P31" s="1133"/>
      <c r="Q31" s="1133"/>
      <c r="R31" s="1133"/>
      <c r="S31" s="1133"/>
      <c r="T31" s="1133"/>
      <c r="U31" s="22"/>
      <c r="V31" s="1133"/>
      <c r="W31" s="1133"/>
      <c r="X31" s="1133"/>
      <c r="Y31" s="1133"/>
      <c r="Z31" s="22"/>
      <c r="AA31" s="1"/>
      <c r="AB31" s="1"/>
      <c r="AC31" s="1"/>
      <c r="AD31" s="1"/>
    </row>
    <row r="32" spans="1:30" ht="15.75" customHeight="1" x14ac:dyDescent="0.2">
      <c r="A32" s="1"/>
      <c r="B32" s="1166"/>
      <c r="C32" s="1166"/>
      <c r="D32" s="1166"/>
      <c r="E32" s="1166"/>
      <c r="F32" s="1166"/>
      <c r="G32" s="49"/>
      <c r="H32" s="1133"/>
      <c r="I32" s="1133"/>
      <c r="J32" s="1133"/>
      <c r="K32" s="1133"/>
      <c r="L32" s="1133"/>
      <c r="M32" s="1133"/>
      <c r="N32" s="1133"/>
      <c r="O32" s="1133"/>
      <c r="P32" s="1133"/>
      <c r="Q32" s="1133"/>
      <c r="R32" s="1133"/>
      <c r="S32" s="1133"/>
      <c r="T32" s="1133"/>
      <c r="U32" s="22"/>
      <c r="V32" s="1133"/>
      <c r="W32" s="1133"/>
      <c r="X32" s="1133"/>
      <c r="Y32" s="1133"/>
      <c r="Z32" s="22"/>
      <c r="AA32" s="1"/>
      <c r="AB32" s="1"/>
      <c r="AC32" s="1"/>
      <c r="AD32" s="1"/>
    </row>
    <row r="33" spans="1:30" ht="15.75" customHeight="1" x14ac:dyDescent="0.2">
      <c r="A33" s="1"/>
      <c r="B33" s="1166"/>
      <c r="C33" s="1166"/>
      <c r="D33" s="1166"/>
      <c r="E33" s="1166"/>
      <c r="F33" s="1166"/>
      <c r="G33" s="49"/>
      <c r="H33" s="1133"/>
      <c r="I33" s="1133"/>
      <c r="J33" s="1133"/>
      <c r="K33" s="1133"/>
      <c r="L33" s="1133"/>
      <c r="M33" s="1133"/>
      <c r="N33" s="1133"/>
      <c r="O33" s="1133"/>
      <c r="P33" s="1133"/>
      <c r="Q33" s="1133"/>
      <c r="R33" s="1133"/>
      <c r="S33" s="1133"/>
      <c r="T33" s="1133"/>
      <c r="U33" s="22"/>
      <c r="V33" s="1133"/>
      <c r="W33" s="1133"/>
      <c r="X33" s="1133"/>
      <c r="Y33" s="1133"/>
      <c r="Z33" s="22"/>
      <c r="AA33" s="1"/>
      <c r="AB33" s="1"/>
      <c r="AC33" s="1"/>
      <c r="AD33" s="1"/>
    </row>
    <row r="34" spans="1:30" ht="15.75" customHeight="1" x14ac:dyDescent="0.2">
      <c r="A34" s="1"/>
      <c r="B34" s="1166"/>
      <c r="C34" s="1166"/>
      <c r="D34" s="1166"/>
      <c r="E34" s="1166"/>
      <c r="F34" s="1166"/>
      <c r="G34" s="49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22"/>
      <c r="V34" s="1133"/>
      <c r="W34" s="1133"/>
      <c r="X34" s="1133"/>
      <c r="Y34" s="1133"/>
      <c r="Z34" s="22"/>
      <c r="AA34" s="1"/>
      <c r="AB34" s="1"/>
      <c r="AC34" s="1"/>
      <c r="AD34" s="1"/>
    </row>
    <row r="35" spans="1:30" ht="15.75" customHeight="1" x14ac:dyDescent="0.2">
      <c r="A35" s="1"/>
      <c r="B35" s="1166"/>
      <c r="C35" s="1166"/>
      <c r="D35" s="1166"/>
      <c r="E35" s="1166"/>
      <c r="F35" s="1166"/>
      <c r="G35" s="49"/>
      <c r="H35" s="1133"/>
      <c r="I35" s="1133"/>
      <c r="J35" s="1133"/>
      <c r="K35" s="1133"/>
      <c r="L35" s="1133"/>
      <c r="M35" s="1133"/>
      <c r="N35" s="1133"/>
      <c r="O35" s="1133"/>
      <c r="P35" s="1133"/>
      <c r="Q35" s="1133"/>
      <c r="R35" s="1133"/>
      <c r="S35" s="1133"/>
      <c r="T35" s="1133"/>
      <c r="U35" s="22"/>
      <c r="V35" s="1133"/>
      <c r="W35" s="1133"/>
      <c r="X35" s="1133"/>
      <c r="Y35" s="1133"/>
      <c r="Z35" s="22"/>
      <c r="AA35" s="1"/>
      <c r="AB35" s="1"/>
      <c r="AC35" s="1"/>
      <c r="AD35" s="1"/>
    </row>
    <row r="36" spans="1:30" ht="15.75" customHeight="1" x14ac:dyDescent="0.2">
      <c r="A36" s="1"/>
      <c r="B36" s="1166"/>
      <c r="C36" s="1166"/>
      <c r="D36" s="1166"/>
      <c r="E36" s="1166"/>
      <c r="F36" s="1166"/>
      <c r="G36" s="49"/>
      <c r="H36" s="1133"/>
      <c r="I36" s="1133"/>
      <c r="J36" s="1133"/>
      <c r="K36" s="1133"/>
      <c r="L36" s="1133"/>
      <c r="M36" s="1133"/>
      <c r="N36" s="1133"/>
      <c r="O36" s="1133"/>
      <c r="P36" s="1133"/>
      <c r="Q36" s="1133"/>
      <c r="R36" s="1133"/>
      <c r="S36" s="1133"/>
      <c r="T36" s="1133"/>
      <c r="U36" s="22"/>
      <c r="V36" s="1133"/>
      <c r="W36" s="1133"/>
      <c r="X36" s="1133"/>
      <c r="Y36" s="1133"/>
      <c r="Z36" s="22"/>
      <c r="AA36" s="1"/>
      <c r="AB36" s="1"/>
      <c r="AC36" s="1"/>
      <c r="AD36" s="1"/>
    </row>
    <row r="37" spans="1:30" ht="15.75" customHeight="1" x14ac:dyDescent="0.2">
      <c r="A37" s="1"/>
      <c r="B37" s="1166"/>
      <c r="C37" s="1166"/>
      <c r="D37" s="1166"/>
      <c r="E37" s="1166"/>
      <c r="F37" s="1166"/>
      <c r="G37" s="49"/>
      <c r="H37" s="1133"/>
      <c r="I37" s="1133"/>
      <c r="J37" s="1133"/>
      <c r="K37" s="1133"/>
      <c r="L37" s="1133"/>
      <c r="M37" s="1133"/>
      <c r="N37" s="1133"/>
      <c r="O37" s="1133"/>
      <c r="P37" s="1133"/>
      <c r="Q37" s="1133"/>
      <c r="R37" s="1133"/>
      <c r="S37" s="1133"/>
      <c r="T37" s="1133"/>
      <c r="U37" s="22"/>
      <c r="V37" s="1133"/>
      <c r="W37" s="1133"/>
      <c r="X37" s="1133"/>
      <c r="Y37" s="1133"/>
      <c r="Z37" s="22"/>
      <c r="AA37" s="1"/>
      <c r="AB37" s="1"/>
      <c r="AC37" s="1"/>
      <c r="AD37" s="1"/>
    </row>
    <row r="38" spans="1:30" ht="15.75" customHeight="1" x14ac:dyDescent="0.2">
      <c r="A38" s="1"/>
      <c r="B38" s="1166"/>
      <c r="C38" s="1166"/>
      <c r="D38" s="1166"/>
      <c r="E38" s="1166"/>
      <c r="F38" s="1166"/>
      <c r="G38" s="49"/>
      <c r="H38" s="1133"/>
      <c r="I38" s="1133"/>
      <c r="J38" s="1133"/>
      <c r="K38" s="1133"/>
      <c r="L38" s="1133"/>
      <c r="M38" s="1133"/>
      <c r="N38" s="1133"/>
      <c r="O38" s="1133"/>
      <c r="P38" s="1133"/>
      <c r="Q38" s="1133"/>
      <c r="R38" s="1133"/>
      <c r="S38" s="1133"/>
      <c r="T38" s="1133"/>
      <c r="U38" s="22"/>
      <c r="V38" s="1133"/>
      <c r="W38" s="1133"/>
      <c r="X38" s="1133"/>
      <c r="Y38" s="1133"/>
      <c r="Z38" s="22"/>
      <c r="AA38" s="1"/>
      <c r="AB38" s="1"/>
      <c r="AC38" s="1"/>
      <c r="AD38" s="1"/>
    </row>
    <row r="39" spans="1:30" ht="15.75" customHeight="1" x14ac:dyDescent="0.2">
      <c r="A39" s="1"/>
      <c r="B39" s="51"/>
      <c r="C39" s="51"/>
      <c r="D39" s="51"/>
      <c r="E39" s="51"/>
      <c r="F39" s="51"/>
      <c r="G39" s="49"/>
      <c r="H39" s="1133"/>
      <c r="I39" s="1133"/>
      <c r="J39" s="1133"/>
      <c r="K39" s="1133"/>
      <c r="L39" s="1133"/>
      <c r="M39" s="1133"/>
      <c r="N39" s="1133"/>
      <c r="O39" s="1133"/>
      <c r="P39" s="1133"/>
      <c r="Q39" s="1133"/>
      <c r="R39" s="1133"/>
      <c r="S39" s="1133"/>
      <c r="T39" s="1133"/>
      <c r="U39" s="22"/>
      <c r="V39" s="1133"/>
      <c r="W39" s="1133"/>
      <c r="X39" s="1133"/>
      <c r="Y39" s="1133"/>
      <c r="Z39" s="22"/>
      <c r="AA39" s="1"/>
      <c r="AB39" s="1"/>
      <c r="AC39" s="1"/>
      <c r="AD39" s="1"/>
    </row>
    <row r="40" spans="1:30" ht="15.75" customHeight="1" x14ac:dyDescent="0.2">
      <c r="A40" s="1"/>
      <c r="B40" s="51"/>
      <c r="C40" s="51"/>
      <c r="D40" s="51"/>
      <c r="E40" s="51"/>
      <c r="F40" s="51"/>
      <c r="G40" s="49"/>
      <c r="H40" s="1133"/>
      <c r="I40" s="1133"/>
      <c r="J40" s="1133"/>
      <c r="K40" s="1133"/>
      <c r="L40" s="1133"/>
      <c r="M40" s="1133"/>
      <c r="N40" s="1133"/>
      <c r="O40" s="1133"/>
      <c r="P40" s="1133"/>
      <c r="Q40" s="1133"/>
      <c r="R40" s="1133"/>
      <c r="S40" s="1133"/>
      <c r="T40" s="1133"/>
      <c r="U40" s="22"/>
      <c r="V40" s="1133"/>
      <c r="W40" s="1133"/>
      <c r="X40" s="1133"/>
      <c r="Y40" s="1133"/>
      <c r="Z40" s="22"/>
      <c r="AA40" s="1"/>
      <c r="AB40" s="1"/>
      <c r="AC40" s="1"/>
      <c r="AD40" s="1"/>
    </row>
    <row r="41" spans="1:30" ht="15.75" customHeight="1" x14ac:dyDescent="0.2">
      <c r="A41" s="1"/>
      <c r="B41" s="1166"/>
      <c r="C41" s="1166"/>
      <c r="D41" s="1166"/>
      <c r="E41" s="1166"/>
      <c r="F41" s="1166"/>
      <c r="G41" s="49"/>
      <c r="H41" s="1133"/>
      <c r="I41" s="1133"/>
      <c r="J41" s="1133"/>
      <c r="K41" s="1133"/>
      <c r="L41" s="1133"/>
      <c r="M41" s="1133"/>
      <c r="N41" s="1133"/>
      <c r="O41" s="1133"/>
      <c r="P41" s="1133"/>
      <c r="Q41" s="1133"/>
      <c r="R41" s="1133"/>
      <c r="S41" s="1133"/>
      <c r="T41" s="1133"/>
      <c r="U41" s="22"/>
      <c r="V41" s="1133"/>
      <c r="W41" s="1133"/>
      <c r="X41" s="1133"/>
      <c r="Y41" s="1133"/>
      <c r="Z41" s="22"/>
      <c r="AA41" s="1"/>
      <c r="AB41" s="1"/>
      <c r="AC41" s="1"/>
      <c r="AD41" s="1"/>
    </row>
    <row r="42" spans="1:30" ht="15.75" customHeight="1" x14ac:dyDescent="0.2">
      <c r="A42" s="1"/>
      <c r="B42" s="51"/>
      <c r="C42" s="51"/>
      <c r="D42" s="51"/>
      <c r="E42" s="51"/>
      <c r="F42" s="51"/>
      <c r="G42" s="49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22"/>
      <c r="V42" s="1133"/>
      <c r="W42" s="1133"/>
      <c r="X42" s="1133"/>
      <c r="Y42" s="1133"/>
      <c r="Z42" s="22"/>
      <c r="AA42" s="1"/>
      <c r="AB42" s="1"/>
      <c r="AC42" s="1"/>
      <c r="AD42" s="1"/>
    </row>
    <row r="43" spans="1:30" ht="15.75" customHeight="1" x14ac:dyDescent="0.2">
      <c r="A43" s="1"/>
      <c r="B43" s="51"/>
      <c r="C43" s="51"/>
      <c r="D43" s="51"/>
      <c r="E43" s="51"/>
      <c r="F43" s="51"/>
      <c r="G43" s="49"/>
      <c r="H43" s="1133"/>
      <c r="I43" s="1133"/>
      <c r="J43" s="1133"/>
      <c r="K43" s="1133"/>
      <c r="L43" s="1133"/>
      <c r="M43" s="1133"/>
      <c r="N43" s="1133"/>
      <c r="O43" s="1133"/>
      <c r="P43" s="1133"/>
      <c r="Q43" s="1133"/>
      <c r="R43" s="1133"/>
      <c r="S43" s="1133"/>
      <c r="T43" s="1133"/>
      <c r="U43" s="22"/>
      <c r="V43" s="1133"/>
      <c r="W43" s="1133"/>
      <c r="X43" s="1133"/>
      <c r="Y43" s="1133"/>
      <c r="Z43" s="22"/>
      <c r="AA43" s="1"/>
      <c r="AB43" s="1"/>
      <c r="AC43" s="1"/>
      <c r="AD43" s="1"/>
    </row>
    <row r="44" spans="1:30" ht="15.75" customHeight="1" x14ac:dyDescent="0.2">
      <c r="A44" s="1"/>
      <c r="B44" s="1166"/>
      <c r="C44" s="1166"/>
      <c r="D44" s="1166"/>
      <c r="E44" s="1166"/>
      <c r="F44" s="1166"/>
      <c r="G44" s="52"/>
      <c r="H44" s="1133"/>
      <c r="I44" s="1133"/>
      <c r="J44" s="1133"/>
      <c r="K44" s="1133"/>
      <c r="L44" s="1133"/>
      <c r="M44" s="1133"/>
      <c r="N44" s="1133"/>
      <c r="O44" s="1133"/>
      <c r="P44" s="1133"/>
      <c r="Q44" s="1"/>
      <c r="R44" s="1"/>
      <c r="S44" s="1"/>
      <c r="T44" s="1"/>
      <c r="U44" s="22"/>
      <c r="V44" s="1"/>
      <c r="W44" s="1"/>
      <c r="X44" s="1"/>
      <c r="Y44" s="1"/>
      <c r="Z44" s="22"/>
      <c r="AA44" s="1"/>
      <c r="AB44" s="1"/>
      <c r="AC44" s="1"/>
      <c r="AD44" s="1"/>
    </row>
    <row r="45" spans="1:30" ht="15.75" customHeight="1" x14ac:dyDescent="0.2">
      <c r="A45" s="1"/>
      <c r="B45" s="53"/>
      <c r="C45" s="53"/>
      <c r="D45" s="53"/>
      <c r="E45" s="53"/>
      <c r="F45" s="53"/>
      <c r="G45" s="52"/>
      <c r="H45" s="1133"/>
      <c r="I45" s="1133"/>
      <c r="J45" s="1133"/>
      <c r="K45" s="1133"/>
      <c r="L45" s="1133"/>
      <c r="M45" s="1133"/>
      <c r="N45" s="1133"/>
      <c r="O45" s="1133"/>
      <c r="P45" s="1133"/>
      <c r="Q45" s="1"/>
      <c r="R45" s="1"/>
      <c r="S45" s="1"/>
      <c r="T45" s="1"/>
      <c r="U45" s="22"/>
      <c r="V45" s="1"/>
      <c r="W45" s="1"/>
      <c r="X45" s="1"/>
      <c r="Y45" s="1"/>
      <c r="Z45" s="22"/>
      <c r="AA45" s="1"/>
      <c r="AB45" s="1"/>
      <c r="AC45" s="1"/>
      <c r="AD45" s="1"/>
    </row>
    <row r="46" spans="1:30" ht="15.75" customHeight="1" x14ac:dyDescent="0.2">
      <c r="A46" s="1"/>
      <c r="B46" s="54"/>
      <c r="C46" s="54"/>
      <c r="D46" s="54"/>
      <c r="E46" s="54"/>
      <c r="F46" s="54"/>
      <c r="G46" s="52"/>
      <c r="H46" s="1133"/>
      <c r="I46" s="1133"/>
      <c r="J46" s="1133"/>
      <c r="K46" s="1133"/>
      <c r="L46" s="1133"/>
      <c r="M46" s="1133"/>
      <c r="N46" s="1133"/>
      <c r="O46" s="1133"/>
      <c r="P46" s="1133"/>
      <c r="Q46" s="1"/>
      <c r="R46" s="1"/>
      <c r="S46" s="1"/>
      <c r="T46" s="1"/>
      <c r="U46" s="22"/>
      <c r="V46" s="1"/>
      <c r="W46" s="1"/>
      <c r="X46" s="1"/>
      <c r="Y46" s="1"/>
      <c r="Z46" s="22"/>
      <c r="AA46" s="1"/>
      <c r="AB46" s="1"/>
      <c r="AC46" s="1"/>
      <c r="AD46" s="1"/>
    </row>
    <row r="47" spans="1:30" ht="15.75" customHeight="1" x14ac:dyDescent="0.2">
      <c r="A47" s="1"/>
      <c r="B47" s="53"/>
      <c r="C47" s="53"/>
      <c r="D47" s="53"/>
      <c r="E47" s="53"/>
      <c r="F47" s="53"/>
      <c r="G47" s="52"/>
      <c r="H47" s="1133"/>
      <c r="I47" s="1133"/>
      <c r="J47" s="1133"/>
      <c r="K47" s="1133"/>
      <c r="L47" s="1133"/>
      <c r="M47" s="1133"/>
      <c r="N47" s="1133"/>
      <c r="O47" s="1133"/>
      <c r="P47" s="1133"/>
      <c r="Q47" s="1"/>
      <c r="R47" s="1"/>
      <c r="S47" s="1"/>
      <c r="T47" s="1"/>
      <c r="U47" s="25"/>
      <c r="V47" s="1"/>
      <c r="W47" s="1"/>
      <c r="X47" s="1"/>
      <c r="Y47" s="1"/>
      <c r="Z47" s="25"/>
      <c r="AA47" s="1"/>
      <c r="AB47" s="1"/>
      <c r="AC47" s="1"/>
      <c r="AD47" s="1"/>
    </row>
    <row r="48" spans="1:30" ht="15.75" customHeight="1" x14ac:dyDescent="0.2">
      <c r="A48" s="1"/>
      <c r="B48" s="53"/>
      <c r="C48" s="53"/>
      <c r="D48" s="53"/>
      <c r="E48" s="53"/>
      <c r="F48" s="53"/>
      <c r="G48" s="52"/>
      <c r="H48" s="1133"/>
      <c r="I48" s="1133"/>
      <c r="J48" s="1133"/>
      <c r="K48" s="1133"/>
      <c r="L48" s="1133"/>
      <c r="M48" s="1133"/>
      <c r="N48" s="1133"/>
      <c r="O48" s="1133"/>
      <c r="P48" s="1133"/>
      <c r="Q48" s="1"/>
      <c r="R48" s="1"/>
      <c r="S48" s="1"/>
      <c r="T48" s="1"/>
      <c r="U48" s="25"/>
      <c r="V48" s="1"/>
      <c r="W48" s="1"/>
      <c r="X48" s="1"/>
      <c r="Y48" s="1"/>
      <c r="Z48" s="25"/>
      <c r="AA48" s="1"/>
      <c r="AB48" s="1"/>
      <c r="AC48" s="1"/>
      <c r="AD48" s="1"/>
    </row>
    <row r="49" spans="1:30" ht="15.75" customHeight="1" x14ac:dyDescent="0.2">
      <c r="A49" s="1"/>
      <c r="B49" s="55"/>
      <c r="C49" s="55"/>
      <c r="D49" s="55"/>
      <c r="E49" s="55"/>
      <c r="F49" s="55"/>
      <c r="G49" s="52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25"/>
      <c r="V49" s="1"/>
      <c r="W49" s="1"/>
      <c r="X49" s="1"/>
      <c r="Y49" s="1"/>
      <c r="Z49" s="1"/>
      <c r="AA49" s="1"/>
      <c r="AB49" s="1"/>
      <c r="AC49" s="1"/>
      <c r="AD49" s="1"/>
    </row>
    <row r="50" spans="1:30" ht="15.75" customHeight="1" x14ac:dyDescent="0.2">
      <c r="A50" s="1"/>
      <c r="B50" s="53"/>
      <c r="C50" s="53"/>
      <c r="D50" s="53"/>
      <c r="E50" s="53"/>
      <c r="F50" s="53"/>
      <c r="G50" s="52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25"/>
      <c r="V50" s="1"/>
      <c r="W50" s="1"/>
      <c r="X50" s="1"/>
      <c r="Y50" s="1"/>
      <c r="Z50" s="1"/>
      <c r="AA50" s="1"/>
      <c r="AB50" s="1"/>
      <c r="AC50" s="1"/>
      <c r="AD50" s="1"/>
    </row>
    <row r="51" spans="1:30" ht="15.75" customHeight="1" x14ac:dyDescent="0.2">
      <c r="A51" s="1"/>
      <c r="B51" s="53"/>
      <c r="C51" s="53"/>
      <c r="D51" s="53"/>
      <c r="E51" s="53"/>
      <c r="F51" s="53"/>
      <c r="G51" s="52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25"/>
      <c r="V51" s="1"/>
      <c r="W51" s="1"/>
      <c r="X51" s="1"/>
      <c r="Y51" s="1"/>
      <c r="Z51" s="1"/>
      <c r="AA51" s="1"/>
      <c r="AB51" s="1"/>
      <c r="AC51" s="1"/>
      <c r="AD51" s="1"/>
    </row>
    <row r="52" spans="1:30" ht="15.75" customHeight="1" x14ac:dyDescent="0.2">
      <c r="A52" s="1"/>
      <c r="B52" s="53"/>
      <c r="C52" s="53"/>
      <c r="D52" s="53"/>
      <c r="E52" s="53"/>
      <c r="F52" s="53"/>
      <c r="G52" s="52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25"/>
      <c r="V52" s="1"/>
      <c r="W52" s="1"/>
      <c r="X52" s="1"/>
      <c r="Y52" s="1"/>
      <c r="Z52" s="1"/>
      <c r="AA52" s="1"/>
      <c r="AB52" s="1"/>
      <c r="AC52" s="1"/>
      <c r="AD52" s="1"/>
    </row>
    <row r="53" spans="1:30" ht="15.75" customHeight="1" x14ac:dyDescent="0.2">
      <c r="A53" s="1"/>
      <c r="B53" s="53"/>
      <c r="C53" s="53"/>
      <c r="D53" s="53"/>
      <c r="E53" s="53"/>
      <c r="F53" s="53"/>
      <c r="G53" s="52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25"/>
      <c r="V53" s="1"/>
      <c r="W53" s="1"/>
      <c r="X53" s="1"/>
      <c r="Y53" s="1"/>
      <c r="Z53" s="1"/>
      <c r="AA53" s="1"/>
      <c r="AB53" s="1"/>
      <c r="AC53" s="1"/>
      <c r="AD53" s="1"/>
    </row>
    <row r="54" spans="1:30" ht="15.75" customHeight="1" x14ac:dyDescent="0.2">
      <c r="A54" s="1"/>
      <c r="B54" s="53"/>
      <c r="C54" s="53"/>
      <c r="D54" s="53"/>
      <c r="E54" s="53"/>
      <c r="F54" s="53"/>
      <c r="G54" s="52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15.75" customHeight="1" x14ac:dyDescent="0.2">
      <c r="A55" s="1"/>
      <c r="B55" s="53"/>
      <c r="C55" s="53"/>
      <c r="D55" s="53"/>
      <c r="E55" s="53"/>
      <c r="F55" s="53"/>
      <c r="G55" s="52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15.75" customHeight="1" x14ac:dyDescent="0.2">
      <c r="A56" s="1"/>
      <c r="B56" s="53"/>
      <c r="C56" s="53"/>
      <c r="D56" s="53"/>
      <c r="E56" s="53"/>
      <c r="F56" s="53"/>
      <c r="G56" s="52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5.75" customHeight="1" x14ac:dyDescent="0.2">
      <c r="A57" s="1"/>
      <c r="B57" s="54"/>
      <c r="C57" s="54"/>
      <c r="D57" s="54"/>
      <c r="E57" s="54"/>
      <c r="F57" s="54"/>
      <c r="G57" s="52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5.75" customHeight="1" x14ac:dyDescent="0.2">
      <c r="A58" s="1"/>
      <c r="B58" s="54"/>
      <c r="C58" s="54"/>
      <c r="D58" s="54"/>
      <c r="E58" s="54"/>
      <c r="F58" s="54"/>
      <c r="G58" s="53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5.75" customHeight="1" x14ac:dyDescent="0.2">
      <c r="A59" s="1"/>
      <c r="B59" s="53"/>
      <c r="C59" s="53"/>
      <c r="D59" s="53"/>
      <c r="E59" s="53"/>
      <c r="F59" s="53"/>
      <c r="G59" s="2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5.75" customHeight="1" x14ac:dyDescent="0.2">
      <c r="A60" s="1"/>
      <c r="B60" s="53"/>
      <c r="C60" s="53"/>
      <c r="D60" s="53"/>
      <c r="E60" s="53"/>
      <c r="F60" s="53"/>
      <c r="G60" s="2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5.75" customHeight="1" x14ac:dyDescent="0.2">
      <c r="A61" s="1"/>
      <c r="B61" s="53"/>
      <c r="C61" s="53"/>
      <c r="D61" s="53"/>
      <c r="E61" s="53"/>
      <c r="F61" s="53"/>
      <c r="G61" s="2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5.75" customHeight="1" x14ac:dyDescent="0.2">
      <c r="A62" s="1"/>
      <c r="B62" s="53"/>
      <c r="C62" s="53"/>
      <c r="D62" s="53"/>
      <c r="E62" s="53"/>
      <c r="F62" s="53"/>
      <c r="G62" s="2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5.75" customHeight="1" x14ac:dyDescent="0.2">
      <c r="A63" s="1"/>
      <c r="B63" s="54"/>
      <c r="C63" s="54"/>
      <c r="D63" s="54"/>
      <c r="E63" s="54"/>
      <c r="F63" s="54"/>
      <c r="G63" s="2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5.75" customHeight="1" x14ac:dyDescent="0.2">
      <c r="A64" s="1"/>
      <c r="B64" s="53"/>
      <c r="C64" s="53"/>
      <c r="D64" s="53"/>
      <c r="E64" s="53"/>
      <c r="F64" s="53"/>
      <c r="G64" s="2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5.75" customHeight="1" x14ac:dyDescent="0.2">
      <c r="A65" s="1"/>
      <c r="B65" s="53"/>
      <c r="C65" s="53"/>
      <c r="D65" s="53"/>
      <c r="E65" s="53"/>
      <c r="F65" s="53"/>
      <c r="G65" s="2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5.75" customHeight="1" x14ac:dyDescent="0.2">
      <c r="A66" s="1"/>
      <c r="B66" s="54"/>
      <c r="C66" s="54"/>
      <c r="D66" s="54"/>
      <c r="E66" s="54"/>
      <c r="F66" s="54"/>
      <c r="G66" s="2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5.75" customHeight="1" x14ac:dyDescent="0.2">
      <c r="A67" s="1"/>
      <c r="B67" s="54"/>
      <c r="C67" s="54"/>
      <c r="D67" s="54"/>
      <c r="E67" s="54"/>
      <c r="F67" s="54"/>
      <c r="G67" s="2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15.75" customHeight="1" x14ac:dyDescent="0.2">
      <c r="A68" s="1"/>
      <c r="B68" s="53"/>
      <c r="C68" s="53"/>
      <c r="D68" s="53"/>
      <c r="E68" s="53"/>
      <c r="F68" s="53"/>
      <c r="G68" s="2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5.75" customHeight="1" x14ac:dyDescent="0.2">
      <c r="A69" s="1"/>
      <c r="B69" s="53"/>
      <c r="C69" s="53"/>
      <c r="D69" s="53"/>
      <c r="E69" s="53"/>
      <c r="F69" s="53"/>
      <c r="G69" s="2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5.75" customHeight="1" x14ac:dyDescent="0.2">
      <c r="A70" s="1"/>
      <c r="B70" s="54"/>
      <c r="C70" s="54"/>
      <c r="D70" s="54"/>
      <c r="E70" s="54"/>
      <c r="F70" s="54"/>
      <c r="G70" s="2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15.75" customHeight="1" x14ac:dyDescent="0.2">
      <c r="A71" s="1"/>
      <c r="B71" s="53"/>
      <c r="C71" s="53"/>
      <c r="D71" s="53"/>
      <c r="E71" s="53"/>
      <c r="F71" s="53"/>
      <c r="G71" s="2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5.75" customHeight="1" x14ac:dyDescent="0.2">
      <c r="A72" s="1"/>
      <c r="B72" s="53"/>
      <c r="C72" s="53"/>
      <c r="D72" s="53"/>
      <c r="E72" s="53"/>
      <c r="F72" s="53"/>
      <c r="G72" s="2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5.75" customHeight="1" x14ac:dyDescent="0.2">
      <c r="A73" s="1"/>
      <c r="B73" s="53"/>
      <c r="C73" s="53"/>
      <c r="D73" s="53"/>
      <c r="E73" s="53"/>
      <c r="F73" s="53"/>
      <c r="G73" s="2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5.75" customHeight="1" x14ac:dyDescent="0.2">
      <c r="A74" s="1"/>
      <c r="B74" s="53"/>
      <c r="C74" s="53"/>
      <c r="D74" s="53"/>
      <c r="E74" s="53"/>
      <c r="F74" s="53"/>
      <c r="G74" s="2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5.75" customHeight="1" x14ac:dyDescent="0.2">
      <c r="A75" s="1"/>
      <c r="B75" s="53"/>
      <c r="C75" s="53"/>
      <c r="D75" s="53"/>
      <c r="E75" s="53"/>
      <c r="F75" s="53"/>
      <c r="G75" s="2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5.75" customHeight="1" x14ac:dyDescent="0.2">
      <c r="A76" s="1"/>
      <c r="B76" s="56"/>
      <c r="C76" s="56"/>
      <c r="D76" s="56"/>
      <c r="E76" s="56"/>
      <c r="F76" s="56"/>
      <c r="G76" s="2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5.75" customHeight="1" x14ac:dyDescent="0.2">
      <c r="A77" s="1"/>
      <c r="B77" s="57"/>
      <c r="C77" s="57"/>
      <c r="D77" s="57"/>
      <c r="E77" s="57"/>
      <c r="F77" s="57"/>
      <c r="G77" s="2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5.75" customHeight="1" x14ac:dyDescent="0.2">
      <c r="A78" s="1"/>
      <c r="B78" s="57"/>
      <c r="C78" s="57"/>
      <c r="D78" s="57"/>
      <c r="E78" s="57"/>
      <c r="F78" s="57"/>
      <c r="G78" s="2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5.75" customHeight="1" x14ac:dyDescent="0.2">
      <c r="A79" s="1"/>
      <c r="B79" s="57"/>
      <c r="C79" s="57"/>
      <c r="D79" s="57"/>
      <c r="E79" s="57"/>
      <c r="F79" s="57"/>
      <c r="G79" s="2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5.75" customHeight="1" x14ac:dyDescent="0.2">
      <c r="A80" s="1"/>
      <c r="B80" s="58"/>
      <c r="C80" s="58"/>
      <c r="D80" s="58"/>
      <c r="E80" s="58"/>
      <c r="F80" s="58"/>
      <c r="G80" s="30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5.75" customHeight="1" x14ac:dyDescent="0.2">
      <c r="A81" s="1"/>
      <c r="B81" s="57"/>
      <c r="C81" s="57"/>
      <c r="D81" s="57"/>
      <c r="E81" s="57"/>
      <c r="F81" s="57"/>
      <c r="G81" s="30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5.75" customHeight="1" x14ac:dyDescent="0.2">
      <c r="A82" s="1"/>
      <c r="B82" s="57"/>
      <c r="C82" s="57"/>
      <c r="D82" s="57"/>
      <c r="E82" s="57"/>
      <c r="F82" s="57"/>
      <c r="G82" s="30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5.75" customHeight="1" x14ac:dyDescent="0.2">
      <c r="A83" s="1"/>
      <c r="B83" s="57"/>
      <c r="C83" s="57"/>
      <c r="D83" s="57"/>
      <c r="E83" s="57"/>
      <c r="F83" s="57"/>
      <c r="G83" s="30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5.75" customHeight="1" x14ac:dyDescent="0.2">
      <c r="A85" s="1"/>
      <c r="B85" s="57"/>
      <c r="C85" s="57"/>
      <c r="D85" s="57"/>
      <c r="E85" s="57"/>
      <c r="F85" s="57"/>
      <c r="G85" s="30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5.75" customHeight="1" x14ac:dyDescent="0.2">
      <c r="A87" s="1"/>
      <c r="B87" s="57"/>
      <c r="C87" s="57"/>
      <c r="D87" s="57"/>
      <c r="E87" s="57"/>
      <c r="F87" s="57"/>
      <c r="G87" s="30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5.75" customHeight="1" x14ac:dyDescent="0.2">
      <c r="A89" s="1"/>
      <c r="B89" s="56"/>
      <c r="C89" s="56"/>
      <c r="D89" s="56"/>
      <c r="E89" s="56"/>
      <c r="F89" s="5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5.75" customHeight="1" x14ac:dyDescent="0.2">
      <c r="A90" s="1"/>
      <c r="B90" s="57"/>
      <c r="C90" s="57"/>
      <c r="D90" s="57"/>
      <c r="E90" s="57"/>
      <c r="F90" s="57"/>
      <c r="G90" s="30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5.75" customHeight="1" x14ac:dyDescent="0.2">
      <c r="A91" s="1"/>
      <c r="B91" s="57"/>
      <c r="C91" s="57"/>
      <c r="D91" s="57"/>
      <c r="E91" s="57"/>
      <c r="F91" s="57"/>
      <c r="G91" s="30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5.75" customHeight="1" x14ac:dyDescent="0.2">
      <c r="A92" s="1"/>
      <c r="B92" s="57"/>
      <c r="C92" s="57"/>
      <c r="D92" s="57"/>
      <c r="E92" s="57"/>
      <c r="F92" s="57"/>
      <c r="G92" s="30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5.75" customHeight="1" x14ac:dyDescent="0.2">
      <c r="A93" s="1"/>
      <c r="B93" s="57"/>
      <c r="C93" s="57"/>
      <c r="D93" s="57"/>
      <c r="E93" s="57"/>
      <c r="F93" s="57"/>
      <c r="G93" s="30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5.75" customHeight="1" x14ac:dyDescent="0.2">
      <c r="A94" s="1"/>
      <c r="B94" s="58"/>
      <c r="C94" s="58"/>
      <c r="D94" s="58"/>
      <c r="E94" s="58"/>
      <c r="F94" s="58"/>
      <c r="G94" s="30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5.75" customHeight="1" x14ac:dyDescent="0.2">
      <c r="A95" s="1"/>
      <c r="B95" s="58"/>
      <c r="C95" s="58"/>
      <c r="D95" s="58"/>
      <c r="E95" s="58"/>
      <c r="F95" s="58"/>
      <c r="G95" s="30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5.75" customHeight="1" x14ac:dyDescent="0.2">
      <c r="A96" s="1"/>
      <c r="B96" s="57"/>
      <c r="C96" s="57"/>
      <c r="D96" s="57"/>
      <c r="E96" s="57"/>
      <c r="F96" s="57"/>
      <c r="G96" s="30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spans="1:30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  <row r="1001" spans="1:30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</row>
    <row r="1002" spans="1:30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</row>
    <row r="1003" spans="1:30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</row>
    <row r="1004" spans="1:30" ht="15.75" customHeight="1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</row>
    <row r="1005" spans="1:30" ht="15.75" customHeight="1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</row>
    <row r="1006" spans="1:30" ht="15.75" customHeight="1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</row>
  </sheetData>
  <sortState xmlns:xlrd2="http://schemas.microsoft.com/office/spreadsheetml/2017/richdata2" ref="V3:Y8">
    <sortCondition ref="V3:V8"/>
  </sortState>
  <mergeCells count="5">
    <mergeCell ref="L1:O1"/>
    <mergeCell ref="Q1:T1"/>
    <mergeCell ref="V1:Y1"/>
    <mergeCell ref="Q26:T26"/>
    <mergeCell ref="V26:Y26"/>
  </mergeCells>
  <pageMargins left="0.08" right="0.11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C1005"/>
  <sheetViews>
    <sheetView workbookViewId="0">
      <pane ySplit="2" topLeftCell="A6" activePane="bottomLeft" state="frozen"/>
      <selection pane="bottomLeft" activeCell="I19" sqref="I19"/>
    </sheetView>
  </sheetViews>
  <sheetFormatPr baseColWidth="10" defaultColWidth="14.5" defaultRowHeight="15" customHeight="1" x14ac:dyDescent="0.2"/>
  <cols>
    <col min="1" max="1" width="12.1640625" customWidth="1"/>
    <col min="2" max="2" width="47.1640625" bestFit="1" customWidth="1"/>
    <col min="3" max="3" width="39.83203125" hidden="1" customWidth="1"/>
    <col min="4" max="4" width="7" bestFit="1" customWidth="1"/>
    <col min="5" max="5" width="6.83203125" bestFit="1" customWidth="1"/>
    <col min="6" max="6" width="9.6640625" customWidth="1"/>
    <col min="7" max="7" width="8.83203125" customWidth="1"/>
    <col min="8" max="8" width="11.5" customWidth="1"/>
    <col min="9" max="9" width="10.33203125" customWidth="1"/>
    <col min="10" max="13" width="7.5" hidden="1" customWidth="1"/>
    <col min="14" max="14" width="4.5" customWidth="1"/>
    <col min="15" max="15" width="7.1640625" customWidth="1"/>
    <col min="16" max="18" width="7.5" customWidth="1"/>
    <col min="19" max="20" width="5.5" customWidth="1"/>
    <col min="21" max="21" width="6.83203125" customWidth="1"/>
    <col min="22" max="24" width="7.5" customWidth="1"/>
    <col min="25" max="27" width="9.1640625" customWidth="1"/>
    <col min="28" max="29" width="8.6640625" customWidth="1"/>
  </cols>
  <sheetData>
    <row r="1" spans="1:29" x14ac:dyDescent="0.2">
      <c r="A1" s="153"/>
      <c r="B1" s="154"/>
      <c r="C1" s="154"/>
      <c r="D1" s="154"/>
      <c r="E1" s="154" t="s">
        <v>2181</v>
      </c>
      <c r="F1" s="154"/>
      <c r="G1" s="155"/>
      <c r="H1" s="154"/>
      <c r="I1" s="155"/>
      <c r="J1" s="1184" t="s">
        <v>0</v>
      </c>
      <c r="K1" s="1185"/>
      <c r="L1" s="1185"/>
      <c r="M1" s="1186"/>
      <c r="N1" s="156"/>
      <c r="O1" s="153"/>
      <c r="P1" s="1184" t="s">
        <v>1</v>
      </c>
      <c r="Q1" s="1185"/>
      <c r="R1" s="1185"/>
      <c r="S1" s="155"/>
      <c r="T1" s="156"/>
      <c r="U1" s="153"/>
      <c r="V1" s="1184" t="s">
        <v>2</v>
      </c>
      <c r="W1" s="1185"/>
      <c r="X1" s="1185"/>
      <c r="Y1" s="157"/>
      <c r="Z1" s="529"/>
      <c r="AA1" s="529"/>
      <c r="AB1" s="1"/>
      <c r="AC1" s="1"/>
    </row>
    <row r="2" spans="1:29" x14ac:dyDescent="0.2">
      <c r="A2" s="158" t="s">
        <v>4</v>
      </c>
      <c r="B2" s="159" t="s">
        <v>5</v>
      </c>
      <c r="C2" s="159" t="s">
        <v>138</v>
      </c>
      <c r="D2" s="159" t="s">
        <v>8</v>
      </c>
      <c r="E2" s="159" t="s">
        <v>433</v>
      </c>
      <c r="F2" s="159" t="s">
        <v>9</v>
      </c>
      <c r="G2" s="160" t="s">
        <v>10</v>
      </c>
      <c r="H2" s="159" t="s">
        <v>11</v>
      </c>
      <c r="I2" s="160" t="s">
        <v>12</v>
      </c>
      <c r="J2" s="161" t="s">
        <v>14</v>
      </c>
      <c r="K2" s="161" t="s">
        <v>15</v>
      </c>
      <c r="L2" s="161" t="s">
        <v>16</v>
      </c>
      <c r="M2" s="162" t="s">
        <v>17</v>
      </c>
      <c r="N2" s="159"/>
      <c r="O2" s="208" t="s">
        <v>14</v>
      </c>
      <c r="P2" s="161" t="s">
        <v>15</v>
      </c>
      <c r="Q2" s="161" t="s">
        <v>16</v>
      </c>
      <c r="R2" s="161" t="s">
        <v>17</v>
      </c>
      <c r="S2" s="163"/>
      <c r="T2" s="156"/>
      <c r="U2" s="208" t="s">
        <v>14</v>
      </c>
      <c r="V2" s="161" t="s">
        <v>15</v>
      </c>
      <c r="W2" s="161" t="s">
        <v>16</v>
      </c>
      <c r="X2" s="161" t="s">
        <v>17</v>
      </c>
      <c r="Y2" s="163"/>
      <c r="Z2" s="156"/>
      <c r="AA2" s="156"/>
      <c r="AB2" s="1"/>
      <c r="AC2" s="1"/>
    </row>
    <row r="3" spans="1:29" s="577" customFormat="1" ht="16" x14ac:dyDescent="0.2">
      <c r="A3" s="175" t="s">
        <v>20</v>
      </c>
      <c r="B3" s="8" t="s">
        <v>2218</v>
      </c>
      <c r="C3" s="695" t="s">
        <v>2219</v>
      </c>
      <c r="D3" s="695" t="str">
        <f>VLOOKUP(C3,'Items in Tally'!$A$2:$D$4982,2,FALSE)</f>
        <v>1835 PC</v>
      </c>
      <c r="E3" s="695" t="s">
        <v>17</v>
      </c>
      <c r="F3" s="8"/>
      <c r="G3" s="295">
        <v>45772</v>
      </c>
      <c r="H3" s="1130">
        <v>5</v>
      </c>
      <c r="I3" s="1154">
        <v>63</v>
      </c>
      <c r="J3" s="9">
        <f t="shared" ref="J3:M3" si="0">IF(O3="","",O3/$I3-1)</f>
        <v>0.74603174603174605</v>
      </c>
      <c r="K3" s="9">
        <f t="shared" si="0"/>
        <v>0.58730158730158721</v>
      </c>
      <c r="L3" s="9">
        <f t="shared" si="0"/>
        <v>0.4285714285714286</v>
      </c>
      <c r="M3" s="177">
        <f t="shared" si="0"/>
        <v>0.3492063492063493</v>
      </c>
      <c r="N3" s="1130"/>
      <c r="O3" s="1129">
        <v>110</v>
      </c>
      <c r="P3" s="124">
        <v>100</v>
      </c>
      <c r="Q3" s="124">
        <v>90</v>
      </c>
      <c r="R3" s="124">
        <v>85</v>
      </c>
      <c r="S3" s="178"/>
      <c r="T3" s="1131"/>
      <c r="U3" s="1134">
        <f t="shared" ref="U3:X3" si="1">IF(O3="","",CEILING(O3*1.02,1))</f>
        <v>113</v>
      </c>
      <c r="V3" s="1131">
        <f t="shared" si="1"/>
        <v>102</v>
      </c>
      <c r="W3" s="1131">
        <f t="shared" si="1"/>
        <v>92</v>
      </c>
      <c r="X3" s="1131">
        <f t="shared" si="1"/>
        <v>87</v>
      </c>
      <c r="Y3" s="179"/>
      <c r="Z3" s="42"/>
      <c r="AA3" s="8"/>
      <c r="AB3" s="8"/>
      <c r="AC3" s="8"/>
    </row>
    <row r="4" spans="1:29" s="624" customFormat="1" ht="16" x14ac:dyDescent="0.2">
      <c r="A4" s="536" t="s">
        <v>20</v>
      </c>
      <c r="B4" s="119" t="s">
        <v>698</v>
      </c>
      <c r="C4" s="708" t="s">
        <v>2220</v>
      </c>
      <c r="D4" s="715" t="str">
        <f>VLOOKUP(C4,'Items in Tally'!$A$2:$D$4982,2,FALSE)</f>
        <v>1195 PC</v>
      </c>
      <c r="E4" s="708" t="s">
        <v>1263</v>
      </c>
      <c r="F4" s="119" t="s">
        <v>2221</v>
      </c>
      <c r="G4" s="601">
        <v>45772</v>
      </c>
      <c r="H4" s="1157">
        <v>5</v>
      </c>
      <c r="I4" s="539">
        <v>63</v>
      </c>
      <c r="J4" s="120">
        <f t="shared" ref="J4:M4" si="2">IF(O4="","",O4/$I4-1)</f>
        <v>0.90476190476190466</v>
      </c>
      <c r="K4" s="120">
        <f t="shared" si="2"/>
        <v>0.66666666666666674</v>
      </c>
      <c r="L4" s="120">
        <f t="shared" si="2"/>
        <v>0.4285714285714286</v>
      </c>
      <c r="M4" s="599">
        <f t="shared" si="2"/>
        <v>0.3492063492063493</v>
      </c>
      <c r="N4" s="1157"/>
      <c r="O4" s="1159">
        <v>120</v>
      </c>
      <c r="P4" s="121">
        <v>105</v>
      </c>
      <c r="Q4" s="121">
        <v>90</v>
      </c>
      <c r="R4" s="121">
        <v>85</v>
      </c>
      <c r="S4" s="589"/>
      <c r="T4" s="1164"/>
      <c r="U4" s="1163">
        <f t="shared" ref="U4:X4" si="3">IF(O4="","",CEILING(O4*1.02,1))</f>
        <v>123</v>
      </c>
      <c r="V4" s="1164">
        <f t="shared" si="3"/>
        <v>108</v>
      </c>
      <c r="W4" s="1164">
        <f t="shared" si="3"/>
        <v>92</v>
      </c>
      <c r="X4" s="1164">
        <f t="shared" si="3"/>
        <v>87</v>
      </c>
      <c r="Y4" s="600"/>
      <c r="Z4" s="604"/>
      <c r="AA4" s="119"/>
      <c r="AB4" s="119"/>
      <c r="AC4" s="119"/>
    </row>
    <row r="5" spans="1:29" ht="16" x14ac:dyDescent="0.2">
      <c r="A5" s="171" t="s">
        <v>44</v>
      </c>
      <c r="B5" s="5" t="s">
        <v>944</v>
      </c>
      <c r="D5" s="694" t="e">
        <f>VLOOKUP(C5,'Items in Tally'!$A$2:$D$4982,2,FALSE)</f>
        <v>#N/A</v>
      </c>
      <c r="F5" s="5"/>
      <c r="G5" s="296">
        <v>43574</v>
      </c>
      <c r="H5" s="1150">
        <v>12</v>
      </c>
      <c r="I5" s="1045">
        <v>135</v>
      </c>
      <c r="J5" s="6" t="str">
        <f t="shared" ref="J5:M5" si="4">IF(O5="","",O5/$I5-1)</f>
        <v/>
      </c>
      <c r="K5" s="6" t="str">
        <f t="shared" si="4"/>
        <v/>
      </c>
      <c r="L5" s="6" t="str">
        <f t="shared" si="4"/>
        <v/>
      </c>
      <c r="M5" s="172" t="str">
        <f t="shared" si="4"/>
        <v/>
      </c>
      <c r="N5" s="1150"/>
      <c r="O5" s="1122"/>
      <c r="P5" s="7"/>
      <c r="Q5" s="7"/>
      <c r="R5" s="7"/>
      <c r="S5" s="173"/>
      <c r="T5" s="1148"/>
      <c r="U5" s="1152" t="str">
        <f t="shared" ref="U5:X5" si="5">IF(O5="","",CEILING(O5*1.02,1))</f>
        <v/>
      </c>
      <c r="V5" s="1148" t="str">
        <f t="shared" si="5"/>
        <v/>
      </c>
      <c r="W5" s="1148" t="str">
        <f t="shared" si="5"/>
        <v/>
      </c>
      <c r="X5" s="1148" t="str">
        <f t="shared" si="5"/>
        <v/>
      </c>
      <c r="Y5" s="174"/>
      <c r="Z5" s="61"/>
      <c r="AA5" s="5"/>
      <c r="AB5" s="5"/>
      <c r="AC5" s="5"/>
    </row>
    <row r="6" spans="1:29" s="578" customFormat="1" ht="14.25" customHeight="1" x14ac:dyDescent="0.2">
      <c r="A6" s="171"/>
      <c r="B6" s="5" t="s">
        <v>2222</v>
      </c>
      <c r="C6" s="705" t="s">
        <v>2223</v>
      </c>
      <c r="D6" s="694" t="str">
        <f>VLOOKUP(C6,'Items in Tally'!$A$2:$D$4982,2,FALSE)</f>
        <v>-5 PC</v>
      </c>
      <c r="E6" s="705"/>
      <c r="F6" s="5"/>
      <c r="G6" s="296">
        <v>45713</v>
      </c>
      <c r="H6" s="1150">
        <v>6.8</v>
      </c>
      <c r="I6" s="1045">
        <v>84</v>
      </c>
      <c r="J6" s="6"/>
      <c r="K6" s="6"/>
      <c r="L6" s="6"/>
      <c r="M6" s="172"/>
      <c r="N6" s="1150"/>
      <c r="O6" s="1122">
        <v>125</v>
      </c>
      <c r="P6" s="7">
        <v>115</v>
      </c>
      <c r="Q6" s="7">
        <v>110</v>
      </c>
      <c r="R6" s="7">
        <v>105</v>
      </c>
      <c r="S6" s="173"/>
      <c r="T6" s="1148"/>
      <c r="U6" s="1152"/>
      <c r="V6" s="1148">
        <f t="shared" ref="V6:W6" si="6">IF(P6="","",CEILING(P6*1.02,5))</f>
        <v>120</v>
      </c>
      <c r="W6" s="1148">
        <f t="shared" si="6"/>
        <v>115</v>
      </c>
      <c r="X6" s="1148"/>
      <c r="Y6" s="174"/>
      <c r="Z6" s="5"/>
      <c r="AA6" s="5"/>
      <c r="AB6" s="5"/>
      <c r="AC6" s="5"/>
    </row>
    <row r="7" spans="1:29" ht="16" x14ac:dyDescent="0.2">
      <c r="A7" s="165"/>
      <c r="B7" s="1"/>
      <c r="D7" s="694" t="e">
        <f>VLOOKUP(C7,'Items in Tally'!$A$2:$D$4982,2,FALSE)</f>
        <v>#N/A</v>
      </c>
      <c r="F7" s="1"/>
      <c r="G7" s="180"/>
      <c r="H7" s="1133"/>
      <c r="I7" s="166"/>
      <c r="J7" s="3"/>
      <c r="K7" s="3"/>
      <c r="L7" s="3"/>
      <c r="M7" s="167"/>
      <c r="N7" s="1133"/>
      <c r="O7" s="1132"/>
      <c r="P7" s="124"/>
      <c r="Q7" s="124"/>
      <c r="R7" s="124"/>
      <c r="S7" s="168"/>
      <c r="T7" s="1135"/>
      <c r="U7" s="169"/>
      <c r="V7" s="1135" t="str">
        <f t="shared" ref="V7:W7" si="7">IF(P7="","",CEILING(P7*1.02,5))</f>
        <v/>
      </c>
      <c r="W7" s="1135" t="str">
        <f t="shared" si="7"/>
        <v/>
      </c>
      <c r="X7" s="1135"/>
      <c r="Y7" s="170"/>
      <c r="Z7" s="1"/>
      <c r="AA7" s="1"/>
      <c r="AB7" s="1"/>
      <c r="AC7" s="1"/>
    </row>
    <row r="8" spans="1:29" ht="16" x14ac:dyDescent="0.2">
      <c r="A8" s="158"/>
      <c r="B8" s="159" t="s">
        <v>2224</v>
      </c>
      <c r="D8" s="694" t="e">
        <f>VLOOKUP(C8,'Items in Tally'!$A$2:$D$4982,2,FALSE)</f>
        <v>#N/A</v>
      </c>
      <c r="E8" s="159" t="s">
        <v>433</v>
      </c>
      <c r="F8" s="159"/>
      <c r="G8" s="160"/>
      <c r="H8" s="159"/>
      <c r="I8" s="160"/>
      <c r="J8" s="161" t="s">
        <v>13</v>
      </c>
      <c r="K8" s="161" t="s">
        <v>14</v>
      </c>
      <c r="L8" s="161" t="s">
        <v>15</v>
      </c>
      <c r="M8" s="162" t="s">
        <v>18</v>
      </c>
      <c r="N8" s="156"/>
      <c r="O8" s="208" t="s">
        <v>13</v>
      </c>
      <c r="P8" s="161" t="s">
        <v>14</v>
      </c>
      <c r="Q8" s="161" t="s">
        <v>15</v>
      </c>
      <c r="R8" s="161" t="s">
        <v>18</v>
      </c>
      <c r="S8" s="163" t="s">
        <v>16</v>
      </c>
      <c r="T8" s="156"/>
      <c r="U8" s="208" t="s">
        <v>13</v>
      </c>
      <c r="V8" s="161" t="s">
        <v>14</v>
      </c>
      <c r="W8" s="161" t="s">
        <v>15</v>
      </c>
      <c r="X8" s="161" t="s">
        <v>18</v>
      </c>
      <c r="Y8" s="163" t="s">
        <v>16</v>
      </c>
      <c r="Z8" s="156"/>
      <c r="AA8" s="156"/>
      <c r="AB8" s="1"/>
      <c r="AC8" s="1"/>
    </row>
    <row r="9" spans="1:29" s="577" customFormat="1" ht="16" x14ac:dyDescent="0.2">
      <c r="A9" s="175" t="s">
        <v>20</v>
      </c>
      <c r="B9" s="8" t="s">
        <v>2225</v>
      </c>
      <c r="C9" s="695" t="s">
        <v>2226</v>
      </c>
      <c r="D9" s="695" t="str">
        <f>VLOOKUP(C9,'Items in Tally'!$A$2:$D$4982,2,FALSE)</f>
        <v>15 PC</v>
      </c>
      <c r="E9" s="695" t="s">
        <v>1157</v>
      </c>
      <c r="F9" s="8"/>
      <c r="G9" s="295">
        <v>45467</v>
      </c>
      <c r="H9" s="1130">
        <v>225</v>
      </c>
      <c r="I9" s="1154">
        <v>2745</v>
      </c>
      <c r="J9" s="9">
        <f t="shared" ref="J9:M9" si="8">IF(O9="","",O9/$I9-1)</f>
        <v>0.63934426229508201</v>
      </c>
      <c r="K9" s="9" t="str">
        <f t="shared" si="8"/>
        <v/>
      </c>
      <c r="L9" s="9" t="str">
        <f t="shared" si="8"/>
        <v/>
      </c>
      <c r="M9" s="177" t="str">
        <f t="shared" si="8"/>
        <v/>
      </c>
      <c r="N9" s="1130"/>
      <c r="O9" s="1129">
        <v>4500</v>
      </c>
      <c r="P9" s="124"/>
      <c r="Q9" s="124"/>
      <c r="R9" s="124"/>
      <c r="S9" s="178"/>
      <c r="T9" s="1131"/>
      <c r="U9" s="1134">
        <f t="shared" ref="U9:Y9" si="9">IF(O9="","",CEILING(O9*1.02,1))</f>
        <v>4590</v>
      </c>
      <c r="V9" s="1131" t="str">
        <f t="shared" si="9"/>
        <v/>
      </c>
      <c r="W9" s="1131" t="str">
        <f t="shared" si="9"/>
        <v/>
      </c>
      <c r="X9" s="1131" t="str">
        <f t="shared" si="9"/>
        <v/>
      </c>
      <c r="Y9" s="178" t="str">
        <f t="shared" si="9"/>
        <v/>
      </c>
      <c r="Z9" s="8"/>
      <c r="AA9" s="8"/>
      <c r="AB9" s="8"/>
      <c r="AC9" s="8"/>
    </row>
    <row r="10" spans="1:29" ht="16" x14ac:dyDescent="0.2">
      <c r="A10" s="165" t="s">
        <v>20</v>
      </c>
      <c r="B10" s="1" t="s">
        <v>2227</v>
      </c>
      <c r="C10" s="695" t="s">
        <v>2228</v>
      </c>
      <c r="D10" s="695" t="str">
        <f>VLOOKUP(C10,'Items in Tally'!$A$2:$D$4982,2,FALSE)</f>
        <v>8 PC</v>
      </c>
      <c r="E10" s="695" t="s">
        <v>14</v>
      </c>
      <c r="F10" s="1"/>
      <c r="G10" s="180">
        <v>45497</v>
      </c>
      <c r="H10" s="1133">
        <v>250</v>
      </c>
      <c r="I10" s="166">
        <v>3025</v>
      </c>
      <c r="J10" s="3">
        <f t="shared" ref="J10:M10" si="10">IF(O10="","",O10/$I10-1)</f>
        <v>0.71900826446280997</v>
      </c>
      <c r="K10" s="3" t="str">
        <f t="shared" si="10"/>
        <v/>
      </c>
      <c r="L10" s="3" t="str">
        <f t="shared" si="10"/>
        <v/>
      </c>
      <c r="M10" s="167" t="str">
        <f t="shared" si="10"/>
        <v/>
      </c>
      <c r="N10" s="1133"/>
      <c r="O10" s="1132">
        <v>5200</v>
      </c>
      <c r="P10" s="124"/>
      <c r="Q10" s="124"/>
      <c r="R10" s="124"/>
      <c r="S10" s="168"/>
      <c r="T10" s="1135"/>
      <c r="U10" s="169">
        <f t="shared" ref="U10:Y10" si="11">IF(O10="","",CEILING(O10*1.02,1))</f>
        <v>5304</v>
      </c>
      <c r="V10" s="1135" t="str">
        <f t="shared" si="11"/>
        <v/>
      </c>
      <c r="W10" s="1135" t="str">
        <f t="shared" si="11"/>
        <v/>
      </c>
      <c r="X10" s="1135" t="str">
        <f t="shared" si="11"/>
        <v/>
      </c>
      <c r="Y10" s="168" t="str">
        <f t="shared" si="11"/>
        <v/>
      </c>
      <c r="Z10" s="1"/>
      <c r="AA10" s="1"/>
      <c r="AB10" s="1"/>
      <c r="AC10" s="1"/>
    </row>
    <row r="11" spans="1:29" ht="16" x14ac:dyDescent="0.2">
      <c r="A11" s="165" t="s">
        <v>20</v>
      </c>
      <c r="B11" s="1" t="s">
        <v>2229</v>
      </c>
      <c r="C11" s="695" t="s">
        <v>2230</v>
      </c>
      <c r="D11" s="695" t="str">
        <f>VLOOKUP(C11,'Items in Tally'!$A$2:$D$4982,2,FALSE)</f>
        <v>4 PC</v>
      </c>
      <c r="E11" s="695" t="s">
        <v>736</v>
      </c>
      <c r="F11" s="1"/>
      <c r="G11" s="180">
        <v>45497</v>
      </c>
      <c r="H11" s="1133">
        <v>90</v>
      </c>
      <c r="I11" s="166">
        <v>1089</v>
      </c>
      <c r="J11" s="3">
        <f t="shared" ref="J11:M11" si="12">IF(O11="","",O11/$I11-1)</f>
        <v>1.0661157024793386</v>
      </c>
      <c r="K11" s="3" t="str">
        <f t="shared" si="12"/>
        <v/>
      </c>
      <c r="L11" s="3" t="str">
        <f t="shared" si="12"/>
        <v/>
      </c>
      <c r="M11" s="167" t="str">
        <f t="shared" si="12"/>
        <v/>
      </c>
      <c r="N11" s="1133"/>
      <c r="O11" s="1132">
        <v>2250</v>
      </c>
      <c r="P11" s="124"/>
      <c r="Q11" s="124"/>
      <c r="R11" s="124"/>
      <c r="S11" s="168"/>
      <c r="T11" s="1135"/>
      <c r="U11" s="169">
        <f t="shared" ref="U11:Y11" si="13">IF(O11="","",CEILING(O11*1.02,1))</f>
        <v>2295</v>
      </c>
      <c r="V11" s="1135" t="str">
        <f t="shared" si="13"/>
        <v/>
      </c>
      <c r="W11" s="1135" t="str">
        <f t="shared" si="13"/>
        <v/>
      </c>
      <c r="X11" s="1135" t="str">
        <f t="shared" si="13"/>
        <v/>
      </c>
      <c r="Y11" s="168" t="str">
        <f t="shared" si="13"/>
        <v/>
      </c>
      <c r="Z11" s="1"/>
      <c r="AA11" s="1"/>
      <c r="AB11" s="1"/>
      <c r="AC11" s="1"/>
    </row>
    <row r="12" spans="1:29" s="578" customFormat="1" ht="16" x14ac:dyDescent="0.2">
      <c r="A12" s="171" t="s">
        <v>20</v>
      </c>
      <c r="B12" s="5" t="s">
        <v>2231</v>
      </c>
      <c r="C12" s="705" t="s">
        <v>2232</v>
      </c>
      <c r="D12" s="701" t="str">
        <f>VLOOKUP(C12,'Items in Tally'!$A$2:$D$4982,2,FALSE)</f>
        <v>1 PC</v>
      </c>
      <c r="E12" s="705"/>
      <c r="F12" s="5"/>
      <c r="G12" s="296">
        <v>45467</v>
      </c>
      <c r="H12" s="1150">
        <v>115</v>
      </c>
      <c r="I12" s="1045">
        <v>1405</v>
      </c>
      <c r="J12" s="6"/>
      <c r="K12" s="6"/>
      <c r="L12" s="6"/>
      <c r="M12" s="172"/>
      <c r="N12" s="1150"/>
      <c r="O12" s="1122">
        <v>2000</v>
      </c>
      <c r="P12" s="7"/>
      <c r="Q12" s="7"/>
      <c r="R12" s="7"/>
      <c r="S12" s="173"/>
      <c r="T12" s="1148"/>
      <c r="U12" s="1152"/>
      <c r="V12" s="1148"/>
      <c r="W12" s="1148"/>
      <c r="X12" s="1148"/>
      <c r="Y12" s="173"/>
      <c r="Z12" s="5"/>
      <c r="AA12" s="5"/>
      <c r="AB12" s="5"/>
      <c r="AC12" s="5"/>
    </row>
    <row r="13" spans="1:29" s="577" customFormat="1" ht="16" x14ac:dyDescent="0.2">
      <c r="A13" s="175" t="s">
        <v>706</v>
      </c>
      <c r="B13" s="8" t="s">
        <v>2233</v>
      </c>
      <c r="C13" s="695" t="s">
        <v>2234</v>
      </c>
      <c r="D13" s="695" t="str">
        <f>VLOOKUP(C13,'Items in Tally'!$A$2:$D$4982,2,FALSE)</f>
        <v>3 PC</v>
      </c>
      <c r="E13" s="695" t="s">
        <v>167</v>
      </c>
      <c r="F13" s="8"/>
      <c r="G13" s="295">
        <v>45772</v>
      </c>
      <c r="H13" s="1130">
        <v>40</v>
      </c>
      <c r="I13" s="1154">
        <v>550</v>
      </c>
      <c r="J13" s="9">
        <f t="shared" ref="J13:M13" si="14">IF(O13="","",O13/$I13-1)</f>
        <v>0.40909090909090917</v>
      </c>
      <c r="K13" s="9">
        <f t="shared" si="14"/>
        <v>0.38181818181818183</v>
      </c>
      <c r="L13" s="9">
        <f t="shared" si="14"/>
        <v>0.36363636363636354</v>
      </c>
      <c r="M13" s="177">
        <f t="shared" si="14"/>
        <v>0.34545454545454546</v>
      </c>
      <c r="N13" s="1130"/>
      <c r="O13" s="1129">
        <v>775</v>
      </c>
      <c r="P13" s="124">
        <v>760</v>
      </c>
      <c r="Q13" s="124">
        <v>750</v>
      </c>
      <c r="R13" s="124">
        <v>740</v>
      </c>
      <c r="S13" s="173">
        <v>710</v>
      </c>
      <c r="T13" s="1131"/>
      <c r="U13" s="1134">
        <f t="shared" ref="U13:Y13" si="15">IF(O13="","",CEILING(O13*1.02,1))</f>
        <v>791</v>
      </c>
      <c r="V13" s="1131">
        <f t="shared" si="15"/>
        <v>776</v>
      </c>
      <c r="W13" s="1131">
        <f t="shared" si="15"/>
        <v>765</v>
      </c>
      <c r="X13" s="1131">
        <f t="shared" si="15"/>
        <v>755</v>
      </c>
      <c r="Y13" s="178">
        <f t="shared" si="15"/>
        <v>725</v>
      </c>
      <c r="Z13" s="8"/>
      <c r="AA13" s="8"/>
      <c r="AB13" s="8"/>
      <c r="AC13" s="8"/>
    </row>
    <row r="14" spans="1:29" s="929" customFormat="1" ht="16" x14ac:dyDescent="0.2">
      <c r="A14" s="915" t="s">
        <v>706</v>
      </c>
      <c r="B14" s="919" t="s">
        <v>2235</v>
      </c>
      <c r="C14" s="989" t="s">
        <v>2234</v>
      </c>
      <c r="D14" s="917" t="str">
        <f>VLOOKUP(C14,'Items in Tally'!$A$2:$D$4982,2,FALSE)</f>
        <v>3 PC</v>
      </c>
      <c r="E14" s="989" t="s">
        <v>241</v>
      </c>
      <c r="F14" s="919"/>
      <c r="G14" s="918">
        <v>45589</v>
      </c>
      <c r="H14" s="923">
        <v>45</v>
      </c>
      <c r="I14" s="1036">
        <v>550</v>
      </c>
      <c r="J14" s="921">
        <f t="shared" ref="J14" si="16">IF(O14="","",O14/$I14-1)</f>
        <v>0.31818181818181812</v>
      </c>
      <c r="K14" s="921">
        <f t="shared" ref="K14" si="17">IF(P14="","",P14/$I14-1)</f>
        <v>0.29090909090909101</v>
      </c>
      <c r="L14" s="921">
        <f t="shared" ref="L14" si="18">IF(Q14="","",Q14/$I14-1)</f>
        <v>0.25454545454545463</v>
      </c>
      <c r="M14" s="922">
        <f t="shared" ref="M14" si="19">IF(R14="","",R14/$I14-1)</f>
        <v>0.22727272727272729</v>
      </c>
      <c r="N14" s="923"/>
      <c r="O14" s="924">
        <v>725</v>
      </c>
      <c r="P14" s="963">
        <v>710</v>
      </c>
      <c r="Q14" s="963">
        <v>690</v>
      </c>
      <c r="R14" s="963">
        <v>675</v>
      </c>
      <c r="S14" s="927">
        <v>650</v>
      </c>
      <c r="T14" s="926"/>
      <c r="U14" s="928">
        <f t="shared" ref="U14" si="20">IF(O14="","",CEILING(O14*1.02,1))</f>
        <v>740</v>
      </c>
      <c r="V14" s="926">
        <f t="shared" ref="V14" si="21">IF(P14="","",CEILING(P14*1.02,1))</f>
        <v>725</v>
      </c>
      <c r="W14" s="926">
        <f t="shared" ref="W14" si="22">IF(Q14="","",CEILING(Q14*1.02,1))</f>
        <v>704</v>
      </c>
      <c r="X14" s="926">
        <f t="shared" ref="X14" si="23">IF(R14="","",CEILING(R14*1.02,1))</f>
        <v>689</v>
      </c>
      <c r="Y14" s="927">
        <f t="shared" ref="Y14" si="24">IF(S14="","",CEILING(S14*1.02,1))</f>
        <v>663</v>
      </c>
      <c r="Z14" s="919"/>
      <c r="AA14" s="919"/>
      <c r="AB14" s="919"/>
      <c r="AC14" s="919"/>
    </row>
    <row r="15" spans="1:29" s="577" customFormat="1" ht="16" x14ac:dyDescent="0.2">
      <c r="A15" s="175" t="s">
        <v>20</v>
      </c>
      <c r="B15" s="8" t="s">
        <v>2236</v>
      </c>
      <c r="C15" s="695" t="s">
        <v>2237</v>
      </c>
      <c r="D15" s="694" t="str">
        <f>VLOOKUP(C15,'Items in Tally'!$A$2:$D$4982,2,FALSE)</f>
        <v>20 PC</v>
      </c>
      <c r="E15" s="695" t="s">
        <v>743</v>
      </c>
      <c r="F15" s="8"/>
      <c r="G15" s="295">
        <v>45772</v>
      </c>
      <c r="H15" s="1130">
        <v>30</v>
      </c>
      <c r="I15" s="1154">
        <v>370</v>
      </c>
      <c r="J15" s="9">
        <f t="shared" ref="J15" si="25">IF(O15="","",O15/$I15-1)</f>
        <v>0.95945945945945943</v>
      </c>
      <c r="K15" s="9">
        <f t="shared" ref="K15" si="26">IF(P15="","",P15/$I15-1)</f>
        <v>0.82432432432432434</v>
      </c>
      <c r="L15" s="9" t="str">
        <f t="shared" ref="L15" si="27">IF(Q15="","",Q15/$I15-1)</f>
        <v/>
      </c>
      <c r="M15" s="177" t="str">
        <f t="shared" ref="M15" si="28">IF(R15="","",R15/$I15-1)</f>
        <v/>
      </c>
      <c r="N15" s="1130"/>
      <c r="O15" s="1129">
        <v>725</v>
      </c>
      <c r="P15" s="124">
        <v>675</v>
      </c>
      <c r="Q15" s="124"/>
      <c r="R15" s="124"/>
      <c r="S15" s="178"/>
      <c r="T15" s="1131"/>
      <c r="U15" s="1134">
        <f t="shared" ref="U15" si="29">IF(O15="","",CEILING(O15*1.02,1))</f>
        <v>740</v>
      </c>
      <c r="V15" s="1131">
        <f t="shared" ref="V15" si="30">IF(P15="","",CEILING(P15*1.02,1))</f>
        <v>689</v>
      </c>
      <c r="W15" s="1131" t="str">
        <f t="shared" ref="W15" si="31">IF(Q15="","",CEILING(Q15*1.02,1))</f>
        <v/>
      </c>
      <c r="X15" s="1131" t="str">
        <f t="shared" ref="X15" si="32">IF(R15="","",CEILING(R15*1.02,1))</f>
        <v/>
      </c>
      <c r="Y15" s="178" t="str">
        <f t="shared" ref="Y15" si="33">IF(S15="","",CEILING(S15*1.02,1))</f>
        <v/>
      </c>
      <c r="Z15" s="8"/>
      <c r="AA15" s="8"/>
      <c r="AB15" s="8"/>
      <c r="AC15" s="8"/>
    </row>
    <row r="16" spans="1:29" s="577" customFormat="1" ht="16" x14ac:dyDescent="0.2">
      <c r="A16" s="175" t="s">
        <v>20</v>
      </c>
      <c r="B16" s="8" t="s">
        <v>2238</v>
      </c>
      <c r="C16" s="695" t="s">
        <v>2239</v>
      </c>
      <c r="D16" s="695" t="str">
        <f>VLOOKUP(C16,'Items in Tally'!$A$2:$D$4982,2,FALSE)</f>
        <v>12 PC</v>
      </c>
      <c r="E16" s="695" t="s">
        <v>1157</v>
      </c>
      <c r="F16" s="8"/>
      <c r="G16" s="295">
        <v>45682</v>
      </c>
      <c r="H16" s="1130">
        <v>34</v>
      </c>
      <c r="I16" s="1154">
        <v>420</v>
      </c>
      <c r="J16" s="9">
        <f t="shared" ref="J16:M16" si="34">IF(O16="","",O16/$I16-1)</f>
        <v>0.78571428571428581</v>
      </c>
      <c r="K16" s="9">
        <f t="shared" si="34"/>
        <v>0.66666666666666674</v>
      </c>
      <c r="L16" s="9" t="str">
        <f t="shared" si="34"/>
        <v/>
      </c>
      <c r="M16" s="177" t="str">
        <f t="shared" si="34"/>
        <v/>
      </c>
      <c r="N16" s="1130"/>
      <c r="O16" s="1129">
        <v>750</v>
      </c>
      <c r="P16" s="124">
        <v>700</v>
      </c>
      <c r="Q16" s="124"/>
      <c r="R16" s="124"/>
      <c r="S16" s="178"/>
      <c r="T16" s="1131"/>
      <c r="U16" s="1134">
        <f t="shared" ref="U16:Y16" si="35">IF(O16="","",CEILING(O16*1.02,1))</f>
        <v>765</v>
      </c>
      <c r="V16" s="1131">
        <f t="shared" si="35"/>
        <v>714</v>
      </c>
      <c r="W16" s="1131" t="str">
        <f t="shared" si="35"/>
        <v/>
      </c>
      <c r="X16" s="1131" t="str">
        <f t="shared" si="35"/>
        <v/>
      </c>
      <c r="Y16" s="178" t="str">
        <f t="shared" si="35"/>
        <v/>
      </c>
      <c r="Z16" s="8"/>
      <c r="AA16" s="8"/>
      <c r="AB16" s="8"/>
      <c r="AC16" s="8"/>
    </row>
    <row r="17" spans="1:29" s="577" customFormat="1" ht="16" x14ac:dyDescent="0.2">
      <c r="A17" s="175" t="s">
        <v>20</v>
      </c>
      <c r="B17" s="8" t="s">
        <v>2240</v>
      </c>
      <c r="C17" s="695"/>
      <c r="D17" s="695" t="e">
        <f>VLOOKUP(C17,'Items in Tally'!$A$2:$D$4982,2,FALSE)</f>
        <v>#N/A</v>
      </c>
      <c r="E17" s="695" t="s">
        <v>712</v>
      </c>
      <c r="F17" s="8"/>
      <c r="G17" s="295">
        <v>45772</v>
      </c>
      <c r="H17" s="1130">
        <v>40</v>
      </c>
      <c r="I17" s="1154">
        <v>500</v>
      </c>
      <c r="J17" s="9"/>
      <c r="K17" s="9"/>
      <c r="L17" s="9"/>
      <c r="M17" s="177"/>
      <c r="N17" s="1130"/>
      <c r="O17" s="1129">
        <v>700</v>
      </c>
      <c r="P17" s="124">
        <v>650</v>
      </c>
      <c r="Q17" s="124"/>
      <c r="R17" s="124"/>
      <c r="S17" s="178"/>
      <c r="T17" s="1131"/>
      <c r="U17" s="1134">
        <f t="shared" ref="U17:U18" si="36">IF(O17="","",CEILING(O17*1.02,1))</f>
        <v>714</v>
      </c>
      <c r="V17" s="1131">
        <f t="shared" ref="V17:V18" si="37">IF(P17="","",CEILING(P17*1.02,1))</f>
        <v>663</v>
      </c>
      <c r="W17" s="1131"/>
      <c r="X17" s="1131"/>
      <c r="Y17" s="178"/>
      <c r="Z17" s="8"/>
      <c r="AA17" s="8"/>
      <c r="AB17" s="8"/>
      <c r="AC17" s="8"/>
    </row>
    <row r="18" spans="1:29" s="577" customFormat="1" ht="16" x14ac:dyDescent="0.2">
      <c r="A18" s="175" t="s">
        <v>20</v>
      </c>
      <c r="B18" s="8" t="s">
        <v>2241</v>
      </c>
      <c r="C18" s="695"/>
      <c r="D18" s="695" t="e">
        <f>VLOOKUP(C18,'Items in Tally'!$A$2:$D$4982,2,FALSE)</f>
        <v>#N/A</v>
      </c>
      <c r="E18" s="695" t="s">
        <v>14</v>
      </c>
      <c r="F18" s="8"/>
      <c r="G18" s="295">
        <v>45772</v>
      </c>
      <c r="H18" s="1130">
        <v>55</v>
      </c>
      <c r="I18" s="1154">
        <v>676</v>
      </c>
      <c r="J18" s="9"/>
      <c r="K18" s="9"/>
      <c r="L18" s="9"/>
      <c r="M18" s="177"/>
      <c r="N18" s="1130"/>
      <c r="O18" s="1129">
        <v>1250</v>
      </c>
      <c r="P18" s="124"/>
      <c r="Q18" s="124"/>
      <c r="R18" s="124"/>
      <c r="S18" s="178"/>
      <c r="T18" s="1131"/>
      <c r="U18" s="1134">
        <f t="shared" si="36"/>
        <v>1275</v>
      </c>
      <c r="V18" s="1131" t="str">
        <f t="shared" si="37"/>
        <v/>
      </c>
      <c r="W18" s="1131"/>
      <c r="X18" s="1131"/>
      <c r="Y18" s="178"/>
      <c r="Z18" s="8"/>
      <c r="AA18" s="8"/>
      <c r="AB18" s="8"/>
      <c r="AC18" s="8"/>
    </row>
    <row r="19" spans="1:29" s="577" customFormat="1" ht="16" x14ac:dyDescent="0.2">
      <c r="A19" s="175" t="s">
        <v>20</v>
      </c>
      <c r="B19" s="8" t="s">
        <v>2242</v>
      </c>
      <c r="C19" s="695" t="s">
        <v>2243</v>
      </c>
      <c r="D19" s="695" t="str">
        <f>VLOOKUP(C19,'Items in Tally'!$A$2:$D$4982,2,FALSE)</f>
        <v>5 PC</v>
      </c>
      <c r="E19" s="695" t="s">
        <v>18</v>
      </c>
      <c r="F19" s="8"/>
      <c r="G19" s="295">
        <v>45772</v>
      </c>
      <c r="H19" s="1130">
        <v>15</v>
      </c>
      <c r="I19" s="1154">
        <v>185</v>
      </c>
      <c r="J19" s="9">
        <f t="shared" ref="J19:M19" si="38">IF(O19="","",O19/$I19-1)</f>
        <v>1.2972972972972974</v>
      </c>
      <c r="K19" s="9">
        <f t="shared" si="38"/>
        <v>1.1081081081081079</v>
      </c>
      <c r="L19" s="9">
        <f t="shared" si="38"/>
        <v>0.89189189189189189</v>
      </c>
      <c r="M19" s="177">
        <f t="shared" si="38"/>
        <v>0.7567567567567568</v>
      </c>
      <c r="N19" s="1130"/>
      <c r="O19" s="1129">
        <v>425</v>
      </c>
      <c r="P19" s="124">
        <v>390</v>
      </c>
      <c r="Q19" s="124">
        <v>350</v>
      </c>
      <c r="R19" s="124">
        <v>325</v>
      </c>
      <c r="S19" s="178"/>
      <c r="T19" s="1131"/>
      <c r="U19" s="1134">
        <f t="shared" ref="U19:Y19" si="39">IF(O19="","",CEILING(O19*1.02,1))</f>
        <v>434</v>
      </c>
      <c r="V19" s="1131">
        <f t="shared" si="39"/>
        <v>398</v>
      </c>
      <c r="W19" s="1131">
        <f t="shared" si="39"/>
        <v>357</v>
      </c>
      <c r="X19" s="1131">
        <f t="shared" si="39"/>
        <v>332</v>
      </c>
      <c r="Y19" s="178" t="str">
        <f t="shared" si="39"/>
        <v/>
      </c>
      <c r="Z19" s="8"/>
      <c r="AA19" s="8"/>
      <c r="AB19" s="8"/>
      <c r="AC19" s="8"/>
    </row>
    <row r="20" spans="1:29" ht="16" x14ac:dyDescent="0.2">
      <c r="A20" s="171" t="s">
        <v>20</v>
      </c>
      <c r="B20" s="5" t="s">
        <v>2244</v>
      </c>
      <c r="C20" s="5"/>
      <c r="D20" s="694" t="e">
        <f>VLOOKUP(C20,'Items in Tally'!$A$2:$D$4982,2,FALSE)</f>
        <v>#N/A</v>
      </c>
      <c r="E20" s="5"/>
      <c r="F20" s="5"/>
      <c r="G20" s="296">
        <v>43574</v>
      </c>
      <c r="H20" s="1150">
        <v>160</v>
      </c>
      <c r="I20" s="1045">
        <v>1730</v>
      </c>
      <c r="J20" s="6" t="str">
        <f t="shared" ref="J20:M20" si="40">IF(O20="","",O20/$I20-1)</f>
        <v/>
      </c>
      <c r="K20" s="6" t="str">
        <f t="shared" si="40"/>
        <v/>
      </c>
      <c r="L20" s="6" t="str">
        <f t="shared" si="40"/>
        <v/>
      </c>
      <c r="M20" s="172" t="str">
        <f t="shared" si="40"/>
        <v/>
      </c>
      <c r="N20" s="1150"/>
      <c r="O20" s="1122"/>
      <c r="P20" s="7"/>
      <c r="Q20" s="7"/>
      <c r="R20" s="7"/>
      <c r="S20" s="173"/>
      <c r="T20" s="1148"/>
      <c r="U20" s="1152"/>
      <c r="V20" s="1148" t="str">
        <f t="shared" ref="V20:Y20" si="41">IF(P20="","",CEILING(P20*1.02,1))</f>
        <v/>
      </c>
      <c r="W20" s="1148" t="str">
        <f t="shared" si="41"/>
        <v/>
      </c>
      <c r="X20" s="1148" t="str">
        <f t="shared" si="41"/>
        <v/>
      </c>
      <c r="Y20" s="173" t="str">
        <f t="shared" si="41"/>
        <v/>
      </c>
      <c r="Z20" s="5"/>
      <c r="AA20" s="5"/>
      <c r="AB20" s="5"/>
      <c r="AC20" s="5"/>
    </row>
    <row r="21" spans="1:29" ht="16" x14ac:dyDescent="0.2">
      <c r="A21" s="171" t="s">
        <v>20</v>
      </c>
      <c r="B21" s="5" t="s">
        <v>2245</v>
      </c>
      <c r="C21" s="5"/>
      <c r="D21" s="694" t="e">
        <f>VLOOKUP(C21,'Items in Tally'!$A$2:$D$4982,2,FALSE)</f>
        <v>#N/A</v>
      </c>
      <c r="E21" s="5"/>
      <c r="F21" s="5"/>
      <c r="G21" s="296">
        <v>43574</v>
      </c>
      <c r="H21" s="1150">
        <v>180</v>
      </c>
      <c r="I21" s="1045">
        <v>1945</v>
      </c>
      <c r="J21" s="6" t="str">
        <f t="shared" ref="J21:J23" si="42">IF(O21="","",O21/$I21-1)</f>
        <v/>
      </c>
      <c r="K21" s="6"/>
      <c r="L21" s="6" t="str">
        <f t="shared" ref="L21:M21" si="43">IF(Q21="","",Q21/$I21-1)</f>
        <v/>
      </c>
      <c r="M21" s="172" t="str">
        <f t="shared" si="43"/>
        <v/>
      </c>
      <c r="N21" s="1150"/>
      <c r="O21" s="1122"/>
      <c r="P21" s="7"/>
      <c r="Q21" s="7"/>
      <c r="R21" s="7"/>
      <c r="S21" s="173"/>
      <c r="T21" s="1148"/>
      <c r="U21" s="1152" t="str">
        <f t="shared" ref="U21:Y21" si="44">IF(O21="","",CEILING(O21*1.02,1))</f>
        <v/>
      </c>
      <c r="V21" s="1148" t="str">
        <f t="shared" si="44"/>
        <v/>
      </c>
      <c r="W21" s="1148" t="str">
        <f t="shared" si="44"/>
        <v/>
      </c>
      <c r="X21" s="1148" t="str">
        <f t="shared" si="44"/>
        <v/>
      </c>
      <c r="Y21" s="173" t="str">
        <f t="shared" si="44"/>
        <v/>
      </c>
      <c r="Z21" s="5"/>
      <c r="AA21" s="5"/>
      <c r="AB21" s="5"/>
      <c r="AC21" s="5"/>
    </row>
    <row r="22" spans="1:29" ht="16" x14ac:dyDescent="0.2">
      <c r="A22" s="171" t="s">
        <v>20</v>
      </c>
      <c r="B22" s="5" t="s">
        <v>2246</v>
      </c>
      <c r="C22" s="5"/>
      <c r="D22" s="694" t="e">
        <f>VLOOKUP(C22,'Items in Tally'!$A$2:$D$4982,2,FALSE)</f>
        <v>#N/A</v>
      </c>
      <c r="E22" s="5"/>
      <c r="F22" s="5"/>
      <c r="G22" s="296">
        <v>43574</v>
      </c>
      <c r="H22" s="1150">
        <v>40</v>
      </c>
      <c r="I22" s="1045">
        <v>435</v>
      </c>
      <c r="J22" s="6" t="str">
        <f t="shared" si="42"/>
        <v/>
      </c>
      <c r="K22" s="6" t="str">
        <f t="shared" ref="K22:M22" si="45">IF(P22="","",P22/$I22-1)</f>
        <v/>
      </c>
      <c r="L22" s="6" t="str">
        <f t="shared" si="45"/>
        <v/>
      </c>
      <c r="M22" s="172" t="str">
        <f t="shared" si="45"/>
        <v/>
      </c>
      <c r="N22" s="1150"/>
      <c r="O22" s="1122"/>
      <c r="P22" s="7"/>
      <c r="Q22" s="7"/>
      <c r="R22" s="7"/>
      <c r="S22" s="173"/>
      <c r="T22" s="1148"/>
      <c r="U22" s="1152" t="str">
        <f t="shared" ref="U22:Y22" si="46">IF(O22="","",CEILING(O22*1.02,1))</f>
        <v/>
      </c>
      <c r="V22" s="1148" t="str">
        <f t="shared" si="46"/>
        <v/>
      </c>
      <c r="W22" s="1148" t="str">
        <f t="shared" si="46"/>
        <v/>
      </c>
      <c r="X22" s="1148" t="str">
        <f t="shared" si="46"/>
        <v/>
      </c>
      <c r="Y22" s="173" t="str">
        <f t="shared" si="46"/>
        <v/>
      </c>
      <c r="Z22" s="5"/>
      <c r="AA22" s="5"/>
      <c r="AB22" s="5"/>
      <c r="AC22" s="5"/>
    </row>
    <row r="23" spans="1:29" ht="16" x14ac:dyDescent="0.2">
      <c r="A23" s="319" t="s">
        <v>20</v>
      </c>
      <c r="B23" s="362" t="s">
        <v>2247</v>
      </c>
      <c r="C23" s="362"/>
      <c r="D23" s="694" t="e">
        <f>VLOOKUP(C23,'Items in Tally'!$A$2:$D$4982,2,FALSE)</f>
        <v>#N/A</v>
      </c>
      <c r="E23" s="362"/>
      <c r="F23" s="362"/>
      <c r="G23" s="363">
        <v>43574</v>
      </c>
      <c r="H23" s="320">
        <v>35</v>
      </c>
      <c r="I23" s="328">
        <v>380</v>
      </c>
      <c r="J23" s="325" t="str">
        <f t="shared" si="42"/>
        <v/>
      </c>
      <c r="K23" s="325" t="str">
        <f t="shared" ref="K23:M23" si="47">IF(P23="","",P23/$I23-1)</f>
        <v/>
      </c>
      <c r="L23" s="325" t="str">
        <f t="shared" si="47"/>
        <v/>
      </c>
      <c r="M23" s="326" t="str">
        <f t="shared" si="47"/>
        <v/>
      </c>
      <c r="N23" s="1150"/>
      <c r="O23" s="327"/>
      <c r="P23" s="530"/>
      <c r="Q23" s="530"/>
      <c r="R23" s="530"/>
      <c r="S23" s="531"/>
      <c r="T23" s="1148"/>
      <c r="U23" s="502" t="str">
        <f t="shared" ref="U23:Y23" si="48">IF(O23="","",CEILING(O23*1.02,1))</f>
        <v/>
      </c>
      <c r="V23" s="503" t="str">
        <f t="shared" si="48"/>
        <v/>
      </c>
      <c r="W23" s="503" t="str">
        <f t="shared" si="48"/>
        <v/>
      </c>
      <c r="X23" s="503" t="str">
        <f t="shared" si="48"/>
        <v/>
      </c>
      <c r="Y23" s="531" t="str">
        <f t="shared" si="48"/>
        <v/>
      </c>
      <c r="Z23" s="5"/>
      <c r="AA23" s="5"/>
      <c r="AB23" s="5"/>
      <c r="AC23" s="5"/>
    </row>
    <row r="24" spans="1:29" x14ac:dyDescent="0.2">
      <c r="A24" s="1"/>
      <c r="B24" s="4"/>
      <c r="C24" s="4"/>
      <c r="D24" s="4"/>
      <c r="E24" s="4"/>
      <c r="F24" s="4"/>
      <c r="G24" s="11"/>
      <c r="H24" s="1"/>
      <c r="I24" s="1"/>
      <c r="J24" s="3"/>
      <c r="K24" s="3"/>
      <c r="L24" s="3"/>
      <c r="M24" s="3"/>
      <c r="N24" s="1133"/>
      <c r="O24" s="1133"/>
      <c r="P24" s="124"/>
      <c r="Q24" s="124"/>
      <c r="R24" s="124"/>
      <c r="S24" s="1135"/>
      <c r="T24" s="1135"/>
      <c r="U24" s="1135"/>
      <c r="V24" s="1135" t="str">
        <f t="shared" ref="V24:W24" si="49">IF(P24="","",CEILING(P24*1.02,5))</f>
        <v/>
      </c>
      <c r="W24" s="1135" t="str">
        <f t="shared" si="49"/>
        <v/>
      </c>
      <c r="X24" s="1135"/>
      <c r="Y24" s="1"/>
      <c r="Z24" s="1"/>
      <c r="AA24" s="1"/>
      <c r="AB24" s="1"/>
      <c r="AC24" s="1"/>
    </row>
    <row r="25" spans="1:29" ht="15.75" customHeight="1" x14ac:dyDescent="0.2">
      <c r="A25" s="1"/>
      <c r="B25" s="4"/>
      <c r="C25" s="4"/>
      <c r="D25" s="4"/>
      <c r="E25" s="4"/>
      <c r="F25" s="4"/>
      <c r="G25" s="11"/>
      <c r="H25" s="1"/>
      <c r="I25" s="1"/>
      <c r="J25" s="3"/>
      <c r="K25" s="3"/>
      <c r="L25" s="3"/>
      <c r="M25" s="3"/>
      <c r="N25" s="1133"/>
      <c r="O25" s="1133"/>
      <c r="P25" s="1131"/>
      <c r="Q25" s="1131"/>
      <c r="R25" s="1131"/>
      <c r="S25" s="1135"/>
      <c r="T25" s="1135"/>
      <c r="U25" s="1135"/>
      <c r="V25" s="1135" t="str">
        <f t="shared" ref="V25:W25" si="50">IF(P25="","",CEILING(P25*1.02,5))</f>
        <v/>
      </c>
      <c r="W25" s="1135" t="str">
        <f t="shared" si="50"/>
        <v/>
      </c>
      <c r="X25" s="1135"/>
      <c r="Y25" s="1"/>
      <c r="Z25" s="1"/>
      <c r="AA25" s="1"/>
      <c r="AB25" s="1"/>
      <c r="AC25" s="1"/>
    </row>
    <row r="26" spans="1:29" ht="15.75" customHeight="1" x14ac:dyDescent="0.2">
      <c r="A26" s="1"/>
      <c r="B26" s="4"/>
      <c r="C26" s="4"/>
      <c r="D26" s="4"/>
      <c r="E26" s="4"/>
      <c r="F26" s="4"/>
      <c r="G26" s="11"/>
      <c r="H26" s="1"/>
      <c r="I26" s="1"/>
      <c r="J26" s="3"/>
      <c r="K26" s="3"/>
      <c r="L26" s="3"/>
      <c r="M26" s="3"/>
      <c r="N26" s="1133"/>
      <c r="O26" s="1133"/>
      <c r="P26" s="124"/>
      <c r="Q26" s="124"/>
      <c r="R26" s="124"/>
      <c r="S26" s="1135"/>
      <c r="T26" s="1135"/>
      <c r="U26" s="1135"/>
      <c r="V26" s="1135" t="str">
        <f t="shared" ref="V26:W26" si="51">IF(P26="","",CEILING(P26*1.02,5))</f>
        <v/>
      </c>
      <c r="W26" s="1135" t="str">
        <f t="shared" si="51"/>
        <v/>
      </c>
      <c r="X26" s="1135"/>
      <c r="Y26" s="1"/>
      <c r="Z26" s="1"/>
      <c r="AA26" s="1"/>
      <c r="AB26" s="1"/>
      <c r="AC26" s="1"/>
    </row>
    <row r="27" spans="1:29" ht="15.75" customHeight="1" x14ac:dyDescent="0.2">
      <c r="A27" s="1"/>
      <c r="B27" s="4"/>
      <c r="C27" s="4"/>
      <c r="D27" s="4"/>
      <c r="E27" s="4"/>
      <c r="F27" s="4"/>
      <c r="G27" s="11"/>
      <c r="H27" s="1"/>
      <c r="I27" s="1"/>
      <c r="J27" s="3"/>
      <c r="K27" s="3"/>
      <c r="L27" s="3"/>
      <c r="M27" s="3"/>
      <c r="N27" s="1133"/>
      <c r="O27" s="1133"/>
      <c r="P27" s="124"/>
      <c r="Q27" s="124"/>
      <c r="R27" s="124"/>
      <c r="S27" s="1135"/>
      <c r="T27" s="1135"/>
      <c r="U27" s="1135"/>
      <c r="V27" s="1135" t="str">
        <f t="shared" ref="V27:W27" si="52">IF(P27="","",CEILING(P27*1.02,5))</f>
        <v/>
      </c>
      <c r="W27" s="1135" t="str">
        <f t="shared" si="52"/>
        <v/>
      </c>
      <c r="X27" s="1135"/>
      <c r="Y27" s="1"/>
      <c r="Z27" s="1"/>
      <c r="AA27" s="1"/>
      <c r="AB27" s="1"/>
      <c r="AC27" s="1"/>
    </row>
    <row r="28" spans="1:29" ht="15.75" customHeight="1" x14ac:dyDescent="0.2">
      <c r="A28" s="1"/>
      <c r="B28" s="4"/>
      <c r="C28" s="4"/>
      <c r="D28" s="4"/>
      <c r="E28" s="4"/>
      <c r="F28" s="4"/>
      <c r="G28" s="11"/>
      <c r="H28" s="1"/>
      <c r="I28" s="1"/>
      <c r="J28" s="202"/>
      <c r="K28" s="202"/>
      <c r="L28" s="202"/>
      <c r="M28" s="3"/>
      <c r="N28" s="203"/>
      <c r="O28" s="203"/>
      <c r="P28" s="204"/>
      <c r="Q28" s="204"/>
      <c r="R28" s="204"/>
      <c r="S28" s="205"/>
      <c r="T28" s="205"/>
      <c r="U28" s="205"/>
      <c r="V28" s="205" t="str">
        <f t="shared" ref="V28:W28" si="53">IF(P28="","",CEILING(P28*1.02,5))</f>
        <v/>
      </c>
      <c r="W28" s="205" t="str">
        <f t="shared" si="53"/>
        <v/>
      </c>
      <c r="X28" s="205"/>
      <c r="Y28" s="206"/>
      <c r="Z28" s="206"/>
      <c r="AA28" s="206"/>
      <c r="AB28" s="206"/>
      <c r="AC28" s="206"/>
    </row>
    <row r="29" spans="1:29" ht="15.75" customHeight="1" x14ac:dyDescent="0.2">
      <c r="A29" s="1"/>
      <c r="B29" s="4"/>
      <c r="C29" s="4"/>
      <c r="D29" s="4"/>
      <c r="E29" s="4"/>
      <c r="F29" s="4"/>
      <c r="G29" s="11"/>
      <c r="H29" s="1"/>
      <c r="I29" s="1"/>
      <c r="J29" s="3"/>
      <c r="K29" s="3"/>
      <c r="L29" s="3"/>
      <c r="M29" s="3"/>
      <c r="N29" s="1133"/>
      <c r="O29" s="1133"/>
      <c r="P29" s="124"/>
      <c r="Q29" s="124"/>
      <c r="R29" s="124"/>
      <c r="S29" s="1135"/>
      <c r="T29" s="1135"/>
      <c r="U29" s="1135"/>
      <c r="V29" s="1135" t="str">
        <f t="shared" ref="V29:W29" si="54">IF(P29="","",CEILING(P29*1.02,0.5))</f>
        <v/>
      </c>
      <c r="W29" s="1135" t="str">
        <f t="shared" si="54"/>
        <v/>
      </c>
      <c r="X29" s="1135"/>
      <c r="Y29" s="1"/>
      <c r="Z29" s="1"/>
      <c r="AA29" s="1"/>
      <c r="AB29" s="1"/>
      <c r="AC29" s="1"/>
    </row>
    <row r="30" spans="1:29" ht="15.75" customHeight="1" x14ac:dyDescent="0.2">
      <c r="A30" s="1"/>
      <c r="B30" s="4"/>
      <c r="C30" s="4"/>
      <c r="D30" s="4"/>
      <c r="E30" s="4"/>
      <c r="F30" s="4"/>
      <c r="G30" s="11"/>
      <c r="H30" s="1"/>
      <c r="I30" s="1"/>
      <c r="J30" s="3"/>
      <c r="K30" s="3"/>
      <c r="L30" s="3"/>
      <c r="M30" s="3"/>
      <c r="N30" s="1133"/>
      <c r="O30" s="1133"/>
      <c r="P30" s="124"/>
      <c r="Q30" s="124"/>
      <c r="R30" s="124"/>
      <c r="S30" s="1135"/>
      <c r="T30" s="1135"/>
      <c r="U30" s="1135"/>
      <c r="V30" s="1135" t="str">
        <f t="shared" ref="V30:W30" si="55">IF(P30="","",CEILING(P30*1.02,5))</f>
        <v/>
      </c>
      <c r="W30" s="1135" t="str">
        <f t="shared" si="55"/>
        <v/>
      </c>
      <c r="X30" s="1135"/>
      <c r="Y30" s="1"/>
      <c r="Z30" s="1"/>
      <c r="AA30" s="1"/>
      <c r="AB30" s="1"/>
      <c r="AC30" s="1"/>
    </row>
    <row r="31" spans="1:29" ht="15.75" customHeight="1" x14ac:dyDescent="0.2">
      <c r="A31" s="1"/>
      <c r="B31" s="4"/>
      <c r="C31" s="4"/>
      <c r="D31" s="4"/>
      <c r="E31" s="4"/>
      <c r="F31" s="4"/>
      <c r="G31" s="11"/>
      <c r="H31" s="1"/>
      <c r="I31" s="1"/>
      <c r="J31" s="3"/>
      <c r="K31" s="3"/>
      <c r="L31" s="3"/>
      <c r="M31" s="3"/>
      <c r="N31" s="1133"/>
      <c r="O31" s="1133"/>
      <c r="P31" s="124"/>
      <c r="Q31" s="124"/>
      <c r="R31" s="124"/>
      <c r="S31" s="1135"/>
      <c r="T31" s="1135"/>
      <c r="U31" s="1135"/>
      <c r="V31" s="1135" t="str">
        <f t="shared" ref="V31:W31" si="56">IF(P31="","",CEILING(P31*1.02,0.5))</f>
        <v/>
      </c>
      <c r="W31" s="1135" t="str">
        <f t="shared" si="56"/>
        <v/>
      </c>
      <c r="X31" s="1135"/>
      <c r="Y31" s="1"/>
      <c r="Z31" s="1"/>
      <c r="AA31" s="1"/>
      <c r="AB31" s="1"/>
      <c r="AC31" s="1"/>
    </row>
    <row r="32" spans="1:29" ht="15.75" customHeight="1" x14ac:dyDescent="0.2">
      <c r="A32" s="1"/>
      <c r="B32" s="1127"/>
      <c r="C32" s="1127"/>
      <c r="D32" s="1127"/>
      <c r="E32" s="1127"/>
      <c r="F32" s="1127"/>
      <c r="G32" s="11"/>
      <c r="H32" s="1"/>
      <c r="I32" s="1"/>
      <c r="J32" s="3"/>
      <c r="K32" s="3"/>
      <c r="L32" s="3"/>
      <c r="M32" s="3"/>
      <c r="N32" s="1133"/>
      <c r="O32" s="1133"/>
      <c r="P32" s="124"/>
      <c r="Q32" s="124"/>
      <c r="R32" s="124"/>
      <c r="S32" s="1135"/>
      <c r="T32" s="1135"/>
      <c r="U32" s="1135"/>
      <c r="V32" s="1135" t="str">
        <f t="shared" ref="V32:W32" si="57">IF(P32="","",CEILING(P32*1.02,0.5))</f>
        <v/>
      </c>
      <c r="W32" s="1135" t="str">
        <f t="shared" si="57"/>
        <v/>
      </c>
      <c r="X32" s="1135"/>
      <c r="Y32" s="1"/>
      <c r="Z32" s="1"/>
      <c r="AA32" s="1"/>
      <c r="AB32" s="1"/>
      <c r="AC32" s="1"/>
    </row>
    <row r="33" spans="1:29" ht="15.75" customHeight="1" x14ac:dyDescent="0.2">
      <c r="A33" s="1"/>
      <c r="B33" s="1127"/>
      <c r="C33" s="1127"/>
      <c r="D33" s="1127"/>
      <c r="E33" s="1127"/>
      <c r="F33" s="1127"/>
      <c r="G33" s="11"/>
      <c r="H33" s="1"/>
      <c r="I33" s="1"/>
      <c r="J33" s="3"/>
      <c r="K33" s="3"/>
      <c r="L33" s="3"/>
      <c r="M33" s="3"/>
      <c r="N33" s="1133"/>
      <c r="O33" s="1133"/>
      <c r="P33" s="124"/>
      <c r="Q33" s="124"/>
      <c r="R33" s="124"/>
      <c r="S33" s="1135"/>
      <c r="T33" s="1135"/>
      <c r="U33" s="1135"/>
      <c r="V33" s="1135" t="str">
        <f t="shared" ref="V33:W33" si="58">IF(P33="","",CEILING(P33*1.02,0.5))</f>
        <v/>
      </c>
      <c r="W33" s="1135" t="str">
        <f t="shared" si="58"/>
        <v/>
      </c>
      <c r="X33" s="1135"/>
      <c r="Y33" s="1"/>
      <c r="Z33" s="1"/>
      <c r="AA33" s="1"/>
      <c r="AB33" s="1"/>
      <c r="AC33" s="1"/>
    </row>
    <row r="34" spans="1:29" ht="15.75" customHeight="1" x14ac:dyDescent="0.2">
      <c r="A34" s="1"/>
      <c r="B34" s="4"/>
      <c r="C34" s="4"/>
      <c r="D34" s="4"/>
      <c r="E34" s="4"/>
      <c r="F34" s="4"/>
      <c r="G34" s="11"/>
      <c r="H34" s="1"/>
      <c r="I34" s="1"/>
      <c r="J34" s="202"/>
      <c r="K34" s="202"/>
      <c r="L34" s="202"/>
      <c r="M34" s="202"/>
      <c r="N34" s="203"/>
      <c r="O34" s="203"/>
      <c r="P34" s="204"/>
      <c r="Q34" s="204"/>
      <c r="R34" s="204"/>
      <c r="S34" s="205"/>
      <c r="T34" s="205"/>
      <c r="U34" s="205"/>
      <c r="V34" s="205" t="str">
        <f t="shared" ref="V34:W34" si="59">IF(P34="","",CEILING(P34*1.02,0.5))</f>
        <v/>
      </c>
      <c r="W34" s="205" t="str">
        <f t="shared" si="59"/>
        <v/>
      </c>
      <c r="X34" s="205"/>
      <c r="Y34" s="206"/>
      <c r="Z34" s="206"/>
      <c r="AA34" s="206"/>
      <c r="AB34" s="206"/>
      <c r="AC34" s="206"/>
    </row>
    <row r="35" spans="1:29" ht="15.75" customHeight="1" x14ac:dyDescent="0.2">
      <c r="A35" s="1"/>
      <c r="B35" s="4"/>
      <c r="C35" s="4"/>
      <c r="D35" s="4"/>
      <c r="E35" s="4"/>
      <c r="F35" s="4"/>
      <c r="G35" s="11"/>
      <c r="H35" s="1"/>
      <c r="I35" s="1"/>
      <c r="J35" s="3"/>
      <c r="K35" s="3"/>
      <c r="L35" s="3"/>
      <c r="M35" s="3"/>
      <c r="N35" s="1133"/>
      <c r="O35" s="1133"/>
      <c r="P35" s="124"/>
      <c r="Q35" s="124"/>
      <c r="R35" s="124"/>
      <c r="S35" s="1135"/>
      <c r="T35" s="1135"/>
      <c r="U35" s="1135"/>
      <c r="V35" s="1135" t="str">
        <f t="shared" ref="V35:W35" si="60">IF(P35="","",CEILING(P35*1.02,0.5))</f>
        <v/>
      </c>
      <c r="W35" s="1135" t="str">
        <f t="shared" si="60"/>
        <v/>
      </c>
      <c r="X35" s="1135"/>
      <c r="Y35" s="1"/>
      <c r="Z35" s="1"/>
      <c r="AA35" s="1"/>
      <c r="AB35" s="1"/>
      <c r="AC35" s="1"/>
    </row>
    <row r="36" spans="1:29" ht="15.75" customHeight="1" x14ac:dyDescent="0.2">
      <c r="A36" s="1"/>
      <c r="B36" s="1127"/>
      <c r="C36" s="1127"/>
      <c r="D36" s="1127"/>
      <c r="E36" s="1127"/>
      <c r="F36" s="1"/>
      <c r="G36" s="11"/>
      <c r="H36" s="1"/>
      <c r="I36" s="1"/>
      <c r="J36" s="3"/>
      <c r="K36" s="3"/>
      <c r="L36" s="3"/>
      <c r="M36" s="3"/>
      <c r="N36" s="1133"/>
      <c r="O36" s="1133"/>
      <c r="P36" s="124"/>
      <c r="Q36" s="124"/>
      <c r="R36" s="124"/>
      <c r="S36" s="1135"/>
      <c r="T36" s="1135"/>
      <c r="U36" s="1135"/>
      <c r="V36" s="1135" t="str">
        <f t="shared" ref="V36:W36" si="61">IF(P36="","",CEILING(P36*1.02,0.5))</f>
        <v/>
      </c>
      <c r="W36" s="1135" t="str">
        <f t="shared" si="61"/>
        <v/>
      </c>
      <c r="X36" s="1135"/>
      <c r="Y36" s="1"/>
      <c r="Z36" s="1"/>
      <c r="AA36" s="1"/>
      <c r="AB36" s="1"/>
      <c r="AC36" s="1"/>
    </row>
    <row r="37" spans="1:29" ht="15.75" customHeight="1" x14ac:dyDescent="0.2">
      <c r="A37" s="1"/>
      <c r="B37" s="1"/>
      <c r="C37" s="1"/>
      <c r="D37" s="1"/>
      <c r="E37" s="1"/>
      <c r="F37" s="1"/>
      <c r="G37" s="11"/>
      <c r="H37" s="1"/>
      <c r="I37" s="1"/>
      <c r="J37" s="3"/>
      <c r="K37" s="3"/>
      <c r="L37" s="3"/>
      <c r="M37" s="3"/>
      <c r="N37" s="1133"/>
      <c r="O37" s="1133"/>
      <c r="P37" s="124"/>
      <c r="Q37" s="124"/>
      <c r="R37" s="124"/>
      <c r="S37" s="1135"/>
      <c r="T37" s="1135"/>
      <c r="U37" s="1135"/>
      <c r="V37" s="1135" t="str">
        <f t="shared" ref="V37:W37" si="62">IF(P37="","",CEILING(P37*1.02,0.5))</f>
        <v/>
      </c>
      <c r="W37" s="1135" t="str">
        <f t="shared" si="62"/>
        <v/>
      </c>
      <c r="X37" s="1135"/>
      <c r="Y37" s="1"/>
      <c r="Z37" s="1"/>
      <c r="AA37" s="1"/>
      <c r="AB37" s="1"/>
      <c r="AC37" s="1"/>
    </row>
    <row r="38" spans="1:29" ht="15.75" customHeight="1" x14ac:dyDescent="0.2">
      <c r="A38" s="1"/>
      <c r="B38" s="4"/>
      <c r="C38" s="4"/>
      <c r="D38" s="4"/>
      <c r="E38" s="4"/>
      <c r="F38" s="1"/>
      <c r="G38" s="11"/>
      <c r="H38" s="1"/>
      <c r="I38" s="1"/>
      <c r="J38" s="3"/>
      <c r="K38" s="3"/>
      <c r="L38" s="3"/>
      <c r="M38" s="3"/>
      <c r="N38" s="1133"/>
      <c r="O38" s="1133"/>
      <c r="P38" s="124"/>
      <c r="Q38" s="124"/>
      <c r="R38" s="124"/>
      <c r="S38" s="1135"/>
      <c r="T38" s="1135"/>
      <c r="U38" s="1135"/>
      <c r="V38" s="1135" t="str">
        <f t="shared" ref="V38:W38" si="63">IF(P38="","",CEILING(P38*1.02,0.5))</f>
        <v/>
      </c>
      <c r="W38" s="1135" t="str">
        <f t="shared" si="63"/>
        <v/>
      </c>
      <c r="X38" s="1135"/>
      <c r="Y38" s="1"/>
      <c r="Z38" s="1"/>
      <c r="AA38" s="1"/>
      <c r="AB38" s="1"/>
      <c r="AC38" s="1"/>
    </row>
    <row r="39" spans="1:29" ht="15.75" customHeight="1" x14ac:dyDescent="0.2">
      <c r="A39" s="1"/>
      <c r="B39" s="4"/>
      <c r="C39" s="4"/>
      <c r="D39" s="4"/>
      <c r="E39" s="4"/>
      <c r="F39" s="1"/>
      <c r="G39" s="11"/>
      <c r="H39" s="1"/>
      <c r="I39" s="1"/>
      <c r="J39" s="3"/>
      <c r="K39" s="3"/>
      <c r="L39" s="3"/>
      <c r="M39" s="3"/>
      <c r="N39" s="1133"/>
      <c r="O39" s="1133"/>
      <c r="P39" s="124"/>
      <c r="Q39" s="124"/>
      <c r="R39" s="124"/>
      <c r="S39" s="1135"/>
      <c r="T39" s="1135"/>
      <c r="U39" s="1135"/>
      <c r="V39" s="1135" t="str">
        <f t="shared" ref="V39:W39" si="64">IF(P39="","",CEILING(P39*1.02,0.5))</f>
        <v/>
      </c>
      <c r="W39" s="1135" t="str">
        <f t="shared" si="64"/>
        <v/>
      </c>
      <c r="X39" s="1135"/>
      <c r="Y39" s="1"/>
      <c r="Z39" s="1"/>
      <c r="AA39" s="1"/>
      <c r="AB39" s="1"/>
      <c r="AC39" s="1"/>
    </row>
    <row r="40" spans="1:29" ht="15.75" customHeight="1" x14ac:dyDescent="0.2">
      <c r="A40" s="1"/>
      <c r="B40" s="1"/>
      <c r="C40" s="1"/>
      <c r="D40" s="1"/>
      <c r="E40" s="1"/>
      <c r="F40" s="12"/>
      <c r="G40" s="13"/>
      <c r="H40" s="1133"/>
      <c r="I40" s="14"/>
      <c r="J40" s="3"/>
      <c r="K40" s="3"/>
      <c r="L40" s="3"/>
      <c r="M40" s="3"/>
      <c r="N40" s="1133"/>
      <c r="O40" s="1133"/>
      <c r="P40" s="124"/>
      <c r="Q40" s="124"/>
      <c r="R40" s="124"/>
      <c r="S40" s="1135"/>
      <c r="T40" s="1135"/>
      <c r="U40" s="1135"/>
      <c r="V40" s="1135" t="str">
        <f t="shared" ref="V40:W40" si="65">IF(P40="","",CEILING(P40*1.02,0.5))</f>
        <v/>
      </c>
      <c r="W40" s="1135" t="str">
        <f t="shared" si="65"/>
        <v/>
      </c>
      <c r="X40" s="1135"/>
      <c r="Y40" s="1"/>
      <c r="Z40" s="1"/>
      <c r="AA40" s="1"/>
      <c r="AB40" s="1"/>
      <c r="AC40" s="1"/>
    </row>
    <row r="41" spans="1:29" ht="15.75" customHeight="1" x14ac:dyDescent="0.2">
      <c r="A41" s="1"/>
      <c r="B41" s="1"/>
      <c r="C41" s="1"/>
      <c r="D41" s="1"/>
      <c r="E41" s="1"/>
      <c r="F41" s="12"/>
      <c r="G41" s="13"/>
      <c r="H41" s="1133"/>
      <c r="I41" s="14"/>
      <c r="J41" s="3"/>
      <c r="K41" s="3"/>
      <c r="L41" s="3"/>
      <c r="M41" s="3"/>
      <c r="N41" s="1133"/>
      <c r="O41" s="1133"/>
      <c r="P41" s="124"/>
      <c r="Q41" s="124"/>
      <c r="R41" s="124"/>
      <c r="S41" s="1135"/>
      <c r="T41" s="1135"/>
      <c r="U41" s="1135"/>
      <c r="V41" s="1135" t="str">
        <f t="shared" ref="V41:W41" si="66">IF(P41="","",CEILING(P41*1.02,0.5))</f>
        <v/>
      </c>
      <c r="W41" s="1135" t="str">
        <f t="shared" si="66"/>
        <v/>
      </c>
      <c r="X41" s="1135"/>
      <c r="Y41" s="1"/>
      <c r="Z41" s="1"/>
      <c r="AA41" s="1"/>
      <c r="AB41" s="1"/>
      <c r="AC41" s="1"/>
    </row>
    <row r="42" spans="1:29" ht="15.75" customHeight="1" x14ac:dyDescent="0.2">
      <c r="A42" s="1"/>
      <c r="B42" s="1"/>
      <c r="C42" s="1"/>
      <c r="D42" s="1"/>
      <c r="E42" s="1"/>
      <c r="F42" s="1133"/>
      <c r="G42" s="13"/>
      <c r="H42" s="1133"/>
      <c r="I42" s="14"/>
      <c r="J42" s="3"/>
      <c r="K42" s="3"/>
      <c r="L42" s="3"/>
      <c r="M42" s="3"/>
      <c r="N42" s="1133"/>
      <c r="O42" s="1133"/>
      <c r="P42" s="124"/>
      <c r="Q42" s="124"/>
      <c r="R42" s="124"/>
      <c r="S42" s="1135"/>
      <c r="T42" s="1135"/>
      <c r="U42" s="1135"/>
      <c r="V42" s="1135" t="str">
        <f t="shared" ref="V42:W42" si="67">IF(P42="","",CEILING(P42*1.02,0.5))</f>
        <v/>
      </c>
      <c r="W42" s="1135" t="str">
        <f t="shared" si="67"/>
        <v/>
      </c>
      <c r="X42" s="1135"/>
      <c r="Y42" s="1"/>
      <c r="Z42" s="1"/>
      <c r="AA42" s="1"/>
      <c r="AB42" s="1"/>
      <c r="AC42" s="1"/>
    </row>
    <row r="43" spans="1:29" ht="15.75" customHeight="1" x14ac:dyDescent="0.2">
      <c r="A43" s="1"/>
      <c r="B43" s="1"/>
      <c r="C43" s="1"/>
      <c r="D43" s="1"/>
      <c r="E43" s="1"/>
      <c r="F43" s="1133"/>
      <c r="G43" s="13"/>
      <c r="H43" s="1133"/>
      <c r="I43" s="14"/>
      <c r="J43" s="15"/>
      <c r="K43" s="15"/>
      <c r="L43" s="15"/>
      <c r="M43" s="15"/>
      <c r="N43" s="1133"/>
      <c r="O43" s="1133"/>
      <c r="P43" s="16"/>
      <c r="Q43" s="17"/>
      <c r="R43" s="17"/>
      <c r="S43" s="18"/>
      <c r="T43" s="18"/>
      <c r="U43" s="18"/>
      <c r="V43" s="1133" t="str">
        <f t="shared" ref="V43:W43" si="68">IF(P43="","",CEILING(P43*1.02,0.5))</f>
        <v/>
      </c>
      <c r="W43" s="1133" t="str">
        <f t="shared" si="68"/>
        <v/>
      </c>
      <c r="X43" s="1133"/>
      <c r="Y43" s="1"/>
      <c r="Z43" s="1"/>
      <c r="AA43" s="1"/>
      <c r="AB43" s="1"/>
      <c r="AC43" s="1"/>
    </row>
    <row r="44" spans="1:29" ht="15.75" customHeight="1" x14ac:dyDescent="0.2">
      <c r="A44" s="1"/>
      <c r="B44" s="1"/>
      <c r="C44" s="1"/>
      <c r="D44" s="1"/>
      <c r="E44" s="1"/>
      <c r="F44" s="1133"/>
      <c r="G44" s="13"/>
      <c r="H44" s="1133"/>
      <c r="I44" s="14"/>
      <c r="J44" s="15"/>
      <c r="K44" s="15"/>
      <c r="L44" s="15"/>
      <c r="M44" s="15"/>
      <c r="N44" s="1133"/>
      <c r="O44" s="1133"/>
      <c r="P44" s="16"/>
      <c r="Q44" s="17"/>
      <c r="R44" s="17"/>
      <c r="S44" s="18"/>
      <c r="T44" s="18"/>
      <c r="U44" s="18"/>
      <c r="V44" s="1133" t="str">
        <f t="shared" ref="V44:W44" si="69">IF(P44="","",CEILING(P44*1.02,0.5))</f>
        <v/>
      </c>
      <c r="W44" s="1133" t="str">
        <f t="shared" si="69"/>
        <v/>
      </c>
      <c r="X44" s="1133"/>
      <c r="Y44" s="1"/>
      <c r="Z44" s="1"/>
      <c r="AA44" s="1"/>
      <c r="AB44" s="1"/>
      <c r="AC44" s="1"/>
    </row>
    <row r="45" spans="1:29" ht="15.75" customHeight="1" x14ac:dyDescent="0.2">
      <c r="A45" s="1"/>
      <c r="B45" s="1"/>
      <c r="C45" s="1"/>
      <c r="D45" s="1"/>
      <c r="E45" s="1"/>
      <c r="F45" s="1133"/>
      <c r="G45" s="13"/>
      <c r="H45" s="1133"/>
      <c r="I45" s="14"/>
      <c r="J45" s="15"/>
      <c r="K45" s="15"/>
      <c r="L45" s="15"/>
      <c r="M45" s="15"/>
      <c r="N45" s="1133"/>
      <c r="O45" s="1133"/>
      <c r="P45" s="16"/>
      <c r="Q45" s="17"/>
      <c r="R45" s="17"/>
      <c r="S45" s="18"/>
      <c r="T45" s="18"/>
      <c r="U45" s="18"/>
      <c r="V45" s="1133" t="str">
        <f t="shared" ref="V45:W45" si="70">IF(P45="","",CEILING(P45*1.02,0.5))</f>
        <v/>
      </c>
      <c r="W45" s="1133" t="str">
        <f t="shared" si="70"/>
        <v/>
      </c>
      <c r="X45" s="1133"/>
      <c r="Y45" s="1"/>
      <c r="Z45" s="1"/>
      <c r="AA45" s="1"/>
      <c r="AB45" s="1"/>
      <c r="AC45" s="1"/>
    </row>
    <row r="46" spans="1:29" ht="15.75" customHeight="1" x14ac:dyDescent="0.2">
      <c r="A46" s="1"/>
      <c r="B46" s="1"/>
      <c r="C46" s="1"/>
      <c r="D46" s="1"/>
      <c r="E46" s="1"/>
      <c r="F46" s="1133"/>
      <c r="G46" s="13"/>
      <c r="H46" s="1133"/>
      <c r="I46" s="14"/>
      <c r="J46" s="15"/>
      <c r="K46" s="15"/>
      <c r="L46" s="15"/>
      <c r="M46" s="15"/>
      <c r="N46" s="1133"/>
      <c r="O46" s="1133"/>
      <c r="P46" s="16"/>
      <c r="Q46" s="17"/>
      <c r="R46" s="17"/>
      <c r="S46" s="18"/>
      <c r="T46" s="18"/>
      <c r="U46" s="18"/>
      <c r="V46" s="1133" t="str">
        <f t="shared" ref="V46:W46" si="71">IF(P46="","",CEILING(P46*1.02,0.5))</f>
        <v/>
      </c>
      <c r="W46" s="1133" t="str">
        <f t="shared" si="71"/>
        <v/>
      </c>
      <c r="X46" s="1133"/>
      <c r="Y46" s="1"/>
      <c r="Z46" s="1"/>
      <c r="AA46" s="1"/>
      <c r="AB46" s="1"/>
      <c r="AC46" s="1"/>
    </row>
    <row r="47" spans="1:29" ht="15.75" customHeight="1" x14ac:dyDescent="0.2">
      <c r="A47" s="1"/>
      <c r="B47" s="1"/>
      <c r="C47" s="1"/>
      <c r="D47" s="1"/>
      <c r="E47" s="1"/>
      <c r="F47" s="1133"/>
      <c r="G47" s="13"/>
      <c r="H47" s="1133"/>
      <c r="I47" s="14"/>
      <c r="J47" s="15"/>
      <c r="K47" s="15"/>
      <c r="L47" s="15"/>
      <c r="M47" s="15"/>
      <c r="N47" s="1133"/>
      <c r="O47" s="1133"/>
      <c r="P47" s="16"/>
      <c r="Q47" s="17"/>
      <c r="R47" s="17"/>
      <c r="S47" s="18"/>
      <c r="T47" s="18"/>
      <c r="U47" s="18"/>
      <c r="V47" s="1133" t="str">
        <f t="shared" ref="V47:W47" si="72">IF(P47="","",CEILING(P47*1.02,0.5))</f>
        <v/>
      </c>
      <c r="W47" s="1133" t="str">
        <f t="shared" si="72"/>
        <v/>
      </c>
      <c r="X47" s="1133"/>
      <c r="Y47" s="1"/>
      <c r="Z47" s="1"/>
      <c r="AA47" s="1"/>
      <c r="AB47" s="1"/>
      <c r="AC47" s="1"/>
    </row>
    <row r="48" spans="1:29" ht="15.75" customHeight="1" x14ac:dyDescent="0.2">
      <c r="A48" s="1"/>
      <c r="B48" s="1"/>
      <c r="C48" s="1"/>
      <c r="D48" s="1"/>
      <c r="E48" s="1"/>
      <c r="F48" s="1133"/>
      <c r="G48" s="13"/>
      <c r="H48" s="1133"/>
      <c r="I48" s="14"/>
      <c r="J48" s="15"/>
      <c r="K48" s="15"/>
      <c r="L48" s="15"/>
      <c r="M48" s="15"/>
      <c r="N48" s="1133"/>
      <c r="O48" s="1133"/>
      <c r="P48" s="16"/>
      <c r="Q48" s="17"/>
      <c r="R48" s="17"/>
      <c r="S48" s="18"/>
      <c r="T48" s="18"/>
      <c r="U48" s="18"/>
      <c r="V48" s="1133" t="str">
        <f t="shared" ref="V48:W48" si="73">IF(P48="","",CEILING(P48*1.02,0.5))</f>
        <v/>
      </c>
      <c r="W48" s="1133" t="str">
        <f t="shared" si="73"/>
        <v/>
      </c>
      <c r="X48" s="1133"/>
      <c r="Y48" s="1"/>
      <c r="Z48" s="1"/>
      <c r="AA48" s="1"/>
      <c r="AB48" s="1"/>
      <c r="AC48" s="1"/>
    </row>
    <row r="49" spans="1:29" ht="15.75" customHeight="1" x14ac:dyDescent="0.2">
      <c r="A49" s="1"/>
      <c r="B49" s="1"/>
      <c r="C49" s="1"/>
      <c r="D49" s="1"/>
      <c r="E49" s="1"/>
      <c r="F49" s="1133"/>
      <c r="G49" s="13"/>
      <c r="H49" s="14"/>
      <c r="I49" s="14"/>
      <c r="J49" s="15"/>
      <c r="K49" s="15"/>
      <c r="L49" s="15"/>
      <c r="M49" s="15"/>
      <c r="N49" s="1133"/>
      <c r="O49" s="1133"/>
      <c r="P49" s="16"/>
      <c r="Q49" s="17"/>
      <c r="R49" s="17"/>
      <c r="S49" s="18"/>
      <c r="T49" s="18"/>
      <c r="U49" s="18"/>
      <c r="V49" s="1133" t="str">
        <f t="shared" ref="V49:W49" si="74">IF(P49="","",CEILING(P49*1.02,0.5))</f>
        <v/>
      </c>
      <c r="W49" s="1133" t="str">
        <f t="shared" si="74"/>
        <v/>
      </c>
      <c r="X49" s="1133"/>
      <c r="Y49" s="1"/>
      <c r="Z49" s="1"/>
      <c r="AA49" s="1"/>
      <c r="AB49" s="1"/>
      <c r="AC49" s="1"/>
    </row>
    <row r="50" spans="1:29" ht="15.75" customHeight="1" x14ac:dyDescent="0.2">
      <c r="A50" s="1"/>
      <c r="B50" s="1"/>
      <c r="C50" s="1"/>
      <c r="D50" s="1"/>
      <c r="E50" s="1"/>
      <c r="F50" s="1133"/>
      <c r="G50" s="13"/>
      <c r="H50" s="1133"/>
      <c r="I50" s="14"/>
      <c r="J50" s="15"/>
      <c r="K50" s="15"/>
      <c r="L50" s="15"/>
      <c r="M50" s="15"/>
      <c r="N50" s="1133"/>
      <c r="O50" s="1133"/>
      <c r="P50" s="16"/>
      <c r="Q50" s="17"/>
      <c r="R50" s="17"/>
      <c r="S50" s="18"/>
      <c r="T50" s="18"/>
      <c r="U50" s="18"/>
      <c r="V50" s="1133" t="str">
        <f t="shared" ref="V50:W50" si="75">IF(P50="","",CEILING(P50*1.02,0.5))</f>
        <v/>
      </c>
      <c r="W50" s="1133" t="str">
        <f t="shared" si="75"/>
        <v/>
      </c>
      <c r="X50" s="1133"/>
      <c r="Y50" s="1"/>
      <c r="Z50" s="1"/>
      <c r="AA50" s="1"/>
      <c r="AB50" s="1"/>
      <c r="AC50" s="1"/>
    </row>
    <row r="51" spans="1:29" ht="15.75" customHeight="1" x14ac:dyDescent="0.2">
      <c r="A51" s="1"/>
      <c r="B51" s="1"/>
      <c r="C51" s="1"/>
      <c r="D51" s="1"/>
      <c r="E51" s="1"/>
      <c r="F51" s="1133"/>
      <c r="G51" s="13"/>
      <c r="H51" s="1133"/>
      <c r="I51" s="14"/>
      <c r="J51" s="15"/>
      <c r="K51" s="15"/>
      <c r="L51" s="15"/>
      <c r="M51" s="15"/>
      <c r="N51" s="1133"/>
      <c r="O51" s="1133"/>
      <c r="P51" s="16"/>
      <c r="Q51" s="17"/>
      <c r="R51" s="17"/>
      <c r="S51" s="18"/>
      <c r="T51" s="18"/>
      <c r="U51" s="18"/>
      <c r="V51" s="1133" t="str">
        <f t="shared" ref="V51:W51" si="76">IF(P51="","",CEILING(P51*1.02,0.5))</f>
        <v/>
      </c>
      <c r="W51" s="1133" t="str">
        <f t="shared" si="76"/>
        <v/>
      </c>
      <c r="X51" s="1133"/>
      <c r="Y51" s="1"/>
      <c r="Z51" s="1"/>
      <c r="AA51" s="1"/>
      <c r="AB51" s="1"/>
      <c r="AC51" s="1"/>
    </row>
    <row r="52" spans="1:29" ht="15.75" customHeight="1" x14ac:dyDescent="0.2">
      <c r="A52" s="1"/>
      <c r="B52" s="1"/>
      <c r="C52" s="1"/>
      <c r="D52" s="1"/>
      <c r="E52" s="1"/>
      <c r="F52" s="1133"/>
      <c r="G52" s="13"/>
      <c r="H52" s="1133"/>
      <c r="I52" s="14"/>
      <c r="J52" s="15"/>
      <c r="K52" s="15"/>
      <c r="L52" s="15"/>
      <c r="M52" s="15"/>
      <c r="N52" s="1133"/>
      <c r="O52" s="1133"/>
      <c r="P52" s="16"/>
      <c r="Q52" s="17"/>
      <c r="R52" s="17"/>
      <c r="S52" s="18"/>
      <c r="T52" s="18"/>
      <c r="U52" s="18"/>
      <c r="V52" s="1133" t="str">
        <f t="shared" ref="V52:W52" si="77">IF(P52="","",CEILING(P52*1.02,0.5))</f>
        <v/>
      </c>
      <c r="W52" s="1133" t="str">
        <f t="shared" si="77"/>
        <v/>
      </c>
      <c r="X52" s="1133"/>
      <c r="Y52" s="1"/>
      <c r="Z52" s="1"/>
      <c r="AA52" s="1"/>
      <c r="AB52" s="1"/>
      <c r="AC52" s="1"/>
    </row>
    <row r="53" spans="1:29" ht="15.75" customHeight="1" x14ac:dyDescent="0.2">
      <c r="A53" s="1"/>
      <c r="B53" s="1"/>
      <c r="C53" s="1"/>
      <c r="D53" s="1"/>
      <c r="E53" s="1"/>
      <c r="F53" s="1133"/>
      <c r="G53" s="13"/>
      <c r="H53" s="1133"/>
      <c r="I53" s="14"/>
      <c r="J53" s="15"/>
      <c r="K53" s="15"/>
      <c r="L53" s="15"/>
      <c r="M53" s="15"/>
      <c r="N53" s="1133"/>
      <c r="O53" s="1133"/>
      <c r="P53" s="16"/>
      <c r="Q53" s="17"/>
      <c r="R53" s="17"/>
      <c r="S53" s="18"/>
      <c r="T53" s="18"/>
      <c r="U53" s="18"/>
      <c r="V53" s="1133" t="str">
        <f t="shared" ref="V53:W53" si="78">IF(P53="","",CEILING(P53*1.02,0.5))</f>
        <v/>
      </c>
      <c r="W53" s="1133" t="str">
        <f t="shared" si="78"/>
        <v/>
      </c>
      <c r="X53" s="1133"/>
      <c r="Y53" s="1"/>
      <c r="Z53" s="1"/>
      <c r="AA53" s="1"/>
      <c r="AB53" s="1"/>
      <c r="AC53" s="1"/>
    </row>
    <row r="54" spans="1:29" ht="15.75" customHeight="1" x14ac:dyDescent="0.2">
      <c r="A54" s="1"/>
      <c r="B54" s="1"/>
      <c r="C54" s="1"/>
      <c r="D54" s="1"/>
      <c r="E54" s="1"/>
      <c r="F54" s="1133"/>
      <c r="G54" s="13"/>
      <c r="H54" s="1133"/>
      <c r="I54" s="14"/>
      <c r="J54" s="15"/>
      <c r="K54" s="15"/>
      <c r="L54" s="15"/>
      <c r="M54" s="15"/>
      <c r="N54" s="1133"/>
      <c r="O54" s="1133"/>
      <c r="P54" s="16"/>
      <c r="Q54" s="17"/>
      <c r="R54" s="17"/>
      <c r="S54" s="18"/>
      <c r="T54" s="18"/>
      <c r="U54" s="18"/>
      <c r="V54" s="1133" t="str">
        <f t="shared" ref="V54:W54" si="79">IF(P54="","",CEILING(P54*1.02,0.5))</f>
        <v/>
      </c>
      <c r="W54" s="1133" t="str">
        <f t="shared" si="79"/>
        <v/>
      </c>
      <c r="X54" s="1133"/>
      <c r="Y54" s="1"/>
      <c r="Z54" s="1"/>
      <c r="AA54" s="1"/>
      <c r="AB54" s="1"/>
      <c r="AC54" s="1"/>
    </row>
    <row r="55" spans="1:29" ht="15.75" customHeight="1" x14ac:dyDescent="0.2">
      <c r="A55" s="1"/>
      <c r="B55" s="1"/>
      <c r="C55" s="1"/>
      <c r="D55" s="1"/>
      <c r="E55" s="1"/>
      <c r="F55" s="1133"/>
      <c r="G55" s="13"/>
      <c r="H55" s="1133"/>
      <c r="I55" s="14"/>
      <c r="J55" s="15"/>
      <c r="K55" s="15"/>
      <c r="L55" s="15"/>
      <c r="M55" s="15"/>
      <c r="N55" s="1133"/>
      <c r="O55" s="1133"/>
      <c r="P55" s="16"/>
      <c r="Q55" s="17"/>
      <c r="R55" s="17"/>
      <c r="S55" s="18"/>
      <c r="T55" s="18"/>
      <c r="U55" s="18"/>
      <c r="V55" s="1133" t="str">
        <f t="shared" ref="V55:W55" si="80">IF(P55="","",CEILING(P55*1.02,0.5))</f>
        <v/>
      </c>
      <c r="W55" s="1133" t="str">
        <f t="shared" si="80"/>
        <v/>
      </c>
      <c r="X55" s="1133"/>
      <c r="Y55" s="1"/>
      <c r="Z55" s="1"/>
      <c r="AA55" s="1"/>
      <c r="AB55" s="1"/>
      <c r="AC55" s="1"/>
    </row>
    <row r="56" spans="1:29" ht="15.75" customHeight="1" x14ac:dyDescent="0.2">
      <c r="A56" s="1"/>
      <c r="B56" s="1"/>
      <c r="C56" s="1"/>
      <c r="D56" s="1"/>
      <c r="E56" s="1"/>
      <c r="F56" s="1133"/>
      <c r="G56" s="13"/>
      <c r="H56" s="1133"/>
      <c r="I56" s="14"/>
      <c r="J56" s="15"/>
      <c r="K56" s="15"/>
      <c r="L56" s="15"/>
      <c r="M56" s="15"/>
      <c r="N56" s="1133"/>
      <c r="O56" s="1133"/>
      <c r="P56" s="16"/>
      <c r="Q56" s="17"/>
      <c r="R56" s="17"/>
      <c r="S56" s="18"/>
      <c r="T56" s="18"/>
      <c r="U56" s="18"/>
      <c r="V56" s="1133" t="str">
        <f t="shared" ref="V56:W56" si="81">IF(P56="","",CEILING(P56*1.02,0.5))</f>
        <v/>
      </c>
      <c r="W56" s="1133" t="str">
        <f t="shared" si="81"/>
        <v/>
      </c>
      <c r="X56" s="1133"/>
      <c r="Y56" s="1"/>
      <c r="Z56" s="1"/>
      <c r="AA56" s="1"/>
      <c r="AB56" s="1"/>
      <c r="AC56" s="1"/>
    </row>
    <row r="57" spans="1:29" ht="15.75" customHeight="1" x14ac:dyDescent="0.2">
      <c r="A57" s="1"/>
      <c r="B57" s="1"/>
      <c r="C57" s="1"/>
      <c r="D57" s="1"/>
      <c r="E57" s="1"/>
      <c r="F57" s="1133"/>
      <c r="G57" s="13"/>
      <c r="H57" s="1133"/>
      <c r="I57" s="14"/>
      <c r="J57" s="15"/>
      <c r="K57" s="15"/>
      <c r="L57" s="15"/>
      <c r="M57" s="15"/>
      <c r="N57" s="1133"/>
      <c r="O57" s="1133"/>
      <c r="P57" s="16"/>
      <c r="Q57" s="17"/>
      <c r="R57" s="17"/>
      <c r="S57" s="18"/>
      <c r="T57" s="18"/>
      <c r="U57" s="18"/>
      <c r="V57" s="1133" t="str">
        <f t="shared" ref="V57:W57" si="82">IF(P57="","",CEILING(P57*1.02,0.5))</f>
        <v/>
      </c>
      <c r="W57" s="1133" t="str">
        <f t="shared" si="82"/>
        <v/>
      </c>
      <c r="X57" s="1133"/>
      <c r="Y57" s="1"/>
      <c r="Z57" s="1"/>
      <c r="AA57" s="1"/>
      <c r="AB57" s="1"/>
      <c r="AC57" s="1"/>
    </row>
    <row r="58" spans="1:29" ht="15.75" customHeight="1" x14ac:dyDescent="0.2">
      <c r="A58" s="1"/>
      <c r="B58" s="1"/>
      <c r="C58" s="1"/>
      <c r="D58" s="1"/>
      <c r="E58" s="1"/>
      <c r="F58" s="1133"/>
      <c r="G58" s="13"/>
      <c r="H58" s="1133"/>
      <c r="I58" s="14"/>
      <c r="J58" s="15"/>
      <c r="K58" s="15"/>
      <c r="L58" s="15"/>
      <c r="M58" s="15"/>
      <c r="N58" s="1133"/>
      <c r="O58" s="1133"/>
      <c r="P58" s="16"/>
      <c r="Q58" s="17"/>
      <c r="R58" s="17"/>
      <c r="S58" s="18"/>
      <c r="T58" s="18"/>
      <c r="U58" s="18"/>
      <c r="V58" s="1133" t="str">
        <f t="shared" ref="V58:W58" si="83">IF(P58="","",CEILING(P58*1.02,0.5))</f>
        <v/>
      </c>
      <c r="W58" s="1133" t="str">
        <f t="shared" si="83"/>
        <v/>
      </c>
      <c r="X58" s="1133"/>
      <c r="Y58" s="1"/>
      <c r="Z58" s="1"/>
      <c r="AA58" s="1"/>
      <c r="AB58" s="1"/>
      <c r="AC58" s="1"/>
    </row>
    <row r="59" spans="1:29" ht="15.75" customHeight="1" x14ac:dyDescent="0.2">
      <c r="A59" s="1"/>
      <c r="B59" s="1"/>
      <c r="C59" s="1"/>
      <c r="D59" s="1"/>
      <c r="E59" s="1"/>
      <c r="F59" s="1133"/>
      <c r="G59" s="13"/>
      <c r="H59" s="1133"/>
      <c r="I59" s="14"/>
      <c r="J59" s="15"/>
      <c r="K59" s="15"/>
      <c r="L59" s="15"/>
      <c r="M59" s="15"/>
      <c r="N59" s="1133"/>
      <c r="O59" s="1133"/>
      <c r="P59" s="19"/>
      <c r="Q59" s="1130"/>
      <c r="R59" s="1130"/>
      <c r="S59" s="18"/>
      <c r="T59" s="18"/>
      <c r="U59" s="18"/>
      <c r="V59" s="1133" t="str">
        <f t="shared" ref="V59:W59" si="84">IF(P59="","",CEILING(P59*1.02,0.5))</f>
        <v/>
      </c>
      <c r="W59" s="1133" t="str">
        <f t="shared" si="84"/>
        <v/>
      </c>
      <c r="X59" s="1133"/>
      <c r="Y59" s="1"/>
      <c r="Z59" s="1"/>
      <c r="AA59" s="1"/>
      <c r="AB59" s="1"/>
      <c r="AC59" s="1"/>
    </row>
    <row r="60" spans="1:29" ht="15.75" customHeight="1" x14ac:dyDescent="0.2">
      <c r="A60" s="1"/>
      <c r="B60" s="20"/>
      <c r="C60" s="20"/>
      <c r="D60" s="20"/>
      <c r="E60" s="20"/>
      <c r="F60" s="1133"/>
      <c r="G60" s="13"/>
      <c r="H60" s="1133"/>
      <c r="I60" s="14"/>
      <c r="J60" s="15"/>
      <c r="K60" s="15"/>
      <c r="L60" s="15"/>
      <c r="M60" s="15"/>
      <c r="N60" s="1133"/>
      <c r="O60" s="1133"/>
      <c r="P60" s="19"/>
      <c r="Q60" s="1130"/>
      <c r="R60" s="1130"/>
      <c r="S60" s="18"/>
      <c r="T60" s="18"/>
      <c r="U60" s="18"/>
      <c r="V60" s="1133" t="str">
        <f t="shared" ref="V60:W60" si="85">IF(P60="","",CEILING(P60*1.02,0.5))</f>
        <v/>
      </c>
      <c r="W60" s="1133" t="str">
        <f t="shared" si="85"/>
        <v/>
      </c>
      <c r="X60" s="1133"/>
      <c r="Y60" s="1"/>
      <c r="Z60" s="1"/>
      <c r="AA60" s="1"/>
      <c r="AB60" s="1"/>
      <c r="AC60" s="1"/>
    </row>
    <row r="61" spans="1:29" ht="15.75" customHeight="1" x14ac:dyDescent="0.2">
      <c r="A61" s="1"/>
      <c r="B61" s="1"/>
      <c r="C61" s="1"/>
      <c r="D61" s="1"/>
      <c r="E61" s="1"/>
      <c r="F61" s="1133"/>
      <c r="G61" s="13"/>
      <c r="H61" s="1133"/>
      <c r="I61" s="14"/>
      <c r="J61" s="15"/>
      <c r="K61" s="15"/>
      <c r="L61" s="15"/>
      <c r="M61" s="15"/>
      <c r="N61" s="1133"/>
      <c r="O61" s="1133"/>
      <c r="P61" s="19"/>
      <c r="Q61" s="1130"/>
      <c r="R61" s="1130"/>
      <c r="S61" s="18"/>
      <c r="T61" s="18"/>
      <c r="U61" s="18"/>
      <c r="V61" s="1133" t="str">
        <f t="shared" ref="V61:W61" si="86">IF(P61="","",CEILING(P61*1.02,0.5))</f>
        <v/>
      </c>
      <c r="W61" s="1133" t="str">
        <f t="shared" si="86"/>
        <v/>
      </c>
      <c r="X61" s="1133"/>
      <c r="Y61" s="1"/>
      <c r="Z61" s="1"/>
      <c r="AA61" s="1"/>
      <c r="AB61" s="1"/>
      <c r="AC61" s="1"/>
    </row>
    <row r="62" spans="1:29" ht="15.75" customHeight="1" x14ac:dyDescent="0.2">
      <c r="A62" s="1"/>
      <c r="B62" s="1"/>
      <c r="C62" s="1"/>
      <c r="D62" s="1"/>
      <c r="E62" s="1"/>
      <c r="F62" s="1133"/>
      <c r="G62" s="13"/>
      <c r="H62" s="1133"/>
      <c r="I62" s="14"/>
      <c r="J62" s="15"/>
      <c r="K62" s="15"/>
      <c r="L62" s="15"/>
      <c r="M62" s="15"/>
      <c r="N62" s="1133"/>
      <c r="O62" s="1133"/>
      <c r="P62" s="16"/>
      <c r="Q62" s="1130"/>
      <c r="R62" s="1130"/>
      <c r="S62" s="18"/>
      <c r="T62" s="18"/>
      <c r="U62" s="18"/>
      <c r="V62" s="1133" t="str">
        <f t="shared" ref="V62:W62" si="87">IF(P62="","",CEILING(P62*1.02,0.5))</f>
        <v/>
      </c>
      <c r="W62" s="1133" t="str">
        <f t="shared" si="87"/>
        <v/>
      </c>
      <c r="X62" s="1133"/>
      <c r="Y62" s="1"/>
      <c r="Z62" s="1"/>
      <c r="AA62" s="1"/>
      <c r="AB62" s="1"/>
      <c r="AC62" s="1"/>
    </row>
    <row r="63" spans="1:29" ht="15.75" customHeight="1" x14ac:dyDescent="0.2">
      <c r="A63" s="1"/>
      <c r="B63" s="1"/>
      <c r="C63" s="1"/>
      <c r="D63" s="1"/>
      <c r="E63" s="1"/>
      <c r="F63" s="1133"/>
      <c r="G63" s="13"/>
      <c r="H63" s="1133"/>
      <c r="I63" s="14"/>
      <c r="J63" s="15"/>
      <c r="K63" s="15"/>
      <c r="L63" s="15"/>
      <c r="M63" s="15"/>
      <c r="N63" s="1133"/>
      <c r="O63" s="1133"/>
      <c r="P63" s="16"/>
      <c r="Q63" s="1130"/>
      <c r="R63" s="1130"/>
      <c r="S63" s="18"/>
      <c r="T63" s="18"/>
      <c r="U63" s="18"/>
      <c r="V63" s="1133" t="str">
        <f t="shared" ref="V63:W63" si="88">IF(P63="","",CEILING(P63*1.02,0.5))</f>
        <v/>
      </c>
      <c r="W63" s="1133" t="str">
        <f t="shared" si="88"/>
        <v/>
      </c>
      <c r="X63" s="1133"/>
      <c r="Y63" s="1"/>
      <c r="Z63" s="1"/>
      <c r="AA63" s="1"/>
      <c r="AB63" s="1"/>
      <c r="AC63" s="1"/>
    </row>
    <row r="64" spans="1:29" ht="15.75" customHeight="1" x14ac:dyDescent="0.2">
      <c r="A64" s="1"/>
      <c r="B64" s="1"/>
      <c r="C64" s="1"/>
      <c r="D64" s="1"/>
      <c r="E64" s="1"/>
      <c r="F64" s="1133"/>
      <c r="G64" s="13"/>
      <c r="H64" s="1133"/>
      <c r="I64" s="14"/>
      <c r="J64" s="15"/>
      <c r="K64" s="15"/>
      <c r="L64" s="15"/>
      <c r="M64" s="15"/>
      <c r="N64" s="1133"/>
      <c r="O64" s="1133"/>
      <c r="P64" s="16"/>
      <c r="Q64" s="1130"/>
      <c r="R64" s="1130"/>
      <c r="S64" s="18"/>
      <c r="T64" s="18"/>
      <c r="U64" s="18"/>
      <c r="V64" s="1133" t="str">
        <f t="shared" ref="V64:W64" si="89">IF(P64="","",CEILING(P64*1.02,0.5))</f>
        <v/>
      </c>
      <c r="W64" s="1133" t="str">
        <f t="shared" si="89"/>
        <v/>
      </c>
      <c r="X64" s="1133"/>
      <c r="Y64" s="1"/>
      <c r="Z64" s="1"/>
      <c r="AA64" s="1"/>
      <c r="AB64" s="1"/>
      <c r="AC64" s="1"/>
    </row>
    <row r="65" spans="1:29" ht="15.75" customHeight="1" x14ac:dyDescent="0.2">
      <c r="A65" s="1"/>
      <c r="B65" s="1"/>
      <c r="C65" s="1"/>
      <c r="D65" s="1"/>
      <c r="E65" s="1"/>
      <c r="F65" s="1133"/>
      <c r="G65" s="13"/>
      <c r="H65" s="1133"/>
      <c r="I65" s="14"/>
      <c r="J65" s="15"/>
      <c r="K65" s="15"/>
      <c r="L65" s="15"/>
      <c r="M65" s="15"/>
      <c r="N65" s="1133"/>
      <c r="O65" s="1133"/>
      <c r="P65" s="16"/>
      <c r="Q65" s="1130"/>
      <c r="R65" s="1130"/>
      <c r="S65" s="18"/>
      <c r="T65" s="18"/>
      <c r="U65" s="18"/>
      <c r="V65" s="1133" t="str">
        <f t="shared" ref="V65:W65" si="90">IF(P65="","",CEILING(P65*1.02,0.5))</f>
        <v/>
      </c>
      <c r="W65" s="1133" t="str">
        <f t="shared" si="90"/>
        <v/>
      </c>
      <c r="X65" s="1133"/>
      <c r="Y65" s="1"/>
      <c r="Z65" s="1"/>
      <c r="AA65" s="1"/>
      <c r="AB65" s="1"/>
      <c r="AC65" s="1"/>
    </row>
    <row r="66" spans="1:29" ht="15.75" customHeight="1" x14ac:dyDescent="0.2">
      <c r="A66" s="1"/>
      <c r="B66" s="1"/>
      <c r="C66" s="1"/>
      <c r="D66" s="1"/>
      <c r="E66" s="1"/>
      <c r="F66" s="1133"/>
      <c r="G66" s="13"/>
      <c r="H66" s="14"/>
      <c r="I66" s="14"/>
      <c r="J66" s="15"/>
      <c r="K66" s="15"/>
      <c r="L66" s="15"/>
      <c r="M66" s="15"/>
      <c r="N66" s="1133"/>
      <c r="O66" s="1133"/>
      <c r="P66" s="21"/>
      <c r="Q66" s="8"/>
      <c r="R66" s="8"/>
      <c r="S66" s="18"/>
      <c r="T66" s="18"/>
      <c r="U66" s="18"/>
      <c r="V66" s="1133" t="str">
        <f t="shared" ref="V66:W66" si="91">IF(P66="","",CEILING(P66*1.02,0.5))</f>
        <v/>
      </c>
      <c r="W66" s="1133" t="str">
        <f t="shared" si="91"/>
        <v/>
      </c>
      <c r="X66" s="1133"/>
      <c r="Y66" s="1"/>
      <c r="Z66" s="1"/>
      <c r="AA66" s="1"/>
      <c r="AB66" s="1"/>
      <c r="AC66" s="1"/>
    </row>
    <row r="67" spans="1:29" ht="15.75" customHeight="1" x14ac:dyDescent="0.2">
      <c r="A67" s="1"/>
      <c r="B67" s="1"/>
      <c r="C67" s="1"/>
      <c r="D67" s="1"/>
      <c r="E67" s="1"/>
      <c r="F67" s="1133"/>
      <c r="G67" s="13"/>
      <c r="H67" s="14"/>
      <c r="I67" s="14"/>
      <c r="J67" s="15"/>
      <c r="K67" s="15"/>
      <c r="L67" s="15"/>
      <c r="M67" s="15"/>
      <c r="N67" s="1133"/>
      <c r="O67" s="1133"/>
      <c r="P67" s="1133"/>
      <c r="Q67" s="1133"/>
      <c r="R67" s="1133"/>
      <c r="S67" s="18"/>
      <c r="T67" s="18"/>
      <c r="U67" s="18"/>
      <c r="V67" s="1133" t="str">
        <f t="shared" ref="V67:W67" si="92">IF(P67="","",CEILING(P67*1.02,0.5))</f>
        <v/>
      </c>
      <c r="W67" s="1133" t="str">
        <f t="shared" si="92"/>
        <v/>
      </c>
      <c r="X67" s="1133"/>
      <c r="Y67" s="1"/>
      <c r="Z67" s="1"/>
      <c r="AA67" s="1"/>
      <c r="AB67" s="1"/>
      <c r="AC67" s="1"/>
    </row>
    <row r="68" spans="1:29" ht="15.75" customHeight="1" x14ac:dyDescent="0.2">
      <c r="A68" s="1"/>
      <c r="B68" s="1"/>
      <c r="C68" s="1"/>
      <c r="D68" s="1"/>
      <c r="E68" s="1"/>
      <c r="F68" s="1133"/>
      <c r="G68" s="13"/>
      <c r="H68" s="14"/>
      <c r="I68" s="14"/>
      <c r="J68" s="15"/>
      <c r="K68" s="15"/>
      <c r="L68" s="15"/>
      <c r="M68" s="15"/>
      <c r="N68" s="1133"/>
      <c r="O68" s="1133"/>
      <c r="P68" s="1133"/>
      <c r="Q68" s="1133"/>
      <c r="R68" s="1133"/>
      <c r="S68" s="18"/>
      <c r="T68" s="18"/>
      <c r="U68" s="18"/>
      <c r="V68" s="1133" t="str">
        <f t="shared" ref="V68:W68" si="93">IF(P68="","",CEILING(P68*1.02,0.5))</f>
        <v/>
      </c>
      <c r="W68" s="1133" t="str">
        <f t="shared" si="93"/>
        <v/>
      </c>
      <c r="X68" s="1133"/>
      <c r="Y68" s="1"/>
      <c r="Z68" s="1"/>
      <c r="AA68" s="1"/>
      <c r="AB68" s="1"/>
      <c r="AC68" s="1"/>
    </row>
    <row r="69" spans="1:29" ht="15.75" customHeight="1" x14ac:dyDescent="0.2">
      <c r="A69" s="1"/>
      <c r="B69" s="1"/>
      <c r="C69" s="1"/>
      <c r="D69" s="1"/>
      <c r="E69" s="1"/>
      <c r="F69" s="1133"/>
      <c r="G69" s="13"/>
      <c r="H69" s="1133"/>
      <c r="I69" s="14"/>
      <c r="J69" s="15"/>
      <c r="K69" s="15"/>
      <c r="L69" s="15"/>
      <c r="M69" s="15"/>
      <c r="N69" s="1133"/>
      <c r="O69" s="1133"/>
      <c r="P69" s="1133"/>
      <c r="Q69" s="1133"/>
      <c r="R69" s="1133"/>
      <c r="S69" s="18"/>
      <c r="T69" s="18"/>
      <c r="U69" s="18"/>
      <c r="V69" s="1133" t="str">
        <f t="shared" ref="V69:W69" si="94">IF(P69="","",CEILING(P69*1.02,0.5))</f>
        <v/>
      </c>
      <c r="W69" s="1133" t="str">
        <f t="shared" si="94"/>
        <v/>
      </c>
      <c r="X69" s="1133"/>
      <c r="Y69" s="1"/>
      <c r="Z69" s="1"/>
      <c r="AA69" s="1"/>
      <c r="AB69" s="1"/>
      <c r="AC69" s="1"/>
    </row>
    <row r="70" spans="1:29" ht="15.75" customHeight="1" x14ac:dyDescent="0.2">
      <c r="A70" s="1"/>
      <c r="B70" s="1"/>
      <c r="C70" s="1"/>
      <c r="D70" s="1"/>
      <c r="E70" s="1"/>
      <c r="F70" s="1133"/>
      <c r="G70" s="13"/>
      <c r="H70" s="1133"/>
      <c r="I70" s="1133"/>
      <c r="J70" s="15"/>
      <c r="K70" s="15"/>
      <c r="L70" s="15"/>
      <c r="M70" s="15"/>
      <c r="N70" s="1133"/>
      <c r="O70" s="1133"/>
      <c r="P70" s="1133"/>
      <c r="Q70" s="1133"/>
      <c r="R70" s="1133"/>
      <c r="S70" s="18"/>
      <c r="T70" s="18"/>
      <c r="U70" s="18"/>
      <c r="V70" s="1133" t="str">
        <f t="shared" ref="V70:W70" si="95">IF(P70="","",CEILING(P70*1.02,0.5))</f>
        <v/>
      </c>
      <c r="W70" s="1133" t="str">
        <f t="shared" si="95"/>
        <v/>
      </c>
      <c r="X70" s="1133"/>
      <c r="Y70" s="1"/>
      <c r="Z70" s="1"/>
      <c r="AA70" s="1"/>
      <c r="AB70" s="1"/>
      <c r="AC70" s="1"/>
    </row>
    <row r="71" spans="1:29" ht="15.75" customHeight="1" x14ac:dyDescent="0.2">
      <c r="A71" s="1"/>
      <c r="B71" s="20"/>
      <c r="C71" s="20"/>
      <c r="D71" s="20"/>
      <c r="E71" s="20"/>
      <c r="F71" s="1133"/>
      <c r="G71" s="13"/>
      <c r="H71" s="1133"/>
      <c r="I71" s="14"/>
      <c r="J71" s="15"/>
      <c r="K71" s="15"/>
      <c r="L71" s="15"/>
      <c r="M71" s="15"/>
      <c r="N71" s="1133"/>
      <c r="O71" s="1133"/>
      <c r="P71" s="1133"/>
      <c r="Q71" s="1133"/>
      <c r="R71" s="1133"/>
      <c r="S71" s="18"/>
      <c r="T71" s="18"/>
      <c r="U71" s="18"/>
      <c r="V71" s="1133" t="str">
        <f t="shared" ref="V71:W71" si="96">IF(P71="","",CEILING(P71*1.02,0.5))</f>
        <v/>
      </c>
      <c r="W71" s="1133" t="str">
        <f t="shared" si="96"/>
        <v/>
      </c>
      <c r="X71" s="1133"/>
      <c r="Y71" s="1"/>
      <c r="Z71" s="1"/>
      <c r="AA71" s="1"/>
      <c r="AB71" s="1"/>
      <c r="AC71" s="1"/>
    </row>
    <row r="72" spans="1:29" ht="15.75" customHeight="1" x14ac:dyDescent="0.2">
      <c r="A72" s="1"/>
      <c r="B72" s="1"/>
      <c r="C72" s="1"/>
      <c r="D72" s="1"/>
      <c r="E72" s="1"/>
      <c r="F72" s="1133"/>
      <c r="G72" s="13"/>
      <c r="H72" s="1133"/>
      <c r="I72" s="14"/>
      <c r="J72" s="15"/>
      <c r="K72" s="15"/>
      <c r="L72" s="15"/>
      <c r="M72" s="15"/>
      <c r="N72" s="1133"/>
      <c r="O72" s="1133"/>
      <c r="P72" s="1133"/>
      <c r="Q72" s="1133"/>
      <c r="R72" s="1133"/>
      <c r="S72" s="18"/>
      <c r="T72" s="18"/>
      <c r="U72" s="18"/>
      <c r="V72" s="1133"/>
      <c r="W72" s="1133"/>
      <c r="X72" s="1133"/>
      <c r="Y72" s="1"/>
      <c r="Z72" s="1"/>
      <c r="AA72" s="1"/>
      <c r="AB72" s="1"/>
      <c r="AC72" s="1"/>
    </row>
    <row r="73" spans="1:29" ht="15.75" customHeight="1" x14ac:dyDescent="0.2">
      <c r="A73" s="1"/>
      <c r="B73" s="1"/>
      <c r="C73" s="1"/>
      <c r="D73" s="1"/>
      <c r="E73" s="1"/>
      <c r="F73" s="1133"/>
      <c r="G73" s="13"/>
      <c r="H73" s="1133"/>
      <c r="I73" s="14"/>
      <c r="J73" s="15"/>
      <c r="K73" s="15"/>
      <c r="L73" s="15"/>
      <c r="M73" s="15"/>
      <c r="N73" s="1133"/>
      <c r="O73" s="1133"/>
      <c r="P73" s="1133"/>
      <c r="Q73" s="1133"/>
      <c r="R73" s="1133"/>
      <c r="S73" s="18"/>
      <c r="T73" s="18"/>
      <c r="U73" s="18"/>
      <c r="V73" s="1133"/>
      <c r="W73" s="1133"/>
      <c r="X73" s="1133"/>
      <c r="Y73" s="1"/>
      <c r="Z73" s="1"/>
      <c r="AA73" s="1"/>
      <c r="AB73" s="1"/>
      <c r="AC73" s="1"/>
    </row>
    <row r="74" spans="1:29" ht="15.75" customHeight="1" x14ac:dyDescent="0.2">
      <c r="A74" s="1"/>
      <c r="B74" s="1"/>
      <c r="C74" s="1"/>
      <c r="D74" s="1"/>
      <c r="E74" s="1"/>
      <c r="F74" s="1133"/>
      <c r="G74" s="13"/>
      <c r="H74" s="1133"/>
      <c r="I74" s="14"/>
      <c r="J74" s="15"/>
      <c r="K74" s="15"/>
      <c r="L74" s="15"/>
      <c r="M74" s="15"/>
      <c r="N74" s="1133"/>
      <c r="O74" s="1133"/>
      <c r="P74" s="1133"/>
      <c r="Q74" s="1133"/>
      <c r="R74" s="1133"/>
      <c r="S74" s="18"/>
      <c r="T74" s="18"/>
      <c r="U74" s="18"/>
      <c r="V74" s="1133"/>
      <c r="W74" s="1133"/>
      <c r="X74" s="1133"/>
      <c r="Y74" s="1"/>
      <c r="Z74" s="1"/>
      <c r="AA74" s="1"/>
      <c r="AB74" s="1"/>
      <c r="AC74" s="1"/>
    </row>
    <row r="75" spans="1:29" ht="15.75" customHeight="1" x14ac:dyDescent="0.2">
      <c r="A75" s="1"/>
      <c r="B75" s="1"/>
      <c r="C75" s="1"/>
      <c r="D75" s="1"/>
      <c r="E75" s="1"/>
      <c r="F75" s="1133"/>
      <c r="G75" s="13"/>
      <c r="H75" s="1133"/>
      <c r="I75" s="14"/>
      <c r="J75" s="15"/>
      <c r="K75" s="15"/>
      <c r="L75" s="15"/>
      <c r="M75" s="15"/>
      <c r="N75" s="1133"/>
      <c r="O75" s="1133"/>
      <c r="P75" s="1133"/>
      <c r="Q75" s="1133"/>
      <c r="R75" s="1133"/>
      <c r="S75" s="18"/>
      <c r="T75" s="18"/>
      <c r="U75" s="18"/>
      <c r="V75" s="1133"/>
      <c r="W75" s="1133"/>
      <c r="X75" s="1133"/>
      <c r="Y75" s="1"/>
      <c r="Z75" s="1"/>
      <c r="AA75" s="1"/>
      <c r="AB75" s="1"/>
      <c r="AC75" s="1"/>
    </row>
    <row r="76" spans="1:29" ht="15.75" customHeight="1" x14ac:dyDescent="0.2">
      <c r="A76" s="1"/>
      <c r="B76" s="1"/>
      <c r="C76" s="1"/>
      <c r="D76" s="1"/>
      <c r="E76" s="1"/>
      <c r="F76" s="1133"/>
      <c r="G76" s="13"/>
      <c r="H76" s="1133"/>
      <c r="I76" s="14"/>
      <c r="J76" s="15"/>
      <c r="K76" s="15"/>
      <c r="L76" s="15"/>
      <c r="M76" s="15"/>
      <c r="N76" s="1133"/>
      <c r="O76" s="1133"/>
      <c r="P76" s="1133"/>
      <c r="Q76" s="1133"/>
      <c r="R76" s="1133"/>
      <c r="S76" s="18"/>
      <c r="T76" s="18"/>
      <c r="U76" s="18"/>
      <c r="V76" s="1133"/>
      <c r="W76" s="1133"/>
      <c r="X76" s="1133"/>
      <c r="Y76" s="1"/>
      <c r="Z76" s="1"/>
      <c r="AA76" s="1"/>
      <c r="AB76" s="1"/>
      <c r="AC76" s="1"/>
    </row>
    <row r="77" spans="1:29" ht="15.75" customHeight="1" x14ac:dyDescent="0.2">
      <c r="A77" s="1"/>
      <c r="B77" s="1"/>
      <c r="C77" s="1"/>
      <c r="D77" s="1"/>
      <c r="E77" s="1"/>
      <c r="F77" s="1133"/>
      <c r="G77" s="13"/>
      <c r="H77" s="1133"/>
      <c r="I77" s="14"/>
      <c r="J77" s="15"/>
      <c r="K77" s="15"/>
      <c r="L77" s="15"/>
      <c r="M77" s="15"/>
      <c r="N77" s="1133"/>
      <c r="O77" s="1133"/>
      <c r="P77" s="1133"/>
      <c r="Q77" s="1133"/>
      <c r="R77" s="1133"/>
      <c r="S77" s="18"/>
      <c r="T77" s="18"/>
      <c r="U77" s="18"/>
      <c r="V77" s="1133" t="str">
        <f t="shared" ref="V77:W77" si="97">IF(P77="","",CEILING(P77*1.02,0.5))</f>
        <v/>
      </c>
      <c r="W77" s="1133" t="str">
        <f t="shared" si="97"/>
        <v/>
      </c>
      <c r="X77" s="1133"/>
      <c r="Y77" s="1"/>
      <c r="Z77" s="1"/>
      <c r="AA77" s="1"/>
      <c r="AB77" s="1"/>
      <c r="AC77" s="1"/>
    </row>
    <row r="78" spans="1:29" ht="15.75" customHeight="1" x14ac:dyDescent="0.2">
      <c r="A78" s="1"/>
      <c r="B78" s="1"/>
      <c r="C78" s="1"/>
      <c r="D78" s="1"/>
      <c r="E78" s="1"/>
      <c r="F78" s="1133"/>
      <c r="G78" s="13"/>
      <c r="H78" s="1133"/>
      <c r="I78" s="14"/>
      <c r="J78" s="15"/>
      <c r="K78" s="15"/>
      <c r="L78" s="15"/>
      <c r="M78" s="15"/>
      <c r="N78" s="1133"/>
      <c r="O78" s="1133"/>
      <c r="P78" s="1133"/>
      <c r="Q78" s="1133"/>
      <c r="R78" s="1133"/>
      <c r="S78" s="18"/>
      <c r="T78" s="18"/>
      <c r="U78" s="18"/>
      <c r="V78" s="1133" t="str">
        <f t="shared" ref="V78:W78" si="98">IF(P78="","",ROUND(P78*1.02,2))</f>
        <v/>
      </c>
      <c r="W78" s="1133" t="str">
        <f t="shared" si="98"/>
        <v/>
      </c>
      <c r="X78" s="1133"/>
      <c r="Y78" s="1"/>
      <c r="Z78" s="1"/>
      <c r="AA78" s="1"/>
      <c r="AB78" s="1"/>
      <c r="AC78" s="1"/>
    </row>
    <row r="79" spans="1:29" ht="15.75" customHeight="1" x14ac:dyDescent="0.2">
      <c r="A79" s="1"/>
      <c r="B79" s="1"/>
      <c r="C79" s="1"/>
      <c r="D79" s="1"/>
      <c r="E79" s="1"/>
      <c r="F79" s="1133"/>
      <c r="G79" s="13"/>
      <c r="H79" s="1133"/>
      <c r="I79" s="14"/>
      <c r="J79" s="3" t="str">
        <f t="shared" ref="J79:J80" si="99">IF(Q79="","",Q79/$I79-1)</f>
        <v/>
      </c>
      <c r="K79" s="3" t="e">
        <f t="shared" ref="K79:K80" si="100">IF(#REF!="","",#REF!/$I79-1)</f>
        <v>#REF!</v>
      </c>
      <c r="L79" s="3"/>
      <c r="M79" s="3" t="e">
        <f t="shared" ref="M79:M80" si="101">IF(#REF!="","",#REF!/$I79-1)</f>
        <v>#REF!</v>
      </c>
      <c r="N79" s="1133"/>
      <c r="O79" s="1133"/>
      <c r="P79" s="124"/>
      <c r="Q79" s="124"/>
      <c r="R79" s="124"/>
      <c r="S79" s="1135"/>
      <c r="T79" s="1135"/>
      <c r="U79" s="1135"/>
      <c r="V79" s="1135" t="str">
        <f t="shared" ref="V79:W79" si="102">IF(P79="","",CEILING(P79*1.02,5))</f>
        <v/>
      </c>
      <c r="W79" s="1135" t="str">
        <f t="shared" si="102"/>
        <v/>
      </c>
      <c r="X79" s="1135"/>
      <c r="Y79" s="1"/>
      <c r="Z79" s="1"/>
      <c r="AA79" s="1"/>
      <c r="AB79" s="1"/>
      <c r="AC79" s="1"/>
    </row>
    <row r="80" spans="1:29" ht="15.75" customHeight="1" x14ac:dyDescent="0.2">
      <c r="A80" s="1"/>
      <c r="B80" s="1"/>
      <c r="C80" s="1"/>
      <c r="D80" s="1"/>
      <c r="E80" s="1"/>
      <c r="F80" s="1133"/>
      <c r="G80" s="13"/>
      <c r="H80" s="1133"/>
      <c r="I80" s="14"/>
      <c r="J80" s="3" t="str">
        <f t="shared" si="99"/>
        <v/>
      </c>
      <c r="K80" s="3" t="e">
        <f t="shared" si="100"/>
        <v>#REF!</v>
      </c>
      <c r="L80" s="3"/>
      <c r="M80" s="3" t="e">
        <f t="shared" si="101"/>
        <v>#REF!</v>
      </c>
      <c r="N80" s="1133"/>
      <c r="O80" s="1133"/>
      <c r="P80" s="124"/>
      <c r="Q80" s="124"/>
      <c r="R80" s="124"/>
      <c r="S80" s="1135"/>
      <c r="T80" s="1135"/>
      <c r="U80" s="1135"/>
      <c r="V80" s="1135" t="str">
        <f t="shared" ref="V80:W80" si="103">IF(P80="","",CEILING(P80*1.02,5))</f>
        <v/>
      </c>
      <c r="W80" s="1135" t="str">
        <f t="shared" si="103"/>
        <v/>
      </c>
      <c r="X80" s="1135"/>
      <c r="Y80" s="1"/>
      <c r="Z80" s="1"/>
      <c r="AA80" s="1"/>
      <c r="AB80" s="1"/>
      <c r="AC80" s="1"/>
    </row>
    <row r="81" spans="1:29" ht="15.75" customHeight="1" x14ac:dyDescent="0.2">
      <c r="A81" s="1"/>
      <c r="B81" s="1"/>
      <c r="C81" s="1"/>
      <c r="D81" s="1"/>
      <c r="E81" s="1"/>
      <c r="F81" s="1133"/>
      <c r="G81" s="13"/>
      <c r="H81" s="1133"/>
      <c r="I81" s="14"/>
      <c r="J81" s="1133"/>
      <c r="K81" s="1133"/>
      <c r="L81" s="1133"/>
      <c r="M81" s="1133"/>
      <c r="N81" s="1133"/>
      <c r="O81" s="1133"/>
      <c r="P81" s="124"/>
      <c r="Q81" s="124"/>
      <c r="R81" s="124"/>
      <c r="S81" s="22"/>
      <c r="T81" s="22"/>
      <c r="U81" s="22"/>
      <c r="V81" s="1133"/>
      <c r="W81" s="1133"/>
      <c r="X81" s="1133"/>
      <c r="Y81" s="1"/>
      <c r="Z81" s="1"/>
      <c r="AA81" s="1"/>
      <c r="AB81" s="1"/>
      <c r="AC81" s="1"/>
    </row>
    <row r="82" spans="1:29" ht="15.75" customHeight="1" x14ac:dyDescent="0.2">
      <c r="A82" s="1"/>
      <c r="B82" s="1"/>
      <c r="C82" s="1"/>
      <c r="D82" s="1"/>
      <c r="E82" s="1"/>
      <c r="F82" s="1133"/>
      <c r="G82" s="13"/>
      <c r="H82" s="1133"/>
      <c r="I82" s="14"/>
      <c r="J82" s="1133"/>
      <c r="K82" s="1133"/>
      <c r="L82" s="1133"/>
      <c r="M82" s="1133"/>
      <c r="N82" s="1133"/>
      <c r="O82" s="1133"/>
      <c r="P82" s="124"/>
      <c r="Q82" s="124"/>
      <c r="R82" s="124"/>
      <c r="S82" s="22"/>
      <c r="T82" s="22"/>
      <c r="U82" s="22"/>
      <c r="V82" s="1133"/>
      <c r="W82" s="1133"/>
      <c r="X82" s="1133"/>
      <c r="Y82" s="1"/>
      <c r="Z82" s="1"/>
      <c r="AA82" s="1"/>
      <c r="AB82" s="1"/>
      <c r="AC82" s="1"/>
    </row>
    <row r="83" spans="1:29" ht="15.75" customHeight="1" x14ac:dyDescent="0.2">
      <c r="A83" s="1"/>
      <c r="B83" s="1"/>
      <c r="C83" s="1"/>
      <c r="D83" s="1"/>
      <c r="E83" s="1"/>
      <c r="F83" s="1133"/>
      <c r="G83" s="13"/>
      <c r="H83" s="1133"/>
      <c r="I83" s="14"/>
      <c r="J83" s="1133"/>
      <c r="K83" s="1133"/>
      <c r="L83" s="1133"/>
      <c r="M83" s="1133"/>
      <c r="N83" s="1133"/>
      <c r="O83" s="1133"/>
      <c r="P83" s="1133"/>
      <c r="Q83" s="1133"/>
      <c r="R83" s="1133"/>
      <c r="S83" s="22"/>
      <c r="T83" s="22"/>
      <c r="U83" s="22"/>
      <c r="V83" s="1133"/>
      <c r="W83" s="1133"/>
      <c r="X83" s="1133"/>
      <c r="Y83" s="1"/>
      <c r="Z83" s="1"/>
      <c r="AA83" s="1"/>
      <c r="AB83" s="1"/>
      <c r="AC83" s="1"/>
    </row>
    <row r="84" spans="1:29" ht="15.75" customHeight="1" x14ac:dyDescent="0.2">
      <c r="A84" s="1"/>
      <c r="B84" s="1"/>
      <c r="C84" s="1"/>
      <c r="D84" s="1"/>
      <c r="E84" s="1"/>
      <c r="F84" s="1133"/>
      <c r="G84" s="1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22"/>
      <c r="T84" s="22"/>
      <c r="U84" s="22"/>
      <c r="V84" s="1133"/>
      <c r="W84" s="1133"/>
      <c r="X84" s="1133"/>
      <c r="Y84" s="1"/>
      <c r="Z84" s="1"/>
      <c r="AA84" s="1"/>
      <c r="AB84" s="1"/>
      <c r="AC84" s="1"/>
    </row>
    <row r="85" spans="1:29" ht="15.75" customHeight="1" x14ac:dyDescent="0.2">
      <c r="A85" s="1"/>
      <c r="B85" s="1"/>
      <c r="C85" s="1"/>
      <c r="D85" s="1"/>
      <c r="E85" s="1"/>
      <c r="F85" s="23"/>
      <c r="G85" s="13"/>
      <c r="H85" s="1133"/>
      <c r="I85" s="14"/>
      <c r="J85" s="1133"/>
      <c r="K85" s="1133"/>
      <c r="L85" s="1133"/>
      <c r="M85" s="1133"/>
      <c r="N85" s="1133"/>
      <c r="O85" s="1133"/>
      <c r="P85" s="1133"/>
      <c r="Q85" s="1133"/>
      <c r="R85" s="1133"/>
      <c r="S85" s="22"/>
      <c r="T85" s="22"/>
      <c r="U85" s="22"/>
      <c r="V85" s="1133"/>
      <c r="W85" s="1133"/>
      <c r="X85" s="1133"/>
      <c r="Y85" s="1"/>
      <c r="Z85" s="1"/>
      <c r="AA85" s="1"/>
      <c r="AB85" s="1"/>
      <c r="AC85" s="1"/>
    </row>
    <row r="86" spans="1:29" ht="15.75" customHeight="1" x14ac:dyDescent="0.2">
      <c r="A86" s="1"/>
      <c r="B86" s="1"/>
      <c r="C86" s="1"/>
      <c r="D86" s="1"/>
      <c r="E86" s="1"/>
      <c r="F86" s="1133"/>
      <c r="G86" s="13"/>
      <c r="H86" s="1133"/>
      <c r="I86" s="14"/>
      <c r="J86" s="1133"/>
      <c r="K86" s="1133"/>
      <c r="L86" s="1133"/>
      <c r="M86" s="1133"/>
      <c r="N86" s="1133"/>
      <c r="O86" s="1133"/>
      <c r="P86" s="1133"/>
      <c r="Q86" s="1133"/>
      <c r="R86" s="1133"/>
      <c r="S86" s="22"/>
      <c r="T86" s="22"/>
      <c r="U86" s="22"/>
      <c r="V86" s="1133"/>
      <c r="W86" s="1133"/>
      <c r="X86" s="1133"/>
      <c r="Y86" s="1"/>
      <c r="Z86" s="1"/>
      <c r="AA86" s="1"/>
      <c r="AB86" s="1"/>
      <c r="AC86" s="1"/>
    </row>
    <row r="87" spans="1:29" ht="15.75" customHeight="1" x14ac:dyDescent="0.2">
      <c r="A87" s="1"/>
      <c r="B87" s="1"/>
      <c r="C87" s="1"/>
      <c r="D87" s="1"/>
      <c r="E87" s="1"/>
      <c r="F87" s="24"/>
      <c r="G87" s="13"/>
      <c r="H87" s="1133"/>
      <c r="I87" s="14"/>
      <c r="J87" s="1133"/>
      <c r="K87" s="1133"/>
      <c r="L87" s="1133"/>
      <c r="M87" s="1133"/>
      <c r="N87" s="1133"/>
      <c r="O87" s="1133"/>
      <c r="P87" s="1133"/>
      <c r="Q87" s="1133"/>
      <c r="R87" s="1133"/>
      <c r="S87" s="22"/>
      <c r="T87" s="22"/>
      <c r="U87" s="22"/>
      <c r="V87" s="1133"/>
      <c r="W87" s="1133"/>
      <c r="X87" s="1133"/>
      <c r="Y87" s="1"/>
      <c r="Z87" s="1"/>
      <c r="AA87" s="1"/>
      <c r="AB87" s="1"/>
      <c r="AC87" s="1"/>
    </row>
    <row r="88" spans="1:29" ht="15.75" customHeight="1" x14ac:dyDescent="0.2">
      <c r="A88" s="1"/>
      <c r="B88" s="1"/>
      <c r="C88" s="1"/>
      <c r="D88" s="1"/>
      <c r="E88" s="1"/>
      <c r="F88" s="24"/>
      <c r="G88" s="13"/>
      <c r="H88" s="1133"/>
      <c r="I88" s="14"/>
      <c r="J88" s="1133"/>
      <c r="K88" s="1133"/>
      <c r="L88" s="1133"/>
      <c r="M88" s="1133"/>
      <c r="N88" s="1133"/>
      <c r="O88" s="1133"/>
      <c r="P88" s="1133"/>
      <c r="Q88" s="1133"/>
      <c r="R88" s="1133"/>
      <c r="S88" s="22"/>
      <c r="T88" s="22"/>
      <c r="U88" s="22"/>
      <c r="V88" s="1133"/>
      <c r="W88" s="1133"/>
      <c r="X88" s="1133"/>
      <c r="Y88" s="1"/>
      <c r="Z88" s="1"/>
      <c r="AA88" s="1"/>
      <c r="AB88" s="1"/>
      <c r="AC88" s="1"/>
    </row>
    <row r="89" spans="1:29" ht="15.75" customHeight="1" x14ac:dyDescent="0.2">
      <c r="A89" s="1"/>
      <c r="B89" s="1"/>
      <c r="C89" s="1"/>
      <c r="D89" s="1"/>
      <c r="E89" s="1"/>
      <c r="F89" s="24"/>
      <c r="G89" s="13"/>
      <c r="H89" s="1133"/>
      <c r="I89" s="14"/>
      <c r="J89" s="1133"/>
      <c r="K89" s="1133"/>
      <c r="L89" s="1133"/>
      <c r="M89" s="1133"/>
      <c r="N89" s="1133"/>
      <c r="O89" s="1133"/>
      <c r="P89" s="1133"/>
      <c r="Q89" s="1133"/>
      <c r="R89" s="1133"/>
      <c r="S89" s="22"/>
      <c r="T89" s="22"/>
      <c r="U89" s="22"/>
      <c r="V89" s="1133"/>
      <c r="W89" s="1133"/>
      <c r="X89" s="1133"/>
      <c r="Y89" s="1"/>
      <c r="Z89" s="1"/>
      <c r="AA89" s="1"/>
      <c r="AB89" s="1"/>
      <c r="AC89" s="1"/>
    </row>
    <row r="90" spans="1:29" ht="15.75" customHeight="1" x14ac:dyDescent="0.2">
      <c r="A90" s="1"/>
      <c r="B90" s="1"/>
      <c r="C90" s="1"/>
      <c r="D90" s="1"/>
      <c r="E90" s="1"/>
      <c r="F90" s="24"/>
      <c r="G90" s="13"/>
      <c r="H90" s="1133"/>
      <c r="I90" s="14"/>
      <c r="J90" s="1133"/>
      <c r="K90" s="1133"/>
      <c r="L90" s="1133"/>
      <c r="M90" s="1133"/>
      <c r="N90" s="1133"/>
      <c r="O90" s="1133"/>
      <c r="P90" s="1133"/>
      <c r="Q90" s="1133"/>
      <c r="R90" s="1133"/>
      <c r="S90" s="22"/>
      <c r="T90" s="22"/>
      <c r="U90" s="22"/>
      <c r="V90" s="1133"/>
      <c r="W90" s="1133"/>
      <c r="X90" s="1133"/>
      <c r="Y90" s="1"/>
      <c r="Z90" s="1"/>
      <c r="AA90" s="1"/>
      <c r="AB90" s="1"/>
      <c r="AC90" s="1"/>
    </row>
    <row r="91" spans="1:29" ht="15.75" customHeight="1" x14ac:dyDescent="0.2">
      <c r="A91" s="1"/>
      <c r="B91" s="1"/>
      <c r="C91" s="1"/>
      <c r="D91" s="1"/>
      <c r="E91" s="1"/>
      <c r="F91" s="24"/>
      <c r="G91" s="13"/>
      <c r="H91" s="1133"/>
      <c r="I91" s="14"/>
      <c r="J91" s="1133"/>
      <c r="K91" s="1133"/>
      <c r="L91" s="1133"/>
      <c r="M91" s="1133"/>
      <c r="N91" s="1133"/>
      <c r="O91" s="1133"/>
      <c r="P91" s="1"/>
      <c r="Q91" s="1"/>
      <c r="R91" s="1"/>
      <c r="S91" s="22"/>
      <c r="T91" s="22"/>
      <c r="U91" s="22"/>
      <c r="V91" s="1"/>
      <c r="W91" s="1"/>
      <c r="X91" s="1"/>
      <c r="Y91" s="1"/>
      <c r="Z91" s="1"/>
      <c r="AA91" s="1"/>
      <c r="AB91" s="1"/>
      <c r="AC91" s="1"/>
    </row>
    <row r="92" spans="1:29" ht="15.75" customHeight="1" x14ac:dyDescent="0.2">
      <c r="A92" s="1"/>
      <c r="B92" s="20"/>
      <c r="C92" s="20"/>
      <c r="D92" s="20"/>
      <c r="E92" s="20"/>
      <c r="F92" s="1133"/>
      <c r="G92" s="13"/>
      <c r="H92" s="1133"/>
      <c r="I92" s="1133"/>
      <c r="J92" s="1133"/>
      <c r="K92" s="1133"/>
      <c r="L92" s="1133"/>
      <c r="M92" s="1133"/>
      <c r="N92" s="1133"/>
      <c r="O92" s="1133"/>
      <c r="P92" s="1"/>
      <c r="Q92" s="1"/>
      <c r="R92" s="1"/>
      <c r="S92" s="25"/>
      <c r="T92" s="25"/>
      <c r="U92" s="25"/>
      <c r="V92" s="1"/>
      <c r="W92" s="1"/>
      <c r="X92" s="1"/>
      <c r="Y92" s="1"/>
      <c r="Z92" s="1"/>
      <c r="AA92" s="1"/>
      <c r="AB92" s="1"/>
      <c r="AC92" s="1"/>
    </row>
    <row r="93" spans="1:29" ht="15.75" customHeight="1" x14ac:dyDescent="0.2">
      <c r="A93" s="1"/>
      <c r="B93" s="1"/>
      <c r="C93" s="1"/>
      <c r="D93" s="1"/>
      <c r="E93" s="1"/>
      <c r="F93" s="26"/>
      <c r="G93" s="13"/>
      <c r="H93" s="14"/>
      <c r="I93" s="1133"/>
      <c r="J93" s="1"/>
      <c r="K93" s="1"/>
      <c r="L93" s="1"/>
      <c r="M93" s="1"/>
      <c r="N93" s="1"/>
      <c r="O93" s="1"/>
      <c r="P93" s="1"/>
      <c r="Q93" s="1"/>
      <c r="R93" s="1"/>
      <c r="S93" s="25"/>
      <c r="T93" s="25"/>
      <c r="U93" s="25"/>
      <c r="V93" s="1"/>
      <c r="W93" s="1"/>
      <c r="X93" s="1"/>
      <c r="Y93" s="1"/>
      <c r="Z93" s="1"/>
      <c r="AA93" s="1"/>
      <c r="AB93" s="1"/>
      <c r="AC93" s="1"/>
    </row>
    <row r="94" spans="1:29" ht="15.75" customHeight="1" x14ac:dyDescent="0.2">
      <c r="A94" s="1"/>
      <c r="B94" s="1"/>
      <c r="C94" s="1"/>
      <c r="D94" s="1"/>
      <c r="E94" s="1"/>
      <c r="F94" s="26"/>
      <c r="G94" s="13"/>
      <c r="H94" s="14"/>
      <c r="I94" s="1133"/>
      <c r="J94" s="1"/>
      <c r="K94" s="1"/>
      <c r="L94" s="1"/>
      <c r="M94" s="1"/>
      <c r="N94" s="1"/>
      <c r="O94" s="1"/>
      <c r="P94" s="1"/>
      <c r="Q94" s="1"/>
      <c r="R94" s="1"/>
      <c r="S94" s="25"/>
      <c r="T94" s="25"/>
      <c r="U94" s="25"/>
      <c r="V94" s="1"/>
      <c r="W94" s="1"/>
      <c r="X94" s="1"/>
      <c r="Y94" s="1"/>
      <c r="Z94" s="1"/>
      <c r="AA94" s="1"/>
      <c r="AB94" s="1"/>
      <c r="AC94" s="1"/>
    </row>
    <row r="95" spans="1:29" ht="15.75" customHeight="1" x14ac:dyDescent="0.2">
      <c r="A95" s="1"/>
      <c r="B95" s="1"/>
      <c r="C95" s="1"/>
      <c r="D95" s="1"/>
      <c r="E95" s="1"/>
      <c r="F95" s="26"/>
      <c r="G95" s="13"/>
      <c r="H95" s="14"/>
      <c r="I95" s="1133"/>
      <c r="J95" s="1"/>
      <c r="K95" s="1"/>
      <c r="L95" s="1"/>
      <c r="M95" s="1"/>
      <c r="N95" s="1"/>
      <c r="O95" s="1"/>
      <c r="P95" s="1"/>
      <c r="Q95" s="1"/>
      <c r="R95" s="1"/>
      <c r="S95" s="25"/>
      <c r="T95" s="25"/>
      <c r="U95" s="25"/>
      <c r="V95" s="1"/>
      <c r="W95" s="1"/>
      <c r="X95" s="1"/>
      <c r="Y95" s="1"/>
      <c r="Z95" s="1"/>
      <c r="AA95" s="1"/>
      <c r="AB95" s="1"/>
      <c r="AC95" s="1"/>
    </row>
    <row r="96" spans="1:29" ht="15.75" customHeight="1" x14ac:dyDescent="0.2">
      <c r="A96" s="1"/>
      <c r="B96" s="1"/>
      <c r="C96" s="1"/>
      <c r="D96" s="1"/>
      <c r="E96" s="1"/>
      <c r="F96" s="1133"/>
      <c r="G96" s="13"/>
      <c r="H96" s="14"/>
      <c r="I96" s="1133"/>
      <c r="J96" s="1"/>
      <c r="K96" s="1"/>
      <c r="L96" s="1"/>
      <c r="M96" s="1"/>
      <c r="N96" s="1"/>
      <c r="O96" s="1"/>
      <c r="P96" s="1"/>
      <c r="Q96" s="1"/>
      <c r="R96" s="1"/>
      <c r="S96" s="25"/>
      <c r="T96" s="25"/>
      <c r="U96" s="25"/>
      <c r="V96" s="1"/>
      <c r="W96" s="1"/>
      <c r="X96" s="1"/>
      <c r="Y96" s="1"/>
      <c r="Z96" s="1"/>
      <c r="AA96" s="1"/>
      <c r="AB96" s="1"/>
      <c r="AC96" s="1"/>
    </row>
    <row r="97" spans="1:29" ht="15.75" customHeight="1" x14ac:dyDescent="0.2">
      <c r="A97" s="1"/>
      <c r="B97" s="1"/>
      <c r="C97" s="1"/>
      <c r="D97" s="1"/>
      <c r="E97" s="1"/>
      <c r="F97" s="1133"/>
      <c r="G97" s="13"/>
      <c r="H97" s="14"/>
      <c r="I97" s="1133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5.75" customHeight="1" x14ac:dyDescent="0.2">
      <c r="A98" s="1"/>
      <c r="B98" s="1"/>
      <c r="C98" s="1"/>
      <c r="D98" s="1"/>
      <c r="E98" s="1"/>
      <c r="F98" s="1133"/>
      <c r="G98" s="13"/>
      <c r="H98" s="14"/>
      <c r="I98" s="1133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5.75" customHeight="1" x14ac:dyDescent="0.2">
      <c r="A99" s="1"/>
      <c r="B99" s="1"/>
      <c r="C99" s="1"/>
      <c r="D99" s="1"/>
      <c r="E99" s="1"/>
      <c r="F99" s="27"/>
      <c r="G99" s="13"/>
      <c r="H99" s="14"/>
      <c r="I99" s="1133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5.75" customHeight="1" x14ac:dyDescent="0.2">
      <c r="A100" s="1"/>
      <c r="B100" s="1"/>
      <c r="C100" s="1"/>
      <c r="D100" s="1"/>
      <c r="E100" s="1"/>
      <c r="F100" s="27"/>
      <c r="G100" s="13"/>
      <c r="H100" s="14"/>
      <c r="I100" s="1133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5.75" customHeight="1" x14ac:dyDescent="0.2">
      <c r="A101" s="1"/>
      <c r="B101" s="1"/>
      <c r="C101" s="1"/>
      <c r="D101" s="1"/>
      <c r="E101" s="1"/>
      <c r="F101" s="27"/>
      <c r="G101" s="13"/>
      <c r="H101" s="14"/>
      <c r="I101" s="1133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5.75" customHeight="1" x14ac:dyDescent="0.2">
      <c r="A102" s="1"/>
      <c r="B102" s="1"/>
      <c r="C102" s="1"/>
      <c r="D102" s="1"/>
      <c r="E102" s="1"/>
      <c r="F102" s="27"/>
      <c r="G102" s="13"/>
      <c r="H102" s="14"/>
      <c r="I102" s="1133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5.75" customHeight="1" x14ac:dyDescent="0.2">
      <c r="A103" s="1"/>
      <c r="B103" s="1"/>
      <c r="C103" s="1"/>
      <c r="D103" s="1"/>
      <c r="E103" s="1"/>
      <c r="F103" s="27"/>
      <c r="G103" s="13"/>
      <c r="H103" s="14"/>
      <c r="I103" s="1133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5.75" customHeight="1" x14ac:dyDescent="0.2">
      <c r="A104" s="1"/>
      <c r="B104" s="1"/>
      <c r="C104" s="1"/>
      <c r="D104" s="1"/>
      <c r="E104" s="1"/>
      <c r="F104" s="27"/>
      <c r="G104" s="13"/>
      <c r="H104" s="14"/>
      <c r="I104" s="1133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5.75" customHeight="1" x14ac:dyDescent="0.2">
      <c r="A105" s="1"/>
      <c r="B105" s="1"/>
      <c r="C105" s="1"/>
      <c r="D105" s="1"/>
      <c r="E105" s="1"/>
      <c r="F105" s="1133"/>
      <c r="G105" s="13"/>
      <c r="H105" s="14"/>
      <c r="I105" s="1133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5.75" customHeight="1" x14ac:dyDescent="0.2">
      <c r="A106" s="1"/>
      <c r="B106" s="1"/>
      <c r="C106" s="1"/>
      <c r="D106" s="1"/>
      <c r="E106" s="1"/>
      <c r="F106" s="1133"/>
      <c r="G106" s="13"/>
      <c r="H106" s="14"/>
      <c r="I106" s="1133"/>
      <c r="J106" s="1133"/>
      <c r="K106" s="1133"/>
      <c r="L106" s="1133"/>
      <c r="M106" s="1133"/>
      <c r="N106" s="1133"/>
      <c r="O106" s="1133"/>
      <c r="P106" s="1133"/>
      <c r="Q106" s="1133"/>
      <c r="R106" s="1133"/>
      <c r="S106" s="1"/>
      <c r="T106" s="1"/>
      <c r="U106" s="1"/>
      <c r="V106" s="1187"/>
      <c r="W106" s="1188"/>
      <c r="X106" s="1188"/>
      <c r="Y106" s="1"/>
      <c r="Z106" s="1"/>
      <c r="AA106" s="1"/>
      <c r="AB106" s="1"/>
      <c r="AC106" s="1"/>
    </row>
    <row r="107" spans="1:29" ht="15.75" customHeight="1" x14ac:dyDescent="0.2">
      <c r="A107" s="1"/>
      <c r="B107" s="1"/>
      <c r="C107" s="1"/>
      <c r="D107" s="1"/>
      <c r="E107" s="1"/>
      <c r="F107" s="1133"/>
      <c r="G107" s="13"/>
      <c r="H107" s="14"/>
      <c r="I107" s="1133"/>
      <c r="J107" s="1133"/>
      <c r="K107" s="1133"/>
      <c r="L107" s="1133"/>
      <c r="M107" s="1133"/>
      <c r="N107" s="1133"/>
      <c r="O107" s="1133"/>
      <c r="P107" s="1133"/>
      <c r="Q107" s="1133"/>
      <c r="R107" s="1133"/>
      <c r="S107" s="1"/>
      <c r="T107" s="1"/>
      <c r="U107" s="1"/>
      <c r="V107" s="1133"/>
      <c r="W107" s="1133"/>
      <c r="X107" s="1133"/>
      <c r="Y107" s="1"/>
      <c r="Z107" s="1"/>
      <c r="AA107" s="1"/>
      <c r="AB107" s="1"/>
      <c r="AC107" s="1"/>
    </row>
    <row r="108" spans="1:29" ht="15.75" customHeight="1" x14ac:dyDescent="0.2">
      <c r="A108" s="1"/>
      <c r="B108" s="1"/>
      <c r="C108" s="1"/>
      <c r="D108" s="1"/>
      <c r="E108" s="1"/>
      <c r="F108" s="1133"/>
      <c r="G108" s="13"/>
      <c r="H108" s="14"/>
      <c r="I108" s="1133"/>
      <c r="J108" s="1133"/>
      <c r="K108" s="1133"/>
      <c r="L108" s="1133"/>
      <c r="M108" s="1133"/>
      <c r="N108" s="1133"/>
      <c r="O108" s="1133"/>
      <c r="P108" s="1133"/>
      <c r="Q108" s="1133"/>
      <c r="R108" s="1133"/>
      <c r="S108" s="22"/>
      <c r="T108" s="22"/>
      <c r="U108" s="22"/>
      <c r="V108" s="1133"/>
      <c r="W108" s="1133"/>
      <c r="X108" s="1133"/>
      <c r="Y108" s="1"/>
      <c r="Z108" s="1"/>
      <c r="AA108" s="1"/>
      <c r="AB108" s="1"/>
      <c r="AC108" s="1"/>
    </row>
    <row r="109" spans="1:29" ht="15.75" customHeight="1" x14ac:dyDescent="0.2">
      <c r="A109" s="1"/>
      <c r="B109" s="1"/>
      <c r="C109" s="1"/>
      <c r="D109" s="1"/>
      <c r="E109" s="1"/>
      <c r="F109" s="1133"/>
      <c r="G109" s="13"/>
      <c r="H109" s="14"/>
      <c r="I109" s="1133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5.75" customHeight="1" x14ac:dyDescent="0.2">
      <c r="A110" s="1"/>
      <c r="B110" s="1"/>
      <c r="C110" s="1"/>
      <c r="D110" s="1"/>
      <c r="E110" s="1"/>
      <c r="F110" s="1133"/>
      <c r="G110" s="11"/>
      <c r="H110" s="28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5.75" customHeight="1" x14ac:dyDescent="0.2">
      <c r="A111" s="1"/>
      <c r="B111" s="1"/>
      <c r="C111" s="1"/>
      <c r="D111" s="1"/>
      <c r="E111" s="1"/>
      <c r="F111" s="1133"/>
      <c r="G111" s="11"/>
      <c r="H111" s="28"/>
      <c r="I111" s="1133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5.75" customHeight="1" x14ac:dyDescent="0.2">
      <c r="A112" s="1"/>
      <c r="B112" s="1"/>
      <c r="C112" s="1"/>
      <c r="D112" s="1"/>
      <c r="E112" s="1"/>
      <c r="F112" s="1133"/>
      <c r="G112" s="11"/>
      <c r="H112" s="28"/>
      <c r="I112" s="1133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5.75" customHeight="1" x14ac:dyDescent="0.2">
      <c r="A113" s="1"/>
      <c r="B113" s="1"/>
      <c r="C113" s="1"/>
      <c r="D113" s="1"/>
      <c r="E113" s="1"/>
      <c r="F113" s="1133"/>
      <c r="G113" s="11"/>
      <c r="H113" s="28"/>
      <c r="I113" s="1133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5.75" customHeight="1" x14ac:dyDescent="0.2">
      <c r="A114" s="1"/>
      <c r="B114" s="1"/>
      <c r="C114" s="1"/>
      <c r="D114" s="1"/>
      <c r="E114" s="1"/>
      <c r="F114" s="1133"/>
      <c r="G114" s="11"/>
      <c r="H114" s="28"/>
      <c r="I114" s="1133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5.75" customHeight="1" x14ac:dyDescent="0.2">
      <c r="A115" s="1"/>
      <c r="B115" s="1"/>
      <c r="C115" s="1"/>
      <c r="D115" s="1"/>
      <c r="E115" s="1"/>
      <c r="F115" s="1133"/>
      <c r="G115" s="11"/>
      <c r="H115" s="28"/>
      <c r="I115" s="1133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5.75" customHeight="1" x14ac:dyDescent="0.2">
      <c r="A116" s="1"/>
      <c r="B116" s="1"/>
      <c r="C116" s="1"/>
      <c r="D116" s="1"/>
      <c r="E116" s="1"/>
      <c r="F116" s="1"/>
      <c r="G116" s="11"/>
      <c r="H116" s="28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5.75" customHeight="1" x14ac:dyDescent="0.2">
      <c r="A117" s="1"/>
      <c r="B117" s="25"/>
      <c r="C117" s="25"/>
      <c r="D117" s="25"/>
      <c r="E117" s="25"/>
      <c r="F117" s="1"/>
      <c r="G117" s="11"/>
      <c r="H117" s="28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5.75" customHeight="1" x14ac:dyDescent="0.2">
      <c r="A118" s="1"/>
      <c r="B118" s="1"/>
      <c r="C118" s="1"/>
      <c r="D118" s="1"/>
      <c r="E118" s="1"/>
      <c r="F118" s="1"/>
      <c r="G118" s="11"/>
      <c r="H118" s="28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5.75" customHeight="1" x14ac:dyDescent="0.2">
      <c r="A119" s="1"/>
      <c r="B119" s="25"/>
      <c r="C119" s="25"/>
      <c r="D119" s="25"/>
      <c r="E119" s="25"/>
      <c r="F119" s="1"/>
      <c r="G119" s="11"/>
      <c r="H119" s="28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5.75" customHeight="1" x14ac:dyDescent="0.2">
      <c r="A120" s="1"/>
      <c r="B120" s="1"/>
      <c r="C120" s="1"/>
      <c r="D120" s="1"/>
      <c r="E120" s="1"/>
      <c r="F120" s="1"/>
      <c r="G120" s="1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5.75" customHeight="1" x14ac:dyDescent="0.2">
      <c r="A121" s="1"/>
      <c r="B121" s="25"/>
      <c r="C121" s="25"/>
      <c r="D121" s="25"/>
      <c r="E121" s="25"/>
      <c r="F121" s="1"/>
      <c r="G121" s="11"/>
      <c r="H121" s="28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5.75" customHeight="1" x14ac:dyDescent="0.2">
      <c r="A122" s="1"/>
      <c r="B122" s="1"/>
      <c r="C122" s="1"/>
      <c r="D122" s="1"/>
      <c r="E122" s="1"/>
      <c r="F122" s="1"/>
      <c r="G122" s="11"/>
      <c r="H122" s="28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5.75" customHeight="1" x14ac:dyDescent="0.2">
      <c r="A123" s="1"/>
      <c r="B123" s="1"/>
      <c r="C123" s="1"/>
      <c r="D123" s="1"/>
      <c r="E123" s="1"/>
      <c r="F123" s="1"/>
      <c r="G123" s="2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5.75" customHeight="1" x14ac:dyDescent="0.2">
      <c r="A124" s="1"/>
      <c r="B124" s="1"/>
      <c r="C124" s="1"/>
      <c r="D124" s="1"/>
      <c r="E124" s="1"/>
      <c r="F124" s="1"/>
      <c r="G124" s="30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5.75" customHeight="1" x14ac:dyDescent="0.2">
      <c r="A125" s="1"/>
      <c r="B125" s="1"/>
      <c r="C125" s="1"/>
      <c r="D125" s="1"/>
      <c r="E125" s="1"/>
      <c r="F125" s="1"/>
      <c r="G125" s="30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5.75" customHeight="1" x14ac:dyDescent="0.2">
      <c r="A126" s="1"/>
      <c r="B126" s="1"/>
      <c r="C126" s="1"/>
      <c r="D126" s="1"/>
      <c r="E126" s="1"/>
      <c r="F126" s="1"/>
      <c r="G126" s="30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5.75" customHeight="1" x14ac:dyDescent="0.2">
      <c r="A127" s="1"/>
      <c r="B127" s="1"/>
      <c r="C127" s="1"/>
      <c r="D127" s="1"/>
      <c r="E127" s="1"/>
      <c r="F127" s="1"/>
      <c r="G127" s="30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5.75" customHeight="1" x14ac:dyDescent="0.2">
      <c r="A129" s="1"/>
      <c r="B129" s="1"/>
      <c r="C129" s="1"/>
      <c r="D129" s="1"/>
      <c r="E129" s="1"/>
      <c r="F129" s="1"/>
      <c r="G129" s="30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5.75" customHeight="1" x14ac:dyDescent="0.2">
      <c r="A131" s="1"/>
      <c r="B131" s="1"/>
      <c r="C131" s="1"/>
      <c r="D131" s="1"/>
      <c r="E131" s="1"/>
      <c r="F131" s="1"/>
      <c r="G131" s="30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5.75" customHeight="1" x14ac:dyDescent="0.2">
      <c r="A134" s="1"/>
      <c r="B134" s="1"/>
      <c r="C134" s="1"/>
      <c r="D134" s="1"/>
      <c r="E134" s="1"/>
      <c r="F134" s="1"/>
      <c r="G134" s="30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5.75" customHeight="1" x14ac:dyDescent="0.2">
      <c r="A135" s="1"/>
      <c r="B135" s="1"/>
      <c r="C135" s="1"/>
      <c r="D135" s="1"/>
      <c r="E135" s="1"/>
      <c r="F135" s="1"/>
      <c r="G135" s="30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5.75" customHeight="1" x14ac:dyDescent="0.2">
      <c r="A136" s="1"/>
      <c r="B136" s="1"/>
      <c r="C136" s="1"/>
      <c r="D136" s="1"/>
      <c r="E136" s="1"/>
      <c r="F136" s="1"/>
      <c r="G136" s="30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5.75" customHeight="1" x14ac:dyDescent="0.2">
      <c r="A137" s="1"/>
      <c r="B137" s="1"/>
      <c r="C137" s="1"/>
      <c r="D137" s="1"/>
      <c r="E137" s="1"/>
      <c r="F137" s="1"/>
      <c r="G137" s="30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5.75" customHeight="1" x14ac:dyDescent="0.2">
      <c r="A138" s="1"/>
      <c r="B138" s="1"/>
      <c r="C138" s="1"/>
      <c r="D138" s="1"/>
      <c r="E138" s="1"/>
      <c r="F138" s="1"/>
      <c r="G138" s="30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5.75" customHeight="1" x14ac:dyDescent="0.2">
      <c r="A139" s="1"/>
      <c r="B139" s="1"/>
      <c r="C139" s="1"/>
      <c r="D139" s="1"/>
      <c r="E139" s="1"/>
      <c r="F139" s="1"/>
      <c r="G139" s="30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5.75" customHeight="1" x14ac:dyDescent="0.2">
      <c r="A140" s="1"/>
      <c r="B140" s="1"/>
      <c r="C140" s="1"/>
      <c r="D140" s="1"/>
      <c r="E140" s="1"/>
      <c r="F140" s="1"/>
      <c r="G140" s="30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 spans="1:29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 spans="1:29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 spans="1:29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 spans="1:29" ht="15.75" customHeight="1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 spans="1:29" ht="15" customHeight="1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</sheetData>
  <mergeCells count="4">
    <mergeCell ref="J1:M1"/>
    <mergeCell ref="P1:R1"/>
    <mergeCell ref="V1:X1"/>
    <mergeCell ref="V106:X106"/>
  </mergeCells>
  <pageMargins left="0.08" right="0.11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P1000"/>
  <sheetViews>
    <sheetView workbookViewId="0">
      <pane ySplit="2" topLeftCell="A26" activePane="bottomLeft" state="frozen"/>
      <selection pane="bottomLeft" activeCell="A26" sqref="A26"/>
    </sheetView>
  </sheetViews>
  <sheetFormatPr baseColWidth="10" defaultColWidth="14.5" defaultRowHeight="15" customHeight="1" x14ac:dyDescent="0.2"/>
  <cols>
    <col min="1" max="1" width="13.5" customWidth="1"/>
    <col min="2" max="2" width="35.5" bestFit="1" customWidth="1"/>
    <col min="3" max="3" width="47.5" hidden="1" customWidth="1"/>
    <col min="4" max="4" width="9.83203125" bestFit="1" customWidth="1"/>
    <col min="5" max="5" width="8.83203125" bestFit="1" customWidth="1"/>
    <col min="6" max="6" width="14.33203125" customWidth="1"/>
    <col min="7" max="7" width="13.5" customWidth="1"/>
    <col min="8" max="13" width="7.5" hidden="1" customWidth="1"/>
    <col min="14" max="14" width="3.5" customWidth="1"/>
    <col min="15" max="16" width="7" customWidth="1"/>
    <col min="17" max="17" width="7.5" customWidth="1"/>
    <col min="18" max="29" width="7" customWidth="1"/>
    <col min="30" max="42" width="9.1640625" customWidth="1"/>
  </cols>
  <sheetData>
    <row r="1" spans="1:42" hidden="1" x14ac:dyDescent="0.2">
      <c r="A1" s="153"/>
      <c r="B1" s="154"/>
      <c r="C1" s="154"/>
      <c r="D1" s="154"/>
      <c r="E1" s="252"/>
      <c r="F1" s="251"/>
      <c r="G1" s="252"/>
      <c r="H1" s="1200" t="s">
        <v>0</v>
      </c>
      <c r="I1" s="1201"/>
      <c r="J1" s="1201"/>
      <c r="K1" s="1201"/>
      <c r="L1" s="1201"/>
      <c r="M1" s="1201"/>
      <c r="N1" s="1136"/>
      <c r="O1" s="250"/>
      <c r="P1" s="251"/>
      <c r="Q1" s="1184" t="s">
        <v>1</v>
      </c>
      <c r="R1" s="1185"/>
      <c r="S1" s="1185"/>
      <c r="T1" s="1185"/>
      <c r="U1" s="1186"/>
      <c r="V1" s="161"/>
      <c r="W1" s="250"/>
      <c r="X1" s="251"/>
      <c r="Y1" s="1184" t="s">
        <v>2</v>
      </c>
      <c r="Z1" s="1185"/>
      <c r="AA1" s="1185"/>
      <c r="AB1" s="1185"/>
      <c r="AC1" s="1186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x14ac:dyDescent="0.2">
      <c r="A2" s="158" t="s">
        <v>4</v>
      </c>
      <c r="B2" s="159" t="s">
        <v>308</v>
      </c>
      <c r="C2" s="159" t="s">
        <v>138</v>
      </c>
      <c r="D2" s="159" t="s">
        <v>8</v>
      </c>
      <c r="E2" s="160" t="s">
        <v>10</v>
      </c>
      <c r="F2" s="159" t="s">
        <v>309</v>
      </c>
      <c r="G2" s="160" t="s">
        <v>12</v>
      </c>
      <c r="H2" s="159" t="s">
        <v>2248</v>
      </c>
      <c r="I2" s="161" t="s">
        <v>15</v>
      </c>
      <c r="J2" s="161" t="s">
        <v>16</v>
      </c>
      <c r="K2" s="161" t="s">
        <v>17</v>
      </c>
      <c r="L2" s="161" t="s">
        <v>82</v>
      </c>
      <c r="M2" s="161" t="s">
        <v>975</v>
      </c>
      <c r="N2" s="161"/>
      <c r="O2" s="158" t="s">
        <v>743</v>
      </c>
      <c r="P2" s="159" t="s">
        <v>2248</v>
      </c>
      <c r="Q2" s="161" t="s">
        <v>15</v>
      </c>
      <c r="R2" s="161" t="s">
        <v>16</v>
      </c>
      <c r="S2" s="161" t="s">
        <v>17</v>
      </c>
      <c r="T2" s="161" t="s">
        <v>82</v>
      </c>
      <c r="U2" s="162" t="s">
        <v>975</v>
      </c>
      <c r="V2" s="161"/>
      <c r="W2" s="208" t="s">
        <v>743</v>
      </c>
      <c r="X2" s="161" t="s">
        <v>14</v>
      </c>
      <c r="Y2" s="161" t="s">
        <v>15</v>
      </c>
      <c r="Z2" s="161" t="s">
        <v>16</v>
      </c>
      <c r="AA2" s="161" t="s">
        <v>17</v>
      </c>
      <c r="AB2" s="161" t="s">
        <v>82</v>
      </c>
      <c r="AC2" s="162" t="s">
        <v>975</v>
      </c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2">
      <c r="A3" s="277"/>
      <c r="B3" s="532" t="s">
        <v>2249</v>
      </c>
      <c r="C3" s="532"/>
      <c r="D3" s="532"/>
      <c r="E3" s="533"/>
      <c r="F3" s="278"/>
      <c r="G3" s="533"/>
      <c r="H3" s="284"/>
      <c r="I3" s="284"/>
      <c r="J3" s="284"/>
      <c r="K3" s="284"/>
      <c r="L3" s="284"/>
      <c r="M3" s="284"/>
      <c r="N3" s="284"/>
      <c r="O3" s="280"/>
      <c r="P3" s="223"/>
      <c r="Q3" s="464"/>
      <c r="R3" s="464"/>
      <c r="S3" s="464"/>
      <c r="T3" s="464"/>
      <c r="U3" s="534"/>
      <c r="V3" s="223"/>
      <c r="W3" s="280"/>
      <c r="X3" s="223"/>
      <c r="Y3" s="223" t="str">
        <f t="shared" ref="Y3:AC3" si="0">IF(Q3="","",CEILING(Q3*1.02,0.5))</f>
        <v/>
      </c>
      <c r="Z3" s="223" t="str">
        <f t="shared" si="0"/>
        <v/>
      </c>
      <c r="AA3" s="223" t="str">
        <f t="shared" si="0"/>
        <v/>
      </c>
      <c r="AB3" s="223" t="str">
        <f t="shared" si="0"/>
        <v/>
      </c>
      <c r="AC3" s="287" t="str">
        <f t="shared" si="0"/>
        <v/>
      </c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</row>
    <row r="4" spans="1:42" s="577" customFormat="1" ht="16" x14ac:dyDescent="0.2">
      <c r="A4" s="175" t="s">
        <v>321</v>
      </c>
      <c r="B4" s="8" t="s">
        <v>2250</v>
      </c>
      <c r="C4" s="695" t="s">
        <v>2251</v>
      </c>
      <c r="D4" s="695" t="str">
        <f>VLOOKUP(C4,'Items in Tally'!$A$2:$D$4982,2,FALSE)</f>
        <v>2191 PC</v>
      </c>
      <c r="E4" s="209">
        <v>45772</v>
      </c>
      <c r="F4" s="1130">
        <v>2.7</v>
      </c>
      <c r="G4" s="306">
        <v>33.200000000000003</v>
      </c>
      <c r="H4" s="9" t="str">
        <f t="shared" ref="H4:M4" si="1">IF(P4="","",P4/$G4-1)</f>
        <v/>
      </c>
      <c r="I4" s="9">
        <f t="shared" si="1"/>
        <v>0.65662650602409633</v>
      </c>
      <c r="J4" s="9">
        <f t="shared" si="1"/>
        <v>0.41566265060240948</v>
      </c>
      <c r="K4" s="9">
        <f t="shared" si="1"/>
        <v>0.32530120481927693</v>
      </c>
      <c r="L4" s="9">
        <f t="shared" si="1"/>
        <v>0.26506024096385539</v>
      </c>
      <c r="M4" s="9" t="str">
        <f t="shared" si="1"/>
        <v/>
      </c>
      <c r="N4" s="9"/>
      <c r="O4" s="1129"/>
      <c r="P4" s="1130"/>
      <c r="Q4" s="124">
        <v>55</v>
      </c>
      <c r="R4" s="124">
        <v>47</v>
      </c>
      <c r="S4" s="124">
        <v>44</v>
      </c>
      <c r="T4" s="124">
        <v>42</v>
      </c>
      <c r="U4" s="212"/>
      <c r="V4" s="1130"/>
      <c r="W4" s="1129" t="str">
        <f t="shared" ref="W4:AC4" si="2">IF(O4="","",CEILING(O4*1.015,1))</f>
        <v/>
      </c>
      <c r="X4" s="1130" t="str">
        <f t="shared" si="2"/>
        <v/>
      </c>
      <c r="Y4" s="1130">
        <f t="shared" si="2"/>
        <v>56</v>
      </c>
      <c r="Z4" s="1130">
        <f t="shared" si="2"/>
        <v>48</v>
      </c>
      <c r="AA4" s="1130">
        <f t="shared" si="2"/>
        <v>45</v>
      </c>
      <c r="AB4" s="1130">
        <f t="shared" si="2"/>
        <v>43</v>
      </c>
      <c r="AC4" s="1154" t="str">
        <f t="shared" si="2"/>
        <v/>
      </c>
      <c r="AD4" s="8"/>
      <c r="AE4" s="8"/>
      <c r="AF4" s="1130"/>
      <c r="AG4" s="42"/>
      <c r="AH4" s="8"/>
      <c r="AI4" s="8"/>
      <c r="AJ4" s="8"/>
      <c r="AK4" s="8"/>
      <c r="AL4" s="8"/>
      <c r="AM4" s="8"/>
      <c r="AN4" s="8"/>
      <c r="AO4" s="8"/>
      <c r="AP4" s="8"/>
    </row>
    <row r="5" spans="1:42" s="577" customFormat="1" ht="16" x14ac:dyDescent="0.2">
      <c r="A5" s="175" t="s">
        <v>20</v>
      </c>
      <c r="B5" s="8" t="s">
        <v>2252</v>
      </c>
      <c r="C5" s="695" t="s">
        <v>2253</v>
      </c>
      <c r="D5" s="695" t="str">
        <f>VLOOKUP(C5,'Items in Tally'!$A$2:$D$4982,2,FALSE)</f>
        <v>340 PC</v>
      </c>
      <c r="E5" s="209">
        <v>45713</v>
      </c>
      <c r="F5" s="1130">
        <v>2.7</v>
      </c>
      <c r="G5" s="306">
        <v>33.200000000000003</v>
      </c>
      <c r="H5" s="9" t="str">
        <f t="shared" ref="H5:M5" si="3">IF(P5="","",P5/$G5-1)</f>
        <v/>
      </c>
      <c r="I5" s="9">
        <f t="shared" si="3"/>
        <v>0.65662650602409633</v>
      </c>
      <c r="J5" s="9">
        <f t="shared" si="3"/>
        <v>0.41566265060240948</v>
      </c>
      <c r="K5" s="9">
        <f t="shared" si="3"/>
        <v>0.32530120481927693</v>
      </c>
      <c r="L5" s="9">
        <f t="shared" si="3"/>
        <v>0.26506024096385539</v>
      </c>
      <c r="M5" s="9" t="str">
        <f t="shared" si="3"/>
        <v/>
      </c>
      <c r="N5" s="9"/>
      <c r="O5" s="1129"/>
      <c r="P5" s="1130"/>
      <c r="Q5" s="124">
        <v>55</v>
      </c>
      <c r="R5" s="124">
        <v>47</v>
      </c>
      <c r="S5" s="124">
        <v>44</v>
      </c>
      <c r="T5" s="124">
        <v>42</v>
      </c>
      <c r="U5" s="212"/>
      <c r="V5" s="1130"/>
      <c r="W5" s="1129" t="str">
        <f t="shared" ref="W5:AC5" si="4">IF(O5="","",CEILING(O5*1.015,1))</f>
        <v/>
      </c>
      <c r="X5" s="1130" t="str">
        <f t="shared" si="4"/>
        <v/>
      </c>
      <c r="Y5" s="1130">
        <f t="shared" si="4"/>
        <v>56</v>
      </c>
      <c r="Z5" s="1130">
        <f t="shared" si="4"/>
        <v>48</v>
      </c>
      <c r="AA5" s="1130">
        <f t="shared" si="4"/>
        <v>45</v>
      </c>
      <c r="AB5" s="1130">
        <f t="shared" si="4"/>
        <v>43</v>
      </c>
      <c r="AC5" s="1154" t="str">
        <f t="shared" si="4"/>
        <v/>
      </c>
      <c r="AD5" s="8"/>
      <c r="AE5" s="8"/>
      <c r="AF5" s="1130"/>
      <c r="AG5" s="42"/>
      <c r="AH5" s="8"/>
      <c r="AI5" s="8"/>
      <c r="AJ5" s="8"/>
      <c r="AK5" s="8"/>
      <c r="AL5" s="8"/>
      <c r="AM5" s="8"/>
      <c r="AN5" s="8"/>
      <c r="AO5" s="8"/>
      <c r="AP5" s="8"/>
    </row>
    <row r="6" spans="1:42" s="624" customFormat="1" ht="16" x14ac:dyDescent="0.2">
      <c r="A6" s="536" t="s">
        <v>20</v>
      </c>
      <c r="B6" s="119" t="s">
        <v>2254</v>
      </c>
      <c r="C6" s="695" t="s">
        <v>2255</v>
      </c>
      <c r="D6" s="695" t="str">
        <f>VLOOKUP(C6,'Items in Tally'!$A$2:$D$4982,2,FALSE)</f>
        <v>10244 PC</v>
      </c>
      <c r="E6" s="537">
        <v>45315</v>
      </c>
      <c r="F6" s="1157">
        <v>2.2000000000000002</v>
      </c>
      <c r="G6" s="538">
        <v>26.5</v>
      </c>
      <c r="H6" s="120" t="str">
        <f t="shared" ref="H6:M6" si="5">IF(P6="","",P6/$G6-1)</f>
        <v/>
      </c>
      <c r="I6" s="120">
        <f t="shared" si="5"/>
        <v>0.50943396226415105</v>
      </c>
      <c r="J6" s="120">
        <f t="shared" si="5"/>
        <v>0.35849056603773577</v>
      </c>
      <c r="K6" s="120">
        <f t="shared" si="5"/>
        <v>0.20754716981132071</v>
      </c>
      <c r="L6" s="120">
        <f t="shared" si="5"/>
        <v>0.16981132075471694</v>
      </c>
      <c r="M6" s="120">
        <f t="shared" si="5"/>
        <v>0.13207547169811318</v>
      </c>
      <c r="N6" s="120"/>
      <c r="O6" s="1159"/>
      <c r="P6" s="1157"/>
      <c r="Q6" s="121">
        <v>40</v>
      </c>
      <c r="R6" s="121">
        <v>36</v>
      </c>
      <c r="S6" s="121">
        <v>32</v>
      </c>
      <c r="T6" s="605">
        <v>31</v>
      </c>
      <c r="U6" s="588">
        <v>30</v>
      </c>
      <c r="V6" s="1157"/>
      <c r="W6" s="1159" t="str">
        <f t="shared" ref="W6:AC6" si="6">IF(O6="","",CEILING(O6*1.015,1))</f>
        <v/>
      </c>
      <c r="X6" s="1157" t="str">
        <f t="shared" si="6"/>
        <v/>
      </c>
      <c r="Y6" s="1157">
        <f t="shared" si="6"/>
        <v>41</v>
      </c>
      <c r="Z6" s="1157">
        <f t="shared" si="6"/>
        <v>37</v>
      </c>
      <c r="AA6" s="1157">
        <f t="shared" si="6"/>
        <v>33</v>
      </c>
      <c r="AB6" s="1157">
        <f t="shared" si="6"/>
        <v>32</v>
      </c>
      <c r="AC6" s="539">
        <f t="shared" si="6"/>
        <v>31</v>
      </c>
      <c r="AD6" s="119"/>
      <c r="AE6" s="119"/>
      <c r="AF6" s="1157"/>
      <c r="AG6" s="119"/>
      <c r="AH6" s="119"/>
      <c r="AI6" s="119"/>
      <c r="AJ6" s="119"/>
      <c r="AK6" s="119"/>
      <c r="AL6" s="119"/>
      <c r="AM6" s="119"/>
      <c r="AN6" s="119"/>
      <c r="AO6" s="119"/>
      <c r="AP6" s="119"/>
    </row>
    <row r="7" spans="1:42" s="578" customFormat="1" ht="16" x14ac:dyDescent="0.2">
      <c r="A7" s="171" t="s">
        <v>20</v>
      </c>
      <c r="B7" s="5" t="s">
        <v>2256</v>
      </c>
      <c r="C7" s="695" t="s">
        <v>2255</v>
      </c>
      <c r="D7" s="695" t="str">
        <f>VLOOKUP(C7,'Items in Tally'!$A$2:$D$4982,2,FALSE)</f>
        <v>10244 PC</v>
      </c>
      <c r="E7" s="634">
        <v>45192</v>
      </c>
      <c r="F7" s="133">
        <v>2.7</v>
      </c>
      <c r="G7" s="309">
        <v>31.75</v>
      </c>
      <c r="H7" s="6" t="str">
        <f t="shared" ref="H7:M7" si="7">IF(P7="","",P7/$G7-1)</f>
        <v/>
      </c>
      <c r="I7" s="6">
        <f t="shared" si="7"/>
        <v>0.38582677165354329</v>
      </c>
      <c r="J7" s="6">
        <f t="shared" si="7"/>
        <v>0.25984251968503935</v>
      </c>
      <c r="K7" s="6">
        <f t="shared" si="7"/>
        <v>0.1968503937007875</v>
      </c>
      <c r="L7" s="6">
        <f t="shared" si="7"/>
        <v>0.16535433070866135</v>
      </c>
      <c r="M7" s="6">
        <f t="shared" si="7"/>
        <v>0.11811023622047245</v>
      </c>
      <c r="N7" s="6"/>
      <c r="O7" s="1122"/>
      <c r="P7" s="1150"/>
      <c r="Q7" s="7">
        <v>44</v>
      </c>
      <c r="R7" s="7">
        <v>40</v>
      </c>
      <c r="S7" s="635">
        <v>38</v>
      </c>
      <c r="T7" s="635">
        <v>37</v>
      </c>
      <c r="U7" s="437">
        <v>35.5</v>
      </c>
      <c r="V7" s="1150"/>
      <c r="W7" s="1122" t="str">
        <f t="shared" ref="W7:AC7" si="8">IF(O7="","",CEILING(O7*1.015,1))</f>
        <v/>
      </c>
      <c r="X7" s="1150" t="str">
        <f t="shared" si="8"/>
        <v/>
      </c>
      <c r="Y7" s="1150">
        <f t="shared" si="8"/>
        <v>45</v>
      </c>
      <c r="Z7" s="1150">
        <f t="shared" si="8"/>
        <v>41</v>
      </c>
      <c r="AA7" s="1150">
        <f t="shared" si="8"/>
        <v>39</v>
      </c>
      <c r="AB7" s="1150">
        <f t="shared" si="8"/>
        <v>38</v>
      </c>
      <c r="AC7" s="1045">
        <f t="shared" si="8"/>
        <v>37</v>
      </c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</row>
    <row r="8" spans="1:42" s="577" customFormat="1" ht="16" x14ac:dyDescent="0.2">
      <c r="A8" s="175" t="s">
        <v>20</v>
      </c>
      <c r="B8" s="8" t="s">
        <v>2257</v>
      </c>
      <c r="C8" s="695" t="s">
        <v>2258</v>
      </c>
      <c r="D8" s="695" t="str">
        <f>VLOOKUP(C8,'Items in Tally'!$A$2:$D$4982,2,FALSE)</f>
        <v>6210 PC</v>
      </c>
      <c r="E8" s="209">
        <v>45741</v>
      </c>
      <c r="F8" s="125">
        <v>2.2000000000000002</v>
      </c>
      <c r="G8" s="306">
        <v>27</v>
      </c>
      <c r="H8" s="9" t="str">
        <f t="shared" ref="H8:M8" si="9">IF(P8="","",P8/$G8-1)</f>
        <v/>
      </c>
      <c r="I8" s="9">
        <f t="shared" si="9"/>
        <v>0.66666666666666674</v>
      </c>
      <c r="J8" s="9">
        <f t="shared" si="9"/>
        <v>0.40740740740740744</v>
      </c>
      <c r="K8" s="9">
        <f t="shared" si="9"/>
        <v>0.33333333333333326</v>
      </c>
      <c r="L8" s="9">
        <f t="shared" si="9"/>
        <v>0.2592592592592593</v>
      </c>
      <c r="M8" s="9">
        <f t="shared" si="9"/>
        <v>0.22222222222222232</v>
      </c>
      <c r="N8" s="9"/>
      <c r="O8" s="1129"/>
      <c r="P8" s="1130"/>
      <c r="Q8" s="124">
        <v>45</v>
      </c>
      <c r="R8" s="124">
        <v>38</v>
      </c>
      <c r="S8" s="87">
        <v>36</v>
      </c>
      <c r="T8" s="87">
        <v>34</v>
      </c>
      <c r="U8" s="834">
        <v>33</v>
      </c>
      <c r="V8" s="1130"/>
      <c r="W8" s="1129" t="str">
        <f t="shared" ref="W8:AC8" si="10">IF(O8="","",CEILING(O8*1.015,1))</f>
        <v/>
      </c>
      <c r="X8" s="1130" t="str">
        <f t="shared" si="10"/>
        <v/>
      </c>
      <c r="Y8" s="1130">
        <f t="shared" si="10"/>
        <v>46</v>
      </c>
      <c r="Z8" s="1130">
        <f t="shared" si="10"/>
        <v>39</v>
      </c>
      <c r="AA8" s="1130">
        <f t="shared" si="10"/>
        <v>37</v>
      </c>
      <c r="AB8" s="88">
        <f t="shared" si="10"/>
        <v>35</v>
      </c>
      <c r="AC8" s="440">
        <f t="shared" si="10"/>
        <v>34</v>
      </c>
      <c r="AD8" s="8"/>
      <c r="AE8" s="8"/>
      <c r="AF8" s="1130"/>
      <c r="AG8" s="42"/>
      <c r="AH8" s="8"/>
      <c r="AI8" s="8"/>
      <c r="AJ8" s="8"/>
      <c r="AK8" s="8"/>
      <c r="AL8" s="8"/>
      <c r="AM8" s="8"/>
      <c r="AN8" s="8"/>
      <c r="AO8" s="8"/>
      <c r="AP8" s="8"/>
    </row>
    <row r="9" spans="1:42" s="577" customFormat="1" ht="16" x14ac:dyDescent="0.2">
      <c r="A9" s="175" t="s">
        <v>20</v>
      </c>
      <c r="B9" s="10">
        <v>1606</v>
      </c>
      <c r="C9" s="695"/>
      <c r="D9" s="695" t="e">
        <f>VLOOKUP(C9,'Items in Tally'!$A$2:$D$4982,2,FALSE)</f>
        <v>#N/A</v>
      </c>
      <c r="E9" s="209">
        <v>45713</v>
      </c>
      <c r="F9" s="125">
        <v>16.3</v>
      </c>
      <c r="G9" s="306">
        <v>200</v>
      </c>
      <c r="H9" s="9"/>
      <c r="I9" s="9"/>
      <c r="J9" s="9"/>
      <c r="K9" s="9"/>
      <c r="L9" s="9"/>
      <c r="M9" s="9"/>
      <c r="N9" s="9"/>
      <c r="O9" s="1129"/>
      <c r="P9" s="1130"/>
      <c r="Q9" s="124"/>
      <c r="R9" s="124"/>
      <c r="S9" s="87"/>
      <c r="T9" s="87"/>
      <c r="U9" s="834"/>
      <c r="V9" s="1130"/>
      <c r="W9" s="1129"/>
      <c r="X9" s="1130"/>
      <c r="Y9" s="1130"/>
      <c r="Z9" s="1130"/>
      <c r="AA9" s="1130"/>
      <c r="AB9" s="88"/>
      <c r="AC9" s="440"/>
      <c r="AD9" s="8"/>
      <c r="AE9" s="8"/>
      <c r="AF9" s="1130"/>
      <c r="AG9" s="42"/>
      <c r="AH9" s="8"/>
      <c r="AI9" s="8"/>
      <c r="AJ9" s="8"/>
      <c r="AK9" s="8"/>
      <c r="AL9" s="8"/>
      <c r="AM9" s="8"/>
      <c r="AN9" s="8"/>
      <c r="AO9" s="8"/>
      <c r="AP9" s="8"/>
    </row>
    <row r="10" spans="1:42" ht="16" x14ac:dyDescent="0.2">
      <c r="A10" s="171" t="s">
        <v>20</v>
      </c>
      <c r="B10" s="5" t="s">
        <v>2259</v>
      </c>
      <c r="C10" s="695"/>
      <c r="D10" s="695" t="e">
        <f>VLOOKUP(C10,'Items in Tally'!$A$2:$D$4982,2,FALSE)</f>
        <v>#N/A</v>
      </c>
      <c r="E10" s="215">
        <v>44228</v>
      </c>
      <c r="F10" s="1150">
        <v>5.7</v>
      </c>
      <c r="G10" s="309">
        <v>68</v>
      </c>
      <c r="H10" s="6" t="str">
        <f t="shared" ref="H10:M10" si="11">IF(P10="","",P10/$G10-1)</f>
        <v/>
      </c>
      <c r="I10" s="6">
        <f t="shared" si="11"/>
        <v>0.61764705882352944</v>
      </c>
      <c r="J10" s="6">
        <f t="shared" si="11"/>
        <v>0.39705882352941169</v>
      </c>
      <c r="K10" s="6" t="str">
        <f t="shared" si="11"/>
        <v/>
      </c>
      <c r="L10" s="6" t="str">
        <f t="shared" si="11"/>
        <v/>
      </c>
      <c r="M10" s="6" t="str">
        <f t="shared" si="11"/>
        <v/>
      </c>
      <c r="N10" s="6"/>
      <c r="O10" s="1122"/>
      <c r="P10" s="1150"/>
      <c r="Q10" s="7">
        <v>110</v>
      </c>
      <c r="R10" s="7">
        <v>95</v>
      </c>
      <c r="S10" s="7"/>
      <c r="T10" s="7"/>
      <c r="U10" s="218"/>
      <c r="V10" s="1150"/>
      <c r="W10" s="1122" t="str">
        <f t="shared" ref="W10:AC10" si="12">IF(O10="","",CEILING(O10*1.015,1))</f>
        <v/>
      </c>
      <c r="X10" s="1150" t="str">
        <f t="shared" si="12"/>
        <v/>
      </c>
      <c r="Y10" s="1150">
        <f t="shared" si="12"/>
        <v>112</v>
      </c>
      <c r="Z10" s="1150">
        <f t="shared" si="12"/>
        <v>97</v>
      </c>
      <c r="AA10" s="1150" t="str">
        <f t="shared" si="12"/>
        <v/>
      </c>
      <c r="AB10" s="1150" t="str">
        <f t="shared" si="12"/>
        <v/>
      </c>
      <c r="AC10" s="1045" t="str">
        <f t="shared" si="12"/>
        <v/>
      </c>
      <c r="AD10" s="5"/>
      <c r="AE10" s="5"/>
      <c r="AF10" s="1150"/>
      <c r="AG10" s="61"/>
      <c r="AH10" s="5"/>
      <c r="AI10" s="5"/>
      <c r="AJ10" s="5"/>
      <c r="AK10" s="5"/>
      <c r="AL10" s="5"/>
      <c r="AM10" s="5"/>
      <c r="AN10" s="5"/>
      <c r="AO10" s="5"/>
      <c r="AP10" s="5"/>
    </row>
    <row r="11" spans="1:42" s="577" customFormat="1" ht="16" x14ac:dyDescent="0.2">
      <c r="A11" s="175" t="s">
        <v>20</v>
      </c>
      <c r="B11" s="8" t="s">
        <v>2260</v>
      </c>
      <c r="C11" s="695" t="s">
        <v>2261</v>
      </c>
      <c r="D11" s="695" t="str">
        <f>VLOOKUP(C11,'Items in Tally'!$A$2:$D$4982,2,FALSE)</f>
        <v>130 PC</v>
      </c>
      <c r="E11" s="209">
        <v>45772</v>
      </c>
      <c r="F11" s="1130">
        <v>6.5</v>
      </c>
      <c r="G11" s="306">
        <v>80</v>
      </c>
      <c r="H11" s="9" t="str">
        <f t="shared" ref="H11:M11" si="13">IF(P11="","",P11/$G11-1)</f>
        <v/>
      </c>
      <c r="I11" s="9">
        <f t="shared" si="13"/>
        <v>0.4375</v>
      </c>
      <c r="J11" s="9">
        <f t="shared" si="13"/>
        <v>0.3125</v>
      </c>
      <c r="K11" s="9" t="str">
        <f t="shared" si="13"/>
        <v/>
      </c>
      <c r="L11" s="9" t="str">
        <f t="shared" si="13"/>
        <v/>
      </c>
      <c r="M11" s="9" t="str">
        <f t="shared" si="13"/>
        <v/>
      </c>
      <c r="N11" s="9"/>
      <c r="O11" s="1129"/>
      <c r="P11" s="1130"/>
      <c r="Q11" s="124">
        <v>115</v>
      </c>
      <c r="R11" s="124">
        <v>105</v>
      </c>
      <c r="S11" s="124"/>
      <c r="T11" s="124"/>
      <c r="U11" s="212"/>
      <c r="V11" s="1130"/>
      <c r="W11" s="1129" t="str">
        <f t="shared" ref="W11:AC11" si="14">IF(O11="","",CEILING(O11*1.015,1))</f>
        <v/>
      </c>
      <c r="X11" s="1130" t="str">
        <f t="shared" si="14"/>
        <v/>
      </c>
      <c r="Y11" s="1130">
        <f t="shared" si="14"/>
        <v>117</v>
      </c>
      <c r="Z11" s="1130">
        <f t="shared" si="14"/>
        <v>107</v>
      </c>
      <c r="AA11" s="1130" t="str">
        <f t="shared" si="14"/>
        <v/>
      </c>
      <c r="AB11" s="1130" t="str">
        <f t="shared" si="14"/>
        <v/>
      </c>
      <c r="AC11" s="1154" t="str">
        <f t="shared" si="14"/>
        <v/>
      </c>
      <c r="AD11" s="8"/>
      <c r="AE11" s="8"/>
      <c r="AF11" s="1130"/>
      <c r="AG11" s="42"/>
      <c r="AH11" s="8"/>
      <c r="AI11" s="8"/>
      <c r="AJ11" s="8"/>
      <c r="AK11" s="8"/>
      <c r="AL11" s="8"/>
      <c r="AM11" s="8"/>
      <c r="AN11" s="8"/>
      <c r="AO11" s="8"/>
      <c r="AP11" s="8"/>
    </row>
    <row r="12" spans="1:42" ht="16" x14ac:dyDescent="0.2">
      <c r="A12" s="171" t="s">
        <v>20</v>
      </c>
      <c r="B12" s="5" t="s">
        <v>2262</v>
      </c>
      <c r="C12" s="695"/>
      <c r="D12" s="695" t="e">
        <f>VLOOKUP(C12,'Items in Tally'!$A$2:$D$4982,2,FALSE)</f>
        <v>#N/A</v>
      </c>
      <c r="E12" s="215">
        <v>44826</v>
      </c>
      <c r="F12" s="1150">
        <v>6</v>
      </c>
      <c r="G12" s="309">
        <v>72</v>
      </c>
      <c r="H12" s="6" t="str">
        <f t="shared" ref="H12:M12" si="15">IF(P12="","",P12/$G12-1)</f>
        <v/>
      </c>
      <c r="I12" s="6">
        <f t="shared" si="15"/>
        <v>1.0833333333333335</v>
      </c>
      <c r="J12" s="6">
        <f t="shared" si="15"/>
        <v>1.0833333333333335</v>
      </c>
      <c r="K12" s="6" t="str">
        <f t="shared" si="15"/>
        <v/>
      </c>
      <c r="L12" s="6" t="str">
        <f t="shared" si="15"/>
        <v/>
      </c>
      <c r="M12" s="6" t="str">
        <f t="shared" si="15"/>
        <v/>
      </c>
      <c r="N12" s="6"/>
      <c r="O12" s="1122"/>
      <c r="P12" s="1150"/>
      <c r="Q12" s="7">
        <v>150</v>
      </c>
      <c r="R12" s="7">
        <v>150</v>
      </c>
      <c r="S12" s="7"/>
      <c r="T12" s="7"/>
      <c r="U12" s="218"/>
      <c r="V12" s="1150"/>
      <c r="W12" s="1122" t="str">
        <f t="shared" ref="W12:AC12" si="16">IF(O12="","",CEILING(O12*1.015,1))</f>
        <v/>
      </c>
      <c r="X12" s="1150" t="str">
        <f t="shared" si="16"/>
        <v/>
      </c>
      <c r="Y12" s="1150">
        <f t="shared" si="16"/>
        <v>153</v>
      </c>
      <c r="Z12" s="1150">
        <f t="shared" si="16"/>
        <v>153</v>
      </c>
      <c r="AA12" s="1150" t="str">
        <f t="shared" si="16"/>
        <v/>
      </c>
      <c r="AB12" s="1150" t="str">
        <f t="shared" si="16"/>
        <v/>
      </c>
      <c r="AC12" s="1045" t="str">
        <f t="shared" si="16"/>
        <v/>
      </c>
      <c r="AD12" s="5"/>
      <c r="AE12" s="5"/>
      <c r="AF12" s="1150"/>
      <c r="AG12" s="61"/>
      <c r="AH12" s="5"/>
      <c r="AI12" s="5"/>
      <c r="AJ12" s="5"/>
      <c r="AK12" s="5"/>
      <c r="AL12" s="5"/>
      <c r="AM12" s="5"/>
      <c r="AN12" s="5"/>
      <c r="AO12" s="5"/>
      <c r="AP12" s="5"/>
    </row>
    <row r="13" spans="1:42" s="578" customFormat="1" ht="16" x14ac:dyDescent="0.2">
      <c r="A13" s="171" t="s">
        <v>20</v>
      </c>
      <c r="B13" s="5" t="s">
        <v>2263</v>
      </c>
      <c r="C13" s="695" t="s">
        <v>2264</v>
      </c>
      <c r="D13" s="695" t="str">
        <f>VLOOKUP(C13,'Items in Tally'!$A$2:$D$4982,2,FALSE)</f>
        <v>8 PC</v>
      </c>
      <c r="E13" s="215">
        <v>45100</v>
      </c>
      <c r="F13" s="1150">
        <v>8.3000000000000007</v>
      </c>
      <c r="G13" s="309">
        <v>99</v>
      </c>
      <c r="H13" s="6" t="str">
        <f t="shared" ref="H13:M13" si="17">IF(P13="","",P13/$G13-1)</f>
        <v/>
      </c>
      <c r="I13" s="6">
        <f t="shared" si="17"/>
        <v>0.51515151515151514</v>
      </c>
      <c r="J13" s="6">
        <f t="shared" si="17"/>
        <v>0.31313131313131315</v>
      </c>
      <c r="K13" s="6" t="str">
        <f t="shared" si="17"/>
        <v/>
      </c>
      <c r="L13" s="6" t="str">
        <f t="shared" si="17"/>
        <v/>
      </c>
      <c r="M13" s="6" t="str">
        <f t="shared" si="17"/>
        <v/>
      </c>
      <c r="N13" s="6"/>
      <c r="O13" s="1122"/>
      <c r="P13" s="1150"/>
      <c r="Q13" s="7">
        <v>150</v>
      </c>
      <c r="R13" s="7">
        <v>130</v>
      </c>
      <c r="S13" s="7"/>
      <c r="T13" s="7"/>
      <c r="U13" s="218"/>
      <c r="V13" s="1150"/>
      <c r="W13" s="1122" t="str">
        <f t="shared" ref="W13:AC13" si="18">IF(O13="","",CEILING(O13*1.015,1))</f>
        <v/>
      </c>
      <c r="X13" s="1150" t="str">
        <f t="shared" si="18"/>
        <v/>
      </c>
      <c r="Y13" s="1150">
        <f t="shared" si="18"/>
        <v>153</v>
      </c>
      <c r="Z13" s="1150">
        <f t="shared" si="18"/>
        <v>132</v>
      </c>
      <c r="AA13" s="1150" t="str">
        <f t="shared" si="18"/>
        <v/>
      </c>
      <c r="AB13" s="1150" t="str">
        <f t="shared" si="18"/>
        <v/>
      </c>
      <c r="AC13" s="1045" t="str">
        <f t="shared" si="18"/>
        <v/>
      </c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</row>
    <row r="14" spans="1:42" ht="16" x14ac:dyDescent="0.2">
      <c r="A14" s="165"/>
      <c r="B14" s="1"/>
      <c r="D14" s="694" t="e">
        <f>VLOOKUP(C14,'Items in Tally'!$A$2:$D$4982,2,FALSE)</f>
        <v>#N/A</v>
      </c>
      <c r="E14" s="214"/>
      <c r="F14" s="1133"/>
      <c r="G14" s="312"/>
      <c r="H14" s="3" t="str">
        <f t="shared" ref="H14:M14" si="19">IF(P14="","",P14/$G14-1)</f>
        <v/>
      </c>
      <c r="I14" s="3" t="str">
        <f t="shared" si="19"/>
        <v/>
      </c>
      <c r="J14" s="3" t="str">
        <f t="shared" si="19"/>
        <v/>
      </c>
      <c r="K14" s="3" t="str">
        <f t="shared" si="19"/>
        <v/>
      </c>
      <c r="L14" s="3" t="str">
        <f t="shared" si="19"/>
        <v/>
      </c>
      <c r="M14" s="3" t="str">
        <f t="shared" si="19"/>
        <v/>
      </c>
      <c r="N14" s="3"/>
      <c r="O14" s="1132"/>
      <c r="P14" s="1133"/>
      <c r="Q14" s="75"/>
      <c r="R14" s="75"/>
      <c r="S14" s="75"/>
      <c r="T14" s="75"/>
      <c r="U14" s="438"/>
      <c r="V14" s="1133"/>
      <c r="W14" s="1132" t="str">
        <f t="shared" ref="W14:AC14" si="20">IF(O14="","",CEILING(O14*1.015,1))</f>
        <v/>
      </c>
      <c r="X14" s="1133" t="str">
        <f t="shared" si="20"/>
        <v/>
      </c>
      <c r="Y14" s="1133" t="str">
        <f t="shared" si="20"/>
        <v/>
      </c>
      <c r="Z14" s="1133" t="str">
        <f t="shared" si="20"/>
        <v/>
      </c>
      <c r="AA14" s="1133" t="str">
        <f t="shared" si="20"/>
        <v/>
      </c>
      <c r="AB14" s="1133" t="str">
        <f t="shared" si="20"/>
        <v/>
      </c>
      <c r="AC14" s="166" t="str">
        <f t="shared" si="20"/>
        <v/>
      </c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spans="1:42" ht="16" x14ac:dyDescent="0.2">
      <c r="A15" s="277"/>
      <c r="B15" s="532" t="s">
        <v>2265</v>
      </c>
      <c r="C15" s="695"/>
      <c r="D15" s="695" t="e">
        <f>VLOOKUP(C15,'Items in Tally'!$A$2:$D$4982,2,FALSE)</f>
        <v>#N/A</v>
      </c>
      <c r="E15" s="221"/>
      <c r="F15" s="223"/>
      <c r="G15" s="535"/>
      <c r="H15" s="279" t="str">
        <f t="shared" ref="H15:M15" si="21">IF(P15="","",P15/$G15-1)</f>
        <v/>
      </c>
      <c r="I15" s="279" t="str">
        <f t="shared" si="21"/>
        <v/>
      </c>
      <c r="J15" s="279" t="str">
        <f t="shared" si="21"/>
        <v/>
      </c>
      <c r="K15" s="279" t="str">
        <f t="shared" si="21"/>
        <v/>
      </c>
      <c r="L15" s="279" t="str">
        <f t="shared" si="21"/>
        <v/>
      </c>
      <c r="M15" s="279" t="str">
        <f t="shared" si="21"/>
        <v/>
      </c>
      <c r="N15" s="279"/>
      <c r="O15" s="280"/>
      <c r="P15" s="223"/>
      <c r="Q15" s="464"/>
      <c r="R15" s="464"/>
      <c r="S15" s="464"/>
      <c r="T15" s="464"/>
      <c r="U15" s="534"/>
      <c r="V15" s="223"/>
      <c r="W15" s="280" t="str">
        <f t="shared" ref="W15:AC15" si="22">IF(O15="","",CEILING(O15*1.02,1))</f>
        <v/>
      </c>
      <c r="X15" s="223" t="str">
        <f t="shared" si="22"/>
        <v/>
      </c>
      <c r="Y15" s="223" t="str">
        <f t="shared" si="22"/>
        <v/>
      </c>
      <c r="Z15" s="223" t="str">
        <f t="shared" si="22"/>
        <v/>
      </c>
      <c r="AA15" s="223" t="str">
        <f t="shared" si="22"/>
        <v/>
      </c>
      <c r="AB15" s="223" t="str">
        <f t="shared" si="22"/>
        <v/>
      </c>
      <c r="AC15" s="287" t="str">
        <f t="shared" si="22"/>
        <v/>
      </c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</row>
    <row r="16" spans="1:42" s="577" customFormat="1" ht="16" x14ac:dyDescent="0.2">
      <c r="A16" s="175" t="s">
        <v>20</v>
      </c>
      <c r="B16" s="8" t="s">
        <v>2266</v>
      </c>
      <c r="C16" s="695" t="s">
        <v>2267</v>
      </c>
      <c r="D16" s="695" t="str">
        <f>VLOOKUP(C16,'Items in Tally'!$A$2:$D$4982,2,FALSE)</f>
        <v>190 PC</v>
      </c>
      <c r="E16" s="209">
        <v>45589</v>
      </c>
      <c r="F16" s="1130">
        <v>4</v>
      </c>
      <c r="G16" s="306">
        <v>50</v>
      </c>
      <c r="H16" s="9" t="str">
        <f t="shared" ref="H16:M16" si="23">IF(P16="","",P16/$G16-1)</f>
        <v/>
      </c>
      <c r="I16" s="9">
        <f t="shared" si="23"/>
        <v>0.89999999999999991</v>
      </c>
      <c r="J16" s="9">
        <f t="shared" si="23"/>
        <v>0.7</v>
      </c>
      <c r="K16" s="9" t="str">
        <f t="shared" si="23"/>
        <v/>
      </c>
      <c r="L16" s="9" t="str">
        <f t="shared" si="23"/>
        <v/>
      </c>
      <c r="M16" s="9" t="str">
        <f t="shared" si="23"/>
        <v/>
      </c>
      <c r="N16" s="9"/>
      <c r="O16" s="1129"/>
      <c r="P16" s="1130"/>
      <c r="Q16" s="124">
        <v>95</v>
      </c>
      <c r="R16" s="124">
        <v>85</v>
      </c>
      <c r="S16" s="124"/>
      <c r="T16" s="124"/>
      <c r="U16" s="438"/>
      <c r="V16" s="1130"/>
      <c r="W16" s="1129" t="str">
        <f t="shared" ref="W16:AC16" si="24">IF(O16="","",CEILING(O16*1.015,1))</f>
        <v/>
      </c>
      <c r="X16" s="1130" t="str">
        <f t="shared" si="24"/>
        <v/>
      </c>
      <c r="Y16" s="1130">
        <f t="shared" si="24"/>
        <v>97</v>
      </c>
      <c r="Z16" s="1130">
        <f t="shared" si="24"/>
        <v>87</v>
      </c>
      <c r="AA16" s="1130" t="str">
        <f t="shared" si="24"/>
        <v/>
      </c>
      <c r="AB16" s="1130" t="str">
        <f t="shared" si="24"/>
        <v/>
      </c>
      <c r="AC16" s="1154" t="str">
        <f t="shared" si="24"/>
        <v/>
      </c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</row>
    <row r="17" spans="1:42" s="577" customFormat="1" ht="16" x14ac:dyDescent="0.2">
      <c r="A17" s="175" t="s">
        <v>20</v>
      </c>
      <c r="B17" s="8" t="s">
        <v>2047</v>
      </c>
      <c r="C17" s="695" t="s">
        <v>2268</v>
      </c>
      <c r="D17" s="695" t="str">
        <f>VLOOKUP(C17,'Items in Tally'!$A$2:$D$4982,2,FALSE)</f>
        <v>3270 PC</v>
      </c>
      <c r="E17" s="209">
        <v>45772</v>
      </c>
      <c r="F17" s="1130">
        <v>6</v>
      </c>
      <c r="G17" s="306">
        <v>74</v>
      </c>
      <c r="H17" s="9" t="str">
        <f t="shared" ref="H17:M17" si="25">IF(P17="","",P17/$G17-1)</f>
        <v/>
      </c>
      <c r="I17" s="9">
        <f t="shared" si="25"/>
        <v>0.35135135135135132</v>
      </c>
      <c r="J17" s="9">
        <f t="shared" si="25"/>
        <v>0.31081081081081074</v>
      </c>
      <c r="K17" s="9">
        <f t="shared" si="25"/>
        <v>0.28378378378378377</v>
      </c>
      <c r="L17" s="9" t="str">
        <f t="shared" si="25"/>
        <v/>
      </c>
      <c r="M17" s="9" t="str">
        <f t="shared" si="25"/>
        <v/>
      </c>
      <c r="N17" s="9"/>
      <c r="O17" s="1129"/>
      <c r="P17" s="1130"/>
      <c r="Q17" s="124">
        <v>100</v>
      </c>
      <c r="R17" s="124">
        <v>97</v>
      </c>
      <c r="S17" s="124">
        <v>95</v>
      </c>
      <c r="T17" s="124"/>
      <c r="U17" s="438"/>
      <c r="V17" s="1130"/>
      <c r="W17" s="1129" t="str">
        <f t="shared" ref="W17:AC17" si="26">IF(O17="","",CEILING(O17*1.015,1))</f>
        <v/>
      </c>
      <c r="X17" s="1130" t="str">
        <f t="shared" si="26"/>
        <v/>
      </c>
      <c r="Y17" s="1130">
        <f t="shared" si="26"/>
        <v>102</v>
      </c>
      <c r="Z17" s="1130">
        <f t="shared" si="26"/>
        <v>99</v>
      </c>
      <c r="AA17" s="1130">
        <f t="shared" si="26"/>
        <v>97</v>
      </c>
      <c r="AB17" s="1130" t="str">
        <f t="shared" si="26"/>
        <v/>
      </c>
      <c r="AC17" s="1154" t="str">
        <f t="shared" si="26"/>
        <v/>
      </c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</row>
    <row r="18" spans="1:42" s="577" customFormat="1" ht="16" x14ac:dyDescent="0.2">
      <c r="A18" s="175" t="s">
        <v>20</v>
      </c>
      <c r="B18" s="8" t="s">
        <v>2269</v>
      </c>
      <c r="C18" s="695" t="s">
        <v>2268</v>
      </c>
      <c r="D18" s="695" t="str">
        <f>VLOOKUP(C18,'Items in Tally'!$A$2:$D$4982,2,FALSE)</f>
        <v>3270 PC</v>
      </c>
      <c r="E18" s="209">
        <v>45559</v>
      </c>
      <c r="F18" s="1130">
        <v>6</v>
      </c>
      <c r="G18" s="306">
        <v>87</v>
      </c>
      <c r="H18" s="9" t="str">
        <f t="shared" ref="H18:M18" si="27">IF(P18="","",P18/$G18-1)</f>
        <v/>
      </c>
      <c r="I18" s="9">
        <f t="shared" si="27"/>
        <v>0.32183908045977017</v>
      </c>
      <c r="J18" s="9">
        <f t="shared" si="27"/>
        <v>0.26436781609195403</v>
      </c>
      <c r="K18" s="9">
        <f t="shared" si="27"/>
        <v>0.24137931034482762</v>
      </c>
      <c r="L18" s="9" t="str">
        <f t="shared" si="27"/>
        <v/>
      </c>
      <c r="M18" s="9" t="str">
        <f t="shared" si="27"/>
        <v/>
      </c>
      <c r="N18" s="9"/>
      <c r="O18" s="1129"/>
      <c r="P18" s="1130"/>
      <c r="Q18" s="124">
        <v>115</v>
      </c>
      <c r="R18" s="124">
        <v>110</v>
      </c>
      <c r="S18" s="124">
        <v>108</v>
      </c>
      <c r="T18" s="124"/>
      <c r="U18" s="438"/>
      <c r="V18" s="1130"/>
      <c r="W18" s="1129" t="str">
        <f t="shared" ref="W18:AC18" si="28">IF(O18="","",CEILING(O18*1.015,1))</f>
        <v/>
      </c>
      <c r="X18" s="1130" t="str">
        <f t="shared" si="28"/>
        <v/>
      </c>
      <c r="Y18" s="1130">
        <f t="shared" si="28"/>
        <v>117</v>
      </c>
      <c r="Z18" s="1130">
        <f t="shared" si="28"/>
        <v>112</v>
      </c>
      <c r="AA18" s="1130">
        <f t="shared" si="28"/>
        <v>110</v>
      </c>
      <c r="AB18" s="1130" t="str">
        <f t="shared" si="28"/>
        <v/>
      </c>
      <c r="AC18" s="1154" t="str">
        <f t="shared" si="28"/>
        <v/>
      </c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</row>
    <row r="19" spans="1:42" ht="16" x14ac:dyDescent="0.2">
      <c r="A19" s="171" t="s">
        <v>20</v>
      </c>
      <c r="B19" s="5" t="s">
        <v>2270</v>
      </c>
      <c r="D19" s="694" t="e">
        <f>VLOOKUP(C19,'Items in Tally'!$A$2:$D$4982,2,FALSE)</f>
        <v>#N/A</v>
      </c>
      <c r="E19" s="215">
        <v>44593</v>
      </c>
      <c r="F19" s="1150">
        <v>6.5</v>
      </c>
      <c r="G19" s="309">
        <v>80</v>
      </c>
      <c r="H19" s="6" t="str">
        <f t="shared" ref="H19:M19" si="29">IF(P19="","",P19/$G19-1)</f>
        <v/>
      </c>
      <c r="I19" s="6">
        <f t="shared" si="29"/>
        <v>0.625</v>
      </c>
      <c r="J19" s="6">
        <f t="shared" si="29"/>
        <v>0.5</v>
      </c>
      <c r="K19" s="6">
        <f t="shared" si="29"/>
        <v>0.4375</v>
      </c>
      <c r="L19" s="6" t="str">
        <f t="shared" si="29"/>
        <v/>
      </c>
      <c r="M19" s="6" t="str">
        <f t="shared" si="29"/>
        <v/>
      </c>
      <c r="N19" s="6"/>
      <c r="O19" s="1122"/>
      <c r="P19" s="1150"/>
      <c r="Q19" s="7">
        <v>130</v>
      </c>
      <c r="R19" s="7">
        <v>120</v>
      </c>
      <c r="S19" s="7">
        <v>115</v>
      </c>
      <c r="T19" s="39"/>
      <c r="U19" s="437"/>
      <c r="V19" s="1150"/>
      <c r="W19" s="1122" t="str">
        <f t="shared" ref="W19:AC19" si="30">IF(O19="","",CEILING(O19*1.015,1))</f>
        <v/>
      </c>
      <c r="X19" s="1150" t="str">
        <f t="shared" si="30"/>
        <v/>
      </c>
      <c r="Y19" s="1150">
        <f t="shared" si="30"/>
        <v>132</v>
      </c>
      <c r="Z19" s="1150">
        <f t="shared" si="30"/>
        <v>122</v>
      </c>
      <c r="AA19" s="1150">
        <f t="shared" si="30"/>
        <v>117</v>
      </c>
      <c r="AB19" s="1150" t="str">
        <f t="shared" si="30"/>
        <v/>
      </c>
      <c r="AC19" s="1045" t="str">
        <f t="shared" si="30"/>
        <v/>
      </c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</row>
    <row r="20" spans="1:42" s="578" customFormat="1" ht="16" x14ac:dyDescent="0.2">
      <c r="A20" s="171" t="s">
        <v>20</v>
      </c>
      <c r="B20" s="5" t="s">
        <v>2271</v>
      </c>
      <c r="C20" s="705" t="s">
        <v>2272</v>
      </c>
      <c r="D20" s="694" t="str">
        <f>VLOOKUP(C20,'Items in Tally'!$A$2:$D$4982,2,FALSE)</f>
        <v> </v>
      </c>
      <c r="E20" s="215">
        <v>45100</v>
      </c>
      <c r="F20" s="1150">
        <v>8.6</v>
      </c>
      <c r="G20" s="309">
        <v>105</v>
      </c>
      <c r="H20" s="6" t="str">
        <f t="shared" ref="H20:M20" si="31">IF(P20="","",P20/$G20-1)</f>
        <v/>
      </c>
      <c r="I20" s="6">
        <f t="shared" si="31"/>
        <v>0.52380952380952372</v>
      </c>
      <c r="J20" s="6">
        <f t="shared" si="31"/>
        <v>0.47619047619047628</v>
      </c>
      <c r="K20" s="6">
        <f t="shared" si="31"/>
        <v>0.4285714285714286</v>
      </c>
      <c r="L20" s="6" t="str">
        <f t="shared" si="31"/>
        <v/>
      </c>
      <c r="M20" s="6" t="str">
        <f t="shared" si="31"/>
        <v/>
      </c>
      <c r="N20" s="6"/>
      <c r="O20" s="1122"/>
      <c r="P20" s="1150"/>
      <c r="Q20" s="7">
        <v>160</v>
      </c>
      <c r="R20" s="7">
        <v>155</v>
      </c>
      <c r="S20" s="7">
        <v>150</v>
      </c>
      <c r="T20" s="39"/>
      <c r="U20" s="437"/>
      <c r="V20" s="1150"/>
      <c r="W20" s="1122" t="str">
        <f t="shared" ref="W20:AC20" si="32">IF(O20="","",CEILING(O20*1.015,1))</f>
        <v/>
      </c>
      <c r="X20" s="1150" t="str">
        <f t="shared" si="32"/>
        <v/>
      </c>
      <c r="Y20" s="1150">
        <f t="shared" si="32"/>
        <v>163</v>
      </c>
      <c r="Z20" s="1150">
        <f t="shared" si="32"/>
        <v>158</v>
      </c>
      <c r="AA20" s="1150">
        <f t="shared" si="32"/>
        <v>153</v>
      </c>
      <c r="AB20" s="1150" t="str">
        <f t="shared" si="32"/>
        <v/>
      </c>
      <c r="AC20" s="1045" t="str">
        <f t="shared" si="32"/>
        <v/>
      </c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</row>
    <row r="21" spans="1:42" s="578" customFormat="1" ht="16" x14ac:dyDescent="0.2">
      <c r="A21" s="171" t="s">
        <v>20</v>
      </c>
      <c r="B21" s="5" t="s">
        <v>105</v>
      </c>
      <c r="C21" s="705" t="s">
        <v>2273</v>
      </c>
      <c r="D21" s="694" t="str">
        <f>VLOOKUP(C21,'Items in Tally'!$A$2:$D$4982,2,FALSE)</f>
        <v>1 PC</v>
      </c>
      <c r="E21" s="215">
        <v>44317</v>
      </c>
      <c r="F21" s="1150">
        <v>12</v>
      </c>
      <c r="G21" s="309">
        <v>144</v>
      </c>
      <c r="H21" s="6" t="str">
        <f t="shared" ref="H21:M21" si="33">IF(P21="","",P21/$G21-1)</f>
        <v/>
      </c>
      <c r="I21" s="6">
        <f t="shared" si="33"/>
        <v>0.45833333333333326</v>
      </c>
      <c r="J21" s="6">
        <f t="shared" si="33"/>
        <v>0.31944444444444442</v>
      </c>
      <c r="K21" s="6" t="str">
        <f t="shared" si="33"/>
        <v/>
      </c>
      <c r="L21" s="6" t="str">
        <f t="shared" si="33"/>
        <v/>
      </c>
      <c r="M21" s="6" t="str">
        <f t="shared" si="33"/>
        <v/>
      </c>
      <c r="N21" s="6"/>
      <c r="O21" s="1122"/>
      <c r="P21" s="1150"/>
      <c r="Q21" s="7">
        <v>210</v>
      </c>
      <c r="R21" s="7">
        <v>190</v>
      </c>
      <c r="S21" s="7"/>
      <c r="T21" s="39"/>
      <c r="U21" s="437"/>
      <c r="V21" s="1150"/>
      <c r="W21" s="1122" t="str">
        <f t="shared" ref="W21:AC21" si="34">IF(O21="","",CEILING(O21*1.015,1))</f>
        <v/>
      </c>
      <c r="X21" s="1150" t="str">
        <f t="shared" si="34"/>
        <v/>
      </c>
      <c r="Y21" s="1150">
        <f t="shared" si="34"/>
        <v>214</v>
      </c>
      <c r="Z21" s="1150">
        <f t="shared" si="34"/>
        <v>193</v>
      </c>
      <c r="AA21" s="1150" t="str">
        <f t="shared" si="34"/>
        <v/>
      </c>
      <c r="AB21" s="1150" t="str">
        <f t="shared" si="34"/>
        <v/>
      </c>
      <c r="AC21" s="1045" t="str">
        <f t="shared" si="34"/>
        <v/>
      </c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</row>
    <row r="22" spans="1:42" ht="15.75" customHeight="1" x14ac:dyDescent="0.2">
      <c r="A22" s="171" t="s">
        <v>20</v>
      </c>
      <c r="B22" s="5" t="s">
        <v>109</v>
      </c>
      <c r="D22" s="694" t="e">
        <f>VLOOKUP(C22,'Items in Tally'!$A$2:$D$4982,2,FALSE)</f>
        <v>#N/A</v>
      </c>
      <c r="E22" s="215">
        <v>44317</v>
      </c>
      <c r="F22" s="1150">
        <v>12</v>
      </c>
      <c r="G22" s="309">
        <v>144</v>
      </c>
      <c r="H22" s="6" t="str">
        <f t="shared" ref="H22:M22" si="35">IF(P22="","",P22/$G22-1)</f>
        <v/>
      </c>
      <c r="I22" s="6" t="str">
        <f t="shared" si="35"/>
        <v/>
      </c>
      <c r="J22" s="6" t="str">
        <f t="shared" si="35"/>
        <v/>
      </c>
      <c r="K22" s="6" t="str">
        <f t="shared" si="35"/>
        <v/>
      </c>
      <c r="L22" s="6" t="str">
        <f t="shared" si="35"/>
        <v/>
      </c>
      <c r="M22" s="6" t="str">
        <f t="shared" si="35"/>
        <v/>
      </c>
      <c r="N22" s="6"/>
      <c r="O22" s="1122"/>
      <c r="P22" s="1150"/>
      <c r="Q22" s="7"/>
      <c r="R22" s="7"/>
      <c r="S22" s="7"/>
      <c r="T22" s="39"/>
      <c r="U22" s="437"/>
      <c r="V22" s="1150"/>
      <c r="W22" s="1122" t="str">
        <f t="shared" ref="W22:AC22" si="36">IF(O22="","",CEILING(O22*1.015,1))</f>
        <v/>
      </c>
      <c r="X22" s="1150" t="str">
        <f t="shared" si="36"/>
        <v/>
      </c>
      <c r="Y22" s="1150" t="str">
        <f t="shared" si="36"/>
        <v/>
      </c>
      <c r="Z22" s="1150" t="str">
        <f t="shared" si="36"/>
        <v/>
      </c>
      <c r="AA22" s="1150" t="str">
        <f t="shared" si="36"/>
        <v/>
      </c>
      <c r="AB22" s="1150" t="str">
        <f t="shared" si="36"/>
        <v/>
      </c>
      <c r="AC22" s="1045" t="str">
        <f t="shared" si="36"/>
        <v/>
      </c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</row>
    <row r="23" spans="1:42" ht="15.75" customHeight="1" x14ac:dyDescent="0.2">
      <c r="A23" s="171" t="s">
        <v>20</v>
      </c>
      <c r="B23" s="5" t="s">
        <v>2274</v>
      </c>
      <c r="D23" s="694" t="e">
        <f>VLOOKUP(C23,'Items in Tally'!$A$2:$D$4982,2,FALSE)</f>
        <v>#N/A</v>
      </c>
      <c r="E23" s="215">
        <v>43709</v>
      </c>
      <c r="F23" s="1150" t="s">
        <v>2275</v>
      </c>
      <c r="G23" s="309">
        <v>210</v>
      </c>
      <c r="H23" s="6" t="str">
        <f t="shared" ref="H23:M23" si="37">IF(P23="","",P23/$G23-1)</f>
        <v/>
      </c>
      <c r="I23" s="6" t="str">
        <f t="shared" si="37"/>
        <v/>
      </c>
      <c r="J23" s="6" t="str">
        <f t="shared" si="37"/>
        <v/>
      </c>
      <c r="K23" s="6" t="str">
        <f t="shared" si="37"/>
        <v/>
      </c>
      <c r="L23" s="6" t="str">
        <f t="shared" si="37"/>
        <v/>
      </c>
      <c r="M23" s="6" t="str">
        <f t="shared" si="37"/>
        <v/>
      </c>
      <c r="N23" s="6"/>
      <c r="O23" s="1122"/>
      <c r="P23" s="1150"/>
      <c r="Q23" s="7"/>
      <c r="R23" s="7"/>
      <c r="S23" s="7"/>
      <c r="T23" s="39"/>
      <c r="U23" s="437"/>
      <c r="V23" s="1150"/>
      <c r="W23" s="1122" t="str">
        <f t="shared" ref="W23:AC23" si="38">IF(O23="","",CEILING(O23*1.015,1))</f>
        <v/>
      </c>
      <c r="X23" s="1150" t="str">
        <f t="shared" si="38"/>
        <v/>
      </c>
      <c r="Y23" s="1150" t="str">
        <f t="shared" si="38"/>
        <v/>
      </c>
      <c r="Z23" s="1150" t="str">
        <f t="shared" si="38"/>
        <v/>
      </c>
      <c r="AA23" s="1150" t="str">
        <f t="shared" si="38"/>
        <v/>
      </c>
      <c r="AB23" s="1150" t="str">
        <f t="shared" si="38"/>
        <v/>
      </c>
      <c r="AC23" s="1045" t="str">
        <f t="shared" si="38"/>
        <v/>
      </c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</row>
    <row r="24" spans="1:42" s="577" customFormat="1" ht="15.75" customHeight="1" x14ac:dyDescent="0.2">
      <c r="A24" s="175" t="s">
        <v>20</v>
      </c>
      <c r="B24" s="8" t="s">
        <v>2276</v>
      </c>
      <c r="C24" s="695" t="s">
        <v>2277</v>
      </c>
      <c r="D24" s="695" t="str">
        <f>VLOOKUP(C24,'Items in Tally'!$A$2:$D$4982,2,FALSE)</f>
        <v>321 PC</v>
      </c>
      <c r="E24" s="209">
        <v>45772</v>
      </c>
      <c r="F24" s="1130">
        <v>10</v>
      </c>
      <c r="G24" s="306">
        <v>122</v>
      </c>
      <c r="H24" s="9" t="str">
        <f t="shared" ref="H24:M24" si="39">IF(P24="","",P24/$G24-1)</f>
        <v/>
      </c>
      <c r="I24" s="9">
        <f t="shared" si="39"/>
        <v>0.59836065573770503</v>
      </c>
      <c r="J24" s="9">
        <f t="shared" si="39"/>
        <v>0.51639344262295084</v>
      </c>
      <c r="K24" s="9">
        <f t="shared" si="39"/>
        <v>0.47540983606557385</v>
      </c>
      <c r="L24" s="9" t="str">
        <f t="shared" si="39"/>
        <v/>
      </c>
      <c r="M24" s="9" t="str">
        <f t="shared" si="39"/>
        <v/>
      </c>
      <c r="N24" s="9"/>
      <c r="O24" s="1129"/>
      <c r="P24" s="1130"/>
      <c r="Q24" s="124">
        <v>195</v>
      </c>
      <c r="R24" s="124">
        <v>185</v>
      </c>
      <c r="S24" s="124">
        <v>180</v>
      </c>
      <c r="T24" s="75"/>
      <c r="U24" s="438"/>
      <c r="V24" s="1130"/>
      <c r="W24" s="1129" t="str">
        <f t="shared" ref="W24:AC24" si="40">IF(O24="","",CEILING(O24*1.015,1))</f>
        <v/>
      </c>
      <c r="X24" s="1130" t="str">
        <f t="shared" si="40"/>
        <v/>
      </c>
      <c r="Y24" s="1130">
        <f t="shared" si="40"/>
        <v>198</v>
      </c>
      <c r="Z24" s="1130">
        <f t="shared" si="40"/>
        <v>188</v>
      </c>
      <c r="AA24" s="1130">
        <f t="shared" si="40"/>
        <v>183</v>
      </c>
      <c r="AB24" s="1130" t="str">
        <f t="shared" si="40"/>
        <v/>
      </c>
      <c r="AC24" s="1154" t="str">
        <f t="shared" si="40"/>
        <v/>
      </c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</row>
    <row r="25" spans="1:42" s="577" customFormat="1" ht="15.75" customHeight="1" x14ac:dyDescent="0.2">
      <c r="A25" s="175" t="s">
        <v>20</v>
      </c>
      <c r="B25" s="8" t="s">
        <v>2278</v>
      </c>
      <c r="C25" s="695" t="s">
        <v>2277</v>
      </c>
      <c r="D25" s="695" t="str">
        <f>VLOOKUP(C25,'Items in Tally'!$A$2:$D$4982,2,FALSE)</f>
        <v>321 PC</v>
      </c>
      <c r="E25" s="209">
        <v>45559</v>
      </c>
      <c r="F25" s="1130">
        <v>10</v>
      </c>
      <c r="G25" s="306">
        <v>136</v>
      </c>
      <c r="H25" s="9" t="str">
        <f t="shared" ref="H25:M25" si="41">IF(P25="","",P25/$G25-1)</f>
        <v/>
      </c>
      <c r="I25" s="9">
        <f t="shared" si="41"/>
        <v>0.54411764705882359</v>
      </c>
      <c r="J25" s="9">
        <f t="shared" si="41"/>
        <v>0.47058823529411775</v>
      </c>
      <c r="K25" s="9">
        <f t="shared" si="41"/>
        <v>0.43382352941176472</v>
      </c>
      <c r="L25" s="9" t="str">
        <f t="shared" si="41"/>
        <v/>
      </c>
      <c r="M25" s="9" t="str">
        <f t="shared" si="41"/>
        <v/>
      </c>
      <c r="N25" s="9"/>
      <c r="O25" s="1129"/>
      <c r="P25" s="1130"/>
      <c r="Q25" s="124">
        <v>210</v>
      </c>
      <c r="R25" s="124">
        <v>200</v>
      </c>
      <c r="S25" s="124">
        <v>195</v>
      </c>
      <c r="T25" s="75"/>
      <c r="U25" s="438"/>
      <c r="V25" s="1130"/>
      <c r="W25" s="1129" t="str">
        <f t="shared" ref="W25:AC25" si="42">IF(O25="","",CEILING(O25*1.015,1))</f>
        <v/>
      </c>
      <c r="X25" s="1130" t="str">
        <f t="shared" si="42"/>
        <v/>
      </c>
      <c r="Y25" s="1130">
        <f t="shared" si="42"/>
        <v>214</v>
      </c>
      <c r="Z25" s="1130">
        <f t="shared" si="42"/>
        <v>203</v>
      </c>
      <c r="AA25" s="1130">
        <f t="shared" si="42"/>
        <v>198</v>
      </c>
      <c r="AB25" s="1130" t="str">
        <f t="shared" si="42"/>
        <v/>
      </c>
      <c r="AC25" s="1154" t="str">
        <f t="shared" si="42"/>
        <v/>
      </c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</row>
    <row r="26" spans="1:42" s="577" customFormat="1" ht="15.75" customHeight="1" x14ac:dyDescent="0.2">
      <c r="A26" s="175" t="s">
        <v>20</v>
      </c>
      <c r="B26" s="8" t="s">
        <v>2279</v>
      </c>
      <c r="C26" s="695" t="s">
        <v>2280</v>
      </c>
      <c r="D26" s="695" t="str">
        <f>VLOOKUP(C26,'Items in Tally'!$A$2:$D$4982,2,FALSE)</f>
        <v>26 PC</v>
      </c>
      <c r="E26" s="209">
        <v>45713</v>
      </c>
      <c r="F26" s="1130">
        <v>13</v>
      </c>
      <c r="G26" s="306">
        <v>160</v>
      </c>
      <c r="H26" s="9">
        <f t="shared" ref="H26:M26" si="43">IF(P26="","",P26/$G26-1)</f>
        <v>0.875</v>
      </c>
      <c r="I26" s="9">
        <f t="shared" si="43"/>
        <v>0.71875</v>
      </c>
      <c r="J26" s="9">
        <f t="shared" si="43"/>
        <v>0.5625</v>
      </c>
      <c r="K26" s="9" t="str">
        <f t="shared" si="43"/>
        <v/>
      </c>
      <c r="L26" s="9" t="str">
        <f t="shared" si="43"/>
        <v/>
      </c>
      <c r="M26" s="9" t="str">
        <f t="shared" si="43"/>
        <v/>
      </c>
      <c r="N26" s="9"/>
      <c r="O26" s="1129">
        <v>350</v>
      </c>
      <c r="P26" s="1130">
        <v>300</v>
      </c>
      <c r="Q26" s="124">
        <v>275</v>
      </c>
      <c r="R26" s="124">
        <v>250</v>
      </c>
      <c r="S26" s="124"/>
      <c r="T26" s="75"/>
      <c r="U26" s="438"/>
      <c r="V26" s="1130"/>
      <c r="W26" s="1129">
        <f t="shared" ref="W26:AC26" si="44">IF(O26="","",CEILING(O26*1.015,1))</f>
        <v>356</v>
      </c>
      <c r="X26" s="1130">
        <f t="shared" si="44"/>
        <v>305</v>
      </c>
      <c r="Y26" s="1130">
        <f t="shared" si="44"/>
        <v>280</v>
      </c>
      <c r="Z26" s="1130">
        <f t="shared" si="44"/>
        <v>254</v>
      </c>
      <c r="AA26" s="1130" t="str">
        <f t="shared" si="44"/>
        <v/>
      </c>
      <c r="AB26" s="1130" t="str">
        <f t="shared" si="44"/>
        <v/>
      </c>
      <c r="AC26" s="1154" t="str">
        <f t="shared" si="44"/>
        <v/>
      </c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</row>
    <row r="27" spans="1:42" ht="15.75" customHeight="1" x14ac:dyDescent="0.2">
      <c r="A27" s="165" t="s">
        <v>47</v>
      </c>
      <c r="B27" s="1" t="s">
        <v>430</v>
      </c>
      <c r="D27" s="694" t="e">
        <f>VLOOKUP(C27,'Items in Tally'!$A$2:$D$4982,2,FALSE)</f>
        <v>#N/A</v>
      </c>
      <c r="E27" s="214">
        <v>45713</v>
      </c>
      <c r="F27" s="1133">
        <v>12.5</v>
      </c>
      <c r="G27" s="312">
        <v>155</v>
      </c>
      <c r="H27" s="3" t="str">
        <f t="shared" ref="H27:M27" si="45">IF(P27="","",P27/$G27-1)</f>
        <v/>
      </c>
      <c r="I27" s="3">
        <f t="shared" si="45"/>
        <v>0.35483870967741926</v>
      </c>
      <c r="J27" s="3">
        <f t="shared" si="45"/>
        <v>0.32258064516129026</v>
      </c>
      <c r="K27" s="3">
        <f t="shared" si="45"/>
        <v>0.29032258064516125</v>
      </c>
      <c r="L27" s="3" t="str">
        <f t="shared" si="45"/>
        <v/>
      </c>
      <c r="M27" s="3" t="str">
        <f t="shared" si="45"/>
        <v/>
      </c>
      <c r="N27" s="3"/>
      <c r="O27" s="1132"/>
      <c r="P27" s="1133"/>
      <c r="Q27" s="124">
        <v>210</v>
      </c>
      <c r="R27" s="124">
        <v>205</v>
      </c>
      <c r="S27" s="124">
        <v>200</v>
      </c>
      <c r="T27" s="75"/>
      <c r="U27" s="438"/>
      <c r="V27" s="1133"/>
      <c r="W27" s="1132" t="str">
        <f t="shared" ref="W27:AC27" si="46">IF(O27="","",CEILING(O27*1.015,1))</f>
        <v/>
      </c>
      <c r="X27" s="1133" t="str">
        <f t="shared" si="46"/>
        <v/>
      </c>
      <c r="Y27" s="1133">
        <f t="shared" si="46"/>
        <v>214</v>
      </c>
      <c r="Z27" s="1133">
        <f t="shared" si="46"/>
        <v>209</v>
      </c>
      <c r="AA27" s="1133">
        <f t="shared" si="46"/>
        <v>203</v>
      </c>
      <c r="AB27" s="1133" t="str">
        <f t="shared" si="46"/>
        <v/>
      </c>
      <c r="AC27" s="166" t="str">
        <f t="shared" si="46"/>
        <v/>
      </c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</row>
    <row r="28" spans="1:42" s="577" customFormat="1" ht="15.75" customHeight="1" x14ac:dyDescent="0.2">
      <c r="A28" s="175" t="s">
        <v>842</v>
      </c>
      <c r="B28" s="8" t="s">
        <v>2281</v>
      </c>
      <c r="C28" s="695" t="s">
        <v>2282</v>
      </c>
      <c r="D28" s="695" t="str">
        <f>VLOOKUP(C28,'Items in Tally'!$A$2:$D$4982,2,FALSE)</f>
        <v>61 PC</v>
      </c>
      <c r="E28" s="209">
        <v>45772</v>
      </c>
      <c r="F28" s="1130">
        <v>50</v>
      </c>
      <c r="G28" s="306">
        <v>610</v>
      </c>
      <c r="H28" s="9">
        <f t="shared" ref="H28:M28" si="47">IF(P28="","",P28/$G28-1)</f>
        <v>0.27049180327868849</v>
      </c>
      <c r="I28" s="9">
        <f t="shared" si="47"/>
        <v>0.22950819672131151</v>
      </c>
      <c r="J28" s="9" t="str">
        <f t="shared" si="47"/>
        <v/>
      </c>
      <c r="K28" s="9" t="str">
        <f t="shared" si="47"/>
        <v/>
      </c>
      <c r="L28" s="9" t="str">
        <f t="shared" si="47"/>
        <v/>
      </c>
      <c r="M28" s="9" t="str">
        <f t="shared" si="47"/>
        <v/>
      </c>
      <c r="N28" s="9"/>
      <c r="O28" s="1129">
        <v>850</v>
      </c>
      <c r="P28" s="1130">
        <v>775</v>
      </c>
      <c r="Q28" s="124">
        <v>750</v>
      </c>
      <c r="R28" s="75"/>
      <c r="S28" s="75"/>
      <c r="T28" s="75"/>
      <c r="U28" s="438"/>
      <c r="V28" s="1130"/>
      <c r="W28" s="1129">
        <f t="shared" ref="W28:AC30" si="48">IF(O28="","",CEILING(O28*1.015,1))</f>
        <v>863</v>
      </c>
      <c r="X28" s="1130">
        <f t="shared" si="48"/>
        <v>787</v>
      </c>
      <c r="Y28" s="1130">
        <f t="shared" si="48"/>
        <v>762</v>
      </c>
      <c r="Z28" s="1130" t="str">
        <f t="shared" si="48"/>
        <v/>
      </c>
      <c r="AA28" s="1130" t="str">
        <f t="shared" si="48"/>
        <v/>
      </c>
      <c r="AB28" s="1130" t="str">
        <f t="shared" si="48"/>
        <v/>
      </c>
      <c r="AC28" s="1154" t="str">
        <f t="shared" si="48"/>
        <v/>
      </c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</row>
    <row r="29" spans="1:42" s="577" customFormat="1" ht="15.75" customHeight="1" x14ac:dyDescent="0.2">
      <c r="A29" s="175" t="s">
        <v>842</v>
      </c>
      <c r="B29" s="8" t="s">
        <v>2283</v>
      </c>
      <c r="C29" s="695" t="s">
        <v>2282</v>
      </c>
      <c r="D29" s="695" t="str">
        <f>VLOOKUP(C29,'Items in Tally'!$A$2:$D$4982,2,FALSE)</f>
        <v>61 PC</v>
      </c>
      <c r="E29" s="209">
        <v>45713</v>
      </c>
      <c r="F29" s="1130">
        <v>73</v>
      </c>
      <c r="G29" s="306">
        <v>900</v>
      </c>
      <c r="H29" s="9"/>
      <c r="I29" s="9"/>
      <c r="J29" s="9"/>
      <c r="K29" s="9"/>
      <c r="L29" s="9"/>
      <c r="M29" s="9"/>
      <c r="N29" s="9"/>
      <c r="O29" s="1129">
        <v>1100</v>
      </c>
      <c r="P29" s="1130">
        <v>1075</v>
      </c>
      <c r="Q29" s="124">
        <v>1050</v>
      </c>
      <c r="R29" s="75"/>
      <c r="S29" s="75"/>
      <c r="T29" s="75"/>
      <c r="U29" s="438"/>
      <c r="V29" s="1130"/>
      <c r="W29" s="1129">
        <f t="shared" ref="W29" si="49">IF(O29="","",CEILING(O29*1.015,1))</f>
        <v>1117</v>
      </c>
      <c r="X29" s="1130">
        <f t="shared" ref="X29" si="50">IF(P29="","",CEILING(P29*1.015,1))</f>
        <v>1092</v>
      </c>
      <c r="Y29" s="1130">
        <f t="shared" ref="Y29" si="51">IF(Q29="","",CEILING(Q29*1.015,1))</f>
        <v>1066</v>
      </c>
      <c r="Z29" s="1130"/>
      <c r="AA29" s="1130"/>
      <c r="AB29" s="1130"/>
      <c r="AC29" s="1154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</row>
    <row r="30" spans="1:42" s="624" customFormat="1" ht="15.75" customHeight="1" x14ac:dyDescent="0.2">
      <c r="A30" s="536" t="s">
        <v>132</v>
      </c>
      <c r="B30" s="119" t="s">
        <v>2284</v>
      </c>
      <c r="C30" s="708" t="s">
        <v>2285</v>
      </c>
      <c r="D30" s="694" t="str">
        <f>VLOOKUP(C30,'Items in Tally'!$A$2:$D$4982,2,FALSE)</f>
        <v>117 PC</v>
      </c>
      <c r="E30" s="537">
        <v>45713</v>
      </c>
      <c r="F30" s="1157">
        <v>30</v>
      </c>
      <c r="G30" s="538">
        <v>370</v>
      </c>
      <c r="H30" s="120"/>
      <c r="I30" s="120"/>
      <c r="J30" s="120"/>
      <c r="K30" s="120"/>
      <c r="L30" s="120"/>
      <c r="M30" s="120"/>
      <c r="N30" s="120"/>
      <c r="O30" s="1163">
        <v>500</v>
      </c>
      <c r="P30" s="1164">
        <v>490</v>
      </c>
      <c r="Q30" s="121">
        <v>475</v>
      </c>
      <c r="R30" s="590"/>
      <c r="S30" s="590"/>
      <c r="T30" s="590"/>
      <c r="U30" s="710"/>
      <c r="V30" s="1157"/>
      <c r="W30" s="1159">
        <f t="shared" si="48"/>
        <v>508</v>
      </c>
      <c r="X30" s="1157">
        <f t="shared" si="48"/>
        <v>498</v>
      </c>
      <c r="Y30" s="1157">
        <f t="shared" si="48"/>
        <v>483</v>
      </c>
      <c r="Z30" s="1157"/>
      <c r="AA30" s="1157" t="str">
        <f t="shared" ref="AA30:AC30" si="52">IF(S30="","",CEILING(S30*1.015,1))</f>
        <v/>
      </c>
      <c r="AB30" s="1157" t="str">
        <f t="shared" si="52"/>
        <v/>
      </c>
      <c r="AC30" s="539" t="str">
        <f t="shared" si="52"/>
        <v/>
      </c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</row>
    <row r="31" spans="1:42" ht="15.75" customHeight="1" x14ac:dyDescent="0.2">
      <c r="A31" s="171" t="s">
        <v>20</v>
      </c>
      <c r="B31" s="5" t="s">
        <v>2286</v>
      </c>
      <c r="D31" s="694" t="e">
        <f>VLOOKUP(C31,'Items in Tally'!$A$2:$D$4982,2,FALSE)</f>
        <v>#N/A</v>
      </c>
      <c r="E31" s="215">
        <v>44256</v>
      </c>
      <c r="F31" s="133">
        <v>13.9</v>
      </c>
      <c r="G31" s="309">
        <v>165</v>
      </c>
      <c r="H31" s="6" t="str">
        <f t="shared" ref="H31:M31" si="53">IF(P31="","",P31/$G31-1)</f>
        <v/>
      </c>
      <c r="I31" s="6" t="str">
        <f t="shared" si="53"/>
        <v/>
      </c>
      <c r="J31" s="6" t="str">
        <f t="shared" si="53"/>
        <v/>
      </c>
      <c r="K31" s="6" t="str">
        <f t="shared" si="53"/>
        <v/>
      </c>
      <c r="L31" s="6" t="str">
        <f t="shared" si="53"/>
        <v/>
      </c>
      <c r="M31" s="6" t="str">
        <f t="shared" si="53"/>
        <v/>
      </c>
      <c r="N31" s="6"/>
      <c r="O31" s="1122"/>
      <c r="P31" s="1150"/>
      <c r="Q31" s="39"/>
      <c r="R31" s="39"/>
      <c r="S31" s="39"/>
      <c r="T31" s="39"/>
      <c r="U31" s="437"/>
      <c r="V31" s="1150"/>
      <c r="W31" s="1122" t="str">
        <f t="shared" ref="W31:AC31" si="54">IF(O31="","",CEILING(O31*1.015,1))</f>
        <v/>
      </c>
      <c r="X31" s="1150" t="str">
        <f t="shared" si="54"/>
        <v/>
      </c>
      <c r="Y31" s="1150" t="str">
        <f t="shared" si="54"/>
        <v/>
      </c>
      <c r="Z31" s="1150" t="str">
        <f t="shared" si="54"/>
        <v/>
      </c>
      <c r="AA31" s="1150" t="str">
        <f t="shared" si="54"/>
        <v/>
      </c>
      <c r="AB31" s="1150" t="str">
        <f t="shared" si="54"/>
        <v/>
      </c>
      <c r="AC31" s="1045" t="str">
        <f t="shared" si="54"/>
        <v/>
      </c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</row>
    <row r="32" spans="1:42" ht="15.75" customHeight="1" x14ac:dyDescent="0.2">
      <c r="A32" s="165"/>
      <c r="B32" s="25"/>
      <c r="D32" s="694" t="e">
        <f>VLOOKUP(C32,'Items in Tally'!$A$2:$D$4982,2,FALSE)</f>
        <v>#N/A</v>
      </c>
      <c r="E32" s="214"/>
      <c r="F32" s="14"/>
      <c r="G32" s="312"/>
      <c r="H32" s="3" t="str">
        <f t="shared" ref="H32:M32" si="55">IF(P32="","",P32/$G32-1)</f>
        <v/>
      </c>
      <c r="I32" s="3" t="str">
        <f t="shared" si="55"/>
        <v/>
      </c>
      <c r="J32" s="3" t="str">
        <f t="shared" si="55"/>
        <v/>
      </c>
      <c r="K32" s="3" t="str">
        <f t="shared" si="55"/>
        <v/>
      </c>
      <c r="L32" s="3" t="str">
        <f t="shared" si="55"/>
        <v/>
      </c>
      <c r="M32" s="3" t="str">
        <f t="shared" si="55"/>
        <v/>
      </c>
      <c r="N32" s="3"/>
      <c r="O32" s="1132"/>
      <c r="P32" s="1133"/>
      <c r="Q32" s="75"/>
      <c r="R32" s="75"/>
      <c r="S32" s="75"/>
      <c r="T32" s="75"/>
      <c r="U32" s="438"/>
      <c r="V32" s="1133"/>
      <c r="W32" s="1132" t="str">
        <f t="shared" ref="W32:AC32" si="56">IF(O32="","",CEILING(O32*1.015,1))</f>
        <v/>
      </c>
      <c r="X32" s="1133" t="str">
        <f t="shared" si="56"/>
        <v/>
      </c>
      <c r="Y32" s="1133" t="str">
        <f t="shared" si="56"/>
        <v/>
      </c>
      <c r="Z32" s="1133" t="str">
        <f t="shared" si="56"/>
        <v/>
      </c>
      <c r="AA32" s="1133" t="str">
        <f t="shared" si="56"/>
        <v/>
      </c>
      <c r="AB32" s="1133" t="str">
        <f t="shared" si="56"/>
        <v/>
      </c>
      <c r="AC32" s="166" t="str">
        <f t="shared" si="56"/>
        <v/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spans="1:42" ht="15.75" customHeight="1" x14ac:dyDescent="0.2">
      <c r="A33" s="277"/>
      <c r="B33" s="532" t="s">
        <v>2287</v>
      </c>
      <c r="D33" s="694" t="e">
        <f>VLOOKUP(C33,'Items in Tally'!$A$2:$D$4982,2,FALSE)</f>
        <v>#N/A</v>
      </c>
      <c r="E33" s="540"/>
      <c r="F33" s="541"/>
      <c r="G33" s="542" t="s">
        <v>2288</v>
      </c>
      <c r="H33" s="279" t="str">
        <f t="shared" ref="H33:M33" si="57">IF(P33="","",P33/$G33-1)</f>
        <v/>
      </c>
      <c r="I33" s="279" t="str">
        <f t="shared" si="57"/>
        <v/>
      </c>
      <c r="J33" s="279" t="str">
        <f t="shared" si="57"/>
        <v/>
      </c>
      <c r="K33" s="279" t="str">
        <f t="shared" si="57"/>
        <v/>
      </c>
      <c r="L33" s="279" t="str">
        <f t="shared" si="57"/>
        <v/>
      </c>
      <c r="M33" s="279" t="str">
        <f t="shared" si="57"/>
        <v/>
      </c>
      <c r="N33" s="279"/>
      <c r="O33" s="280"/>
      <c r="P33" s="223"/>
      <c r="Q33" s="464"/>
      <c r="R33" s="464"/>
      <c r="S33" s="464"/>
      <c r="T33" s="464"/>
      <c r="U33" s="534"/>
      <c r="V33" s="223"/>
      <c r="W33" s="280" t="str">
        <f t="shared" ref="W33:AC33" si="58">IF(O33="","",CEILING(O33*1.02,1))</f>
        <v/>
      </c>
      <c r="X33" s="223" t="str">
        <f t="shared" si="58"/>
        <v/>
      </c>
      <c r="Y33" s="223" t="str">
        <f t="shared" si="58"/>
        <v/>
      </c>
      <c r="Z33" s="223" t="str">
        <f t="shared" si="58"/>
        <v/>
      </c>
      <c r="AA33" s="223" t="str">
        <f t="shared" si="58"/>
        <v/>
      </c>
      <c r="AB33" s="223" t="str">
        <f t="shared" si="58"/>
        <v/>
      </c>
      <c r="AC33" s="287" t="str">
        <f t="shared" si="58"/>
        <v/>
      </c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</row>
    <row r="34" spans="1:42" ht="15.75" customHeight="1" x14ac:dyDescent="0.2">
      <c r="A34" s="165" t="s">
        <v>20</v>
      </c>
      <c r="B34" s="1" t="s">
        <v>2289</v>
      </c>
      <c r="D34" s="694" t="e">
        <f>VLOOKUP(C34,'Items in Tally'!$A$2:$D$4982,2,FALSE)</f>
        <v>#N/A</v>
      </c>
      <c r="E34" s="214"/>
      <c r="F34" s="14"/>
      <c r="G34" s="312">
        <v>76</v>
      </c>
      <c r="H34" s="3" t="str">
        <f t="shared" ref="H34:M34" si="59">IF(P34="","",P34/$G34-1)</f>
        <v/>
      </c>
      <c r="I34" s="3" t="str">
        <f t="shared" si="59"/>
        <v/>
      </c>
      <c r="J34" s="3" t="str">
        <f t="shared" si="59"/>
        <v/>
      </c>
      <c r="K34" s="3" t="str">
        <f t="shared" si="59"/>
        <v/>
      </c>
      <c r="L34" s="3" t="str">
        <f t="shared" si="59"/>
        <v/>
      </c>
      <c r="M34" s="3" t="str">
        <f t="shared" si="59"/>
        <v/>
      </c>
      <c r="N34" s="3"/>
      <c r="O34" s="1132"/>
      <c r="P34" s="1133"/>
      <c r="Q34" s="75"/>
      <c r="R34" s="75"/>
      <c r="S34" s="75"/>
      <c r="T34" s="75"/>
      <c r="U34" s="438"/>
      <c r="V34" s="1133"/>
      <c r="W34" s="1132" t="str">
        <f t="shared" ref="W34:AC34" si="60">IF(O34="","",CEILING(O34*1.015,1))</f>
        <v/>
      </c>
      <c r="X34" s="1133" t="str">
        <f t="shared" si="60"/>
        <v/>
      </c>
      <c r="Y34" s="1133" t="str">
        <f t="shared" si="60"/>
        <v/>
      </c>
      <c r="Z34" s="1133" t="str">
        <f t="shared" si="60"/>
        <v/>
      </c>
      <c r="AA34" s="1133" t="str">
        <f t="shared" si="60"/>
        <v/>
      </c>
      <c r="AB34" s="1133" t="str">
        <f t="shared" si="60"/>
        <v/>
      </c>
      <c r="AC34" s="166" t="str">
        <f t="shared" si="60"/>
        <v/>
      </c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spans="1:42" ht="15.75" customHeight="1" x14ac:dyDescent="0.2">
      <c r="A35" s="165" t="s">
        <v>20</v>
      </c>
      <c r="B35" s="1" t="s">
        <v>2290</v>
      </c>
      <c r="D35" s="694" t="e">
        <f>VLOOKUP(C35,'Items in Tally'!$A$2:$D$4982,2,FALSE)</f>
        <v>#N/A</v>
      </c>
      <c r="E35" s="214"/>
      <c r="F35" s="14"/>
      <c r="G35" s="312">
        <v>88</v>
      </c>
      <c r="H35" s="3" t="str">
        <f t="shared" ref="H35:M35" si="61">IF(P35="","",P35/$G35-1)</f>
        <v/>
      </c>
      <c r="I35" s="3" t="str">
        <f t="shared" si="61"/>
        <v/>
      </c>
      <c r="J35" s="3" t="str">
        <f t="shared" si="61"/>
        <v/>
      </c>
      <c r="K35" s="3" t="str">
        <f t="shared" si="61"/>
        <v/>
      </c>
      <c r="L35" s="3" t="str">
        <f t="shared" si="61"/>
        <v/>
      </c>
      <c r="M35" s="3" t="str">
        <f t="shared" si="61"/>
        <v/>
      </c>
      <c r="N35" s="3"/>
      <c r="O35" s="1132"/>
      <c r="P35" s="1133"/>
      <c r="Q35" s="75"/>
      <c r="R35" s="75"/>
      <c r="S35" s="75"/>
      <c r="T35" s="75"/>
      <c r="U35" s="438"/>
      <c r="V35" s="1133"/>
      <c r="W35" s="1132" t="str">
        <f t="shared" ref="W35:AC35" si="62">IF(O35="","",CEILING(O35*1.015,1))</f>
        <v/>
      </c>
      <c r="X35" s="1133" t="str">
        <f t="shared" si="62"/>
        <v/>
      </c>
      <c r="Y35" s="1133" t="str">
        <f t="shared" si="62"/>
        <v/>
      </c>
      <c r="Z35" s="1133" t="str">
        <f t="shared" si="62"/>
        <v/>
      </c>
      <c r="AA35" s="1133" t="str">
        <f t="shared" si="62"/>
        <v/>
      </c>
      <c r="AB35" s="1133" t="str">
        <f t="shared" si="62"/>
        <v/>
      </c>
      <c r="AC35" s="166" t="str">
        <f t="shared" si="62"/>
        <v/>
      </c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</row>
    <row r="36" spans="1:42" ht="15.75" customHeight="1" x14ac:dyDescent="0.2">
      <c r="A36" s="165" t="s">
        <v>20</v>
      </c>
      <c r="B36" s="1" t="s">
        <v>2291</v>
      </c>
      <c r="D36" s="694" t="e">
        <f>VLOOKUP(C36,'Items in Tally'!$A$2:$D$4982,2,FALSE)</f>
        <v>#N/A</v>
      </c>
      <c r="E36" s="214"/>
      <c r="F36" s="14"/>
      <c r="G36" s="312">
        <v>95</v>
      </c>
      <c r="H36" s="3" t="str">
        <f t="shared" ref="H36:M36" si="63">IF(P36="","",P36/$G36-1)</f>
        <v/>
      </c>
      <c r="I36" s="3" t="str">
        <f t="shared" si="63"/>
        <v/>
      </c>
      <c r="J36" s="3" t="str">
        <f t="shared" si="63"/>
        <v/>
      </c>
      <c r="K36" s="3" t="str">
        <f t="shared" si="63"/>
        <v/>
      </c>
      <c r="L36" s="3" t="str">
        <f t="shared" si="63"/>
        <v/>
      </c>
      <c r="M36" s="3" t="str">
        <f t="shared" si="63"/>
        <v/>
      </c>
      <c r="N36" s="3"/>
      <c r="O36" s="1132"/>
      <c r="P36" s="1133"/>
      <c r="Q36" s="75"/>
      <c r="R36" s="75"/>
      <c r="S36" s="75"/>
      <c r="T36" s="75"/>
      <c r="U36" s="438"/>
      <c r="V36" s="1133"/>
      <c r="W36" s="1132" t="str">
        <f t="shared" ref="W36:AC36" si="64">IF(O36="","",CEILING(O36*1.015,1))</f>
        <v/>
      </c>
      <c r="X36" s="1133" t="str">
        <f t="shared" si="64"/>
        <v/>
      </c>
      <c r="Y36" s="1133" t="str">
        <f t="shared" si="64"/>
        <v/>
      </c>
      <c r="Z36" s="1133" t="str">
        <f t="shared" si="64"/>
        <v/>
      </c>
      <c r="AA36" s="1133" t="str">
        <f t="shared" si="64"/>
        <v/>
      </c>
      <c r="AB36" s="1133" t="str">
        <f t="shared" si="64"/>
        <v/>
      </c>
      <c r="AC36" s="166" t="str">
        <f t="shared" si="64"/>
        <v/>
      </c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spans="1:42" ht="15.75" customHeight="1" x14ac:dyDescent="0.2">
      <c r="A37" s="165" t="s">
        <v>20</v>
      </c>
      <c r="B37" s="1" t="s">
        <v>2292</v>
      </c>
      <c r="D37" s="694" t="e">
        <f>VLOOKUP(C37,'Items in Tally'!$A$2:$D$4982,2,FALSE)</f>
        <v>#N/A</v>
      </c>
      <c r="E37" s="214"/>
      <c r="F37" s="14"/>
      <c r="G37" s="312">
        <v>190</v>
      </c>
      <c r="H37" s="3" t="str">
        <f t="shared" ref="H37:M37" si="65">IF(P37="","",P37/$G37-1)</f>
        <v/>
      </c>
      <c r="I37" s="3" t="str">
        <f t="shared" si="65"/>
        <v/>
      </c>
      <c r="J37" s="3" t="str">
        <f t="shared" si="65"/>
        <v/>
      </c>
      <c r="K37" s="3" t="str">
        <f t="shared" si="65"/>
        <v/>
      </c>
      <c r="L37" s="3" t="str">
        <f t="shared" si="65"/>
        <v/>
      </c>
      <c r="M37" s="3" t="str">
        <f t="shared" si="65"/>
        <v/>
      </c>
      <c r="N37" s="3"/>
      <c r="O37" s="1132"/>
      <c r="P37" s="1133"/>
      <c r="Q37" s="75"/>
      <c r="R37" s="75"/>
      <c r="S37" s="75"/>
      <c r="T37" s="75"/>
      <c r="U37" s="438"/>
      <c r="V37" s="1133"/>
      <c r="W37" s="1132" t="str">
        <f t="shared" ref="W37:AC37" si="66">IF(O37="","",CEILING(O37*1.015,1))</f>
        <v/>
      </c>
      <c r="X37" s="1133" t="str">
        <f t="shared" si="66"/>
        <v/>
      </c>
      <c r="Y37" s="1133" t="str">
        <f t="shared" si="66"/>
        <v/>
      </c>
      <c r="Z37" s="1133" t="str">
        <f t="shared" si="66"/>
        <v/>
      </c>
      <c r="AA37" s="1133" t="str">
        <f t="shared" si="66"/>
        <v/>
      </c>
      <c r="AB37" s="1133" t="str">
        <f t="shared" si="66"/>
        <v/>
      </c>
      <c r="AC37" s="166" t="str">
        <f t="shared" si="66"/>
        <v/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</row>
    <row r="38" spans="1:42" ht="15.75" customHeight="1" x14ac:dyDescent="0.2">
      <c r="A38" s="165" t="s">
        <v>132</v>
      </c>
      <c r="B38" s="1" t="s">
        <v>2293</v>
      </c>
      <c r="D38" s="694" t="e">
        <f>VLOOKUP(C38,'Items in Tally'!$A$2:$D$4982,2,FALSE)</f>
        <v>#N/A</v>
      </c>
      <c r="E38" s="214"/>
      <c r="F38" s="14"/>
      <c r="G38" s="312"/>
      <c r="H38" s="3" t="str">
        <f t="shared" ref="H38:M38" si="67">IF(P38="","",P38/$G38-1)</f>
        <v/>
      </c>
      <c r="I38" s="3" t="str">
        <f t="shared" si="67"/>
        <v/>
      </c>
      <c r="J38" s="3" t="str">
        <f t="shared" si="67"/>
        <v/>
      </c>
      <c r="K38" s="3" t="str">
        <f t="shared" si="67"/>
        <v/>
      </c>
      <c r="L38" s="3" t="str">
        <f t="shared" si="67"/>
        <v/>
      </c>
      <c r="M38" s="3" t="str">
        <f t="shared" si="67"/>
        <v/>
      </c>
      <c r="N38" s="3"/>
      <c r="O38" s="1132"/>
      <c r="P38" s="1133"/>
      <c r="Q38" s="75"/>
      <c r="R38" s="75"/>
      <c r="S38" s="75"/>
      <c r="T38" s="75"/>
      <c r="U38" s="438"/>
      <c r="V38" s="1133"/>
      <c r="W38" s="1132" t="str">
        <f t="shared" ref="W38:AC38" si="68">IF(O38="","",CEILING(O38*1.015,1))</f>
        <v/>
      </c>
      <c r="X38" s="1133" t="str">
        <f t="shared" si="68"/>
        <v/>
      </c>
      <c r="Y38" s="1133" t="str">
        <f t="shared" si="68"/>
        <v/>
      </c>
      <c r="Z38" s="1133" t="str">
        <f t="shared" si="68"/>
        <v/>
      </c>
      <c r="AA38" s="1133" t="str">
        <f t="shared" si="68"/>
        <v/>
      </c>
      <c r="AB38" s="1133" t="str">
        <f t="shared" si="68"/>
        <v/>
      </c>
      <c r="AC38" s="166" t="str">
        <f t="shared" si="68"/>
        <v/>
      </c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spans="1:42" ht="15.75" customHeight="1" x14ac:dyDescent="0.2">
      <c r="A39" s="165"/>
      <c r="B39" s="1"/>
      <c r="D39" s="694" t="e">
        <f>VLOOKUP(C39,'Items in Tally'!$A$2:$D$4982,2,FALSE)</f>
        <v>#N/A</v>
      </c>
      <c r="E39" s="214"/>
      <c r="F39" s="1133"/>
      <c r="G39" s="312"/>
      <c r="H39" s="3" t="str">
        <f t="shared" ref="H39:M39" si="69">IF(P39="","",P39/$G39-1)</f>
        <v/>
      </c>
      <c r="I39" s="3" t="str">
        <f t="shared" si="69"/>
        <v/>
      </c>
      <c r="J39" s="3" t="str">
        <f t="shared" si="69"/>
        <v/>
      </c>
      <c r="K39" s="3" t="str">
        <f t="shared" si="69"/>
        <v/>
      </c>
      <c r="L39" s="3" t="str">
        <f t="shared" si="69"/>
        <v/>
      </c>
      <c r="M39" s="3" t="str">
        <f t="shared" si="69"/>
        <v/>
      </c>
      <c r="N39" s="3"/>
      <c r="O39" s="1132"/>
      <c r="P39" s="1133"/>
      <c r="Q39" s="75"/>
      <c r="R39" s="75"/>
      <c r="S39" s="75"/>
      <c r="T39" s="75"/>
      <c r="U39" s="438"/>
      <c r="V39" s="1133"/>
      <c r="W39" s="1132" t="str">
        <f t="shared" ref="W39:AC39" si="70">IF(O39="","",CEILING(O39*1.015,1))</f>
        <v/>
      </c>
      <c r="X39" s="1133" t="str">
        <f t="shared" si="70"/>
        <v/>
      </c>
      <c r="Y39" s="1133" t="str">
        <f t="shared" si="70"/>
        <v/>
      </c>
      <c r="Z39" s="1133" t="str">
        <f t="shared" si="70"/>
        <v/>
      </c>
      <c r="AA39" s="1133" t="str">
        <f t="shared" si="70"/>
        <v/>
      </c>
      <c r="AB39" s="1133" t="str">
        <f t="shared" si="70"/>
        <v/>
      </c>
      <c r="AC39" s="166" t="str">
        <f t="shared" si="70"/>
        <v/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spans="1:42" ht="15.75" customHeight="1" x14ac:dyDescent="0.2">
      <c r="A40" s="277"/>
      <c r="B40" s="532" t="s">
        <v>2294</v>
      </c>
      <c r="D40" s="694" t="e">
        <f>VLOOKUP(C40,'Items in Tally'!$A$2:$D$4982,2,FALSE)</f>
        <v>#N/A</v>
      </c>
      <c r="E40" s="221"/>
      <c r="F40" s="223"/>
      <c r="G40" s="535"/>
      <c r="H40" s="279" t="str">
        <f t="shared" ref="H40:M40" si="71">IF(P40="","",P40/$G40-1)</f>
        <v/>
      </c>
      <c r="I40" s="279" t="str">
        <f t="shared" si="71"/>
        <v/>
      </c>
      <c r="J40" s="279" t="str">
        <f t="shared" si="71"/>
        <v/>
      </c>
      <c r="K40" s="279" t="str">
        <f t="shared" si="71"/>
        <v/>
      </c>
      <c r="L40" s="279" t="str">
        <f t="shared" si="71"/>
        <v/>
      </c>
      <c r="M40" s="279" t="str">
        <f t="shared" si="71"/>
        <v/>
      </c>
      <c r="N40" s="279"/>
      <c r="O40" s="280"/>
      <c r="P40" s="223"/>
      <c r="Q40" s="464"/>
      <c r="R40" s="464"/>
      <c r="S40" s="464"/>
      <c r="T40" s="464"/>
      <c r="U40" s="534"/>
      <c r="V40" s="223"/>
      <c r="W40" s="280" t="str">
        <f t="shared" ref="W40:AC40" si="72">IF(O40="","",CEILING(O40*1.02,1))</f>
        <v/>
      </c>
      <c r="X40" s="223" t="str">
        <f t="shared" si="72"/>
        <v/>
      </c>
      <c r="Y40" s="223" t="str">
        <f t="shared" si="72"/>
        <v/>
      </c>
      <c r="Z40" s="223" t="str">
        <f t="shared" si="72"/>
        <v/>
      </c>
      <c r="AA40" s="223" t="str">
        <f t="shared" si="72"/>
        <v/>
      </c>
      <c r="AB40" s="223" t="str">
        <f t="shared" si="72"/>
        <v/>
      </c>
      <c r="AC40" s="287" t="str">
        <f t="shared" si="72"/>
        <v/>
      </c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</row>
    <row r="41" spans="1:42" s="577" customFormat="1" ht="15.75" customHeight="1" x14ac:dyDescent="0.2">
      <c r="A41" s="175" t="s">
        <v>20</v>
      </c>
      <c r="B41" s="8" t="s">
        <v>2295</v>
      </c>
      <c r="C41" s="695" t="s">
        <v>2296</v>
      </c>
      <c r="D41" s="695" t="str">
        <f>VLOOKUP(C41,'Items in Tally'!$A$2:$D$4982,2,FALSE)</f>
        <v>28 PC</v>
      </c>
      <c r="E41" s="209">
        <v>45467</v>
      </c>
      <c r="F41" s="1130">
        <v>14</v>
      </c>
      <c r="G41" s="306">
        <v>169</v>
      </c>
      <c r="H41" s="9">
        <f t="shared" ref="H41:M41" si="73">IF(P41="","",P41/$G41-1)</f>
        <v>0.30177514792899407</v>
      </c>
      <c r="I41" s="9">
        <f t="shared" si="73"/>
        <v>0.24260355029585789</v>
      </c>
      <c r="J41" s="9">
        <f t="shared" si="73"/>
        <v>0.18343195266272194</v>
      </c>
      <c r="K41" s="9" t="str">
        <f t="shared" si="73"/>
        <v/>
      </c>
      <c r="L41" s="9" t="str">
        <f t="shared" si="73"/>
        <v/>
      </c>
      <c r="M41" s="9" t="str">
        <f t="shared" si="73"/>
        <v/>
      </c>
      <c r="N41" s="9"/>
      <c r="O41" s="1129">
        <v>230</v>
      </c>
      <c r="P41" s="1130">
        <v>220</v>
      </c>
      <c r="Q41" s="75">
        <v>210</v>
      </c>
      <c r="R41" s="75">
        <v>200</v>
      </c>
      <c r="S41" s="75"/>
      <c r="T41" s="75"/>
      <c r="U41" s="438"/>
      <c r="V41" s="1130"/>
      <c r="W41" s="1129">
        <f t="shared" ref="W41:AC41" si="74">IF(O41="","",CEILING(O41*1.015,1))</f>
        <v>234</v>
      </c>
      <c r="X41" s="1130">
        <f t="shared" si="74"/>
        <v>224</v>
      </c>
      <c r="Y41" s="1130">
        <f t="shared" si="74"/>
        <v>214</v>
      </c>
      <c r="Z41" s="1130">
        <f t="shared" si="74"/>
        <v>203</v>
      </c>
      <c r="AA41" s="1130" t="str">
        <f t="shared" si="74"/>
        <v/>
      </c>
      <c r="AB41" s="1130" t="str">
        <f t="shared" si="74"/>
        <v/>
      </c>
      <c r="AC41" s="1154" t="str">
        <f t="shared" si="74"/>
        <v/>
      </c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</row>
    <row r="42" spans="1:42" ht="15.75" customHeight="1" x14ac:dyDescent="0.2">
      <c r="A42" s="165" t="s">
        <v>610</v>
      </c>
      <c r="B42" s="1" t="s">
        <v>2297</v>
      </c>
      <c r="C42" s="695"/>
      <c r="D42" s="695" t="e">
        <f>VLOOKUP(C42,'Items in Tally'!$A$2:$D$4982,2,FALSE)</f>
        <v>#N/A</v>
      </c>
      <c r="E42" s="214">
        <v>43739</v>
      </c>
      <c r="F42" s="1133" t="s">
        <v>2298</v>
      </c>
      <c r="G42" s="312">
        <v>160</v>
      </c>
      <c r="H42" s="3">
        <f t="shared" ref="H42:M42" si="75">IF(P42="","",P42/$G42-1)</f>
        <v>0.71875</v>
      </c>
      <c r="I42" s="3">
        <f t="shared" si="75"/>
        <v>0.5625</v>
      </c>
      <c r="J42" s="3" t="str">
        <f t="shared" si="75"/>
        <v/>
      </c>
      <c r="K42" s="3" t="str">
        <f t="shared" si="75"/>
        <v/>
      </c>
      <c r="L42" s="3" t="str">
        <f t="shared" si="75"/>
        <v/>
      </c>
      <c r="M42" s="3" t="str">
        <f t="shared" si="75"/>
        <v/>
      </c>
      <c r="N42" s="3"/>
      <c r="O42" s="169">
        <v>300</v>
      </c>
      <c r="P42" s="1135">
        <v>275</v>
      </c>
      <c r="Q42" s="124">
        <v>250</v>
      </c>
      <c r="R42" s="75"/>
      <c r="S42" s="75"/>
      <c r="T42" s="75"/>
      <c r="U42" s="438"/>
      <c r="V42" s="1133"/>
      <c r="W42" s="1132">
        <f t="shared" ref="W42:AC42" si="76">IF(O42="","",CEILING(O42*1.015,1))</f>
        <v>305</v>
      </c>
      <c r="X42" s="1133">
        <f t="shared" si="76"/>
        <v>280</v>
      </c>
      <c r="Y42" s="1133">
        <f t="shared" si="76"/>
        <v>254</v>
      </c>
      <c r="Z42" s="1133" t="str">
        <f t="shared" si="76"/>
        <v/>
      </c>
      <c r="AA42" s="1133" t="str">
        <f t="shared" si="76"/>
        <v/>
      </c>
      <c r="AB42" s="1133" t="str">
        <f t="shared" si="76"/>
        <v/>
      </c>
      <c r="AC42" s="166" t="str">
        <f t="shared" si="76"/>
        <v/>
      </c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spans="1:42" ht="15.75" customHeight="1" x14ac:dyDescent="0.2">
      <c r="A43" s="165" t="s">
        <v>610</v>
      </c>
      <c r="B43" s="1" t="s">
        <v>779</v>
      </c>
      <c r="C43" s="695" t="s">
        <v>2299</v>
      </c>
      <c r="D43" s="695" t="str">
        <f>VLOOKUP(C43,'Items in Tally'!$A$2:$D$4982,2,FALSE)</f>
        <v>1 PC</v>
      </c>
      <c r="E43" s="214">
        <v>43574</v>
      </c>
      <c r="F43" s="1133">
        <v>18</v>
      </c>
      <c r="G43" s="312">
        <v>200</v>
      </c>
      <c r="H43" s="3">
        <f>IF(P43="","",P43/$G43-1)</f>
        <v>0.75</v>
      </c>
      <c r="I43" s="3">
        <f t="shared" ref="I43:M43" si="77">IF(Q43="","",Q43/$G43-1)</f>
        <v>0.5</v>
      </c>
      <c r="J43" s="3" t="str">
        <f t="shared" si="77"/>
        <v/>
      </c>
      <c r="K43" s="3" t="str">
        <f t="shared" si="77"/>
        <v/>
      </c>
      <c r="L43" s="3" t="str">
        <f t="shared" si="77"/>
        <v/>
      </c>
      <c r="M43" s="3" t="str">
        <f t="shared" si="77"/>
        <v/>
      </c>
      <c r="N43" s="3"/>
      <c r="O43" s="169">
        <v>400</v>
      </c>
      <c r="P43" s="1135">
        <v>350</v>
      </c>
      <c r="Q43" s="124">
        <v>300</v>
      </c>
      <c r="R43" s="75"/>
      <c r="S43" s="75"/>
      <c r="T43" s="75"/>
      <c r="U43" s="438"/>
      <c r="V43" s="1133"/>
      <c r="W43" s="1132">
        <f t="shared" ref="W43:AC43" si="78">IF(O43="","",CEILING(O43*1.015,1))</f>
        <v>406</v>
      </c>
      <c r="X43" s="1133">
        <f t="shared" si="78"/>
        <v>356</v>
      </c>
      <c r="Y43" s="1133">
        <f t="shared" si="78"/>
        <v>305</v>
      </c>
      <c r="Z43" s="1133" t="str">
        <f t="shared" si="78"/>
        <v/>
      </c>
      <c r="AA43" s="1133" t="str">
        <f t="shared" si="78"/>
        <v/>
      </c>
      <c r="AB43" s="1133" t="str">
        <f t="shared" si="78"/>
        <v/>
      </c>
      <c r="AC43" s="166" t="str">
        <f t="shared" si="78"/>
        <v/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</row>
    <row r="44" spans="1:42" ht="15.75" customHeight="1" x14ac:dyDescent="0.2">
      <c r="A44" s="175" t="s">
        <v>20</v>
      </c>
      <c r="B44" s="8" t="s">
        <v>2300</v>
      </c>
      <c r="C44" s="695"/>
      <c r="D44" s="695" t="e">
        <f>VLOOKUP(C44,'Items in Tally'!$A$2:$D$4982,2,FALSE)</f>
        <v>#N/A</v>
      </c>
      <c r="E44" s="209">
        <v>45100</v>
      </c>
      <c r="F44" s="1130">
        <v>50</v>
      </c>
      <c r="G44" s="306">
        <v>600</v>
      </c>
      <c r="H44" s="9">
        <f t="shared" ref="H44:M44" si="79">IF(P44="","",P44/$G44-1)</f>
        <v>0.25</v>
      </c>
      <c r="I44" s="9" t="str">
        <f t="shared" si="79"/>
        <v/>
      </c>
      <c r="J44" s="9" t="str">
        <f t="shared" si="79"/>
        <v/>
      </c>
      <c r="K44" s="9" t="str">
        <f t="shared" si="79"/>
        <v/>
      </c>
      <c r="L44" s="9" t="str">
        <f t="shared" si="79"/>
        <v/>
      </c>
      <c r="M44" s="9" t="str">
        <f t="shared" si="79"/>
        <v/>
      </c>
      <c r="N44" s="9"/>
      <c r="O44" s="1134">
        <v>800</v>
      </c>
      <c r="P44" s="1131">
        <v>750</v>
      </c>
      <c r="Q44" s="124"/>
      <c r="R44" s="75"/>
      <c r="S44" s="75"/>
      <c r="T44" s="75"/>
      <c r="U44" s="438"/>
      <c r="V44" s="1130"/>
      <c r="W44" s="1129">
        <f t="shared" ref="W44:AC44" si="80">IF(O44="","",CEILING(O44*1.015,1))</f>
        <v>812</v>
      </c>
      <c r="X44" s="1130">
        <f t="shared" si="80"/>
        <v>762</v>
      </c>
      <c r="Y44" s="1130" t="str">
        <f t="shared" si="80"/>
        <v/>
      </c>
      <c r="Z44" s="1130" t="str">
        <f t="shared" si="80"/>
        <v/>
      </c>
      <c r="AA44" s="1130" t="str">
        <f t="shared" si="80"/>
        <v/>
      </c>
      <c r="AB44" s="1130" t="str">
        <f t="shared" si="80"/>
        <v/>
      </c>
      <c r="AC44" s="1154" t="str">
        <f t="shared" si="80"/>
        <v/>
      </c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</row>
    <row r="45" spans="1:42" s="578" customFormat="1" ht="15.75" customHeight="1" x14ac:dyDescent="0.2">
      <c r="A45" s="171" t="s">
        <v>20</v>
      </c>
      <c r="B45" s="5" t="s">
        <v>2301</v>
      </c>
      <c r="C45" s="695"/>
      <c r="D45" s="695" t="e">
        <f>VLOOKUP(C45,'Items in Tally'!$A$2:$D$4982,2,FALSE)</f>
        <v>#N/A</v>
      </c>
      <c r="E45" s="215">
        <v>45100</v>
      </c>
      <c r="F45" s="1150">
        <v>80</v>
      </c>
      <c r="G45" s="309">
        <v>960</v>
      </c>
      <c r="H45" s="6" t="str">
        <f>IF(P45="","",P45/$G45-1)</f>
        <v/>
      </c>
      <c r="I45" s="6" t="str">
        <f t="shared" ref="I45:M45" si="81">IF(Q45="","",Q45/$G45-1)</f>
        <v/>
      </c>
      <c r="J45" s="6" t="str">
        <f t="shared" si="81"/>
        <v/>
      </c>
      <c r="K45" s="6" t="str">
        <f t="shared" si="81"/>
        <v/>
      </c>
      <c r="L45" s="6" t="str">
        <f t="shared" si="81"/>
        <v/>
      </c>
      <c r="M45" s="6" t="str">
        <f t="shared" si="81"/>
        <v/>
      </c>
      <c r="N45" s="6"/>
      <c r="O45" s="1152">
        <v>1150</v>
      </c>
      <c r="P45" s="1148"/>
      <c r="Q45" s="7"/>
      <c r="R45" s="39"/>
      <c r="S45" s="39"/>
      <c r="T45" s="39"/>
      <c r="U45" s="437"/>
      <c r="V45" s="1150"/>
      <c r="W45" s="1122">
        <f t="shared" ref="W45:AC45" si="82">IF(O45="","",CEILING(O45*1.015,1))</f>
        <v>1168</v>
      </c>
      <c r="X45" s="1150" t="str">
        <f t="shared" si="82"/>
        <v/>
      </c>
      <c r="Y45" s="1150" t="str">
        <f t="shared" si="82"/>
        <v/>
      </c>
      <c r="Z45" s="1150" t="str">
        <f t="shared" si="82"/>
        <v/>
      </c>
      <c r="AA45" s="1150" t="str">
        <f t="shared" si="82"/>
        <v/>
      </c>
      <c r="AB45" s="1150" t="str">
        <f t="shared" si="82"/>
        <v/>
      </c>
      <c r="AC45" s="1045" t="str">
        <f t="shared" si="82"/>
        <v/>
      </c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</row>
    <row r="46" spans="1:42" ht="15.75" customHeight="1" x14ac:dyDescent="0.2">
      <c r="A46" s="171" t="s">
        <v>20</v>
      </c>
      <c r="B46" s="5" t="s">
        <v>2302</v>
      </c>
      <c r="C46" s="695"/>
      <c r="D46" s="695" t="e">
        <f>VLOOKUP(C46,'Items in Tally'!$A$2:$D$4982,2,FALSE)</f>
        <v>#N/A</v>
      </c>
      <c r="E46" s="215">
        <v>44764</v>
      </c>
      <c r="F46" s="1150">
        <v>80</v>
      </c>
      <c r="G46" s="309">
        <v>980</v>
      </c>
      <c r="H46" s="6"/>
      <c r="I46" s="6"/>
      <c r="J46" s="6"/>
      <c r="K46" s="6"/>
      <c r="L46" s="6"/>
      <c r="M46" s="6"/>
      <c r="N46" s="6"/>
      <c r="O46" s="1152">
        <v>1200</v>
      </c>
      <c r="P46" s="1148"/>
      <c r="Q46" s="7"/>
      <c r="R46" s="39"/>
      <c r="S46" s="39"/>
      <c r="T46" s="39"/>
      <c r="U46" s="437"/>
      <c r="V46" s="1150"/>
      <c r="W46" s="1122">
        <f t="shared" ref="W46:Y46" si="83">IF(O46="","",CEILING(O46*1.015,1))</f>
        <v>1218</v>
      </c>
      <c r="X46" s="1150" t="str">
        <f t="shared" si="83"/>
        <v/>
      </c>
      <c r="Y46" s="1150" t="str">
        <f t="shared" si="83"/>
        <v/>
      </c>
      <c r="Z46" s="1150"/>
      <c r="AA46" s="1150"/>
      <c r="AB46" s="1150"/>
      <c r="AC46" s="104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</row>
    <row r="47" spans="1:42" ht="15.75" customHeight="1" x14ac:dyDescent="0.2">
      <c r="A47" s="171" t="s">
        <v>610</v>
      </c>
      <c r="B47" s="5" t="s">
        <v>2303</v>
      </c>
      <c r="C47" s="695"/>
      <c r="D47" s="695" t="e">
        <f>VLOOKUP(C47,'Items in Tally'!$A$2:$D$4982,2,FALSE)</f>
        <v>#N/A</v>
      </c>
      <c r="E47" s="215">
        <v>43665</v>
      </c>
      <c r="F47" s="1150" t="s">
        <v>2304</v>
      </c>
      <c r="G47" s="309">
        <v>885</v>
      </c>
      <c r="H47" s="6" t="str">
        <f t="shared" ref="H47:M47" si="84">IF(P47="","",P47/$G47-1)</f>
        <v/>
      </c>
      <c r="I47" s="6" t="str">
        <f t="shared" si="84"/>
        <v/>
      </c>
      <c r="J47" s="6" t="str">
        <f t="shared" si="84"/>
        <v/>
      </c>
      <c r="K47" s="6" t="str">
        <f t="shared" si="84"/>
        <v/>
      </c>
      <c r="L47" s="6" t="str">
        <f t="shared" si="84"/>
        <v/>
      </c>
      <c r="M47" s="6" t="str">
        <f t="shared" si="84"/>
        <v/>
      </c>
      <c r="N47" s="6"/>
      <c r="O47" s="1152"/>
      <c r="P47" s="1148"/>
      <c r="Q47" s="7"/>
      <c r="R47" s="39"/>
      <c r="S47" s="39"/>
      <c r="T47" s="39"/>
      <c r="U47" s="437"/>
      <c r="V47" s="1150"/>
      <c r="W47" s="1122" t="str">
        <f t="shared" ref="W47:AC47" si="85">IF(O47="","",CEILING(O47*1.015,1))</f>
        <v/>
      </c>
      <c r="X47" s="1150" t="str">
        <f t="shared" si="85"/>
        <v/>
      </c>
      <c r="Y47" s="1150" t="str">
        <f t="shared" si="85"/>
        <v/>
      </c>
      <c r="Z47" s="1150" t="str">
        <f t="shared" si="85"/>
        <v/>
      </c>
      <c r="AA47" s="1150" t="str">
        <f t="shared" si="85"/>
        <v/>
      </c>
      <c r="AB47" s="1150" t="str">
        <f t="shared" si="85"/>
        <v/>
      </c>
      <c r="AC47" s="1045" t="str">
        <f t="shared" si="85"/>
        <v/>
      </c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</row>
    <row r="48" spans="1:42" ht="15.75" customHeight="1" x14ac:dyDescent="0.2">
      <c r="A48" s="171" t="s">
        <v>610</v>
      </c>
      <c r="B48" s="5" t="s">
        <v>793</v>
      </c>
      <c r="D48" s="694" t="e">
        <f>VLOOKUP(C48,'Items in Tally'!$A$2:$D$4982,2,FALSE)</f>
        <v>#N/A</v>
      </c>
      <c r="E48" s="215"/>
      <c r="F48" s="1150"/>
      <c r="G48" s="1045"/>
      <c r="H48" s="6" t="str">
        <f t="shared" ref="H48:M48" si="86">IF(P48="","",P48/$G48-1)</f>
        <v/>
      </c>
      <c r="I48" s="6" t="str">
        <f t="shared" si="86"/>
        <v/>
      </c>
      <c r="J48" s="6" t="str">
        <f t="shared" si="86"/>
        <v/>
      </c>
      <c r="K48" s="6" t="str">
        <f t="shared" si="86"/>
        <v/>
      </c>
      <c r="L48" s="6" t="str">
        <f t="shared" si="86"/>
        <v/>
      </c>
      <c r="M48" s="6" t="str">
        <f t="shared" si="86"/>
        <v/>
      </c>
      <c r="N48" s="6"/>
      <c r="O48" s="1152"/>
      <c r="P48" s="1148"/>
      <c r="Q48" s="7"/>
      <c r="R48" s="39"/>
      <c r="S48" s="39"/>
      <c r="T48" s="39"/>
      <c r="U48" s="437"/>
      <c r="V48" s="1150"/>
      <c r="W48" s="1122" t="str">
        <f t="shared" ref="W48:AC48" si="87">IF(O48="","",CEILING(O48*1.015,1))</f>
        <v/>
      </c>
      <c r="X48" s="1150" t="str">
        <f t="shared" si="87"/>
        <v/>
      </c>
      <c r="Y48" s="1150" t="str">
        <f t="shared" si="87"/>
        <v/>
      </c>
      <c r="Z48" s="1150" t="str">
        <f t="shared" si="87"/>
        <v/>
      </c>
      <c r="AA48" s="1150" t="str">
        <f t="shared" si="87"/>
        <v/>
      </c>
      <c r="AB48" s="1150" t="str">
        <f t="shared" si="87"/>
        <v/>
      </c>
      <c r="AC48" s="1045" t="str">
        <f t="shared" si="87"/>
        <v/>
      </c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</row>
    <row r="49" spans="1:42" ht="15.75" customHeight="1" x14ac:dyDescent="0.2">
      <c r="A49" s="171" t="s">
        <v>610</v>
      </c>
      <c r="B49" s="5" t="s">
        <v>2305</v>
      </c>
      <c r="C49" s="5"/>
      <c r="D49" s="694" t="e">
        <f>VLOOKUP(C49,'Items in Tally'!$A$2:$D$4982,2,FALSE)</f>
        <v>#N/A</v>
      </c>
      <c r="E49" s="215">
        <v>43665</v>
      </c>
      <c r="F49" s="1150" t="s">
        <v>2306</v>
      </c>
      <c r="G49" s="309">
        <v>1400</v>
      </c>
      <c r="H49" s="6" t="str">
        <f t="shared" ref="H49:M49" si="88">IF(P49="","",P49/$G49-1)</f>
        <v/>
      </c>
      <c r="I49" s="6" t="str">
        <f t="shared" si="88"/>
        <v/>
      </c>
      <c r="J49" s="6" t="str">
        <f t="shared" si="88"/>
        <v/>
      </c>
      <c r="K49" s="6" t="str">
        <f t="shared" si="88"/>
        <v/>
      </c>
      <c r="L49" s="6" t="str">
        <f t="shared" si="88"/>
        <v/>
      </c>
      <c r="M49" s="6" t="str">
        <f t="shared" si="88"/>
        <v/>
      </c>
      <c r="N49" s="6"/>
      <c r="O49" s="1152"/>
      <c r="P49" s="1148"/>
      <c r="Q49" s="7"/>
      <c r="R49" s="39"/>
      <c r="S49" s="39"/>
      <c r="T49" s="39"/>
      <c r="U49" s="437"/>
      <c r="V49" s="1150"/>
      <c r="W49" s="1122" t="str">
        <f t="shared" ref="W49:AC49" si="89">IF(O49="","",CEILING(O49*1.015,1))</f>
        <v/>
      </c>
      <c r="X49" s="1150" t="str">
        <f t="shared" si="89"/>
        <v/>
      </c>
      <c r="Y49" s="1150" t="str">
        <f t="shared" si="89"/>
        <v/>
      </c>
      <c r="Z49" s="1150" t="str">
        <f t="shared" si="89"/>
        <v/>
      </c>
      <c r="AA49" s="1150" t="str">
        <f t="shared" si="89"/>
        <v/>
      </c>
      <c r="AB49" s="1150" t="str">
        <f t="shared" si="89"/>
        <v/>
      </c>
      <c r="AC49" s="1045" t="str">
        <f t="shared" si="89"/>
        <v/>
      </c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</row>
    <row r="50" spans="1:42" ht="15.75" customHeight="1" x14ac:dyDescent="0.2">
      <c r="A50" s="175" t="s">
        <v>610</v>
      </c>
      <c r="B50" s="8" t="s">
        <v>2307</v>
      </c>
      <c r="C50" s="8"/>
      <c r="D50" s="694" t="e">
        <f>VLOOKUP(C50,'Items in Tally'!$A$2:$D$4982,2,FALSE)</f>
        <v>#N/A</v>
      </c>
      <c r="E50" s="209">
        <v>44764</v>
      </c>
      <c r="F50" s="1130">
        <v>130</v>
      </c>
      <c r="G50" s="306">
        <v>1600</v>
      </c>
      <c r="H50" s="9" t="str">
        <f t="shared" ref="H50:M50" si="90">IF(P50="","",P50/$G50-1)</f>
        <v/>
      </c>
      <c r="I50" s="9" t="str">
        <f t="shared" si="90"/>
        <v/>
      </c>
      <c r="J50" s="9" t="str">
        <f t="shared" si="90"/>
        <v/>
      </c>
      <c r="K50" s="9" t="str">
        <f t="shared" si="90"/>
        <v/>
      </c>
      <c r="L50" s="9" t="str">
        <f t="shared" si="90"/>
        <v/>
      </c>
      <c r="M50" s="9" t="str">
        <f t="shared" si="90"/>
        <v/>
      </c>
      <c r="N50" s="9"/>
      <c r="O50" s="1134">
        <v>2200</v>
      </c>
      <c r="P50" s="1131"/>
      <c r="Q50" s="124"/>
      <c r="R50" s="75"/>
      <c r="S50" s="75"/>
      <c r="T50" s="75"/>
      <c r="U50" s="438"/>
      <c r="V50" s="1130"/>
      <c r="W50" s="1129">
        <f t="shared" ref="W50:AC50" si="91">IF(O50="","",CEILING(O50*1.015,1))</f>
        <v>2233</v>
      </c>
      <c r="X50" s="1130" t="str">
        <f t="shared" si="91"/>
        <v/>
      </c>
      <c r="Y50" s="1130" t="str">
        <f t="shared" si="91"/>
        <v/>
      </c>
      <c r="Z50" s="1130" t="str">
        <f t="shared" si="91"/>
        <v/>
      </c>
      <c r="AA50" s="1130" t="str">
        <f t="shared" si="91"/>
        <v/>
      </c>
      <c r="AB50" s="1130" t="str">
        <f t="shared" si="91"/>
        <v/>
      </c>
      <c r="AC50" s="1154" t="str">
        <f t="shared" si="91"/>
        <v/>
      </c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</row>
    <row r="51" spans="1:42" s="577" customFormat="1" ht="15.75" customHeight="1" x14ac:dyDescent="0.2">
      <c r="A51" s="175" t="s">
        <v>132</v>
      </c>
      <c r="B51" s="8" t="s">
        <v>2308</v>
      </c>
      <c r="C51" s="695" t="s">
        <v>2309</v>
      </c>
      <c r="D51" s="695" t="str">
        <f>VLOOKUP(C51,'Items in Tally'!$A$2:$D$4982,2,FALSE)</f>
        <v> </v>
      </c>
      <c r="E51" s="209">
        <v>45436</v>
      </c>
      <c r="F51" s="125">
        <v>35</v>
      </c>
      <c r="G51" s="306">
        <v>420</v>
      </c>
      <c r="H51" s="9">
        <f t="shared" ref="H51:M51" si="92">IF(P51="","",P51/$G51-1)</f>
        <v>0.30952380952380953</v>
      </c>
      <c r="I51" s="9" t="str">
        <f t="shared" si="92"/>
        <v/>
      </c>
      <c r="J51" s="9" t="str">
        <f t="shared" si="92"/>
        <v/>
      </c>
      <c r="K51" s="9" t="str">
        <f t="shared" si="92"/>
        <v/>
      </c>
      <c r="L51" s="9" t="str">
        <f t="shared" si="92"/>
        <v/>
      </c>
      <c r="M51" s="9" t="str">
        <f t="shared" si="92"/>
        <v/>
      </c>
      <c r="N51" s="9"/>
      <c r="O51" s="1134">
        <v>600</v>
      </c>
      <c r="P51" s="1131">
        <v>550</v>
      </c>
      <c r="Q51" s="124"/>
      <c r="R51" s="75"/>
      <c r="S51" s="75"/>
      <c r="T51" s="75"/>
      <c r="U51" s="438"/>
      <c r="V51" s="1130"/>
      <c r="W51" s="1129">
        <f t="shared" ref="W51:AC51" si="93">IF(O51="","",CEILING(O51*1.015,1))</f>
        <v>609</v>
      </c>
      <c r="X51" s="1130">
        <f t="shared" si="93"/>
        <v>559</v>
      </c>
      <c r="Y51" s="1130" t="str">
        <f t="shared" si="93"/>
        <v/>
      </c>
      <c r="Z51" s="1130" t="str">
        <f t="shared" si="93"/>
        <v/>
      </c>
      <c r="AA51" s="1130" t="str">
        <f t="shared" si="93"/>
        <v/>
      </c>
      <c r="AB51" s="1130" t="str">
        <f t="shared" si="93"/>
        <v/>
      </c>
      <c r="AC51" s="1154" t="str">
        <f t="shared" si="93"/>
        <v/>
      </c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</row>
    <row r="52" spans="1:42" ht="15.75" customHeight="1" x14ac:dyDescent="0.2">
      <c r="A52" s="171" t="s">
        <v>47</v>
      </c>
      <c r="B52" s="5" t="s">
        <v>2310</v>
      </c>
      <c r="C52" s="5"/>
      <c r="D52" s="694" t="e">
        <f>VLOOKUP(C52,'Items in Tally'!$A$2:$D$4982,2,FALSE)</f>
        <v>#N/A</v>
      </c>
      <c r="E52" s="215">
        <v>44593</v>
      </c>
      <c r="F52" s="1150">
        <v>50</v>
      </c>
      <c r="G52" s="1045">
        <v>610</v>
      </c>
      <c r="H52" s="6" t="str">
        <f t="shared" ref="H52:M52" si="94">IF(P52="","",P52/$G52-1)</f>
        <v/>
      </c>
      <c r="I52" s="6" t="str">
        <f t="shared" si="94"/>
        <v/>
      </c>
      <c r="J52" s="6" t="str">
        <f t="shared" si="94"/>
        <v/>
      </c>
      <c r="K52" s="6" t="str">
        <f t="shared" si="94"/>
        <v/>
      </c>
      <c r="L52" s="6" t="str">
        <f t="shared" si="94"/>
        <v/>
      </c>
      <c r="M52" s="6" t="str">
        <f t="shared" si="94"/>
        <v/>
      </c>
      <c r="N52" s="6"/>
      <c r="O52" s="1152"/>
      <c r="P52" s="1148"/>
      <c r="Q52" s="7"/>
      <c r="R52" s="39"/>
      <c r="S52" s="39"/>
      <c r="T52" s="39"/>
      <c r="U52" s="437"/>
      <c r="V52" s="1150"/>
      <c r="W52" s="1122" t="str">
        <f t="shared" ref="W52:AC52" si="95">IF(O52="","",CEILING(O52*1.015,1))</f>
        <v/>
      </c>
      <c r="X52" s="1150" t="str">
        <f t="shared" si="95"/>
        <v/>
      </c>
      <c r="Y52" s="1150" t="str">
        <f t="shared" si="95"/>
        <v/>
      </c>
      <c r="Z52" s="1150" t="str">
        <f t="shared" si="95"/>
        <v/>
      </c>
      <c r="AA52" s="1150" t="str">
        <f t="shared" si="95"/>
        <v/>
      </c>
      <c r="AB52" s="1150" t="str">
        <f t="shared" si="95"/>
        <v/>
      </c>
      <c r="AC52" s="1045" t="str">
        <f t="shared" si="95"/>
        <v/>
      </c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</row>
    <row r="53" spans="1:42" ht="15.75" customHeight="1" x14ac:dyDescent="0.2">
      <c r="A53" s="165"/>
      <c r="B53" s="1"/>
      <c r="C53" s="1"/>
      <c r="D53" s="694" t="e">
        <f>VLOOKUP(C53,'Items in Tally'!$A$2:$D$4982,2,FALSE)</f>
        <v>#N/A</v>
      </c>
      <c r="E53" s="214"/>
      <c r="F53" s="1133"/>
      <c r="G53" s="166"/>
      <c r="H53" s="3" t="str">
        <f t="shared" ref="H53:M53" si="96">IF(P53="","",P53/$G53-1)</f>
        <v/>
      </c>
      <c r="I53" s="3" t="str">
        <f t="shared" si="96"/>
        <v/>
      </c>
      <c r="J53" s="3" t="str">
        <f t="shared" si="96"/>
        <v/>
      </c>
      <c r="K53" s="3" t="str">
        <f t="shared" si="96"/>
        <v/>
      </c>
      <c r="L53" s="3" t="str">
        <f t="shared" si="96"/>
        <v/>
      </c>
      <c r="M53" s="3" t="str">
        <f t="shared" si="96"/>
        <v/>
      </c>
      <c r="N53" s="3"/>
      <c r="O53" s="169"/>
      <c r="P53" s="1135"/>
      <c r="Q53" s="124"/>
      <c r="R53" s="75"/>
      <c r="S53" s="75"/>
      <c r="T53" s="75"/>
      <c r="U53" s="438"/>
      <c r="V53" s="1133"/>
      <c r="W53" s="1132" t="str">
        <f t="shared" ref="W53:AC53" si="97">IF(O53="","",CEILING(O53*1.015,1))</f>
        <v/>
      </c>
      <c r="X53" s="1133" t="str">
        <f t="shared" si="97"/>
        <v/>
      </c>
      <c r="Y53" s="1133" t="str">
        <f t="shared" si="97"/>
        <v/>
      </c>
      <c r="Z53" s="1133" t="str">
        <f t="shared" si="97"/>
        <v/>
      </c>
      <c r="AA53" s="1133" t="str">
        <f t="shared" si="97"/>
        <v/>
      </c>
      <c r="AB53" s="1133" t="str">
        <f t="shared" si="97"/>
        <v/>
      </c>
      <c r="AC53" s="166" t="str">
        <f t="shared" si="97"/>
        <v/>
      </c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</row>
    <row r="54" spans="1:42" ht="15.75" customHeight="1" x14ac:dyDescent="0.2">
      <c r="A54" s="277"/>
      <c r="B54" s="532" t="s">
        <v>2311</v>
      </c>
      <c r="C54" s="532"/>
      <c r="D54" s="694" t="e">
        <f>VLOOKUP(C54,'Items in Tally'!$A$2:$D$4982,2,FALSE)</f>
        <v>#N/A</v>
      </c>
      <c r="E54" s="221"/>
      <c r="F54" s="223"/>
      <c r="G54" s="287"/>
      <c r="H54" s="279" t="str">
        <f t="shared" ref="H54:M54" si="98">IF(P54="","",P54/$G54-1)</f>
        <v/>
      </c>
      <c r="I54" s="279" t="str">
        <f t="shared" si="98"/>
        <v/>
      </c>
      <c r="J54" s="279" t="str">
        <f t="shared" si="98"/>
        <v/>
      </c>
      <c r="K54" s="279" t="str">
        <f t="shared" si="98"/>
        <v/>
      </c>
      <c r="L54" s="279" t="str">
        <f t="shared" si="98"/>
        <v/>
      </c>
      <c r="M54" s="279" t="str">
        <f t="shared" si="98"/>
        <v/>
      </c>
      <c r="N54" s="279"/>
      <c r="O54" s="282"/>
      <c r="P54" s="281"/>
      <c r="Q54" s="259"/>
      <c r="R54" s="464"/>
      <c r="S54" s="464"/>
      <c r="T54" s="464"/>
      <c r="U54" s="534"/>
      <c r="V54" s="223"/>
      <c r="W54" s="280" t="str">
        <f t="shared" ref="W54:AC54" si="99">IF(O54="","",CEILING(O54*1.02,1))</f>
        <v/>
      </c>
      <c r="X54" s="223" t="str">
        <f t="shared" si="99"/>
        <v/>
      </c>
      <c r="Y54" s="223" t="str">
        <f t="shared" si="99"/>
        <v/>
      </c>
      <c r="Z54" s="223" t="str">
        <f t="shared" si="99"/>
        <v/>
      </c>
      <c r="AA54" s="223" t="str">
        <f t="shared" si="99"/>
        <v/>
      </c>
      <c r="AB54" s="223" t="str">
        <f t="shared" si="99"/>
        <v/>
      </c>
      <c r="AC54" s="287" t="str">
        <f t="shared" si="99"/>
        <v/>
      </c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</row>
    <row r="55" spans="1:42" ht="15.75" customHeight="1" x14ac:dyDescent="0.2">
      <c r="A55" s="171" t="s">
        <v>20</v>
      </c>
      <c r="B55" s="5" t="s">
        <v>2312</v>
      </c>
      <c r="C55" s="5"/>
      <c r="D55" s="694" t="e">
        <f>VLOOKUP(C55,'Items in Tally'!$A$2:$D$4982,2,FALSE)</f>
        <v>#N/A</v>
      </c>
      <c r="E55" s="215">
        <v>44470</v>
      </c>
      <c r="F55" s="1150">
        <v>14</v>
      </c>
      <c r="G55" s="1045">
        <v>180</v>
      </c>
      <c r="H55" s="6" t="str">
        <f t="shared" ref="H55:M55" si="100">IF(P55="","",P55/$G55-1)</f>
        <v/>
      </c>
      <c r="I55" s="6">
        <f t="shared" si="100"/>
        <v>0.16666666666666674</v>
      </c>
      <c r="J55" s="6" t="str">
        <f t="shared" si="100"/>
        <v/>
      </c>
      <c r="K55" s="6" t="str">
        <f t="shared" si="100"/>
        <v/>
      </c>
      <c r="L55" s="6" t="str">
        <f t="shared" si="100"/>
        <v/>
      </c>
      <c r="M55" s="6" t="str">
        <f t="shared" si="100"/>
        <v/>
      </c>
      <c r="N55" s="6"/>
      <c r="O55" s="1152">
        <v>220</v>
      </c>
      <c r="P55" s="1148"/>
      <c r="Q55" s="7">
        <v>210</v>
      </c>
      <c r="R55" s="39"/>
      <c r="S55" s="39"/>
      <c r="T55" s="39"/>
      <c r="U55" s="437"/>
      <c r="V55" s="1150"/>
      <c r="W55" s="1122">
        <f t="shared" ref="W55:AC55" si="101">IF(O55="","",CEILING(O55*1.015,1))</f>
        <v>224</v>
      </c>
      <c r="X55" s="1150" t="str">
        <f t="shared" si="101"/>
        <v/>
      </c>
      <c r="Y55" s="1150">
        <f t="shared" si="101"/>
        <v>214</v>
      </c>
      <c r="Z55" s="1150" t="str">
        <f t="shared" si="101"/>
        <v/>
      </c>
      <c r="AA55" s="1150" t="str">
        <f t="shared" si="101"/>
        <v/>
      </c>
      <c r="AB55" s="1150" t="str">
        <f t="shared" si="101"/>
        <v/>
      </c>
      <c r="AC55" s="1045" t="str">
        <f t="shared" si="101"/>
        <v/>
      </c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</row>
    <row r="56" spans="1:42" ht="15.75" customHeight="1" x14ac:dyDescent="0.2">
      <c r="A56" s="165" t="s">
        <v>20</v>
      </c>
      <c r="B56" s="1" t="s">
        <v>2313</v>
      </c>
      <c r="C56" s="1"/>
      <c r="D56" s="694" t="e">
        <f>VLOOKUP(C56,'Items in Tally'!$A$2:$D$4982,2,FALSE)</f>
        <v>#N/A</v>
      </c>
      <c r="E56" s="402">
        <v>44470</v>
      </c>
      <c r="F56" s="1133">
        <v>14</v>
      </c>
      <c r="G56" s="166">
        <v>180</v>
      </c>
      <c r="H56" s="3" t="str">
        <f t="shared" ref="H56:M56" si="102">IF(P56="","",P56/$G56-1)</f>
        <v/>
      </c>
      <c r="I56" s="3">
        <f t="shared" si="102"/>
        <v>0.22222222222222232</v>
      </c>
      <c r="J56" s="3" t="str">
        <f t="shared" si="102"/>
        <v/>
      </c>
      <c r="K56" s="3" t="str">
        <f t="shared" si="102"/>
        <v/>
      </c>
      <c r="L56" s="3" t="str">
        <f t="shared" si="102"/>
        <v/>
      </c>
      <c r="M56" s="3" t="str">
        <f t="shared" si="102"/>
        <v/>
      </c>
      <c r="N56" s="3"/>
      <c r="O56" s="169">
        <v>240</v>
      </c>
      <c r="P56" s="1135"/>
      <c r="Q56" s="124">
        <v>220</v>
      </c>
      <c r="R56" s="75"/>
      <c r="S56" s="75"/>
      <c r="T56" s="75"/>
      <c r="U56" s="438"/>
      <c r="V56" s="1133"/>
      <c r="W56" s="1132">
        <f t="shared" ref="W56:AC56" si="103">IF(O56="","",CEILING(O56*1.015,1))</f>
        <v>244</v>
      </c>
      <c r="X56" s="1133" t="str">
        <f t="shared" si="103"/>
        <v/>
      </c>
      <c r="Y56" s="1133">
        <f t="shared" si="103"/>
        <v>224</v>
      </c>
      <c r="Z56" s="1133" t="str">
        <f t="shared" si="103"/>
        <v/>
      </c>
      <c r="AA56" s="1133" t="str">
        <f t="shared" si="103"/>
        <v/>
      </c>
      <c r="AB56" s="1133" t="str">
        <f t="shared" si="103"/>
        <v/>
      </c>
      <c r="AC56" s="166" t="str">
        <f t="shared" si="103"/>
        <v/>
      </c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spans="1:42" ht="15.75" customHeight="1" x14ac:dyDescent="0.2">
      <c r="A57" s="288" t="s">
        <v>20</v>
      </c>
      <c r="B57" s="408" t="s">
        <v>730</v>
      </c>
      <c r="C57" s="408"/>
      <c r="D57" s="694" t="e">
        <f>VLOOKUP(C57,'Items in Tally'!$A$2:$D$4982,2,FALSE)</f>
        <v>#N/A</v>
      </c>
      <c r="E57" s="409">
        <v>43739</v>
      </c>
      <c r="F57" s="244">
        <v>23</v>
      </c>
      <c r="G57" s="245">
        <v>250</v>
      </c>
      <c r="H57" s="9" t="str">
        <f t="shared" ref="H57:M57" si="104">IF(P57="","",P57/$G57-1)</f>
        <v/>
      </c>
      <c r="I57" s="9" t="str">
        <f t="shared" si="104"/>
        <v/>
      </c>
      <c r="J57" s="9" t="str">
        <f t="shared" si="104"/>
        <v/>
      </c>
      <c r="K57" s="9" t="str">
        <f t="shared" si="104"/>
        <v/>
      </c>
      <c r="L57" s="9" t="str">
        <f t="shared" si="104"/>
        <v/>
      </c>
      <c r="M57" s="9" t="str">
        <f t="shared" si="104"/>
        <v/>
      </c>
      <c r="N57" s="9"/>
      <c r="O57" s="291"/>
      <c r="P57" s="244"/>
      <c r="Q57" s="244"/>
      <c r="R57" s="244"/>
      <c r="S57" s="244"/>
      <c r="T57" s="244"/>
      <c r="U57" s="245"/>
      <c r="V57" s="1130"/>
      <c r="W57" s="291" t="str">
        <f t="shared" ref="W57:AC57" si="105">IF(O57="","",CEILING(O57*1.015,1))</f>
        <v/>
      </c>
      <c r="X57" s="244" t="str">
        <f t="shared" si="105"/>
        <v/>
      </c>
      <c r="Y57" s="244" t="str">
        <f t="shared" si="105"/>
        <v/>
      </c>
      <c r="Z57" s="244" t="str">
        <f t="shared" si="105"/>
        <v/>
      </c>
      <c r="AA57" s="244" t="str">
        <f t="shared" si="105"/>
        <v/>
      </c>
      <c r="AB57" s="244" t="str">
        <f t="shared" si="105"/>
        <v/>
      </c>
      <c r="AC57" s="245" t="str">
        <f t="shared" si="105"/>
        <v/>
      </c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</row>
    <row r="58" spans="1:42" ht="15.75" customHeight="1" x14ac:dyDescent="0.2">
      <c r="A58" s="1"/>
      <c r="B58" s="17"/>
      <c r="C58" s="17"/>
      <c r="D58" s="17"/>
      <c r="E58" s="17"/>
      <c r="F58" s="75"/>
      <c r="G58" s="125"/>
      <c r="H58" s="15"/>
      <c r="I58" s="15"/>
      <c r="J58" s="15"/>
      <c r="K58" s="15"/>
      <c r="L58" s="15"/>
      <c r="M58" s="15"/>
      <c r="N58" s="15"/>
      <c r="O58" s="1133"/>
      <c r="P58" s="1133"/>
      <c r="Q58" s="1130"/>
      <c r="R58" s="1130"/>
      <c r="S58" s="1130"/>
      <c r="T58" s="1130"/>
      <c r="U58" s="1130"/>
      <c r="V58" s="1133"/>
      <c r="W58" s="1133"/>
      <c r="X58" s="1133"/>
      <c r="Y58" s="1133" t="str">
        <f t="shared" ref="Y58:AC58" si="106">IF(Q58="","",CEILING(Q58*1.02,0.5))</f>
        <v/>
      </c>
      <c r="Z58" s="1133" t="str">
        <f t="shared" si="106"/>
        <v/>
      </c>
      <c r="AA58" s="1133" t="str">
        <f t="shared" si="106"/>
        <v/>
      </c>
      <c r="AB58" s="1133" t="str">
        <f t="shared" si="106"/>
        <v/>
      </c>
      <c r="AC58" s="1133" t="str">
        <f t="shared" si="106"/>
        <v/>
      </c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spans="1:42" ht="15.75" customHeight="1" x14ac:dyDescent="0.2">
      <c r="A59" s="1"/>
      <c r="B59" s="76"/>
      <c r="C59" s="76"/>
      <c r="D59" s="76"/>
      <c r="E59" s="17"/>
      <c r="F59" s="17"/>
      <c r="G59" s="75"/>
      <c r="H59" s="15"/>
      <c r="I59" s="15"/>
      <c r="J59" s="15"/>
      <c r="K59" s="15"/>
      <c r="L59" s="15"/>
      <c r="M59" s="15"/>
      <c r="N59" s="15"/>
      <c r="O59" s="1133"/>
      <c r="P59" s="1133"/>
      <c r="Q59" s="75"/>
      <c r="R59" s="16"/>
      <c r="S59" s="17"/>
      <c r="T59" s="17"/>
      <c r="U59" s="1130"/>
      <c r="V59" s="1133"/>
      <c r="W59" s="1133"/>
      <c r="X59" s="1133"/>
      <c r="Y59" s="1133" t="str">
        <f t="shared" ref="Y59:AC59" si="107">IF(Q59="","",CEILING(Q59*1.02,0.5))</f>
        <v/>
      </c>
      <c r="Z59" s="1133" t="str">
        <f t="shared" si="107"/>
        <v/>
      </c>
      <c r="AA59" s="1133" t="str">
        <f t="shared" si="107"/>
        <v/>
      </c>
      <c r="AB59" s="1133" t="str">
        <f t="shared" si="107"/>
        <v/>
      </c>
      <c r="AC59" s="1133" t="str">
        <f t="shared" si="107"/>
        <v/>
      </c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spans="1:42" ht="15.75" customHeight="1" x14ac:dyDescent="0.2">
      <c r="A60" s="1"/>
      <c r="B60" s="76"/>
      <c r="C60" s="76"/>
      <c r="D60" s="76"/>
      <c r="E60" s="17"/>
      <c r="F60" s="17"/>
      <c r="G60" s="75"/>
      <c r="H60" s="15"/>
      <c r="I60" s="15"/>
      <c r="J60" s="15"/>
      <c r="K60" s="15"/>
      <c r="L60" s="15"/>
      <c r="M60" s="15"/>
      <c r="N60" s="15"/>
      <c r="O60" s="1133"/>
      <c r="P60" s="1133"/>
      <c r="Q60" s="75"/>
      <c r="R60" s="16"/>
      <c r="S60" s="17"/>
      <c r="T60" s="17"/>
      <c r="U60" s="1130"/>
      <c r="V60" s="1133"/>
      <c r="W60" s="1133"/>
      <c r="X60" s="1133"/>
      <c r="Y60" s="1133" t="str">
        <f t="shared" ref="Y60:AC60" si="108">IF(Q60="","",CEILING(Q60*1.02,0.5))</f>
        <v/>
      </c>
      <c r="Z60" s="1133" t="str">
        <f t="shared" si="108"/>
        <v/>
      </c>
      <c r="AA60" s="1133" t="str">
        <f t="shared" si="108"/>
        <v/>
      </c>
      <c r="AB60" s="1133" t="str">
        <f t="shared" si="108"/>
        <v/>
      </c>
      <c r="AC60" s="1133" t="str">
        <f t="shared" si="108"/>
        <v/>
      </c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spans="1:42" ht="15.75" customHeight="1" x14ac:dyDescent="0.2">
      <c r="A61" s="1"/>
      <c r="B61" s="76"/>
      <c r="C61" s="76"/>
      <c r="D61" s="76"/>
      <c r="E61" s="17"/>
      <c r="F61" s="17"/>
      <c r="G61" s="75"/>
      <c r="H61" s="15"/>
      <c r="I61" s="15"/>
      <c r="J61" s="15"/>
      <c r="K61" s="15"/>
      <c r="L61" s="15"/>
      <c r="M61" s="15"/>
      <c r="N61" s="15"/>
      <c r="O61" s="1133"/>
      <c r="P61" s="1133"/>
      <c r="Q61" s="75"/>
      <c r="R61" s="16"/>
      <c r="S61" s="17"/>
      <c r="T61" s="17"/>
      <c r="U61" s="1130"/>
      <c r="V61" s="1133"/>
      <c r="W61" s="1133"/>
      <c r="X61" s="1133"/>
      <c r="Y61" s="1133" t="str">
        <f t="shared" ref="Y61:AC61" si="109">IF(Q61="","",CEILING(Q61*1.02,0.5))</f>
        <v/>
      </c>
      <c r="Z61" s="1133" t="str">
        <f t="shared" si="109"/>
        <v/>
      </c>
      <c r="AA61" s="1133" t="str">
        <f t="shared" si="109"/>
        <v/>
      </c>
      <c r="AB61" s="1133" t="str">
        <f t="shared" si="109"/>
        <v/>
      </c>
      <c r="AC61" s="1133" t="str">
        <f t="shared" si="109"/>
        <v/>
      </c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spans="1:42" ht="15.75" customHeight="1" x14ac:dyDescent="0.2">
      <c r="A62" s="1"/>
      <c r="B62" s="76"/>
      <c r="C62" s="76"/>
      <c r="D62" s="76"/>
      <c r="E62" s="17"/>
      <c r="F62" s="17"/>
      <c r="G62" s="75"/>
      <c r="H62" s="15"/>
      <c r="I62" s="15"/>
      <c r="J62" s="15"/>
      <c r="K62" s="15"/>
      <c r="L62" s="15"/>
      <c r="M62" s="15"/>
      <c r="N62" s="15"/>
      <c r="O62" s="1133"/>
      <c r="P62" s="1133"/>
      <c r="Q62" s="75"/>
      <c r="R62" s="16"/>
      <c r="S62" s="17"/>
      <c r="T62" s="17"/>
      <c r="U62" s="1130"/>
      <c r="V62" s="1133"/>
      <c r="W62" s="1133"/>
      <c r="X62" s="1133"/>
      <c r="Y62" s="1133" t="str">
        <f t="shared" ref="Y62:AC62" si="110">IF(Q62="","",CEILING(Q62*1.02,0.5))</f>
        <v/>
      </c>
      <c r="Z62" s="1133" t="str">
        <f t="shared" si="110"/>
        <v/>
      </c>
      <c r="AA62" s="1133" t="str">
        <f t="shared" si="110"/>
        <v/>
      </c>
      <c r="AB62" s="1133" t="str">
        <f t="shared" si="110"/>
        <v/>
      </c>
      <c r="AC62" s="1133" t="str">
        <f t="shared" si="110"/>
        <v/>
      </c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spans="1:42" ht="15.75" customHeight="1" x14ac:dyDescent="0.2">
      <c r="A63" s="1"/>
      <c r="B63" s="76"/>
      <c r="C63" s="76"/>
      <c r="D63" s="76"/>
      <c r="E63" s="17"/>
      <c r="F63" s="17"/>
      <c r="G63" s="75"/>
      <c r="H63" s="15"/>
      <c r="I63" s="15"/>
      <c r="J63" s="15"/>
      <c r="K63" s="15"/>
      <c r="L63" s="15"/>
      <c r="M63" s="15"/>
      <c r="N63" s="15"/>
      <c r="O63" s="1133"/>
      <c r="P63" s="1133"/>
      <c r="Q63" s="75"/>
      <c r="R63" s="16"/>
      <c r="S63" s="17"/>
      <c r="T63" s="17"/>
      <c r="U63" s="1130"/>
      <c r="V63" s="1133"/>
      <c r="W63" s="1133"/>
      <c r="X63" s="1133"/>
      <c r="Y63" s="1133" t="str">
        <f t="shared" ref="Y63:AC63" si="111">IF(Q63="","",CEILING(Q63*1.02,0.5))</f>
        <v/>
      </c>
      <c r="Z63" s="1133" t="str">
        <f t="shared" si="111"/>
        <v/>
      </c>
      <c r="AA63" s="1133" t="str">
        <f t="shared" si="111"/>
        <v/>
      </c>
      <c r="AB63" s="1133" t="str">
        <f t="shared" si="111"/>
        <v/>
      </c>
      <c r="AC63" s="1133" t="str">
        <f t="shared" si="111"/>
        <v/>
      </c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spans="1:42" ht="15.75" customHeight="1" x14ac:dyDescent="0.2">
      <c r="A64" s="1"/>
      <c r="B64" s="76"/>
      <c r="C64" s="76"/>
      <c r="D64" s="76"/>
      <c r="E64" s="17"/>
      <c r="F64" s="17"/>
      <c r="G64" s="75"/>
      <c r="H64" s="15"/>
      <c r="I64" s="15"/>
      <c r="J64" s="15"/>
      <c r="K64" s="15"/>
      <c r="L64" s="15"/>
      <c r="M64" s="15"/>
      <c r="N64" s="15"/>
      <c r="O64" s="1133"/>
      <c r="P64" s="1133"/>
      <c r="Q64" s="75"/>
      <c r="R64" s="16"/>
      <c r="S64" s="17"/>
      <c r="T64" s="17"/>
      <c r="U64" s="1130"/>
      <c r="V64" s="1133"/>
      <c r="W64" s="1133"/>
      <c r="X64" s="1133"/>
      <c r="Y64" s="1133" t="str">
        <f t="shared" ref="Y64:AC64" si="112">IF(Q64="","",CEILING(Q64*1.02,0.5))</f>
        <v/>
      </c>
      <c r="Z64" s="1133" t="str">
        <f t="shared" si="112"/>
        <v/>
      </c>
      <c r="AA64" s="1133" t="str">
        <f t="shared" si="112"/>
        <v/>
      </c>
      <c r="AB64" s="1133" t="str">
        <f t="shared" si="112"/>
        <v/>
      </c>
      <c r="AC64" s="1133" t="str">
        <f t="shared" si="112"/>
        <v/>
      </c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spans="1:42" ht="15.75" customHeight="1" x14ac:dyDescent="0.2">
      <c r="A65" s="1"/>
      <c r="B65" s="76"/>
      <c r="C65" s="76"/>
      <c r="D65" s="76"/>
      <c r="E65" s="17"/>
      <c r="F65" s="17"/>
      <c r="G65" s="75"/>
      <c r="H65" s="15"/>
      <c r="I65" s="15"/>
      <c r="J65" s="15"/>
      <c r="K65" s="15"/>
      <c r="L65" s="15"/>
      <c r="M65" s="15"/>
      <c r="N65" s="15"/>
      <c r="O65" s="1133"/>
      <c r="P65" s="1133"/>
      <c r="Q65" s="75"/>
      <c r="R65" s="16"/>
      <c r="S65" s="17"/>
      <c r="T65" s="17"/>
      <c r="U65" s="1130"/>
      <c r="V65" s="1133"/>
      <c r="W65" s="1133"/>
      <c r="X65" s="1133"/>
      <c r="Y65" s="1133" t="str">
        <f t="shared" ref="Y65:AC65" si="113">IF(Q65="","",CEILING(Q65*1.02,0.5))</f>
        <v/>
      </c>
      <c r="Z65" s="1133" t="str">
        <f t="shared" si="113"/>
        <v/>
      </c>
      <c r="AA65" s="1133" t="str">
        <f t="shared" si="113"/>
        <v/>
      </c>
      <c r="AB65" s="1133" t="str">
        <f t="shared" si="113"/>
        <v/>
      </c>
      <c r="AC65" s="1133" t="str">
        <f t="shared" si="113"/>
        <v/>
      </c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</row>
    <row r="66" spans="1:42" ht="15.75" customHeight="1" x14ac:dyDescent="0.2">
      <c r="A66" s="1"/>
      <c r="B66" s="76"/>
      <c r="C66" s="76"/>
      <c r="D66" s="76"/>
      <c r="E66" s="17"/>
      <c r="F66" s="17"/>
      <c r="G66" s="75"/>
      <c r="H66" s="15"/>
      <c r="I66" s="15"/>
      <c r="J66" s="15"/>
      <c r="K66" s="15"/>
      <c r="L66" s="15"/>
      <c r="M66" s="15"/>
      <c r="N66" s="15"/>
      <c r="O66" s="1133"/>
      <c r="P66" s="1133"/>
      <c r="Q66" s="75"/>
      <c r="R66" s="16"/>
      <c r="S66" s="17"/>
      <c r="T66" s="17"/>
      <c r="U66" s="1130"/>
      <c r="V66" s="1133"/>
      <c r="W66" s="1133"/>
      <c r="X66" s="1133"/>
      <c r="Y66" s="1133" t="str">
        <f t="shared" ref="Y66:AC66" si="114">IF(Q66="","",CEILING(Q66*1.02,0.5))</f>
        <v/>
      </c>
      <c r="Z66" s="1133" t="str">
        <f t="shared" si="114"/>
        <v/>
      </c>
      <c r="AA66" s="1133" t="str">
        <f t="shared" si="114"/>
        <v/>
      </c>
      <c r="AB66" s="1133" t="str">
        <f t="shared" si="114"/>
        <v/>
      </c>
      <c r="AC66" s="1133" t="str">
        <f t="shared" si="114"/>
        <v/>
      </c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spans="1:42" ht="15.75" customHeight="1" x14ac:dyDescent="0.2">
      <c r="A67" s="1"/>
      <c r="B67" s="76"/>
      <c r="C67" s="76"/>
      <c r="D67" s="76"/>
      <c r="E67" s="17"/>
      <c r="F67" s="17"/>
      <c r="G67" s="75"/>
      <c r="H67" s="15"/>
      <c r="I67" s="15"/>
      <c r="J67" s="15"/>
      <c r="K67" s="15"/>
      <c r="L67" s="15"/>
      <c r="M67" s="15"/>
      <c r="N67" s="15"/>
      <c r="O67" s="1133"/>
      <c r="P67" s="1133"/>
      <c r="Q67" s="75"/>
      <c r="R67" s="16"/>
      <c r="S67" s="17"/>
      <c r="T67" s="17"/>
      <c r="U67" s="1130"/>
      <c r="V67" s="1133"/>
      <c r="W67" s="1133"/>
      <c r="X67" s="1133"/>
      <c r="Y67" s="1133" t="str">
        <f t="shared" ref="Y67:AC67" si="115">IF(Q67="","",CEILING(Q67*1.02,0.5))</f>
        <v/>
      </c>
      <c r="Z67" s="1133" t="str">
        <f t="shared" si="115"/>
        <v/>
      </c>
      <c r="AA67" s="1133" t="str">
        <f t="shared" si="115"/>
        <v/>
      </c>
      <c r="AB67" s="1133" t="str">
        <f t="shared" si="115"/>
        <v/>
      </c>
      <c r="AC67" s="1133" t="str">
        <f t="shared" si="115"/>
        <v/>
      </c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</row>
    <row r="68" spans="1:42" ht="15.75" customHeight="1" x14ac:dyDescent="0.2">
      <c r="A68" s="1"/>
      <c r="B68" s="76"/>
      <c r="C68" s="76"/>
      <c r="D68" s="76"/>
      <c r="E68" s="17"/>
      <c r="F68" s="17"/>
      <c r="G68" s="75"/>
      <c r="H68" s="15"/>
      <c r="I68" s="15"/>
      <c r="J68" s="15"/>
      <c r="K68" s="15"/>
      <c r="L68" s="15"/>
      <c r="M68" s="15"/>
      <c r="N68" s="15"/>
      <c r="O68" s="1133"/>
      <c r="P68" s="1133"/>
      <c r="Q68" s="75"/>
      <c r="R68" s="16"/>
      <c r="S68" s="17"/>
      <c r="T68" s="17"/>
      <c r="U68" s="1130"/>
      <c r="V68" s="1133"/>
      <c r="W68" s="1133"/>
      <c r="X68" s="1133"/>
      <c r="Y68" s="1133" t="str">
        <f t="shared" ref="Y68:AC68" si="116">IF(Q68="","",CEILING(Q68*1.02,0.5))</f>
        <v/>
      </c>
      <c r="Z68" s="1133" t="str">
        <f t="shared" si="116"/>
        <v/>
      </c>
      <c r="AA68" s="1133" t="str">
        <f t="shared" si="116"/>
        <v/>
      </c>
      <c r="AB68" s="1133" t="str">
        <f t="shared" si="116"/>
        <v/>
      </c>
      <c r="AC68" s="1133" t="str">
        <f t="shared" si="116"/>
        <v/>
      </c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spans="1:42" ht="15.75" customHeight="1" x14ac:dyDescent="0.2">
      <c r="A69" s="1"/>
      <c r="B69" s="76"/>
      <c r="C69" s="76"/>
      <c r="D69" s="76"/>
      <c r="E69" s="17"/>
      <c r="F69" s="17"/>
      <c r="G69" s="75"/>
      <c r="H69" s="15"/>
      <c r="I69" s="15"/>
      <c r="J69" s="15"/>
      <c r="K69" s="15"/>
      <c r="L69" s="15"/>
      <c r="M69" s="15"/>
      <c r="N69" s="15"/>
      <c r="O69" s="1133"/>
      <c r="P69" s="1133"/>
      <c r="Q69" s="75"/>
      <c r="R69" s="16"/>
      <c r="S69" s="17"/>
      <c r="T69" s="17"/>
      <c r="U69" s="1130"/>
      <c r="V69" s="1133"/>
      <c r="W69" s="1133"/>
      <c r="X69" s="1133"/>
      <c r="Y69" s="1133" t="str">
        <f t="shared" ref="Y69:AC69" si="117">IF(Q69="","",CEILING(Q69*1.02,0.5))</f>
        <v/>
      </c>
      <c r="Z69" s="1133" t="str">
        <f t="shared" si="117"/>
        <v/>
      </c>
      <c r="AA69" s="1133" t="str">
        <f t="shared" si="117"/>
        <v/>
      </c>
      <c r="AB69" s="1133" t="str">
        <f t="shared" si="117"/>
        <v/>
      </c>
      <c r="AC69" s="1133" t="str">
        <f t="shared" si="117"/>
        <v/>
      </c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</row>
    <row r="70" spans="1:42" ht="15.75" customHeight="1" x14ac:dyDescent="0.2">
      <c r="A70" s="1"/>
      <c r="B70" s="76"/>
      <c r="C70" s="76"/>
      <c r="D70" s="76"/>
      <c r="E70" s="17"/>
      <c r="F70" s="17"/>
      <c r="G70" s="75"/>
      <c r="H70" s="15"/>
      <c r="I70" s="15"/>
      <c r="J70" s="15"/>
      <c r="K70" s="15"/>
      <c r="L70" s="15"/>
      <c r="M70" s="15"/>
      <c r="N70" s="15"/>
      <c r="O70" s="1133"/>
      <c r="P70" s="1133"/>
      <c r="Q70" s="75"/>
      <c r="R70" s="16"/>
      <c r="S70" s="17"/>
      <c r="T70" s="17"/>
      <c r="U70" s="1130"/>
      <c r="V70" s="1133"/>
      <c r="W70" s="1133"/>
      <c r="X70" s="1133"/>
      <c r="Y70" s="1133" t="str">
        <f t="shared" ref="Y70:AC70" si="118">IF(Q70="","",CEILING(Q70*1.02,0.5))</f>
        <v/>
      </c>
      <c r="Z70" s="1133" t="str">
        <f t="shared" si="118"/>
        <v/>
      </c>
      <c r="AA70" s="1133" t="str">
        <f t="shared" si="118"/>
        <v/>
      </c>
      <c r="AB70" s="1133" t="str">
        <f t="shared" si="118"/>
        <v/>
      </c>
      <c r="AC70" s="1133" t="str">
        <f t="shared" si="118"/>
        <v/>
      </c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spans="1:42" ht="15.75" customHeight="1" x14ac:dyDescent="0.2">
      <c r="A71" s="1"/>
      <c r="B71" s="76"/>
      <c r="C71" s="76"/>
      <c r="D71" s="76"/>
      <c r="E71" s="17"/>
      <c r="F71" s="17"/>
      <c r="G71" s="75"/>
      <c r="H71" s="15"/>
      <c r="I71" s="15"/>
      <c r="J71" s="15"/>
      <c r="K71" s="15"/>
      <c r="L71" s="15"/>
      <c r="M71" s="15"/>
      <c r="N71" s="15"/>
      <c r="O71" s="1133"/>
      <c r="P71" s="1133"/>
      <c r="Q71" s="75"/>
      <c r="R71" s="16"/>
      <c r="S71" s="17"/>
      <c r="T71" s="17"/>
      <c r="U71" s="1130"/>
      <c r="V71" s="1133"/>
      <c r="W71" s="1133"/>
      <c r="X71" s="1133"/>
      <c r="Y71" s="1133" t="str">
        <f t="shared" ref="Y71:AC71" si="119">IF(Q71="","",CEILING(Q71*1.02,0.5))</f>
        <v/>
      </c>
      <c r="Z71" s="1133" t="str">
        <f t="shared" si="119"/>
        <v/>
      </c>
      <c r="AA71" s="1133" t="str">
        <f t="shared" si="119"/>
        <v/>
      </c>
      <c r="AB71" s="1133" t="str">
        <f t="shared" si="119"/>
        <v/>
      </c>
      <c r="AC71" s="1133" t="str">
        <f t="shared" si="119"/>
        <v/>
      </c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</row>
    <row r="72" spans="1:42" ht="15.75" customHeight="1" x14ac:dyDescent="0.2">
      <c r="A72" s="1"/>
      <c r="B72" s="76"/>
      <c r="C72" s="76"/>
      <c r="D72" s="76"/>
      <c r="E72" s="17"/>
      <c r="F72" s="17"/>
      <c r="G72" s="75"/>
      <c r="H72" s="15"/>
      <c r="I72" s="15"/>
      <c r="J72" s="15"/>
      <c r="K72" s="15"/>
      <c r="L72" s="15"/>
      <c r="M72" s="15"/>
      <c r="N72" s="15"/>
      <c r="O72" s="1133"/>
      <c r="P72" s="1133"/>
      <c r="Q72" s="75"/>
      <c r="R72" s="16"/>
      <c r="S72" s="17"/>
      <c r="T72" s="17"/>
      <c r="U72" s="1130"/>
      <c r="V72" s="1133"/>
      <c r="W72" s="1133"/>
      <c r="X72" s="1133"/>
      <c r="Y72" s="1133" t="str">
        <f t="shared" ref="Y72:AC72" si="120">IF(Q72="","",CEILING(Q72*1.02,0.5))</f>
        <v/>
      </c>
      <c r="Z72" s="1133" t="str">
        <f t="shared" si="120"/>
        <v/>
      </c>
      <c r="AA72" s="1133" t="str">
        <f t="shared" si="120"/>
        <v/>
      </c>
      <c r="AB72" s="1133" t="str">
        <f t="shared" si="120"/>
        <v/>
      </c>
      <c r="AC72" s="1133" t="str">
        <f t="shared" si="120"/>
        <v/>
      </c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spans="1:42" ht="15.75" customHeight="1" x14ac:dyDescent="0.2">
      <c r="A73" s="1"/>
      <c r="B73" s="76"/>
      <c r="C73" s="76"/>
      <c r="D73" s="76"/>
      <c r="E73" s="17"/>
      <c r="F73" s="17"/>
      <c r="G73" s="75"/>
      <c r="H73" s="15"/>
      <c r="I73" s="15"/>
      <c r="J73" s="15"/>
      <c r="K73" s="15"/>
      <c r="L73" s="15"/>
      <c r="M73" s="15"/>
      <c r="N73" s="15"/>
      <c r="O73" s="1133"/>
      <c r="P73" s="1133"/>
      <c r="Q73" s="75"/>
      <c r="R73" s="16"/>
      <c r="S73" s="17"/>
      <c r="T73" s="17"/>
      <c r="U73" s="1130"/>
      <c r="V73" s="1133"/>
      <c r="W73" s="1133"/>
      <c r="X73" s="1133"/>
      <c r="Y73" s="1133" t="str">
        <f t="shared" ref="Y73:AC73" si="121">IF(Q73="","",CEILING(Q73*1.02,0.5))</f>
        <v/>
      </c>
      <c r="Z73" s="1133" t="str">
        <f t="shared" si="121"/>
        <v/>
      </c>
      <c r="AA73" s="1133" t="str">
        <f t="shared" si="121"/>
        <v/>
      </c>
      <c r="AB73" s="1133" t="str">
        <f t="shared" si="121"/>
        <v/>
      </c>
      <c r="AC73" s="1133" t="str">
        <f t="shared" si="121"/>
        <v/>
      </c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spans="1:42" ht="15.75" customHeight="1" x14ac:dyDescent="0.2">
      <c r="A74" s="1"/>
      <c r="B74" s="76"/>
      <c r="C74" s="76"/>
      <c r="D74" s="76"/>
      <c r="E74" s="17"/>
      <c r="F74" s="17"/>
      <c r="G74" s="75"/>
      <c r="H74" s="15"/>
      <c r="I74" s="15"/>
      <c r="J74" s="15"/>
      <c r="K74" s="15"/>
      <c r="L74" s="15"/>
      <c r="M74" s="15"/>
      <c r="N74" s="15"/>
      <c r="O74" s="1133"/>
      <c r="P74" s="1133"/>
      <c r="Q74" s="75"/>
      <c r="R74" s="16"/>
      <c r="S74" s="17"/>
      <c r="T74" s="17"/>
      <c r="U74" s="1130"/>
      <c r="V74" s="1133"/>
      <c r="W74" s="1133"/>
      <c r="X74" s="1133"/>
      <c r="Y74" s="1133" t="str">
        <f t="shared" ref="Y74:AC74" si="122">IF(Q74="","",CEILING(Q74*1.02,0.5))</f>
        <v/>
      </c>
      <c r="Z74" s="1133" t="str">
        <f t="shared" si="122"/>
        <v/>
      </c>
      <c r="AA74" s="1133" t="str">
        <f t="shared" si="122"/>
        <v/>
      </c>
      <c r="AB74" s="1133" t="str">
        <f t="shared" si="122"/>
        <v/>
      </c>
      <c r="AC74" s="1133" t="str">
        <f t="shared" si="122"/>
        <v/>
      </c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spans="1:42" ht="15.75" customHeight="1" x14ac:dyDescent="0.2">
      <c r="A75" s="1"/>
      <c r="B75" s="76"/>
      <c r="C75" s="76"/>
      <c r="D75" s="76"/>
      <c r="E75" s="17"/>
      <c r="F75" s="17"/>
      <c r="G75" s="75"/>
      <c r="H75" s="15"/>
      <c r="I75" s="15"/>
      <c r="J75" s="15"/>
      <c r="K75" s="15"/>
      <c r="L75" s="15"/>
      <c r="M75" s="15"/>
      <c r="N75" s="15"/>
      <c r="O75" s="1133"/>
      <c r="P75" s="1133"/>
      <c r="Q75" s="75"/>
      <c r="R75" s="16"/>
      <c r="S75" s="17"/>
      <c r="T75" s="17"/>
      <c r="U75" s="1130"/>
      <c r="V75" s="1133"/>
      <c r="W75" s="1133"/>
      <c r="X75" s="1133"/>
      <c r="Y75" s="1133" t="str">
        <f t="shared" ref="Y75:AC75" si="123">IF(Q75="","",CEILING(Q75*1.02,0.5))</f>
        <v/>
      </c>
      <c r="Z75" s="1133" t="str">
        <f t="shared" si="123"/>
        <v/>
      </c>
      <c r="AA75" s="1133" t="str">
        <f t="shared" si="123"/>
        <v/>
      </c>
      <c r="AB75" s="1133" t="str">
        <f t="shared" si="123"/>
        <v/>
      </c>
      <c r="AC75" s="1133" t="str">
        <f t="shared" si="123"/>
        <v/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spans="1:42" ht="15.75" customHeight="1" x14ac:dyDescent="0.2">
      <c r="A76" s="1"/>
      <c r="B76" s="76"/>
      <c r="C76" s="76"/>
      <c r="D76" s="76"/>
      <c r="E76" s="17"/>
      <c r="F76" s="17"/>
      <c r="G76" s="75"/>
      <c r="H76" s="15"/>
      <c r="I76" s="15"/>
      <c r="J76" s="15"/>
      <c r="K76" s="15"/>
      <c r="L76" s="15"/>
      <c r="M76" s="15"/>
      <c r="N76" s="15"/>
      <c r="O76" s="1133"/>
      <c r="P76" s="1133"/>
      <c r="Q76" s="75"/>
      <c r="R76" s="16"/>
      <c r="S76" s="17"/>
      <c r="T76" s="17"/>
      <c r="U76" s="1130"/>
      <c r="V76" s="1133"/>
      <c r="W76" s="1133"/>
      <c r="X76" s="1133"/>
      <c r="Y76" s="1133" t="str">
        <f t="shared" ref="Y76:AC76" si="124">IF(Q76="","",CEILING(Q76*1.02,0.5))</f>
        <v/>
      </c>
      <c r="Z76" s="1133" t="str">
        <f t="shared" si="124"/>
        <v/>
      </c>
      <c r="AA76" s="1133" t="str">
        <f t="shared" si="124"/>
        <v/>
      </c>
      <c r="AB76" s="1133" t="str">
        <f t="shared" si="124"/>
        <v/>
      </c>
      <c r="AC76" s="1133" t="str">
        <f t="shared" si="124"/>
        <v/>
      </c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spans="1:42" ht="15.75" customHeight="1" x14ac:dyDescent="0.2">
      <c r="A77" s="1"/>
      <c r="B77" s="76"/>
      <c r="C77" s="76"/>
      <c r="D77" s="76"/>
      <c r="E77" s="17"/>
      <c r="F77" s="17"/>
      <c r="G77" s="75"/>
      <c r="H77" s="15"/>
      <c r="I77" s="15"/>
      <c r="J77" s="15"/>
      <c r="K77" s="15"/>
      <c r="L77" s="15"/>
      <c r="M77" s="15"/>
      <c r="N77" s="15"/>
      <c r="O77" s="1133"/>
      <c r="P77" s="1133"/>
      <c r="Q77" s="75"/>
      <c r="R77" s="16"/>
      <c r="S77" s="17"/>
      <c r="T77" s="17"/>
      <c r="U77" s="1130"/>
      <c r="V77" s="1133"/>
      <c r="W77" s="1133"/>
      <c r="X77" s="1133"/>
      <c r="Y77" s="1133" t="str">
        <f t="shared" ref="Y77:AC77" si="125">IF(Q77="","",CEILING(Q77*1.02,0.5))</f>
        <v/>
      </c>
      <c r="Z77" s="1133" t="str">
        <f t="shared" si="125"/>
        <v/>
      </c>
      <c r="AA77" s="1133" t="str">
        <f t="shared" si="125"/>
        <v/>
      </c>
      <c r="AB77" s="1133" t="str">
        <f t="shared" si="125"/>
        <v/>
      </c>
      <c r="AC77" s="1133" t="str">
        <f t="shared" si="125"/>
        <v/>
      </c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spans="1:42" ht="15.75" customHeight="1" x14ac:dyDescent="0.2">
      <c r="A78" s="1"/>
      <c r="B78" s="76"/>
      <c r="C78" s="76"/>
      <c r="D78" s="76"/>
      <c r="E78" s="17"/>
      <c r="F78" s="17"/>
      <c r="G78" s="75"/>
      <c r="H78" s="15"/>
      <c r="I78" s="15"/>
      <c r="J78" s="15"/>
      <c r="K78" s="15"/>
      <c r="L78" s="15"/>
      <c r="M78" s="15"/>
      <c r="N78" s="15"/>
      <c r="O78" s="1133"/>
      <c r="P78" s="1133"/>
      <c r="Q78" s="75"/>
      <c r="R78" s="16"/>
      <c r="S78" s="17"/>
      <c r="T78" s="17"/>
      <c r="U78" s="1130"/>
      <c r="V78" s="1133"/>
      <c r="W78" s="1133"/>
      <c r="X78" s="1133"/>
      <c r="Y78" s="1133" t="str">
        <f t="shared" ref="Y78:AC78" si="126">IF(Q78="","",CEILING(Q78*1.02,0.5))</f>
        <v/>
      </c>
      <c r="Z78" s="1133" t="str">
        <f t="shared" si="126"/>
        <v/>
      </c>
      <c r="AA78" s="1133" t="str">
        <f t="shared" si="126"/>
        <v/>
      </c>
      <c r="AB78" s="1133" t="str">
        <f t="shared" si="126"/>
        <v/>
      </c>
      <c r="AC78" s="1133" t="str">
        <f t="shared" si="126"/>
        <v/>
      </c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spans="1:42" ht="15.75" customHeight="1" x14ac:dyDescent="0.2">
      <c r="A79" s="1"/>
      <c r="B79" s="76"/>
      <c r="C79" s="76"/>
      <c r="D79" s="76"/>
      <c r="E79" s="17"/>
      <c r="F79" s="17"/>
      <c r="G79" s="75"/>
      <c r="H79" s="15"/>
      <c r="I79" s="15"/>
      <c r="J79" s="15"/>
      <c r="K79" s="15"/>
      <c r="L79" s="15"/>
      <c r="M79" s="15"/>
      <c r="N79" s="15"/>
      <c r="O79" s="1133"/>
      <c r="P79" s="1133"/>
      <c r="Q79" s="75"/>
      <c r="R79" s="16"/>
      <c r="S79" s="17"/>
      <c r="T79" s="17"/>
      <c r="U79" s="1130"/>
      <c r="V79" s="1133"/>
      <c r="W79" s="1133"/>
      <c r="X79" s="1133"/>
      <c r="Y79" s="1133" t="str">
        <f t="shared" ref="Y79:AC79" si="127">IF(Q79="","",CEILING(Q79*1.02,0.5))</f>
        <v/>
      </c>
      <c r="Z79" s="1133" t="str">
        <f t="shared" si="127"/>
        <v/>
      </c>
      <c r="AA79" s="1133" t="str">
        <f t="shared" si="127"/>
        <v/>
      </c>
      <c r="AB79" s="1133" t="str">
        <f t="shared" si="127"/>
        <v/>
      </c>
      <c r="AC79" s="1133" t="str">
        <f t="shared" si="127"/>
        <v/>
      </c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spans="1:42" ht="15.75" customHeight="1" x14ac:dyDescent="0.2">
      <c r="A80" s="1"/>
      <c r="B80" s="76"/>
      <c r="C80" s="76"/>
      <c r="D80" s="76"/>
      <c r="E80" s="17"/>
      <c r="F80" s="17"/>
      <c r="G80" s="75"/>
      <c r="H80" s="15"/>
      <c r="I80" s="15"/>
      <c r="J80" s="15"/>
      <c r="K80" s="15"/>
      <c r="L80" s="15"/>
      <c r="M80" s="15"/>
      <c r="N80" s="15"/>
      <c r="O80" s="1133"/>
      <c r="P80" s="1133"/>
      <c r="Q80" s="75"/>
      <c r="R80" s="16"/>
      <c r="S80" s="17"/>
      <c r="T80" s="17"/>
      <c r="U80" s="1130"/>
      <c r="V80" s="1133"/>
      <c r="W80" s="1133"/>
      <c r="X80" s="1133"/>
      <c r="Y80" s="1133" t="str">
        <f t="shared" ref="Y80:AC80" si="128">IF(Q80="","",CEILING(Q80*1.02,0.5))</f>
        <v/>
      </c>
      <c r="Z80" s="1133" t="str">
        <f t="shared" si="128"/>
        <v/>
      </c>
      <c r="AA80" s="1133" t="str">
        <f t="shared" si="128"/>
        <v/>
      </c>
      <c r="AB80" s="1133" t="str">
        <f t="shared" si="128"/>
        <v/>
      </c>
      <c r="AC80" s="1133" t="str">
        <f t="shared" si="128"/>
        <v/>
      </c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spans="1:42" ht="15.75" customHeight="1" x14ac:dyDescent="0.2">
      <c r="A81" s="1"/>
      <c r="B81" s="76"/>
      <c r="C81" s="76"/>
      <c r="D81" s="76"/>
      <c r="E81" s="17"/>
      <c r="F81" s="17"/>
      <c r="G81" s="75"/>
      <c r="H81" s="15"/>
      <c r="I81" s="15"/>
      <c r="J81" s="15"/>
      <c r="K81" s="15"/>
      <c r="L81" s="15"/>
      <c r="M81" s="15"/>
      <c r="N81" s="15"/>
      <c r="O81" s="1133"/>
      <c r="P81" s="1133"/>
      <c r="Q81" s="75"/>
      <c r="R81" s="16"/>
      <c r="S81" s="17"/>
      <c r="T81" s="17"/>
      <c r="U81" s="1130"/>
      <c r="V81" s="1133"/>
      <c r="W81" s="1133"/>
      <c r="X81" s="1133"/>
      <c r="Y81" s="1133" t="str">
        <f t="shared" ref="Y81:AC81" si="129">IF(Q81="","",CEILING(Q81*1.02,0.5))</f>
        <v/>
      </c>
      <c r="Z81" s="1133" t="str">
        <f t="shared" si="129"/>
        <v/>
      </c>
      <c r="AA81" s="1133" t="str">
        <f t="shared" si="129"/>
        <v/>
      </c>
      <c r="AB81" s="1133" t="str">
        <f t="shared" si="129"/>
        <v/>
      </c>
      <c r="AC81" s="1133" t="str">
        <f t="shared" si="129"/>
        <v/>
      </c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spans="1:42" ht="15.75" customHeight="1" x14ac:dyDescent="0.2">
      <c r="A82" s="1"/>
      <c r="B82" s="76"/>
      <c r="C82" s="76"/>
      <c r="D82" s="76"/>
      <c r="E82" s="17"/>
      <c r="F82" s="17"/>
      <c r="G82" s="75"/>
      <c r="H82" s="15"/>
      <c r="I82" s="15"/>
      <c r="J82" s="15"/>
      <c r="K82" s="15"/>
      <c r="L82" s="15"/>
      <c r="M82" s="15"/>
      <c r="N82" s="15"/>
      <c r="O82" s="1133"/>
      <c r="P82" s="1133"/>
      <c r="Q82" s="75"/>
      <c r="R82" s="16"/>
      <c r="S82" s="17"/>
      <c r="T82" s="17"/>
      <c r="U82" s="1130"/>
      <c r="V82" s="1133"/>
      <c r="W82" s="1133"/>
      <c r="X82" s="1133"/>
      <c r="Y82" s="1133" t="str">
        <f t="shared" ref="Y82:AC82" si="130">IF(Q82="","",CEILING(Q82*1.02,0.5))</f>
        <v/>
      </c>
      <c r="Z82" s="1133" t="str">
        <f t="shared" si="130"/>
        <v/>
      </c>
      <c r="AA82" s="1133" t="str">
        <f t="shared" si="130"/>
        <v/>
      </c>
      <c r="AB82" s="1133" t="str">
        <f t="shared" si="130"/>
        <v/>
      </c>
      <c r="AC82" s="1133" t="str">
        <f t="shared" si="130"/>
        <v/>
      </c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spans="1:42" ht="15.75" customHeight="1" x14ac:dyDescent="0.2">
      <c r="A83" s="1"/>
      <c r="B83" s="76"/>
      <c r="C83" s="76"/>
      <c r="D83" s="76"/>
      <c r="E83" s="17"/>
      <c r="F83" s="17"/>
      <c r="G83" s="75"/>
      <c r="H83" s="15"/>
      <c r="I83" s="15"/>
      <c r="J83" s="15"/>
      <c r="K83" s="15"/>
      <c r="L83" s="15"/>
      <c r="M83" s="15"/>
      <c r="N83" s="15"/>
      <c r="O83" s="1133"/>
      <c r="P83" s="1133"/>
      <c r="Q83" s="75"/>
      <c r="R83" s="16"/>
      <c r="S83" s="17"/>
      <c r="T83" s="17"/>
      <c r="U83" s="1130"/>
      <c r="V83" s="1133"/>
      <c r="W83" s="1133"/>
      <c r="X83" s="1133"/>
      <c r="Y83" s="1133" t="str">
        <f t="shared" ref="Y83:AC83" si="131">IF(Q83="","",CEILING(Q83*1.02,0.5))</f>
        <v/>
      </c>
      <c r="Z83" s="1133" t="str">
        <f t="shared" si="131"/>
        <v/>
      </c>
      <c r="AA83" s="1133" t="str">
        <f t="shared" si="131"/>
        <v/>
      </c>
      <c r="AB83" s="1133" t="str">
        <f t="shared" si="131"/>
        <v/>
      </c>
      <c r="AC83" s="1133" t="str">
        <f t="shared" si="131"/>
        <v/>
      </c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spans="1:42" ht="15.75" customHeight="1" x14ac:dyDescent="0.2">
      <c r="A84" s="1"/>
      <c r="B84" s="76"/>
      <c r="C84" s="76"/>
      <c r="D84" s="76"/>
      <c r="E84" s="17"/>
      <c r="F84" s="17"/>
      <c r="G84" s="75"/>
      <c r="H84" s="15"/>
      <c r="I84" s="15"/>
      <c r="J84" s="15"/>
      <c r="K84" s="15"/>
      <c r="L84" s="15"/>
      <c r="M84" s="15"/>
      <c r="N84" s="15"/>
      <c r="O84" s="1133"/>
      <c r="P84" s="1133"/>
      <c r="Q84" s="75"/>
      <c r="R84" s="16"/>
      <c r="S84" s="17"/>
      <c r="T84" s="17"/>
      <c r="U84" s="1130"/>
      <c r="V84" s="1133"/>
      <c r="W84" s="1133"/>
      <c r="X84" s="1133"/>
      <c r="Y84" s="1133" t="str">
        <f t="shared" ref="Y84:AC84" si="132">IF(Q84="","",CEILING(Q84*1.02,0.5))</f>
        <v/>
      </c>
      <c r="Z84" s="1133" t="str">
        <f t="shared" si="132"/>
        <v/>
      </c>
      <c r="AA84" s="1133" t="str">
        <f t="shared" si="132"/>
        <v/>
      </c>
      <c r="AB84" s="1133" t="str">
        <f t="shared" si="132"/>
        <v/>
      </c>
      <c r="AC84" s="1133" t="str">
        <f t="shared" si="132"/>
        <v/>
      </c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spans="1:42" ht="15.75" customHeight="1" x14ac:dyDescent="0.2">
      <c r="A85" s="1"/>
      <c r="B85" s="76"/>
      <c r="C85" s="76"/>
      <c r="D85" s="76"/>
      <c r="E85" s="17"/>
      <c r="F85" s="17"/>
      <c r="G85" s="75"/>
      <c r="H85" s="15"/>
      <c r="I85" s="15"/>
      <c r="J85" s="15"/>
      <c r="K85" s="15"/>
      <c r="L85" s="15"/>
      <c r="M85" s="15"/>
      <c r="N85" s="15"/>
      <c r="O85" s="1133"/>
      <c r="P85" s="1133"/>
      <c r="Q85" s="75"/>
      <c r="R85" s="16"/>
      <c r="S85" s="17"/>
      <c r="T85" s="17"/>
      <c r="U85" s="1130"/>
      <c r="V85" s="1133"/>
      <c r="W85" s="1133"/>
      <c r="X85" s="1133"/>
      <c r="Y85" s="1133" t="str">
        <f t="shared" ref="Y85:AC85" si="133">IF(Q85="","",CEILING(Q85*1.02,0.5))</f>
        <v/>
      </c>
      <c r="Z85" s="1133" t="str">
        <f t="shared" si="133"/>
        <v/>
      </c>
      <c r="AA85" s="1133" t="str">
        <f t="shared" si="133"/>
        <v/>
      </c>
      <c r="AB85" s="1133" t="str">
        <f t="shared" si="133"/>
        <v/>
      </c>
      <c r="AC85" s="1133" t="str">
        <f t="shared" si="133"/>
        <v/>
      </c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</row>
    <row r="86" spans="1:42" ht="15.75" customHeight="1" x14ac:dyDescent="0.2">
      <c r="A86" s="1"/>
      <c r="B86" s="76"/>
      <c r="C86" s="76"/>
      <c r="D86" s="76"/>
      <c r="E86" s="17"/>
      <c r="F86" s="17"/>
      <c r="G86" s="75"/>
      <c r="H86" s="15"/>
      <c r="I86" s="15"/>
      <c r="J86" s="15"/>
      <c r="K86" s="15"/>
      <c r="L86" s="15"/>
      <c r="M86" s="15"/>
      <c r="N86" s="15"/>
      <c r="O86" s="1133"/>
      <c r="P86" s="1133"/>
      <c r="Q86" s="75"/>
      <c r="R86" s="16"/>
      <c r="S86" s="17"/>
      <c r="T86" s="17"/>
      <c r="U86" s="1130"/>
      <c r="V86" s="1133"/>
      <c r="W86" s="1133"/>
      <c r="X86" s="1133"/>
      <c r="Y86" s="1133" t="str">
        <f t="shared" ref="Y86:AC86" si="134">IF(Q86="","",CEILING(Q86*1.02,0.5))</f>
        <v/>
      </c>
      <c r="Z86" s="1133" t="str">
        <f t="shared" si="134"/>
        <v/>
      </c>
      <c r="AA86" s="1133" t="str">
        <f t="shared" si="134"/>
        <v/>
      </c>
      <c r="AB86" s="1133" t="str">
        <f t="shared" si="134"/>
        <v/>
      </c>
      <c r="AC86" s="1133" t="str">
        <f t="shared" si="134"/>
        <v/>
      </c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spans="1:42" ht="15.75" customHeight="1" x14ac:dyDescent="0.2">
      <c r="A87" s="1"/>
      <c r="B87" s="76"/>
      <c r="C87" s="76"/>
      <c r="D87" s="76"/>
      <c r="E87" s="17"/>
      <c r="F87" s="17"/>
      <c r="G87" s="75"/>
      <c r="H87" s="15"/>
      <c r="I87" s="15"/>
      <c r="J87" s="15"/>
      <c r="K87" s="15"/>
      <c r="L87" s="15"/>
      <c r="M87" s="15"/>
      <c r="N87" s="15"/>
      <c r="O87" s="1133"/>
      <c r="P87" s="1133"/>
      <c r="Q87" s="75"/>
      <c r="R87" s="16"/>
      <c r="S87" s="17"/>
      <c r="T87" s="17"/>
      <c r="U87" s="1130"/>
      <c r="V87" s="1133"/>
      <c r="W87" s="1133"/>
      <c r="X87" s="1133"/>
      <c r="Y87" s="1133" t="str">
        <f t="shared" ref="Y87:AC87" si="135">IF(Q87="","",CEILING(Q87*1.02,0.5))</f>
        <v/>
      </c>
      <c r="Z87" s="1133" t="str">
        <f t="shared" si="135"/>
        <v/>
      </c>
      <c r="AA87" s="1133" t="str">
        <f t="shared" si="135"/>
        <v/>
      </c>
      <c r="AB87" s="1133" t="str">
        <f t="shared" si="135"/>
        <v/>
      </c>
      <c r="AC87" s="1133" t="str">
        <f t="shared" si="135"/>
        <v/>
      </c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spans="1:42" ht="15.75" customHeight="1" x14ac:dyDescent="0.2">
      <c r="A88" s="1"/>
      <c r="B88" s="76"/>
      <c r="C88" s="76"/>
      <c r="D88" s="76"/>
      <c r="E88" s="17"/>
      <c r="F88" s="17"/>
      <c r="G88" s="75"/>
      <c r="H88" s="15"/>
      <c r="I88" s="15"/>
      <c r="J88" s="15"/>
      <c r="K88" s="15"/>
      <c r="L88" s="15"/>
      <c r="M88" s="15"/>
      <c r="N88" s="15"/>
      <c r="O88" s="1133"/>
      <c r="P88" s="1133"/>
      <c r="Q88" s="75"/>
      <c r="R88" s="16"/>
      <c r="S88" s="17"/>
      <c r="T88" s="17"/>
      <c r="U88" s="1130"/>
      <c r="V88" s="1133"/>
      <c r="W88" s="1133"/>
      <c r="X88" s="1133"/>
      <c r="Y88" s="1133" t="str">
        <f t="shared" ref="Y88:AC88" si="136">IF(Q88="","",CEILING(Q88*1.02,0.5))</f>
        <v/>
      </c>
      <c r="Z88" s="1133" t="str">
        <f t="shared" si="136"/>
        <v/>
      </c>
      <c r="AA88" s="1133" t="str">
        <f t="shared" si="136"/>
        <v/>
      </c>
      <c r="AB88" s="1133" t="str">
        <f t="shared" si="136"/>
        <v/>
      </c>
      <c r="AC88" s="1133" t="str">
        <f t="shared" si="136"/>
        <v/>
      </c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spans="1:42" ht="15.75" customHeight="1" x14ac:dyDescent="0.2">
      <c r="A89" s="1"/>
      <c r="B89" s="76"/>
      <c r="C89" s="76"/>
      <c r="D89" s="76"/>
      <c r="E89" s="17"/>
      <c r="F89" s="17"/>
      <c r="G89" s="75"/>
      <c r="H89" s="15"/>
      <c r="I89" s="15"/>
      <c r="J89" s="15"/>
      <c r="K89" s="15"/>
      <c r="L89" s="15"/>
      <c r="M89" s="15"/>
      <c r="N89" s="15"/>
      <c r="O89" s="1133"/>
      <c r="P89" s="1133"/>
      <c r="Q89" s="75"/>
      <c r="R89" s="16"/>
      <c r="S89" s="17"/>
      <c r="T89" s="17"/>
      <c r="U89" s="1130"/>
      <c r="V89" s="1133"/>
      <c r="W89" s="1133"/>
      <c r="X89" s="1133"/>
      <c r="Y89" s="1133" t="str">
        <f t="shared" ref="Y89:AC89" si="137">IF(Q89="","",CEILING(Q89*1.02,0.5))</f>
        <v/>
      </c>
      <c r="Z89" s="1133" t="str">
        <f t="shared" si="137"/>
        <v/>
      </c>
      <c r="AA89" s="1133" t="str">
        <f t="shared" si="137"/>
        <v/>
      </c>
      <c r="AB89" s="1133" t="str">
        <f t="shared" si="137"/>
        <v/>
      </c>
      <c r="AC89" s="1133" t="str">
        <f t="shared" si="137"/>
        <v/>
      </c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</row>
    <row r="90" spans="1:42" ht="15.75" customHeight="1" x14ac:dyDescent="0.2">
      <c r="A90" s="1"/>
      <c r="B90" s="76"/>
      <c r="C90" s="76"/>
      <c r="D90" s="76"/>
      <c r="E90" s="17"/>
      <c r="F90" s="17"/>
      <c r="G90" s="75"/>
      <c r="H90" s="15"/>
      <c r="I90" s="15"/>
      <c r="J90" s="15"/>
      <c r="K90" s="15"/>
      <c r="L90" s="15"/>
      <c r="M90" s="15"/>
      <c r="N90" s="15"/>
      <c r="O90" s="1133"/>
      <c r="P90" s="1133"/>
      <c r="Q90" s="75"/>
      <c r="R90" s="16"/>
      <c r="S90" s="17"/>
      <c r="T90" s="17"/>
      <c r="U90" s="1130"/>
      <c r="V90" s="1133"/>
      <c r="W90" s="1133"/>
      <c r="X90" s="1133"/>
      <c r="Y90" s="1133" t="str">
        <f t="shared" ref="Y90:AC90" si="138">IF(Q90="","",CEILING(Q90*1.02,0.5))</f>
        <v/>
      </c>
      <c r="Z90" s="1133" t="str">
        <f t="shared" si="138"/>
        <v/>
      </c>
      <c r="AA90" s="1133" t="str">
        <f t="shared" si="138"/>
        <v/>
      </c>
      <c r="AB90" s="1133" t="str">
        <f t="shared" si="138"/>
        <v/>
      </c>
      <c r="AC90" s="1133" t="str">
        <f t="shared" si="138"/>
        <v/>
      </c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spans="1:42" ht="15.75" customHeight="1" x14ac:dyDescent="0.2">
      <c r="A91" s="1"/>
      <c r="B91" s="76"/>
      <c r="C91" s="76"/>
      <c r="D91" s="76"/>
      <c r="E91" s="17"/>
      <c r="F91" s="17"/>
      <c r="G91" s="75"/>
      <c r="H91" s="15"/>
      <c r="I91" s="15"/>
      <c r="J91" s="15"/>
      <c r="K91" s="15"/>
      <c r="L91" s="15"/>
      <c r="M91" s="15"/>
      <c r="N91" s="15"/>
      <c r="O91" s="1133"/>
      <c r="P91" s="1133"/>
      <c r="Q91" s="75"/>
      <c r="R91" s="16"/>
      <c r="S91" s="17"/>
      <c r="T91" s="17"/>
      <c r="U91" s="1130"/>
      <c r="V91" s="1133"/>
      <c r="W91" s="1133"/>
      <c r="X91" s="1133"/>
      <c r="Y91" s="1133" t="str">
        <f t="shared" ref="Y91:AC91" si="139">IF(Q91="","",CEILING(Q91*1.02,0.5))</f>
        <v/>
      </c>
      <c r="Z91" s="1133" t="str">
        <f t="shared" si="139"/>
        <v/>
      </c>
      <c r="AA91" s="1133" t="str">
        <f t="shared" si="139"/>
        <v/>
      </c>
      <c r="AB91" s="1133" t="str">
        <f t="shared" si="139"/>
        <v/>
      </c>
      <c r="AC91" s="1133" t="str">
        <f t="shared" si="139"/>
        <v/>
      </c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42" ht="15.75" customHeight="1" x14ac:dyDescent="0.2">
      <c r="A92" s="1"/>
      <c r="B92" s="76"/>
      <c r="C92" s="76"/>
      <c r="D92" s="76"/>
      <c r="E92" s="17"/>
      <c r="F92" s="17"/>
      <c r="G92" s="75"/>
      <c r="H92" s="15"/>
      <c r="I92" s="15"/>
      <c r="J92" s="15"/>
      <c r="K92" s="15"/>
      <c r="L92" s="15"/>
      <c r="M92" s="15"/>
      <c r="N92" s="15"/>
      <c r="O92" s="1133"/>
      <c r="P92" s="1133"/>
      <c r="Q92" s="75"/>
      <c r="R92" s="16"/>
      <c r="S92" s="17"/>
      <c r="T92" s="17"/>
      <c r="U92" s="1130"/>
      <c r="V92" s="18"/>
      <c r="W92" s="18"/>
      <c r="X92" s="18"/>
      <c r="Y92" s="1133" t="str">
        <f t="shared" ref="Y92:AC92" si="140">IF(Q92="","",CEILING(Q92*1.02,0.5))</f>
        <v/>
      </c>
      <c r="Z92" s="1133" t="str">
        <f t="shared" si="140"/>
        <v/>
      </c>
      <c r="AA92" s="1133" t="str">
        <f t="shared" si="140"/>
        <v/>
      </c>
      <c r="AB92" s="1133" t="str">
        <f t="shared" si="140"/>
        <v/>
      </c>
      <c r="AC92" s="1133" t="str">
        <f t="shared" si="140"/>
        <v/>
      </c>
      <c r="AD92" s="2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spans="1:42" ht="15.75" customHeight="1" x14ac:dyDescent="0.2">
      <c r="A93" s="1"/>
      <c r="B93" s="76"/>
      <c r="C93" s="76"/>
      <c r="D93" s="76"/>
      <c r="E93" s="17"/>
      <c r="F93" s="17"/>
      <c r="G93" s="75"/>
      <c r="H93" s="15"/>
      <c r="I93" s="15"/>
      <c r="J93" s="15"/>
      <c r="K93" s="15"/>
      <c r="L93" s="15"/>
      <c r="M93" s="15"/>
      <c r="N93" s="15"/>
      <c r="O93" s="1133"/>
      <c r="P93" s="1133"/>
      <c r="Q93" s="75"/>
      <c r="R93" s="16"/>
      <c r="S93" s="17"/>
      <c r="T93" s="17"/>
      <c r="U93" s="1130"/>
      <c r="V93" s="18"/>
      <c r="W93" s="18"/>
      <c r="X93" s="18"/>
      <c r="Y93" s="1133" t="str">
        <f t="shared" ref="Y93:AC93" si="141">IF(Q93="","",CEILING(Q93*1.02,0.5))</f>
        <v/>
      </c>
      <c r="Z93" s="1133" t="str">
        <f t="shared" si="141"/>
        <v/>
      </c>
      <c r="AA93" s="1133" t="str">
        <f t="shared" si="141"/>
        <v/>
      </c>
      <c r="AB93" s="1133" t="str">
        <f t="shared" si="141"/>
        <v/>
      </c>
      <c r="AC93" s="1133" t="str">
        <f t="shared" si="141"/>
        <v/>
      </c>
      <c r="AD93" s="2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spans="1:42" ht="15.75" customHeight="1" x14ac:dyDescent="0.2">
      <c r="A94" s="1"/>
      <c r="B94" s="68"/>
      <c r="C94" s="68"/>
      <c r="D94" s="68"/>
      <c r="E94" s="35"/>
      <c r="F94" s="39"/>
      <c r="G94" s="14"/>
      <c r="H94" s="15"/>
      <c r="I94" s="15"/>
      <c r="J94" s="15"/>
      <c r="K94" s="15"/>
      <c r="L94" s="15"/>
      <c r="M94" s="15"/>
      <c r="N94" s="15"/>
      <c r="O94" s="1133"/>
      <c r="P94" s="1133"/>
      <c r="Q94" s="1130"/>
      <c r="R94" s="1130"/>
      <c r="S94" s="1130"/>
      <c r="T94" s="1130"/>
      <c r="U94" s="1130"/>
      <c r="V94" s="18"/>
      <c r="W94" s="18"/>
      <c r="X94" s="18"/>
      <c r="Y94" s="1133" t="str">
        <f t="shared" ref="Y94:AC94" si="142">IF(Q94="","",CEILING(Q94*1.02,0.5))</f>
        <v/>
      </c>
      <c r="Z94" s="1133" t="str">
        <f t="shared" si="142"/>
        <v/>
      </c>
      <c r="AA94" s="1133" t="str">
        <f t="shared" si="142"/>
        <v/>
      </c>
      <c r="AB94" s="1133" t="str">
        <f t="shared" si="142"/>
        <v/>
      </c>
      <c r="AC94" s="1133" t="str">
        <f t="shared" si="142"/>
        <v/>
      </c>
      <c r="AD94" s="2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spans="1:42" ht="15.75" customHeight="1" x14ac:dyDescent="0.25">
      <c r="A95" s="1"/>
      <c r="B95" s="77"/>
      <c r="C95" s="77"/>
      <c r="D95" s="77"/>
      <c r="E95" s="1127"/>
      <c r="F95" s="1127"/>
      <c r="G95" s="1127"/>
      <c r="H95" s="15"/>
      <c r="I95" s="15"/>
      <c r="J95" s="15"/>
      <c r="K95" s="15"/>
      <c r="L95" s="15"/>
      <c r="M95" s="15"/>
      <c r="N95" s="15"/>
      <c r="O95" s="1133"/>
      <c r="P95" s="1133"/>
      <c r="Q95" s="1130"/>
      <c r="R95" s="1130"/>
      <c r="S95" s="1130"/>
      <c r="T95" s="1130"/>
      <c r="U95" s="1130"/>
      <c r="V95" s="18"/>
      <c r="W95" s="18"/>
      <c r="X95" s="18"/>
      <c r="Y95" s="1133" t="str">
        <f t="shared" ref="Y95:AC95" si="143">IF(Q95="","",CEILING(Q95*1.02,0.5))</f>
        <v/>
      </c>
      <c r="Z95" s="1133" t="str">
        <f t="shared" si="143"/>
        <v/>
      </c>
      <c r="AA95" s="1133" t="str">
        <f t="shared" si="143"/>
        <v/>
      </c>
      <c r="AB95" s="1133" t="str">
        <f t="shared" si="143"/>
        <v/>
      </c>
      <c r="AC95" s="1133" t="str">
        <f t="shared" si="143"/>
        <v/>
      </c>
      <c r="AD95" s="2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spans="1:42" ht="15.75" customHeight="1" x14ac:dyDescent="0.2">
      <c r="A96" s="1"/>
      <c r="B96" s="1127"/>
      <c r="C96" s="1127"/>
      <c r="D96" s="1127"/>
      <c r="E96" s="1133"/>
      <c r="F96" s="1133"/>
      <c r="G96" s="1133"/>
      <c r="H96" s="15"/>
      <c r="I96" s="15"/>
      <c r="J96" s="15"/>
      <c r="K96" s="15"/>
      <c r="L96" s="15"/>
      <c r="M96" s="15"/>
      <c r="N96" s="15"/>
      <c r="O96" s="1133"/>
      <c r="P96" s="1133"/>
      <c r="Q96" s="1130"/>
      <c r="R96" s="1130"/>
      <c r="S96" s="1130"/>
      <c r="T96" s="1130"/>
      <c r="U96" s="1130"/>
      <c r="V96" s="18"/>
      <c r="W96" s="18"/>
      <c r="X96" s="18"/>
      <c r="Y96" s="1133" t="str">
        <f t="shared" ref="Y96:AC96" si="144">IF(Q96="","",CEILING(Q96*1.02,0.5))</f>
        <v/>
      </c>
      <c r="Z96" s="1133" t="str">
        <f t="shared" si="144"/>
        <v/>
      </c>
      <c r="AA96" s="1133" t="str">
        <f t="shared" si="144"/>
        <v/>
      </c>
      <c r="AB96" s="1133" t="str">
        <f t="shared" si="144"/>
        <v/>
      </c>
      <c r="AC96" s="1133" t="str">
        <f t="shared" si="144"/>
        <v/>
      </c>
      <c r="AD96" s="2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spans="1:42" ht="15.75" customHeight="1" x14ac:dyDescent="0.2">
      <c r="A97" s="1"/>
      <c r="B97" s="1"/>
      <c r="C97" s="1"/>
      <c r="D97" s="1"/>
      <c r="E97" s="64"/>
      <c r="F97" s="1133"/>
      <c r="G97" s="1133"/>
      <c r="H97" s="15"/>
      <c r="I97" s="15"/>
      <c r="J97" s="15"/>
      <c r="K97" s="15"/>
      <c r="L97" s="15"/>
      <c r="M97" s="15"/>
      <c r="N97" s="15"/>
      <c r="O97" s="1133"/>
      <c r="P97" s="1133"/>
      <c r="Q97" s="16"/>
      <c r="R97" s="17"/>
      <c r="S97" s="17"/>
      <c r="T97" s="1130"/>
      <c r="U97" s="1130"/>
      <c r="V97" s="18"/>
      <c r="W97" s="18"/>
      <c r="X97" s="18"/>
      <c r="Y97" s="1133" t="str">
        <f t="shared" ref="Y97:AC97" si="145">IF(Q97="","",CEILING(Q97*1.02,0.5))</f>
        <v/>
      </c>
      <c r="Z97" s="1133" t="str">
        <f t="shared" si="145"/>
        <v/>
      </c>
      <c r="AA97" s="1133" t="str">
        <f t="shared" si="145"/>
        <v/>
      </c>
      <c r="AB97" s="1133" t="str">
        <f t="shared" si="145"/>
        <v/>
      </c>
      <c r="AC97" s="1133" t="str">
        <f t="shared" si="145"/>
        <v/>
      </c>
      <c r="AD97" s="2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spans="1:42" ht="15.75" customHeight="1" x14ac:dyDescent="0.2">
      <c r="A98" s="1"/>
      <c r="B98" s="4"/>
      <c r="C98" s="4"/>
      <c r="D98" s="4"/>
      <c r="E98" s="64"/>
      <c r="F98" s="1133"/>
      <c r="G98" s="1133"/>
      <c r="H98" s="15"/>
      <c r="I98" s="15"/>
      <c r="J98" s="15"/>
      <c r="K98" s="15"/>
      <c r="L98" s="15"/>
      <c r="M98" s="15"/>
      <c r="N98" s="15"/>
      <c r="O98" s="1133"/>
      <c r="P98" s="1133"/>
      <c r="Q98" s="16"/>
      <c r="R98" s="17"/>
      <c r="S98" s="17"/>
      <c r="T98" s="1130"/>
      <c r="U98" s="1130"/>
      <c r="V98" s="18"/>
      <c r="W98" s="18"/>
      <c r="X98" s="18"/>
      <c r="Y98" s="1133" t="str">
        <f t="shared" ref="Y98:AC98" si="146">IF(Q98="","",CEILING(Q98*1.02,0.5))</f>
        <v/>
      </c>
      <c r="Z98" s="1133" t="str">
        <f t="shared" si="146"/>
        <v/>
      </c>
      <c r="AA98" s="1133" t="str">
        <f t="shared" si="146"/>
        <v/>
      </c>
      <c r="AB98" s="1133" t="str">
        <f t="shared" si="146"/>
        <v/>
      </c>
      <c r="AC98" s="1133" t="str">
        <f t="shared" si="146"/>
        <v/>
      </c>
      <c r="AD98" s="2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spans="1:42" ht="15.75" customHeight="1" x14ac:dyDescent="0.2">
      <c r="A99" s="1"/>
      <c r="B99" s="4"/>
      <c r="C99" s="4"/>
      <c r="D99" s="4"/>
      <c r="E99" s="64"/>
      <c r="F99" s="1133"/>
      <c r="G99" s="14"/>
      <c r="H99" s="15"/>
      <c r="I99" s="15"/>
      <c r="J99" s="15"/>
      <c r="K99" s="15"/>
      <c r="L99" s="15"/>
      <c r="M99" s="15"/>
      <c r="N99" s="15"/>
      <c r="O99" s="1133"/>
      <c r="P99" s="1133"/>
      <c r="Q99" s="16"/>
      <c r="R99" s="17"/>
      <c r="S99" s="17"/>
      <c r="T99" s="1130"/>
      <c r="U99" s="1130"/>
      <c r="V99" s="18"/>
      <c r="W99" s="18"/>
      <c r="X99" s="18"/>
      <c r="Y99" s="1133" t="str">
        <f t="shared" ref="Y99:AC99" si="147">IF(Q99="","",CEILING(Q99*1.02,0.5))</f>
        <v/>
      </c>
      <c r="Z99" s="1133" t="str">
        <f t="shared" si="147"/>
        <v/>
      </c>
      <c r="AA99" s="1133" t="str">
        <f t="shared" si="147"/>
        <v/>
      </c>
      <c r="AB99" s="1133" t="str">
        <f t="shared" si="147"/>
        <v/>
      </c>
      <c r="AC99" s="1133" t="str">
        <f t="shared" si="147"/>
        <v/>
      </c>
      <c r="AD99" s="2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spans="1:42" ht="15.75" customHeight="1" x14ac:dyDescent="0.2">
      <c r="A100" s="1"/>
      <c r="B100" s="4"/>
      <c r="C100" s="4"/>
      <c r="D100" s="4"/>
      <c r="E100" s="64"/>
      <c r="F100" s="1133"/>
      <c r="G100" s="1133"/>
      <c r="H100" s="15"/>
      <c r="I100" s="15"/>
      <c r="J100" s="15"/>
      <c r="K100" s="15"/>
      <c r="L100" s="15"/>
      <c r="M100" s="15"/>
      <c r="N100" s="15"/>
      <c r="O100" s="1133"/>
      <c r="P100" s="1133"/>
      <c r="Q100" s="16"/>
      <c r="R100" s="17"/>
      <c r="S100" s="17"/>
      <c r="T100" s="1130"/>
      <c r="U100" s="1130"/>
      <c r="V100" s="18"/>
      <c r="W100" s="18"/>
      <c r="X100" s="18"/>
      <c r="Y100" s="1133" t="str">
        <f t="shared" ref="Y100:AC100" si="148">IF(Q100="","",CEILING(Q100*1.02,0.5))</f>
        <v/>
      </c>
      <c r="Z100" s="1133" t="str">
        <f t="shared" si="148"/>
        <v/>
      </c>
      <c r="AA100" s="1133" t="str">
        <f t="shared" si="148"/>
        <v/>
      </c>
      <c r="AB100" s="1133" t="str">
        <f t="shared" si="148"/>
        <v/>
      </c>
      <c r="AC100" s="1133" t="str">
        <f t="shared" si="148"/>
        <v/>
      </c>
      <c r="AD100" s="2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spans="1:42" ht="15.75" customHeight="1" x14ac:dyDescent="0.2">
      <c r="A101" s="1"/>
      <c r="B101" s="4"/>
      <c r="C101" s="4"/>
      <c r="D101" s="4"/>
      <c r="E101" s="64"/>
      <c r="F101" s="1133"/>
      <c r="G101" s="14"/>
      <c r="H101" s="15"/>
      <c r="I101" s="15"/>
      <c r="J101" s="15"/>
      <c r="K101" s="15"/>
      <c r="L101" s="15"/>
      <c r="M101" s="15"/>
      <c r="N101" s="15"/>
      <c r="O101" s="1133"/>
      <c r="P101" s="1133"/>
      <c r="Q101" s="16"/>
      <c r="R101" s="17"/>
      <c r="S101" s="17"/>
      <c r="T101" s="1130"/>
      <c r="U101" s="1130"/>
      <c r="V101" s="18"/>
      <c r="W101" s="18"/>
      <c r="X101" s="18"/>
      <c r="Y101" s="1133" t="str">
        <f t="shared" ref="Y101:AC101" si="149">IF(Q101="","",CEILING(Q101*1.02,0.5))</f>
        <v/>
      </c>
      <c r="Z101" s="1133" t="str">
        <f t="shared" si="149"/>
        <v/>
      </c>
      <c r="AA101" s="1133" t="str">
        <f t="shared" si="149"/>
        <v/>
      </c>
      <c r="AB101" s="1133" t="str">
        <f t="shared" si="149"/>
        <v/>
      </c>
      <c r="AC101" s="1133" t="str">
        <f t="shared" si="149"/>
        <v/>
      </c>
      <c r="AD101" s="2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spans="1:42" ht="15.75" customHeight="1" x14ac:dyDescent="0.2">
      <c r="A102" s="1"/>
      <c r="B102" s="4"/>
      <c r="C102" s="4"/>
      <c r="D102" s="4"/>
      <c r="E102" s="64"/>
      <c r="F102" s="1133"/>
      <c r="G102" s="14"/>
      <c r="H102" s="15"/>
      <c r="I102" s="15"/>
      <c r="J102" s="15"/>
      <c r="K102" s="15"/>
      <c r="L102" s="15"/>
      <c r="M102" s="15"/>
      <c r="N102" s="15"/>
      <c r="O102" s="1133"/>
      <c r="P102" s="1133"/>
      <c r="Q102" s="16"/>
      <c r="R102" s="17"/>
      <c r="S102" s="17"/>
      <c r="T102" s="1130"/>
      <c r="U102" s="1130"/>
      <c r="V102" s="18"/>
      <c r="W102" s="18"/>
      <c r="X102" s="18"/>
      <c r="Y102" s="1133" t="str">
        <f t="shared" ref="Y102:AC102" si="150">IF(Q102="","",CEILING(Q102*1.02,0.5))</f>
        <v/>
      </c>
      <c r="Z102" s="1133" t="str">
        <f t="shared" si="150"/>
        <v/>
      </c>
      <c r="AA102" s="1133" t="str">
        <f t="shared" si="150"/>
        <v/>
      </c>
      <c r="AB102" s="1133" t="str">
        <f t="shared" si="150"/>
        <v/>
      </c>
      <c r="AC102" s="1133" t="str">
        <f t="shared" si="150"/>
        <v/>
      </c>
      <c r="AD102" s="2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spans="1:42" ht="15.75" customHeight="1" x14ac:dyDescent="0.2">
      <c r="A103" s="1"/>
      <c r="B103" s="4"/>
      <c r="C103" s="4"/>
      <c r="D103" s="4"/>
      <c r="E103" s="64"/>
      <c r="F103" s="1133"/>
      <c r="G103" s="1133"/>
      <c r="H103" s="15"/>
      <c r="I103" s="15"/>
      <c r="J103" s="15"/>
      <c r="K103" s="15"/>
      <c r="L103" s="15"/>
      <c r="M103" s="15"/>
      <c r="N103" s="15"/>
      <c r="O103" s="1133"/>
      <c r="P103" s="1133"/>
      <c r="Q103" s="16"/>
      <c r="R103" s="17"/>
      <c r="S103" s="17"/>
      <c r="T103" s="1130"/>
      <c r="U103" s="1130"/>
      <c r="V103" s="18"/>
      <c r="W103" s="18"/>
      <c r="X103" s="18"/>
      <c r="Y103" s="1133" t="str">
        <f t="shared" ref="Y103:AC103" si="151">IF(Q103="","",CEILING(Q103*1.02,0.5))</f>
        <v/>
      </c>
      <c r="Z103" s="1133" t="str">
        <f t="shared" si="151"/>
        <v/>
      </c>
      <c r="AA103" s="1133" t="str">
        <f t="shared" si="151"/>
        <v/>
      </c>
      <c r="AB103" s="1133" t="str">
        <f t="shared" si="151"/>
        <v/>
      </c>
      <c r="AC103" s="1133" t="str">
        <f t="shared" si="151"/>
        <v/>
      </c>
      <c r="AD103" s="2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spans="1:42" ht="15.75" customHeight="1" x14ac:dyDescent="0.2">
      <c r="A104" s="1"/>
      <c r="B104" s="4"/>
      <c r="C104" s="4"/>
      <c r="D104" s="4"/>
      <c r="E104" s="64"/>
      <c r="F104" s="1133"/>
      <c r="G104" s="1133"/>
      <c r="H104" s="15"/>
      <c r="I104" s="15"/>
      <c r="J104" s="15"/>
      <c r="K104" s="15"/>
      <c r="L104" s="15"/>
      <c r="M104" s="15"/>
      <c r="N104" s="15"/>
      <c r="O104" s="1133"/>
      <c r="P104" s="1133"/>
      <c r="Q104" s="16"/>
      <c r="R104" s="17"/>
      <c r="S104" s="17"/>
      <c r="T104" s="1130"/>
      <c r="U104" s="1130"/>
      <c r="V104" s="18"/>
      <c r="W104" s="18"/>
      <c r="X104" s="18"/>
      <c r="Y104" s="1133" t="str">
        <f t="shared" ref="Y104:AC104" si="152">IF(Q104="","",CEILING(Q104*1.02,0.5))</f>
        <v/>
      </c>
      <c r="Z104" s="1133" t="str">
        <f t="shared" si="152"/>
        <v/>
      </c>
      <c r="AA104" s="1133" t="str">
        <f t="shared" si="152"/>
        <v/>
      </c>
      <c r="AB104" s="1133" t="str">
        <f t="shared" si="152"/>
        <v/>
      </c>
      <c r="AC104" s="1133" t="str">
        <f t="shared" si="152"/>
        <v/>
      </c>
      <c r="AD104" s="2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spans="1:42" ht="15.75" customHeight="1" x14ac:dyDescent="0.2">
      <c r="A105" s="1"/>
      <c r="B105" s="4"/>
      <c r="C105" s="4"/>
      <c r="D105" s="4"/>
      <c r="E105" s="64"/>
      <c r="F105" s="1133"/>
      <c r="G105" s="1133"/>
      <c r="H105" s="15"/>
      <c r="I105" s="15"/>
      <c r="J105" s="15"/>
      <c r="K105" s="15"/>
      <c r="L105" s="15"/>
      <c r="M105" s="15"/>
      <c r="N105" s="15"/>
      <c r="O105" s="1133"/>
      <c r="P105" s="1133"/>
      <c r="Q105" s="16"/>
      <c r="R105" s="17"/>
      <c r="S105" s="17"/>
      <c r="T105" s="1130"/>
      <c r="U105" s="1130"/>
      <c r="V105" s="18"/>
      <c r="W105" s="18"/>
      <c r="X105" s="18"/>
      <c r="Y105" s="1133" t="str">
        <f t="shared" ref="Y105:AC105" si="153">IF(Q105="","",CEILING(Q105*1.02,0.5))</f>
        <v/>
      </c>
      <c r="Z105" s="1133" t="str">
        <f t="shared" si="153"/>
        <v/>
      </c>
      <c r="AA105" s="1133" t="str">
        <f t="shared" si="153"/>
        <v/>
      </c>
      <c r="AB105" s="1133" t="str">
        <f t="shared" si="153"/>
        <v/>
      </c>
      <c r="AC105" s="1133" t="str">
        <f t="shared" si="153"/>
        <v/>
      </c>
      <c r="AD105" s="2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</row>
    <row r="106" spans="1:42" ht="15.75" customHeight="1" x14ac:dyDescent="0.2">
      <c r="A106" s="1"/>
      <c r="B106" s="4"/>
      <c r="C106" s="4"/>
      <c r="D106" s="4"/>
      <c r="E106" s="64"/>
      <c r="F106" s="1133"/>
      <c r="G106" s="1133"/>
      <c r="H106" s="15"/>
      <c r="I106" s="15"/>
      <c r="J106" s="15"/>
      <c r="K106" s="15"/>
      <c r="L106" s="15"/>
      <c r="M106" s="15"/>
      <c r="N106" s="15"/>
      <c r="O106" s="1133"/>
      <c r="P106" s="1133"/>
      <c r="Q106" s="16"/>
      <c r="R106" s="17"/>
      <c r="S106" s="17"/>
      <c r="T106" s="1130"/>
      <c r="U106" s="1130"/>
      <c r="V106" s="18"/>
      <c r="W106" s="18"/>
      <c r="X106" s="18"/>
      <c r="Y106" s="1133" t="str">
        <f t="shared" ref="Y106:AC106" si="154">IF(Q106="","",CEILING(Q106*1.02,0.5))</f>
        <v/>
      </c>
      <c r="Z106" s="1133" t="str">
        <f t="shared" si="154"/>
        <v/>
      </c>
      <c r="AA106" s="1133" t="str">
        <f t="shared" si="154"/>
        <v/>
      </c>
      <c r="AB106" s="1133" t="str">
        <f t="shared" si="154"/>
        <v/>
      </c>
      <c r="AC106" s="1133" t="str">
        <f t="shared" si="154"/>
        <v/>
      </c>
      <c r="AD106" s="2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spans="1:42" ht="15.75" customHeight="1" x14ac:dyDescent="0.2">
      <c r="A107" s="1"/>
      <c r="B107" s="4"/>
      <c r="C107" s="4"/>
      <c r="D107" s="4"/>
      <c r="E107" s="64"/>
      <c r="F107" s="1133"/>
      <c r="G107" s="14"/>
      <c r="H107" s="15"/>
      <c r="I107" s="15"/>
      <c r="J107" s="15"/>
      <c r="K107" s="15"/>
      <c r="L107" s="15"/>
      <c r="M107" s="15"/>
      <c r="N107" s="15"/>
      <c r="O107" s="1133"/>
      <c r="P107" s="1133"/>
      <c r="Q107" s="16"/>
      <c r="R107" s="17"/>
      <c r="S107" s="17"/>
      <c r="T107" s="1130"/>
      <c r="U107" s="1130"/>
      <c r="V107" s="18"/>
      <c r="W107" s="18"/>
      <c r="X107" s="18"/>
      <c r="Y107" s="1133" t="str">
        <f t="shared" ref="Y107:AC107" si="155">IF(Q107="","",CEILING(Q107*1.02,0.5))</f>
        <v/>
      </c>
      <c r="Z107" s="1133" t="str">
        <f t="shared" si="155"/>
        <v/>
      </c>
      <c r="AA107" s="1133" t="str">
        <f t="shared" si="155"/>
        <v/>
      </c>
      <c r="AB107" s="1133" t="str">
        <f t="shared" si="155"/>
        <v/>
      </c>
      <c r="AC107" s="1133" t="str">
        <f t="shared" si="155"/>
        <v/>
      </c>
      <c r="AD107" s="2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</row>
    <row r="108" spans="1:42" ht="15.75" customHeight="1" x14ac:dyDescent="0.2">
      <c r="A108" s="1"/>
      <c r="B108" s="4"/>
      <c r="C108" s="4"/>
      <c r="D108" s="4"/>
      <c r="E108" s="64"/>
      <c r="F108" s="1133"/>
      <c r="G108" s="1133"/>
      <c r="H108" s="15"/>
      <c r="I108" s="15"/>
      <c r="J108" s="15"/>
      <c r="K108" s="15"/>
      <c r="L108" s="15"/>
      <c r="M108" s="15"/>
      <c r="N108" s="15"/>
      <c r="O108" s="1133"/>
      <c r="P108" s="1133"/>
      <c r="Q108" s="16"/>
      <c r="R108" s="17"/>
      <c r="S108" s="17"/>
      <c r="T108" s="1130"/>
      <c r="U108" s="1130"/>
      <c r="V108" s="18"/>
      <c r="W108" s="18"/>
      <c r="X108" s="18"/>
      <c r="Y108" s="1133" t="str">
        <f t="shared" ref="Y108:AC108" si="156">IF(Q108="","",CEILING(Q108*1.02,0.5))</f>
        <v/>
      </c>
      <c r="Z108" s="1133" t="str">
        <f t="shared" si="156"/>
        <v/>
      </c>
      <c r="AA108" s="1133" t="str">
        <f t="shared" si="156"/>
        <v/>
      </c>
      <c r="AB108" s="1133" t="str">
        <f t="shared" si="156"/>
        <v/>
      </c>
      <c r="AC108" s="1133" t="str">
        <f t="shared" si="156"/>
        <v/>
      </c>
      <c r="AD108" s="2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spans="1:42" ht="15.75" customHeight="1" x14ac:dyDescent="0.2">
      <c r="A109" s="1"/>
      <c r="B109" s="4"/>
      <c r="C109" s="4"/>
      <c r="D109" s="4"/>
      <c r="E109" s="64"/>
      <c r="F109" s="1133"/>
      <c r="G109" s="1133"/>
      <c r="H109" s="15"/>
      <c r="I109" s="15"/>
      <c r="J109" s="15"/>
      <c r="K109" s="15"/>
      <c r="L109" s="15"/>
      <c r="M109" s="15"/>
      <c r="N109" s="15"/>
      <c r="O109" s="1133"/>
      <c r="P109" s="1133"/>
      <c r="Q109" s="16"/>
      <c r="R109" s="17"/>
      <c r="S109" s="17"/>
      <c r="T109" s="1130"/>
      <c r="U109" s="1130"/>
      <c r="V109" s="18"/>
      <c r="W109" s="18"/>
      <c r="X109" s="18"/>
      <c r="Y109" s="1133" t="str">
        <f t="shared" ref="Y109:AC109" si="157">IF(Q109="","",CEILING(Q109*1.02,0.5))</f>
        <v/>
      </c>
      <c r="Z109" s="1133" t="str">
        <f t="shared" si="157"/>
        <v/>
      </c>
      <c r="AA109" s="1133" t="str">
        <f t="shared" si="157"/>
        <v/>
      </c>
      <c r="AB109" s="1133" t="str">
        <f t="shared" si="157"/>
        <v/>
      </c>
      <c r="AC109" s="1133" t="str">
        <f t="shared" si="157"/>
        <v/>
      </c>
      <c r="AD109" s="2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spans="1:42" ht="15.75" customHeight="1" x14ac:dyDescent="0.2">
      <c r="A110" s="1"/>
      <c r="B110" s="4"/>
      <c r="C110" s="4"/>
      <c r="D110" s="4"/>
      <c r="E110" s="64"/>
      <c r="F110" s="1133"/>
      <c r="G110" s="1133"/>
      <c r="H110" s="15"/>
      <c r="I110" s="15"/>
      <c r="J110" s="15"/>
      <c r="K110" s="15"/>
      <c r="L110" s="15"/>
      <c r="M110" s="15"/>
      <c r="N110" s="15"/>
      <c r="O110" s="1133"/>
      <c r="P110" s="1133"/>
      <c r="Q110" s="16"/>
      <c r="R110" s="17"/>
      <c r="S110" s="17"/>
      <c r="T110" s="1130"/>
      <c r="U110" s="1130"/>
      <c r="V110" s="18"/>
      <c r="W110" s="18"/>
      <c r="X110" s="18"/>
      <c r="Y110" s="1133" t="str">
        <f t="shared" ref="Y110:AC110" si="158">IF(Q110="","",CEILING(Q110*1.02,0.5))</f>
        <v/>
      </c>
      <c r="Z110" s="1133" t="str">
        <f t="shared" si="158"/>
        <v/>
      </c>
      <c r="AA110" s="1133" t="str">
        <f t="shared" si="158"/>
        <v/>
      </c>
      <c r="AB110" s="1133" t="str">
        <f t="shared" si="158"/>
        <v/>
      </c>
      <c r="AC110" s="1133" t="str">
        <f t="shared" si="158"/>
        <v/>
      </c>
      <c r="AD110" s="2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spans="1:42" ht="15.75" customHeight="1" x14ac:dyDescent="0.2">
      <c r="A111" s="1"/>
      <c r="B111" s="4"/>
      <c r="C111" s="4"/>
      <c r="D111" s="4"/>
      <c r="E111" s="64"/>
      <c r="F111" s="1133"/>
      <c r="G111" s="1133"/>
      <c r="H111" s="15"/>
      <c r="I111" s="15"/>
      <c r="J111" s="15"/>
      <c r="K111" s="15"/>
      <c r="L111" s="15"/>
      <c r="M111" s="15"/>
      <c r="N111" s="15"/>
      <c r="O111" s="1133"/>
      <c r="P111" s="1133"/>
      <c r="Q111" s="16"/>
      <c r="R111" s="17"/>
      <c r="S111" s="17"/>
      <c r="T111" s="1130"/>
      <c r="U111" s="1130"/>
      <c r="V111" s="18"/>
      <c r="W111" s="18"/>
      <c r="X111" s="18"/>
      <c r="Y111" s="1133" t="str">
        <f t="shared" ref="Y111:AC111" si="159">IF(Q111="","",CEILING(Q111*1.02,0.5))</f>
        <v/>
      </c>
      <c r="Z111" s="1133" t="str">
        <f t="shared" si="159"/>
        <v/>
      </c>
      <c r="AA111" s="1133" t="str">
        <f t="shared" si="159"/>
        <v/>
      </c>
      <c r="AB111" s="1133" t="str">
        <f t="shared" si="159"/>
        <v/>
      </c>
      <c r="AC111" s="1133" t="str">
        <f t="shared" si="159"/>
        <v/>
      </c>
      <c r="AD111" s="2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spans="1:42" ht="15.75" customHeight="1" x14ac:dyDescent="0.2">
      <c r="A112" s="1"/>
      <c r="B112" s="4"/>
      <c r="C112" s="4"/>
      <c r="D112" s="4"/>
      <c r="E112" s="64"/>
      <c r="F112" s="1133"/>
      <c r="G112" s="1133"/>
      <c r="H112" s="15"/>
      <c r="I112" s="15"/>
      <c r="J112" s="15"/>
      <c r="K112" s="15"/>
      <c r="L112" s="15"/>
      <c r="M112" s="15"/>
      <c r="N112" s="15"/>
      <c r="O112" s="1133"/>
      <c r="P112" s="1133"/>
      <c r="Q112" s="16"/>
      <c r="R112" s="17"/>
      <c r="S112" s="17"/>
      <c r="T112" s="1130"/>
      <c r="U112" s="1130"/>
      <c r="V112" s="18"/>
      <c r="W112" s="18"/>
      <c r="X112" s="18"/>
      <c r="Y112" s="1133" t="str">
        <f t="shared" ref="Y112:AC112" si="160">IF(Q112="","",CEILING(Q112*1.02,0.5))</f>
        <v/>
      </c>
      <c r="Z112" s="1133" t="str">
        <f t="shared" si="160"/>
        <v/>
      </c>
      <c r="AA112" s="1133" t="str">
        <f t="shared" si="160"/>
        <v/>
      </c>
      <c r="AB112" s="1133" t="str">
        <f t="shared" si="160"/>
        <v/>
      </c>
      <c r="AC112" s="1133" t="str">
        <f t="shared" si="160"/>
        <v/>
      </c>
      <c r="AD112" s="2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spans="1:42" ht="15.75" customHeight="1" x14ac:dyDescent="0.2">
      <c r="A113" s="1"/>
      <c r="B113" s="4"/>
      <c r="C113" s="4"/>
      <c r="D113" s="4"/>
      <c r="E113" s="64"/>
      <c r="F113" s="1133"/>
      <c r="G113" s="1133"/>
      <c r="H113" s="15"/>
      <c r="I113" s="15"/>
      <c r="J113" s="15"/>
      <c r="K113" s="15"/>
      <c r="L113" s="15"/>
      <c r="M113" s="15"/>
      <c r="N113" s="15"/>
      <c r="O113" s="1133"/>
      <c r="P113" s="1133"/>
      <c r="Q113" s="16"/>
      <c r="R113" s="17"/>
      <c r="S113" s="17"/>
      <c r="T113" s="1130"/>
      <c r="U113" s="1130"/>
      <c r="V113" s="18"/>
      <c r="W113" s="18"/>
      <c r="X113" s="18"/>
      <c r="Y113" s="1133" t="str">
        <f t="shared" ref="Y113:AC113" si="161">IF(Q113="","",CEILING(Q113*1.02,0.5))</f>
        <v/>
      </c>
      <c r="Z113" s="1133" t="str">
        <f t="shared" si="161"/>
        <v/>
      </c>
      <c r="AA113" s="1133" t="str">
        <f t="shared" si="161"/>
        <v/>
      </c>
      <c r="AB113" s="1133" t="str">
        <f t="shared" si="161"/>
        <v/>
      </c>
      <c r="AC113" s="1133" t="str">
        <f t="shared" si="161"/>
        <v/>
      </c>
      <c r="AD113" s="2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spans="1:42" ht="15.75" customHeight="1" x14ac:dyDescent="0.2">
      <c r="A114" s="1"/>
      <c r="B114" s="4"/>
      <c r="C114" s="4"/>
      <c r="D114" s="4"/>
      <c r="E114" s="64"/>
      <c r="F114" s="1133"/>
      <c r="G114" s="1133"/>
      <c r="H114" s="15"/>
      <c r="I114" s="15"/>
      <c r="J114" s="15"/>
      <c r="K114" s="15"/>
      <c r="L114" s="15"/>
      <c r="M114" s="15"/>
      <c r="N114" s="15"/>
      <c r="O114" s="1133"/>
      <c r="P114" s="1133"/>
      <c r="Q114" s="16"/>
      <c r="R114" s="17"/>
      <c r="S114" s="17"/>
      <c r="T114" s="1130"/>
      <c r="U114" s="1130"/>
      <c r="V114" s="18"/>
      <c r="W114" s="18"/>
      <c r="X114" s="18"/>
      <c r="Y114" s="1133" t="str">
        <f t="shared" ref="Y114:AC114" si="162">IF(Q114="","",CEILING(Q114*1.02,0.5))</f>
        <v/>
      </c>
      <c r="Z114" s="1133" t="str">
        <f t="shared" si="162"/>
        <v/>
      </c>
      <c r="AA114" s="1133" t="str">
        <f t="shared" si="162"/>
        <v/>
      </c>
      <c r="AB114" s="1133" t="str">
        <f t="shared" si="162"/>
        <v/>
      </c>
      <c r="AC114" s="1133" t="str">
        <f t="shared" si="162"/>
        <v/>
      </c>
      <c r="AD114" s="2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spans="1:42" ht="15.75" customHeight="1" x14ac:dyDescent="0.2">
      <c r="A115" s="1"/>
      <c r="B115" s="4"/>
      <c r="C115" s="4"/>
      <c r="D115" s="4"/>
      <c r="E115" s="64"/>
      <c r="F115" s="1133"/>
      <c r="G115" s="1133"/>
      <c r="H115" s="15"/>
      <c r="I115" s="15"/>
      <c r="J115" s="15"/>
      <c r="K115" s="15"/>
      <c r="L115" s="15"/>
      <c r="M115" s="15"/>
      <c r="N115" s="15"/>
      <c r="O115" s="1133"/>
      <c r="P115" s="1133"/>
      <c r="Q115" s="16"/>
      <c r="R115" s="17"/>
      <c r="S115" s="17"/>
      <c r="T115" s="1130"/>
      <c r="U115" s="1130"/>
      <c r="V115" s="18"/>
      <c r="W115" s="18"/>
      <c r="X115" s="18"/>
      <c r="Y115" s="1133" t="str">
        <f t="shared" ref="Y115:AC115" si="163">IF(Q115="","",CEILING(Q115*1.02,0.5))</f>
        <v/>
      </c>
      <c r="Z115" s="1133" t="str">
        <f t="shared" si="163"/>
        <v/>
      </c>
      <c r="AA115" s="1133" t="str">
        <f t="shared" si="163"/>
        <v/>
      </c>
      <c r="AB115" s="1133" t="str">
        <f t="shared" si="163"/>
        <v/>
      </c>
      <c r="AC115" s="1133" t="str">
        <f t="shared" si="163"/>
        <v/>
      </c>
      <c r="AD115" s="2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spans="1:42" ht="15.75" customHeight="1" x14ac:dyDescent="0.2">
      <c r="A116" s="1"/>
      <c r="B116" s="1127"/>
      <c r="C116" s="1127"/>
      <c r="D116" s="1127"/>
      <c r="E116" s="64"/>
      <c r="F116" s="1133"/>
      <c r="G116" s="1133"/>
      <c r="H116" s="15"/>
      <c r="I116" s="15"/>
      <c r="J116" s="15"/>
      <c r="K116" s="15"/>
      <c r="L116" s="15"/>
      <c r="M116" s="15"/>
      <c r="N116" s="15"/>
      <c r="O116" s="1133"/>
      <c r="P116" s="1133"/>
      <c r="Q116" s="16"/>
      <c r="R116" s="17"/>
      <c r="S116" s="17"/>
      <c r="T116" s="1130"/>
      <c r="U116" s="1130"/>
      <c r="V116" s="18"/>
      <c r="W116" s="18"/>
      <c r="X116" s="18"/>
      <c r="Y116" s="1133" t="str">
        <f t="shared" ref="Y116:AC116" si="164">IF(Q116="","",CEILING(Q116*1.02,0.5))</f>
        <v/>
      </c>
      <c r="Z116" s="1133" t="str">
        <f t="shared" si="164"/>
        <v/>
      </c>
      <c r="AA116" s="1133" t="str">
        <f t="shared" si="164"/>
        <v/>
      </c>
      <c r="AB116" s="1133" t="str">
        <f t="shared" si="164"/>
        <v/>
      </c>
      <c r="AC116" s="1133" t="str">
        <f t="shared" si="164"/>
        <v/>
      </c>
      <c r="AD116" s="2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spans="1:42" ht="15.75" customHeight="1" x14ac:dyDescent="0.2">
      <c r="A117" s="1"/>
      <c r="B117" s="4"/>
      <c r="C117" s="4"/>
      <c r="D117" s="4"/>
      <c r="E117" s="64"/>
      <c r="F117" s="1133"/>
      <c r="G117" s="1133"/>
      <c r="H117" s="15"/>
      <c r="I117" s="15"/>
      <c r="J117" s="15"/>
      <c r="K117" s="15"/>
      <c r="L117" s="15"/>
      <c r="M117" s="15"/>
      <c r="N117" s="15"/>
      <c r="O117" s="1133"/>
      <c r="P117" s="1133"/>
      <c r="Q117" s="16"/>
      <c r="R117" s="17"/>
      <c r="S117" s="17"/>
      <c r="T117" s="1130"/>
      <c r="U117" s="1130"/>
      <c r="V117" s="18"/>
      <c r="W117" s="18"/>
      <c r="X117" s="18"/>
      <c r="Y117" s="1133" t="str">
        <f t="shared" ref="Y117:AC117" si="165">IF(Q117="","",CEILING(Q117*1.02,0.5))</f>
        <v/>
      </c>
      <c r="Z117" s="1133" t="str">
        <f t="shared" si="165"/>
        <v/>
      </c>
      <c r="AA117" s="1133" t="str">
        <f t="shared" si="165"/>
        <v/>
      </c>
      <c r="AB117" s="1133" t="str">
        <f t="shared" si="165"/>
        <v/>
      </c>
      <c r="AC117" s="1133" t="str">
        <f t="shared" si="165"/>
        <v/>
      </c>
      <c r="AD117" s="2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spans="1:42" ht="15.75" customHeight="1" x14ac:dyDescent="0.2">
      <c r="A118" s="1"/>
      <c r="B118" s="4"/>
      <c r="C118" s="4"/>
      <c r="D118" s="4"/>
      <c r="E118" s="64"/>
      <c r="F118" s="1133"/>
      <c r="G118" s="1133"/>
      <c r="H118" s="15"/>
      <c r="I118" s="15"/>
      <c r="J118" s="15"/>
      <c r="K118" s="15"/>
      <c r="L118" s="15"/>
      <c r="M118" s="15"/>
      <c r="N118" s="15"/>
      <c r="O118" s="1133"/>
      <c r="P118" s="1133"/>
      <c r="Q118" s="16"/>
      <c r="R118" s="17"/>
      <c r="S118" s="17"/>
      <c r="T118" s="1130"/>
      <c r="U118" s="1130"/>
      <c r="V118" s="18"/>
      <c r="W118" s="18"/>
      <c r="X118" s="18"/>
      <c r="Y118" s="1133" t="str">
        <f t="shared" ref="Y118:AC118" si="166">IF(Q118="","",CEILING(Q118*1.02,0.5))</f>
        <v/>
      </c>
      <c r="Z118" s="1133" t="str">
        <f t="shared" si="166"/>
        <v/>
      </c>
      <c r="AA118" s="1133" t="str">
        <f t="shared" si="166"/>
        <v/>
      </c>
      <c r="AB118" s="1133" t="str">
        <f t="shared" si="166"/>
        <v/>
      </c>
      <c r="AC118" s="1133" t="str">
        <f t="shared" si="166"/>
        <v/>
      </c>
      <c r="AD118" s="2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spans="1:42" ht="15.75" customHeight="1" x14ac:dyDescent="0.2">
      <c r="A119" s="1"/>
      <c r="B119" s="4"/>
      <c r="C119" s="4"/>
      <c r="D119" s="4"/>
      <c r="E119" s="64"/>
      <c r="F119" s="1133"/>
      <c r="G119" s="1133"/>
      <c r="H119" s="15"/>
      <c r="I119" s="15"/>
      <c r="J119" s="15"/>
      <c r="K119" s="15"/>
      <c r="L119" s="15"/>
      <c r="M119" s="15"/>
      <c r="N119" s="15"/>
      <c r="O119" s="1133"/>
      <c r="P119" s="1133"/>
      <c r="Q119" s="16"/>
      <c r="R119" s="17"/>
      <c r="S119" s="17"/>
      <c r="T119" s="1130"/>
      <c r="U119" s="1130"/>
      <c r="V119" s="18"/>
      <c r="W119" s="18"/>
      <c r="X119" s="18"/>
      <c r="Y119" s="1133" t="str">
        <f t="shared" ref="Y119:AC119" si="167">IF(Q119="","",CEILING(Q119*1.02,0.5))</f>
        <v/>
      </c>
      <c r="Z119" s="1133" t="str">
        <f t="shared" si="167"/>
        <v/>
      </c>
      <c r="AA119" s="1133" t="str">
        <f t="shared" si="167"/>
        <v/>
      </c>
      <c r="AB119" s="1133" t="str">
        <f t="shared" si="167"/>
        <v/>
      </c>
      <c r="AC119" s="1133" t="str">
        <f t="shared" si="167"/>
        <v/>
      </c>
      <c r="AD119" s="2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spans="1:42" ht="15.75" customHeight="1" x14ac:dyDescent="0.2">
      <c r="A120" s="1"/>
      <c r="B120" s="1"/>
      <c r="C120" s="1"/>
      <c r="D120" s="1"/>
      <c r="E120" s="1133"/>
      <c r="F120" s="1133"/>
      <c r="G120" s="1133"/>
      <c r="H120" s="15"/>
      <c r="I120" s="15"/>
      <c r="J120" s="15"/>
      <c r="K120" s="15"/>
      <c r="L120" s="15"/>
      <c r="M120" s="15"/>
      <c r="N120" s="15"/>
      <c r="O120" s="1133"/>
      <c r="P120" s="1133"/>
      <c r="Q120" s="16"/>
      <c r="R120" s="17"/>
      <c r="S120" s="17"/>
      <c r="T120" s="1130"/>
      <c r="U120" s="1130"/>
      <c r="V120" s="18"/>
      <c r="W120" s="18"/>
      <c r="X120" s="18"/>
      <c r="Y120" s="1133" t="str">
        <f t="shared" ref="Y120:AC120" si="168">IF(Q120="","",CEILING(Q120*1.02,0.5))</f>
        <v/>
      </c>
      <c r="Z120" s="1133" t="str">
        <f t="shared" si="168"/>
        <v/>
      </c>
      <c r="AA120" s="1133" t="str">
        <f t="shared" si="168"/>
        <v/>
      </c>
      <c r="AB120" s="1133" t="str">
        <f t="shared" si="168"/>
        <v/>
      </c>
      <c r="AC120" s="1133" t="str">
        <f t="shared" si="168"/>
        <v/>
      </c>
      <c r="AD120" s="2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spans="1:42" ht="15.75" customHeight="1" x14ac:dyDescent="0.2">
      <c r="A121" s="1"/>
      <c r="B121" s="4"/>
      <c r="C121" s="4"/>
      <c r="D121" s="4"/>
      <c r="E121" s="1133"/>
      <c r="F121" s="1133"/>
      <c r="G121" s="1133"/>
      <c r="H121" s="15"/>
      <c r="I121" s="15"/>
      <c r="J121" s="15"/>
      <c r="K121" s="15"/>
      <c r="L121" s="15"/>
      <c r="M121" s="15"/>
      <c r="N121" s="15"/>
      <c r="O121" s="1133"/>
      <c r="P121" s="1133"/>
      <c r="Q121" s="19"/>
      <c r="R121" s="1130"/>
      <c r="S121" s="1130"/>
      <c r="T121" s="1130"/>
      <c r="U121" s="1130"/>
      <c r="V121" s="18"/>
      <c r="W121" s="18"/>
      <c r="X121" s="18"/>
      <c r="Y121" s="1133" t="str">
        <f t="shared" ref="Y121:AC121" si="169">IF(Q121="","",CEILING(Q121*1.02,0.5))</f>
        <v/>
      </c>
      <c r="Z121" s="1133" t="str">
        <f t="shared" si="169"/>
        <v/>
      </c>
      <c r="AA121" s="1133" t="str">
        <f t="shared" si="169"/>
        <v/>
      </c>
      <c r="AB121" s="1133" t="str">
        <f t="shared" si="169"/>
        <v/>
      </c>
      <c r="AC121" s="1133" t="str">
        <f t="shared" si="169"/>
        <v/>
      </c>
      <c r="AD121" s="2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spans="1:42" ht="15.75" customHeight="1" x14ac:dyDescent="0.25">
      <c r="A122" s="1"/>
      <c r="B122" s="77"/>
      <c r="C122" s="77"/>
      <c r="D122" s="77"/>
      <c r="E122" s="1133"/>
      <c r="F122" s="1133"/>
      <c r="G122" s="1133"/>
      <c r="H122" s="15"/>
      <c r="I122" s="15"/>
      <c r="J122" s="15"/>
      <c r="K122" s="15"/>
      <c r="L122" s="15"/>
      <c r="M122" s="15"/>
      <c r="N122" s="15"/>
      <c r="O122" s="1133"/>
      <c r="P122" s="1133"/>
      <c r="Q122" s="19"/>
      <c r="R122" s="1130"/>
      <c r="S122" s="1130"/>
      <c r="T122" s="1130"/>
      <c r="U122" s="1130"/>
      <c r="V122" s="18"/>
      <c r="W122" s="18"/>
      <c r="X122" s="18"/>
      <c r="Y122" s="1133" t="str">
        <f t="shared" ref="Y122:AC122" si="170">IF(Q122="","",CEILING(Q122*1.02,0.5))</f>
        <v/>
      </c>
      <c r="Z122" s="1133" t="str">
        <f t="shared" si="170"/>
        <v/>
      </c>
      <c r="AA122" s="1133" t="str">
        <f t="shared" si="170"/>
        <v/>
      </c>
      <c r="AB122" s="1133" t="str">
        <f t="shared" si="170"/>
        <v/>
      </c>
      <c r="AC122" s="1133" t="str">
        <f t="shared" si="170"/>
        <v/>
      </c>
      <c r="AD122" s="2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1:42" ht="15.75" customHeight="1" x14ac:dyDescent="0.2">
      <c r="A123" s="1"/>
      <c r="B123" s="4"/>
      <c r="C123" s="4"/>
      <c r="D123" s="4"/>
      <c r="E123" s="1133"/>
      <c r="F123" s="1133"/>
      <c r="G123" s="1133"/>
      <c r="H123" s="15"/>
      <c r="I123" s="15"/>
      <c r="J123" s="15"/>
      <c r="K123" s="15"/>
      <c r="L123" s="15"/>
      <c r="M123" s="15"/>
      <c r="N123" s="15"/>
      <c r="O123" s="1133"/>
      <c r="P123" s="1133"/>
      <c r="Q123" s="19"/>
      <c r="R123" s="1130"/>
      <c r="S123" s="1130"/>
      <c r="T123" s="1130"/>
      <c r="U123" s="1130"/>
      <c r="V123" s="18"/>
      <c r="W123" s="18"/>
      <c r="X123" s="18"/>
      <c r="Y123" s="1133" t="str">
        <f t="shared" ref="Y123:AC123" si="171">IF(Q123="","",CEILING(Q123*1.02,0.5))</f>
        <v/>
      </c>
      <c r="Z123" s="1133" t="str">
        <f t="shared" si="171"/>
        <v/>
      </c>
      <c r="AA123" s="1133" t="str">
        <f t="shared" si="171"/>
        <v/>
      </c>
      <c r="AB123" s="1133" t="str">
        <f t="shared" si="171"/>
        <v/>
      </c>
      <c r="AC123" s="1133" t="str">
        <f t="shared" si="171"/>
        <v/>
      </c>
      <c r="AD123" s="2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spans="1:42" ht="15.75" customHeight="1" x14ac:dyDescent="0.2">
      <c r="A124" s="1"/>
      <c r="B124" s="65"/>
      <c r="C124" s="65"/>
      <c r="D124" s="65"/>
      <c r="E124" s="66"/>
      <c r="F124" s="1127"/>
      <c r="G124" s="37"/>
      <c r="H124" s="15"/>
      <c r="I124" s="15"/>
      <c r="J124" s="15"/>
      <c r="K124" s="15"/>
      <c r="L124" s="15"/>
      <c r="M124" s="15"/>
      <c r="N124" s="15"/>
      <c r="O124" s="1133"/>
      <c r="P124" s="1133"/>
      <c r="Q124" s="16"/>
      <c r="R124" s="1130"/>
      <c r="S124" s="1130"/>
      <c r="T124" s="1130"/>
      <c r="U124" s="1130"/>
      <c r="V124" s="18"/>
      <c r="W124" s="18"/>
      <c r="X124" s="18"/>
      <c r="Y124" s="1133" t="str">
        <f t="shared" ref="Y124:AC124" si="172">IF(Q124="","",CEILING(Q124*1.02,0.5))</f>
        <v/>
      </c>
      <c r="Z124" s="1133" t="str">
        <f t="shared" si="172"/>
        <v/>
      </c>
      <c r="AA124" s="1133" t="str">
        <f t="shared" si="172"/>
        <v/>
      </c>
      <c r="AB124" s="1133" t="str">
        <f t="shared" si="172"/>
        <v/>
      </c>
      <c r="AC124" s="1133" t="str">
        <f t="shared" si="172"/>
        <v/>
      </c>
      <c r="AD124" s="2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spans="1:42" ht="15.75" customHeight="1" x14ac:dyDescent="0.2">
      <c r="A125" s="1"/>
      <c r="B125" s="65"/>
      <c r="C125" s="65"/>
      <c r="D125" s="65"/>
      <c r="E125" s="66"/>
      <c r="F125" s="1127"/>
      <c r="G125" s="37"/>
      <c r="H125" s="15"/>
      <c r="I125" s="15"/>
      <c r="J125" s="15"/>
      <c r="K125" s="15"/>
      <c r="L125" s="15"/>
      <c r="M125" s="15"/>
      <c r="N125" s="15"/>
      <c r="O125" s="1133"/>
      <c r="P125" s="1133"/>
      <c r="Q125" s="16"/>
      <c r="R125" s="1130"/>
      <c r="S125" s="1130"/>
      <c r="T125" s="1130"/>
      <c r="U125" s="1130"/>
      <c r="V125" s="18"/>
      <c r="W125" s="18"/>
      <c r="X125" s="18"/>
      <c r="Y125" s="1133" t="str">
        <f t="shared" ref="Y125:AC125" si="173">IF(Q125="","",CEILING(Q125*1.02,0.5))</f>
        <v/>
      </c>
      <c r="Z125" s="1133" t="str">
        <f t="shared" si="173"/>
        <v/>
      </c>
      <c r="AA125" s="1133" t="str">
        <f t="shared" si="173"/>
        <v/>
      </c>
      <c r="AB125" s="1133" t="str">
        <f t="shared" si="173"/>
        <v/>
      </c>
      <c r="AC125" s="1133" t="str">
        <f t="shared" si="173"/>
        <v/>
      </c>
      <c r="AD125" s="2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spans="1:42" ht="15.75" customHeight="1" x14ac:dyDescent="0.2">
      <c r="A126" s="1"/>
      <c r="B126" s="65"/>
      <c r="C126" s="65"/>
      <c r="D126" s="65"/>
      <c r="E126" s="66"/>
      <c r="F126" s="1127"/>
      <c r="G126" s="1127"/>
      <c r="H126" s="15"/>
      <c r="I126" s="15"/>
      <c r="J126" s="15"/>
      <c r="K126" s="15"/>
      <c r="L126" s="15"/>
      <c r="M126" s="15"/>
      <c r="N126" s="15"/>
      <c r="O126" s="1133"/>
      <c r="P126" s="1133"/>
      <c r="Q126" s="16"/>
      <c r="R126" s="1130"/>
      <c r="S126" s="1130"/>
      <c r="T126" s="1130"/>
      <c r="U126" s="1130"/>
      <c r="V126" s="18"/>
      <c r="W126" s="18"/>
      <c r="X126" s="18"/>
      <c r="Y126" s="1133" t="str">
        <f t="shared" ref="Y126:AC126" si="174">IF(Q126="","",CEILING(Q126*1.02,0.5))</f>
        <v/>
      </c>
      <c r="Z126" s="1133" t="str">
        <f t="shared" si="174"/>
        <v/>
      </c>
      <c r="AA126" s="1133" t="str">
        <f t="shared" si="174"/>
        <v/>
      </c>
      <c r="AB126" s="1133" t="str">
        <f t="shared" si="174"/>
        <v/>
      </c>
      <c r="AC126" s="1133" t="str">
        <f t="shared" si="174"/>
        <v/>
      </c>
      <c r="AD126" s="2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spans="1:42" ht="15.75" customHeight="1" x14ac:dyDescent="0.2">
      <c r="A127" s="1"/>
      <c r="B127" s="65"/>
      <c r="C127" s="65"/>
      <c r="D127" s="65"/>
      <c r="E127" s="66"/>
      <c r="F127" s="37"/>
      <c r="G127" s="38"/>
      <c r="H127" s="15"/>
      <c r="I127" s="15"/>
      <c r="J127" s="15"/>
      <c r="K127" s="15"/>
      <c r="L127" s="15"/>
      <c r="M127" s="15"/>
      <c r="N127" s="15"/>
      <c r="O127" s="1133"/>
      <c r="P127" s="1133"/>
      <c r="Q127" s="16"/>
      <c r="R127" s="1130"/>
      <c r="S127" s="1130"/>
      <c r="T127" s="1130"/>
      <c r="U127" s="1130"/>
      <c r="V127" s="18"/>
      <c r="W127" s="18"/>
      <c r="X127" s="18"/>
      <c r="Y127" s="1133" t="str">
        <f t="shared" ref="Y127:AC127" si="175">IF(Q127="","",CEILING(Q127*1.02,0.5))</f>
        <v/>
      </c>
      <c r="Z127" s="1133" t="str">
        <f t="shared" si="175"/>
        <v/>
      </c>
      <c r="AA127" s="1133" t="str">
        <f t="shared" si="175"/>
        <v/>
      </c>
      <c r="AB127" s="1133" t="str">
        <f t="shared" si="175"/>
        <v/>
      </c>
      <c r="AC127" s="1133" t="str">
        <f t="shared" si="175"/>
        <v/>
      </c>
      <c r="AD127" s="2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spans="1:42" ht="15.75" customHeight="1" x14ac:dyDescent="0.2">
      <c r="A128" s="1"/>
      <c r="B128" s="65"/>
      <c r="C128" s="65"/>
      <c r="D128" s="65"/>
      <c r="E128" s="67"/>
      <c r="F128" s="37"/>
      <c r="G128" s="37"/>
      <c r="H128" s="15"/>
      <c r="I128" s="15"/>
      <c r="J128" s="15"/>
      <c r="K128" s="15"/>
      <c r="L128" s="15"/>
      <c r="M128" s="15"/>
      <c r="N128" s="15"/>
      <c r="O128" s="1133"/>
      <c r="P128" s="1133"/>
      <c r="Q128" s="16"/>
      <c r="R128" s="1130"/>
      <c r="S128" s="1130"/>
      <c r="T128" s="1130"/>
      <c r="U128" s="1130"/>
      <c r="V128" s="18"/>
      <c r="W128" s="18"/>
      <c r="X128" s="18"/>
      <c r="Y128" s="1133" t="str">
        <f t="shared" ref="Y128:AC128" si="176">IF(Q128="","",CEILING(Q128*1.02,0.5))</f>
        <v/>
      </c>
      <c r="Z128" s="1133" t="str">
        <f t="shared" si="176"/>
        <v/>
      </c>
      <c r="AA128" s="1133" t="str">
        <f t="shared" si="176"/>
        <v/>
      </c>
      <c r="AB128" s="1133" t="str">
        <f t="shared" si="176"/>
        <v/>
      </c>
      <c r="AC128" s="1133" t="str">
        <f t="shared" si="176"/>
        <v/>
      </c>
      <c r="AD128" s="2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1:42" ht="15.75" customHeight="1" x14ac:dyDescent="0.2">
      <c r="A129" s="1"/>
      <c r="B129" s="68"/>
      <c r="C129" s="68"/>
      <c r="D129" s="68"/>
      <c r="E129" s="35"/>
      <c r="F129" s="39"/>
      <c r="G129" s="14"/>
      <c r="H129" s="15"/>
      <c r="I129" s="15"/>
      <c r="J129" s="15"/>
      <c r="K129" s="15"/>
      <c r="L129" s="15"/>
      <c r="M129" s="15"/>
      <c r="N129" s="15"/>
      <c r="O129" s="1133"/>
      <c r="P129" s="1133"/>
      <c r="Q129" s="1133"/>
      <c r="R129" s="1133"/>
      <c r="S129" s="1133"/>
      <c r="T129" s="1133"/>
      <c r="U129" s="1133"/>
      <c r="V129" s="18"/>
      <c r="W129" s="18"/>
      <c r="X129" s="18"/>
      <c r="Y129" s="1133" t="str">
        <f t="shared" ref="Y129:AC129" si="177">IF(Q129="","",CEILING(Q129*1.02,0.5))</f>
        <v/>
      </c>
      <c r="Z129" s="1133" t="str">
        <f t="shared" si="177"/>
        <v/>
      </c>
      <c r="AA129" s="1133" t="str">
        <f t="shared" si="177"/>
        <v/>
      </c>
      <c r="AB129" s="1133" t="str">
        <f t="shared" si="177"/>
        <v/>
      </c>
      <c r="AC129" s="1133" t="str">
        <f t="shared" si="177"/>
        <v/>
      </c>
      <c r="AD129" s="2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spans="1:42" ht="15.75" customHeight="1" x14ac:dyDescent="0.2">
      <c r="A130" s="1"/>
      <c r="B130" s="68"/>
      <c r="C130" s="68"/>
      <c r="D130" s="68"/>
      <c r="E130" s="35"/>
      <c r="F130" s="39"/>
      <c r="G130" s="14"/>
      <c r="H130" s="15"/>
      <c r="I130" s="15"/>
      <c r="J130" s="15"/>
      <c r="K130" s="15"/>
      <c r="L130" s="15"/>
      <c r="M130" s="15"/>
      <c r="N130" s="15"/>
      <c r="O130" s="1133"/>
      <c r="P130" s="1133"/>
      <c r="Q130" s="1133"/>
      <c r="R130" s="1133"/>
      <c r="S130" s="1133"/>
      <c r="T130" s="1133"/>
      <c r="U130" s="1133"/>
      <c r="V130" s="18"/>
      <c r="W130" s="18"/>
      <c r="X130" s="18"/>
      <c r="Y130" s="1133" t="str">
        <f t="shared" ref="Y130:AC130" si="178">IF(Q130="","",CEILING(Q130*1.02,0.5))</f>
        <v/>
      </c>
      <c r="Z130" s="1133" t="str">
        <f t="shared" si="178"/>
        <v/>
      </c>
      <c r="AA130" s="1133" t="str">
        <f t="shared" si="178"/>
        <v/>
      </c>
      <c r="AB130" s="1133" t="str">
        <f t="shared" si="178"/>
        <v/>
      </c>
      <c r="AC130" s="1133" t="str">
        <f t="shared" si="178"/>
        <v/>
      </c>
      <c r="AD130" s="2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spans="1:42" ht="15.75" customHeight="1" x14ac:dyDescent="0.2">
      <c r="A131" s="1"/>
      <c r="B131" s="68"/>
      <c r="C131" s="68"/>
      <c r="D131" s="68"/>
      <c r="E131" s="35"/>
      <c r="F131" s="39"/>
      <c r="G131" s="14"/>
      <c r="H131" s="15"/>
      <c r="I131" s="15"/>
      <c r="J131" s="15"/>
      <c r="K131" s="15"/>
      <c r="L131" s="15"/>
      <c r="M131" s="15"/>
      <c r="N131" s="15"/>
      <c r="O131" s="1133"/>
      <c r="P131" s="1133"/>
      <c r="Q131" s="1133"/>
      <c r="R131" s="1133"/>
      <c r="S131" s="1133"/>
      <c r="T131" s="1133"/>
      <c r="U131" s="1133"/>
      <c r="V131" s="18"/>
      <c r="W131" s="18"/>
      <c r="X131" s="18"/>
      <c r="Y131" s="1133" t="str">
        <f t="shared" ref="Y131:AC131" si="179">IF(Q131="","",CEILING(Q131*1.02,0.5))</f>
        <v/>
      </c>
      <c r="Z131" s="1133" t="str">
        <f t="shared" si="179"/>
        <v/>
      </c>
      <c r="AA131" s="1133" t="str">
        <f t="shared" si="179"/>
        <v/>
      </c>
      <c r="AB131" s="1133" t="str">
        <f t="shared" si="179"/>
        <v/>
      </c>
      <c r="AC131" s="1133" t="str">
        <f t="shared" si="179"/>
        <v/>
      </c>
      <c r="AD131" s="2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1:42" ht="15.75" customHeight="1" x14ac:dyDescent="0.2">
      <c r="A132" s="1"/>
      <c r="B132" s="68"/>
      <c r="C132" s="68"/>
      <c r="D132" s="68"/>
      <c r="E132" s="35"/>
      <c r="F132" s="39"/>
      <c r="G132" s="14"/>
      <c r="H132" s="15"/>
      <c r="I132" s="15"/>
      <c r="J132" s="15"/>
      <c r="K132" s="15"/>
      <c r="L132" s="15"/>
      <c r="M132" s="15"/>
      <c r="N132" s="15"/>
      <c r="O132" s="1133"/>
      <c r="P132" s="1133"/>
      <c r="Q132" s="1133"/>
      <c r="R132" s="1133"/>
      <c r="S132" s="1133"/>
      <c r="T132" s="1133"/>
      <c r="U132" s="1133"/>
      <c r="V132" s="18"/>
      <c r="W132" s="18"/>
      <c r="X132" s="18"/>
      <c r="Y132" s="1133" t="str">
        <f t="shared" ref="Y132:AC132" si="180">IF(Q132="","",CEILING(Q132*1.02,0.5))</f>
        <v/>
      </c>
      <c r="Z132" s="1133" t="str">
        <f t="shared" si="180"/>
        <v/>
      </c>
      <c r="AA132" s="1133" t="str">
        <f t="shared" si="180"/>
        <v/>
      </c>
      <c r="AB132" s="1133" t="str">
        <f t="shared" si="180"/>
        <v/>
      </c>
      <c r="AC132" s="1133" t="str">
        <f t="shared" si="180"/>
        <v/>
      </c>
      <c r="AD132" s="2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spans="1:42" ht="15.75" customHeight="1" x14ac:dyDescent="0.2">
      <c r="A133" s="1"/>
      <c r="B133" s="68"/>
      <c r="C133" s="68"/>
      <c r="D133" s="68"/>
      <c r="E133" s="35"/>
      <c r="F133" s="39"/>
      <c r="G133" s="14"/>
      <c r="H133" s="15"/>
      <c r="I133" s="15"/>
      <c r="J133" s="15"/>
      <c r="K133" s="15"/>
      <c r="L133" s="15"/>
      <c r="M133" s="15"/>
      <c r="N133" s="15"/>
      <c r="O133" s="1133"/>
      <c r="P133" s="1133"/>
      <c r="Q133" s="1133"/>
      <c r="R133" s="1133"/>
      <c r="S133" s="1133"/>
      <c r="T133" s="1133"/>
      <c r="U133" s="1133"/>
      <c r="V133" s="18"/>
      <c r="W133" s="18"/>
      <c r="X133" s="18"/>
      <c r="Y133" s="1133" t="str">
        <f t="shared" ref="Y133:AC133" si="181">IF(Q133="","",CEILING(Q133*1.02,0.5))</f>
        <v/>
      </c>
      <c r="Z133" s="1133" t="str">
        <f t="shared" si="181"/>
        <v/>
      </c>
      <c r="AA133" s="1133" t="str">
        <f t="shared" si="181"/>
        <v/>
      </c>
      <c r="AB133" s="1133" t="str">
        <f t="shared" si="181"/>
        <v/>
      </c>
      <c r="AC133" s="1133" t="str">
        <f t="shared" si="181"/>
        <v/>
      </c>
      <c r="AD133" s="2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1:42" ht="15.75" customHeight="1" x14ac:dyDescent="0.2">
      <c r="A134" s="1"/>
      <c r="B134" s="68"/>
      <c r="C134" s="68"/>
      <c r="D134" s="68"/>
      <c r="E134" s="35"/>
      <c r="F134" s="39"/>
      <c r="G134" s="14"/>
      <c r="H134" s="15"/>
      <c r="I134" s="15"/>
      <c r="J134" s="15"/>
      <c r="K134" s="15"/>
      <c r="L134" s="15"/>
      <c r="M134" s="15"/>
      <c r="N134" s="15"/>
      <c r="O134" s="1133"/>
      <c r="P134" s="1133"/>
      <c r="Q134" s="1133"/>
      <c r="R134" s="1133"/>
      <c r="S134" s="1133"/>
      <c r="T134" s="1133"/>
      <c r="U134" s="1133"/>
      <c r="V134" s="18"/>
      <c r="W134" s="18"/>
      <c r="X134" s="18"/>
      <c r="Y134" s="1133" t="str">
        <f t="shared" ref="Y134:AC134" si="182">IF(Q134="","",CEILING(Q134*1.02,0.5))</f>
        <v/>
      </c>
      <c r="Z134" s="1133" t="str">
        <f t="shared" si="182"/>
        <v/>
      </c>
      <c r="AA134" s="1133" t="str">
        <f t="shared" si="182"/>
        <v/>
      </c>
      <c r="AB134" s="1133" t="str">
        <f t="shared" si="182"/>
        <v/>
      </c>
      <c r="AC134" s="1133" t="str">
        <f t="shared" si="182"/>
        <v/>
      </c>
      <c r="AD134" s="2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1:42" ht="15.75" customHeight="1" x14ac:dyDescent="0.2">
      <c r="A135" s="1"/>
      <c r="B135" s="68"/>
      <c r="C135" s="68"/>
      <c r="D135" s="68"/>
      <c r="E135" s="35"/>
      <c r="F135" s="39"/>
      <c r="G135" s="14"/>
      <c r="H135" s="15"/>
      <c r="I135" s="15"/>
      <c r="J135" s="15"/>
      <c r="K135" s="15"/>
      <c r="L135" s="15"/>
      <c r="M135" s="15"/>
      <c r="N135" s="15"/>
      <c r="O135" s="1133"/>
      <c r="P135" s="1133"/>
      <c r="Q135" s="1133"/>
      <c r="R135" s="1133"/>
      <c r="S135" s="1133"/>
      <c r="T135" s="1133"/>
      <c r="U135" s="1133"/>
      <c r="V135" s="18"/>
      <c r="W135" s="18"/>
      <c r="X135" s="18"/>
      <c r="Y135" s="1133" t="str">
        <f t="shared" ref="Y135:AC135" si="183">IF(Q135="","",CEILING(Q135*1.02,0.5))</f>
        <v/>
      </c>
      <c r="Z135" s="1133" t="str">
        <f t="shared" si="183"/>
        <v/>
      </c>
      <c r="AA135" s="1133" t="str">
        <f t="shared" si="183"/>
        <v/>
      </c>
      <c r="AB135" s="1133" t="str">
        <f t="shared" si="183"/>
        <v/>
      </c>
      <c r="AC135" s="1133" t="str">
        <f t="shared" si="183"/>
        <v/>
      </c>
      <c r="AD135" s="2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spans="1:42" ht="15.75" customHeight="1" x14ac:dyDescent="0.2">
      <c r="A136" s="1"/>
      <c r="B136" s="68"/>
      <c r="C136" s="68"/>
      <c r="D136" s="68"/>
      <c r="E136" s="35"/>
      <c r="F136" s="39"/>
      <c r="G136" s="14"/>
      <c r="H136" s="15"/>
      <c r="I136" s="15"/>
      <c r="J136" s="15"/>
      <c r="K136" s="15"/>
      <c r="L136" s="15"/>
      <c r="M136" s="15"/>
      <c r="N136" s="15"/>
      <c r="O136" s="1133"/>
      <c r="P136" s="1133"/>
      <c r="Q136" s="1133"/>
      <c r="R136" s="1133"/>
      <c r="S136" s="1133"/>
      <c r="T136" s="1133"/>
      <c r="U136" s="1133"/>
      <c r="V136" s="18"/>
      <c r="W136" s="18"/>
      <c r="X136" s="18"/>
      <c r="Y136" s="1133" t="str">
        <f t="shared" ref="Y136:AC136" si="184">IF(Q136="","",CEILING(Q136*1.02,0.5))</f>
        <v/>
      </c>
      <c r="Z136" s="1133" t="str">
        <f t="shared" si="184"/>
        <v/>
      </c>
      <c r="AA136" s="1133" t="str">
        <f t="shared" si="184"/>
        <v/>
      </c>
      <c r="AB136" s="1133" t="str">
        <f t="shared" si="184"/>
        <v/>
      </c>
      <c r="AC136" s="1133" t="str">
        <f t="shared" si="184"/>
        <v/>
      </c>
      <c r="AD136" s="2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spans="1:42" ht="15.75" customHeight="1" x14ac:dyDescent="0.2">
      <c r="A137" s="1"/>
      <c r="B137" s="68"/>
      <c r="C137" s="68"/>
      <c r="D137" s="68"/>
      <c r="E137" s="35"/>
      <c r="F137" s="39"/>
      <c r="G137" s="14"/>
      <c r="H137" s="15"/>
      <c r="I137" s="15"/>
      <c r="J137" s="15"/>
      <c r="K137" s="15"/>
      <c r="L137" s="15"/>
      <c r="M137" s="15"/>
      <c r="N137" s="15"/>
      <c r="O137" s="1133"/>
      <c r="P137" s="1133"/>
      <c r="Q137" s="1133"/>
      <c r="R137" s="1133"/>
      <c r="S137" s="1133"/>
      <c r="T137" s="1133"/>
      <c r="U137" s="1133"/>
      <c r="V137" s="18"/>
      <c r="W137" s="18"/>
      <c r="X137" s="18"/>
      <c r="Y137" s="1133" t="str">
        <f t="shared" ref="Y137:AC137" si="185">IF(Q137="","",CEILING(Q137*1.02,0.5))</f>
        <v/>
      </c>
      <c r="Z137" s="1133" t="str">
        <f t="shared" si="185"/>
        <v/>
      </c>
      <c r="AA137" s="1133" t="str">
        <f t="shared" si="185"/>
        <v/>
      </c>
      <c r="AB137" s="1133" t="str">
        <f t="shared" si="185"/>
        <v/>
      </c>
      <c r="AC137" s="1133" t="str">
        <f t="shared" si="185"/>
        <v/>
      </c>
      <c r="AD137" s="2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spans="1:42" ht="15.75" customHeight="1" x14ac:dyDescent="0.2">
      <c r="A138" s="1"/>
      <c r="B138" s="68"/>
      <c r="C138" s="68"/>
      <c r="D138" s="68"/>
      <c r="E138" s="35"/>
      <c r="F138" s="39"/>
      <c r="G138" s="14"/>
      <c r="H138" s="15"/>
      <c r="I138" s="15"/>
      <c r="J138" s="15"/>
      <c r="K138" s="15"/>
      <c r="L138" s="15"/>
      <c r="M138" s="15"/>
      <c r="N138" s="15"/>
      <c r="O138" s="1133"/>
      <c r="P138" s="1133"/>
      <c r="Q138" s="1133"/>
      <c r="R138" s="1133"/>
      <c r="S138" s="1133"/>
      <c r="T138" s="1133"/>
      <c r="U138" s="1133"/>
      <c r="V138" s="18"/>
      <c r="W138" s="18"/>
      <c r="X138" s="18"/>
      <c r="Y138" s="1133" t="str">
        <f t="shared" ref="Y138:AC138" si="186">IF(Q138="","",CEILING(Q138*1.02,0.5))</f>
        <v/>
      </c>
      <c r="Z138" s="1133" t="str">
        <f t="shared" si="186"/>
        <v/>
      </c>
      <c r="AA138" s="1133" t="str">
        <f t="shared" si="186"/>
        <v/>
      </c>
      <c r="AB138" s="1133" t="str">
        <f t="shared" si="186"/>
        <v/>
      </c>
      <c r="AC138" s="1133" t="str">
        <f t="shared" si="186"/>
        <v/>
      </c>
      <c r="AD138" s="2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spans="1:42" ht="15.75" customHeight="1" x14ac:dyDescent="0.2">
      <c r="A139" s="1"/>
      <c r="B139" s="68"/>
      <c r="C139" s="68"/>
      <c r="D139" s="68"/>
      <c r="E139" s="35"/>
      <c r="F139" s="39"/>
      <c r="G139" s="14"/>
      <c r="H139" s="15"/>
      <c r="I139" s="15"/>
      <c r="J139" s="15"/>
      <c r="K139" s="15"/>
      <c r="L139" s="15"/>
      <c r="M139" s="15"/>
      <c r="N139" s="15"/>
      <c r="O139" s="1133"/>
      <c r="P139" s="1133"/>
      <c r="Q139" s="1133"/>
      <c r="R139" s="1133"/>
      <c r="S139" s="1133"/>
      <c r="T139" s="1133"/>
      <c r="U139" s="1133"/>
      <c r="V139" s="18"/>
      <c r="W139" s="18"/>
      <c r="X139" s="18"/>
      <c r="Y139" s="1133" t="str">
        <f t="shared" ref="Y139:AC139" si="187">IF(Q139="","",CEILING(Q139*1.02,0.5))</f>
        <v/>
      </c>
      <c r="Z139" s="1133" t="str">
        <f t="shared" si="187"/>
        <v/>
      </c>
      <c r="AA139" s="1133" t="str">
        <f t="shared" si="187"/>
        <v/>
      </c>
      <c r="AB139" s="1133" t="str">
        <f t="shared" si="187"/>
        <v/>
      </c>
      <c r="AC139" s="1133" t="str">
        <f t="shared" si="187"/>
        <v/>
      </c>
      <c r="AD139" s="2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</row>
    <row r="140" spans="1:42" ht="15.75" customHeight="1" x14ac:dyDescent="0.2">
      <c r="A140" s="1"/>
      <c r="B140" s="68"/>
      <c r="C140" s="68"/>
      <c r="D140" s="68"/>
      <c r="E140" s="35"/>
      <c r="F140" s="39"/>
      <c r="G140" s="14"/>
      <c r="H140" s="15"/>
      <c r="I140" s="15"/>
      <c r="J140" s="15"/>
      <c r="K140" s="15"/>
      <c r="L140" s="15"/>
      <c r="M140" s="15"/>
      <c r="N140" s="15"/>
      <c r="O140" s="1133"/>
      <c r="P140" s="1133"/>
      <c r="Q140" s="1133"/>
      <c r="R140" s="1133"/>
      <c r="S140" s="1133"/>
      <c r="T140" s="1133"/>
      <c r="U140" s="1133"/>
      <c r="V140" s="18"/>
      <c r="W140" s="18"/>
      <c r="X140" s="18"/>
      <c r="Y140" s="1133"/>
      <c r="Z140" s="1133"/>
      <c r="AA140" s="1133"/>
      <c r="AB140" s="1133"/>
      <c r="AC140" s="1133"/>
      <c r="AD140" s="2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</row>
    <row r="141" spans="1:42" ht="15.75" customHeight="1" x14ac:dyDescent="0.2">
      <c r="A141" s="1"/>
      <c r="B141" s="68"/>
      <c r="C141" s="68"/>
      <c r="D141" s="68"/>
      <c r="E141" s="35"/>
      <c r="F141" s="39"/>
      <c r="G141" s="14"/>
      <c r="H141" s="15"/>
      <c r="I141" s="15"/>
      <c r="J141" s="15"/>
      <c r="K141" s="15"/>
      <c r="L141" s="15"/>
      <c r="M141" s="15"/>
      <c r="N141" s="15"/>
      <c r="O141" s="1133"/>
      <c r="P141" s="1133"/>
      <c r="Q141" s="1133"/>
      <c r="R141" s="1133"/>
      <c r="S141" s="1133"/>
      <c r="T141" s="1133"/>
      <c r="U141" s="1133"/>
      <c r="V141" s="18"/>
      <c r="W141" s="18"/>
      <c r="X141" s="18"/>
      <c r="Y141" s="1133"/>
      <c r="Z141" s="1133"/>
      <c r="AA141" s="1133"/>
      <c r="AB141" s="1133"/>
      <c r="AC141" s="1133"/>
      <c r="AD141" s="2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</row>
    <row r="142" spans="1:42" ht="15.75" customHeight="1" x14ac:dyDescent="0.2">
      <c r="A142" s="1"/>
      <c r="B142" s="68"/>
      <c r="C142" s="68"/>
      <c r="D142" s="68"/>
      <c r="E142" s="35"/>
      <c r="F142" s="39"/>
      <c r="G142" s="14"/>
      <c r="H142" s="15"/>
      <c r="I142" s="15"/>
      <c r="J142" s="15"/>
      <c r="K142" s="15"/>
      <c r="L142" s="15"/>
      <c r="M142" s="15"/>
      <c r="N142" s="15"/>
      <c r="O142" s="1133"/>
      <c r="P142" s="1133"/>
      <c r="Q142" s="1133"/>
      <c r="R142" s="1133"/>
      <c r="S142" s="1133"/>
      <c r="T142" s="1133"/>
      <c r="U142" s="1133"/>
      <c r="V142" s="18"/>
      <c r="W142" s="18"/>
      <c r="X142" s="18"/>
      <c r="Y142" s="1133"/>
      <c r="Z142" s="1133"/>
      <c r="AA142" s="1133"/>
      <c r="AB142" s="1133"/>
      <c r="AC142" s="1133"/>
      <c r="AD142" s="2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</row>
    <row r="143" spans="1:42" ht="15.75" customHeight="1" x14ac:dyDescent="0.2">
      <c r="A143" s="1"/>
      <c r="B143" s="68"/>
      <c r="C143" s="68"/>
      <c r="D143" s="68"/>
      <c r="E143" s="35"/>
      <c r="F143" s="39"/>
      <c r="G143" s="14"/>
      <c r="H143" s="15"/>
      <c r="I143" s="15"/>
      <c r="J143" s="15"/>
      <c r="K143" s="15"/>
      <c r="L143" s="15"/>
      <c r="M143" s="15"/>
      <c r="N143" s="15"/>
      <c r="O143" s="1133"/>
      <c r="P143" s="1133"/>
      <c r="Q143" s="1133"/>
      <c r="R143" s="1133"/>
      <c r="S143" s="1133"/>
      <c r="T143" s="1133"/>
      <c r="U143" s="1133"/>
      <c r="V143" s="18"/>
      <c r="W143" s="18"/>
      <c r="X143" s="18"/>
      <c r="Y143" s="1133"/>
      <c r="Z143" s="1133"/>
      <c r="AA143" s="1133"/>
      <c r="AB143" s="1133"/>
      <c r="AC143" s="1133"/>
      <c r="AD143" s="2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</row>
    <row r="144" spans="1:42" ht="15.75" customHeight="1" x14ac:dyDescent="0.2">
      <c r="A144" s="1"/>
      <c r="B144" s="68"/>
      <c r="C144" s="68"/>
      <c r="D144" s="68"/>
      <c r="E144" s="35"/>
      <c r="F144" s="39"/>
      <c r="G144" s="14"/>
      <c r="H144" s="15"/>
      <c r="I144" s="15"/>
      <c r="J144" s="15"/>
      <c r="K144" s="15"/>
      <c r="L144" s="15"/>
      <c r="M144" s="15"/>
      <c r="N144" s="15"/>
      <c r="O144" s="1133"/>
      <c r="P144" s="1133"/>
      <c r="Q144" s="1133"/>
      <c r="R144" s="1133"/>
      <c r="S144" s="1133"/>
      <c r="T144" s="1133"/>
      <c r="U144" s="1133"/>
      <c r="V144" s="18"/>
      <c r="W144" s="18"/>
      <c r="X144" s="18"/>
      <c r="Y144" s="1133"/>
      <c r="Z144" s="1133"/>
      <c r="AA144" s="1133"/>
      <c r="AB144" s="1133"/>
      <c r="AC144" s="1133"/>
      <c r="AD144" s="2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</row>
    <row r="145" spans="1:42" ht="15.75" customHeight="1" x14ac:dyDescent="0.2">
      <c r="A145" s="1"/>
      <c r="B145" s="68"/>
      <c r="C145" s="68"/>
      <c r="D145" s="68"/>
      <c r="E145" s="35"/>
      <c r="F145" s="39"/>
      <c r="G145" s="14"/>
      <c r="H145" s="15"/>
      <c r="I145" s="15"/>
      <c r="J145" s="15"/>
      <c r="K145" s="15"/>
      <c r="L145" s="15"/>
      <c r="M145" s="15"/>
      <c r="N145" s="15"/>
      <c r="O145" s="1133"/>
      <c r="P145" s="1133"/>
      <c r="Q145" s="1133"/>
      <c r="R145" s="1133"/>
      <c r="S145" s="1133"/>
      <c r="T145" s="1133"/>
      <c r="U145" s="1133"/>
      <c r="V145" s="18"/>
      <c r="W145" s="18"/>
      <c r="X145" s="18"/>
      <c r="Y145" s="1133"/>
      <c r="Z145" s="1133"/>
      <c r="AA145" s="1133"/>
      <c r="AB145" s="1133"/>
      <c r="AC145" s="1133"/>
      <c r="AD145" s="2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</row>
    <row r="146" spans="1:42" ht="15.75" customHeight="1" x14ac:dyDescent="0.2">
      <c r="A146" s="1"/>
      <c r="B146" s="68"/>
      <c r="C146" s="68"/>
      <c r="D146" s="68"/>
      <c r="E146" s="35"/>
      <c r="F146" s="39"/>
      <c r="G146" s="14"/>
      <c r="H146" s="15"/>
      <c r="I146" s="15"/>
      <c r="J146" s="15"/>
      <c r="K146" s="15"/>
      <c r="L146" s="15"/>
      <c r="M146" s="15"/>
      <c r="N146" s="15"/>
      <c r="O146" s="1133"/>
      <c r="P146" s="1133"/>
      <c r="Q146" s="1133"/>
      <c r="R146" s="1133"/>
      <c r="S146" s="1133"/>
      <c r="T146" s="1133"/>
      <c r="U146" s="1133"/>
      <c r="V146" s="18"/>
      <c r="W146" s="18"/>
      <c r="X146" s="18"/>
      <c r="Y146" s="1133"/>
      <c r="Z146" s="1133"/>
      <c r="AA146" s="1133"/>
      <c r="AB146" s="1133"/>
      <c r="AC146" s="1133"/>
      <c r="AD146" s="2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</row>
    <row r="147" spans="1:42" ht="15.75" customHeight="1" x14ac:dyDescent="0.2">
      <c r="A147" s="1"/>
      <c r="B147" s="68"/>
      <c r="C147" s="68"/>
      <c r="D147" s="68"/>
      <c r="E147" s="35"/>
      <c r="F147" s="39"/>
      <c r="G147" s="14"/>
      <c r="H147" s="15"/>
      <c r="I147" s="15"/>
      <c r="J147" s="15"/>
      <c r="K147" s="15"/>
      <c r="L147" s="15"/>
      <c r="M147" s="15"/>
      <c r="N147" s="15"/>
      <c r="O147" s="1133"/>
      <c r="P147" s="1133"/>
      <c r="Q147" s="1133"/>
      <c r="R147" s="1133"/>
      <c r="S147" s="1133"/>
      <c r="T147" s="1133"/>
      <c r="U147" s="1133"/>
      <c r="V147" s="18"/>
      <c r="W147" s="18"/>
      <c r="X147" s="18"/>
      <c r="Y147" s="1133"/>
      <c r="Z147" s="1133"/>
      <c r="AA147" s="1133"/>
      <c r="AB147" s="1133"/>
      <c r="AC147" s="1133"/>
      <c r="AD147" s="2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</row>
    <row r="148" spans="1:42" ht="15.75" customHeight="1" x14ac:dyDescent="0.2">
      <c r="A148" s="1"/>
      <c r="B148" s="68"/>
      <c r="C148" s="68"/>
      <c r="D148" s="68"/>
      <c r="E148" s="35"/>
      <c r="F148" s="39"/>
      <c r="G148" s="14"/>
      <c r="H148" s="15"/>
      <c r="I148" s="15"/>
      <c r="J148" s="15"/>
      <c r="K148" s="15"/>
      <c r="L148" s="15"/>
      <c r="M148" s="15"/>
      <c r="N148" s="15"/>
      <c r="O148" s="1133"/>
      <c r="P148" s="1133"/>
      <c r="Q148" s="1133"/>
      <c r="R148" s="1133"/>
      <c r="S148" s="1133"/>
      <c r="T148" s="1133"/>
      <c r="U148" s="1133"/>
      <c r="V148" s="18"/>
      <c r="W148" s="18"/>
      <c r="X148" s="18"/>
      <c r="Y148" s="1133"/>
      <c r="Z148" s="1133"/>
      <c r="AA148" s="1133"/>
      <c r="AB148" s="1133"/>
      <c r="AC148" s="1133"/>
      <c r="AD148" s="2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</row>
    <row r="149" spans="1:42" ht="15.75" customHeight="1" x14ac:dyDescent="0.2">
      <c r="A149" s="1"/>
      <c r="B149" s="68"/>
      <c r="C149" s="68"/>
      <c r="D149" s="68"/>
      <c r="E149" s="35"/>
      <c r="F149" s="39"/>
      <c r="G149" s="14"/>
      <c r="H149" s="15"/>
      <c r="I149" s="15"/>
      <c r="J149" s="15"/>
      <c r="K149" s="15"/>
      <c r="L149" s="15"/>
      <c r="M149" s="15"/>
      <c r="N149" s="15"/>
      <c r="O149" s="1133"/>
      <c r="P149" s="1133"/>
      <c r="Q149" s="1133"/>
      <c r="R149" s="1133"/>
      <c r="S149" s="1133"/>
      <c r="T149" s="1133"/>
      <c r="U149" s="1133"/>
      <c r="V149" s="18"/>
      <c r="W149" s="18"/>
      <c r="X149" s="18"/>
      <c r="Y149" s="1133"/>
      <c r="Z149" s="1133"/>
      <c r="AA149" s="1133"/>
      <c r="AB149" s="1133"/>
      <c r="AC149" s="1133"/>
      <c r="AD149" s="2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</row>
    <row r="150" spans="1:42" ht="15.75" customHeight="1" x14ac:dyDescent="0.2">
      <c r="A150" s="1"/>
      <c r="B150" s="4"/>
      <c r="C150" s="4"/>
      <c r="D150" s="4"/>
      <c r="E150" s="13"/>
      <c r="F150" s="1133"/>
      <c r="G150" s="14"/>
      <c r="H150" s="15"/>
      <c r="I150" s="15"/>
      <c r="J150" s="15"/>
      <c r="K150" s="15"/>
      <c r="L150" s="15"/>
      <c r="M150" s="15"/>
      <c r="N150" s="15"/>
      <c r="O150" s="1133"/>
      <c r="P150" s="1133"/>
      <c r="Q150" s="1133"/>
      <c r="R150" s="1133"/>
      <c r="S150" s="1133"/>
      <c r="T150" s="1133"/>
      <c r="U150" s="1133"/>
      <c r="V150" s="18"/>
      <c r="W150" s="18"/>
      <c r="X150" s="18"/>
      <c r="Y150" s="1133" t="str">
        <f t="shared" ref="Y150:AA150" si="188">IF(Q150="","",CEILING(Q150*1.02,0.5))</f>
        <v/>
      </c>
      <c r="Z150" s="1133" t="str">
        <f t="shared" si="188"/>
        <v/>
      </c>
      <c r="AA150" s="1133" t="str">
        <f t="shared" si="188"/>
        <v/>
      </c>
      <c r="AB150" s="1133"/>
      <c r="AC150" s="1133"/>
      <c r="AD150" s="2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</row>
    <row r="151" spans="1:42" ht="15.75" customHeight="1" x14ac:dyDescent="0.2">
      <c r="A151" s="1"/>
      <c r="B151" s="1133"/>
      <c r="C151" s="1133"/>
      <c r="D151" s="1133"/>
      <c r="E151" s="64"/>
      <c r="F151" s="1133"/>
      <c r="G151" s="14"/>
      <c r="H151" s="15"/>
      <c r="I151" s="15"/>
      <c r="J151" s="15"/>
      <c r="K151" s="15"/>
      <c r="L151" s="15"/>
      <c r="M151" s="15"/>
      <c r="N151" s="15"/>
      <c r="O151" s="1133"/>
      <c r="P151" s="1133"/>
      <c r="Q151" s="1133"/>
      <c r="R151" s="1133"/>
      <c r="S151" s="1133"/>
      <c r="T151" s="1133"/>
      <c r="U151" s="1133"/>
      <c r="V151" s="18"/>
      <c r="W151" s="18"/>
      <c r="X151" s="18"/>
      <c r="Y151" s="1133" t="str">
        <f t="shared" ref="Y151:AA151" si="189">IF(Q151="","",ROUND(Q151*1.02,2))</f>
        <v/>
      </c>
      <c r="Z151" s="1133" t="str">
        <f t="shared" si="189"/>
        <v/>
      </c>
      <c r="AA151" s="1133" t="str">
        <f t="shared" si="189"/>
        <v/>
      </c>
      <c r="AB151" s="1133"/>
      <c r="AC151" s="1133"/>
      <c r="AD151" s="2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</row>
    <row r="152" spans="1:42" ht="15.75" customHeight="1" x14ac:dyDescent="0.2">
      <c r="A152" s="1"/>
      <c r="B152" s="2"/>
      <c r="C152" s="2"/>
      <c r="D152" s="2"/>
      <c r="E152" s="49"/>
      <c r="F152" s="1133"/>
      <c r="G152" s="1133"/>
      <c r="H152" s="1133"/>
      <c r="I152" s="1133"/>
      <c r="J152" s="1133"/>
      <c r="K152" s="1133"/>
      <c r="L152" s="1133"/>
      <c r="M152" s="1133"/>
      <c r="N152" s="1133"/>
      <c r="O152" s="1133"/>
      <c r="P152" s="1133"/>
      <c r="Q152" s="1133"/>
      <c r="R152" s="1133"/>
      <c r="S152" s="1133"/>
      <c r="T152" s="1133"/>
      <c r="U152" s="1133"/>
      <c r="V152" s="1133"/>
      <c r="W152" s="1133"/>
      <c r="X152" s="1133"/>
      <c r="Y152" s="1133"/>
      <c r="Z152" s="1133"/>
      <c r="AA152" s="1133"/>
      <c r="AB152" s="1133"/>
      <c r="AC152" s="1133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</row>
    <row r="153" spans="1:42" ht="15.75" customHeight="1" x14ac:dyDescent="0.2">
      <c r="A153" s="1"/>
      <c r="B153" s="2"/>
      <c r="C153" s="2"/>
      <c r="D153" s="2"/>
      <c r="E153" s="49"/>
      <c r="F153" s="1133"/>
      <c r="G153" s="1133"/>
      <c r="H153" s="1133"/>
      <c r="I153" s="1133"/>
      <c r="J153" s="1133"/>
      <c r="K153" s="1133"/>
      <c r="L153" s="1133"/>
      <c r="M153" s="1133"/>
      <c r="N153" s="1133"/>
      <c r="O153" s="1133"/>
      <c r="P153" s="1133"/>
      <c r="Q153" s="1133"/>
      <c r="R153" s="1133"/>
      <c r="S153" s="1133"/>
      <c r="T153" s="1133"/>
      <c r="U153" s="1133"/>
      <c r="V153" s="1133"/>
      <c r="W153" s="1133"/>
      <c r="X153" s="1133"/>
      <c r="Y153" s="1133"/>
      <c r="Z153" s="1133"/>
      <c r="AA153" s="1133"/>
      <c r="AB153" s="1133"/>
      <c r="AC153" s="1133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</row>
    <row r="154" spans="1:42" ht="15.75" customHeight="1" x14ac:dyDescent="0.2">
      <c r="A154" s="1"/>
      <c r="B154" s="4"/>
      <c r="C154" s="4"/>
      <c r="D154" s="4"/>
      <c r="E154" s="1133"/>
      <c r="F154" s="1133"/>
      <c r="G154" s="1133"/>
      <c r="H154" s="1133"/>
      <c r="I154" s="1133"/>
      <c r="J154" s="1133"/>
      <c r="K154" s="1133"/>
      <c r="L154" s="1133"/>
      <c r="M154" s="1133"/>
      <c r="N154" s="1133"/>
      <c r="O154" s="1133"/>
      <c r="P154" s="1133"/>
      <c r="Q154" s="1187"/>
      <c r="R154" s="1188"/>
      <c r="S154" s="1188"/>
      <c r="T154" s="1188"/>
      <c r="U154" s="1188"/>
      <c r="V154" s="1133"/>
      <c r="W154" s="1133"/>
      <c r="X154" s="1133"/>
      <c r="Y154" s="1187"/>
      <c r="Z154" s="1188"/>
      <c r="AA154" s="1188"/>
      <c r="AB154" s="1188"/>
      <c r="AC154" s="1188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</row>
    <row r="155" spans="1:42" ht="15.75" customHeight="1" x14ac:dyDescent="0.2">
      <c r="A155" s="1"/>
      <c r="B155" s="4"/>
      <c r="C155" s="4"/>
      <c r="D155" s="4"/>
      <c r="E155" s="1133"/>
      <c r="F155" s="1133"/>
      <c r="G155" s="1133"/>
      <c r="H155" s="1133"/>
      <c r="I155" s="1133"/>
      <c r="J155" s="1133"/>
      <c r="K155" s="1133"/>
      <c r="L155" s="1133"/>
      <c r="M155" s="1133"/>
      <c r="N155" s="1133"/>
      <c r="O155" s="1133"/>
      <c r="P155" s="1133"/>
      <c r="Q155" s="1133"/>
      <c r="R155" s="1133"/>
      <c r="S155" s="1127"/>
      <c r="T155" s="1127"/>
      <c r="U155" s="1127"/>
      <c r="V155" s="1133"/>
      <c r="W155" s="1133"/>
      <c r="X155" s="1133"/>
      <c r="Y155" s="1133"/>
      <c r="Z155" s="1133"/>
      <c r="AA155" s="1127"/>
      <c r="AB155" s="1127"/>
      <c r="AC155" s="1127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</row>
    <row r="156" spans="1:42" ht="15.75" customHeight="1" x14ac:dyDescent="0.2">
      <c r="A156" s="1"/>
      <c r="B156" s="4"/>
      <c r="C156" s="4"/>
      <c r="D156" s="4"/>
      <c r="E156" s="1133"/>
      <c r="F156" s="1133"/>
      <c r="G156" s="1133"/>
      <c r="H156" s="1133"/>
      <c r="I156" s="1133"/>
      <c r="J156" s="1133"/>
      <c r="K156" s="1133"/>
      <c r="L156" s="1133"/>
      <c r="M156" s="1133"/>
      <c r="N156" s="1133"/>
      <c r="O156" s="1133"/>
      <c r="P156" s="1133"/>
      <c r="Q156" s="1133"/>
      <c r="R156" s="1133"/>
      <c r="S156" s="1133"/>
      <c r="T156" s="1133"/>
      <c r="U156" s="1133"/>
      <c r="V156" s="18"/>
      <c r="W156" s="18"/>
      <c r="X156" s="18"/>
      <c r="Y156" s="1133"/>
      <c r="Z156" s="1133"/>
      <c r="AA156" s="1133"/>
      <c r="AB156" s="1133"/>
      <c r="AC156" s="1133"/>
      <c r="AD156" s="2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</row>
    <row r="157" spans="1:42" ht="15.75" customHeight="1" x14ac:dyDescent="0.2">
      <c r="A157" s="1"/>
      <c r="B157" s="1166"/>
      <c r="C157" s="1166"/>
      <c r="D157" s="1166"/>
      <c r="E157" s="49"/>
      <c r="F157" s="1133"/>
      <c r="G157" s="1133"/>
      <c r="H157" s="1133"/>
      <c r="I157" s="1133"/>
      <c r="J157" s="1133"/>
      <c r="K157" s="1133"/>
      <c r="L157" s="1133"/>
      <c r="M157" s="1133"/>
      <c r="N157" s="1133"/>
      <c r="O157" s="1133"/>
      <c r="P157" s="1133"/>
      <c r="Q157" s="1133"/>
      <c r="R157" s="1133"/>
      <c r="S157" s="1133"/>
      <c r="T157" s="1133"/>
      <c r="U157" s="1133"/>
      <c r="V157" s="18"/>
      <c r="W157" s="18"/>
      <c r="X157" s="18"/>
      <c r="Y157" s="1133"/>
      <c r="Z157" s="1133"/>
      <c r="AA157" s="1133"/>
      <c r="AB157" s="1133"/>
      <c r="AC157" s="1133"/>
      <c r="AD157" s="2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</row>
    <row r="158" spans="1:42" ht="15.75" customHeight="1" x14ac:dyDescent="0.2">
      <c r="A158" s="1"/>
      <c r="B158" s="1166"/>
      <c r="C158" s="1166"/>
      <c r="D158" s="1166"/>
      <c r="E158" s="49"/>
      <c r="F158" s="1133"/>
      <c r="G158" s="1133"/>
      <c r="H158" s="1133"/>
      <c r="I158" s="1133"/>
      <c r="J158" s="1133"/>
      <c r="K158" s="1133"/>
      <c r="L158" s="1133"/>
      <c r="M158" s="1133"/>
      <c r="N158" s="1133"/>
      <c r="O158" s="1133"/>
      <c r="P158" s="1133"/>
      <c r="Q158" s="1133"/>
      <c r="R158" s="1133"/>
      <c r="S158" s="1133"/>
      <c r="T158" s="1133"/>
      <c r="U158" s="1133"/>
      <c r="V158" s="18"/>
      <c r="W158" s="18"/>
      <c r="X158" s="18"/>
      <c r="Y158" s="1133"/>
      <c r="Z158" s="1133"/>
      <c r="AA158" s="1133"/>
      <c r="AB158" s="1133"/>
      <c r="AC158" s="1133"/>
      <c r="AD158" s="2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</row>
    <row r="159" spans="1:42" ht="15.75" customHeight="1" x14ac:dyDescent="0.2">
      <c r="A159" s="1"/>
      <c r="B159" s="1166"/>
      <c r="C159" s="1166"/>
      <c r="D159" s="1166"/>
      <c r="E159" s="49"/>
      <c r="F159" s="1133"/>
      <c r="G159" s="1133"/>
      <c r="H159" s="1133"/>
      <c r="I159" s="1133"/>
      <c r="J159" s="1133"/>
      <c r="K159" s="1133"/>
      <c r="L159" s="1133"/>
      <c r="M159" s="1133"/>
      <c r="N159" s="1133"/>
      <c r="O159" s="1133"/>
      <c r="P159" s="1133"/>
      <c r="Q159" s="1133"/>
      <c r="R159" s="1133"/>
      <c r="S159" s="1133"/>
      <c r="T159" s="1133"/>
      <c r="U159" s="1133"/>
      <c r="V159" s="18"/>
      <c r="W159" s="18"/>
      <c r="X159" s="18"/>
      <c r="Y159" s="1133"/>
      <c r="Z159" s="1133"/>
      <c r="AA159" s="1133"/>
      <c r="AB159" s="1133"/>
      <c r="AC159" s="1133"/>
      <c r="AD159" s="2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</row>
    <row r="160" spans="1:42" ht="15.75" customHeight="1" x14ac:dyDescent="0.2">
      <c r="A160" s="1"/>
      <c r="B160" s="1166"/>
      <c r="C160" s="1166"/>
      <c r="D160" s="1166"/>
      <c r="E160" s="49"/>
      <c r="F160" s="1133"/>
      <c r="G160" s="1133"/>
      <c r="H160" s="1133"/>
      <c r="I160" s="1133"/>
      <c r="J160" s="1133"/>
      <c r="K160" s="1133"/>
      <c r="L160" s="1133"/>
      <c r="M160" s="1133"/>
      <c r="N160" s="1133"/>
      <c r="O160" s="1133"/>
      <c r="P160" s="1133"/>
      <c r="Q160" s="1133"/>
      <c r="R160" s="1133"/>
      <c r="S160" s="1133"/>
      <c r="T160" s="1133"/>
      <c r="U160" s="1133"/>
      <c r="V160" s="18"/>
      <c r="W160" s="18"/>
      <c r="X160" s="18"/>
      <c r="Y160" s="1133"/>
      <c r="Z160" s="1133"/>
      <c r="AA160" s="1133"/>
      <c r="AB160" s="1133"/>
      <c r="AC160" s="1133"/>
      <c r="AD160" s="2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</row>
    <row r="161" spans="1:42" ht="15.75" customHeight="1" x14ac:dyDescent="0.2">
      <c r="A161" s="1"/>
      <c r="B161" s="1166"/>
      <c r="C161" s="1166"/>
      <c r="D161" s="1166"/>
      <c r="E161" s="49"/>
      <c r="F161" s="1133"/>
      <c r="G161" s="1133"/>
      <c r="H161" s="1133"/>
      <c r="I161" s="1133"/>
      <c r="J161" s="1133"/>
      <c r="K161" s="1133"/>
      <c r="L161" s="1133"/>
      <c r="M161" s="1133"/>
      <c r="N161" s="1133"/>
      <c r="O161" s="1133"/>
      <c r="P161" s="1133"/>
      <c r="Q161" s="1133"/>
      <c r="R161" s="1133"/>
      <c r="S161" s="1133"/>
      <c r="T161" s="1133"/>
      <c r="U161" s="1133"/>
      <c r="V161" s="18"/>
      <c r="W161" s="18"/>
      <c r="X161" s="18"/>
      <c r="Y161" s="1133"/>
      <c r="Z161" s="1133"/>
      <c r="AA161" s="1133"/>
      <c r="AB161" s="1133"/>
      <c r="AC161" s="1133"/>
      <c r="AD161" s="2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</row>
    <row r="162" spans="1:42" ht="15.75" customHeight="1" x14ac:dyDescent="0.2">
      <c r="A162" s="1"/>
      <c r="B162" s="1166"/>
      <c r="C162" s="1166"/>
      <c r="D162" s="1166"/>
      <c r="E162" s="49"/>
      <c r="F162" s="1133"/>
      <c r="G162" s="1133"/>
      <c r="H162" s="1133"/>
      <c r="I162" s="1133"/>
      <c r="J162" s="1133"/>
      <c r="K162" s="1133"/>
      <c r="L162" s="1133"/>
      <c r="M162" s="1133"/>
      <c r="N162" s="1133"/>
      <c r="O162" s="1133"/>
      <c r="P162" s="1133"/>
      <c r="Q162" s="1133"/>
      <c r="R162" s="1133"/>
      <c r="S162" s="1133"/>
      <c r="T162" s="1133"/>
      <c r="U162" s="1133"/>
      <c r="V162" s="18"/>
      <c r="W162" s="18"/>
      <c r="X162" s="18"/>
      <c r="Y162" s="1133"/>
      <c r="Z162" s="1133"/>
      <c r="AA162" s="1133"/>
      <c r="AB162" s="1133"/>
      <c r="AC162" s="1133"/>
      <c r="AD162" s="2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</row>
    <row r="163" spans="1:42" ht="15.75" customHeight="1" x14ac:dyDescent="0.2">
      <c r="A163" s="1"/>
      <c r="B163" s="1166"/>
      <c r="C163" s="1166"/>
      <c r="D163" s="1166"/>
      <c r="E163" s="49"/>
      <c r="F163" s="1133"/>
      <c r="G163" s="1133"/>
      <c r="H163" s="1133"/>
      <c r="I163" s="1133"/>
      <c r="J163" s="1133"/>
      <c r="K163" s="1133"/>
      <c r="L163" s="1133"/>
      <c r="M163" s="1133"/>
      <c r="N163" s="1133"/>
      <c r="O163" s="1133"/>
      <c r="P163" s="1133"/>
      <c r="Q163" s="1133"/>
      <c r="R163" s="1133"/>
      <c r="S163" s="1133"/>
      <c r="T163" s="1133"/>
      <c r="U163" s="1133"/>
      <c r="V163" s="18"/>
      <c r="W163" s="18"/>
      <c r="X163" s="18"/>
      <c r="Y163" s="1133"/>
      <c r="Z163" s="1133"/>
      <c r="AA163" s="1133"/>
      <c r="AB163" s="1133"/>
      <c r="AC163" s="1133"/>
      <c r="AD163" s="2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</row>
    <row r="164" spans="1:42" ht="15.75" customHeight="1" x14ac:dyDescent="0.2">
      <c r="A164" s="1"/>
      <c r="B164" s="1166"/>
      <c r="C164" s="1166"/>
      <c r="D164" s="1166"/>
      <c r="E164" s="49"/>
      <c r="F164" s="1133"/>
      <c r="G164" s="1133"/>
      <c r="H164" s="1133"/>
      <c r="I164" s="1133"/>
      <c r="J164" s="1133"/>
      <c r="K164" s="1133"/>
      <c r="L164" s="1133"/>
      <c r="M164" s="1133"/>
      <c r="N164" s="1133"/>
      <c r="O164" s="1133"/>
      <c r="P164" s="1133"/>
      <c r="Q164" s="1133"/>
      <c r="R164" s="1133"/>
      <c r="S164" s="1133"/>
      <c r="T164" s="1133"/>
      <c r="U164" s="1133"/>
      <c r="V164" s="18"/>
      <c r="W164" s="18"/>
      <c r="X164" s="18"/>
      <c r="Y164" s="1133"/>
      <c r="Z164" s="1133"/>
      <c r="AA164" s="1133"/>
      <c r="AB164" s="1133"/>
      <c r="AC164" s="1133"/>
      <c r="AD164" s="2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</row>
    <row r="165" spans="1:42" ht="15.75" customHeight="1" x14ac:dyDescent="0.2">
      <c r="A165" s="1"/>
      <c r="B165" s="1166"/>
      <c r="C165" s="1166"/>
      <c r="D165" s="1166"/>
      <c r="E165" s="49"/>
      <c r="F165" s="1133"/>
      <c r="G165" s="1133"/>
      <c r="H165" s="1133"/>
      <c r="I165" s="1133"/>
      <c r="J165" s="1133"/>
      <c r="K165" s="1133"/>
      <c r="L165" s="1133"/>
      <c r="M165" s="1133"/>
      <c r="N165" s="1133"/>
      <c r="O165" s="1133"/>
      <c r="P165" s="1133"/>
      <c r="Q165" s="1133"/>
      <c r="R165" s="1133"/>
      <c r="S165" s="1133"/>
      <c r="T165" s="1133"/>
      <c r="U165" s="1133"/>
      <c r="V165" s="18"/>
      <c r="W165" s="18"/>
      <c r="X165" s="18"/>
      <c r="Y165" s="1133"/>
      <c r="Z165" s="1133"/>
      <c r="AA165" s="1133"/>
      <c r="AB165" s="1133"/>
      <c r="AC165" s="1133"/>
      <c r="AD165" s="2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</row>
    <row r="166" spans="1:42" ht="15.75" customHeight="1" x14ac:dyDescent="0.2">
      <c r="A166" s="1"/>
      <c r="B166" s="1166"/>
      <c r="C166" s="1166"/>
      <c r="D166" s="1166"/>
      <c r="E166" s="49"/>
      <c r="F166" s="1133"/>
      <c r="G166" s="1133"/>
      <c r="H166" s="1133"/>
      <c r="I166" s="1133"/>
      <c r="J166" s="1133"/>
      <c r="K166" s="1133"/>
      <c r="L166" s="1133"/>
      <c r="M166" s="1133"/>
      <c r="N166" s="1133"/>
      <c r="O166" s="1133"/>
      <c r="P166" s="1133"/>
      <c r="Q166" s="1133"/>
      <c r="R166" s="1133"/>
      <c r="S166" s="1133"/>
      <c r="T166" s="1133"/>
      <c r="U166" s="1133"/>
      <c r="V166" s="18"/>
      <c r="W166" s="18"/>
      <c r="X166" s="18"/>
      <c r="Y166" s="1133"/>
      <c r="Z166" s="1133"/>
      <c r="AA166" s="1133"/>
      <c r="AB166" s="1133"/>
      <c r="AC166" s="1133"/>
      <c r="AD166" s="2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</row>
    <row r="167" spans="1:42" ht="15.75" customHeight="1" x14ac:dyDescent="0.2">
      <c r="A167" s="1"/>
      <c r="B167" s="51"/>
      <c r="C167" s="51"/>
      <c r="D167" s="51"/>
      <c r="E167" s="49"/>
      <c r="F167" s="1133"/>
      <c r="G167" s="1133"/>
      <c r="H167" s="1133"/>
      <c r="I167" s="1133"/>
      <c r="J167" s="1133"/>
      <c r="K167" s="1133"/>
      <c r="L167" s="1133"/>
      <c r="M167" s="1133"/>
      <c r="N167" s="1133"/>
      <c r="O167" s="1133"/>
      <c r="P167" s="1133"/>
      <c r="Q167" s="1133"/>
      <c r="R167" s="1133"/>
      <c r="S167" s="1133"/>
      <c r="T167" s="1133"/>
      <c r="U167" s="1133"/>
      <c r="V167" s="18"/>
      <c r="W167" s="18"/>
      <c r="X167" s="18"/>
      <c r="Y167" s="1133"/>
      <c r="Z167" s="1133"/>
      <c r="AA167" s="1133"/>
      <c r="AB167" s="1133"/>
      <c r="AC167" s="1133"/>
      <c r="AD167" s="2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</row>
    <row r="168" spans="1:42" ht="15.75" customHeight="1" x14ac:dyDescent="0.2">
      <c r="A168" s="1"/>
      <c r="B168" s="51"/>
      <c r="C168" s="51"/>
      <c r="D168" s="51"/>
      <c r="E168" s="49"/>
      <c r="F168" s="1133"/>
      <c r="G168" s="1133"/>
      <c r="H168" s="1133"/>
      <c r="I168" s="1133"/>
      <c r="J168" s="1133"/>
      <c r="K168" s="1133"/>
      <c r="L168" s="1133"/>
      <c r="M168" s="1133"/>
      <c r="N168" s="1133"/>
      <c r="O168" s="1133"/>
      <c r="P168" s="1133"/>
      <c r="Q168" s="1133"/>
      <c r="R168" s="1133"/>
      <c r="S168" s="1133"/>
      <c r="T168" s="1133"/>
      <c r="U168" s="1133"/>
      <c r="V168" s="18"/>
      <c r="W168" s="18"/>
      <c r="X168" s="18"/>
      <c r="Y168" s="1133"/>
      <c r="Z168" s="1133"/>
      <c r="AA168" s="1133"/>
      <c r="AB168" s="1133"/>
      <c r="AC168" s="1133"/>
      <c r="AD168" s="2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</row>
    <row r="169" spans="1:42" ht="15.75" customHeight="1" x14ac:dyDescent="0.2">
      <c r="A169" s="1"/>
      <c r="B169" s="1166"/>
      <c r="C169" s="1166"/>
      <c r="D169" s="1166"/>
      <c r="E169" s="49"/>
      <c r="F169" s="1133"/>
      <c r="G169" s="1133"/>
      <c r="H169" s="1133"/>
      <c r="I169" s="1133"/>
      <c r="J169" s="1133"/>
      <c r="K169" s="1133"/>
      <c r="L169" s="1133"/>
      <c r="M169" s="1133"/>
      <c r="N169" s="1133"/>
      <c r="O169" s="1133"/>
      <c r="P169" s="1133"/>
      <c r="Q169" s="1133"/>
      <c r="R169" s="1133"/>
      <c r="S169" s="1133"/>
      <c r="T169" s="1133"/>
      <c r="U169" s="1133"/>
      <c r="V169" s="18"/>
      <c r="W169" s="18"/>
      <c r="X169" s="18"/>
      <c r="Y169" s="1133"/>
      <c r="Z169" s="1133"/>
      <c r="AA169" s="1133"/>
      <c r="AB169" s="1133"/>
      <c r="AC169" s="1133"/>
      <c r="AD169" s="2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</row>
    <row r="170" spans="1:42" ht="15.75" customHeight="1" x14ac:dyDescent="0.2">
      <c r="A170" s="1"/>
      <c r="B170" s="51"/>
      <c r="C170" s="51"/>
      <c r="D170" s="51"/>
      <c r="E170" s="49"/>
      <c r="F170" s="1133"/>
      <c r="G170" s="1133"/>
      <c r="H170" s="1133"/>
      <c r="I170" s="1133"/>
      <c r="J170" s="1133"/>
      <c r="K170" s="1133"/>
      <c r="L170" s="1133"/>
      <c r="M170" s="1133"/>
      <c r="N170" s="1133"/>
      <c r="O170" s="1133"/>
      <c r="P170" s="1133"/>
      <c r="Q170" s="1133"/>
      <c r="R170" s="1133"/>
      <c r="S170" s="1133"/>
      <c r="T170" s="1133"/>
      <c r="U170" s="1133"/>
      <c r="V170" s="18"/>
      <c r="W170" s="18"/>
      <c r="X170" s="18"/>
      <c r="Y170" s="1133"/>
      <c r="Z170" s="1133"/>
      <c r="AA170" s="1133"/>
      <c r="AB170" s="1133"/>
      <c r="AC170" s="1133"/>
      <c r="AD170" s="2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</row>
    <row r="171" spans="1:42" ht="15.75" customHeight="1" x14ac:dyDescent="0.2">
      <c r="A171" s="1"/>
      <c r="B171" s="51"/>
      <c r="C171" s="51"/>
      <c r="D171" s="51"/>
      <c r="E171" s="49"/>
      <c r="F171" s="1133"/>
      <c r="G171" s="1133"/>
      <c r="H171" s="1133"/>
      <c r="I171" s="1133"/>
      <c r="J171" s="1133"/>
      <c r="K171" s="1133"/>
      <c r="L171" s="1133"/>
      <c r="M171" s="1133"/>
      <c r="N171" s="1133"/>
      <c r="O171" s="1133"/>
      <c r="P171" s="1133"/>
      <c r="Q171" s="1133"/>
      <c r="R171" s="1133"/>
      <c r="S171" s="1133"/>
      <c r="T171" s="1133"/>
      <c r="U171" s="1133"/>
      <c r="V171" s="18"/>
      <c r="W171" s="18"/>
      <c r="X171" s="18"/>
      <c r="Y171" s="1133"/>
      <c r="Z171" s="1133"/>
      <c r="AA171" s="1133"/>
      <c r="AB171" s="1133"/>
      <c r="AC171" s="1133"/>
      <c r="AD171" s="2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</row>
    <row r="172" spans="1:42" ht="15.75" customHeight="1" x14ac:dyDescent="0.2">
      <c r="A172" s="1"/>
      <c r="B172" s="1166"/>
      <c r="C172" s="1166"/>
      <c r="D172" s="1166"/>
      <c r="E172" s="49"/>
      <c r="F172" s="1133"/>
      <c r="G172" s="1133"/>
      <c r="H172" s="1133"/>
      <c r="I172" s="1133"/>
      <c r="J172" s="1133"/>
      <c r="K172" s="1133"/>
      <c r="L172" s="1133"/>
      <c r="M172" s="1133"/>
      <c r="N172" s="1133"/>
      <c r="O172" s="1133"/>
      <c r="P172" s="1133"/>
      <c r="Q172" s="1133"/>
      <c r="R172" s="1133"/>
      <c r="S172" s="1133"/>
      <c r="T172" s="1133"/>
      <c r="U172" s="1133"/>
      <c r="V172" s="18"/>
      <c r="W172" s="18"/>
      <c r="X172" s="18"/>
      <c r="Y172" s="1133"/>
      <c r="Z172" s="1133"/>
      <c r="AA172" s="1133"/>
      <c r="AB172" s="1133"/>
      <c r="AC172" s="1133"/>
      <c r="AD172" s="2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</row>
    <row r="173" spans="1:42" ht="15.75" customHeight="1" x14ac:dyDescent="0.2">
      <c r="A173" s="1"/>
      <c r="B173" s="53"/>
      <c r="C173" s="53"/>
      <c r="D173" s="53"/>
      <c r="E173" s="49"/>
      <c r="F173" s="1133"/>
      <c r="G173" s="1133"/>
      <c r="H173" s="1133"/>
      <c r="I173" s="1133"/>
      <c r="J173" s="1133"/>
      <c r="K173" s="1133"/>
      <c r="L173" s="1133"/>
      <c r="M173" s="1133"/>
      <c r="N173" s="1133"/>
      <c r="O173" s="1133"/>
      <c r="P173" s="1133"/>
      <c r="Q173" s="1133"/>
      <c r="R173" s="1133"/>
      <c r="S173" s="1133"/>
      <c r="T173" s="1133"/>
      <c r="U173" s="1133"/>
      <c r="V173" s="18"/>
      <c r="W173" s="18"/>
      <c r="X173" s="18"/>
      <c r="Y173" s="1133"/>
      <c r="Z173" s="1133"/>
      <c r="AA173" s="1133"/>
      <c r="AB173" s="1133"/>
      <c r="AC173" s="1133"/>
      <c r="AD173" s="2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</row>
    <row r="174" spans="1:42" ht="15.75" customHeight="1" x14ac:dyDescent="0.2">
      <c r="A174" s="1"/>
      <c r="B174" s="54"/>
      <c r="C174" s="54"/>
      <c r="D174" s="54"/>
      <c r="E174" s="49"/>
      <c r="F174" s="1133"/>
      <c r="G174" s="1133"/>
      <c r="H174" s="1133"/>
      <c r="I174" s="1133"/>
      <c r="J174" s="1133"/>
      <c r="K174" s="1133"/>
      <c r="L174" s="1133"/>
      <c r="M174" s="1133"/>
      <c r="N174" s="1133"/>
      <c r="O174" s="1133"/>
      <c r="P174" s="1133"/>
      <c r="Q174" s="1133"/>
      <c r="R174" s="1133"/>
      <c r="S174" s="1133"/>
      <c r="T174" s="1133"/>
      <c r="U174" s="1133"/>
      <c r="V174" s="18"/>
      <c r="W174" s="18"/>
      <c r="X174" s="18"/>
      <c r="Y174" s="1133"/>
      <c r="Z174" s="1133"/>
      <c r="AA174" s="1133"/>
      <c r="AB174" s="1133"/>
      <c r="AC174" s="1133"/>
      <c r="AD174" s="2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</row>
    <row r="175" spans="1:42" ht="15.75" customHeight="1" x14ac:dyDescent="0.2">
      <c r="A175" s="1"/>
      <c r="B175" s="53"/>
      <c r="C175" s="53"/>
      <c r="D175" s="53"/>
      <c r="E175" s="49"/>
      <c r="F175" s="1133"/>
      <c r="G175" s="1133"/>
      <c r="H175" s="1133"/>
      <c r="I175" s="1133"/>
      <c r="J175" s="1133"/>
      <c r="K175" s="1133"/>
      <c r="L175" s="1133"/>
      <c r="M175" s="1133"/>
      <c r="N175" s="1133"/>
      <c r="O175" s="1133"/>
      <c r="P175" s="1133"/>
      <c r="Q175" s="1133"/>
      <c r="R175" s="1133"/>
      <c r="S175" s="1133"/>
      <c r="T175" s="1133"/>
      <c r="U175" s="1133"/>
      <c r="V175" s="1127"/>
      <c r="W175" s="1127"/>
      <c r="X175" s="1127"/>
      <c r="Y175" s="1133"/>
      <c r="Z175" s="1133"/>
      <c r="AA175" s="1133"/>
      <c r="AB175" s="1133"/>
      <c r="AC175" s="1133"/>
      <c r="AD175" s="25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</row>
    <row r="176" spans="1:42" ht="15.75" customHeight="1" x14ac:dyDescent="0.2">
      <c r="A176" s="1"/>
      <c r="B176" s="53"/>
      <c r="C176" s="53"/>
      <c r="D176" s="53"/>
      <c r="E176" s="49"/>
      <c r="F176" s="1133"/>
      <c r="G176" s="1133"/>
      <c r="H176" s="1133"/>
      <c r="I176" s="1133"/>
      <c r="J176" s="1133"/>
      <c r="K176" s="1133"/>
      <c r="L176" s="1133"/>
      <c r="M176" s="1133"/>
      <c r="N176" s="1133"/>
      <c r="O176" s="1133"/>
      <c r="P176" s="1133"/>
      <c r="Q176" s="1133"/>
      <c r="R176" s="1133"/>
      <c r="S176" s="1133"/>
      <c r="T176" s="1133"/>
      <c r="U176" s="1133"/>
      <c r="V176" s="1127"/>
      <c r="W176" s="1127"/>
      <c r="X176" s="1127"/>
      <c r="Y176" s="1133"/>
      <c r="Z176" s="1133"/>
      <c r="AA176" s="1133"/>
      <c r="AB176" s="1133"/>
      <c r="AC176" s="1133"/>
      <c r="AD176" s="25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</row>
    <row r="177" spans="1:42" ht="15.75" customHeight="1" x14ac:dyDescent="0.2">
      <c r="A177" s="1"/>
      <c r="B177" s="55"/>
      <c r="C177" s="55"/>
      <c r="D177" s="55"/>
      <c r="E177" s="49"/>
      <c r="F177" s="1133"/>
      <c r="G177" s="1133"/>
      <c r="H177" s="1"/>
      <c r="I177" s="1"/>
      <c r="J177" s="1"/>
      <c r="K177" s="1"/>
      <c r="L177" s="1"/>
      <c r="M177" s="1"/>
      <c r="N177" s="1"/>
      <c r="O177" s="1133"/>
      <c r="P177" s="1133"/>
      <c r="Q177" s="1133"/>
      <c r="R177" s="1133"/>
      <c r="S177" s="1133"/>
      <c r="T177" s="1133"/>
      <c r="U177" s="1133"/>
      <c r="V177" s="1127"/>
      <c r="W177" s="1127"/>
      <c r="X177" s="1127"/>
      <c r="Y177" s="1133"/>
      <c r="Z177" s="1133"/>
      <c r="AA177" s="1133"/>
      <c r="AB177" s="1133"/>
      <c r="AC177" s="1133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</row>
    <row r="178" spans="1:42" ht="15.75" customHeight="1" x14ac:dyDescent="0.2">
      <c r="A178" s="1"/>
      <c r="B178" s="53"/>
      <c r="C178" s="53"/>
      <c r="D178" s="53"/>
      <c r="E178" s="49"/>
      <c r="F178" s="1133"/>
      <c r="G178" s="1133"/>
      <c r="H178" s="1"/>
      <c r="I178" s="1"/>
      <c r="J178" s="1"/>
      <c r="K178" s="1"/>
      <c r="L178" s="1"/>
      <c r="M178" s="1"/>
      <c r="N178" s="1"/>
      <c r="O178" s="1133"/>
      <c r="P178" s="1133"/>
      <c r="Q178" s="1133"/>
      <c r="R178" s="1133"/>
      <c r="S178" s="1133"/>
      <c r="T178" s="1133"/>
      <c r="U178" s="1133"/>
      <c r="V178" s="1127"/>
      <c r="W178" s="1127"/>
      <c r="X178" s="1127"/>
      <c r="Y178" s="1133"/>
      <c r="Z178" s="1133"/>
      <c r="AA178" s="1133"/>
      <c r="AB178" s="1133"/>
      <c r="AC178" s="1133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</row>
    <row r="179" spans="1:42" ht="15.75" customHeight="1" x14ac:dyDescent="0.2">
      <c r="A179" s="1"/>
      <c r="B179" s="53"/>
      <c r="C179" s="53"/>
      <c r="D179" s="53"/>
      <c r="E179" s="49"/>
      <c r="F179" s="1133"/>
      <c r="G179" s="1133"/>
      <c r="H179" s="1"/>
      <c r="I179" s="1"/>
      <c r="J179" s="1"/>
      <c r="K179" s="1"/>
      <c r="L179" s="1"/>
      <c r="M179" s="1"/>
      <c r="N179" s="1"/>
      <c r="O179" s="1133"/>
      <c r="P179" s="1133"/>
      <c r="Q179" s="1133"/>
      <c r="R179" s="1133"/>
      <c r="S179" s="1133"/>
      <c r="T179" s="1133"/>
      <c r="U179" s="1133"/>
      <c r="V179" s="1127"/>
      <c r="W179" s="1127"/>
      <c r="X179" s="1127"/>
      <c r="Y179" s="1133"/>
      <c r="Z179" s="1133"/>
      <c r="AA179" s="1133"/>
      <c r="AB179" s="1133"/>
      <c r="AC179" s="1133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</row>
    <row r="180" spans="1:42" ht="15.75" customHeight="1" x14ac:dyDescent="0.2">
      <c r="A180" s="1"/>
      <c r="B180" s="53"/>
      <c r="C180" s="53"/>
      <c r="D180" s="53"/>
      <c r="E180" s="49"/>
      <c r="F180" s="1133"/>
      <c r="G180" s="1133"/>
      <c r="H180" s="1"/>
      <c r="I180" s="1"/>
      <c r="J180" s="1"/>
      <c r="K180" s="1"/>
      <c r="L180" s="1"/>
      <c r="M180" s="1"/>
      <c r="N180" s="1"/>
      <c r="O180" s="1133"/>
      <c r="P180" s="1133"/>
      <c r="Q180" s="1133"/>
      <c r="R180" s="1133"/>
      <c r="S180" s="1133"/>
      <c r="T180" s="1133"/>
      <c r="U180" s="1133"/>
      <c r="V180" s="1127"/>
      <c r="W180" s="1127"/>
      <c r="X180" s="1127"/>
      <c r="Y180" s="1133"/>
      <c r="Z180" s="1133"/>
      <c r="AA180" s="1133"/>
      <c r="AB180" s="1133"/>
      <c r="AC180" s="1133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</row>
    <row r="181" spans="1:42" ht="15.75" customHeight="1" x14ac:dyDescent="0.2">
      <c r="A181" s="1"/>
      <c r="B181" s="53"/>
      <c r="C181" s="53"/>
      <c r="D181" s="53"/>
      <c r="E181" s="49"/>
      <c r="F181" s="1133"/>
      <c r="G181" s="1133"/>
      <c r="H181" s="1"/>
      <c r="I181" s="1"/>
      <c r="J181" s="1"/>
      <c r="K181" s="1"/>
      <c r="L181" s="1"/>
      <c r="M181" s="1"/>
      <c r="N181" s="1"/>
      <c r="O181" s="1133"/>
      <c r="P181" s="1133"/>
      <c r="Q181" s="1133"/>
      <c r="R181" s="1133"/>
      <c r="S181" s="1133"/>
      <c r="T181" s="1133"/>
      <c r="U181" s="1133"/>
      <c r="V181" s="1127"/>
      <c r="W181" s="1127"/>
      <c r="X181" s="1127"/>
      <c r="Y181" s="1133"/>
      <c r="Z181" s="1133"/>
      <c r="AA181" s="1133"/>
      <c r="AB181" s="1133"/>
      <c r="AC181" s="1133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</row>
    <row r="182" spans="1:42" ht="15.75" customHeight="1" x14ac:dyDescent="0.2">
      <c r="A182" s="1"/>
      <c r="B182" s="53"/>
      <c r="C182" s="53"/>
      <c r="D182" s="53"/>
      <c r="E182" s="49"/>
      <c r="F182" s="1133"/>
      <c r="G182" s="1133"/>
      <c r="H182" s="1"/>
      <c r="I182" s="1"/>
      <c r="J182" s="1"/>
      <c r="K182" s="1"/>
      <c r="L182" s="1"/>
      <c r="M182" s="1"/>
      <c r="N182" s="1"/>
      <c r="O182" s="1133"/>
      <c r="P182" s="1133"/>
      <c r="Q182" s="1133"/>
      <c r="R182" s="1133"/>
      <c r="S182" s="1133"/>
      <c r="T182" s="1133"/>
      <c r="U182" s="1133"/>
      <c r="V182" s="1133"/>
      <c r="W182" s="1133"/>
      <c r="X182" s="1133"/>
      <c r="Y182" s="1133"/>
      <c r="Z182" s="1133"/>
      <c r="AA182" s="1133"/>
      <c r="AB182" s="1133"/>
      <c r="AC182" s="1133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</row>
    <row r="183" spans="1:42" ht="15.75" customHeight="1" x14ac:dyDescent="0.2">
      <c r="A183" s="1"/>
      <c r="B183" s="53"/>
      <c r="C183" s="53"/>
      <c r="D183" s="53"/>
      <c r="E183" s="49"/>
      <c r="F183" s="1133"/>
      <c r="G183" s="1133"/>
      <c r="H183" s="1"/>
      <c r="I183" s="1"/>
      <c r="J183" s="1"/>
      <c r="K183" s="1"/>
      <c r="L183" s="1"/>
      <c r="M183" s="1"/>
      <c r="N183" s="1"/>
      <c r="O183" s="1133"/>
      <c r="P183" s="1133"/>
      <c r="Q183" s="1133"/>
      <c r="R183" s="1133"/>
      <c r="S183" s="1133"/>
      <c r="T183" s="1133"/>
      <c r="U183" s="1133"/>
      <c r="V183" s="1133"/>
      <c r="W183" s="1133"/>
      <c r="X183" s="1133"/>
      <c r="Y183" s="1133"/>
      <c r="Z183" s="1133"/>
      <c r="AA183" s="1133"/>
      <c r="AB183" s="1133"/>
      <c r="AC183" s="1133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</row>
    <row r="184" spans="1:42" ht="15.75" customHeight="1" x14ac:dyDescent="0.2">
      <c r="A184" s="1"/>
      <c r="B184" s="53"/>
      <c r="C184" s="53"/>
      <c r="D184" s="53"/>
      <c r="E184" s="49"/>
      <c r="F184" s="1133"/>
      <c r="G184" s="1133"/>
      <c r="H184" s="1"/>
      <c r="I184" s="1"/>
      <c r="J184" s="1"/>
      <c r="K184" s="1"/>
      <c r="L184" s="1"/>
      <c r="M184" s="1"/>
      <c r="N184" s="1"/>
      <c r="O184" s="1133"/>
      <c r="P184" s="1133"/>
      <c r="Q184" s="1133"/>
      <c r="R184" s="1133"/>
      <c r="S184" s="1133"/>
      <c r="T184" s="1133"/>
      <c r="U184" s="1133"/>
      <c r="V184" s="1133"/>
      <c r="W184" s="1133"/>
      <c r="X184" s="1133"/>
      <c r="Y184" s="1133"/>
      <c r="Z184" s="1133"/>
      <c r="AA184" s="1133"/>
      <c r="AB184" s="1133"/>
      <c r="AC184" s="1133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</row>
    <row r="185" spans="1:42" ht="15.75" customHeight="1" x14ac:dyDescent="0.2">
      <c r="A185" s="1"/>
      <c r="B185" s="54"/>
      <c r="C185" s="54"/>
      <c r="D185" s="54"/>
      <c r="E185" s="49"/>
      <c r="F185" s="1133"/>
      <c r="G185" s="1133"/>
      <c r="H185" s="1"/>
      <c r="I185" s="1"/>
      <c r="J185" s="1"/>
      <c r="K185" s="1"/>
      <c r="L185" s="1"/>
      <c r="M185" s="1"/>
      <c r="N185" s="1"/>
      <c r="O185" s="1133"/>
      <c r="P185" s="1133"/>
      <c r="Q185" s="1133"/>
      <c r="R185" s="1133"/>
      <c r="S185" s="1133"/>
      <c r="T185" s="1133"/>
      <c r="U185" s="1133"/>
      <c r="V185" s="1133"/>
      <c r="W185" s="1133"/>
      <c r="X185" s="1133"/>
      <c r="Y185" s="1133"/>
      <c r="Z185" s="1133"/>
      <c r="AA185" s="1133"/>
      <c r="AB185" s="1133"/>
      <c r="AC185" s="1133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</row>
    <row r="186" spans="1:42" ht="15.75" customHeight="1" x14ac:dyDescent="0.2">
      <c r="A186" s="1"/>
      <c r="B186" s="54"/>
      <c r="C186" s="54"/>
      <c r="D186" s="54"/>
      <c r="E186" s="2"/>
      <c r="F186" s="1133"/>
      <c r="G186" s="1133"/>
      <c r="H186" s="1"/>
      <c r="I186" s="1"/>
      <c r="J186" s="1"/>
      <c r="K186" s="1"/>
      <c r="L186" s="1"/>
      <c r="M186" s="1"/>
      <c r="N186" s="1"/>
      <c r="O186" s="1133"/>
      <c r="P186" s="1133"/>
      <c r="Q186" s="1133"/>
      <c r="R186" s="1133"/>
      <c r="S186" s="1133"/>
      <c r="T186" s="1133"/>
      <c r="U186" s="1133"/>
      <c r="V186" s="1133"/>
      <c r="W186" s="1133"/>
      <c r="X186" s="1133"/>
      <c r="Y186" s="1133"/>
      <c r="Z186" s="1133"/>
      <c r="AA186" s="1133"/>
      <c r="AB186" s="1133"/>
      <c r="AC186" s="1133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</row>
    <row r="187" spans="1:42" ht="15.75" customHeight="1" x14ac:dyDescent="0.2">
      <c r="A187" s="1"/>
      <c r="B187" s="53"/>
      <c r="C187" s="53"/>
      <c r="D187" s="53"/>
      <c r="E187" s="2"/>
      <c r="F187" s="1133"/>
      <c r="G187" s="1133"/>
      <c r="H187" s="1"/>
      <c r="I187" s="1"/>
      <c r="J187" s="1"/>
      <c r="K187" s="1"/>
      <c r="L187" s="1"/>
      <c r="M187" s="1"/>
      <c r="N187" s="1"/>
      <c r="O187" s="1133"/>
      <c r="P187" s="1133"/>
      <c r="Q187" s="1133"/>
      <c r="R187" s="1133"/>
      <c r="S187" s="1133"/>
      <c r="T187" s="1133"/>
      <c r="U187" s="1133"/>
      <c r="V187" s="1133"/>
      <c r="W187" s="1133"/>
      <c r="X187" s="1133"/>
      <c r="Y187" s="1133"/>
      <c r="Z187" s="1133"/>
      <c r="AA187" s="1133"/>
      <c r="AB187" s="1133"/>
      <c r="AC187" s="1133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</row>
    <row r="188" spans="1:42" ht="15.75" customHeight="1" x14ac:dyDescent="0.2">
      <c r="A188" s="1"/>
      <c r="B188" s="53"/>
      <c r="C188" s="53"/>
      <c r="D188" s="53"/>
      <c r="E188" s="2"/>
      <c r="F188" s="1133"/>
      <c r="G188" s="1133"/>
      <c r="H188" s="1"/>
      <c r="I188" s="1"/>
      <c r="J188" s="1"/>
      <c r="K188" s="1"/>
      <c r="L188" s="1"/>
      <c r="M188" s="1"/>
      <c r="N188" s="1"/>
      <c r="O188" s="1133"/>
      <c r="P188" s="1133"/>
      <c r="Q188" s="1133"/>
      <c r="R188" s="1133"/>
      <c r="S188" s="1133"/>
      <c r="T188" s="1133"/>
      <c r="U188" s="1133"/>
      <c r="V188" s="1133"/>
      <c r="W188" s="1133"/>
      <c r="X188" s="1133"/>
      <c r="Y188" s="1133"/>
      <c r="Z188" s="1133"/>
      <c r="AA188" s="1133"/>
      <c r="AB188" s="1133"/>
      <c r="AC188" s="1133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</row>
    <row r="189" spans="1:42" ht="15.75" customHeight="1" x14ac:dyDescent="0.2">
      <c r="A189" s="1"/>
      <c r="B189" s="53"/>
      <c r="C189" s="53"/>
      <c r="D189" s="53"/>
      <c r="E189" s="2"/>
      <c r="F189" s="1133"/>
      <c r="G189" s="1133"/>
      <c r="H189" s="1"/>
      <c r="I189" s="1"/>
      <c r="J189" s="1"/>
      <c r="K189" s="1"/>
      <c r="L189" s="1"/>
      <c r="M189" s="1"/>
      <c r="N189" s="1"/>
      <c r="O189" s="1133"/>
      <c r="P189" s="1133"/>
      <c r="Q189" s="1133"/>
      <c r="R189" s="1133"/>
      <c r="S189" s="1133"/>
      <c r="T189" s="1133"/>
      <c r="U189" s="1133"/>
      <c r="V189" s="1133"/>
      <c r="W189" s="1133"/>
      <c r="X189" s="1133"/>
      <c r="Y189" s="1133"/>
      <c r="Z189" s="1133"/>
      <c r="AA189" s="1133"/>
      <c r="AB189" s="1133"/>
      <c r="AC189" s="1133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</row>
    <row r="190" spans="1:42" ht="15.75" customHeight="1" x14ac:dyDescent="0.2">
      <c r="A190" s="1"/>
      <c r="B190" s="53"/>
      <c r="C190" s="53"/>
      <c r="D190" s="53"/>
      <c r="E190" s="2"/>
      <c r="F190" s="1133"/>
      <c r="G190" s="1133"/>
      <c r="H190" s="1"/>
      <c r="I190" s="1"/>
      <c r="J190" s="1"/>
      <c r="K190" s="1"/>
      <c r="L190" s="1"/>
      <c r="M190" s="1"/>
      <c r="N190" s="1"/>
      <c r="O190" s="1133"/>
      <c r="P190" s="1133"/>
      <c r="Q190" s="1133"/>
      <c r="R190" s="1133"/>
      <c r="S190" s="1133"/>
      <c r="T190" s="1133"/>
      <c r="U190" s="1133"/>
      <c r="V190" s="1133"/>
      <c r="W190" s="1133"/>
      <c r="X190" s="1133"/>
      <c r="Y190" s="1133"/>
      <c r="Z190" s="1133"/>
      <c r="AA190" s="1133"/>
      <c r="AB190" s="1133"/>
      <c r="AC190" s="1133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</row>
    <row r="191" spans="1:42" ht="15.75" customHeight="1" x14ac:dyDescent="0.2">
      <c r="A191" s="1"/>
      <c r="B191" s="54"/>
      <c r="C191" s="54"/>
      <c r="D191" s="54"/>
      <c r="E191" s="2"/>
      <c r="F191" s="1133"/>
      <c r="G191" s="1133"/>
      <c r="H191" s="1"/>
      <c r="I191" s="1"/>
      <c r="J191" s="1"/>
      <c r="K191" s="1"/>
      <c r="L191" s="1"/>
      <c r="M191" s="1"/>
      <c r="N191" s="1"/>
      <c r="O191" s="1133"/>
      <c r="P191" s="1133"/>
      <c r="Q191" s="1133"/>
      <c r="R191" s="1133"/>
      <c r="S191" s="1133"/>
      <c r="T191" s="1133"/>
      <c r="U191" s="1133"/>
      <c r="V191" s="1133"/>
      <c r="W191" s="1133"/>
      <c r="X191" s="1133"/>
      <c r="Y191" s="1133"/>
      <c r="Z191" s="1133"/>
      <c r="AA191" s="1133"/>
      <c r="AB191" s="1133"/>
      <c r="AC191" s="1133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</row>
    <row r="192" spans="1:42" ht="15.75" customHeight="1" x14ac:dyDescent="0.2">
      <c r="A192" s="1"/>
      <c r="B192" s="53"/>
      <c r="C192" s="53"/>
      <c r="D192" s="53"/>
      <c r="E192" s="2"/>
      <c r="F192" s="1133"/>
      <c r="G192" s="1133"/>
      <c r="H192" s="1"/>
      <c r="I192" s="1"/>
      <c r="J192" s="1"/>
      <c r="K192" s="1"/>
      <c r="L192" s="1"/>
      <c r="M192" s="1"/>
      <c r="N192" s="1"/>
      <c r="O192" s="1133"/>
      <c r="P192" s="1133"/>
      <c r="Q192" s="1133"/>
      <c r="R192" s="1133"/>
      <c r="S192" s="1133"/>
      <c r="T192" s="1133"/>
      <c r="U192" s="1133"/>
      <c r="V192" s="1133"/>
      <c r="W192" s="1133"/>
      <c r="X192" s="1133"/>
      <c r="Y192" s="1133"/>
      <c r="Z192" s="1133"/>
      <c r="AA192" s="1133"/>
      <c r="AB192" s="1133"/>
      <c r="AC192" s="1133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</row>
    <row r="193" spans="1:42" ht="15.75" customHeight="1" x14ac:dyDescent="0.2">
      <c r="A193" s="1"/>
      <c r="B193" s="53"/>
      <c r="C193" s="53"/>
      <c r="D193" s="53"/>
      <c r="E193" s="2"/>
      <c r="F193" s="1133"/>
      <c r="G193" s="1133"/>
      <c r="H193" s="1"/>
      <c r="I193" s="1"/>
      <c r="J193" s="1"/>
      <c r="K193" s="1"/>
      <c r="L193" s="1"/>
      <c r="M193" s="1"/>
      <c r="N193" s="1"/>
      <c r="O193" s="1133"/>
      <c r="P193" s="1133"/>
      <c r="Q193" s="1133"/>
      <c r="R193" s="1133"/>
      <c r="S193" s="1133"/>
      <c r="T193" s="1133"/>
      <c r="U193" s="1133"/>
      <c r="V193" s="1133"/>
      <c r="W193" s="1133"/>
      <c r="X193" s="1133"/>
      <c r="Y193" s="1133"/>
      <c r="Z193" s="1133"/>
      <c r="AA193" s="1133"/>
      <c r="AB193" s="1133"/>
      <c r="AC193" s="1133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</row>
    <row r="194" spans="1:42" ht="15.75" customHeight="1" x14ac:dyDescent="0.2">
      <c r="A194" s="1"/>
      <c r="B194" s="54"/>
      <c r="C194" s="54"/>
      <c r="D194" s="54"/>
      <c r="E194" s="2"/>
      <c r="F194" s="1133"/>
      <c r="G194" s="1133"/>
      <c r="H194" s="1"/>
      <c r="I194" s="1"/>
      <c r="J194" s="1"/>
      <c r="K194" s="1"/>
      <c r="L194" s="1"/>
      <c r="M194" s="1"/>
      <c r="N194" s="1"/>
      <c r="O194" s="1133"/>
      <c r="P194" s="1133"/>
      <c r="Q194" s="1133"/>
      <c r="R194" s="1133"/>
      <c r="S194" s="1133"/>
      <c r="T194" s="1133"/>
      <c r="U194" s="1133"/>
      <c r="V194" s="1133"/>
      <c r="W194" s="1133"/>
      <c r="X194" s="1133"/>
      <c r="Y194" s="1133"/>
      <c r="Z194" s="1133"/>
      <c r="AA194" s="1133"/>
      <c r="AB194" s="1133"/>
      <c r="AC194" s="1133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</row>
    <row r="195" spans="1:42" ht="15.75" customHeight="1" x14ac:dyDescent="0.2">
      <c r="A195" s="1"/>
      <c r="B195" s="54"/>
      <c r="C195" s="54"/>
      <c r="D195" s="54"/>
      <c r="E195" s="2"/>
      <c r="F195" s="1133"/>
      <c r="G195" s="1133"/>
      <c r="H195" s="1"/>
      <c r="I195" s="1"/>
      <c r="J195" s="1"/>
      <c r="K195" s="1"/>
      <c r="L195" s="1"/>
      <c r="M195" s="1"/>
      <c r="N195" s="1"/>
      <c r="O195" s="1133"/>
      <c r="P195" s="1133"/>
      <c r="Q195" s="1133"/>
      <c r="R195" s="1133"/>
      <c r="S195" s="1133"/>
      <c r="T195" s="1133"/>
      <c r="U195" s="1133"/>
      <c r="V195" s="1133"/>
      <c r="W195" s="1133"/>
      <c r="X195" s="1133"/>
      <c r="Y195" s="1133"/>
      <c r="Z195" s="1133"/>
      <c r="AA195" s="1133"/>
      <c r="AB195" s="1133"/>
      <c r="AC195" s="1133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</row>
    <row r="196" spans="1:42" ht="15.75" customHeight="1" x14ac:dyDescent="0.2">
      <c r="A196" s="1"/>
      <c r="B196" s="53"/>
      <c r="C196" s="53"/>
      <c r="D196" s="53"/>
      <c r="E196" s="2"/>
      <c r="F196" s="1133"/>
      <c r="G196" s="1133"/>
      <c r="H196" s="1"/>
      <c r="I196" s="1"/>
      <c r="J196" s="1"/>
      <c r="K196" s="1"/>
      <c r="L196" s="1"/>
      <c r="M196" s="1"/>
      <c r="N196" s="1"/>
      <c r="O196" s="1133"/>
      <c r="P196" s="1133"/>
      <c r="Q196" s="1133"/>
      <c r="R196" s="1133"/>
      <c r="S196" s="1133"/>
      <c r="T196" s="1133"/>
      <c r="U196" s="1133"/>
      <c r="V196" s="1133"/>
      <c r="W196" s="1133"/>
      <c r="X196" s="1133"/>
      <c r="Y196" s="1133"/>
      <c r="Z196" s="1133"/>
      <c r="AA196" s="1133"/>
      <c r="AB196" s="1133"/>
      <c r="AC196" s="1133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</row>
    <row r="197" spans="1:42" ht="15.75" customHeight="1" x14ac:dyDescent="0.2">
      <c r="A197" s="1"/>
      <c r="B197" s="53"/>
      <c r="C197" s="53"/>
      <c r="D197" s="53"/>
      <c r="E197" s="2"/>
      <c r="F197" s="1133"/>
      <c r="G197" s="1133"/>
      <c r="H197" s="1"/>
      <c r="I197" s="1"/>
      <c r="J197" s="1"/>
      <c r="K197" s="1"/>
      <c r="L197" s="1"/>
      <c r="M197" s="1"/>
      <c r="N197" s="1"/>
      <c r="O197" s="1133"/>
      <c r="P197" s="1133"/>
      <c r="Q197" s="1133"/>
      <c r="R197" s="1133"/>
      <c r="S197" s="1133"/>
      <c r="T197" s="1133"/>
      <c r="U197" s="1133"/>
      <c r="V197" s="1133"/>
      <c r="W197" s="1133"/>
      <c r="X197" s="1133"/>
      <c r="Y197" s="1133"/>
      <c r="Z197" s="1133"/>
      <c r="AA197" s="1133"/>
      <c r="AB197" s="1133"/>
      <c r="AC197" s="1133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</row>
    <row r="198" spans="1:42" ht="15.75" customHeight="1" x14ac:dyDescent="0.2">
      <c r="A198" s="1"/>
      <c r="B198" s="54"/>
      <c r="C198" s="54"/>
      <c r="D198" s="54"/>
      <c r="E198" s="2"/>
      <c r="F198" s="1133"/>
      <c r="G198" s="1133"/>
      <c r="H198" s="1"/>
      <c r="I198" s="1"/>
      <c r="J198" s="1"/>
      <c r="K198" s="1"/>
      <c r="L198" s="1"/>
      <c r="M198" s="1"/>
      <c r="N198" s="1"/>
      <c r="O198" s="1133"/>
      <c r="P198" s="1133"/>
      <c r="Q198" s="1133"/>
      <c r="R198" s="1133"/>
      <c r="S198" s="1133"/>
      <c r="T198" s="1133"/>
      <c r="U198" s="1133"/>
      <c r="V198" s="1133"/>
      <c r="W198" s="1133"/>
      <c r="X198" s="1133"/>
      <c r="Y198" s="1133"/>
      <c r="Z198" s="1133"/>
      <c r="AA198" s="1133"/>
      <c r="AB198" s="1133"/>
      <c r="AC198" s="1133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</row>
    <row r="199" spans="1:42" ht="15.75" customHeight="1" x14ac:dyDescent="0.2">
      <c r="A199" s="1"/>
      <c r="B199" s="53"/>
      <c r="C199" s="53"/>
      <c r="D199" s="53"/>
      <c r="E199" s="2"/>
      <c r="F199" s="1133"/>
      <c r="G199" s="1133"/>
      <c r="H199" s="1"/>
      <c r="I199" s="1"/>
      <c r="J199" s="1"/>
      <c r="K199" s="1"/>
      <c r="L199" s="1"/>
      <c r="M199" s="1"/>
      <c r="N199" s="1"/>
      <c r="O199" s="1133"/>
      <c r="P199" s="1133"/>
      <c r="Q199" s="1133"/>
      <c r="R199" s="1133"/>
      <c r="S199" s="1133"/>
      <c r="T199" s="1133"/>
      <c r="U199" s="1133"/>
      <c r="V199" s="1133"/>
      <c r="W199" s="1133"/>
      <c r="X199" s="1133"/>
      <c r="Y199" s="1133"/>
      <c r="Z199" s="1133"/>
      <c r="AA199" s="1133"/>
      <c r="AB199" s="1133"/>
      <c r="AC199" s="1133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</row>
    <row r="200" spans="1:42" ht="15.75" customHeight="1" x14ac:dyDescent="0.2">
      <c r="A200" s="1"/>
      <c r="B200" s="53"/>
      <c r="C200" s="53"/>
      <c r="D200" s="53"/>
      <c r="E200" s="2"/>
      <c r="F200" s="1133"/>
      <c r="G200" s="1133"/>
      <c r="H200" s="1"/>
      <c r="I200" s="1"/>
      <c r="J200" s="1"/>
      <c r="K200" s="1"/>
      <c r="L200" s="1"/>
      <c r="M200" s="1"/>
      <c r="N200" s="1"/>
      <c r="O200" s="1133"/>
      <c r="P200" s="1133"/>
      <c r="Q200" s="1133"/>
      <c r="R200" s="1133"/>
      <c r="S200" s="1133"/>
      <c r="T200" s="1133"/>
      <c r="U200" s="1133"/>
      <c r="V200" s="1133"/>
      <c r="W200" s="1133"/>
      <c r="X200" s="1133"/>
      <c r="Y200" s="1133"/>
      <c r="Z200" s="1133"/>
      <c r="AA200" s="1133"/>
      <c r="AB200" s="1133"/>
      <c r="AC200" s="1133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</row>
    <row r="201" spans="1:42" ht="15.75" customHeight="1" x14ac:dyDescent="0.2">
      <c r="A201" s="1"/>
      <c r="B201" s="53"/>
      <c r="C201" s="53"/>
      <c r="D201" s="53"/>
      <c r="E201" s="2"/>
      <c r="F201" s="1133"/>
      <c r="G201" s="1133"/>
      <c r="H201" s="1"/>
      <c r="I201" s="1"/>
      <c r="J201" s="1"/>
      <c r="K201" s="1"/>
      <c r="L201" s="1"/>
      <c r="M201" s="1"/>
      <c r="N201" s="1"/>
      <c r="O201" s="1133"/>
      <c r="P201" s="1133"/>
      <c r="Q201" s="1133"/>
      <c r="R201" s="1133"/>
      <c r="S201" s="1133"/>
      <c r="T201" s="1133"/>
      <c r="U201" s="1133"/>
      <c r="V201" s="1133"/>
      <c r="W201" s="1133"/>
      <c r="X201" s="1133"/>
      <c r="Y201" s="1133"/>
      <c r="Z201" s="1133"/>
      <c r="AA201" s="1133"/>
      <c r="AB201" s="1133"/>
      <c r="AC201" s="1133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</row>
    <row r="202" spans="1:42" ht="15.75" customHeight="1" x14ac:dyDescent="0.2">
      <c r="A202" s="1"/>
      <c r="B202" s="53"/>
      <c r="C202" s="53"/>
      <c r="D202" s="53"/>
      <c r="E202" s="2"/>
      <c r="F202" s="1133"/>
      <c r="G202" s="1133"/>
      <c r="H202" s="1"/>
      <c r="I202" s="1"/>
      <c r="J202" s="1"/>
      <c r="K202" s="1"/>
      <c r="L202" s="1"/>
      <c r="M202" s="1"/>
      <c r="N202" s="1"/>
      <c r="O202" s="1133"/>
      <c r="P202" s="1133"/>
      <c r="Q202" s="1133"/>
      <c r="R202" s="1133"/>
      <c r="S202" s="1133"/>
      <c r="T202" s="1133"/>
      <c r="U202" s="1133"/>
      <c r="V202" s="1133"/>
      <c r="W202" s="1133"/>
      <c r="X202" s="1133"/>
      <c r="Y202" s="1133"/>
      <c r="Z202" s="1133"/>
      <c r="AA202" s="1133"/>
      <c r="AB202" s="1133"/>
      <c r="AC202" s="1133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</row>
    <row r="203" spans="1:42" ht="15.75" customHeight="1" x14ac:dyDescent="0.2">
      <c r="A203" s="1"/>
      <c r="B203" s="53"/>
      <c r="C203" s="53"/>
      <c r="D203" s="53"/>
      <c r="E203" s="2"/>
      <c r="F203" s="1133"/>
      <c r="G203" s="1133"/>
      <c r="H203" s="1"/>
      <c r="I203" s="1"/>
      <c r="J203" s="1"/>
      <c r="K203" s="1"/>
      <c r="L203" s="1"/>
      <c r="M203" s="1"/>
      <c r="N203" s="1"/>
      <c r="O203" s="1133"/>
      <c r="P203" s="1133"/>
      <c r="Q203" s="1133"/>
      <c r="R203" s="1133"/>
      <c r="S203" s="1133"/>
      <c r="T203" s="1133"/>
      <c r="U203" s="1133"/>
      <c r="V203" s="1133"/>
      <c r="W203" s="1133"/>
      <c r="X203" s="1133"/>
      <c r="Y203" s="1133"/>
      <c r="Z203" s="1133"/>
      <c r="AA203" s="1133"/>
      <c r="AB203" s="1133"/>
      <c r="AC203" s="1133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</row>
    <row r="204" spans="1:42" ht="15.75" customHeight="1" x14ac:dyDescent="0.2">
      <c r="A204" s="1"/>
      <c r="B204" s="56"/>
      <c r="C204" s="56"/>
      <c r="D204" s="56"/>
      <c r="E204" s="29"/>
      <c r="F204" s="1133"/>
      <c r="G204" s="1133"/>
      <c r="H204" s="1"/>
      <c r="I204" s="1"/>
      <c r="J204" s="1"/>
      <c r="K204" s="1"/>
      <c r="L204" s="1"/>
      <c r="M204" s="1"/>
      <c r="N204" s="1"/>
      <c r="O204" s="1133"/>
      <c r="P204" s="1133"/>
      <c r="Q204" s="1133"/>
      <c r="R204" s="1133"/>
      <c r="S204" s="1133"/>
      <c r="T204" s="1133"/>
      <c r="U204" s="1133"/>
      <c r="V204" s="1133"/>
      <c r="W204" s="1133"/>
      <c r="X204" s="1133"/>
      <c r="Y204" s="1133"/>
      <c r="Z204" s="1133"/>
      <c r="AA204" s="1133"/>
      <c r="AB204" s="1133"/>
      <c r="AC204" s="1133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</row>
    <row r="205" spans="1:42" ht="15.75" customHeight="1" x14ac:dyDescent="0.2">
      <c r="A205" s="1"/>
      <c r="B205" s="57"/>
      <c r="C205" s="57"/>
      <c r="D205" s="57"/>
      <c r="E205" s="29"/>
      <c r="F205" s="1133"/>
      <c r="G205" s="1133"/>
      <c r="H205" s="1"/>
      <c r="I205" s="1"/>
      <c r="J205" s="1"/>
      <c r="K205" s="1"/>
      <c r="L205" s="1"/>
      <c r="M205" s="1"/>
      <c r="N205" s="1"/>
      <c r="O205" s="1133"/>
      <c r="P205" s="1133"/>
      <c r="Q205" s="1133"/>
      <c r="R205" s="1133"/>
      <c r="S205" s="1133"/>
      <c r="T205" s="1133"/>
      <c r="U205" s="1133"/>
      <c r="V205" s="1133"/>
      <c r="W205" s="1133"/>
      <c r="X205" s="1133"/>
      <c r="Y205" s="1133"/>
      <c r="Z205" s="1133"/>
      <c r="AA205" s="1133"/>
      <c r="AB205" s="1133"/>
      <c r="AC205" s="1133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</row>
    <row r="206" spans="1:42" ht="15.75" customHeight="1" x14ac:dyDescent="0.2">
      <c r="A206" s="1"/>
      <c r="B206" s="57"/>
      <c r="C206" s="57"/>
      <c r="D206" s="57"/>
      <c r="E206" s="29"/>
      <c r="F206" s="1133"/>
      <c r="G206" s="1133"/>
      <c r="H206" s="1"/>
      <c r="I206" s="1"/>
      <c r="J206" s="1"/>
      <c r="K206" s="1"/>
      <c r="L206" s="1"/>
      <c r="M206" s="1"/>
      <c r="N206" s="1"/>
      <c r="O206" s="1133"/>
      <c r="P206" s="1133"/>
      <c r="Q206" s="1133"/>
      <c r="R206" s="1133"/>
      <c r="S206" s="1133"/>
      <c r="T206" s="1133"/>
      <c r="U206" s="1133"/>
      <c r="V206" s="1133"/>
      <c r="W206" s="1133"/>
      <c r="X206" s="1133"/>
      <c r="Y206" s="1133"/>
      <c r="Z206" s="1133"/>
      <c r="AA206" s="1133"/>
      <c r="AB206" s="1133"/>
      <c r="AC206" s="1133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</row>
    <row r="207" spans="1:42" ht="15.75" customHeight="1" x14ac:dyDescent="0.2">
      <c r="A207" s="1"/>
      <c r="B207" s="57"/>
      <c r="C207" s="57"/>
      <c r="D207" s="57"/>
      <c r="E207" s="29"/>
      <c r="F207" s="1133"/>
      <c r="G207" s="1133"/>
      <c r="H207" s="1"/>
      <c r="I207" s="1"/>
      <c r="J207" s="1"/>
      <c r="K207" s="1"/>
      <c r="L207" s="1"/>
      <c r="M207" s="1"/>
      <c r="N207" s="1"/>
      <c r="O207" s="1133"/>
      <c r="P207" s="1133"/>
      <c r="Q207" s="1133"/>
      <c r="R207" s="1133"/>
      <c r="S207" s="1133"/>
      <c r="T207" s="1133"/>
      <c r="U207" s="1133"/>
      <c r="V207" s="1133"/>
      <c r="W207" s="1133"/>
      <c r="X207" s="1133"/>
      <c r="Y207" s="1133"/>
      <c r="Z207" s="1133"/>
      <c r="AA207" s="1133"/>
      <c r="AB207" s="1133"/>
      <c r="AC207" s="1133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</row>
    <row r="208" spans="1:42" ht="15.75" customHeight="1" x14ac:dyDescent="0.2">
      <c r="A208" s="1"/>
      <c r="B208" s="58"/>
      <c r="C208" s="58"/>
      <c r="D208" s="58"/>
      <c r="E208" s="30"/>
      <c r="F208" s="1133"/>
      <c r="G208" s="1133"/>
      <c r="H208" s="1"/>
      <c r="I208" s="1"/>
      <c r="J208" s="1"/>
      <c r="K208" s="1"/>
      <c r="L208" s="1"/>
      <c r="M208" s="1"/>
      <c r="N208" s="1"/>
      <c r="O208" s="1133"/>
      <c r="P208" s="1133"/>
      <c r="Q208" s="1133"/>
      <c r="R208" s="1133"/>
      <c r="S208" s="1133"/>
      <c r="T208" s="1133"/>
      <c r="U208" s="1133"/>
      <c r="V208" s="1133"/>
      <c r="W208" s="1133"/>
      <c r="X208" s="1133"/>
      <c r="Y208" s="1133"/>
      <c r="Z208" s="1133"/>
      <c r="AA208" s="1133"/>
      <c r="AB208" s="1133"/>
      <c r="AC208" s="1133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</row>
    <row r="209" spans="1:42" ht="15.75" customHeight="1" x14ac:dyDescent="0.2">
      <c r="A209" s="1"/>
      <c r="B209" s="57"/>
      <c r="C209" s="57"/>
      <c r="D209" s="57"/>
      <c r="E209" s="30"/>
      <c r="F209" s="1133"/>
      <c r="G209" s="1133"/>
      <c r="H209" s="1"/>
      <c r="I209" s="1"/>
      <c r="J209" s="1"/>
      <c r="K209" s="1"/>
      <c r="L209" s="1"/>
      <c r="M209" s="1"/>
      <c r="N209" s="1"/>
      <c r="O209" s="1133"/>
      <c r="P209" s="1133"/>
      <c r="Q209" s="1133"/>
      <c r="R209" s="1133"/>
      <c r="S209" s="1133"/>
      <c r="T209" s="1133"/>
      <c r="U209" s="1133"/>
      <c r="V209" s="1133"/>
      <c r="W209" s="1133"/>
      <c r="X209" s="1133"/>
      <c r="Y209" s="1133"/>
      <c r="Z209" s="1133"/>
      <c r="AA209" s="1133"/>
      <c r="AB209" s="1133"/>
      <c r="AC209" s="1133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</row>
    <row r="210" spans="1:42" ht="15.75" customHeight="1" x14ac:dyDescent="0.2">
      <c r="A210" s="1"/>
      <c r="B210" s="57"/>
      <c r="C210" s="57"/>
      <c r="D210" s="57"/>
      <c r="E210" s="30"/>
      <c r="F210" s="1133"/>
      <c r="G210" s="1133"/>
      <c r="H210" s="1"/>
      <c r="I210" s="1"/>
      <c r="J210" s="1"/>
      <c r="K210" s="1"/>
      <c r="L210" s="1"/>
      <c r="M210" s="1"/>
      <c r="N210" s="1"/>
      <c r="O210" s="1133"/>
      <c r="P210" s="1133"/>
      <c r="Q210" s="1133"/>
      <c r="R210" s="1133"/>
      <c r="S210" s="1133"/>
      <c r="T210" s="1133"/>
      <c r="U210" s="1133"/>
      <c r="V210" s="1133"/>
      <c r="W210" s="1133"/>
      <c r="X210" s="1133"/>
      <c r="Y210" s="1133"/>
      <c r="Z210" s="1133"/>
      <c r="AA210" s="1133"/>
      <c r="AB210" s="1133"/>
      <c r="AC210" s="1133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</row>
    <row r="211" spans="1:42" ht="15.75" customHeight="1" x14ac:dyDescent="0.2">
      <c r="A211" s="1"/>
      <c r="B211" s="57"/>
      <c r="C211" s="57"/>
      <c r="D211" s="57"/>
      <c r="E211" s="30"/>
      <c r="F211" s="1133"/>
      <c r="G211" s="1133"/>
      <c r="H211" s="1"/>
      <c r="I211" s="1"/>
      <c r="J211" s="1"/>
      <c r="K211" s="1"/>
      <c r="L211" s="1"/>
      <c r="M211" s="1"/>
      <c r="N211" s="1"/>
      <c r="O211" s="1133"/>
      <c r="P211" s="1133"/>
      <c r="Q211" s="1133"/>
      <c r="R211" s="1133"/>
      <c r="S211" s="1133"/>
      <c r="T211" s="1133"/>
      <c r="U211" s="1133"/>
      <c r="V211" s="1133"/>
      <c r="W211" s="1133"/>
      <c r="X211" s="1133"/>
      <c r="Y211" s="1133"/>
      <c r="Z211" s="1133"/>
      <c r="AA211" s="1133"/>
      <c r="AB211" s="1133"/>
      <c r="AC211" s="1133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</row>
    <row r="212" spans="1:42" ht="15.75" customHeight="1" x14ac:dyDescent="0.2">
      <c r="A212" s="1"/>
      <c r="B212" s="1"/>
      <c r="C212" s="1"/>
      <c r="D212" s="1"/>
      <c r="E212" s="1133"/>
      <c r="F212" s="1133"/>
      <c r="G212" s="1133"/>
      <c r="H212" s="1"/>
      <c r="I212" s="1"/>
      <c r="J212" s="1"/>
      <c r="K212" s="1"/>
      <c r="L212" s="1"/>
      <c r="M212" s="1"/>
      <c r="N212" s="1"/>
      <c r="O212" s="1133"/>
      <c r="P212" s="1133"/>
      <c r="Q212" s="1133"/>
      <c r="R212" s="1133"/>
      <c r="S212" s="1133"/>
      <c r="T212" s="1133"/>
      <c r="U212" s="1133"/>
      <c r="V212" s="1133"/>
      <c r="W212" s="1133"/>
      <c r="X212" s="1133"/>
      <c r="Y212" s="1133"/>
      <c r="Z212" s="1133"/>
      <c r="AA212" s="1133"/>
      <c r="AB212" s="1133"/>
      <c r="AC212" s="1133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</row>
    <row r="213" spans="1:42" ht="15.75" customHeight="1" x14ac:dyDescent="0.2">
      <c r="A213" s="1"/>
      <c r="B213" s="57"/>
      <c r="C213" s="57"/>
      <c r="D213" s="57"/>
      <c r="E213" s="30"/>
      <c r="F213" s="1133"/>
      <c r="G213" s="1133"/>
      <c r="H213" s="1"/>
      <c r="I213" s="1"/>
      <c r="J213" s="1"/>
      <c r="K213" s="1"/>
      <c r="L213" s="1"/>
      <c r="M213" s="1"/>
      <c r="N213" s="1"/>
      <c r="O213" s="1133"/>
      <c r="P213" s="1133"/>
      <c r="Q213" s="1133"/>
      <c r="R213" s="1133"/>
      <c r="S213" s="1133"/>
      <c r="T213" s="1133"/>
      <c r="U213" s="1133"/>
      <c r="V213" s="1133"/>
      <c r="W213" s="1133"/>
      <c r="X213" s="1133"/>
      <c r="Y213" s="1133"/>
      <c r="Z213" s="1133"/>
      <c r="AA213" s="1133"/>
      <c r="AB213" s="1133"/>
      <c r="AC213" s="1133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</row>
    <row r="214" spans="1:42" ht="15.75" customHeight="1" x14ac:dyDescent="0.2">
      <c r="A214" s="1"/>
      <c r="B214" s="1"/>
      <c r="C214" s="1"/>
      <c r="D214" s="1"/>
      <c r="E214" s="1133"/>
      <c r="F214" s="1133"/>
      <c r="G214" s="1133"/>
      <c r="H214" s="1"/>
      <c r="I214" s="1"/>
      <c r="J214" s="1"/>
      <c r="K214" s="1"/>
      <c r="L214" s="1"/>
      <c r="M214" s="1"/>
      <c r="N214" s="1"/>
      <c r="O214" s="1133"/>
      <c r="P214" s="1133"/>
      <c r="Q214" s="1133"/>
      <c r="R214" s="1133"/>
      <c r="S214" s="1133"/>
      <c r="T214" s="1133"/>
      <c r="U214" s="1133"/>
      <c r="V214" s="1133"/>
      <c r="W214" s="1133"/>
      <c r="X214" s="1133"/>
      <c r="Y214" s="1133"/>
      <c r="Z214" s="1133"/>
      <c r="AA214" s="1133"/>
      <c r="AB214" s="1133"/>
      <c r="AC214" s="1133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</row>
    <row r="215" spans="1:42" ht="15.75" customHeight="1" x14ac:dyDescent="0.2">
      <c r="A215" s="1"/>
      <c r="B215" s="57"/>
      <c r="C215" s="57"/>
      <c r="D215" s="57"/>
      <c r="E215" s="30"/>
      <c r="F215" s="1133"/>
      <c r="G215" s="1133"/>
      <c r="H215" s="1"/>
      <c r="I215" s="1"/>
      <c r="J215" s="1"/>
      <c r="K215" s="1"/>
      <c r="L215" s="1"/>
      <c r="M215" s="1"/>
      <c r="N215" s="1"/>
      <c r="O215" s="1133"/>
      <c r="P215" s="1133"/>
      <c r="Q215" s="1133"/>
      <c r="R215" s="1133"/>
      <c r="S215" s="1133"/>
      <c r="T215" s="1133"/>
      <c r="U215" s="1133"/>
      <c r="V215" s="1133"/>
      <c r="W215" s="1133"/>
      <c r="X215" s="1133"/>
      <c r="Y215" s="1133"/>
      <c r="Z215" s="1133"/>
      <c r="AA215" s="1133"/>
      <c r="AB215" s="1133"/>
      <c r="AC215" s="1133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</row>
    <row r="216" spans="1:42" ht="15.75" customHeight="1" x14ac:dyDescent="0.2">
      <c r="A216" s="1"/>
      <c r="B216" s="1"/>
      <c r="C216" s="1"/>
      <c r="D216" s="1"/>
      <c r="E216" s="1133"/>
      <c r="F216" s="1133"/>
      <c r="G216" s="1133"/>
      <c r="H216" s="1"/>
      <c r="I216" s="1"/>
      <c r="J216" s="1"/>
      <c r="K216" s="1"/>
      <c r="L216" s="1"/>
      <c r="M216" s="1"/>
      <c r="N216" s="1"/>
      <c r="O216" s="1133"/>
      <c r="P216" s="1133"/>
      <c r="Q216" s="1133"/>
      <c r="R216" s="1133"/>
      <c r="S216" s="1133"/>
      <c r="T216" s="1133"/>
      <c r="U216" s="1133"/>
      <c r="V216" s="1133"/>
      <c r="W216" s="1133"/>
      <c r="X216" s="1133"/>
      <c r="Y216" s="1133"/>
      <c r="Z216" s="1133"/>
      <c r="AA216" s="1133"/>
      <c r="AB216" s="1133"/>
      <c r="AC216" s="1133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</row>
    <row r="217" spans="1:42" ht="15.75" customHeight="1" x14ac:dyDescent="0.2">
      <c r="A217" s="1"/>
      <c r="B217" s="56"/>
      <c r="C217" s="56"/>
      <c r="D217" s="56"/>
      <c r="E217" s="1133"/>
      <c r="F217" s="1133"/>
      <c r="G217" s="1133"/>
      <c r="H217" s="1"/>
      <c r="I217" s="1"/>
      <c r="J217" s="1"/>
      <c r="K217" s="1"/>
      <c r="L217" s="1"/>
      <c r="M217" s="1"/>
      <c r="N217" s="1"/>
      <c r="O217" s="1133"/>
      <c r="P217" s="1133"/>
      <c r="Q217" s="1133"/>
      <c r="R217" s="1133"/>
      <c r="S217" s="1133"/>
      <c r="T217" s="1133"/>
      <c r="U217" s="1133"/>
      <c r="V217" s="1133"/>
      <c r="W217" s="1133"/>
      <c r="X217" s="1133"/>
      <c r="Y217" s="1133"/>
      <c r="Z217" s="1133"/>
      <c r="AA217" s="1133"/>
      <c r="AB217" s="1133"/>
      <c r="AC217" s="1133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</row>
    <row r="218" spans="1:42" ht="15.75" customHeight="1" x14ac:dyDescent="0.2">
      <c r="A218" s="1"/>
      <c r="B218" s="57"/>
      <c r="C218" s="57"/>
      <c r="D218" s="57"/>
      <c r="E218" s="30"/>
      <c r="F218" s="1133"/>
      <c r="G218" s="1133"/>
      <c r="H218" s="1"/>
      <c r="I218" s="1"/>
      <c r="J218" s="1"/>
      <c r="K218" s="1"/>
      <c r="L218" s="1"/>
      <c r="M218" s="1"/>
      <c r="N218" s="1"/>
      <c r="O218" s="1133"/>
      <c r="P218" s="1133"/>
      <c r="Q218" s="1133"/>
      <c r="R218" s="1133"/>
      <c r="S218" s="1133"/>
      <c r="T218" s="1133"/>
      <c r="U218" s="1133"/>
      <c r="V218" s="1133"/>
      <c r="W218" s="1133"/>
      <c r="X218" s="1133"/>
      <c r="Y218" s="1133"/>
      <c r="Z218" s="1133"/>
      <c r="AA218" s="1133"/>
      <c r="AB218" s="1133"/>
      <c r="AC218" s="1133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</row>
    <row r="219" spans="1:42" ht="15.75" customHeight="1" x14ac:dyDescent="0.2">
      <c r="A219" s="1"/>
      <c r="B219" s="57"/>
      <c r="C219" s="57"/>
      <c r="D219" s="57"/>
      <c r="E219" s="30"/>
      <c r="F219" s="1133"/>
      <c r="G219" s="1133"/>
      <c r="H219" s="1"/>
      <c r="I219" s="1"/>
      <c r="J219" s="1"/>
      <c r="K219" s="1"/>
      <c r="L219" s="1"/>
      <c r="M219" s="1"/>
      <c r="N219" s="1"/>
      <c r="O219" s="1133"/>
      <c r="P219" s="1133"/>
      <c r="Q219" s="1133"/>
      <c r="R219" s="1133"/>
      <c r="S219" s="1133"/>
      <c r="T219" s="1133"/>
      <c r="U219" s="1133"/>
      <c r="V219" s="1133"/>
      <c r="W219" s="1133"/>
      <c r="X219" s="1133"/>
      <c r="Y219" s="1133"/>
      <c r="Z219" s="1133"/>
      <c r="AA219" s="1133"/>
      <c r="AB219" s="1133"/>
      <c r="AC219" s="1133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</row>
    <row r="220" spans="1:42" ht="15.75" customHeight="1" x14ac:dyDescent="0.2">
      <c r="A220" s="1"/>
      <c r="B220" s="57"/>
      <c r="C220" s="57"/>
      <c r="D220" s="57"/>
      <c r="E220" s="30"/>
      <c r="F220" s="1133"/>
      <c r="G220" s="1133"/>
      <c r="H220" s="1"/>
      <c r="I220" s="1"/>
      <c r="J220" s="1"/>
      <c r="K220" s="1"/>
      <c r="L220" s="1"/>
      <c r="M220" s="1"/>
      <c r="N220" s="1"/>
      <c r="O220" s="1133"/>
      <c r="P220" s="1133"/>
      <c r="Q220" s="1133"/>
      <c r="R220" s="1133"/>
      <c r="S220" s="1133"/>
      <c r="T220" s="1133"/>
      <c r="U220" s="1133"/>
      <c r="V220" s="1133"/>
      <c r="W220" s="1133"/>
      <c r="X220" s="1133"/>
      <c r="Y220" s="1133"/>
      <c r="Z220" s="1133"/>
      <c r="AA220" s="1133"/>
      <c r="AB220" s="1133"/>
      <c r="AC220" s="1133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</row>
    <row r="221" spans="1:42" ht="15.75" customHeight="1" x14ac:dyDescent="0.2">
      <c r="A221" s="1"/>
      <c r="B221" s="57"/>
      <c r="C221" s="57"/>
      <c r="D221" s="57"/>
      <c r="E221" s="30"/>
      <c r="F221" s="1133"/>
      <c r="G221" s="1133"/>
      <c r="H221" s="1"/>
      <c r="I221" s="1"/>
      <c r="J221" s="1"/>
      <c r="K221" s="1"/>
      <c r="L221" s="1"/>
      <c r="M221" s="1"/>
      <c r="N221" s="1"/>
      <c r="O221" s="1133"/>
      <c r="P221" s="1133"/>
      <c r="Q221" s="1133"/>
      <c r="R221" s="1133"/>
      <c r="S221" s="1133"/>
      <c r="T221" s="1133"/>
      <c r="U221" s="1133"/>
      <c r="V221" s="1133"/>
      <c r="W221" s="1133"/>
      <c r="X221" s="1133"/>
      <c r="Y221" s="1133"/>
      <c r="Z221" s="1133"/>
      <c r="AA221" s="1133"/>
      <c r="AB221" s="1133"/>
      <c r="AC221" s="1133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</row>
    <row r="222" spans="1:42" ht="15.75" customHeight="1" x14ac:dyDescent="0.2">
      <c r="A222" s="1"/>
      <c r="B222" s="58"/>
      <c r="C222" s="58"/>
      <c r="D222" s="58"/>
      <c r="E222" s="30"/>
      <c r="F222" s="1133"/>
      <c r="G222" s="1133"/>
      <c r="H222" s="1"/>
      <c r="I222" s="1"/>
      <c r="J222" s="1"/>
      <c r="K222" s="1"/>
      <c r="L222" s="1"/>
      <c r="M222" s="1"/>
      <c r="N222" s="1"/>
      <c r="O222" s="1133"/>
      <c r="P222" s="1133"/>
      <c r="Q222" s="1133"/>
      <c r="R222" s="1133"/>
      <c r="S222" s="1133"/>
      <c r="T222" s="1133"/>
      <c r="U222" s="1133"/>
      <c r="V222" s="1133"/>
      <c r="W222" s="1133"/>
      <c r="X222" s="1133"/>
      <c r="Y222" s="1133"/>
      <c r="Z222" s="1133"/>
      <c r="AA222" s="1133"/>
      <c r="AB222" s="1133"/>
      <c r="AC222" s="1133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</row>
    <row r="223" spans="1:42" ht="15.75" customHeight="1" x14ac:dyDescent="0.2">
      <c r="A223" s="1"/>
      <c r="B223" s="58"/>
      <c r="C223" s="58"/>
      <c r="D223" s="58"/>
      <c r="E223" s="30"/>
      <c r="F223" s="1133"/>
      <c r="G223" s="1133"/>
      <c r="H223" s="1"/>
      <c r="I223" s="1"/>
      <c r="J223" s="1"/>
      <c r="K223" s="1"/>
      <c r="L223" s="1"/>
      <c r="M223" s="1"/>
      <c r="N223" s="1"/>
      <c r="O223" s="1133"/>
      <c r="P223" s="1133"/>
      <c r="Q223" s="1133"/>
      <c r="R223" s="1133"/>
      <c r="S223" s="1133"/>
      <c r="T223" s="1133"/>
      <c r="U223" s="1133"/>
      <c r="V223" s="1133"/>
      <c r="W223" s="1133"/>
      <c r="X223" s="1133"/>
      <c r="Y223" s="1133"/>
      <c r="Z223" s="1133"/>
      <c r="AA223" s="1133"/>
      <c r="AB223" s="1133"/>
      <c r="AC223" s="1133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</row>
    <row r="224" spans="1:42" ht="15.75" customHeight="1" x14ac:dyDescent="0.2">
      <c r="A224" s="1"/>
      <c r="B224" s="57"/>
      <c r="C224" s="57"/>
      <c r="D224" s="57"/>
      <c r="E224" s="30"/>
      <c r="F224" s="1133"/>
      <c r="G224" s="1133"/>
      <c r="H224" s="1"/>
      <c r="I224" s="1"/>
      <c r="J224" s="1"/>
      <c r="K224" s="1"/>
      <c r="L224" s="1"/>
      <c r="M224" s="1"/>
      <c r="N224" s="1"/>
      <c r="O224" s="1133"/>
      <c r="P224" s="1133"/>
      <c r="Q224" s="1133"/>
      <c r="R224" s="1133"/>
      <c r="S224" s="1133"/>
      <c r="T224" s="1133"/>
      <c r="U224" s="1133"/>
      <c r="V224" s="1133"/>
      <c r="W224" s="1133"/>
      <c r="X224" s="1133"/>
      <c r="Y224" s="1133"/>
      <c r="Z224" s="1133"/>
      <c r="AA224" s="1133"/>
      <c r="AB224" s="1133"/>
      <c r="AC224" s="1133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</row>
    <row r="225" spans="1:42" ht="15.75" customHeight="1" x14ac:dyDescent="0.2">
      <c r="A225" s="1"/>
      <c r="B225" s="1"/>
      <c r="C225" s="1"/>
      <c r="D225" s="1"/>
      <c r="E225" s="1133"/>
      <c r="F225" s="1133"/>
      <c r="G225" s="1133"/>
      <c r="H225" s="1"/>
      <c r="I225" s="1"/>
      <c r="J225" s="1"/>
      <c r="K225" s="1"/>
      <c r="L225" s="1"/>
      <c r="M225" s="1"/>
      <c r="N225" s="1"/>
      <c r="O225" s="1133"/>
      <c r="P225" s="1133"/>
      <c r="Q225" s="1133"/>
      <c r="R225" s="1133"/>
      <c r="S225" s="1133"/>
      <c r="T225" s="1133"/>
      <c r="U225" s="1133"/>
      <c r="V225" s="1133"/>
      <c r="W225" s="1133"/>
      <c r="X225" s="1133"/>
      <c r="Y225" s="1133"/>
      <c r="Z225" s="1133"/>
      <c r="AA225" s="1133"/>
      <c r="AB225" s="1133"/>
      <c r="AC225" s="1133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</row>
    <row r="226" spans="1:42" ht="15.75" customHeight="1" x14ac:dyDescent="0.2">
      <c r="A226" s="1"/>
      <c r="B226" s="1"/>
      <c r="C226" s="1"/>
      <c r="D226" s="1"/>
      <c r="E226" s="1133"/>
      <c r="F226" s="1133"/>
      <c r="G226" s="1133"/>
      <c r="H226" s="1"/>
      <c r="I226" s="1"/>
      <c r="J226" s="1"/>
      <c r="K226" s="1"/>
      <c r="L226" s="1"/>
      <c r="M226" s="1"/>
      <c r="N226" s="1"/>
      <c r="O226" s="1133"/>
      <c r="P226" s="1133"/>
      <c r="Q226" s="1133"/>
      <c r="R226" s="1133"/>
      <c r="S226" s="1133"/>
      <c r="T226" s="1133"/>
      <c r="U226" s="1133"/>
      <c r="V226" s="1133"/>
      <c r="W226" s="1133"/>
      <c r="X226" s="1133"/>
      <c r="Y226" s="1133"/>
      <c r="Z226" s="1133"/>
      <c r="AA226" s="1133"/>
      <c r="AB226" s="1133"/>
      <c r="AC226" s="1133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</row>
    <row r="227" spans="1:42" ht="15.75" customHeight="1" x14ac:dyDescent="0.2">
      <c r="A227" s="1"/>
      <c r="B227" s="1"/>
      <c r="C227" s="1"/>
      <c r="D227" s="1"/>
      <c r="E227" s="1133"/>
      <c r="F227" s="1133"/>
      <c r="G227" s="1133"/>
      <c r="H227" s="1"/>
      <c r="I227" s="1"/>
      <c r="J227" s="1"/>
      <c r="K227" s="1"/>
      <c r="L227" s="1"/>
      <c r="M227" s="1"/>
      <c r="N227" s="1"/>
      <c r="O227" s="1133"/>
      <c r="P227" s="1133"/>
      <c r="Q227" s="1133"/>
      <c r="R227" s="1133"/>
      <c r="S227" s="1133"/>
      <c r="T227" s="1133"/>
      <c r="U227" s="1133"/>
      <c r="V227" s="1133"/>
      <c r="W227" s="1133"/>
      <c r="X227" s="1133"/>
      <c r="Y227" s="1133"/>
      <c r="Z227" s="1133"/>
      <c r="AA227" s="1133"/>
      <c r="AB227" s="1133"/>
      <c r="AC227" s="1133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</row>
    <row r="228" spans="1:42" ht="15.75" customHeight="1" x14ac:dyDescent="0.2">
      <c r="A228" s="1"/>
      <c r="B228" s="1"/>
      <c r="C228" s="1"/>
      <c r="D228" s="1"/>
      <c r="E228" s="1133"/>
      <c r="F228" s="1133"/>
      <c r="G228" s="1133"/>
      <c r="H228" s="1"/>
      <c r="I228" s="1"/>
      <c r="J228" s="1"/>
      <c r="K228" s="1"/>
      <c r="L228" s="1"/>
      <c r="M228" s="1"/>
      <c r="N228" s="1"/>
      <c r="O228" s="1133"/>
      <c r="P228" s="1133"/>
      <c r="Q228" s="1133"/>
      <c r="R228" s="1133"/>
      <c r="S228" s="1133"/>
      <c r="T228" s="1133"/>
      <c r="U228" s="1133"/>
      <c r="V228" s="1133"/>
      <c r="W228" s="1133"/>
      <c r="X228" s="1133"/>
      <c r="Y228" s="1133"/>
      <c r="Z228" s="1133"/>
      <c r="AA228" s="1133"/>
      <c r="AB228" s="1133"/>
      <c r="AC228" s="1133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</row>
    <row r="229" spans="1:42" ht="15.75" customHeight="1" x14ac:dyDescent="0.2">
      <c r="A229" s="1"/>
      <c r="B229" s="1"/>
      <c r="C229" s="1"/>
      <c r="D229" s="1"/>
      <c r="E229" s="1133"/>
      <c r="F229" s="1133"/>
      <c r="G229" s="1133"/>
      <c r="H229" s="1"/>
      <c r="I229" s="1"/>
      <c r="J229" s="1"/>
      <c r="K229" s="1"/>
      <c r="L229" s="1"/>
      <c r="M229" s="1"/>
      <c r="N229" s="1"/>
      <c r="O229" s="1133"/>
      <c r="P229" s="1133"/>
      <c r="Q229" s="1133"/>
      <c r="R229" s="1133"/>
      <c r="S229" s="1133"/>
      <c r="T229" s="1133"/>
      <c r="U229" s="1133"/>
      <c r="V229" s="1133"/>
      <c r="W229" s="1133"/>
      <c r="X229" s="1133"/>
      <c r="Y229" s="1133"/>
      <c r="Z229" s="1133"/>
      <c r="AA229" s="1133"/>
      <c r="AB229" s="1133"/>
      <c r="AC229" s="1133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</row>
    <row r="230" spans="1:42" ht="15.75" customHeight="1" x14ac:dyDescent="0.2">
      <c r="A230" s="1"/>
      <c r="B230" s="1"/>
      <c r="C230" s="1"/>
      <c r="D230" s="1"/>
      <c r="E230" s="1133"/>
      <c r="F230" s="1133"/>
      <c r="G230" s="1133"/>
      <c r="H230" s="1"/>
      <c r="I230" s="1"/>
      <c r="J230" s="1"/>
      <c r="K230" s="1"/>
      <c r="L230" s="1"/>
      <c r="M230" s="1"/>
      <c r="N230" s="1"/>
      <c r="O230" s="1133"/>
      <c r="P230" s="1133"/>
      <c r="Q230" s="1133"/>
      <c r="R230" s="1133"/>
      <c r="S230" s="1133"/>
      <c r="T230" s="1133"/>
      <c r="U230" s="1133"/>
      <c r="V230" s="1133"/>
      <c r="W230" s="1133"/>
      <c r="X230" s="1133"/>
      <c r="Y230" s="1133"/>
      <c r="Z230" s="1133"/>
      <c r="AA230" s="1133"/>
      <c r="AB230" s="1133"/>
      <c r="AC230" s="1133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</row>
    <row r="231" spans="1:42" ht="15.75" customHeight="1" x14ac:dyDescent="0.2">
      <c r="A231" s="1"/>
      <c r="B231" s="1"/>
      <c r="C231" s="1"/>
      <c r="D231" s="1"/>
      <c r="E231" s="1133"/>
      <c r="F231" s="1133"/>
      <c r="G231" s="1133"/>
      <c r="H231" s="1"/>
      <c r="I231" s="1"/>
      <c r="J231" s="1"/>
      <c r="K231" s="1"/>
      <c r="L231" s="1"/>
      <c r="M231" s="1"/>
      <c r="N231" s="1"/>
      <c r="O231" s="1133"/>
      <c r="P231" s="1133"/>
      <c r="Q231" s="1133"/>
      <c r="R231" s="1133"/>
      <c r="S231" s="1133"/>
      <c r="T231" s="1133"/>
      <c r="U231" s="1133"/>
      <c r="V231" s="1133"/>
      <c r="W231" s="1133"/>
      <c r="X231" s="1133"/>
      <c r="Y231" s="1133"/>
      <c r="Z231" s="1133"/>
      <c r="AA231" s="1133"/>
      <c r="AB231" s="1133"/>
      <c r="AC231" s="1133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</row>
    <row r="232" spans="1:42" ht="15.75" customHeight="1" x14ac:dyDescent="0.2">
      <c r="A232" s="1"/>
      <c r="B232" s="1"/>
      <c r="C232" s="1"/>
      <c r="D232" s="1"/>
      <c r="E232" s="1133"/>
      <c r="F232" s="1133"/>
      <c r="G232" s="1133"/>
      <c r="H232" s="1"/>
      <c r="I232" s="1"/>
      <c r="J232" s="1"/>
      <c r="K232" s="1"/>
      <c r="L232" s="1"/>
      <c r="M232" s="1"/>
      <c r="N232" s="1"/>
      <c r="O232" s="1133"/>
      <c r="P232" s="1133"/>
      <c r="Q232" s="1133"/>
      <c r="R232" s="1133"/>
      <c r="S232" s="1133"/>
      <c r="T232" s="1133"/>
      <c r="U232" s="1133"/>
      <c r="V232" s="1133"/>
      <c r="W232" s="1133"/>
      <c r="X232" s="1133"/>
      <c r="Y232" s="1133"/>
      <c r="Z232" s="1133"/>
      <c r="AA232" s="1133"/>
      <c r="AB232" s="1133"/>
      <c r="AC232" s="1133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</row>
    <row r="233" spans="1:42" ht="15.75" customHeight="1" x14ac:dyDescent="0.2">
      <c r="A233" s="1"/>
      <c r="B233" s="1"/>
      <c r="C233" s="1"/>
      <c r="D233" s="1"/>
      <c r="E233" s="1133"/>
      <c r="F233" s="1133"/>
      <c r="G233" s="1133"/>
      <c r="H233" s="1"/>
      <c r="I233" s="1"/>
      <c r="J233" s="1"/>
      <c r="K233" s="1"/>
      <c r="L233" s="1"/>
      <c r="M233" s="1"/>
      <c r="N233" s="1"/>
      <c r="O233" s="1133"/>
      <c r="P233" s="1133"/>
      <c r="Q233" s="1133"/>
      <c r="R233" s="1133"/>
      <c r="S233" s="1133"/>
      <c r="T233" s="1133"/>
      <c r="U233" s="1133"/>
      <c r="V233" s="1133"/>
      <c r="W233" s="1133"/>
      <c r="X233" s="1133"/>
      <c r="Y233" s="1133"/>
      <c r="Z233" s="1133"/>
      <c r="AA233" s="1133"/>
      <c r="AB233" s="1133"/>
      <c r="AC233" s="1133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</row>
    <row r="234" spans="1:42" ht="15.75" customHeight="1" x14ac:dyDescent="0.2">
      <c r="A234" s="1"/>
      <c r="B234" s="1"/>
      <c r="C234" s="1"/>
      <c r="D234" s="1"/>
      <c r="E234" s="1133"/>
      <c r="F234" s="1133"/>
      <c r="G234" s="1133"/>
      <c r="H234" s="1"/>
      <c r="I234" s="1"/>
      <c r="J234" s="1"/>
      <c r="K234" s="1"/>
      <c r="L234" s="1"/>
      <c r="M234" s="1"/>
      <c r="N234" s="1"/>
      <c r="O234" s="1133"/>
      <c r="P234" s="1133"/>
      <c r="Q234" s="1133"/>
      <c r="R234" s="1133"/>
      <c r="S234" s="1133"/>
      <c r="T234" s="1133"/>
      <c r="U234" s="1133"/>
      <c r="V234" s="1133"/>
      <c r="W234" s="1133"/>
      <c r="X234" s="1133"/>
      <c r="Y234" s="1133"/>
      <c r="Z234" s="1133"/>
      <c r="AA234" s="1133"/>
      <c r="AB234" s="1133"/>
      <c r="AC234" s="1133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</row>
    <row r="235" spans="1:42" ht="15.75" customHeight="1" x14ac:dyDescent="0.2">
      <c r="A235" s="1"/>
      <c r="B235" s="1"/>
      <c r="C235" s="1"/>
      <c r="D235" s="1"/>
      <c r="E235" s="1133"/>
      <c r="F235" s="1133"/>
      <c r="G235" s="1133"/>
      <c r="H235" s="1"/>
      <c r="I235" s="1"/>
      <c r="J235" s="1"/>
      <c r="K235" s="1"/>
      <c r="L235" s="1"/>
      <c r="M235" s="1"/>
      <c r="N235" s="1"/>
      <c r="O235" s="1133"/>
      <c r="P235" s="1133"/>
      <c r="Q235" s="1133"/>
      <c r="R235" s="1133"/>
      <c r="S235" s="1133"/>
      <c r="T235" s="1133"/>
      <c r="U235" s="1133"/>
      <c r="V235" s="1133"/>
      <c r="W235" s="1133"/>
      <c r="X235" s="1133"/>
      <c r="Y235" s="1133"/>
      <c r="Z235" s="1133"/>
      <c r="AA235" s="1133"/>
      <c r="AB235" s="1133"/>
      <c r="AC235" s="1133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</row>
    <row r="236" spans="1:42" ht="15.75" customHeight="1" x14ac:dyDescent="0.2">
      <c r="A236" s="1"/>
      <c r="B236" s="1"/>
      <c r="C236" s="1"/>
      <c r="D236" s="1"/>
      <c r="E236" s="1133"/>
      <c r="F236" s="1133"/>
      <c r="G236" s="1133"/>
      <c r="H236" s="1"/>
      <c r="I236" s="1"/>
      <c r="J236" s="1"/>
      <c r="K236" s="1"/>
      <c r="L236" s="1"/>
      <c r="M236" s="1"/>
      <c r="N236" s="1"/>
      <c r="O236" s="1133"/>
      <c r="P236" s="1133"/>
      <c r="Q236" s="1133"/>
      <c r="R236" s="1133"/>
      <c r="S236" s="1133"/>
      <c r="T236" s="1133"/>
      <c r="U236" s="1133"/>
      <c r="V236" s="1133"/>
      <c r="W236" s="1133"/>
      <c r="X236" s="1133"/>
      <c r="Y236" s="1133"/>
      <c r="Z236" s="1133"/>
      <c r="AA236" s="1133"/>
      <c r="AB236" s="1133"/>
      <c r="AC236" s="1133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</row>
    <row r="237" spans="1:42" ht="15.75" customHeight="1" x14ac:dyDescent="0.2">
      <c r="A237" s="1"/>
      <c r="B237" s="1"/>
      <c r="C237" s="1"/>
      <c r="D237" s="1"/>
      <c r="E237" s="1133"/>
      <c r="F237" s="1133"/>
      <c r="G237" s="1133"/>
      <c r="H237" s="1"/>
      <c r="I237" s="1"/>
      <c r="J237" s="1"/>
      <c r="K237" s="1"/>
      <c r="L237" s="1"/>
      <c r="M237" s="1"/>
      <c r="N237" s="1"/>
      <c r="O237" s="1133"/>
      <c r="P237" s="1133"/>
      <c r="Q237" s="1133"/>
      <c r="R237" s="1133"/>
      <c r="S237" s="1133"/>
      <c r="T237" s="1133"/>
      <c r="U237" s="1133"/>
      <c r="V237" s="1133"/>
      <c r="W237" s="1133"/>
      <c r="X237" s="1133"/>
      <c r="Y237" s="1133"/>
      <c r="Z237" s="1133"/>
      <c r="AA237" s="1133"/>
      <c r="AB237" s="1133"/>
      <c r="AC237" s="1133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</row>
    <row r="238" spans="1:42" ht="15.75" customHeight="1" x14ac:dyDescent="0.2">
      <c r="A238" s="1"/>
      <c r="B238" s="1"/>
      <c r="C238" s="1"/>
      <c r="D238" s="1"/>
      <c r="E238" s="1133"/>
      <c r="F238" s="1133"/>
      <c r="G238" s="1133"/>
      <c r="H238" s="1"/>
      <c r="I238" s="1"/>
      <c r="J238" s="1"/>
      <c r="K238" s="1"/>
      <c r="L238" s="1"/>
      <c r="M238" s="1"/>
      <c r="N238" s="1"/>
      <c r="O238" s="1133"/>
      <c r="P238" s="1133"/>
      <c r="Q238" s="1133"/>
      <c r="R238" s="1133"/>
      <c r="S238" s="1133"/>
      <c r="T238" s="1133"/>
      <c r="U238" s="1133"/>
      <c r="V238" s="1133"/>
      <c r="W238" s="1133"/>
      <c r="X238" s="1133"/>
      <c r="Y238" s="1133"/>
      <c r="Z238" s="1133"/>
      <c r="AA238" s="1133"/>
      <c r="AB238" s="1133"/>
      <c r="AC238" s="1133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</row>
    <row r="239" spans="1:42" ht="15.75" customHeight="1" x14ac:dyDescent="0.2">
      <c r="A239" s="1"/>
      <c r="B239" s="1"/>
      <c r="C239" s="1"/>
      <c r="D239" s="1"/>
      <c r="E239" s="1133"/>
      <c r="F239" s="1133"/>
      <c r="G239" s="1133"/>
      <c r="H239" s="1"/>
      <c r="I239" s="1"/>
      <c r="J239" s="1"/>
      <c r="K239" s="1"/>
      <c r="L239" s="1"/>
      <c r="M239" s="1"/>
      <c r="N239" s="1"/>
      <c r="O239" s="1133"/>
      <c r="P239" s="1133"/>
      <c r="Q239" s="1133"/>
      <c r="R239" s="1133"/>
      <c r="S239" s="1133"/>
      <c r="T239" s="1133"/>
      <c r="U239" s="1133"/>
      <c r="V239" s="1133"/>
      <c r="W239" s="1133"/>
      <c r="X239" s="1133"/>
      <c r="Y239" s="1133"/>
      <c r="Z239" s="1133"/>
      <c r="AA239" s="1133"/>
      <c r="AB239" s="1133"/>
      <c r="AC239" s="1133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</row>
    <row r="240" spans="1:42" ht="15.75" customHeight="1" x14ac:dyDescent="0.2">
      <c r="A240" s="1"/>
      <c r="B240" s="1"/>
      <c r="C240" s="1"/>
      <c r="D240" s="1"/>
      <c r="E240" s="1133"/>
      <c r="F240" s="1133"/>
      <c r="G240" s="1133"/>
      <c r="H240" s="1"/>
      <c r="I240" s="1"/>
      <c r="J240" s="1"/>
      <c r="K240" s="1"/>
      <c r="L240" s="1"/>
      <c r="M240" s="1"/>
      <c r="N240" s="1"/>
      <c r="O240" s="1133"/>
      <c r="P240" s="1133"/>
      <c r="Q240" s="1133"/>
      <c r="R240" s="1133"/>
      <c r="S240" s="1133"/>
      <c r="T240" s="1133"/>
      <c r="U240" s="1133"/>
      <c r="V240" s="1133"/>
      <c r="W240" s="1133"/>
      <c r="X240" s="1133"/>
      <c r="Y240" s="1133"/>
      <c r="Z240" s="1133"/>
      <c r="AA240" s="1133"/>
      <c r="AB240" s="1133"/>
      <c r="AC240" s="1133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</row>
    <row r="241" spans="1:42" ht="15.75" customHeight="1" x14ac:dyDescent="0.2">
      <c r="A241" s="1"/>
      <c r="B241" s="1"/>
      <c r="C241" s="1"/>
      <c r="D241" s="1"/>
      <c r="E241" s="1133"/>
      <c r="F241" s="1133"/>
      <c r="G241" s="1133"/>
      <c r="H241" s="1"/>
      <c r="I241" s="1"/>
      <c r="J241" s="1"/>
      <c r="K241" s="1"/>
      <c r="L241" s="1"/>
      <c r="M241" s="1"/>
      <c r="N241" s="1"/>
      <c r="O241" s="1133"/>
      <c r="P241" s="1133"/>
      <c r="Q241" s="1133"/>
      <c r="R241" s="1133"/>
      <c r="S241" s="1133"/>
      <c r="T241" s="1133"/>
      <c r="U241" s="1133"/>
      <c r="V241" s="1133"/>
      <c r="W241" s="1133"/>
      <c r="X241" s="1133"/>
      <c r="Y241" s="1133"/>
      <c r="Z241" s="1133"/>
      <c r="AA241" s="1133"/>
      <c r="AB241" s="1133"/>
      <c r="AC241" s="1133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</row>
    <row r="242" spans="1:42" ht="15.75" customHeight="1" x14ac:dyDescent="0.2">
      <c r="A242" s="1"/>
      <c r="B242" s="1"/>
      <c r="C242" s="1"/>
      <c r="D242" s="1"/>
      <c r="E242" s="1133"/>
      <c r="F242" s="1133"/>
      <c r="G242" s="1133"/>
      <c r="H242" s="1"/>
      <c r="I242" s="1"/>
      <c r="J242" s="1"/>
      <c r="K242" s="1"/>
      <c r="L242" s="1"/>
      <c r="M242" s="1"/>
      <c r="N242" s="1"/>
      <c r="O242" s="1133"/>
      <c r="P242" s="1133"/>
      <c r="Q242" s="1133"/>
      <c r="R242" s="1133"/>
      <c r="S242" s="1133"/>
      <c r="T242" s="1133"/>
      <c r="U242" s="1133"/>
      <c r="V242" s="1133"/>
      <c r="W242" s="1133"/>
      <c r="X242" s="1133"/>
      <c r="Y242" s="1133"/>
      <c r="Z242" s="1133"/>
      <c r="AA242" s="1133"/>
      <c r="AB242" s="1133"/>
      <c r="AC242" s="1133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</row>
    <row r="243" spans="1:42" ht="15.75" customHeight="1" x14ac:dyDescent="0.2">
      <c r="A243" s="1"/>
      <c r="B243" s="1"/>
      <c r="C243" s="1"/>
      <c r="D243" s="1"/>
      <c r="E243" s="1133"/>
      <c r="F243" s="1133"/>
      <c r="G243" s="1133"/>
      <c r="H243" s="1"/>
      <c r="I243" s="1"/>
      <c r="J243" s="1"/>
      <c r="K243" s="1"/>
      <c r="L243" s="1"/>
      <c r="M243" s="1"/>
      <c r="N243" s="1"/>
      <c r="O243" s="1133"/>
      <c r="P243" s="1133"/>
      <c r="Q243" s="1133"/>
      <c r="R243" s="1133"/>
      <c r="S243" s="1133"/>
      <c r="T243" s="1133"/>
      <c r="U243" s="1133"/>
      <c r="V243" s="1133"/>
      <c r="W243" s="1133"/>
      <c r="X243" s="1133"/>
      <c r="Y243" s="1133"/>
      <c r="Z243" s="1133"/>
      <c r="AA243" s="1133"/>
      <c r="AB243" s="1133"/>
      <c r="AC243" s="1133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</row>
    <row r="244" spans="1:42" ht="15.75" customHeight="1" x14ac:dyDescent="0.2">
      <c r="A244" s="1"/>
      <c r="B244" s="1"/>
      <c r="C244" s="1"/>
      <c r="D244" s="1"/>
      <c r="E244" s="1133"/>
      <c r="F244" s="1133"/>
      <c r="G244" s="1133"/>
      <c r="H244" s="1"/>
      <c r="I244" s="1"/>
      <c r="J244" s="1"/>
      <c r="K244" s="1"/>
      <c r="L244" s="1"/>
      <c r="M244" s="1"/>
      <c r="N244" s="1"/>
      <c r="O244" s="1133"/>
      <c r="P244" s="1133"/>
      <c r="Q244" s="1133"/>
      <c r="R244" s="1133"/>
      <c r="S244" s="1133"/>
      <c r="T244" s="1133"/>
      <c r="U244" s="1133"/>
      <c r="V244" s="1133"/>
      <c r="W244" s="1133"/>
      <c r="X244" s="1133"/>
      <c r="Y244" s="1133"/>
      <c r="Z244" s="1133"/>
      <c r="AA244" s="1133"/>
      <c r="AB244" s="1133"/>
      <c r="AC244" s="1133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</row>
    <row r="245" spans="1:42" ht="15.75" customHeight="1" x14ac:dyDescent="0.2">
      <c r="A245" s="1"/>
      <c r="B245" s="1"/>
      <c r="C245" s="1"/>
      <c r="D245" s="1"/>
      <c r="E245" s="1133"/>
      <c r="F245" s="1133"/>
      <c r="G245" s="1133"/>
      <c r="H245" s="1"/>
      <c r="I245" s="1"/>
      <c r="J245" s="1"/>
      <c r="K245" s="1"/>
      <c r="L245" s="1"/>
      <c r="M245" s="1"/>
      <c r="N245" s="1"/>
      <c r="O245" s="1133"/>
      <c r="P245" s="1133"/>
      <c r="Q245" s="1133"/>
      <c r="R245" s="1133"/>
      <c r="S245" s="1133"/>
      <c r="T245" s="1133"/>
      <c r="U245" s="1133"/>
      <c r="V245" s="1133"/>
      <c r="W245" s="1133"/>
      <c r="X245" s="1133"/>
      <c r="Y245" s="1133"/>
      <c r="Z245" s="1133"/>
      <c r="AA245" s="1133"/>
      <c r="AB245" s="1133"/>
      <c r="AC245" s="1133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</row>
    <row r="246" spans="1:42" ht="15.75" customHeight="1" x14ac:dyDescent="0.2">
      <c r="A246" s="1"/>
      <c r="B246" s="1"/>
      <c r="C246" s="1"/>
      <c r="D246" s="1"/>
      <c r="E246" s="1133"/>
      <c r="F246" s="1133"/>
      <c r="G246" s="1133"/>
      <c r="H246" s="1"/>
      <c r="I246" s="1"/>
      <c r="J246" s="1"/>
      <c r="K246" s="1"/>
      <c r="L246" s="1"/>
      <c r="M246" s="1"/>
      <c r="N246" s="1"/>
      <c r="O246" s="1133"/>
      <c r="P246" s="1133"/>
      <c r="Q246" s="1133"/>
      <c r="R246" s="1133"/>
      <c r="S246" s="1133"/>
      <c r="T246" s="1133"/>
      <c r="U246" s="1133"/>
      <c r="V246" s="1133"/>
      <c r="W246" s="1133"/>
      <c r="X246" s="1133"/>
      <c r="Y246" s="1133"/>
      <c r="Z246" s="1133"/>
      <c r="AA246" s="1133"/>
      <c r="AB246" s="1133"/>
      <c r="AC246" s="1133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</row>
    <row r="247" spans="1:42" ht="15.75" customHeight="1" x14ac:dyDescent="0.2">
      <c r="A247" s="1"/>
      <c r="B247" s="1"/>
      <c r="C247" s="1"/>
      <c r="D247" s="1"/>
      <c r="E247" s="1133"/>
      <c r="F247" s="1133"/>
      <c r="G247" s="1133"/>
      <c r="H247" s="1"/>
      <c r="I247" s="1"/>
      <c r="J247" s="1"/>
      <c r="K247" s="1"/>
      <c r="L247" s="1"/>
      <c r="M247" s="1"/>
      <c r="N247" s="1"/>
      <c r="O247" s="1133"/>
      <c r="P247" s="1133"/>
      <c r="Q247" s="1133"/>
      <c r="R247" s="1133"/>
      <c r="S247" s="1133"/>
      <c r="T247" s="1133"/>
      <c r="U247" s="1133"/>
      <c r="V247" s="1133"/>
      <c r="W247" s="1133"/>
      <c r="X247" s="1133"/>
      <c r="Y247" s="1133"/>
      <c r="Z247" s="1133"/>
      <c r="AA247" s="1133"/>
      <c r="AB247" s="1133"/>
      <c r="AC247" s="1133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</row>
    <row r="248" spans="1:42" ht="15.75" customHeight="1" x14ac:dyDescent="0.2">
      <c r="A248" s="1"/>
      <c r="B248" s="1"/>
      <c r="C248" s="1"/>
      <c r="D248" s="1"/>
      <c r="E248" s="1133"/>
      <c r="F248" s="1133"/>
      <c r="G248" s="1133"/>
      <c r="H248" s="1"/>
      <c r="I248" s="1"/>
      <c r="J248" s="1"/>
      <c r="K248" s="1"/>
      <c r="L248" s="1"/>
      <c r="M248" s="1"/>
      <c r="N248" s="1"/>
      <c r="O248" s="1133"/>
      <c r="P248" s="1133"/>
      <c r="Q248" s="1133"/>
      <c r="R248" s="1133"/>
      <c r="S248" s="1133"/>
      <c r="T248" s="1133"/>
      <c r="U248" s="1133"/>
      <c r="V248" s="1133"/>
      <c r="W248" s="1133"/>
      <c r="X248" s="1133"/>
      <c r="Y248" s="1133"/>
      <c r="Z248" s="1133"/>
      <c r="AA248" s="1133"/>
      <c r="AB248" s="1133"/>
      <c r="AC248" s="1133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</row>
    <row r="249" spans="1:42" ht="15.75" customHeight="1" x14ac:dyDescent="0.2">
      <c r="A249" s="1"/>
      <c r="B249" s="1"/>
      <c r="C249" s="1"/>
      <c r="D249" s="1"/>
      <c r="E249" s="1133"/>
      <c r="F249" s="1133"/>
      <c r="G249" s="1133"/>
      <c r="H249" s="1"/>
      <c r="I249" s="1"/>
      <c r="J249" s="1"/>
      <c r="K249" s="1"/>
      <c r="L249" s="1"/>
      <c r="M249" s="1"/>
      <c r="N249" s="1"/>
      <c r="O249" s="1133"/>
      <c r="P249" s="1133"/>
      <c r="Q249" s="1133"/>
      <c r="R249" s="1133"/>
      <c r="S249" s="1133"/>
      <c r="T249" s="1133"/>
      <c r="U249" s="1133"/>
      <c r="V249" s="1133"/>
      <c r="W249" s="1133"/>
      <c r="X249" s="1133"/>
      <c r="Y249" s="1133"/>
      <c r="Z249" s="1133"/>
      <c r="AA249" s="1133"/>
      <c r="AB249" s="1133"/>
      <c r="AC249" s="1133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</row>
    <row r="250" spans="1:42" ht="15.75" customHeight="1" x14ac:dyDescent="0.2">
      <c r="A250" s="1"/>
      <c r="B250" s="1"/>
      <c r="C250" s="1"/>
      <c r="D250" s="1"/>
      <c r="E250" s="1133"/>
      <c r="F250" s="1133"/>
      <c r="G250" s="1133"/>
      <c r="H250" s="1"/>
      <c r="I250" s="1"/>
      <c r="J250" s="1"/>
      <c r="K250" s="1"/>
      <c r="L250" s="1"/>
      <c r="M250" s="1"/>
      <c r="N250" s="1"/>
      <c r="O250" s="1133"/>
      <c r="P250" s="1133"/>
      <c r="Q250" s="1133"/>
      <c r="R250" s="1133"/>
      <c r="S250" s="1133"/>
      <c r="T250" s="1133"/>
      <c r="U250" s="1133"/>
      <c r="V250" s="1133"/>
      <c r="W250" s="1133"/>
      <c r="X250" s="1133"/>
      <c r="Y250" s="1133"/>
      <c r="Z250" s="1133"/>
      <c r="AA250" s="1133"/>
      <c r="AB250" s="1133"/>
      <c r="AC250" s="1133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</row>
    <row r="251" spans="1:42" ht="15.75" customHeight="1" x14ac:dyDescent="0.2">
      <c r="A251" s="1"/>
      <c r="B251" s="1"/>
      <c r="C251" s="1"/>
      <c r="D251" s="1"/>
      <c r="E251" s="1133"/>
      <c r="F251" s="1133"/>
      <c r="G251" s="1133"/>
      <c r="H251" s="1"/>
      <c r="I251" s="1"/>
      <c r="J251" s="1"/>
      <c r="K251" s="1"/>
      <c r="L251" s="1"/>
      <c r="M251" s="1"/>
      <c r="N251" s="1"/>
      <c r="O251" s="1133"/>
      <c r="P251" s="1133"/>
      <c r="Q251" s="1133"/>
      <c r="R251" s="1133"/>
      <c r="S251" s="1133"/>
      <c r="T251" s="1133"/>
      <c r="U251" s="1133"/>
      <c r="V251" s="1133"/>
      <c r="W251" s="1133"/>
      <c r="X251" s="1133"/>
      <c r="Y251" s="1133"/>
      <c r="Z251" s="1133"/>
      <c r="AA251" s="1133"/>
      <c r="AB251" s="1133"/>
      <c r="AC251" s="1133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</row>
    <row r="252" spans="1:42" ht="15.75" customHeight="1" x14ac:dyDescent="0.2">
      <c r="A252" s="1"/>
      <c r="B252" s="1"/>
      <c r="C252" s="1"/>
      <c r="D252" s="1"/>
      <c r="E252" s="1133"/>
      <c r="F252" s="1133"/>
      <c r="G252" s="1133"/>
      <c r="H252" s="1"/>
      <c r="I252" s="1"/>
      <c r="J252" s="1"/>
      <c r="K252" s="1"/>
      <c r="L252" s="1"/>
      <c r="M252" s="1"/>
      <c r="N252" s="1"/>
      <c r="O252" s="1133"/>
      <c r="P252" s="1133"/>
      <c r="Q252" s="1133"/>
      <c r="R252" s="1133"/>
      <c r="S252" s="1133"/>
      <c r="T252" s="1133"/>
      <c r="U252" s="1133"/>
      <c r="V252" s="1133"/>
      <c r="W252" s="1133"/>
      <c r="X252" s="1133"/>
      <c r="Y252" s="1133"/>
      <c r="Z252" s="1133"/>
      <c r="AA252" s="1133"/>
      <c r="AB252" s="1133"/>
      <c r="AC252" s="1133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</row>
    <row r="253" spans="1:42" ht="15.75" customHeight="1" x14ac:dyDescent="0.2">
      <c r="A253" s="1"/>
      <c r="B253" s="1"/>
      <c r="C253" s="1"/>
      <c r="D253" s="1"/>
      <c r="E253" s="1133"/>
      <c r="F253" s="1133"/>
      <c r="G253" s="1133"/>
      <c r="H253" s="1"/>
      <c r="I253" s="1"/>
      <c r="J253" s="1"/>
      <c r="K253" s="1"/>
      <c r="L253" s="1"/>
      <c r="M253" s="1"/>
      <c r="N253" s="1"/>
      <c r="O253" s="1133"/>
      <c r="P253" s="1133"/>
      <c r="Q253" s="1133"/>
      <c r="R253" s="1133"/>
      <c r="S253" s="1133"/>
      <c r="T253" s="1133"/>
      <c r="U253" s="1133"/>
      <c r="V253" s="1133"/>
      <c r="W253" s="1133"/>
      <c r="X253" s="1133"/>
      <c r="Y253" s="1133"/>
      <c r="Z253" s="1133"/>
      <c r="AA253" s="1133"/>
      <c r="AB253" s="1133"/>
      <c r="AC253" s="1133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</row>
    <row r="254" spans="1:42" ht="15.75" customHeight="1" x14ac:dyDescent="0.2">
      <c r="A254" s="1"/>
      <c r="B254" s="1"/>
      <c r="C254" s="1"/>
      <c r="D254" s="1"/>
      <c r="E254" s="1133"/>
      <c r="F254" s="1133"/>
      <c r="G254" s="1133"/>
      <c r="H254" s="1"/>
      <c r="I254" s="1"/>
      <c r="J254" s="1"/>
      <c r="K254" s="1"/>
      <c r="L254" s="1"/>
      <c r="M254" s="1"/>
      <c r="N254" s="1"/>
      <c r="O254" s="1133"/>
      <c r="P254" s="1133"/>
      <c r="Q254" s="1133"/>
      <c r="R254" s="1133"/>
      <c r="S254" s="1133"/>
      <c r="T254" s="1133"/>
      <c r="U254" s="1133"/>
      <c r="V254" s="1133"/>
      <c r="W254" s="1133"/>
      <c r="X254" s="1133"/>
      <c r="Y254" s="1133"/>
      <c r="Z254" s="1133"/>
      <c r="AA254" s="1133"/>
      <c r="AB254" s="1133"/>
      <c r="AC254" s="1133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</row>
    <row r="255" spans="1:42" ht="15.75" customHeight="1" x14ac:dyDescent="0.2">
      <c r="A255" s="1"/>
      <c r="B255" s="1"/>
      <c r="C255" s="1"/>
      <c r="D255" s="1"/>
      <c r="E255" s="1133"/>
      <c r="F255" s="1133"/>
      <c r="G255" s="1133"/>
      <c r="H255" s="1"/>
      <c r="I255" s="1"/>
      <c r="J255" s="1"/>
      <c r="K255" s="1"/>
      <c r="L255" s="1"/>
      <c r="M255" s="1"/>
      <c r="N255" s="1"/>
      <c r="O255" s="1133"/>
      <c r="P255" s="1133"/>
      <c r="Q255" s="1133"/>
      <c r="R255" s="1133"/>
      <c r="S255" s="1133"/>
      <c r="T255" s="1133"/>
      <c r="U255" s="1133"/>
      <c r="V255" s="1133"/>
      <c r="W255" s="1133"/>
      <c r="X255" s="1133"/>
      <c r="Y255" s="1133"/>
      <c r="Z255" s="1133"/>
      <c r="AA255" s="1133"/>
      <c r="AB255" s="1133"/>
      <c r="AC255" s="1133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</row>
    <row r="256" spans="1:42" ht="15.75" customHeight="1" x14ac:dyDescent="0.2">
      <c r="A256" s="1"/>
      <c r="B256" s="1"/>
      <c r="C256" s="1"/>
      <c r="D256" s="1"/>
      <c r="E256" s="1133"/>
      <c r="F256" s="1133"/>
      <c r="G256" s="1133"/>
      <c r="H256" s="1"/>
      <c r="I256" s="1"/>
      <c r="J256" s="1"/>
      <c r="K256" s="1"/>
      <c r="L256" s="1"/>
      <c r="M256" s="1"/>
      <c r="N256" s="1"/>
      <c r="O256" s="1133"/>
      <c r="P256" s="1133"/>
      <c r="Q256" s="1133"/>
      <c r="R256" s="1133"/>
      <c r="S256" s="1133"/>
      <c r="T256" s="1133"/>
      <c r="U256" s="1133"/>
      <c r="V256" s="1133"/>
      <c r="W256" s="1133"/>
      <c r="X256" s="1133"/>
      <c r="Y256" s="1133"/>
      <c r="Z256" s="1133"/>
      <c r="AA256" s="1133"/>
      <c r="AB256" s="1133"/>
      <c r="AC256" s="1133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</row>
    <row r="257" spans="1:42" ht="15.75" customHeight="1" x14ac:dyDescent="0.2">
      <c r="A257" s="1"/>
      <c r="B257" s="1"/>
      <c r="C257" s="1"/>
      <c r="D257" s="1"/>
      <c r="E257" s="1133"/>
      <c r="F257" s="1133"/>
      <c r="G257" s="1133"/>
      <c r="H257" s="1"/>
      <c r="I257" s="1"/>
      <c r="J257" s="1"/>
      <c r="K257" s="1"/>
      <c r="L257" s="1"/>
      <c r="M257" s="1"/>
      <c r="N257" s="1"/>
      <c r="O257" s="1133"/>
      <c r="P257" s="1133"/>
      <c r="Q257" s="1133"/>
      <c r="R257" s="1133"/>
      <c r="S257" s="1133"/>
      <c r="T257" s="1133"/>
      <c r="U257" s="1133"/>
      <c r="V257" s="1133"/>
      <c r="W257" s="1133"/>
      <c r="X257" s="1133"/>
      <c r="Y257" s="1133"/>
      <c r="Z257" s="1133"/>
      <c r="AA257" s="1133"/>
      <c r="AB257" s="1133"/>
      <c r="AC257" s="1133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</row>
    <row r="258" spans="1:42" ht="15.75" customHeight="1" x14ac:dyDescent="0.2">
      <c r="A258" s="1"/>
      <c r="B258" s="1"/>
      <c r="C258" s="1"/>
      <c r="D258" s="1"/>
      <c r="E258" s="1133"/>
      <c r="F258" s="1133"/>
      <c r="G258" s="1133"/>
      <c r="H258" s="1"/>
      <c r="I258" s="1"/>
      <c r="J258" s="1"/>
      <c r="K258" s="1"/>
      <c r="L258" s="1"/>
      <c r="M258" s="1"/>
      <c r="N258" s="1"/>
      <c r="O258" s="1133"/>
      <c r="P258" s="1133"/>
      <c r="Q258" s="1133"/>
      <c r="R258" s="1133"/>
      <c r="S258" s="1133"/>
      <c r="T258" s="1133"/>
      <c r="U258" s="1133"/>
      <c r="V258" s="1133"/>
      <c r="W258" s="1133"/>
      <c r="X258" s="1133"/>
      <c r="Y258" s="1133"/>
      <c r="Z258" s="1133"/>
      <c r="AA258" s="1133"/>
      <c r="AB258" s="1133"/>
      <c r="AC258" s="1133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</row>
    <row r="259" spans="1:42" ht="15.75" customHeight="1" x14ac:dyDescent="0.2">
      <c r="A259" s="1"/>
      <c r="B259" s="1"/>
      <c r="C259" s="1"/>
      <c r="D259" s="1"/>
      <c r="E259" s="1133"/>
      <c r="F259" s="1133"/>
      <c r="G259" s="1133"/>
      <c r="H259" s="1"/>
      <c r="I259" s="1"/>
      <c r="J259" s="1"/>
      <c r="K259" s="1"/>
      <c r="L259" s="1"/>
      <c r="M259" s="1"/>
      <c r="N259" s="1"/>
      <c r="O259" s="1133"/>
      <c r="P259" s="1133"/>
      <c r="Q259" s="1133"/>
      <c r="R259" s="1133"/>
      <c r="S259" s="1133"/>
      <c r="T259" s="1133"/>
      <c r="U259" s="1133"/>
      <c r="V259" s="1133"/>
      <c r="W259" s="1133"/>
      <c r="X259" s="1133"/>
      <c r="Y259" s="1133"/>
      <c r="Z259" s="1133"/>
      <c r="AA259" s="1133"/>
      <c r="AB259" s="1133"/>
      <c r="AC259" s="1133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</row>
    <row r="260" spans="1:42" ht="15.75" customHeight="1" x14ac:dyDescent="0.2">
      <c r="A260" s="1"/>
      <c r="B260" s="1"/>
      <c r="C260" s="1"/>
      <c r="D260" s="1"/>
      <c r="E260" s="1133"/>
      <c r="F260" s="1133"/>
      <c r="G260" s="1133"/>
      <c r="H260" s="1"/>
      <c r="I260" s="1"/>
      <c r="J260" s="1"/>
      <c r="K260" s="1"/>
      <c r="L260" s="1"/>
      <c r="M260" s="1"/>
      <c r="N260" s="1"/>
      <c r="O260" s="1133"/>
      <c r="P260" s="1133"/>
      <c r="Q260" s="1133"/>
      <c r="R260" s="1133"/>
      <c r="S260" s="1133"/>
      <c r="T260" s="1133"/>
      <c r="U260" s="1133"/>
      <c r="V260" s="1133"/>
      <c r="W260" s="1133"/>
      <c r="X260" s="1133"/>
      <c r="Y260" s="1133"/>
      <c r="Z260" s="1133"/>
      <c r="AA260" s="1133"/>
      <c r="AB260" s="1133"/>
      <c r="AC260" s="1133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</row>
    <row r="261" spans="1:42" ht="15.75" customHeight="1" x14ac:dyDescent="0.2">
      <c r="A261" s="1"/>
      <c r="B261" s="1"/>
      <c r="C261" s="1"/>
      <c r="D261" s="1"/>
      <c r="E261" s="1133"/>
      <c r="F261" s="1133"/>
      <c r="G261" s="1133"/>
      <c r="H261" s="1"/>
      <c r="I261" s="1"/>
      <c r="J261" s="1"/>
      <c r="K261" s="1"/>
      <c r="L261" s="1"/>
      <c r="M261" s="1"/>
      <c r="N261" s="1"/>
      <c r="O261" s="1133"/>
      <c r="P261" s="1133"/>
      <c r="Q261" s="1133"/>
      <c r="R261" s="1133"/>
      <c r="S261" s="1133"/>
      <c r="T261" s="1133"/>
      <c r="U261" s="1133"/>
      <c r="V261" s="1133"/>
      <c r="W261" s="1133"/>
      <c r="X261" s="1133"/>
      <c r="Y261" s="1133"/>
      <c r="Z261" s="1133"/>
      <c r="AA261" s="1133"/>
      <c r="AB261" s="1133"/>
      <c r="AC261" s="1133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</row>
    <row r="262" spans="1:42" ht="15.75" customHeight="1" x14ac:dyDescent="0.2">
      <c r="A262" s="1"/>
      <c r="B262" s="1"/>
      <c r="C262" s="1"/>
      <c r="D262" s="1"/>
      <c r="E262" s="1133"/>
      <c r="F262" s="1133"/>
      <c r="G262" s="1133"/>
      <c r="H262" s="1"/>
      <c r="I262" s="1"/>
      <c r="J262" s="1"/>
      <c r="K262" s="1"/>
      <c r="L262" s="1"/>
      <c r="M262" s="1"/>
      <c r="N262" s="1"/>
      <c r="O262" s="1133"/>
      <c r="P262" s="1133"/>
      <c r="Q262" s="1133"/>
      <c r="R262" s="1133"/>
      <c r="S262" s="1133"/>
      <c r="T262" s="1133"/>
      <c r="U262" s="1133"/>
      <c r="V262" s="1133"/>
      <c r="W262" s="1133"/>
      <c r="X262" s="1133"/>
      <c r="Y262" s="1133"/>
      <c r="Z262" s="1133"/>
      <c r="AA262" s="1133"/>
      <c r="AB262" s="1133"/>
      <c r="AC262" s="1133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</row>
    <row r="263" spans="1:42" ht="15.75" customHeight="1" x14ac:dyDescent="0.2">
      <c r="A263" s="1"/>
      <c r="B263" s="1"/>
      <c r="C263" s="1"/>
      <c r="D263" s="1"/>
      <c r="E263" s="1133"/>
      <c r="F263" s="1133"/>
      <c r="G263" s="1133"/>
      <c r="H263" s="1"/>
      <c r="I263" s="1"/>
      <c r="J263" s="1"/>
      <c r="K263" s="1"/>
      <c r="L263" s="1"/>
      <c r="M263" s="1"/>
      <c r="N263" s="1"/>
      <c r="O263" s="1133"/>
      <c r="P263" s="1133"/>
      <c r="Q263" s="1133"/>
      <c r="R263" s="1133"/>
      <c r="S263" s="1133"/>
      <c r="T263" s="1133"/>
      <c r="U263" s="1133"/>
      <c r="V263" s="1133"/>
      <c r="W263" s="1133"/>
      <c r="X263" s="1133"/>
      <c r="Y263" s="1133"/>
      <c r="Z263" s="1133"/>
      <c r="AA263" s="1133"/>
      <c r="AB263" s="1133"/>
      <c r="AC263" s="1133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</row>
    <row r="264" spans="1:42" ht="15.75" customHeight="1" x14ac:dyDescent="0.2">
      <c r="A264" s="1"/>
      <c r="B264" s="1"/>
      <c r="C264" s="1"/>
      <c r="D264" s="1"/>
      <c r="E264" s="1133"/>
      <c r="F264" s="1133"/>
      <c r="G264" s="1133"/>
      <c r="H264" s="1"/>
      <c r="I264" s="1"/>
      <c r="J264" s="1"/>
      <c r="K264" s="1"/>
      <c r="L264" s="1"/>
      <c r="M264" s="1"/>
      <c r="N264" s="1"/>
      <c r="O264" s="1133"/>
      <c r="P264" s="1133"/>
      <c r="Q264" s="1133"/>
      <c r="R264" s="1133"/>
      <c r="S264" s="1133"/>
      <c r="T264" s="1133"/>
      <c r="U264" s="1133"/>
      <c r="V264" s="1133"/>
      <c r="W264" s="1133"/>
      <c r="X264" s="1133"/>
      <c r="Y264" s="1133"/>
      <c r="Z264" s="1133"/>
      <c r="AA264" s="1133"/>
      <c r="AB264" s="1133"/>
      <c r="AC264" s="1133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</row>
    <row r="265" spans="1:42" ht="15.75" customHeight="1" x14ac:dyDescent="0.2">
      <c r="A265" s="1"/>
      <c r="B265" s="1"/>
      <c r="C265" s="1"/>
      <c r="D265" s="1"/>
      <c r="E265" s="1133"/>
      <c r="F265" s="1133"/>
      <c r="G265" s="1133"/>
      <c r="H265" s="1"/>
      <c r="I265" s="1"/>
      <c r="J265" s="1"/>
      <c r="K265" s="1"/>
      <c r="L265" s="1"/>
      <c r="M265" s="1"/>
      <c r="N265" s="1"/>
      <c r="O265" s="1133"/>
      <c r="P265" s="1133"/>
      <c r="Q265" s="1133"/>
      <c r="R265" s="1133"/>
      <c r="S265" s="1133"/>
      <c r="T265" s="1133"/>
      <c r="U265" s="1133"/>
      <c r="V265" s="1133"/>
      <c r="W265" s="1133"/>
      <c r="X265" s="1133"/>
      <c r="Y265" s="1133"/>
      <c r="Z265" s="1133"/>
      <c r="AA265" s="1133"/>
      <c r="AB265" s="1133"/>
      <c r="AC265" s="1133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</row>
    <row r="266" spans="1:42" ht="15.75" customHeight="1" x14ac:dyDescent="0.2">
      <c r="A266" s="1"/>
      <c r="B266" s="1"/>
      <c r="C266" s="1"/>
      <c r="D266" s="1"/>
      <c r="E266" s="1133"/>
      <c r="F266" s="1133"/>
      <c r="G266" s="1133"/>
      <c r="H266" s="1"/>
      <c r="I266" s="1"/>
      <c r="J266" s="1"/>
      <c r="K266" s="1"/>
      <c r="L266" s="1"/>
      <c r="M266" s="1"/>
      <c r="N266" s="1"/>
      <c r="O266" s="1133"/>
      <c r="P266" s="1133"/>
      <c r="Q266" s="1133"/>
      <c r="R266" s="1133"/>
      <c r="S266" s="1133"/>
      <c r="T266" s="1133"/>
      <c r="U266" s="1133"/>
      <c r="V266" s="1133"/>
      <c r="W266" s="1133"/>
      <c r="X266" s="1133"/>
      <c r="Y266" s="1133"/>
      <c r="Z266" s="1133"/>
      <c r="AA266" s="1133"/>
      <c r="AB266" s="1133"/>
      <c r="AC266" s="1133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</row>
    <row r="267" spans="1:42" ht="15.75" customHeight="1" x14ac:dyDescent="0.2">
      <c r="A267" s="1"/>
      <c r="B267" s="1"/>
      <c r="C267" s="1"/>
      <c r="D267" s="1"/>
      <c r="E267" s="1133"/>
      <c r="F267" s="1133"/>
      <c r="G267" s="1133"/>
      <c r="H267" s="1"/>
      <c r="I267" s="1"/>
      <c r="J267" s="1"/>
      <c r="K267" s="1"/>
      <c r="L267" s="1"/>
      <c r="M267" s="1"/>
      <c r="N267" s="1"/>
      <c r="O267" s="1133"/>
      <c r="P267" s="1133"/>
      <c r="Q267" s="1133"/>
      <c r="R267" s="1133"/>
      <c r="S267" s="1133"/>
      <c r="T267" s="1133"/>
      <c r="U267" s="1133"/>
      <c r="V267" s="1133"/>
      <c r="W267" s="1133"/>
      <c r="X267" s="1133"/>
      <c r="Y267" s="1133"/>
      <c r="Z267" s="1133"/>
      <c r="AA267" s="1133"/>
      <c r="AB267" s="1133"/>
      <c r="AC267" s="1133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</row>
    <row r="268" spans="1:42" ht="15.75" customHeight="1" x14ac:dyDescent="0.2">
      <c r="A268" s="1"/>
      <c r="B268" s="1"/>
      <c r="C268" s="1"/>
      <c r="D268" s="1"/>
      <c r="E268" s="1133"/>
      <c r="F268" s="1133"/>
      <c r="G268" s="1133"/>
      <c r="H268" s="1"/>
      <c r="I268" s="1"/>
      <c r="J268" s="1"/>
      <c r="K268" s="1"/>
      <c r="L268" s="1"/>
      <c r="M268" s="1"/>
      <c r="N268" s="1"/>
      <c r="O268" s="1133"/>
      <c r="P268" s="1133"/>
      <c r="Q268" s="1133"/>
      <c r="R268" s="1133"/>
      <c r="S268" s="1133"/>
      <c r="T268" s="1133"/>
      <c r="U268" s="1133"/>
      <c r="V268" s="1133"/>
      <c r="W268" s="1133"/>
      <c r="X268" s="1133"/>
      <c r="Y268" s="1133"/>
      <c r="Z268" s="1133"/>
      <c r="AA268" s="1133"/>
      <c r="AB268" s="1133"/>
      <c r="AC268" s="1133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</row>
    <row r="269" spans="1:42" ht="15.75" customHeight="1" x14ac:dyDescent="0.2">
      <c r="A269" s="1"/>
      <c r="B269" s="1"/>
      <c r="C269" s="1"/>
      <c r="D269" s="1"/>
      <c r="E269" s="1133"/>
      <c r="F269" s="1133"/>
      <c r="G269" s="1133"/>
      <c r="H269" s="1"/>
      <c r="I269" s="1"/>
      <c r="J269" s="1"/>
      <c r="K269" s="1"/>
      <c r="L269" s="1"/>
      <c r="M269" s="1"/>
      <c r="N269" s="1"/>
      <c r="O269" s="1133"/>
      <c r="P269" s="1133"/>
      <c r="Q269" s="1133"/>
      <c r="R269" s="1133"/>
      <c r="S269" s="1133"/>
      <c r="T269" s="1133"/>
      <c r="U269" s="1133"/>
      <c r="V269" s="1133"/>
      <c r="W269" s="1133"/>
      <c r="X269" s="1133"/>
      <c r="Y269" s="1133"/>
      <c r="Z269" s="1133"/>
      <c r="AA269" s="1133"/>
      <c r="AB269" s="1133"/>
      <c r="AC269" s="1133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</row>
    <row r="270" spans="1:42" ht="15.75" customHeight="1" x14ac:dyDescent="0.2">
      <c r="A270" s="1"/>
      <c r="B270" s="1"/>
      <c r="C270" s="1"/>
      <c r="D270" s="1"/>
      <c r="E270" s="1133"/>
      <c r="F270" s="1133"/>
      <c r="G270" s="1133"/>
      <c r="H270" s="1"/>
      <c r="I270" s="1"/>
      <c r="J270" s="1"/>
      <c r="K270" s="1"/>
      <c r="L270" s="1"/>
      <c r="M270" s="1"/>
      <c r="N270" s="1"/>
      <c r="O270" s="1133"/>
      <c r="P270" s="1133"/>
      <c r="Q270" s="1133"/>
      <c r="R270" s="1133"/>
      <c r="S270" s="1133"/>
      <c r="T270" s="1133"/>
      <c r="U270" s="1133"/>
      <c r="V270" s="1133"/>
      <c r="W270" s="1133"/>
      <c r="X270" s="1133"/>
      <c r="Y270" s="1133"/>
      <c r="Z270" s="1133"/>
      <c r="AA270" s="1133"/>
      <c r="AB270" s="1133"/>
      <c r="AC270" s="1133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</row>
    <row r="271" spans="1:42" ht="15.75" customHeight="1" x14ac:dyDescent="0.2">
      <c r="A271" s="1"/>
      <c r="B271" s="1"/>
      <c r="C271" s="1"/>
      <c r="D271" s="1"/>
      <c r="E271" s="1133"/>
      <c r="F271" s="1133"/>
      <c r="G271" s="1133"/>
      <c r="H271" s="1"/>
      <c r="I271" s="1"/>
      <c r="J271" s="1"/>
      <c r="K271" s="1"/>
      <c r="L271" s="1"/>
      <c r="M271" s="1"/>
      <c r="N271" s="1"/>
      <c r="O271" s="1133"/>
      <c r="P271" s="1133"/>
      <c r="Q271" s="1133"/>
      <c r="R271" s="1133"/>
      <c r="S271" s="1133"/>
      <c r="T271" s="1133"/>
      <c r="U271" s="1133"/>
      <c r="V271" s="1133"/>
      <c r="W271" s="1133"/>
      <c r="X271" s="1133"/>
      <c r="Y271" s="1133"/>
      <c r="Z271" s="1133"/>
      <c r="AA271" s="1133"/>
      <c r="AB271" s="1133"/>
      <c r="AC271" s="1133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</row>
    <row r="272" spans="1:42" ht="15.75" customHeight="1" x14ac:dyDescent="0.2">
      <c r="A272" s="1"/>
      <c r="B272" s="1"/>
      <c r="C272" s="1"/>
      <c r="D272" s="1"/>
      <c r="E272" s="1133"/>
      <c r="F272" s="1133"/>
      <c r="G272" s="1133"/>
      <c r="H272" s="1"/>
      <c r="I272" s="1"/>
      <c r="J272" s="1"/>
      <c r="K272" s="1"/>
      <c r="L272" s="1"/>
      <c r="M272" s="1"/>
      <c r="N272" s="1"/>
      <c r="O272" s="1133"/>
      <c r="P272" s="1133"/>
      <c r="Q272" s="1133"/>
      <c r="R272" s="1133"/>
      <c r="S272" s="1133"/>
      <c r="T272" s="1133"/>
      <c r="U272" s="1133"/>
      <c r="V272" s="1133"/>
      <c r="W272" s="1133"/>
      <c r="X272" s="1133"/>
      <c r="Y272" s="1133"/>
      <c r="Z272" s="1133"/>
      <c r="AA272" s="1133"/>
      <c r="AB272" s="1133"/>
      <c r="AC272" s="1133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</row>
    <row r="273" spans="1:42" ht="15.75" customHeight="1" x14ac:dyDescent="0.2">
      <c r="A273" s="1"/>
      <c r="B273" s="1"/>
      <c r="C273" s="1"/>
      <c r="D273" s="1"/>
      <c r="E273" s="1133"/>
      <c r="F273" s="1133"/>
      <c r="G273" s="1133"/>
      <c r="H273" s="1"/>
      <c r="I273" s="1"/>
      <c r="J273" s="1"/>
      <c r="K273" s="1"/>
      <c r="L273" s="1"/>
      <c r="M273" s="1"/>
      <c r="N273" s="1"/>
      <c r="O273" s="1133"/>
      <c r="P273" s="1133"/>
      <c r="Q273" s="1133"/>
      <c r="R273" s="1133"/>
      <c r="S273" s="1133"/>
      <c r="T273" s="1133"/>
      <c r="U273" s="1133"/>
      <c r="V273" s="1133"/>
      <c r="W273" s="1133"/>
      <c r="X273" s="1133"/>
      <c r="Y273" s="1133"/>
      <c r="Z273" s="1133"/>
      <c r="AA273" s="1133"/>
      <c r="AB273" s="1133"/>
      <c r="AC273" s="1133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</row>
    <row r="274" spans="1:42" ht="15.75" customHeight="1" x14ac:dyDescent="0.2">
      <c r="A274" s="1"/>
      <c r="B274" s="1"/>
      <c r="C274" s="1"/>
      <c r="D274" s="1"/>
      <c r="E274" s="1133"/>
      <c r="F274" s="1133"/>
      <c r="G274" s="1133"/>
      <c r="H274" s="1"/>
      <c r="I274" s="1"/>
      <c r="J274" s="1"/>
      <c r="K274" s="1"/>
      <c r="L274" s="1"/>
      <c r="M274" s="1"/>
      <c r="N274" s="1"/>
      <c r="O274" s="1133"/>
      <c r="P274" s="1133"/>
      <c r="Q274" s="1133"/>
      <c r="R274" s="1133"/>
      <c r="S274" s="1133"/>
      <c r="T274" s="1133"/>
      <c r="U274" s="1133"/>
      <c r="V274" s="1133"/>
      <c r="W274" s="1133"/>
      <c r="X274" s="1133"/>
      <c r="Y274" s="1133"/>
      <c r="Z274" s="1133"/>
      <c r="AA274" s="1133"/>
      <c r="AB274" s="1133"/>
      <c r="AC274" s="1133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</row>
    <row r="275" spans="1:42" ht="15.75" customHeight="1" x14ac:dyDescent="0.2">
      <c r="A275" s="1"/>
      <c r="B275" s="1"/>
      <c r="C275" s="1"/>
      <c r="D275" s="1"/>
      <c r="E275" s="1133"/>
      <c r="F275" s="1133"/>
      <c r="G275" s="1133"/>
      <c r="H275" s="1"/>
      <c r="I275" s="1"/>
      <c r="J275" s="1"/>
      <c r="K275" s="1"/>
      <c r="L275" s="1"/>
      <c r="M275" s="1"/>
      <c r="N275" s="1"/>
      <c r="O275" s="1133"/>
      <c r="P275" s="1133"/>
      <c r="Q275" s="1133"/>
      <c r="R275" s="1133"/>
      <c r="S275" s="1133"/>
      <c r="T275" s="1133"/>
      <c r="U275" s="1133"/>
      <c r="V275" s="1133"/>
      <c r="W275" s="1133"/>
      <c r="X275" s="1133"/>
      <c r="Y275" s="1133"/>
      <c r="Z275" s="1133"/>
      <c r="AA275" s="1133"/>
      <c r="AB275" s="1133"/>
      <c r="AC275" s="1133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</row>
    <row r="276" spans="1:42" ht="15.75" customHeight="1" x14ac:dyDescent="0.2">
      <c r="A276" s="1"/>
      <c r="B276" s="1"/>
      <c r="C276" s="1"/>
      <c r="D276" s="1"/>
      <c r="E276" s="1133"/>
      <c r="F276" s="1133"/>
      <c r="G276" s="1133"/>
      <c r="H276" s="1"/>
      <c r="I276" s="1"/>
      <c r="J276" s="1"/>
      <c r="K276" s="1"/>
      <c r="L276" s="1"/>
      <c r="M276" s="1"/>
      <c r="N276" s="1"/>
      <c r="O276" s="1133"/>
      <c r="P276" s="1133"/>
      <c r="Q276" s="1133"/>
      <c r="R276" s="1133"/>
      <c r="S276" s="1133"/>
      <c r="T276" s="1133"/>
      <c r="U276" s="1133"/>
      <c r="V276" s="1133"/>
      <c r="W276" s="1133"/>
      <c r="X276" s="1133"/>
      <c r="Y276" s="1133"/>
      <c r="Z276" s="1133"/>
      <c r="AA276" s="1133"/>
      <c r="AB276" s="1133"/>
      <c r="AC276" s="1133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</row>
    <row r="277" spans="1:42" ht="15.75" customHeight="1" x14ac:dyDescent="0.2">
      <c r="A277" s="1"/>
      <c r="B277" s="1"/>
      <c r="C277" s="1"/>
      <c r="D277" s="1"/>
      <c r="E277" s="1133"/>
      <c r="F277" s="1133"/>
      <c r="G277" s="1133"/>
      <c r="H277" s="1"/>
      <c r="I277" s="1"/>
      <c r="J277" s="1"/>
      <c r="K277" s="1"/>
      <c r="L277" s="1"/>
      <c r="M277" s="1"/>
      <c r="N277" s="1"/>
      <c r="O277" s="1133"/>
      <c r="P277" s="1133"/>
      <c r="Q277" s="1133"/>
      <c r="R277" s="1133"/>
      <c r="S277" s="1133"/>
      <c r="T277" s="1133"/>
      <c r="U277" s="1133"/>
      <c r="V277" s="1133"/>
      <c r="W277" s="1133"/>
      <c r="X277" s="1133"/>
      <c r="Y277" s="1133"/>
      <c r="Z277" s="1133"/>
      <c r="AA277" s="1133"/>
      <c r="AB277" s="1133"/>
      <c r="AC277" s="1133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</row>
    <row r="278" spans="1:42" ht="15.75" customHeight="1" x14ac:dyDescent="0.2">
      <c r="A278" s="1"/>
      <c r="B278" s="1"/>
      <c r="C278" s="1"/>
      <c r="D278" s="1"/>
      <c r="E278" s="1133"/>
      <c r="F278" s="1133"/>
      <c r="G278" s="1133"/>
      <c r="H278" s="1"/>
      <c r="I278" s="1"/>
      <c r="J278" s="1"/>
      <c r="K278" s="1"/>
      <c r="L278" s="1"/>
      <c r="M278" s="1"/>
      <c r="N278" s="1"/>
      <c r="O278" s="1133"/>
      <c r="P278" s="1133"/>
      <c r="Q278" s="1133"/>
      <c r="R278" s="1133"/>
      <c r="S278" s="1133"/>
      <c r="T278" s="1133"/>
      <c r="U278" s="1133"/>
      <c r="V278" s="1133"/>
      <c r="W278" s="1133"/>
      <c r="X278" s="1133"/>
      <c r="Y278" s="1133"/>
      <c r="Z278" s="1133"/>
      <c r="AA278" s="1133"/>
      <c r="AB278" s="1133"/>
      <c r="AC278" s="1133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</row>
    <row r="279" spans="1:42" ht="15.75" customHeight="1" x14ac:dyDescent="0.2">
      <c r="A279" s="1"/>
      <c r="B279" s="1"/>
      <c r="C279" s="1"/>
      <c r="D279" s="1"/>
      <c r="E279" s="1133"/>
      <c r="F279" s="1133"/>
      <c r="G279" s="1133"/>
      <c r="H279" s="1"/>
      <c r="I279" s="1"/>
      <c r="J279" s="1"/>
      <c r="K279" s="1"/>
      <c r="L279" s="1"/>
      <c r="M279" s="1"/>
      <c r="N279" s="1"/>
      <c r="O279" s="1133"/>
      <c r="P279" s="1133"/>
      <c r="Q279" s="1133"/>
      <c r="R279" s="1133"/>
      <c r="S279" s="1133"/>
      <c r="T279" s="1133"/>
      <c r="U279" s="1133"/>
      <c r="V279" s="1133"/>
      <c r="W279" s="1133"/>
      <c r="X279" s="1133"/>
      <c r="Y279" s="1133"/>
      <c r="Z279" s="1133"/>
      <c r="AA279" s="1133"/>
      <c r="AB279" s="1133"/>
      <c r="AC279" s="1133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</row>
    <row r="280" spans="1:42" ht="15.75" customHeight="1" x14ac:dyDescent="0.2">
      <c r="A280" s="1"/>
      <c r="B280" s="1"/>
      <c r="C280" s="1"/>
      <c r="D280" s="1"/>
      <c r="E280" s="1133"/>
      <c r="F280" s="1133"/>
      <c r="G280" s="1133"/>
      <c r="H280" s="1"/>
      <c r="I280" s="1"/>
      <c r="J280" s="1"/>
      <c r="K280" s="1"/>
      <c r="L280" s="1"/>
      <c r="M280" s="1"/>
      <c r="N280" s="1"/>
      <c r="O280" s="1133"/>
      <c r="P280" s="1133"/>
      <c r="Q280" s="1133"/>
      <c r="R280" s="1133"/>
      <c r="S280" s="1133"/>
      <c r="T280" s="1133"/>
      <c r="U280" s="1133"/>
      <c r="V280" s="1133"/>
      <c r="W280" s="1133"/>
      <c r="X280" s="1133"/>
      <c r="Y280" s="1133"/>
      <c r="Z280" s="1133"/>
      <c r="AA280" s="1133"/>
      <c r="AB280" s="1133"/>
      <c r="AC280" s="1133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</row>
    <row r="281" spans="1:42" ht="15.75" customHeight="1" x14ac:dyDescent="0.2">
      <c r="A281" s="1"/>
      <c r="B281" s="1"/>
      <c r="C281" s="1"/>
      <c r="D281" s="1"/>
      <c r="E281" s="1133"/>
      <c r="F281" s="1133"/>
      <c r="G281" s="1133"/>
      <c r="H281" s="1"/>
      <c r="I281" s="1"/>
      <c r="J281" s="1"/>
      <c r="K281" s="1"/>
      <c r="L281" s="1"/>
      <c r="M281" s="1"/>
      <c r="N281" s="1"/>
      <c r="O281" s="1133"/>
      <c r="P281" s="1133"/>
      <c r="Q281" s="1133"/>
      <c r="R281" s="1133"/>
      <c r="S281" s="1133"/>
      <c r="T281" s="1133"/>
      <c r="U281" s="1133"/>
      <c r="V281" s="1133"/>
      <c r="W281" s="1133"/>
      <c r="X281" s="1133"/>
      <c r="Y281" s="1133"/>
      <c r="Z281" s="1133"/>
      <c r="AA281" s="1133"/>
      <c r="AB281" s="1133"/>
      <c r="AC281" s="1133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</row>
    <row r="282" spans="1:42" ht="15.75" customHeight="1" x14ac:dyDescent="0.2">
      <c r="A282" s="1"/>
      <c r="B282" s="1"/>
      <c r="C282" s="1"/>
      <c r="D282" s="1"/>
      <c r="E282" s="1133"/>
      <c r="F282" s="1133"/>
      <c r="G282" s="1133"/>
      <c r="H282" s="1"/>
      <c r="I282" s="1"/>
      <c r="J282" s="1"/>
      <c r="K282" s="1"/>
      <c r="L282" s="1"/>
      <c r="M282" s="1"/>
      <c r="N282" s="1"/>
      <c r="O282" s="1133"/>
      <c r="P282" s="1133"/>
      <c r="Q282" s="1133"/>
      <c r="R282" s="1133"/>
      <c r="S282" s="1133"/>
      <c r="T282" s="1133"/>
      <c r="U282" s="1133"/>
      <c r="V282" s="1133"/>
      <c r="W282" s="1133"/>
      <c r="X282" s="1133"/>
      <c r="Y282" s="1133"/>
      <c r="Z282" s="1133"/>
      <c r="AA282" s="1133"/>
      <c r="AB282" s="1133"/>
      <c r="AC282" s="1133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</row>
    <row r="283" spans="1:42" ht="15.75" customHeight="1" x14ac:dyDescent="0.2">
      <c r="A283" s="1"/>
      <c r="B283" s="1"/>
      <c r="C283" s="1"/>
      <c r="D283" s="1"/>
      <c r="E283" s="1133"/>
      <c r="F283" s="1133"/>
      <c r="G283" s="1133"/>
      <c r="H283" s="1"/>
      <c r="I283" s="1"/>
      <c r="J283" s="1"/>
      <c r="K283" s="1"/>
      <c r="L283" s="1"/>
      <c r="M283" s="1"/>
      <c r="N283" s="1"/>
      <c r="O283" s="1133"/>
      <c r="P283" s="1133"/>
      <c r="Q283" s="1133"/>
      <c r="R283" s="1133"/>
      <c r="S283" s="1133"/>
      <c r="T283" s="1133"/>
      <c r="U283" s="1133"/>
      <c r="V283" s="1133"/>
      <c r="W283" s="1133"/>
      <c r="X283" s="1133"/>
      <c r="Y283" s="1133"/>
      <c r="Z283" s="1133"/>
      <c r="AA283" s="1133"/>
      <c r="AB283" s="1133"/>
      <c r="AC283" s="1133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</row>
    <row r="284" spans="1:42" ht="15.75" customHeight="1" x14ac:dyDescent="0.2">
      <c r="A284" s="1"/>
      <c r="B284" s="1"/>
      <c r="C284" s="1"/>
      <c r="D284" s="1"/>
      <c r="E284" s="1133"/>
      <c r="F284" s="1133"/>
      <c r="G284" s="1133"/>
      <c r="H284" s="1"/>
      <c r="I284" s="1"/>
      <c r="J284" s="1"/>
      <c r="K284" s="1"/>
      <c r="L284" s="1"/>
      <c r="M284" s="1"/>
      <c r="N284" s="1"/>
      <c r="O284" s="1133"/>
      <c r="P284" s="1133"/>
      <c r="Q284" s="1133"/>
      <c r="R284" s="1133"/>
      <c r="S284" s="1133"/>
      <c r="T284" s="1133"/>
      <c r="U284" s="1133"/>
      <c r="V284" s="1133"/>
      <c r="W284" s="1133"/>
      <c r="X284" s="1133"/>
      <c r="Y284" s="1133"/>
      <c r="Z284" s="1133"/>
      <c r="AA284" s="1133"/>
      <c r="AB284" s="1133"/>
      <c r="AC284" s="1133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</row>
    <row r="285" spans="1:42" ht="15.75" customHeight="1" x14ac:dyDescent="0.2">
      <c r="A285" s="1"/>
      <c r="B285" s="1"/>
      <c r="C285" s="1"/>
      <c r="D285" s="1"/>
      <c r="E285" s="1133"/>
      <c r="F285" s="1133"/>
      <c r="G285" s="1133"/>
      <c r="H285" s="1"/>
      <c r="I285" s="1"/>
      <c r="J285" s="1"/>
      <c r="K285" s="1"/>
      <c r="L285" s="1"/>
      <c r="M285" s="1"/>
      <c r="N285" s="1"/>
      <c r="O285" s="1133"/>
      <c r="P285" s="1133"/>
      <c r="Q285" s="1133"/>
      <c r="R285" s="1133"/>
      <c r="S285" s="1133"/>
      <c r="T285" s="1133"/>
      <c r="U285" s="1133"/>
      <c r="V285" s="1133"/>
      <c r="W285" s="1133"/>
      <c r="X285" s="1133"/>
      <c r="Y285" s="1133"/>
      <c r="Z285" s="1133"/>
      <c r="AA285" s="1133"/>
      <c r="AB285" s="1133"/>
      <c r="AC285" s="1133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</row>
    <row r="286" spans="1:42" ht="15.75" customHeight="1" x14ac:dyDescent="0.2">
      <c r="A286" s="1"/>
      <c r="B286" s="1"/>
      <c r="C286" s="1"/>
      <c r="D286" s="1"/>
      <c r="E286" s="1133"/>
      <c r="F286" s="1133"/>
      <c r="G286" s="1133"/>
      <c r="H286" s="1"/>
      <c r="I286" s="1"/>
      <c r="J286" s="1"/>
      <c r="K286" s="1"/>
      <c r="L286" s="1"/>
      <c r="M286" s="1"/>
      <c r="N286" s="1"/>
      <c r="O286" s="1133"/>
      <c r="P286" s="1133"/>
      <c r="Q286" s="1133"/>
      <c r="R286" s="1133"/>
      <c r="S286" s="1133"/>
      <c r="T286" s="1133"/>
      <c r="U286" s="1133"/>
      <c r="V286" s="1133"/>
      <c r="W286" s="1133"/>
      <c r="X286" s="1133"/>
      <c r="Y286" s="1133"/>
      <c r="Z286" s="1133"/>
      <c r="AA286" s="1133"/>
      <c r="AB286" s="1133"/>
      <c r="AC286" s="1133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</row>
    <row r="287" spans="1:42" ht="15.75" customHeight="1" x14ac:dyDescent="0.2">
      <c r="A287" s="1"/>
      <c r="B287" s="1"/>
      <c r="C287" s="1"/>
      <c r="D287" s="1"/>
      <c r="E287" s="1133"/>
      <c r="F287" s="1133"/>
      <c r="G287" s="1133"/>
      <c r="H287" s="1"/>
      <c r="I287" s="1"/>
      <c r="J287" s="1"/>
      <c r="K287" s="1"/>
      <c r="L287" s="1"/>
      <c r="M287" s="1"/>
      <c r="N287" s="1"/>
      <c r="O287" s="1133"/>
      <c r="P287" s="1133"/>
      <c r="Q287" s="1133"/>
      <c r="R287" s="1133"/>
      <c r="S287" s="1133"/>
      <c r="T287" s="1133"/>
      <c r="U287" s="1133"/>
      <c r="V287" s="1133"/>
      <c r="W287" s="1133"/>
      <c r="X287" s="1133"/>
      <c r="Y287" s="1133"/>
      <c r="Z287" s="1133"/>
      <c r="AA287" s="1133"/>
      <c r="AB287" s="1133"/>
      <c r="AC287" s="1133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</row>
    <row r="288" spans="1:42" ht="15.75" customHeight="1" x14ac:dyDescent="0.2">
      <c r="A288" s="1"/>
      <c r="B288" s="1"/>
      <c r="C288" s="1"/>
      <c r="D288" s="1"/>
      <c r="E288" s="1133"/>
      <c r="F288" s="1133"/>
      <c r="G288" s="1133"/>
      <c r="H288" s="1"/>
      <c r="I288" s="1"/>
      <c r="J288" s="1"/>
      <c r="K288" s="1"/>
      <c r="L288" s="1"/>
      <c r="M288" s="1"/>
      <c r="N288" s="1"/>
      <c r="O288" s="1133"/>
      <c r="P288" s="1133"/>
      <c r="Q288" s="1133"/>
      <c r="R288" s="1133"/>
      <c r="S288" s="1133"/>
      <c r="T288" s="1133"/>
      <c r="U288" s="1133"/>
      <c r="V288" s="1133"/>
      <c r="W288" s="1133"/>
      <c r="X288" s="1133"/>
      <c r="Y288" s="1133"/>
      <c r="Z288" s="1133"/>
      <c r="AA288" s="1133"/>
      <c r="AB288" s="1133"/>
      <c r="AC288" s="1133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</row>
    <row r="289" spans="1:42" ht="15.75" customHeight="1" x14ac:dyDescent="0.2">
      <c r="A289" s="1"/>
      <c r="B289" s="1"/>
      <c r="C289" s="1"/>
      <c r="D289" s="1"/>
      <c r="E289" s="1133"/>
      <c r="F289" s="1133"/>
      <c r="G289" s="1133"/>
      <c r="H289" s="1"/>
      <c r="I289" s="1"/>
      <c r="J289" s="1"/>
      <c r="K289" s="1"/>
      <c r="L289" s="1"/>
      <c r="M289" s="1"/>
      <c r="N289" s="1"/>
      <c r="O289" s="1133"/>
      <c r="P289" s="1133"/>
      <c r="Q289" s="1133"/>
      <c r="R289" s="1133"/>
      <c r="S289" s="1133"/>
      <c r="T289" s="1133"/>
      <c r="U289" s="1133"/>
      <c r="V289" s="1133"/>
      <c r="W289" s="1133"/>
      <c r="X289" s="1133"/>
      <c r="Y289" s="1133"/>
      <c r="Z289" s="1133"/>
      <c r="AA289" s="1133"/>
      <c r="AB289" s="1133"/>
      <c r="AC289" s="1133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</row>
    <row r="290" spans="1:42" ht="15.75" customHeight="1" x14ac:dyDescent="0.2">
      <c r="A290" s="1"/>
      <c r="B290" s="1"/>
      <c r="C290" s="1"/>
      <c r="D290" s="1"/>
      <c r="E290" s="1133"/>
      <c r="F290" s="1133"/>
      <c r="G290" s="1133"/>
      <c r="H290" s="1"/>
      <c r="I290" s="1"/>
      <c r="J290" s="1"/>
      <c r="K290" s="1"/>
      <c r="L290" s="1"/>
      <c r="M290" s="1"/>
      <c r="N290" s="1"/>
      <c r="O290" s="1133"/>
      <c r="P290" s="1133"/>
      <c r="Q290" s="1133"/>
      <c r="R290" s="1133"/>
      <c r="S290" s="1133"/>
      <c r="T290" s="1133"/>
      <c r="U290" s="1133"/>
      <c r="V290" s="1133"/>
      <c r="W290" s="1133"/>
      <c r="X290" s="1133"/>
      <c r="Y290" s="1133"/>
      <c r="Z290" s="1133"/>
      <c r="AA290" s="1133"/>
      <c r="AB290" s="1133"/>
      <c r="AC290" s="1133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</row>
    <row r="291" spans="1:42" ht="15.75" customHeight="1" x14ac:dyDescent="0.2">
      <c r="A291" s="1"/>
      <c r="B291" s="1"/>
      <c r="C291" s="1"/>
      <c r="D291" s="1"/>
      <c r="E291" s="1133"/>
      <c r="F291" s="1133"/>
      <c r="G291" s="1133"/>
      <c r="H291" s="1"/>
      <c r="I291" s="1"/>
      <c r="J291" s="1"/>
      <c r="K291" s="1"/>
      <c r="L291" s="1"/>
      <c r="M291" s="1"/>
      <c r="N291" s="1"/>
      <c r="O291" s="1133"/>
      <c r="P291" s="1133"/>
      <c r="Q291" s="1133"/>
      <c r="R291" s="1133"/>
      <c r="S291" s="1133"/>
      <c r="T291" s="1133"/>
      <c r="U291" s="1133"/>
      <c r="V291" s="1133"/>
      <c r="W291" s="1133"/>
      <c r="X291" s="1133"/>
      <c r="Y291" s="1133"/>
      <c r="Z291" s="1133"/>
      <c r="AA291" s="1133"/>
      <c r="AB291" s="1133"/>
      <c r="AC291" s="1133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</row>
    <row r="292" spans="1:42" ht="15.75" customHeight="1" x14ac:dyDescent="0.2">
      <c r="A292" s="1"/>
      <c r="B292" s="1"/>
      <c r="C292" s="1"/>
      <c r="D292" s="1"/>
      <c r="E292" s="1133"/>
      <c r="F292" s="1133"/>
      <c r="G292" s="1133"/>
      <c r="H292" s="1"/>
      <c r="I292" s="1"/>
      <c r="J292" s="1"/>
      <c r="K292" s="1"/>
      <c r="L292" s="1"/>
      <c r="M292" s="1"/>
      <c r="N292" s="1"/>
      <c r="O292" s="1133"/>
      <c r="P292" s="1133"/>
      <c r="Q292" s="1133"/>
      <c r="R292" s="1133"/>
      <c r="S292" s="1133"/>
      <c r="T292" s="1133"/>
      <c r="U292" s="1133"/>
      <c r="V292" s="1133"/>
      <c r="W292" s="1133"/>
      <c r="X292" s="1133"/>
      <c r="Y292" s="1133"/>
      <c r="Z292" s="1133"/>
      <c r="AA292" s="1133"/>
      <c r="AB292" s="1133"/>
      <c r="AC292" s="1133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</row>
    <row r="293" spans="1:42" ht="15.75" customHeight="1" x14ac:dyDescent="0.2">
      <c r="A293" s="1"/>
      <c r="B293" s="1"/>
      <c r="C293" s="1"/>
      <c r="D293" s="1"/>
      <c r="E293" s="1133"/>
      <c r="F293" s="1133"/>
      <c r="G293" s="1133"/>
      <c r="H293" s="1"/>
      <c r="I293" s="1"/>
      <c r="J293" s="1"/>
      <c r="K293" s="1"/>
      <c r="L293" s="1"/>
      <c r="M293" s="1"/>
      <c r="N293" s="1"/>
      <c r="O293" s="1133"/>
      <c r="P293" s="1133"/>
      <c r="Q293" s="1133"/>
      <c r="R293" s="1133"/>
      <c r="S293" s="1133"/>
      <c r="T293" s="1133"/>
      <c r="U293" s="1133"/>
      <c r="V293" s="1133"/>
      <c r="W293" s="1133"/>
      <c r="X293" s="1133"/>
      <c r="Y293" s="1133"/>
      <c r="Z293" s="1133"/>
      <c r="AA293" s="1133"/>
      <c r="AB293" s="1133"/>
      <c r="AC293" s="1133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</row>
    <row r="294" spans="1:42" ht="15.75" customHeight="1" x14ac:dyDescent="0.2">
      <c r="A294" s="1"/>
      <c r="B294" s="1"/>
      <c r="C294" s="1"/>
      <c r="D294" s="1"/>
      <c r="E294" s="1133"/>
      <c r="F294" s="1133"/>
      <c r="G294" s="1133"/>
      <c r="H294" s="1"/>
      <c r="I294" s="1"/>
      <c r="J294" s="1"/>
      <c r="K294" s="1"/>
      <c r="L294" s="1"/>
      <c r="M294" s="1"/>
      <c r="N294" s="1"/>
      <c r="O294" s="1133"/>
      <c r="P294" s="1133"/>
      <c r="Q294" s="1133"/>
      <c r="R294" s="1133"/>
      <c r="S294" s="1133"/>
      <c r="T294" s="1133"/>
      <c r="U294" s="1133"/>
      <c r="V294" s="1133"/>
      <c r="W294" s="1133"/>
      <c r="X294" s="1133"/>
      <c r="Y294" s="1133"/>
      <c r="Z294" s="1133"/>
      <c r="AA294" s="1133"/>
      <c r="AB294" s="1133"/>
      <c r="AC294" s="1133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</row>
    <row r="295" spans="1:42" ht="15.75" customHeight="1" x14ac:dyDescent="0.2">
      <c r="A295" s="1"/>
      <c r="B295" s="1"/>
      <c r="C295" s="1"/>
      <c r="D295" s="1"/>
      <c r="E295" s="1133"/>
      <c r="F295" s="1133"/>
      <c r="G295" s="1133"/>
      <c r="H295" s="1"/>
      <c r="I295" s="1"/>
      <c r="J295" s="1"/>
      <c r="K295" s="1"/>
      <c r="L295" s="1"/>
      <c r="M295" s="1"/>
      <c r="N295" s="1"/>
      <c r="O295" s="1133"/>
      <c r="P295" s="1133"/>
      <c r="Q295" s="1133"/>
      <c r="R295" s="1133"/>
      <c r="S295" s="1133"/>
      <c r="T295" s="1133"/>
      <c r="U295" s="1133"/>
      <c r="V295" s="1133"/>
      <c r="W295" s="1133"/>
      <c r="X295" s="1133"/>
      <c r="Y295" s="1133"/>
      <c r="Z295" s="1133"/>
      <c r="AA295" s="1133"/>
      <c r="AB295" s="1133"/>
      <c r="AC295" s="1133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</row>
    <row r="296" spans="1:42" ht="15.75" customHeight="1" x14ac:dyDescent="0.2">
      <c r="A296" s="1"/>
      <c r="B296" s="1"/>
      <c r="C296" s="1"/>
      <c r="D296" s="1"/>
      <c r="E296" s="1133"/>
      <c r="F296" s="1133"/>
      <c r="G296" s="1133"/>
      <c r="H296" s="1"/>
      <c r="I296" s="1"/>
      <c r="J296" s="1"/>
      <c r="K296" s="1"/>
      <c r="L296" s="1"/>
      <c r="M296" s="1"/>
      <c r="N296" s="1"/>
      <c r="O296" s="1133"/>
      <c r="P296" s="1133"/>
      <c r="Q296" s="1133"/>
      <c r="R296" s="1133"/>
      <c r="S296" s="1133"/>
      <c r="T296" s="1133"/>
      <c r="U296" s="1133"/>
      <c r="V296" s="1133"/>
      <c r="W296" s="1133"/>
      <c r="X296" s="1133"/>
      <c r="Y296" s="1133"/>
      <c r="Z296" s="1133"/>
      <c r="AA296" s="1133"/>
      <c r="AB296" s="1133"/>
      <c r="AC296" s="1133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</row>
    <row r="297" spans="1:42" ht="15.75" customHeight="1" x14ac:dyDescent="0.2">
      <c r="A297" s="1"/>
      <c r="B297" s="1"/>
      <c r="C297" s="1"/>
      <c r="D297" s="1"/>
      <c r="E297" s="1133"/>
      <c r="F297" s="1133"/>
      <c r="G297" s="1133"/>
      <c r="H297" s="1"/>
      <c r="I297" s="1"/>
      <c r="J297" s="1"/>
      <c r="K297" s="1"/>
      <c r="L297" s="1"/>
      <c r="M297" s="1"/>
      <c r="N297" s="1"/>
      <c r="O297" s="1133"/>
      <c r="P297" s="1133"/>
      <c r="Q297" s="1133"/>
      <c r="R297" s="1133"/>
      <c r="S297" s="1133"/>
      <c r="T297" s="1133"/>
      <c r="U297" s="1133"/>
      <c r="V297" s="1133"/>
      <c r="W297" s="1133"/>
      <c r="X297" s="1133"/>
      <c r="Y297" s="1133"/>
      <c r="Z297" s="1133"/>
      <c r="AA297" s="1133"/>
      <c r="AB297" s="1133"/>
      <c r="AC297" s="1133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</row>
    <row r="298" spans="1:42" ht="15.75" customHeight="1" x14ac:dyDescent="0.2">
      <c r="A298" s="1"/>
      <c r="B298" s="1"/>
      <c r="C298" s="1"/>
      <c r="D298" s="1"/>
      <c r="E298" s="1133"/>
      <c r="F298" s="1133"/>
      <c r="G298" s="1133"/>
      <c r="H298" s="1"/>
      <c r="I298" s="1"/>
      <c r="J298" s="1"/>
      <c r="K298" s="1"/>
      <c r="L298" s="1"/>
      <c r="M298" s="1"/>
      <c r="N298" s="1"/>
      <c r="O298" s="1133"/>
      <c r="P298" s="1133"/>
      <c r="Q298" s="1133"/>
      <c r="R298" s="1133"/>
      <c r="S298" s="1133"/>
      <c r="T298" s="1133"/>
      <c r="U298" s="1133"/>
      <c r="V298" s="1133"/>
      <c r="W298" s="1133"/>
      <c r="X298" s="1133"/>
      <c r="Y298" s="1133"/>
      <c r="Z298" s="1133"/>
      <c r="AA298" s="1133"/>
      <c r="AB298" s="1133"/>
      <c r="AC298" s="1133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</row>
    <row r="299" spans="1:42" ht="15.75" customHeight="1" x14ac:dyDescent="0.2">
      <c r="A299" s="1"/>
      <c r="B299" s="1"/>
      <c r="C299" s="1"/>
      <c r="D299" s="1"/>
      <c r="E299" s="1133"/>
      <c r="F299" s="1133"/>
      <c r="G299" s="1133"/>
      <c r="H299" s="1"/>
      <c r="I299" s="1"/>
      <c r="J299" s="1"/>
      <c r="K299" s="1"/>
      <c r="L299" s="1"/>
      <c r="M299" s="1"/>
      <c r="N299" s="1"/>
      <c r="O299" s="1133"/>
      <c r="P299" s="1133"/>
      <c r="Q299" s="1133"/>
      <c r="R299" s="1133"/>
      <c r="S299" s="1133"/>
      <c r="T299" s="1133"/>
      <c r="U299" s="1133"/>
      <c r="V299" s="1133"/>
      <c r="W299" s="1133"/>
      <c r="X299" s="1133"/>
      <c r="Y299" s="1133"/>
      <c r="Z299" s="1133"/>
      <c r="AA299" s="1133"/>
      <c r="AB299" s="1133"/>
      <c r="AC299" s="1133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</row>
    <row r="300" spans="1:42" ht="15.75" customHeight="1" x14ac:dyDescent="0.2">
      <c r="A300" s="1"/>
      <c r="B300" s="1"/>
      <c r="C300" s="1"/>
      <c r="D300" s="1"/>
      <c r="E300" s="1133"/>
      <c r="F300" s="1133"/>
      <c r="G300" s="1133"/>
      <c r="H300" s="1"/>
      <c r="I300" s="1"/>
      <c r="J300" s="1"/>
      <c r="K300" s="1"/>
      <c r="L300" s="1"/>
      <c r="M300" s="1"/>
      <c r="N300" s="1"/>
      <c r="O300" s="1133"/>
      <c r="P300" s="1133"/>
      <c r="Q300" s="1133"/>
      <c r="R300" s="1133"/>
      <c r="S300" s="1133"/>
      <c r="T300" s="1133"/>
      <c r="U300" s="1133"/>
      <c r="V300" s="1133"/>
      <c r="W300" s="1133"/>
      <c r="X300" s="1133"/>
      <c r="Y300" s="1133"/>
      <c r="Z300" s="1133"/>
      <c r="AA300" s="1133"/>
      <c r="AB300" s="1133"/>
      <c r="AC300" s="1133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</row>
    <row r="301" spans="1:42" ht="15.75" customHeight="1" x14ac:dyDescent="0.2">
      <c r="A301" s="1"/>
      <c r="B301" s="1"/>
      <c r="C301" s="1"/>
      <c r="D301" s="1"/>
      <c r="E301" s="1133"/>
      <c r="F301" s="1133"/>
      <c r="G301" s="1133"/>
      <c r="H301" s="1"/>
      <c r="I301" s="1"/>
      <c r="J301" s="1"/>
      <c r="K301" s="1"/>
      <c r="L301" s="1"/>
      <c r="M301" s="1"/>
      <c r="N301" s="1"/>
      <c r="O301" s="1133"/>
      <c r="P301" s="1133"/>
      <c r="Q301" s="1133"/>
      <c r="R301" s="1133"/>
      <c r="S301" s="1133"/>
      <c r="T301" s="1133"/>
      <c r="U301" s="1133"/>
      <c r="V301" s="1133"/>
      <c r="W301" s="1133"/>
      <c r="X301" s="1133"/>
      <c r="Y301" s="1133"/>
      <c r="Z301" s="1133"/>
      <c r="AA301" s="1133"/>
      <c r="AB301" s="1133"/>
      <c r="AC301" s="1133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</row>
    <row r="302" spans="1:42" ht="15.75" customHeight="1" x14ac:dyDescent="0.2">
      <c r="A302" s="1"/>
      <c r="B302" s="1"/>
      <c r="C302" s="1"/>
      <c r="D302" s="1"/>
      <c r="E302" s="1133"/>
      <c r="F302" s="1133"/>
      <c r="G302" s="1133"/>
      <c r="H302" s="1"/>
      <c r="I302" s="1"/>
      <c r="J302" s="1"/>
      <c r="K302" s="1"/>
      <c r="L302" s="1"/>
      <c r="M302" s="1"/>
      <c r="N302" s="1"/>
      <c r="O302" s="1133"/>
      <c r="P302" s="1133"/>
      <c r="Q302" s="1133"/>
      <c r="R302" s="1133"/>
      <c r="S302" s="1133"/>
      <c r="T302" s="1133"/>
      <c r="U302" s="1133"/>
      <c r="V302" s="1133"/>
      <c r="W302" s="1133"/>
      <c r="X302" s="1133"/>
      <c r="Y302" s="1133"/>
      <c r="Z302" s="1133"/>
      <c r="AA302" s="1133"/>
      <c r="AB302" s="1133"/>
      <c r="AC302" s="1133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</row>
    <row r="303" spans="1:42" ht="15.75" customHeight="1" x14ac:dyDescent="0.2">
      <c r="A303" s="1"/>
      <c r="B303" s="1"/>
      <c r="C303" s="1"/>
      <c r="D303" s="1"/>
      <c r="E303" s="1133"/>
      <c r="F303" s="1133"/>
      <c r="G303" s="1133"/>
      <c r="H303" s="1"/>
      <c r="I303" s="1"/>
      <c r="J303" s="1"/>
      <c r="K303" s="1"/>
      <c r="L303" s="1"/>
      <c r="M303" s="1"/>
      <c r="N303" s="1"/>
      <c r="O303" s="1133"/>
      <c r="P303" s="1133"/>
      <c r="Q303" s="1133"/>
      <c r="R303" s="1133"/>
      <c r="S303" s="1133"/>
      <c r="T303" s="1133"/>
      <c r="U303" s="1133"/>
      <c r="V303" s="1133"/>
      <c r="W303" s="1133"/>
      <c r="X303" s="1133"/>
      <c r="Y303" s="1133"/>
      <c r="Z303" s="1133"/>
      <c r="AA303" s="1133"/>
      <c r="AB303" s="1133"/>
      <c r="AC303" s="1133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</row>
    <row r="304" spans="1:42" ht="15.75" customHeight="1" x14ac:dyDescent="0.2">
      <c r="A304" s="1"/>
      <c r="B304" s="1"/>
      <c r="C304" s="1"/>
      <c r="D304" s="1"/>
      <c r="E304" s="1133"/>
      <c r="F304" s="1133"/>
      <c r="G304" s="1133"/>
      <c r="H304" s="1"/>
      <c r="I304" s="1"/>
      <c r="J304" s="1"/>
      <c r="K304" s="1"/>
      <c r="L304" s="1"/>
      <c r="M304" s="1"/>
      <c r="N304" s="1"/>
      <c r="O304" s="1133"/>
      <c r="P304" s="1133"/>
      <c r="Q304" s="1133"/>
      <c r="R304" s="1133"/>
      <c r="S304" s="1133"/>
      <c r="T304" s="1133"/>
      <c r="U304" s="1133"/>
      <c r="V304" s="1133"/>
      <c r="W304" s="1133"/>
      <c r="X304" s="1133"/>
      <c r="Y304" s="1133"/>
      <c r="Z304" s="1133"/>
      <c r="AA304" s="1133"/>
      <c r="AB304" s="1133"/>
      <c r="AC304" s="1133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</row>
    <row r="305" spans="1:42" ht="15.75" customHeight="1" x14ac:dyDescent="0.2">
      <c r="A305" s="1"/>
      <c r="B305" s="1"/>
      <c r="C305" s="1"/>
      <c r="D305" s="1"/>
      <c r="E305" s="1133"/>
      <c r="F305" s="1133"/>
      <c r="G305" s="1133"/>
      <c r="H305" s="1"/>
      <c r="I305" s="1"/>
      <c r="J305" s="1"/>
      <c r="K305" s="1"/>
      <c r="L305" s="1"/>
      <c r="M305" s="1"/>
      <c r="N305" s="1"/>
      <c r="O305" s="1133"/>
      <c r="P305" s="1133"/>
      <c r="Q305" s="1133"/>
      <c r="R305" s="1133"/>
      <c r="S305" s="1133"/>
      <c r="T305" s="1133"/>
      <c r="U305" s="1133"/>
      <c r="V305" s="1133"/>
      <c r="W305" s="1133"/>
      <c r="X305" s="1133"/>
      <c r="Y305" s="1133"/>
      <c r="Z305" s="1133"/>
      <c r="AA305" s="1133"/>
      <c r="AB305" s="1133"/>
      <c r="AC305" s="1133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</row>
    <row r="306" spans="1:42" ht="15.75" customHeight="1" x14ac:dyDescent="0.2">
      <c r="A306" s="1"/>
      <c r="B306" s="1"/>
      <c r="C306" s="1"/>
      <c r="D306" s="1"/>
      <c r="E306" s="1133"/>
      <c r="F306" s="1133"/>
      <c r="G306" s="1133"/>
      <c r="H306" s="1"/>
      <c r="I306" s="1"/>
      <c r="J306" s="1"/>
      <c r="K306" s="1"/>
      <c r="L306" s="1"/>
      <c r="M306" s="1"/>
      <c r="N306" s="1"/>
      <c r="O306" s="1133"/>
      <c r="P306" s="1133"/>
      <c r="Q306" s="1133"/>
      <c r="R306" s="1133"/>
      <c r="S306" s="1133"/>
      <c r="T306" s="1133"/>
      <c r="U306" s="1133"/>
      <c r="V306" s="1133"/>
      <c r="W306" s="1133"/>
      <c r="X306" s="1133"/>
      <c r="Y306" s="1133"/>
      <c r="Z306" s="1133"/>
      <c r="AA306" s="1133"/>
      <c r="AB306" s="1133"/>
      <c r="AC306" s="1133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</row>
    <row r="307" spans="1:42" ht="15.75" customHeight="1" x14ac:dyDescent="0.2">
      <c r="A307" s="1"/>
      <c r="B307" s="1"/>
      <c r="C307" s="1"/>
      <c r="D307" s="1"/>
      <c r="E307" s="1133"/>
      <c r="F307" s="1133"/>
      <c r="G307" s="1133"/>
      <c r="H307" s="1"/>
      <c r="I307" s="1"/>
      <c r="J307" s="1"/>
      <c r="K307" s="1"/>
      <c r="L307" s="1"/>
      <c r="M307" s="1"/>
      <c r="N307" s="1"/>
      <c r="O307" s="1133"/>
      <c r="P307" s="1133"/>
      <c r="Q307" s="1133"/>
      <c r="R307" s="1133"/>
      <c r="S307" s="1133"/>
      <c r="T307" s="1133"/>
      <c r="U307" s="1133"/>
      <c r="V307" s="1133"/>
      <c r="W307" s="1133"/>
      <c r="X307" s="1133"/>
      <c r="Y307" s="1133"/>
      <c r="Z307" s="1133"/>
      <c r="AA307" s="1133"/>
      <c r="AB307" s="1133"/>
      <c r="AC307" s="1133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</row>
    <row r="308" spans="1:42" ht="15.75" customHeight="1" x14ac:dyDescent="0.2">
      <c r="A308" s="1"/>
      <c r="B308" s="1"/>
      <c r="C308" s="1"/>
      <c r="D308" s="1"/>
      <c r="E308" s="1133"/>
      <c r="F308" s="1133"/>
      <c r="G308" s="1133"/>
      <c r="H308" s="1"/>
      <c r="I308" s="1"/>
      <c r="J308" s="1"/>
      <c r="K308" s="1"/>
      <c r="L308" s="1"/>
      <c r="M308" s="1"/>
      <c r="N308" s="1"/>
      <c r="O308" s="1133"/>
      <c r="P308" s="1133"/>
      <c r="Q308" s="1133"/>
      <c r="R308" s="1133"/>
      <c r="S308" s="1133"/>
      <c r="T308" s="1133"/>
      <c r="U308" s="1133"/>
      <c r="V308" s="1133"/>
      <c r="W308" s="1133"/>
      <c r="X308" s="1133"/>
      <c r="Y308" s="1133"/>
      <c r="Z308" s="1133"/>
      <c r="AA308" s="1133"/>
      <c r="AB308" s="1133"/>
      <c r="AC308" s="1133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</row>
    <row r="309" spans="1:42" ht="15.75" customHeight="1" x14ac:dyDescent="0.2">
      <c r="A309" s="1"/>
      <c r="B309" s="1"/>
      <c r="C309" s="1"/>
      <c r="D309" s="1"/>
      <c r="E309" s="1133"/>
      <c r="F309" s="1133"/>
      <c r="G309" s="1133"/>
      <c r="H309" s="1"/>
      <c r="I309" s="1"/>
      <c r="J309" s="1"/>
      <c r="K309" s="1"/>
      <c r="L309" s="1"/>
      <c r="M309" s="1"/>
      <c r="N309" s="1"/>
      <c r="O309" s="1133"/>
      <c r="P309" s="1133"/>
      <c r="Q309" s="1133"/>
      <c r="R309" s="1133"/>
      <c r="S309" s="1133"/>
      <c r="T309" s="1133"/>
      <c r="U309" s="1133"/>
      <c r="V309" s="1133"/>
      <c r="W309" s="1133"/>
      <c r="X309" s="1133"/>
      <c r="Y309" s="1133"/>
      <c r="Z309" s="1133"/>
      <c r="AA309" s="1133"/>
      <c r="AB309" s="1133"/>
      <c r="AC309" s="1133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</row>
    <row r="310" spans="1:42" ht="15.75" customHeight="1" x14ac:dyDescent="0.2">
      <c r="A310" s="1"/>
      <c r="B310" s="1"/>
      <c r="C310" s="1"/>
      <c r="D310" s="1"/>
      <c r="E310" s="1133"/>
      <c r="F310" s="1133"/>
      <c r="G310" s="1133"/>
      <c r="H310" s="1"/>
      <c r="I310" s="1"/>
      <c r="J310" s="1"/>
      <c r="K310" s="1"/>
      <c r="L310" s="1"/>
      <c r="M310" s="1"/>
      <c r="N310" s="1"/>
      <c r="O310" s="1133"/>
      <c r="P310" s="1133"/>
      <c r="Q310" s="1133"/>
      <c r="R310" s="1133"/>
      <c r="S310" s="1133"/>
      <c r="T310" s="1133"/>
      <c r="U310" s="1133"/>
      <c r="V310" s="1133"/>
      <c r="W310" s="1133"/>
      <c r="X310" s="1133"/>
      <c r="Y310" s="1133"/>
      <c r="Z310" s="1133"/>
      <c r="AA310" s="1133"/>
      <c r="AB310" s="1133"/>
      <c r="AC310" s="1133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</row>
    <row r="311" spans="1:42" ht="15.75" customHeight="1" x14ac:dyDescent="0.2">
      <c r="A311" s="1"/>
      <c r="B311" s="1"/>
      <c r="C311" s="1"/>
      <c r="D311" s="1"/>
      <c r="E311" s="1133"/>
      <c r="F311" s="1133"/>
      <c r="G311" s="1133"/>
      <c r="H311" s="1"/>
      <c r="I311" s="1"/>
      <c r="J311" s="1"/>
      <c r="K311" s="1"/>
      <c r="L311" s="1"/>
      <c r="M311" s="1"/>
      <c r="N311" s="1"/>
      <c r="O311" s="1133"/>
      <c r="P311" s="1133"/>
      <c r="Q311" s="1133"/>
      <c r="R311" s="1133"/>
      <c r="S311" s="1133"/>
      <c r="T311" s="1133"/>
      <c r="U311" s="1133"/>
      <c r="V311" s="1133"/>
      <c r="W311" s="1133"/>
      <c r="X311" s="1133"/>
      <c r="Y311" s="1133"/>
      <c r="Z311" s="1133"/>
      <c r="AA311" s="1133"/>
      <c r="AB311" s="1133"/>
      <c r="AC311" s="1133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</row>
    <row r="312" spans="1:42" ht="15.75" customHeight="1" x14ac:dyDescent="0.2">
      <c r="A312" s="1"/>
      <c r="B312" s="1"/>
      <c r="C312" s="1"/>
      <c r="D312" s="1"/>
      <c r="E312" s="1133"/>
      <c r="F312" s="1133"/>
      <c r="G312" s="1133"/>
      <c r="H312" s="1"/>
      <c r="I312" s="1"/>
      <c r="J312" s="1"/>
      <c r="K312" s="1"/>
      <c r="L312" s="1"/>
      <c r="M312" s="1"/>
      <c r="N312" s="1"/>
      <c r="O312" s="1133"/>
      <c r="P312" s="1133"/>
      <c r="Q312" s="1133"/>
      <c r="R312" s="1133"/>
      <c r="S312" s="1133"/>
      <c r="T312" s="1133"/>
      <c r="U312" s="1133"/>
      <c r="V312" s="1133"/>
      <c r="W312" s="1133"/>
      <c r="X312" s="1133"/>
      <c r="Y312" s="1133"/>
      <c r="Z312" s="1133"/>
      <c r="AA312" s="1133"/>
      <c r="AB312" s="1133"/>
      <c r="AC312" s="1133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</row>
    <row r="313" spans="1:42" ht="15.75" customHeight="1" x14ac:dyDescent="0.2">
      <c r="A313" s="1"/>
      <c r="B313" s="1"/>
      <c r="C313" s="1"/>
      <c r="D313" s="1"/>
      <c r="E313" s="1133"/>
      <c r="F313" s="1133"/>
      <c r="G313" s="1133"/>
      <c r="H313" s="1"/>
      <c r="I313" s="1"/>
      <c r="J313" s="1"/>
      <c r="K313" s="1"/>
      <c r="L313" s="1"/>
      <c r="M313" s="1"/>
      <c r="N313" s="1"/>
      <c r="O313" s="1133"/>
      <c r="P313" s="1133"/>
      <c r="Q313" s="1133"/>
      <c r="R313" s="1133"/>
      <c r="S313" s="1133"/>
      <c r="T313" s="1133"/>
      <c r="U313" s="1133"/>
      <c r="V313" s="1133"/>
      <c r="W313" s="1133"/>
      <c r="X313" s="1133"/>
      <c r="Y313" s="1133"/>
      <c r="Z313" s="1133"/>
      <c r="AA313" s="1133"/>
      <c r="AB313" s="1133"/>
      <c r="AC313" s="1133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</row>
    <row r="314" spans="1:42" ht="15.75" customHeight="1" x14ac:dyDescent="0.2">
      <c r="A314" s="1"/>
      <c r="B314" s="1"/>
      <c r="C314" s="1"/>
      <c r="D314" s="1"/>
      <c r="E314" s="1133"/>
      <c r="F314" s="1133"/>
      <c r="G314" s="1133"/>
      <c r="H314" s="1"/>
      <c r="I314" s="1"/>
      <c r="J314" s="1"/>
      <c r="K314" s="1"/>
      <c r="L314" s="1"/>
      <c r="M314" s="1"/>
      <c r="N314" s="1"/>
      <c r="O314" s="1133"/>
      <c r="P314" s="1133"/>
      <c r="Q314" s="1133"/>
      <c r="R314" s="1133"/>
      <c r="S314" s="1133"/>
      <c r="T314" s="1133"/>
      <c r="U314" s="1133"/>
      <c r="V314" s="1133"/>
      <c r="W314" s="1133"/>
      <c r="X314" s="1133"/>
      <c r="Y314" s="1133"/>
      <c r="Z314" s="1133"/>
      <c r="AA314" s="1133"/>
      <c r="AB314" s="1133"/>
      <c r="AC314" s="1133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</row>
    <row r="315" spans="1:42" ht="15.75" customHeight="1" x14ac:dyDescent="0.2">
      <c r="A315" s="1"/>
      <c r="B315" s="1"/>
      <c r="C315" s="1"/>
      <c r="D315" s="1"/>
      <c r="E315" s="1133"/>
      <c r="F315" s="1133"/>
      <c r="G315" s="1133"/>
      <c r="H315" s="1"/>
      <c r="I315" s="1"/>
      <c r="J315" s="1"/>
      <c r="K315" s="1"/>
      <c r="L315" s="1"/>
      <c r="M315" s="1"/>
      <c r="N315" s="1"/>
      <c r="O315" s="1133"/>
      <c r="P315" s="1133"/>
      <c r="Q315" s="1133"/>
      <c r="R315" s="1133"/>
      <c r="S315" s="1133"/>
      <c r="T315" s="1133"/>
      <c r="U315" s="1133"/>
      <c r="V315" s="1133"/>
      <c r="W315" s="1133"/>
      <c r="X315" s="1133"/>
      <c r="Y315" s="1133"/>
      <c r="Z315" s="1133"/>
      <c r="AA315" s="1133"/>
      <c r="AB315" s="1133"/>
      <c r="AC315" s="1133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</row>
    <row r="316" spans="1:42" ht="15.75" customHeight="1" x14ac:dyDescent="0.2">
      <c r="A316" s="1"/>
      <c r="B316" s="1"/>
      <c r="C316" s="1"/>
      <c r="D316" s="1"/>
      <c r="E316" s="1133"/>
      <c r="F316" s="1133"/>
      <c r="G316" s="1133"/>
      <c r="H316" s="1"/>
      <c r="I316" s="1"/>
      <c r="J316" s="1"/>
      <c r="K316" s="1"/>
      <c r="L316" s="1"/>
      <c r="M316" s="1"/>
      <c r="N316" s="1"/>
      <c r="O316" s="1133"/>
      <c r="P316" s="1133"/>
      <c r="Q316" s="1133"/>
      <c r="R316" s="1133"/>
      <c r="S316" s="1133"/>
      <c r="T316" s="1133"/>
      <c r="U316" s="1133"/>
      <c r="V316" s="1133"/>
      <c r="W316" s="1133"/>
      <c r="X316" s="1133"/>
      <c r="Y316" s="1133"/>
      <c r="Z316" s="1133"/>
      <c r="AA316" s="1133"/>
      <c r="AB316" s="1133"/>
      <c r="AC316" s="1133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</row>
    <row r="317" spans="1:42" ht="15.75" customHeight="1" x14ac:dyDescent="0.2">
      <c r="A317" s="1"/>
      <c r="B317" s="1"/>
      <c r="C317" s="1"/>
      <c r="D317" s="1"/>
      <c r="E317" s="1133"/>
      <c r="F317" s="1133"/>
      <c r="G317" s="1133"/>
      <c r="H317" s="1"/>
      <c r="I317" s="1"/>
      <c r="J317" s="1"/>
      <c r="K317" s="1"/>
      <c r="L317" s="1"/>
      <c r="M317" s="1"/>
      <c r="N317" s="1"/>
      <c r="O317" s="1133"/>
      <c r="P317" s="1133"/>
      <c r="Q317" s="1133"/>
      <c r="R317" s="1133"/>
      <c r="S317" s="1133"/>
      <c r="T317" s="1133"/>
      <c r="U317" s="1133"/>
      <c r="V317" s="1133"/>
      <c r="W317" s="1133"/>
      <c r="X317" s="1133"/>
      <c r="Y317" s="1133"/>
      <c r="Z317" s="1133"/>
      <c r="AA317" s="1133"/>
      <c r="AB317" s="1133"/>
      <c r="AC317" s="1133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</row>
    <row r="318" spans="1:42" ht="15.75" customHeight="1" x14ac:dyDescent="0.2">
      <c r="A318" s="1"/>
      <c r="B318" s="1"/>
      <c r="C318" s="1"/>
      <c r="D318" s="1"/>
      <c r="E318" s="1133"/>
      <c r="F318" s="1133"/>
      <c r="G318" s="1133"/>
      <c r="H318" s="1"/>
      <c r="I318" s="1"/>
      <c r="J318" s="1"/>
      <c r="K318" s="1"/>
      <c r="L318" s="1"/>
      <c r="M318" s="1"/>
      <c r="N318" s="1"/>
      <c r="O318" s="1133"/>
      <c r="P318" s="1133"/>
      <c r="Q318" s="1133"/>
      <c r="R318" s="1133"/>
      <c r="S318" s="1133"/>
      <c r="T318" s="1133"/>
      <c r="U318" s="1133"/>
      <c r="V318" s="1133"/>
      <c r="W318" s="1133"/>
      <c r="X318" s="1133"/>
      <c r="Y318" s="1133"/>
      <c r="Z318" s="1133"/>
      <c r="AA318" s="1133"/>
      <c r="AB318" s="1133"/>
      <c r="AC318" s="1133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</row>
    <row r="319" spans="1:42" ht="15.75" customHeight="1" x14ac:dyDescent="0.2">
      <c r="A319" s="1"/>
      <c r="B319" s="1"/>
      <c r="C319" s="1"/>
      <c r="D319" s="1"/>
      <c r="E319" s="1133"/>
      <c r="F319" s="1133"/>
      <c r="G319" s="1133"/>
      <c r="H319" s="1"/>
      <c r="I319" s="1"/>
      <c r="J319" s="1"/>
      <c r="K319" s="1"/>
      <c r="L319" s="1"/>
      <c r="M319" s="1"/>
      <c r="N319" s="1"/>
      <c r="O319" s="1133"/>
      <c r="P319" s="1133"/>
      <c r="Q319" s="1133"/>
      <c r="R319" s="1133"/>
      <c r="S319" s="1133"/>
      <c r="T319" s="1133"/>
      <c r="U319" s="1133"/>
      <c r="V319" s="1133"/>
      <c r="W319" s="1133"/>
      <c r="X319" s="1133"/>
      <c r="Y319" s="1133"/>
      <c r="Z319" s="1133"/>
      <c r="AA319" s="1133"/>
      <c r="AB319" s="1133"/>
      <c r="AC319" s="1133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</row>
    <row r="320" spans="1:42" ht="15.75" customHeight="1" x14ac:dyDescent="0.2">
      <c r="A320" s="1"/>
      <c r="B320" s="1"/>
      <c r="C320" s="1"/>
      <c r="D320" s="1"/>
      <c r="E320" s="1133"/>
      <c r="F320" s="1133"/>
      <c r="G320" s="1133"/>
      <c r="H320" s="1"/>
      <c r="I320" s="1"/>
      <c r="J320" s="1"/>
      <c r="K320" s="1"/>
      <c r="L320" s="1"/>
      <c r="M320" s="1"/>
      <c r="N320" s="1"/>
      <c r="O320" s="1133"/>
      <c r="P320" s="1133"/>
      <c r="Q320" s="1133"/>
      <c r="R320" s="1133"/>
      <c r="S320" s="1133"/>
      <c r="T320" s="1133"/>
      <c r="U320" s="1133"/>
      <c r="V320" s="1133"/>
      <c r="W320" s="1133"/>
      <c r="X320" s="1133"/>
      <c r="Y320" s="1133"/>
      <c r="Z320" s="1133"/>
      <c r="AA320" s="1133"/>
      <c r="AB320" s="1133"/>
      <c r="AC320" s="1133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</row>
    <row r="321" spans="1:42" ht="15.75" customHeight="1" x14ac:dyDescent="0.2">
      <c r="A321" s="1"/>
      <c r="B321" s="1"/>
      <c r="C321" s="1"/>
      <c r="D321" s="1"/>
      <c r="E321" s="1133"/>
      <c r="F321" s="1133"/>
      <c r="G321" s="1133"/>
      <c r="H321" s="1"/>
      <c r="I321" s="1"/>
      <c r="J321" s="1"/>
      <c r="K321" s="1"/>
      <c r="L321" s="1"/>
      <c r="M321" s="1"/>
      <c r="N321" s="1"/>
      <c r="O321" s="1133"/>
      <c r="P321" s="1133"/>
      <c r="Q321" s="1133"/>
      <c r="R321" s="1133"/>
      <c r="S321" s="1133"/>
      <c r="T321" s="1133"/>
      <c r="U321" s="1133"/>
      <c r="V321" s="1133"/>
      <c r="W321" s="1133"/>
      <c r="X321" s="1133"/>
      <c r="Y321" s="1133"/>
      <c r="Z321" s="1133"/>
      <c r="AA321" s="1133"/>
      <c r="AB321" s="1133"/>
      <c r="AC321" s="1133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</row>
    <row r="322" spans="1:42" ht="15.75" customHeight="1" x14ac:dyDescent="0.2">
      <c r="A322" s="1"/>
      <c r="B322" s="1"/>
      <c r="C322" s="1"/>
      <c r="D322" s="1"/>
      <c r="E322" s="1133"/>
      <c r="F322" s="1133"/>
      <c r="G322" s="1133"/>
      <c r="H322" s="1"/>
      <c r="I322" s="1"/>
      <c r="J322" s="1"/>
      <c r="K322" s="1"/>
      <c r="L322" s="1"/>
      <c r="M322" s="1"/>
      <c r="N322" s="1"/>
      <c r="O322" s="1133"/>
      <c r="P322" s="1133"/>
      <c r="Q322" s="1133"/>
      <c r="R322" s="1133"/>
      <c r="S322" s="1133"/>
      <c r="T322" s="1133"/>
      <c r="U322" s="1133"/>
      <c r="V322" s="1133"/>
      <c r="W322" s="1133"/>
      <c r="X322" s="1133"/>
      <c r="Y322" s="1133"/>
      <c r="Z322" s="1133"/>
      <c r="AA322" s="1133"/>
      <c r="AB322" s="1133"/>
      <c r="AC322" s="1133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</row>
    <row r="323" spans="1:42" ht="15.75" customHeight="1" x14ac:dyDescent="0.2">
      <c r="A323" s="1"/>
      <c r="B323" s="1"/>
      <c r="C323" s="1"/>
      <c r="D323" s="1"/>
      <c r="E323" s="1133"/>
      <c r="F323" s="1133"/>
      <c r="G323" s="1133"/>
      <c r="H323" s="1"/>
      <c r="I323" s="1"/>
      <c r="J323" s="1"/>
      <c r="K323" s="1"/>
      <c r="L323" s="1"/>
      <c r="M323" s="1"/>
      <c r="N323" s="1"/>
      <c r="O323" s="1133"/>
      <c r="P323" s="1133"/>
      <c r="Q323" s="1133"/>
      <c r="R323" s="1133"/>
      <c r="S323" s="1133"/>
      <c r="T323" s="1133"/>
      <c r="U323" s="1133"/>
      <c r="V323" s="1133"/>
      <c r="W323" s="1133"/>
      <c r="X323" s="1133"/>
      <c r="Y323" s="1133"/>
      <c r="Z323" s="1133"/>
      <c r="AA323" s="1133"/>
      <c r="AB323" s="1133"/>
      <c r="AC323" s="1133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</row>
    <row r="324" spans="1:42" ht="15.75" customHeight="1" x14ac:dyDescent="0.2">
      <c r="A324" s="1"/>
      <c r="B324" s="1"/>
      <c r="C324" s="1"/>
      <c r="D324" s="1"/>
      <c r="E324" s="1133"/>
      <c r="F324" s="1133"/>
      <c r="G324" s="1133"/>
      <c r="H324" s="1"/>
      <c r="I324" s="1"/>
      <c r="J324" s="1"/>
      <c r="K324" s="1"/>
      <c r="L324" s="1"/>
      <c r="M324" s="1"/>
      <c r="N324" s="1"/>
      <c r="O324" s="1133"/>
      <c r="P324" s="1133"/>
      <c r="Q324" s="1133"/>
      <c r="R324" s="1133"/>
      <c r="S324" s="1133"/>
      <c r="T324" s="1133"/>
      <c r="U324" s="1133"/>
      <c r="V324" s="1133"/>
      <c r="W324" s="1133"/>
      <c r="X324" s="1133"/>
      <c r="Y324" s="1133"/>
      <c r="Z324" s="1133"/>
      <c r="AA324" s="1133"/>
      <c r="AB324" s="1133"/>
      <c r="AC324" s="1133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</row>
    <row r="325" spans="1:42" ht="15.75" customHeight="1" x14ac:dyDescent="0.2">
      <c r="A325" s="1"/>
      <c r="B325" s="1"/>
      <c r="C325" s="1"/>
      <c r="D325" s="1"/>
      <c r="E325" s="1133"/>
      <c r="F325" s="1133"/>
      <c r="G325" s="1133"/>
      <c r="H325" s="1"/>
      <c r="I325" s="1"/>
      <c r="J325" s="1"/>
      <c r="K325" s="1"/>
      <c r="L325" s="1"/>
      <c r="M325" s="1"/>
      <c r="N325" s="1"/>
      <c r="O325" s="1133"/>
      <c r="P325" s="1133"/>
      <c r="Q325" s="1133"/>
      <c r="R325" s="1133"/>
      <c r="S325" s="1133"/>
      <c r="T325" s="1133"/>
      <c r="U325" s="1133"/>
      <c r="V325" s="1133"/>
      <c r="W325" s="1133"/>
      <c r="X325" s="1133"/>
      <c r="Y325" s="1133"/>
      <c r="Z325" s="1133"/>
      <c r="AA325" s="1133"/>
      <c r="AB325" s="1133"/>
      <c r="AC325" s="1133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</row>
    <row r="326" spans="1:42" ht="15.75" customHeight="1" x14ac:dyDescent="0.2">
      <c r="A326" s="1"/>
      <c r="B326" s="1"/>
      <c r="C326" s="1"/>
      <c r="D326" s="1"/>
      <c r="E326" s="1133"/>
      <c r="F326" s="1133"/>
      <c r="G326" s="1133"/>
      <c r="H326" s="1"/>
      <c r="I326" s="1"/>
      <c r="J326" s="1"/>
      <c r="K326" s="1"/>
      <c r="L326" s="1"/>
      <c r="M326" s="1"/>
      <c r="N326" s="1"/>
      <c r="O326" s="1133"/>
      <c r="P326" s="1133"/>
      <c r="Q326" s="1133"/>
      <c r="R326" s="1133"/>
      <c r="S326" s="1133"/>
      <c r="T326" s="1133"/>
      <c r="U326" s="1133"/>
      <c r="V326" s="1133"/>
      <c r="W326" s="1133"/>
      <c r="X326" s="1133"/>
      <c r="Y326" s="1133"/>
      <c r="Z326" s="1133"/>
      <c r="AA326" s="1133"/>
      <c r="AB326" s="1133"/>
      <c r="AC326" s="1133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</row>
    <row r="327" spans="1:42" ht="15.75" customHeight="1" x14ac:dyDescent="0.2">
      <c r="A327" s="1"/>
      <c r="B327" s="1"/>
      <c r="C327" s="1"/>
      <c r="D327" s="1"/>
      <c r="E327" s="1133"/>
      <c r="F327" s="1133"/>
      <c r="G327" s="1133"/>
      <c r="H327" s="1"/>
      <c r="I327" s="1"/>
      <c r="J327" s="1"/>
      <c r="K327" s="1"/>
      <c r="L327" s="1"/>
      <c r="M327" s="1"/>
      <c r="N327" s="1"/>
      <c r="O327" s="1133"/>
      <c r="P327" s="1133"/>
      <c r="Q327" s="1133"/>
      <c r="R327" s="1133"/>
      <c r="S327" s="1133"/>
      <c r="T327" s="1133"/>
      <c r="U327" s="1133"/>
      <c r="V327" s="1133"/>
      <c r="W327" s="1133"/>
      <c r="X327" s="1133"/>
      <c r="Y327" s="1133"/>
      <c r="Z327" s="1133"/>
      <c r="AA327" s="1133"/>
      <c r="AB327" s="1133"/>
      <c r="AC327" s="1133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</row>
    <row r="328" spans="1:42" ht="15.75" customHeight="1" x14ac:dyDescent="0.2">
      <c r="A328" s="1"/>
      <c r="B328" s="1"/>
      <c r="C328" s="1"/>
      <c r="D328" s="1"/>
      <c r="E328" s="1133"/>
      <c r="F328" s="1133"/>
      <c r="G328" s="1133"/>
      <c r="H328" s="1"/>
      <c r="I328" s="1"/>
      <c r="J328" s="1"/>
      <c r="K328" s="1"/>
      <c r="L328" s="1"/>
      <c r="M328" s="1"/>
      <c r="N328" s="1"/>
      <c r="O328" s="1133"/>
      <c r="P328" s="1133"/>
      <c r="Q328" s="1133"/>
      <c r="R328" s="1133"/>
      <c r="S328" s="1133"/>
      <c r="T328" s="1133"/>
      <c r="U328" s="1133"/>
      <c r="V328" s="1133"/>
      <c r="W328" s="1133"/>
      <c r="X328" s="1133"/>
      <c r="Y328" s="1133"/>
      <c r="Z328" s="1133"/>
      <c r="AA328" s="1133"/>
      <c r="AB328" s="1133"/>
      <c r="AC328" s="1133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</row>
    <row r="329" spans="1:42" ht="15.75" customHeight="1" x14ac:dyDescent="0.2">
      <c r="A329" s="1"/>
      <c r="B329" s="1"/>
      <c r="C329" s="1"/>
      <c r="D329" s="1"/>
      <c r="E329" s="1133"/>
      <c r="F329" s="1133"/>
      <c r="G329" s="1133"/>
      <c r="H329" s="1"/>
      <c r="I329" s="1"/>
      <c r="J329" s="1"/>
      <c r="K329" s="1"/>
      <c r="L329" s="1"/>
      <c r="M329" s="1"/>
      <c r="N329" s="1"/>
      <c r="O329" s="1133"/>
      <c r="P329" s="1133"/>
      <c r="Q329" s="1133"/>
      <c r="R329" s="1133"/>
      <c r="S329" s="1133"/>
      <c r="T329" s="1133"/>
      <c r="U329" s="1133"/>
      <c r="V329" s="1133"/>
      <c r="W329" s="1133"/>
      <c r="X329" s="1133"/>
      <c r="Y329" s="1133"/>
      <c r="Z329" s="1133"/>
      <c r="AA329" s="1133"/>
      <c r="AB329" s="1133"/>
      <c r="AC329" s="1133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</row>
    <row r="330" spans="1:42" ht="15.75" customHeight="1" x14ac:dyDescent="0.2">
      <c r="A330" s="1"/>
      <c r="B330" s="1"/>
      <c r="C330" s="1"/>
      <c r="D330" s="1"/>
      <c r="E330" s="1133"/>
      <c r="F330" s="1133"/>
      <c r="G330" s="1133"/>
      <c r="H330" s="1"/>
      <c r="I330" s="1"/>
      <c r="J330" s="1"/>
      <c r="K330" s="1"/>
      <c r="L330" s="1"/>
      <c r="M330" s="1"/>
      <c r="N330" s="1"/>
      <c r="O330" s="1133"/>
      <c r="P330" s="1133"/>
      <c r="Q330" s="1133"/>
      <c r="R330" s="1133"/>
      <c r="S330" s="1133"/>
      <c r="T330" s="1133"/>
      <c r="U330" s="1133"/>
      <c r="V330" s="1133"/>
      <c r="W330" s="1133"/>
      <c r="X330" s="1133"/>
      <c r="Y330" s="1133"/>
      <c r="Z330" s="1133"/>
      <c r="AA330" s="1133"/>
      <c r="AB330" s="1133"/>
      <c r="AC330" s="1133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</row>
    <row r="331" spans="1:42" ht="15.75" customHeight="1" x14ac:dyDescent="0.2">
      <c r="A331" s="1"/>
      <c r="B331" s="1"/>
      <c r="C331" s="1"/>
      <c r="D331" s="1"/>
      <c r="E331" s="1133"/>
      <c r="F331" s="1133"/>
      <c r="G331" s="1133"/>
      <c r="H331" s="1"/>
      <c r="I331" s="1"/>
      <c r="J331" s="1"/>
      <c r="K331" s="1"/>
      <c r="L331" s="1"/>
      <c r="M331" s="1"/>
      <c r="N331" s="1"/>
      <c r="O331" s="1133"/>
      <c r="P331" s="1133"/>
      <c r="Q331" s="1133"/>
      <c r="R331" s="1133"/>
      <c r="S331" s="1133"/>
      <c r="T331" s="1133"/>
      <c r="U331" s="1133"/>
      <c r="V331" s="1133"/>
      <c r="W331" s="1133"/>
      <c r="X331" s="1133"/>
      <c r="Y331" s="1133"/>
      <c r="Z331" s="1133"/>
      <c r="AA331" s="1133"/>
      <c r="AB331" s="1133"/>
      <c r="AC331" s="1133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</row>
    <row r="332" spans="1:42" ht="15.75" customHeight="1" x14ac:dyDescent="0.2">
      <c r="A332" s="1"/>
      <c r="B332" s="1"/>
      <c r="C332" s="1"/>
      <c r="D332" s="1"/>
      <c r="E332" s="1133"/>
      <c r="F332" s="1133"/>
      <c r="G332" s="1133"/>
      <c r="H332" s="1"/>
      <c r="I332" s="1"/>
      <c r="J332" s="1"/>
      <c r="K332" s="1"/>
      <c r="L332" s="1"/>
      <c r="M332" s="1"/>
      <c r="N332" s="1"/>
      <c r="O332" s="1133"/>
      <c r="P332" s="1133"/>
      <c r="Q332" s="1133"/>
      <c r="R332" s="1133"/>
      <c r="S332" s="1133"/>
      <c r="T332" s="1133"/>
      <c r="U332" s="1133"/>
      <c r="V332" s="1133"/>
      <c r="W332" s="1133"/>
      <c r="X332" s="1133"/>
      <c r="Y332" s="1133"/>
      <c r="Z332" s="1133"/>
      <c r="AA332" s="1133"/>
      <c r="AB332" s="1133"/>
      <c r="AC332" s="1133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</row>
    <row r="333" spans="1:42" ht="15.75" customHeight="1" x14ac:dyDescent="0.2">
      <c r="A333" s="1"/>
      <c r="B333" s="1"/>
      <c r="C333" s="1"/>
      <c r="D333" s="1"/>
      <c r="E333" s="1133"/>
      <c r="F333" s="1133"/>
      <c r="G333" s="1133"/>
      <c r="H333" s="1"/>
      <c r="I333" s="1"/>
      <c r="J333" s="1"/>
      <c r="K333" s="1"/>
      <c r="L333" s="1"/>
      <c r="M333" s="1"/>
      <c r="N333" s="1"/>
      <c r="O333" s="1133"/>
      <c r="P333" s="1133"/>
      <c r="Q333" s="1133"/>
      <c r="R333" s="1133"/>
      <c r="S333" s="1133"/>
      <c r="T333" s="1133"/>
      <c r="U333" s="1133"/>
      <c r="V333" s="1133"/>
      <c r="W333" s="1133"/>
      <c r="X333" s="1133"/>
      <c r="Y333" s="1133"/>
      <c r="Z333" s="1133"/>
      <c r="AA333" s="1133"/>
      <c r="AB333" s="1133"/>
      <c r="AC333" s="1133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</row>
    <row r="334" spans="1:42" ht="15.75" customHeight="1" x14ac:dyDescent="0.2">
      <c r="A334" s="1"/>
      <c r="B334" s="1"/>
      <c r="C334" s="1"/>
      <c r="D334" s="1"/>
      <c r="E334" s="1133"/>
      <c r="F334" s="1133"/>
      <c r="G334" s="1133"/>
      <c r="H334" s="1"/>
      <c r="I334" s="1"/>
      <c r="J334" s="1"/>
      <c r="K334" s="1"/>
      <c r="L334" s="1"/>
      <c r="M334" s="1"/>
      <c r="N334" s="1"/>
      <c r="O334" s="1133"/>
      <c r="P334" s="1133"/>
      <c r="Q334" s="1133"/>
      <c r="R334" s="1133"/>
      <c r="S334" s="1133"/>
      <c r="T334" s="1133"/>
      <c r="U334" s="1133"/>
      <c r="V334" s="1133"/>
      <c r="W334" s="1133"/>
      <c r="X334" s="1133"/>
      <c r="Y334" s="1133"/>
      <c r="Z334" s="1133"/>
      <c r="AA334" s="1133"/>
      <c r="AB334" s="1133"/>
      <c r="AC334" s="1133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</row>
    <row r="335" spans="1:42" ht="15.75" customHeight="1" x14ac:dyDescent="0.2">
      <c r="A335" s="1"/>
      <c r="B335" s="1"/>
      <c r="C335" s="1"/>
      <c r="D335" s="1"/>
      <c r="E335" s="1133"/>
      <c r="F335" s="1133"/>
      <c r="G335" s="1133"/>
      <c r="H335" s="1"/>
      <c r="I335" s="1"/>
      <c r="J335" s="1"/>
      <c r="K335" s="1"/>
      <c r="L335" s="1"/>
      <c r="M335" s="1"/>
      <c r="N335" s="1"/>
      <c r="O335" s="1133"/>
      <c r="P335" s="1133"/>
      <c r="Q335" s="1133"/>
      <c r="R335" s="1133"/>
      <c r="S335" s="1133"/>
      <c r="T335" s="1133"/>
      <c r="U335" s="1133"/>
      <c r="V335" s="1133"/>
      <c r="W335" s="1133"/>
      <c r="X335" s="1133"/>
      <c r="Y335" s="1133"/>
      <c r="Z335" s="1133"/>
      <c r="AA335" s="1133"/>
      <c r="AB335" s="1133"/>
      <c r="AC335" s="1133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</row>
    <row r="336" spans="1:42" ht="15.75" customHeight="1" x14ac:dyDescent="0.2">
      <c r="A336" s="1"/>
      <c r="B336" s="1"/>
      <c r="C336" s="1"/>
      <c r="D336" s="1"/>
      <c r="E336" s="1133"/>
      <c r="F336" s="1133"/>
      <c r="G336" s="1133"/>
      <c r="H336" s="1"/>
      <c r="I336" s="1"/>
      <c r="J336" s="1"/>
      <c r="K336" s="1"/>
      <c r="L336" s="1"/>
      <c r="M336" s="1"/>
      <c r="N336" s="1"/>
      <c r="O336" s="1133"/>
      <c r="P336" s="1133"/>
      <c r="Q336" s="1133"/>
      <c r="R336" s="1133"/>
      <c r="S336" s="1133"/>
      <c r="T336" s="1133"/>
      <c r="U336" s="1133"/>
      <c r="V336" s="1133"/>
      <c r="W336" s="1133"/>
      <c r="X336" s="1133"/>
      <c r="Y336" s="1133"/>
      <c r="Z336" s="1133"/>
      <c r="AA336" s="1133"/>
      <c r="AB336" s="1133"/>
      <c r="AC336" s="1133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</row>
    <row r="337" spans="1:42" ht="15.75" customHeight="1" x14ac:dyDescent="0.2">
      <c r="A337" s="1"/>
      <c r="B337" s="1"/>
      <c r="C337" s="1"/>
      <c r="D337" s="1"/>
      <c r="E337" s="1133"/>
      <c r="F337" s="1133"/>
      <c r="G337" s="1133"/>
      <c r="H337" s="1"/>
      <c r="I337" s="1"/>
      <c r="J337" s="1"/>
      <c r="K337" s="1"/>
      <c r="L337" s="1"/>
      <c r="M337" s="1"/>
      <c r="N337" s="1"/>
      <c r="O337" s="1133"/>
      <c r="P337" s="1133"/>
      <c r="Q337" s="1133"/>
      <c r="R337" s="1133"/>
      <c r="S337" s="1133"/>
      <c r="T337" s="1133"/>
      <c r="U337" s="1133"/>
      <c r="V337" s="1133"/>
      <c r="W337" s="1133"/>
      <c r="X337" s="1133"/>
      <c r="Y337" s="1133"/>
      <c r="Z337" s="1133"/>
      <c r="AA337" s="1133"/>
      <c r="AB337" s="1133"/>
      <c r="AC337" s="1133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</row>
    <row r="338" spans="1:42" ht="15.75" customHeight="1" x14ac:dyDescent="0.2">
      <c r="A338" s="1"/>
      <c r="B338" s="1"/>
      <c r="C338" s="1"/>
      <c r="D338" s="1"/>
      <c r="E338" s="1133"/>
      <c r="F338" s="1133"/>
      <c r="G338" s="1133"/>
      <c r="H338" s="1"/>
      <c r="I338" s="1"/>
      <c r="J338" s="1"/>
      <c r="K338" s="1"/>
      <c r="L338" s="1"/>
      <c r="M338" s="1"/>
      <c r="N338" s="1"/>
      <c r="O338" s="1133"/>
      <c r="P338" s="1133"/>
      <c r="Q338" s="1133"/>
      <c r="R338" s="1133"/>
      <c r="S338" s="1133"/>
      <c r="T338" s="1133"/>
      <c r="U338" s="1133"/>
      <c r="V338" s="1133"/>
      <c r="W338" s="1133"/>
      <c r="X338" s="1133"/>
      <c r="Y338" s="1133"/>
      <c r="Z338" s="1133"/>
      <c r="AA338" s="1133"/>
      <c r="AB338" s="1133"/>
      <c r="AC338" s="1133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</row>
    <row r="339" spans="1:42" ht="15.75" customHeight="1" x14ac:dyDescent="0.2">
      <c r="A339" s="1"/>
      <c r="B339" s="1"/>
      <c r="C339" s="1"/>
      <c r="D339" s="1"/>
      <c r="E339" s="1133"/>
      <c r="F339" s="1133"/>
      <c r="G339" s="1133"/>
      <c r="H339" s="1"/>
      <c r="I339" s="1"/>
      <c r="J339" s="1"/>
      <c r="K339" s="1"/>
      <c r="L339" s="1"/>
      <c r="M339" s="1"/>
      <c r="N339" s="1"/>
      <c r="O339" s="1133"/>
      <c r="P339" s="1133"/>
      <c r="Q339" s="1133"/>
      <c r="R339" s="1133"/>
      <c r="S339" s="1133"/>
      <c r="T339" s="1133"/>
      <c r="U339" s="1133"/>
      <c r="V339" s="1133"/>
      <c r="W339" s="1133"/>
      <c r="X339" s="1133"/>
      <c r="Y339" s="1133"/>
      <c r="Z339" s="1133"/>
      <c r="AA339" s="1133"/>
      <c r="AB339" s="1133"/>
      <c r="AC339" s="1133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</row>
    <row r="340" spans="1:42" ht="15.75" customHeight="1" x14ac:dyDescent="0.2">
      <c r="A340" s="1"/>
      <c r="B340" s="1"/>
      <c r="C340" s="1"/>
      <c r="D340" s="1"/>
      <c r="E340" s="1133"/>
      <c r="F340" s="1133"/>
      <c r="G340" s="1133"/>
      <c r="H340" s="1"/>
      <c r="I340" s="1"/>
      <c r="J340" s="1"/>
      <c r="K340" s="1"/>
      <c r="L340" s="1"/>
      <c r="M340" s="1"/>
      <c r="N340" s="1"/>
      <c r="O340" s="1133"/>
      <c r="P340" s="1133"/>
      <c r="Q340" s="1133"/>
      <c r="R340" s="1133"/>
      <c r="S340" s="1133"/>
      <c r="T340" s="1133"/>
      <c r="U340" s="1133"/>
      <c r="V340" s="1133"/>
      <c r="W340" s="1133"/>
      <c r="X340" s="1133"/>
      <c r="Y340" s="1133"/>
      <c r="Z340" s="1133"/>
      <c r="AA340" s="1133"/>
      <c r="AB340" s="1133"/>
      <c r="AC340" s="1133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</row>
    <row r="341" spans="1:42" ht="15.75" customHeight="1" x14ac:dyDescent="0.2">
      <c r="A341" s="1"/>
      <c r="B341" s="1"/>
      <c r="C341" s="1"/>
      <c r="D341" s="1"/>
      <c r="E341" s="1133"/>
      <c r="F341" s="1133"/>
      <c r="G341" s="1133"/>
      <c r="H341" s="1"/>
      <c r="I341" s="1"/>
      <c r="J341" s="1"/>
      <c r="K341" s="1"/>
      <c r="L341" s="1"/>
      <c r="M341" s="1"/>
      <c r="N341" s="1"/>
      <c r="O341" s="1133"/>
      <c r="P341" s="1133"/>
      <c r="Q341" s="1133"/>
      <c r="R341" s="1133"/>
      <c r="S341" s="1133"/>
      <c r="T341" s="1133"/>
      <c r="U341" s="1133"/>
      <c r="V341" s="1133"/>
      <c r="W341" s="1133"/>
      <c r="X341" s="1133"/>
      <c r="Y341" s="1133"/>
      <c r="Z341" s="1133"/>
      <c r="AA341" s="1133"/>
      <c r="AB341" s="1133"/>
      <c r="AC341" s="1133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</row>
    <row r="342" spans="1:42" ht="15.75" customHeight="1" x14ac:dyDescent="0.2">
      <c r="A342" s="1"/>
      <c r="B342" s="1"/>
      <c r="C342" s="1"/>
      <c r="D342" s="1"/>
      <c r="E342" s="1133"/>
      <c r="F342" s="1133"/>
      <c r="G342" s="1133"/>
      <c r="H342" s="1"/>
      <c r="I342" s="1"/>
      <c r="J342" s="1"/>
      <c r="K342" s="1"/>
      <c r="L342" s="1"/>
      <c r="M342" s="1"/>
      <c r="N342" s="1"/>
      <c r="O342" s="1133"/>
      <c r="P342" s="1133"/>
      <c r="Q342" s="1133"/>
      <c r="R342" s="1133"/>
      <c r="S342" s="1133"/>
      <c r="T342" s="1133"/>
      <c r="U342" s="1133"/>
      <c r="V342" s="1133"/>
      <c r="W342" s="1133"/>
      <c r="X342" s="1133"/>
      <c r="Y342" s="1133"/>
      <c r="Z342" s="1133"/>
      <c r="AA342" s="1133"/>
      <c r="AB342" s="1133"/>
      <c r="AC342" s="1133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</row>
    <row r="343" spans="1:42" ht="15.75" customHeight="1" x14ac:dyDescent="0.2">
      <c r="A343" s="1"/>
      <c r="B343" s="1"/>
      <c r="C343" s="1"/>
      <c r="D343" s="1"/>
      <c r="E343" s="1133"/>
      <c r="F343" s="1133"/>
      <c r="G343" s="1133"/>
      <c r="H343" s="1"/>
      <c r="I343" s="1"/>
      <c r="J343" s="1"/>
      <c r="K343" s="1"/>
      <c r="L343" s="1"/>
      <c r="M343" s="1"/>
      <c r="N343" s="1"/>
      <c r="O343" s="1133"/>
      <c r="P343" s="1133"/>
      <c r="Q343" s="1133"/>
      <c r="R343" s="1133"/>
      <c r="S343" s="1133"/>
      <c r="T343" s="1133"/>
      <c r="U343" s="1133"/>
      <c r="V343" s="1133"/>
      <c r="W343" s="1133"/>
      <c r="X343" s="1133"/>
      <c r="Y343" s="1133"/>
      <c r="Z343" s="1133"/>
      <c r="AA343" s="1133"/>
      <c r="AB343" s="1133"/>
      <c r="AC343" s="1133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</row>
    <row r="344" spans="1:42" ht="15.75" customHeight="1" x14ac:dyDescent="0.2">
      <c r="A344" s="1"/>
      <c r="B344" s="1"/>
      <c r="C344" s="1"/>
      <c r="D344" s="1"/>
      <c r="E344" s="1133"/>
      <c r="F344" s="1133"/>
      <c r="G344" s="1133"/>
      <c r="H344" s="1"/>
      <c r="I344" s="1"/>
      <c r="J344" s="1"/>
      <c r="K344" s="1"/>
      <c r="L344" s="1"/>
      <c r="M344" s="1"/>
      <c r="N344" s="1"/>
      <c r="O344" s="1133"/>
      <c r="P344" s="1133"/>
      <c r="Q344" s="1133"/>
      <c r="R344" s="1133"/>
      <c r="S344" s="1133"/>
      <c r="T344" s="1133"/>
      <c r="U344" s="1133"/>
      <c r="V344" s="1133"/>
      <c r="W344" s="1133"/>
      <c r="X344" s="1133"/>
      <c r="Y344" s="1133"/>
      <c r="Z344" s="1133"/>
      <c r="AA344" s="1133"/>
      <c r="AB344" s="1133"/>
      <c r="AC344" s="1133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</row>
    <row r="345" spans="1:42" ht="15.75" customHeight="1" x14ac:dyDescent="0.2">
      <c r="A345" s="1"/>
      <c r="B345" s="1"/>
      <c r="C345" s="1"/>
      <c r="D345" s="1"/>
      <c r="E345" s="1133"/>
      <c r="F345" s="1133"/>
      <c r="G345" s="1133"/>
      <c r="H345" s="1"/>
      <c r="I345" s="1"/>
      <c r="J345" s="1"/>
      <c r="K345" s="1"/>
      <c r="L345" s="1"/>
      <c r="M345" s="1"/>
      <c r="N345" s="1"/>
      <c r="O345" s="1133"/>
      <c r="P345" s="1133"/>
      <c r="Q345" s="1133"/>
      <c r="R345" s="1133"/>
      <c r="S345" s="1133"/>
      <c r="T345" s="1133"/>
      <c r="U345" s="1133"/>
      <c r="V345" s="1133"/>
      <c r="W345" s="1133"/>
      <c r="X345" s="1133"/>
      <c r="Y345" s="1133"/>
      <c r="Z345" s="1133"/>
      <c r="AA345" s="1133"/>
      <c r="AB345" s="1133"/>
      <c r="AC345" s="1133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</row>
    <row r="346" spans="1:42" ht="15.75" customHeight="1" x14ac:dyDescent="0.2">
      <c r="A346" s="1"/>
      <c r="B346" s="1"/>
      <c r="C346" s="1"/>
      <c r="D346" s="1"/>
      <c r="E346" s="1133"/>
      <c r="F346" s="1133"/>
      <c r="G346" s="1133"/>
      <c r="H346" s="1"/>
      <c r="I346" s="1"/>
      <c r="J346" s="1"/>
      <c r="K346" s="1"/>
      <c r="L346" s="1"/>
      <c r="M346" s="1"/>
      <c r="N346" s="1"/>
      <c r="O346" s="1133"/>
      <c r="P346" s="1133"/>
      <c r="Q346" s="1133"/>
      <c r="R346" s="1133"/>
      <c r="S346" s="1133"/>
      <c r="T346" s="1133"/>
      <c r="U346" s="1133"/>
      <c r="V346" s="1133"/>
      <c r="W346" s="1133"/>
      <c r="X346" s="1133"/>
      <c r="Y346" s="1133"/>
      <c r="Z346" s="1133"/>
      <c r="AA346" s="1133"/>
      <c r="AB346" s="1133"/>
      <c r="AC346" s="1133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</row>
    <row r="347" spans="1:42" ht="15.75" customHeight="1" x14ac:dyDescent="0.2">
      <c r="A347" s="1"/>
      <c r="B347" s="1"/>
      <c r="C347" s="1"/>
      <c r="D347" s="1"/>
      <c r="E347" s="1133"/>
      <c r="F347" s="1133"/>
      <c r="G347" s="1133"/>
      <c r="H347" s="1"/>
      <c r="I347" s="1"/>
      <c r="J347" s="1"/>
      <c r="K347" s="1"/>
      <c r="L347" s="1"/>
      <c r="M347" s="1"/>
      <c r="N347" s="1"/>
      <c r="O347" s="1133"/>
      <c r="P347" s="1133"/>
      <c r="Q347" s="1133"/>
      <c r="R347" s="1133"/>
      <c r="S347" s="1133"/>
      <c r="T347" s="1133"/>
      <c r="U347" s="1133"/>
      <c r="V347" s="1133"/>
      <c r="W347" s="1133"/>
      <c r="X347" s="1133"/>
      <c r="Y347" s="1133"/>
      <c r="Z347" s="1133"/>
      <c r="AA347" s="1133"/>
      <c r="AB347" s="1133"/>
      <c r="AC347" s="1133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</row>
    <row r="348" spans="1:42" ht="15.75" customHeight="1" x14ac:dyDescent="0.2">
      <c r="A348" s="1"/>
      <c r="B348" s="1"/>
      <c r="C348" s="1"/>
      <c r="D348" s="1"/>
      <c r="E348" s="1133"/>
      <c r="F348" s="1133"/>
      <c r="G348" s="1133"/>
      <c r="H348" s="1"/>
      <c r="I348" s="1"/>
      <c r="J348" s="1"/>
      <c r="K348" s="1"/>
      <c r="L348" s="1"/>
      <c r="M348" s="1"/>
      <c r="N348" s="1"/>
      <c r="O348" s="1133"/>
      <c r="P348" s="1133"/>
      <c r="Q348" s="1133"/>
      <c r="R348" s="1133"/>
      <c r="S348" s="1133"/>
      <c r="T348" s="1133"/>
      <c r="U348" s="1133"/>
      <c r="V348" s="1133"/>
      <c r="W348" s="1133"/>
      <c r="X348" s="1133"/>
      <c r="Y348" s="1133"/>
      <c r="Z348" s="1133"/>
      <c r="AA348" s="1133"/>
      <c r="AB348" s="1133"/>
      <c r="AC348" s="1133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</row>
    <row r="349" spans="1:42" ht="15.75" customHeight="1" x14ac:dyDescent="0.2">
      <c r="A349" s="1"/>
      <c r="B349" s="1"/>
      <c r="C349" s="1"/>
      <c r="D349" s="1"/>
      <c r="E349" s="1133"/>
      <c r="F349" s="1133"/>
      <c r="G349" s="1133"/>
      <c r="H349" s="1"/>
      <c r="I349" s="1"/>
      <c r="J349" s="1"/>
      <c r="K349" s="1"/>
      <c r="L349" s="1"/>
      <c r="M349" s="1"/>
      <c r="N349" s="1"/>
      <c r="O349" s="1133"/>
      <c r="P349" s="1133"/>
      <c r="Q349" s="1133"/>
      <c r="R349" s="1133"/>
      <c r="S349" s="1133"/>
      <c r="T349" s="1133"/>
      <c r="U349" s="1133"/>
      <c r="V349" s="1133"/>
      <c r="W349" s="1133"/>
      <c r="X349" s="1133"/>
      <c r="Y349" s="1133"/>
      <c r="Z349" s="1133"/>
      <c r="AA349" s="1133"/>
      <c r="AB349" s="1133"/>
      <c r="AC349" s="1133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</row>
    <row r="350" spans="1:42" ht="15.75" customHeight="1" x14ac:dyDescent="0.2">
      <c r="A350" s="1"/>
      <c r="B350" s="1"/>
      <c r="C350" s="1"/>
      <c r="D350" s="1"/>
      <c r="E350" s="1133"/>
      <c r="F350" s="1133"/>
      <c r="G350" s="1133"/>
      <c r="H350" s="1"/>
      <c r="I350" s="1"/>
      <c r="J350" s="1"/>
      <c r="K350" s="1"/>
      <c r="L350" s="1"/>
      <c r="M350" s="1"/>
      <c r="N350" s="1"/>
      <c r="O350" s="1133"/>
      <c r="P350" s="1133"/>
      <c r="Q350" s="1133"/>
      <c r="R350" s="1133"/>
      <c r="S350" s="1133"/>
      <c r="T350" s="1133"/>
      <c r="U350" s="1133"/>
      <c r="V350" s="1133"/>
      <c r="W350" s="1133"/>
      <c r="X350" s="1133"/>
      <c r="Y350" s="1133"/>
      <c r="Z350" s="1133"/>
      <c r="AA350" s="1133"/>
      <c r="AB350" s="1133"/>
      <c r="AC350" s="1133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</row>
    <row r="351" spans="1:42" ht="15.75" customHeight="1" x14ac:dyDescent="0.2">
      <c r="A351" s="1"/>
      <c r="B351" s="1"/>
      <c r="C351" s="1"/>
      <c r="D351" s="1"/>
      <c r="E351" s="1133"/>
      <c r="F351" s="1133"/>
      <c r="G351" s="1133"/>
      <c r="H351" s="1"/>
      <c r="I351" s="1"/>
      <c r="J351" s="1"/>
      <c r="K351" s="1"/>
      <c r="L351" s="1"/>
      <c r="M351" s="1"/>
      <c r="N351" s="1"/>
      <c r="O351" s="1133"/>
      <c r="P351" s="1133"/>
      <c r="Q351" s="1133"/>
      <c r="R351" s="1133"/>
      <c r="S351" s="1133"/>
      <c r="T351" s="1133"/>
      <c r="U351" s="1133"/>
      <c r="V351" s="1133"/>
      <c r="W351" s="1133"/>
      <c r="X351" s="1133"/>
      <c r="Y351" s="1133"/>
      <c r="Z351" s="1133"/>
      <c r="AA351" s="1133"/>
      <c r="AB351" s="1133"/>
      <c r="AC351" s="1133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</row>
    <row r="352" spans="1:42" ht="15.75" customHeight="1" x14ac:dyDescent="0.2">
      <c r="A352" s="1"/>
      <c r="B352" s="1"/>
      <c r="C352" s="1"/>
      <c r="D352" s="1"/>
      <c r="E352" s="1133"/>
      <c r="F352" s="1133"/>
      <c r="G352" s="1133"/>
      <c r="H352" s="1"/>
      <c r="I352" s="1"/>
      <c r="J352" s="1"/>
      <c r="K352" s="1"/>
      <c r="L352" s="1"/>
      <c r="M352" s="1"/>
      <c r="N352" s="1"/>
      <c r="O352" s="1133"/>
      <c r="P352" s="1133"/>
      <c r="Q352" s="1133"/>
      <c r="R352" s="1133"/>
      <c r="S352" s="1133"/>
      <c r="T352" s="1133"/>
      <c r="U352" s="1133"/>
      <c r="V352" s="1133"/>
      <c r="W352" s="1133"/>
      <c r="X352" s="1133"/>
      <c r="Y352" s="1133"/>
      <c r="Z352" s="1133"/>
      <c r="AA352" s="1133"/>
      <c r="AB352" s="1133"/>
      <c r="AC352" s="1133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</row>
    <row r="353" spans="1:42" ht="15.75" customHeight="1" x14ac:dyDescent="0.2">
      <c r="A353" s="1"/>
      <c r="B353" s="1"/>
      <c r="C353" s="1"/>
      <c r="D353" s="1"/>
      <c r="E353" s="1133"/>
      <c r="F353" s="1133"/>
      <c r="G353" s="1133"/>
      <c r="H353" s="1"/>
      <c r="I353" s="1"/>
      <c r="J353" s="1"/>
      <c r="K353" s="1"/>
      <c r="L353" s="1"/>
      <c r="M353" s="1"/>
      <c r="N353" s="1"/>
      <c r="O353" s="1133"/>
      <c r="P353" s="1133"/>
      <c r="Q353" s="1133"/>
      <c r="R353" s="1133"/>
      <c r="S353" s="1133"/>
      <c r="T353" s="1133"/>
      <c r="U353" s="1133"/>
      <c r="V353" s="1133"/>
      <c r="W353" s="1133"/>
      <c r="X353" s="1133"/>
      <c r="Y353" s="1133"/>
      <c r="Z353" s="1133"/>
      <c r="AA353" s="1133"/>
      <c r="AB353" s="1133"/>
      <c r="AC353" s="1133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</row>
    <row r="354" spans="1:42" ht="15.75" customHeight="1" x14ac:dyDescent="0.2">
      <c r="A354" s="1"/>
      <c r="B354" s="1"/>
      <c r="C354" s="1"/>
      <c r="D354" s="1"/>
      <c r="E354" s="1133"/>
      <c r="F354" s="1133"/>
      <c r="G354" s="1133"/>
      <c r="H354" s="1"/>
      <c r="I354" s="1"/>
      <c r="J354" s="1"/>
      <c r="K354" s="1"/>
      <c r="L354" s="1"/>
      <c r="M354" s="1"/>
      <c r="N354" s="1"/>
      <c r="O354" s="1133"/>
      <c r="P354" s="1133"/>
      <c r="Q354" s="1133"/>
      <c r="R354" s="1133"/>
      <c r="S354" s="1133"/>
      <c r="T354" s="1133"/>
      <c r="U354" s="1133"/>
      <c r="V354" s="1133"/>
      <c r="W354" s="1133"/>
      <c r="X354" s="1133"/>
      <c r="Y354" s="1133"/>
      <c r="Z354" s="1133"/>
      <c r="AA354" s="1133"/>
      <c r="AB354" s="1133"/>
      <c r="AC354" s="1133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</row>
    <row r="355" spans="1:42" ht="15.75" customHeight="1" x14ac:dyDescent="0.2">
      <c r="A355" s="1"/>
      <c r="B355" s="1"/>
      <c r="C355" s="1"/>
      <c r="D355" s="1"/>
      <c r="E355" s="1133"/>
      <c r="F355" s="1133"/>
      <c r="G355" s="1133"/>
      <c r="H355" s="1"/>
      <c r="I355" s="1"/>
      <c r="J355" s="1"/>
      <c r="K355" s="1"/>
      <c r="L355" s="1"/>
      <c r="M355" s="1"/>
      <c r="N355" s="1"/>
      <c r="O355" s="1133"/>
      <c r="P355" s="1133"/>
      <c r="Q355" s="1133"/>
      <c r="R355" s="1133"/>
      <c r="S355" s="1133"/>
      <c r="T355" s="1133"/>
      <c r="U355" s="1133"/>
      <c r="V355" s="1133"/>
      <c r="W355" s="1133"/>
      <c r="X355" s="1133"/>
      <c r="Y355" s="1133"/>
      <c r="Z355" s="1133"/>
      <c r="AA355" s="1133"/>
      <c r="AB355" s="1133"/>
      <c r="AC355" s="1133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</row>
    <row r="356" spans="1:42" ht="15.75" customHeight="1" x14ac:dyDescent="0.2">
      <c r="A356" s="1"/>
      <c r="B356" s="1"/>
      <c r="C356" s="1"/>
      <c r="D356" s="1"/>
      <c r="E356" s="1133"/>
      <c r="F356" s="1133"/>
      <c r="G356" s="1133"/>
      <c r="H356" s="1"/>
      <c r="I356" s="1"/>
      <c r="J356" s="1"/>
      <c r="K356" s="1"/>
      <c r="L356" s="1"/>
      <c r="M356" s="1"/>
      <c r="N356" s="1"/>
      <c r="O356" s="1133"/>
      <c r="P356" s="1133"/>
      <c r="Q356" s="1133"/>
      <c r="R356" s="1133"/>
      <c r="S356" s="1133"/>
      <c r="T356" s="1133"/>
      <c r="U356" s="1133"/>
      <c r="V356" s="1133"/>
      <c r="W356" s="1133"/>
      <c r="X356" s="1133"/>
      <c r="Y356" s="1133"/>
      <c r="Z356" s="1133"/>
      <c r="AA356" s="1133"/>
      <c r="AB356" s="1133"/>
      <c r="AC356" s="1133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</row>
    <row r="357" spans="1:42" ht="15.75" customHeight="1" x14ac:dyDescent="0.2">
      <c r="A357" s="1"/>
      <c r="B357" s="1"/>
      <c r="C357" s="1"/>
      <c r="D357" s="1"/>
      <c r="E357" s="1133"/>
      <c r="F357" s="1133"/>
      <c r="G357" s="1133"/>
      <c r="H357" s="1"/>
      <c r="I357" s="1"/>
      <c r="J357" s="1"/>
      <c r="K357" s="1"/>
      <c r="L357" s="1"/>
      <c r="M357" s="1"/>
      <c r="N357" s="1"/>
      <c r="O357" s="1133"/>
      <c r="P357" s="1133"/>
      <c r="Q357" s="1133"/>
      <c r="R357" s="1133"/>
      <c r="S357" s="1133"/>
      <c r="T357" s="1133"/>
      <c r="U357" s="1133"/>
      <c r="V357" s="1133"/>
      <c r="W357" s="1133"/>
      <c r="X357" s="1133"/>
      <c r="Y357" s="1133"/>
      <c r="Z357" s="1133"/>
      <c r="AA357" s="1133"/>
      <c r="AB357" s="1133"/>
      <c r="AC357" s="1133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</row>
    <row r="358" spans="1:42" ht="15.75" customHeight="1" x14ac:dyDescent="0.2">
      <c r="A358" s="1"/>
      <c r="B358" s="1"/>
      <c r="C358" s="1"/>
      <c r="D358" s="1"/>
      <c r="E358" s="1133"/>
      <c r="F358" s="1133"/>
      <c r="G358" s="1133"/>
      <c r="H358" s="1"/>
      <c r="I358" s="1"/>
      <c r="J358" s="1"/>
      <c r="K358" s="1"/>
      <c r="L358" s="1"/>
      <c r="M358" s="1"/>
      <c r="N358" s="1"/>
      <c r="O358" s="1133"/>
      <c r="P358" s="1133"/>
      <c r="Q358" s="1133"/>
      <c r="R358" s="1133"/>
      <c r="S358" s="1133"/>
      <c r="T358" s="1133"/>
      <c r="U358" s="1133"/>
      <c r="V358" s="1133"/>
      <c r="W358" s="1133"/>
      <c r="X358" s="1133"/>
      <c r="Y358" s="1133"/>
      <c r="Z358" s="1133"/>
      <c r="AA358" s="1133"/>
      <c r="AB358" s="1133"/>
      <c r="AC358" s="1133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</row>
    <row r="359" spans="1:42" ht="15.75" customHeight="1" x14ac:dyDescent="0.2">
      <c r="A359" s="1"/>
      <c r="B359" s="1"/>
      <c r="C359" s="1"/>
      <c r="D359" s="1"/>
      <c r="E359" s="1133"/>
      <c r="F359" s="1133"/>
      <c r="G359" s="1133"/>
      <c r="H359" s="1"/>
      <c r="I359" s="1"/>
      <c r="J359" s="1"/>
      <c r="K359" s="1"/>
      <c r="L359" s="1"/>
      <c r="M359" s="1"/>
      <c r="N359" s="1"/>
      <c r="O359" s="1133"/>
      <c r="P359" s="1133"/>
      <c r="Q359" s="1133"/>
      <c r="R359" s="1133"/>
      <c r="S359" s="1133"/>
      <c r="T359" s="1133"/>
      <c r="U359" s="1133"/>
      <c r="V359" s="1133"/>
      <c r="W359" s="1133"/>
      <c r="X359" s="1133"/>
      <c r="Y359" s="1133"/>
      <c r="Z359" s="1133"/>
      <c r="AA359" s="1133"/>
      <c r="AB359" s="1133"/>
      <c r="AC359" s="1133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</row>
    <row r="360" spans="1:42" ht="15.75" customHeight="1" x14ac:dyDescent="0.2">
      <c r="A360" s="1"/>
      <c r="B360" s="1"/>
      <c r="C360" s="1"/>
      <c r="D360" s="1"/>
      <c r="E360" s="1133"/>
      <c r="F360" s="1133"/>
      <c r="G360" s="1133"/>
      <c r="H360" s="1"/>
      <c r="I360" s="1"/>
      <c r="J360" s="1"/>
      <c r="K360" s="1"/>
      <c r="L360" s="1"/>
      <c r="M360" s="1"/>
      <c r="N360" s="1"/>
      <c r="O360" s="1133"/>
      <c r="P360" s="1133"/>
      <c r="Q360" s="1133"/>
      <c r="R360" s="1133"/>
      <c r="S360" s="1133"/>
      <c r="T360" s="1133"/>
      <c r="U360" s="1133"/>
      <c r="V360" s="1133"/>
      <c r="W360" s="1133"/>
      <c r="X360" s="1133"/>
      <c r="Y360" s="1133"/>
      <c r="Z360" s="1133"/>
      <c r="AA360" s="1133"/>
      <c r="AB360" s="1133"/>
      <c r="AC360" s="1133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</row>
    <row r="361" spans="1:42" ht="15.75" customHeight="1" x14ac:dyDescent="0.2">
      <c r="A361" s="1"/>
      <c r="B361" s="1"/>
      <c r="C361" s="1"/>
      <c r="D361" s="1"/>
      <c r="E361" s="1133"/>
      <c r="F361" s="1133"/>
      <c r="G361" s="1133"/>
      <c r="H361" s="1"/>
      <c r="I361" s="1"/>
      <c r="J361" s="1"/>
      <c r="K361" s="1"/>
      <c r="L361" s="1"/>
      <c r="M361" s="1"/>
      <c r="N361" s="1"/>
      <c r="O361" s="1133"/>
      <c r="P361" s="1133"/>
      <c r="Q361" s="1133"/>
      <c r="R361" s="1133"/>
      <c r="S361" s="1133"/>
      <c r="T361" s="1133"/>
      <c r="U361" s="1133"/>
      <c r="V361" s="1133"/>
      <c r="W361" s="1133"/>
      <c r="X361" s="1133"/>
      <c r="Y361" s="1133"/>
      <c r="Z361" s="1133"/>
      <c r="AA361" s="1133"/>
      <c r="AB361" s="1133"/>
      <c r="AC361" s="1133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</row>
    <row r="362" spans="1:42" ht="15.75" customHeight="1" x14ac:dyDescent="0.2">
      <c r="A362" s="1"/>
      <c r="B362" s="1"/>
      <c r="C362" s="1"/>
      <c r="D362" s="1"/>
      <c r="E362" s="1133"/>
      <c r="F362" s="1133"/>
      <c r="G362" s="1133"/>
      <c r="H362" s="1"/>
      <c r="I362" s="1"/>
      <c r="J362" s="1"/>
      <c r="K362" s="1"/>
      <c r="L362" s="1"/>
      <c r="M362" s="1"/>
      <c r="N362" s="1"/>
      <c r="O362" s="1133"/>
      <c r="P362" s="1133"/>
      <c r="Q362" s="1133"/>
      <c r="R362" s="1133"/>
      <c r="S362" s="1133"/>
      <c r="T362" s="1133"/>
      <c r="U362" s="1133"/>
      <c r="V362" s="1133"/>
      <c r="W362" s="1133"/>
      <c r="X362" s="1133"/>
      <c r="Y362" s="1133"/>
      <c r="Z362" s="1133"/>
      <c r="AA362" s="1133"/>
      <c r="AB362" s="1133"/>
      <c r="AC362" s="1133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</row>
    <row r="363" spans="1:42" ht="15.75" customHeight="1" x14ac:dyDescent="0.2">
      <c r="A363" s="1"/>
      <c r="B363" s="1"/>
      <c r="C363" s="1"/>
      <c r="D363" s="1"/>
      <c r="E363" s="1133"/>
      <c r="F363" s="1133"/>
      <c r="G363" s="1133"/>
      <c r="H363" s="1"/>
      <c r="I363" s="1"/>
      <c r="J363" s="1"/>
      <c r="K363" s="1"/>
      <c r="L363" s="1"/>
      <c r="M363" s="1"/>
      <c r="N363" s="1"/>
      <c r="O363" s="1133"/>
      <c r="P363" s="1133"/>
      <c r="Q363" s="1133"/>
      <c r="R363" s="1133"/>
      <c r="S363" s="1133"/>
      <c r="T363" s="1133"/>
      <c r="U363" s="1133"/>
      <c r="V363" s="1133"/>
      <c r="W363" s="1133"/>
      <c r="X363" s="1133"/>
      <c r="Y363" s="1133"/>
      <c r="Z363" s="1133"/>
      <c r="AA363" s="1133"/>
      <c r="AB363" s="1133"/>
      <c r="AC363" s="1133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</row>
    <row r="364" spans="1:42" ht="15.75" customHeight="1" x14ac:dyDescent="0.2">
      <c r="A364" s="1"/>
      <c r="B364" s="1"/>
      <c r="C364" s="1"/>
      <c r="D364" s="1"/>
      <c r="E364" s="1133"/>
      <c r="F364" s="1133"/>
      <c r="G364" s="1133"/>
      <c r="H364" s="1"/>
      <c r="I364" s="1"/>
      <c r="J364" s="1"/>
      <c r="K364" s="1"/>
      <c r="L364" s="1"/>
      <c r="M364" s="1"/>
      <c r="N364" s="1"/>
      <c r="O364" s="1133"/>
      <c r="P364" s="1133"/>
      <c r="Q364" s="1133"/>
      <c r="R364" s="1133"/>
      <c r="S364" s="1133"/>
      <c r="T364" s="1133"/>
      <c r="U364" s="1133"/>
      <c r="V364" s="1133"/>
      <c r="W364" s="1133"/>
      <c r="X364" s="1133"/>
      <c r="Y364" s="1133"/>
      <c r="Z364" s="1133"/>
      <c r="AA364" s="1133"/>
      <c r="AB364" s="1133"/>
      <c r="AC364" s="1133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</row>
    <row r="365" spans="1:42" ht="15.75" customHeight="1" x14ac:dyDescent="0.2">
      <c r="A365" s="1"/>
      <c r="B365" s="1"/>
      <c r="C365" s="1"/>
      <c r="D365" s="1"/>
      <c r="E365" s="1133"/>
      <c r="F365" s="1133"/>
      <c r="G365" s="1133"/>
      <c r="H365" s="1"/>
      <c r="I365" s="1"/>
      <c r="J365" s="1"/>
      <c r="K365" s="1"/>
      <c r="L365" s="1"/>
      <c r="M365" s="1"/>
      <c r="N365" s="1"/>
      <c r="O365" s="1133"/>
      <c r="P365" s="1133"/>
      <c r="Q365" s="1133"/>
      <c r="R365" s="1133"/>
      <c r="S365" s="1133"/>
      <c r="T365" s="1133"/>
      <c r="U365" s="1133"/>
      <c r="V365" s="1133"/>
      <c r="W365" s="1133"/>
      <c r="X365" s="1133"/>
      <c r="Y365" s="1133"/>
      <c r="Z365" s="1133"/>
      <c r="AA365" s="1133"/>
      <c r="AB365" s="1133"/>
      <c r="AC365" s="1133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</row>
    <row r="366" spans="1:42" ht="15.75" customHeight="1" x14ac:dyDescent="0.2">
      <c r="A366" s="1"/>
      <c r="B366" s="1"/>
      <c r="C366" s="1"/>
      <c r="D366" s="1"/>
      <c r="E366" s="1133"/>
      <c r="F366" s="1133"/>
      <c r="G366" s="1133"/>
      <c r="H366" s="1"/>
      <c r="I366" s="1"/>
      <c r="J366" s="1"/>
      <c r="K366" s="1"/>
      <c r="L366" s="1"/>
      <c r="M366" s="1"/>
      <c r="N366" s="1"/>
      <c r="O366" s="1133"/>
      <c r="P366" s="1133"/>
      <c r="Q366" s="1133"/>
      <c r="R366" s="1133"/>
      <c r="S366" s="1133"/>
      <c r="T366" s="1133"/>
      <c r="U366" s="1133"/>
      <c r="V366" s="1133"/>
      <c r="W366" s="1133"/>
      <c r="X366" s="1133"/>
      <c r="Y366" s="1133"/>
      <c r="Z366" s="1133"/>
      <c r="AA366" s="1133"/>
      <c r="AB366" s="1133"/>
      <c r="AC366" s="1133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</row>
    <row r="367" spans="1:42" ht="15.75" customHeight="1" x14ac:dyDescent="0.2">
      <c r="A367" s="1"/>
      <c r="B367" s="1"/>
      <c r="C367" s="1"/>
      <c r="D367" s="1"/>
      <c r="E367" s="1133"/>
      <c r="F367" s="1133"/>
      <c r="G367" s="1133"/>
      <c r="H367" s="1"/>
      <c r="I367" s="1"/>
      <c r="J367" s="1"/>
      <c r="K367" s="1"/>
      <c r="L367" s="1"/>
      <c r="M367" s="1"/>
      <c r="N367" s="1"/>
      <c r="O367" s="1133"/>
      <c r="P367" s="1133"/>
      <c r="Q367" s="1133"/>
      <c r="R367" s="1133"/>
      <c r="S367" s="1133"/>
      <c r="T367" s="1133"/>
      <c r="U367" s="1133"/>
      <c r="V367" s="1133"/>
      <c r="W367" s="1133"/>
      <c r="X367" s="1133"/>
      <c r="Y367" s="1133"/>
      <c r="Z367" s="1133"/>
      <c r="AA367" s="1133"/>
      <c r="AB367" s="1133"/>
      <c r="AC367" s="1133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</row>
    <row r="368" spans="1:42" ht="15.75" customHeight="1" x14ac:dyDescent="0.2">
      <c r="A368" s="1"/>
      <c r="B368" s="1"/>
      <c r="C368" s="1"/>
      <c r="D368" s="1"/>
      <c r="E368" s="1133"/>
      <c r="F368" s="1133"/>
      <c r="G368" s="1133"/>
      <c r="H368" s="1"/>
      <c r="I368" s="1"/>
      <c r="J368" s="1"/>
      <c r="K368" s="1"/>
      <c r="L368" s="1"/>
      <c r="M368" s="1"/>
      <c r="N368" s="1"/>
      <c r="O368" s="1133"/>
      <c r="P368" s="1133"/>
      <c r="Q368" s="1133"/>
      <c r="R368" s="1133"/>
      <c r="S368" s="1133"/>
      <c r="T368" s="1133"/>
      <c r="U368" s="1133"/>
      <c r="V368" s="1133"/>
      <c r="W368" s="1133"/>
      <c r="X368" s="1133"/>
      <c r="Y368" s="1133"/>
      <c r="Z368" s="1133"/>
      <c r="AA368" s="1133"/>
      <c r="AB368" s="1133"/>
      <c r="AC368" s="1133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</row>
    <row r="369" spans="1:42" ht="15.75" customHeight="1" x14ac:dyDescent="0.2">
      <c r="A369" s="1"/>
      <c r="B369" s="1"/>
      <c r="C369" s="1"/>
      <c r="D369" s="1"/>
      <c r="E369" s="1133"/>
      <c r="F369" s="1133"/>
      <c r="G369" s="1133"/>
      <c r="H369" s="1"/>
      <c r="I369" s="1"/>
      <c r="J369" s="1"/>
      <c r="K369" s="1"/>
      <c r="L369" s="1"/>
      <c r="M369" s="1"/>
      <c r="N369" s="1"/>
      <c r="O369" s="1133"/>
      <c r="P369" s="1133"/>
      <c r="Q369" s="1133"/>
      <c r="R369" s="1133"/>
      <c r="S369" s="1133"/>
      <c r="T369" s="1133"/>
      <c r="U369" s="1133"/>
      <c r="V369" s="1133"/>
      <c r="W369" s="1133"/>
      <c r="X369" s="1133"/>
      <c r="Y369" s="1133"/>
      <c r="Z369" s="1133"/>
      <c r="AA369" s="1133"/>
      <c r="AB369" s="1133"/>
      <c r="AC369" s="1133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</row>
    <row r="370" spans="1:42" ht="15.75" customHeight="1" x14ac:dyDescent="0.2">
      <c r="A370" s="1"/>
      <c r="B370" s="1"/>
      <c r="C370" s="1"/>
      <c r="D370" s="1"/>
      <c r="E370" s="1133"/>
      <c r="F370" s="1133"/>
      <c r="G370" s="1133"/>
      <c r="H370" s="1"/>
      <c r="I370" s="1"/>
      <c r="J370" s="1"/>
      <c r="K370" s="1"/>
      <c r="L370" s="1"/>
      <c r="M370" s="1"/>
      <c r="N370" s="1"/>
      <c r="O370" s="1133"/>
      <c r="P370" s="1133"/>
      <c r="Q370" s="1133"/>
      <c r="R370" s="1133"/>
      <c r="S370" s="1133"/>
      <c r="T370" s="1133"/>
      <c r="U370" s="1133"/>
      <c r="V370" s="1133"/>
      <c r="W370" s="1133"/>
      <c r="X370" s="1133"/>
      <c r="Y370" s="1133"/>
      <c r="Z370" s="1133"/>
      <c r="AA370" s="1133"/>
      <c r="AB370" s="1133"/>
      <c r="AC370" s="1133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</row>
    <row r="371" spans="1:42" ht="15.75" customHeight="1" x14ac:dyDescent="0.2">
      <c r="A371" s="1"/>
      <c r="B371" s="1"/>
      <c r="C371" s="1"/>
      <c r="D371" s="1"/>
      <c r="E371" s="1133"/>
      <c r="F371" s="1133"/>
      <c r="G371" s="1133"/>
      <c r="H371" s="1"/>
      <c r="I371" s="1"/>
      <c r="J371" s="1"/>
      <c r="K371" s="1"/>
      <c r="L371" s="1"/>
      <c r="M371" s="1"/>
      <c r="N371" s="1"/>
      <c r="O371" s="1133"/>
      <c r="P371" s="1133"/>
      <c r="Q371" s="1133"/>
      <c r="R371" s="1133"/>
      <c r="S371" s="1133"/>
      <c r="T371" s="1133"/>
      <c r="U371" s="1133"/>
      <c r="V371" s="1133"/>
      <c r="W371" s="1133"/>
      <c r="X371" s="1133"/>
      <c r="Y371" s="1133"/>
      <c r="Z371" s="1133"/>
      <c r="AA371" s="1133"/>
      <c r="AB371" s="1133"/>
      <c r="AC371" s="1133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</row>
    <row r="372" spans="1:42" ht="15.75" customHeight="1" x14ac:dyDescent="0.2">
      <c r="A372" s="1"/>
      <c r="B372" s="1"/>
      <c r="C372" s="1"/>
      <c r="D372" s="1"/>
      <c r="E372" s="1133"/>
      <c r="F372" s="1133"/>
      <c r="G372" s="1133"/>
      <c r="H372" s="1"/>
      <c r="I372" s="1"/>
      <c r="J372" s="1"/>
      <c r="K372" s="1"/>
      <c r="L372" s="1"/>
      <c r="M372" s="1"/>
      <c r="N372" s="1"/>
      <c r="O372" s="1133"/>
      <c r="P372" s="1133"/>
      <c r="Q372" s="1133"/>
      <c r="R372" s="1133"/>
      <c r="S372" s="1133"/>
      <c r="T372" s="1133"/>
      <c r="U372" s="1133"/>
      <c r="V372" s="1133"/>
      <c r="W372" s="1133"/>
      <c r="X372" s="1133"/>
      <c r="Y372" s="1133"/>
      <c r="Z372" s="1133"/>
      <c r="AA372" s="1133"/>
      <c r="AB372" s="1133"/>
      <c r="AC372" s="1133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</row>
    <row r="373" spans="1:42" ht="15.75" customHeight="1" x14ac:dyDescent="0.2">
      <c r="A373" s="1"/>
      <c r="B373" s="1"/>
      <c r="C373" s="1"/>
      <c r="D373" s="1"/>
      <c r="E373" s="1133"/>
      <c r="F373" s="1133"/>
      <c r="G373" s="1133"/>
      <c r="H373" s="1"/>
      <c r="I373" s="1"/>
      <c r="J373" s="1"/>
      <c r="K373" s="1"/>
      <c r="L373" s="1"/>
      <c r="M373" s="1"/>
      <c r="N373" s="1"/>
      <c r="O373" s="1133"/>
      <c r="P373" s="1133"/>
      <c r="Q373" s="1133"/>
      <c r="R373" s="1133"/>
      <c r="S373" s="1133"/>
      <c r="T373" s="1133"/>
      <c r="U373" s="1133"/>
      <c r="V373" s="1133"/>
      <c r="W373" s="1133"/>
      <c r="X373" s="1133"/>
      <c r="Y373" s="1133"/>
      <c r="Z373" s="1133"/>
      <c r="AA373" s="1133"/>
      <c r="AB373" s="1133"/>
      <c r="AC373" s="1133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</row>
    <row r="374" spans="1:42" ht="15.75" customHeight="1" x14ac:dyDescent="0.2">
      <c r="A374" s="1"/>
      <c r="B374" s="1"/>
      <c r="C374" s="1"/>
      <c r="D374" s="1"/>
      <c r="E374" s="1133"/>
      <c r="F374" s="1133"/>
      <c r="G374" s="1133"/>
      <c r="H374" s="1"/>
      <c r="I374" s="1"/>
      <c r="J374" s="1"/>
      <c r="K374" s="1"/>
      <c r="L374" s="1"/>
      <c r="M374" s="1"/>
      <c r="N374" s="1"/>
      <c r="O374" s="1133"/>
      <c r="P374" s="1133"/>
      <c r="Q374" s="1133"/>
      <c r="R374" s="1133"/>
      <c r="S374" s="1133"/>
      <c r="T374" s="1133"/>
      <c r="U374" s="1133"/>
      <c r="V374" s="1133"/>
      <c r="W374" s="1133"/>
      <c r="X374" s="1133"/>
      <c r="Y374" s="1133"/>
      <c r="Z374" s="1133"/>
      <c r="AA374" s="1133"/>
      <c r="AB374" s="1133"/>
      <c r="AC374" s="1133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</row>
    <row r="375" spans="1:42" ht="15.75" customHeight="1" x14ac:dyDescent="0.2">
      <c r="A375" s="1"/>
      <c r="B375" s="1"/>
      <c r="C375" s="1"/>
      <c r="D375" s="1"/>
      <c r="E375" s="1133"/>
      <c r="F375" s="1133"/>
      <c r="G375" s="1133"/>
      <c r="H375" s="1"/>
      <c r="I375" s="1"/>
      <c r="J375" s="1"/>
      <c r="K375" s="1"/>
      <c r="L375" s="1"/>
      <c r="M375" s="1"/>
      <c r="N375" s="1"/>
      <c r="O375" s="1133"/>
      <c r="P375" s="1133"/>
      <c r="Q375" s="1133"/>
      <c r="R375" s="1133"/>
      <c r="S375" s="1133"/>
      <c r="T375" s="1133"/>
      <c r="U375" s="1133"/>
      <c r="V375" s="1133"/>
      <c r="W375" s="1133"/>
      <c r="X375" s="1133"/>
      <c r="Y375" s="1133"/>
      <c r="Z375" s="1133"/>
      <c r="AA375" s="1133"/>
      <c r="AB375" s="1133"/>
      <c r="AC375" s="1133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</row>
    <row r="376" spans="1:42" ht="15.75" customHeight="1" x14ac:dyDescent="0.2">
      <c r="A376" s="1"/>
      <c r="B376" s="1"/>
      <c r="C376" s="1"/>
      <c r="D376" s="1"/>
      <c r="E376" s="1133"/>
      <c r="F376" s="1133"/>
      <c r="G376" s="1133"/>
      <c r="H376" s="1"/>
      <c r="I376" s="1"/>
      <c r="J376" s="1"/>
      <c r="K376" s="1"/>
      <c r="L376" s="1"/>
      <c r="M376" s="1"/>
      <c r="N376" s="1"/>
      <c r="O376" s="1133"/>
      <c r="P376" s="1133"/>
      <c r="Q376" s="1133"/>
      <c r="R376" s="1133"/>
      <c r="S376" s="1133"/>
      <c r="T376" s="1133"/>
      <c r="U376" s="1133"/>
      <c r="V376" s="1133"/>
      <c r="W376" s="1133"/>
      <c r="X376" s="1133"/>
      <c r="Y376" s="1133"/>
      <c r="Z376" s="1133"/>
      <c r="AA376" s="1133"/>
      <c r="AB376" s="1133"/>
      <c r="AC376" s="1133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</row>
    <row r="377" spans="1:42" ht="15.75" customHeight="1" x14ac:dyDescent="0.2">
      <c r="A377" s="1"/>
      <c r="B377" s="1"/>
      <c r="C377" s="1"/>
      <c r="D377" s="1"/>
      <c r="E377" s="1133"/>
      <c r="F377" s="1133"/>
      <c r="G377" s="1133"/>
      <c r="H377" s="1"/>
      <c r="I377" s="1"/>
      <c r="J377" s="1"/>
      <c r="K377" s="1"/>
      <c r="L377" s="1"/>
      <c r="M377" s="1"/>
      <c r="N377" s="1"/>
      <c r="O377" s="1133"/>
      <c r="P377" s="1133"/>
      <c r="Q377" s="1133"/>
      <c r="R377" s="1133"/>
      <c r="S377" s="1133"/>
      <c r="T377" s="1133"/>
      <c r="U377" s="1133"/>
      <c r="V377" s="1133"/>
      <c r="W377" s="1133"/>
      <c r="X377" s="1133"/>
      <c r="Y377" s="1133"/>
      <c r="Z377" s="1133"/>
      <c r="AA377" s="1133"/>
      <c r="AB377" s="1133"/>
      <c r="AC377" s="1133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</row>
    <row r="378" spans="1:42" ht="15.75" customHeight="1" x14ac:dyDescent="0.2">
      <c r="A378" s="1"/>
      <c r="B378" s="1"/>
      <c r="C378" s="1"/>
      <c r="D378" s="1"/>
      <c r="E378" s="1133"/>
      <c r="F378" s="1133"/>
      <c r="G378" s="1133"/>
      <c r="H378" s="1"/>
      <c r="I378" s="1"/>
      <c r="J378" s="1"/>
      <c r="K378" s="1"/>
      <c r="L378" s="1"/>
      <c r="M378" s="1"/>
      <c r="N378" s="1"/>
      <c r="O378" s="1133"/>
      <c r="P378" s="1133"/>
      <c r="Q378" s="1133"/>
      <c r="R378" s="1133"/>
      <c r="S378" s="1133"/>
      <c r="T378" s="1133"/>
      <c r="U378" s="1133"/>
      <c r="V378" s="1133"/>
      <c r="W378" s="1133"/>
      <c r="X378" s="1133"/>
      <c r="Y378" s="1133"/>
      <c r="Z378" s="1133"/>
      <c r="AA378" s="1133"/>
      <c r="AB378" s="1133"/>
      <c r="AC378" s="1133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</row>
    <row r="379" spans="1:42" ht="15.75" customHeight="1" x14ac:dyDescent="0.2">
      <c r="A379" s="1"/>
      <c r="B379" s="1"/>
      <c r="C379" s="1"/>
      <c r="D379" s="1"/>
      <c r="E379" s="1133"/>
      <c r="F379" s="1133"/>
      <c r="G379" s="1133"/>
      <c r="H379" s="1"/>
      <c r="I379" s="1"/>
      <c r="J379" s="1"/>
      <c r="K379" s="1"/>
      <c r="L379" s="1"/>
      <c r="M379" s="1"/>
      <c r="N379" s="1"/>
      <c r="O379" s="1133"/>
      <c r="P379" s="1133"/>
      <c r="Q379" s="1133"/>
      <c r="R379" s="1133"/>
      <c r="S379" s="1133"/>
      <c r="T379" s="1133"/>
      <c r="U379" s="1133"/>
      <c r="V379" s="1133"/>
      <c r="W379" s="1133"/>
      <c r="X379" s="1133"/>
      <c r="Y379" s="1133"/>
      <c r="Z379" s="1133"/>
      <c r="AA379" s="1133"/>
      <c r="AB379" s="1133"/>
      <c r="AC379" s="1133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</row>
    <row r="380" spans="1:42" ht="15.75" customHeight="1" x14ac:dyDescent="0.2">
      <c r="A380" s="1"/>
      <c r="B380" s="1"/>
      <c r="C380" s="1"/>
      <c r="D380" s="1"/>
      <c r="E380" s="1133"/>
      <c r="F380" s="1133"/>
      <c r="G380" s="1133"/>
      <c r="H380" s="1"/>
      <c r="I380" s="1"/>
      <c r="J380" s="1"/>
      <c r="K380" s="1"/>
      <c r="L380" s="1"/>
      <c r="M380" s="1"/>
      <c r="N380" s="1"/>
      <c r="O380" s="1133"/>
      <c r="P380" s="1133"/>
      <c r="Q380" s="1133"/>
      <c r="R380" s="1133"/>
      <c r="S380" s="1133"/>
      <c r="T380" s="1133"/>
      <c r="U380" s="1133"/>
      <c r="V380" s="1133"/>
      <c r="W380" s="1133"/>
      <c r="X380" s="1133"/>
      <c r="Y380" s="1133"/>
      <c r="Z380" s="1133"/>
      <c r="AA380" s="1133"/>
      <c r="AB380" s="1133"/>
      <c r="AC380" s="1133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</row>
    <row r="381" spans="1:42" ht="15.75" customHeight="1" x14ac:dyDescent="0.2">
      <c r="A381" s="1"/>
      <c r="B381" s="1"/>
      <c r="C381" s="1"/>
      <c r="D381" s="1"/>
      <c r="E381" s="1133"/>
      <c r="F381" s="1133"/>
      <c r="G381" s="1133"/>
      <c r="H381" s="1"/>
      <c r="I381" s="1"/>
      <c r="J381" s="1"/>
      <c r="K381" s="1"/>
      <c r="L381" s="1"/>
      <c r="M381" s="1"/>
      <c r="N381" s="1"/>
      <c r="O381" s="1133"/>
      <c r="P381" s="1133"/>
      <c r="Q381" s="1133"/>
      <c r="R381" s="1133"/>
      <c r="S381" s="1133"/>
      <c r="T381" s="1133"/>
      <c r="U381" s="1133"/>
      <c r="V381" s="1133"/>
      <c r="W381" s="1133"/>
      <c r="X381" s="1133"/>
      <c r="Y381" s="1133"/>
      <c r="Z381" s="1133"/>
      <c r="AA381" s="1133"/>
      <c r="AB381" s="1133"/>
      <c r="AC381" s="1133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</row>
    <row r="382" spans="1:42" ht="15.75" customHeight="1" x14ac:dyDescent="0.2">
      <c r="A382" s="1"/>
      <c r="B382" s="1"/>
      <c r="C382" s="1"/>
      <c r="D382" s="1"/>
      <c r="E382" s="1133"/>
      <c r="F382" s="1133"/>
      <c r="G382" s="1133"/>
      <c r="H382" s="1"/>
      <c r="I382" s="1"/>
      <c r="J382" s="1"/>
      <c r="K382" s="1"/>
      <c r="L382" s="1"/>
      <c r="M382" s="1"/>
      <c r="N382" s="1"/>
      <c r="O382" s="1133"/>
      <c r="P382" s="1133"/>
      <c r="Q382" s="1133"/>
      <c r="R382" s="1133"/>
      <c r="S382" s="1133"/>
      <c r="T382" s="1133"/>
      <c r="U382" s="1133"/>
      <c r="V382" s="1133"/>
      <c r="W382" s="1133"/>
      <c r="X382" s="1133"/>
      <c r="Y382" s="1133"/>
      <c r="Z382" s="1133"/>
      <c r="AA382" s="1133"/>
      <c r="AB382" s="1133"/>
      <c r="AC382" s="1133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</row>
    <row r="383" spans="1:42" ht="15.75" customHeight="1" x14ac:dyDescent="0.2">
      <c r="A383" s="1"/>
      <c r="B383" s="1"/>
      <c r="C383" s="1"/>
      <c r="D383" s="1"/>
      <c r="E383" s="1133"/>
      <c r="F383" s="1133"/>
      <c r="G383" s="1133"/>
      <c r="H383" s="1"/>
      <c r="I383" s="1"/>
      <c r="J383" s="1"/>
      <c r="K383" s="1"/>
      <c r="L383" s="1"/>
      <c r="M383" s="1"/>
      <c r="N383" s="1"/>
      <c r="O383" s="1133"/>
      <c r="P383" s="1133"/>
      <c r="Q383" s="1133"/>
      <c r="R383" s="1133"/>
      <c r="S383" s="1133"/>
      <c r="T383" s="1133"/>
      <c r="U383" s="1133"/>
      <c r="V383" s="1133"/>
      <c r="W383" s="1133"/>
      <c r="X383" s="1133"/>
      <c r="Y383" s="1133"/>
      <c r="Z383" s="1133"/>
      <c r="AA383" s="1133"/>
      <c r="AB383" s="1133"/>
      <c r="AC383" s="1133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</row>
    <row r="384" spans="1:42" ht="15.75" customHeight="1" x14ac:dyDescent="0.2">
      <c r="A384" s="1"/>
      <c r="B384" s="1"/>
      <c r="C384" s="1"/>
      <c r="D384" s="1"/>
      <c r="E384" s="1133"/>
      <c r="F384" s="1133"/>
      <c r="G384" s="1133"/>
      <c r="H384" s="1"/>
      <c r="I384" s="1"/>
      <c r="J384" s="1"/>
      <c r="K384" s="1"/>
      <c r="L384" s="1"/>
      <c r="M384" s="1"/>
      <c r="N384" s="1"/>
      <c r="O384" s="1133"/>
      <c r="P384" s="1133"/>
      <c r="Q384" s="1133"/>
      <c r="R384" s="1133"/>
      <c r="S384" s="1133"/>
      <c r="T384" s="1133"/>
      <c r="U384" s="1133"/>
      <c r="V384" s="1133"/>
      <c r="W384" s="1133"/>
      <c r="X384" s="1133"/>
      <c r="Y384" s="1133"/>
      <c r="Z384" s="1133"/>
      <c r="AA384" s="1133"/>
      <c r="AB384" s="1133"/>
      <c r="AC384" s="1133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</row>
    <row r="385" spans="1:42" ht="15.75" customHeight="1" x14ac:dyDescent="0.2">
      <c r="A385" s="1"/>
      <c r="B385" s="1"/>
      <c r="C385" s="1"/>
      <c r="D385" s="1"/>
      <c r="E385" s="1133"/>
      <c r="F385" s="1133"/>
      <c r="G385" s="1133"/>
      <c r="H385" s="1"/>
      <c r="I385" s="1"/>
      <c r="J385" s="1"/>
      <c r="K385" s="1"/>
      <c r="L385" s="1"/>
      <c r="M385" s="1"/>
      <c r="N385" s="1"/>
      <c r="O385" s="1133"/>
      <c r="P385" s="1133"/>
      <c r="Q385" s="1133"/>
      <c r="R385" s="1133"/>
      <c r="S385" s="1133"/>
      <c r="T385" s="1133"/>
      <c r="U385" s="1133"/>
      <c r="V385" s="1133"/>
      <c r="W385" s="1133"/>
      <c r="X385" s="1133"/>
      <c r="Y385" s="1133"/>
      <c r="Z385" s="1133"/>
      <c r="AA385" s="1133"/>
      <c r="AB385" s="1133"/>
      <c r="AC385" s="1133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</row>
    <row r="386" spans="1:42" ht="15.75" customHeight="1" x14ac:dyDescent="0.2">
      <c r="A386" s="1"/>
      <c r="B386" s="1"/>
      <c r="C386" s="1"/>
      <c r="D386" s="1"/>
      <c r="E386" s="1133"/>
      <c r="F386" s="1133"/>
      <c r="G386" s="1133"/>
      <c r="H386" s="1"/>
      <c r="I386" s="1"/>
      <c r="J386" s="1"/>
      <c r="K386" s="1"/>
      <c r="L386" s="1"/>
      <c r="M386" s="1"/>
      <c r="N386" s="1"/>
      <c r="O386" s="1133"/>
      <c r="P386" s="1133"/>
      <c r="Q386" s="1133"/>
      <c r="R386" s="1133"/>
      <c r="S386" s="1133"/>
      <c r="T386" s="1133"/>
      <c r="U386" s="1133"/>
      <c r="V386" s="1133"/>
      <c r="W386" s="1133"/>
      <c r="X386" s="1133"/>
      <c r="Y386" s="1133"/>
      <c r="Z386" s="1133"/>
      <c r="AA386" s="1133"/>
      <c r="AB386" s="1133"/>
      <c r="AC386" s="1133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</row>
    <row r="387" spans="1:42" ht="15.75" customHeight="1" x14ac:dyDescent="0.2">
      <c r="A387" s="1"/>
      <c r="B387" s="1"/>
      <c r="C387" s="1"/>
      <c r="D387" s="1"/>
      <c r="E387" s="1133"/>
      <c r="F387" s="1133"/>
      <c r="G387" s="1133"/>
      <c r="H387" s="1"/>
      <c r="I387" s="1"/>
      <c r="J387" s="1"/>
      <c r="K387" s="1"/>
      <c r="L387" s="1"/>
      <c r="M387" s="1"/>
      <c r="N387" s="1"/>
      <c r="O387" s="1133"/>
      <c r="P387" s="1133"/>
      <c r="Q387" s="1133"/>
      <c r="R387" s="1133"/>
      <c r="S387" s="1133"/>
      <c r="T387" s="1133"/>
      <c r="U387" s="1133"/>
      <c r="V387" s="1133"/>
      <c r="W387" s="1133"/>
      <c r="X387" s="1133"/>
      <c r="Y387" s="1133"/>
      <c r="Z387" s="1133"/>
      <c r="AA387" s="1133"/>
      <c r="AB387" s="1133"/>
      <c r="AC387" s="1133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</row>
    <row r="388" spans="1:42" ht="15.75" customHeight="1" x14ac:dyDescent="0.2">
      <c r="A388" s="1"/>
      <c r="B388" s="1"/>
      <c r="C388" s="1"/>
      <c r="D388" s="1"/>
      <c r="E388" s="1133"/>
      <c r="F388" s="1133"/>
      <c r="G388" s="1133"/>
      <c r="H388" s="1"/>
      <c r="I388" s="1"/>
      <c r="J388" s="1"/>
      <c r="K388" s="1"/>
      <c r="L388" s="1"/>
      <c r="M388" s="1"/>
      <c r="N388" s="1"/>
      <c r="O388" s="1133"/>
      <c r="P388" s="1133"/>
      <c r="Q388" s="1133"/>
      <c r="R388" s="1133"/>
      <c r="S388" s="1133"/>
      <c r="T388" s="1133"/>
      <c r="U388" s="1133"/>
      <c r="V388" s="1133"/>
      <c r="W388" s="1133"/>
      <c r="X388" s="1133"/>
      <c r="Y388" s="1133"/>
      <c r="Z388" s="1133"/>
      <c r="AA388" s="1133"/>
      <c r="AB388" s="1133"/>
      <c r="AC388" s="1133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</row>
    <row r="389" spans="1:42" ht="15.75" customHeight="1" x14ac:dyDescent="0.2">
      <c r="A389" s="1"/>
      <c r="B389" s="1"/>
      <c r="C389" s="1"/>
      <c r="D389" s="1"/>
      <c r="E389" s="1133"/>
      <c r="F389" s="1133"/>
      <c r="G389" s="1133"/>
      <c r="H389" s="1"/>
      <c r="I389" s="1"/>
      <c r="J389" s="1"/>
      <c r="K389" s="1"/>
      <c r="L389" s="1"/>
      <c r="M389" s="1"/>
      <c r="N389" s="1"/>
      <c r="O389" s="1133"/>
      <c r="P389" s="1133"/>
      <c r="Q389" s="1133"/>
      <c r="R389" s="1133"/>
      <c r="S389" s="1133"/>
      <c r="T389" s="1133"/>
      <c r="U389" s="1133"/>
      <c r="V389" s="1133"/>
      <c r="W389" s="1133"/>
      <c r="X389" s="1133"/>
      <c r="Y389" s="1133"/>
      <c r="Z389" s="1133"/>
      <c r="AA389" s="1133"/>
      <c r="AB389" s="1133"/>
      <c r="AC389" s="1133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</row>
    <row r="390" spans="1:42" ht="15.75" customHeight="1" x14ac:dyDescent="0.2">
      <c r="A390" s="1"/>
      <c r="B390" s="1"/>
      <c r="C390" s="1"/>
      <c r="D390" s="1"/>
      <c r="E390" s="1133"/>
      <c r="F390" s="1133"/>
      <c r="G390" s="1133"/>
      <c r="H390" s="1"/>
      <c r="I390" s="1"/>
      <c r="J390" s="1"/>
      <c r="K390" s="1"/>
      <c r="L390" s="1"/>
      <c r="M390" s="1"/>
      <c r="N390" s="1"/>
      <c r="O390" s="1133"/>
      <c r="P390" s="1133"/>
      <c r="Q390" s="1133"/>
      <c r="R390" s="1133"/>
      <c r="S390" s="1133"/>
      <c r="T390" s="1133"/>
      <c r="U390" s="1133"/>
      <c r="V390" s="1133"/>
      <c r="W390" s="1133"/>
      <c r="X390" s="1133"/>
      <c r="Y390" s="1133"/>
      <c r="Z390" s="1133"/>
      <c r="AA390" s="1133"/>
      <c r="AB390" s="1133"/>
      <c r="AC390" s="1133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</row>
    <row r="391" spans="1:42" ht="15.75" customHeight="1" x14ac:dyDescent="0.2">
      <c r="A391" s="1"/>
      <c r="B391" s="1"/>
      <c r="C391" s="1"/>
      <c r="D391" s="1"/>
      <c r="E391" s="1133"/>
      <c r="F391" s="1133"/>
      <c r="G391" s="1133"/>
      <c r="H391" s="1"/>
      <c r="I391" s="1"/>
      <c r="J391" s="1"/>
      <c r="K391" s="1"/>
      <c r="L391" s="1"/>
      <c r="M391" s="1"/>
      <c r="N391" s="1"/>
      <c r="O391" s="1133"/>
      <c r="P391" s="1133"/>
      <c r="Q391" s="1133"/>
      <c r="R391" s="1133"/>
      <c r="S391" s="1133"/>
      <c r="T391" s="1133"/>
      <c r="U391" s="1133"/>
      <c r="V391" s="1133"/>
      <c r="W391" s="1133"/>
      <c r="X391" s="1133"/>
      <c r="Y391" s="1133"/>
      <c r="Z391" s="1133"/>
      <c r="AA391" s="1133"/>
      <c r="AB391" s="1133"/>
      <c r="AC391" s="1133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</row>
    <row r="392" spans="1:42" ht="15.75" customHeight="1" x14ac:dyDescent="0.2">
      <c r="A392" s="1"/>
      <c r="B392" s="1"/>
      <c r="C392" s="1"/>
      <c r="D392" s="1"/>
      <c r="E392" s="1133"/>
      <c r="F392" s="1133"/>
      <c r="G392" s="1133"/>
      <c r="H392" s="1"/>
      <c r="I392" s="1"/>
      <c r="J392" s="1"/>
      <c r="K392" s="1"/>
      <c r="L392" s="1"/>
      <c r="M392" s="1"/>
      <c r="N392" s="1"/>
      <c r="O392" s="1133"/>
      <c r="P392" s="1133"/>
      <c r="Q392" s="1133"/>
      <c r="R392" s="1133"/>
      <c r="S392" s="1133"/>
      <c r="T392" s="1133"/>
      <c r="U392" s="1133"/>
      <c r="V392" s="1133"/>
      <c r="W392" s="1133"/>
      <c r="X392" s="1133"/>
      <c r="Y392" s="1133"/>
      <c r="Z392" s="1133"/>
      <c r="AA392" s="1133"/>
      <c r="AB392" s="1133"/>
      <c r="AC392" s="1133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</row>
    <row r="393" spans="1:42" ht="15.75" customHeight="1" x14ac:dyDescent="0.2">
      <c r="A393" s="1"/>
      <c r="B393" s="1"/>
      <c r="C393" s="1"/>
      <c r="D393" s="1"/>
      <c r="E393" s="1133"/>
      <c r="F393" s="1133"/>
      <c r="G393" s="1133"/>
      <c r="H393" s="1"/>
      <c r="I393" s="1"/>
      <c r="J393" s="1"/>
      <c r="K393" s="1"/>
      <c r="L393" s="1"/>
      <c r="M393" s="1"/>
      <c r="N393" s="1"/>
      <c r="O393" s="1133"/>
      <c r="P393" s="1133"/>
      <c r="Q393" s="1133"/>
      <c r="R393" s="1133"/>
      <c r="S393" s="1133"/>
      <c r="T393" s="1133"/>
      <c r="U393" s="1133"/>
      <c r="V393" s="1133"/>
      <c r="W393" s="1133"/>
      <c r="X393" s="1133"/>
      <c r="Y393" s="1133"/>
      <c r="Z393" s="1133"/>
      <c r="AA393" s="1133"/>
      <c r="AB393" s="1133"/>
      <c r="AC393" s="1133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</row>
    <row r="394" spans="1:42" ht="15.75" customHeight="1" x14ac:dyDescent="0.2">
      <c r="A394" s="1"/>
      <c r="B394" s="1"/>
      <c r="C394" s="1"/>
      <c r="D394" s="1"/>
      <c r="E394" s="1133"/>
      <c r="F394" s="1133"/>
      <c r="G394" s="1133"/>
      <c r="H394" s="1"/>
      <c r="I394" s="1"/>
      <c r="J394" s="1"/>
      <c r="K394" s="1"/>
      <c r="L394" s="1"/>
      <c r="M394" s="1"/>
      <c r="N394" s="1"/>
      <c r="O394" s="1133"/>
      <c r="P394" s="1133"/>
      <c r="Q394" s="1133"/>
      <c r="R394" s="1133"/>
      <c r="S394" s="1133"/>
      <c r="T394" s="1133"/>
      <c r="U394" s="1133"/>
      <c r="V394" s="1133"/>
      <c r="W394" s="1133"/>
      <c r="X394" s="1133"/>
      <c r="Y394" s="1133"/>
      <c r="Z394" s="1133"/>
      <c r="AA394" s="1133"/>
      <c r="AB394" s="1133"/>
      <c r="AC394" s="1133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</row>
    <row r="395" spans="1:42" ht="15.75" customHeight="1" x14ac:dyDescent="0.2">
      <c r="A395" s="1"/>
      <c r="B395" s="1"/>
      <c r="C395" s="1"/>
      <c r="D395" s="1"/>
      <c r="E395" s="1133"/>
      <c r="F395" s="1133"/>
      <c r="G395" s="1133"/>
      <c r="H395" s="1"/>
      <c r="I395" s="1"/>
      <c r="J395" s="1"/>
      <c r="K395" s="1"/>
      <c r="L395" s="1"/>
      <c r="M395" s="1"/>
      <c r="N395" s="1"/>
      <c r="O395" s="1133"/>
      <c r="P395" s="1133"/>
      <c r="Q395" s="1133"/>
      <c r="R395" s="1133"/>
      <c r="S395" s="1133"/>
      <c r="T395" s="1133"/>
      <c r="U395" s="1133"/>
      <c r="V395" s="1133"/>
      <c r="W395" s="1133"/>
      <c r="X395" s="1133"/>
      <c r="Y395" s="1133"/>
      <c r="Z395" s="1133"/>
      <c r="AA395" s="1133"/>
      <c r="AB395" s="1133"/>
      <c r="AC395" s="1133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</row>
    <row r="396" spans="1:42" ht="15.75" customHeight="1" x14ac:dyDescent="0.2">
      <c r="A396" s="1"/>
      <c r="B396" s="1"/>
      <c r="C396" s="1"/>
      <c r="D396" s="1"/>
      <c r="E396" s="1133"/>
      <c r="F396" s="1133"/>
      <c r="G396" s="1133"/>
      <c r="H396" s="1"/>
      <c r="I396" s="1"/>
      <c r="J396" s="1"/>
      <c r="K396" s="1"/>
      <c r="L396" s="1"/>
      <c r="M396" s="1"/>
      <c r="N396" s="1"/>
      <c r="O396" s="1133"/>
      <c r="P396" s="1133"/>
      <c r="Q396" s="1133"/>
      <c r="R396" s="1133"/>
      <c r="S396" s="1133"/>
      <c r="T396" s="1133"/>
      <c r="U396" s="1133"/>
      <c r="V396" s="1133"/>
      <c r="W396" s="1133"/>
      <c r="X396" s="1133"/>
      <c r="Y396" s="1133"/>
      <c r="Z396" s="1133"/>
      <c r="AA396" s="1133"/>
      <c r="AB396" s="1133"/>
      <c r="AC396" s="1133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</row>
    <row r="397" spans="1:42" ht="15.75" customHeight="1" x14ac:dyDescent="0.2">
      <c r="A397" s="1"/>
      <c r="B397" s="1"/>
      <c r="C397" s="1"/>
      <c r="D397" s="1"/>
      <c r="E397" s="1133"/>
      <c r="F397" s="1133"/>
      <c r="G397" s="1133"/>
      <c r="H397" s="1"/>
      <c r="I397" s="1"/>
      <c r="J397" s="1"/>
      <c r="K397" s="1"/>
      <c r="L397" s="1"/>
      <c r="M397" s="1"/>
      <c r="N397" s="1"/>
      <c r="O397" s="1133"/>
      <c r="P397" s="1133"/>
      <c r="Q397" s="1133"/>
      <c r="R397" s="1133"/>
      <c r="S397" s="1133"/>
      <c r="T397" s="1133"/>
      <c r="U397" s="1133"/>
      <c r="V397" s="1133"/>
      <c r="W397" s="1133"/>
      <c r="X397" s="1133"/>
      <c r="Y397" s="1133"/>
      <c r="Z397" s="1133"/>
      <c r="AA397" s="1133"/>
      <c r="AB397" s="1133"/>
      <c r="AC397" s="1133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</row>
    <row r="398" spans="1:42" ht="15.75" customHeight="1" x14ac:dyDescent="0.2">
      <c r="A398" s="1"/>
      <c r="B398" s="1"/>
      <c r="C398" s="1"/>
      <c r="D398" s="1"/>
      <c r="E398" s="1133"/>
      <c r="F398" s="1133"/>
      <c r="G398" s="1133"/>
      <c r="H398" s="1"/>
      <c r="I398" s="1"/>
      <c r="J398" s="1"/>
      <c r="K398" s="1"/>
      <c r="L398" s="1"/>
      <c r="M398" s="1"/>
      <c r="N398" s="1"/>
      <c r="O398" s="1133"/>
      <c r="P398" s="1133"/>
      <c r="Q398" s="1133"/>
      <c r="R398" s="1133"/>
      <c r="S398" s="1133"/>
      <c r="T398" s="1133"/>
      <c r="U398" s="1133"/>
      <c r="V398" s="1133"/>
      <c r="W398" s="1133"/>
      <c r="X398" s="1133"/>
      <c r="Y398" s="1133"/>
      <c r="Z398" s="1133"/>
      <c r="AA398" s="1133"/>
      <c r="AB398" s="1133"/>
      <c r="AC398" s="1133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</row>
    <row r="399" spans="1:42" ht="15.75" customHeight="1" x14ac:dyDescent="0.2">
      <c r="A399" s="1"/>
      <c r="B399" s="1"/>
      <c r="C399" s="1"/>
      <c r="D399" s="1"/>
      <c r="E399" s="1133"/>
      <c r="F399" s="1133"/>
      <c r="G399" s="1133"/>
      <c r="H399" s="1"/>
      <c r="I399" s="1"/>
      <c r="J399" s="1"/>
      <c r="K399" s="1"/>
      <c r="L399" s="1"/>
      <c r="M399" s="1"/>
      <c r="N399" s="1"/>
      <c r="O399" s="1133"/>
      <c r="P399" s="1133"/>
      <c r="Q399" s="1133"/>
      <c r="R399" s="1133"/>
      <c r="S399" s="1133"/>
      <c r="T399" s="1133"/>
      <c r="U399" s="1133"/>
      <c r="V399" s="1133"/>
      <c r="W399" s="1133"/>
      <c r="X399" s="1133"/>
      <c r="Y399" s="1133"/>
      <c r="Z399" s="1133"/>
      <c r="AA399" s="1133"/>
      <c r="AB399" s="1133"/>
      <c r="AC399" s="1133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</row>
    <row r="400" spans="1:42" ht="15.75" customHeight="1" x14ac:dyDescent="0.2">
      <c r="A400" s="1"/>
      <c r="B400" s="1"/>
      <c r="C400" s="1"/>
      <c r="D400" s="1"/>
      <c r="E400" s="1133"/>
      <c r="F400" s="1133"/>
      <c r="G400" s="1133"/>
      <c r="H400" s="1"/>
      <c r="I400" s="1"/>
      <c r="J400" s="1"/>
      <c r="K400" s="1"/>
      <c r="L400" s="1"/>
      <c r="M400" s="1"/>
      <c r="N400" s="1"/>
      <c r="O400" s="1133"/>
      <c r="P400" s="1133"/>
      <c r="Q400" s="1133"/>
      <c r="R400" s="1133"/>
      <c r="S400" s="1133"/>
      <c r="T400" s="1133"/>
      <c r="U400" s="1133"/>
      <c r="V400" s="1133"/>
      <c r="W400" s="1133"/>
      <c r="X400" s="1133"/>
      <c r="Y400" s="1133"/>
      <c r="Z400" s="1133"/>
      <c r="AA400" s="1133"/>
      <c r="AB400" s="1133"/>
      <c r="AC400" s="1133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</row>
    <row r="401" spans="1:42" ht="15.75" customHeight="1" x14ac:dyDescent="0.2">
      <c r="A401" s="1"/>
      <c r="B401" s="1"/>
      <c r="C401" s="1"/>
      <c r="D401" s="1"/>
      <c r="E401" s="1133"/>
      <c r="F401" s="1133"/>
      <c r="G401" s="1133"/>
      <c r="H401" s="1"/>
      <c r="I401" s="1"/>
      <c r="J401" s="1"/>
      <c r="K401" s="1"/>
      <c r="L401" s="1"/>
      <c r="M401" s="1"/>
      <c r="N401" s="1"/>
      <c r="O401" s="1133"/>
      <c r="P401" s="1133"/>
      <c r="Q401" s="1133"/>
      <c r="R401" s="1133"/>
      <c r="S401" s="1133"/>
      <c r="T401" s="1133"/>
      <c r="U401" s="1133"/>
      <c r="V401" s="1133"/>
      <c r="W401" s="1133"/>
      <c r="X401" s="1133"/>
      <c r="Y401" s="1133"/>
      <c r="Z401" s="1133"/>
      <c r="AA401" s="1133"/>
      <c r="AB401" s="1133"/>
      <c r="AC401" s="1133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</row>
    <row r="402" spans="1:42" ht="15.75" customHeight="1" x14ac:dyDescent="0.2">
      <c r="A402" s="1"/>
      <c r="B402" s="1"/>
      <c r="C402" s="1"/>
      <c r="D402" s="1"/>
      <c r="E402" s="1133"/>
      <c r="F402" s="1133"/>
      <c r="G402" s="1133"/>
      <c r="H402" s="1"/>
      <c r="I402" s="1"/>
      <c r="J402" s="1"/>
      <c r="K402" s="1"/>
      <c r="L402" s="1"/>
      <c r="M402" s="1"/>
      <c r="N402" s="1"/>
      <c r="O402" s="1133"/>
      <c r="P402" s="1133"/>
      <c r="Q402" s="1133"/>
      <c r="R402" s="1133"/>
      <c r="S402" s="1133"/>
      <c r="T402" s="1133"/>
      <c r="U402" s="1133"/>
      <c r="V402" s="1133"/>
      <c r="W402" s="1133"/>
      <c r="X402" s="1133"/>
      <c r="Y402" s="1133"/>
      <c r="Z402" s="1133"/>
      <c r="AA402" s="1133"/>
      <c r="AB402" s="1133"/>
      <c r="AC402" s="1133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</row>
    <row r="403" spans="1:42" ht="15.75" customHeight="1" x14ac:dyDescent="0.2">
      <c r="A403" s="1"/>
      <c r="B403" s="1"/>
      <c r="C403" s="1"/>
      <c r="D403" s="1"/>
      <c r="E403" s="1133"/>
      <c r="F403" s="1133"/>
      <c r="G403" s="1133"/>
      <c r="H403" s="1"/>
      <c r="I403" s="1"/>
      <c r="J403" s="1"/>
      <c r="K403" s="1"/>
      <c r="L403" s="1"/>
      <c r="M403" s="1"/>
      <c r="N403" s="1"/>
      <c r="O403" s="1133"/>
      <c r="P403" s="1133"/>
      <c r="Q403" s="1133"/>
      <c r="R403" s="1133"/>
      <c r="S403" s="1133"/>
      <c r="T403" s="1133"/>
      <c r="U403" s="1133"/>
      <c r="V403" s="1133"/>
      <c r="W403" s="1133"/>
      <c r="X403" s="1133"/>
      <c r="Y403" s="1133"/>
      <c r="Z403" s="1133"/>
      <c r="AA403" s="1133"/>
      <c r="AB403" s="1133"/>
      <c r="AC403" s="1133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</row>
    <row r="404" spans="1:42" ht="15.75" customHeight="1" x14ac:dyDescent="0.2">
      <c r="A404" s="1"/>
      <c r="B404" s="1"/>
      <c r="C404" s="1"/>
      <c r="D404" s="1"/>
      <c r="E404" s="1133"/>
      <c r="F404" s="1133"/>
      <c r="G404" s="1133"/>
      <c r="H404" s="1"/>
      <c r="I404" s="1"/>
      <c r="J404" s="1"/>
      <c r="K404" s="1"/>
      <c r="L404" s="1"/>
      <c r="M404" s="1"/>
      <c r="N404" s="1"/>
      <c r="O404" s="1133"/>
      <c r="P404" s="1133"/>
      <c r="Q404" s="1133"/>
      <c r="R404" s="1133"/>
      <c r="S404" s="1133"/>
      <c r="T404" s="1133"/>
      <c r="U404" s="1133"/>
      <c r="V404" s="1133"/>
      <c r="W404" s="1133"/>
      <c r="X404" s="1133"/>
      <c r="Y404" s="1133"/>
      <c r="Z404" s="1133"/>
      <c r="AA404" s="1133"/>
      <c r="AB404" s="1133"/>
      <c r="AC404" s="1133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</row>
    <row r="405" spans="1:42" ht="15.75" customHeight="1" x14ac:dyDescent="0.2">
      <c r="A405" s="1"/>
      <c r="B405" s="1"/>
      <c r="C405" s="1"/>
      <c r="D405" s="1"/>
      <c r="E405" s="1133"/>
      <c r="F405" s="1133"/>
      <c r="G405" s="1133"/>
      <c r="H405" s="1"/>
      <c r="I405" s="1"/>
      <c r="J405" s="1"/>
      <c r="K405" s="1"/>
      <c r="L405" s="1"/>
      <c r="M405" s="1"/>
      <c r="N405" s="1"/>
      <c r="O405" s="1133"/>
      <c r="P405" s="1133"/>
      <c r="Q405" s="1133"/>
      <c r="R405" s="1133"/>
      <c r="S405" s="1133"/>
      <c r="T405" s="1133"/>
      <c r="U405" s="1133"/>
      <c r="V405" s="1133"/>
      <c r="W405" s="1133"/>
      <c r="X405" s="1133"/>
      <c r="Y405" s="1133"/>
      <c r="Z405" s="1133"/>
      <c r="AA405" s="1133"/>
      <c r="AB405" s="1133"/>
      <c r="AC405" s="1133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</row>
    <row r="406" spans="1:42" ht="15.75" customHeight="1" x14ac:dyDescent="0.2">
      <c r="A406" s="1"/>
      <c r="B406" s="1"/>
      <c r="C406" s="1"/>
      <c r="D406" s="1"/>
      <c r="E406" s="1133"/>
      <c r="F406" s="1133"/>
      <c r="G406" s="1133"/>
      <c r="H406" s="1"/>
      <c r="I406" s="1"/>
      <c r="J406" s="1"/>
      <c r="K406" s="1"/>
      <c r="L406" s="1"/>
      <c r="M406" s="1"/>
      <c r="N406" s="1"/>
      <c r="O406" s="1133"/>
      <c r="P406" s="1133"/>
      <c r="Q406" s="1133"/>
      <c r="R406" s="1133"/>
      <c r="S406" s="1133"/>
      <c r="T406" s="1133"/>
      <c r="U406" s="1133"/>
      <c r="V406" s="1133"/>
      <c r="W406" s="1133"/>
      <c r="X406" s="1133"/>
      <c r="Y406" s="1133"/>
      <c r="Z406" s="1133"/>
      <c r="AA406" s="1133"/>
      <c r="AB406" s="1133"/>
      <c r="AC406" s="1133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</row>
    <row r="407" spans="1:42" ht="15.75" customHeight="1" x14ac:dyDescent="0.2">
      <c r="A407" s="1"/>
      <c r="B407" s="1"/>
      <c r="C407" s="1"/>
      <c r="D407" s="1"/>
      <c r="E407" s="1133"/>
      <c r="F407" s="1133"/>
      <c r="G407" s="1133"/>
      <c r="H407" s="1"/>
      <c r="I407" s="1"/>
      <c r="J407" s="1"/>
      <c r="K407" s="1"/>
      <c r="L407" s="1"/>
      <c r="M407" s="1"/>
      <c r="N407" s="1"/>
      <c r="O407" s="1133"/>
      <c r="P407" s="1133"/>
      <c r="Q407" s="1133"/>
      <c r="R407" s="1133"/>
      <c r="S407" s="1133"/>
      <c r="T407" s="1133"/>
      <c r="U407" s="1133"/>
      <c r="V407" s="1133"/>
      <c r="W407" s="1133"/>
      <c r="X407" s="1133"/>
      <c r="Y407" s="1133"/>
      <c r="Z407" s="1133"/>
      <c r="AA407" s="1133"/>
      <c r="AB407" s="1133"/>
      <c r="AC407" s="1133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</row>
    <row r="408" spans="1:42" ht="15.75" customHeight="1" x14ac:dyDescent="0.2">
      <c r="A408" s="1"/>
      <c r="B408" s="1"/>
      <c r="C408" s="1"/>
      <c r="D408" s="1"/>
      <c r="E408" s="1133"/>
      <c r="F408" s="1133"/>
      <c r="G408" s="1133"/>
      <c r="H408" s="1"/>
      <c r="I408" s="1"/>
      <c r="J408" s="1"/>
      <c r="K408" s="1"/>
      <c r="L408" s="1"/>
      <c r="M408" s="1"/>
      <c r="N408" s="1"/>
      <c r="O408" s="1133"/>
      <c r="P408" s="1133"/>
      <c r="Q408" s="1133"/>
      <c r="R408" s="1133"/>
      <c r="S408" s="1133"/>
      <c r="T408" s="1133"/>
      <c r="U408" s="1133"/>
      <c r="V408" s="1133"/>
      <c r="W408" s="1133"/>
      <c r="X408" s="1133"/>
      <c r="Y408" s="1133"/>
      <c r="Z408" s="1133"/>
      <c r="AA408" s="1133"/>
      <c r="AB408" s="1133"/>
      <c r="AC408" s="1133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</row>
    <row r="409" spans="1:42" ht="15.75" customHeight="1" x14ac:dyDescent="0.2">
      <c r="A409" s="1"/>
      <c r="B409" s="1"/>
      <c r="C409" s="1"/>
      <c r="D409" s="1"/>
      <c r="E409" s="1133"/>
      <c r="F409" s="1133"/>
      <c r="G409" s="1133"/>
      <c r="H409" s="1"/>
      <c r="I409" s="1"/>
      <c r="J409" s="1"/>
      <c r="K409" s="1"/>
      <c r="L409" s="1"/>
      <c r="M409" s="1"/>
      <c r="N409" s="1"/>
      <c r="O409" s="1133"/>
      <c r="P409" s="1133"/>
      <c r="Q409" s="1133"/>
      <c r="R409" s="1133"/>
      <c r="S409" s="1133"/>
      <c r="T409" s="1133"/>
      <c r="U409" s="1133"/>
      <c r="V409" s="1133"/>
      <c r="W409" s="1133"/>
      <c r="X409" s="1133"/>
      <c r="Y409" s="1133"/>
      <c r="Z409" s="1133"/>
      <c r="AA409" s="1133"/>
      <c r="AB409" s="1133"/>
      <c r="AC409" s="1133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</row>
    <row r="410" spans="1:42" ht="15.75" customHeight="1" x14ac:dyDescent="0.2">
      <c r="A410" s="1"/>
      <c r="B410" s="1"/>
      <c r="C410" s="1"/>
      <c r="D410" s="1"/>
      <c r="E410" s="1133"/>
      <c r="F410" s="1133"/>
      <c r="G410" s="1133"/>
      <c r="H410" s="1"/>
      <c r="I410" s="1"/>
      <c r="J410" s="1"/>
      <c r="K410" s="1"/>
      <c r="L410" s="1"/>
      <c r="M410" s="1"/>
      <c r="N410" s="1"/>
      <c r="O410" s="1133"/>
      <c r="P410" s="1133"/>
      <c r="Q410" s="1133"/>
      <c r="R410" s="1133"/>
      <c r="S410" s="1133"/>
      <c r="T410" s="1133"/>
      <c r="U410" s="1133"/>
      <c r="V410" s="1133"/>
      <c r="W410" s="1133"/>
      <c r="X410" s="1133"/>
      <c r="Y410" s="1133"/>
      <c r="Z410" s="1133"/>
      <c r="AA410" s="1133"/>
      <c r="AB410" s="1133"/>
      <c r="AC410" s="1133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</row>
    <row r="411" spans="1:42" ht="15.75" customHeight="1" x14ac:dyDescent="0.2">
      <c r="A411" s="1"/>
      <c r="B411" s="1"/>
      <c r="C411" s="1"/>
      <c r="D411" s="1"/>
      <c r="E411" s="1133"/>
      <c r="F411" s="1133"/>
      <c r="G411" s="1133"/>
      <c r="H411" s="1"/>
      <c r="I411" s="1"/>
      <c r="J411" s="1"/>
      <c r="K411" s="1"/>
      <c r="L411" s="1"/>
      <c r="M411" s="1"/>
      <c r="N411" s="1"/>
      <c r="O411" s="1133"/>
      <c r="P411" s="1133"/>
      <c r="Q411" s="1133"/>
      <c r="R411" s="1133"/>
      <c r="S411" s="1133"/>
      <c r="T411" s="1133"/>
      <c r="U411" s="1133"/>
      <c r="V411" s="1133"/>
      <c r="W411" s="1133"/>
      <c r="X411" s="1133"/>
      <c r="Y411" s="1133"/>
      <c r="Z411" s="1133"/>
      <c r="AA411" s="1133"/>
      <c r="AB411" s="1133"/>
      <c r="AC411" s="1133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</row>
    <row r="412" spans="1:42" ht="15.75" customHeight="1" x14ac:dyDescent="0.2">
      <c r="A412" s="1"/>
      <c r="B412" s="1"/>
      <c r="C412" s="1"/>
      <c r="D412" s="1"/>
      <c r="E412" s="1133"/>
      <c r="F412" s="1133"/>
      <c r="G412" s="1133"/>
      <c r="H412" s="1"/>
      <c r="I412" s="1"/>
      <c r="J412" s="1"/>
      <c r="K412" s="1"/>
      <c r="L412" s="1"/>
      <c r="M412" s="1"/>
      <c r="N412" s="1"/>
      <c r="O412" s="1133"/>
      <c r="P412" s="1133"/>
      <c r="Q412" s="1133"/>
      <c r="R412" s="1133"/>
      <c r="S412" s="1133"/>
      <c r="T412" s="1133"/>
      <c r="U412" s="1133"/>
      <c r="V412" s="1133"/>
      <c r="W412" s="1133"/>
      <c r="X412" s="1133"/>
      <c r="Y412" s="1133"/>
      <c r="Z412" s="1133"/>
      <c r="AA412" s="1133"/>
      <c r="AB412" s="1133"/>
      <c r="AC412" s="1133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</row>
    <row r="413" spans="1:42" ht="15.75" customHeight="1" x14ac:dyDescent="0.2">
      <c r="A413" s="1"/>
      <c r="B413" s="1"/>
      <c r="C413" s="1"/>
      <c r="D413" s="1"/>
      <c r="E413" s="1133"/>
      <c r="F413" s="1133"/>
      <c r="G413" s="1133"/>
      <c r="H413" s="1"/>
      <c r="I413" s="1"/>
      <c r="J413" s="1"/>
      <c r="K413" s="1"/>
      <c r="L413" s="1"/>
      <c r="M413" s="1"/>
      <c r="N413" s="1"/>
      <c r="O413" s="1133"/>
      <c r="P413" s="1133"/>
      <c r="Q413" s="1133"/>
      <c r="R413" s="1133"/>
      <c r="S413" s="1133"/>
      <c r="T413" s="1133"/>
      <c r="U413" s="1133"/>
      <c r="V413" s="1133"/>
      <c r="W413" s="1133"/>
      <c r="X413" s="1133"/>
      <c r="Y413" s="1133"/>
      <c r="Z413" s="1133"/>
      <c r="AA413" s="1133"/>
      <c r="AB413" s="1133"/>
      <c r="AC413" s="1133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</row>
    <row r="414" spans="1:42" ht="15.75" customHeight="1" x14ac:dyDescent="0.2">
      <c r="A414" s="1"/>
      <c r="B414" s="1"/>
      <c r="C414" s="1"/>
      <c r="D414" s="1"/>
      <c r="E414" s="1133"/>
      <c r="F414" s="1133"/>
      <c r="G414" s="1133"/>
      <c r="H414" s="1"/>
      <c r="I414" s="1"/>
      <c r="J414" s="1"/>
      <c r="K414" s="1"/>
      <c r="L414" s="1"/>
      <c r="M414" s="1"/>
      <c r="N414" s="1"/>
      <c r="O414" s="1133"/>
      <c r="P414" s="1133"/>
      <c r="Q414" s="1133"/>
      <c r="R414" s="1133"/>
      <c r="S414" s="1133"/>
      <c r="T414" s="1133"/>
      <c r="U414" s="1133"/>
      <c r="V414" s="1133"/>
      <c r="W414" s="1133"/>
      <c r="X414" s="1133"/>
      <c r="Y414" s="1133"/>
      <c r="Z414" s="1133"/>
      <c r="AA414" s="1133"/>
      <c r="AB414" s="1133"/>
      <c r="AC414" s="1133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</row>
    <row r="415" spans="1:42" ht="15.75" customHeight="1" x14ac:dyDescent="0.2">
      <c r="A415" s="1"/>
      <c r="B415" s="1"/>
      <c r="C415" s="1"/>
      <c r="D415" s="1"/>
      <c r="E415" s="1133"/>
      <c r="F415" s="1133"/>
      <c r="G415" s="1133"/>
      <c r="H415" s="1"/>
      <c r="I415" s="1"/>
      <c r="J415" s="1"/>
      <c r="K415" s="1"/>
      <c r="L415" s="1"/>
      <c r="M415" s="1"/>
      <c r="N415" s="1"/>
      <c r="O415" s="1133"/>
      <c r="P415" s="1133"/>
      <c r="Q415" s="1133"/>
      <c r="R415" s="1133"/>
      <c r="S415" s="1133"/>
      <c r="T415" s="1133"/>
      <c r="U415" s="1133"/>
      <c r="V415" s="1133"/>
      <c r="W415" s="1133"/>
      <c r="X415" s="1133"/>
      <c r="Y415" s="1133"/>
      <c r="Z415" s="1133"/>
      <c r="AA415" s="1133"/>
      <c r="AB415" s="1133"/>
      <c r="AC415" s="1133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</row>
    <row r="416" spans="1:42" ht="15.75" customHeight="1" x14ac:dyDescent="0.2">
      <c r="A416" s="1"/>
      <c r="B416" s="1"/>
      <c r="C416" s="1"/>
      <c r="D416" s="1"/>
      <c r="E416" s="1133"/>
      <c r="F416" s="1133"/>
      <c r="G416" s="1133"/>
      <c r="H416" s="1"/>
      <c r="I416" s="1"/>
      <c r="J416" s="1"/>
      <c r="K416" s="1"/>
      <c r="L416" s="1"/>
      <c r="M416" s="1"/>
      <c r="N416" s="1"/>
      <c r="O416" s="1133"/>
      <c r="P416" s="1133"/>
      <c r="Q416" s="1133"/>
      <c r="R416" s="1133"/>
      <c r="S416" s="1133"/>
      <c r="T416" s="1133"/>
      <c r="U416" s="1133"/>
      <c r="V416" s="1133"/>
      <c r="W416" s="1133"/>
      <c r="X416" s="1133"/>
      <c r="Y416" s="1133"/>
      <c r="Z416" s="1133"/>
      <c r="AA416" s="1133"/>
      <c r="AB416" s="1133"/>
      <c r="AC416" s="1133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</row>
    <row r="417" spans="1:42" ht="15.75" customHeight="1" x14ac:dyDescent="0.2">
      <c r="A417" s="1"/>
      <c r="B417" s="1"/>
      <c r="C417" s="1"/>
      <c r="D417" s="1"/>
      <c r="E417" s="1133"/>
      <c r="F417" s="1133"/>
      <c r="G417" s="1133"/>
      <c r="H417" s="1"/>
      <c r="I417" s="1"/>
      <c r="J417" s="1"/>
      <c r="K417" s="1"/>
      <c r="L417" s="1"/>
      <c r="M417" s="1"/>
      <c r="N417" s="1"/>
      <c r="O417" s="1133"/>
      <c r="P417" s="1133"/>
      <c r="Q417" s="1133"/>
      <c r="R417" s="1133"/>
      <c r="S417" s="1133"/>
      <c r="T417" s="1133"/>
      <c r="U417" s="1133"/>
      <c r="V417" s="1133"/>
      <c r="W417" s="1133"/>
      <c r="X417" s="1133"/>
      <c r="Y417" s="1133"/>
      <c r="Z417" s="1133"/>
      <c r="AA417" s="1133"/>
      <c r="AB417" s="1133"/>
      <c r="AC417" s="1133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</row>
    <row r="418" spans="1:42" ht="15.75" customHeight="1" x14ac:dyDescent="0.2">
      <c r="A418" s="1"/>
      <c r="B418" s="1"/>
      <c r="C418" s="1"/>
      <c r="D418" s="1"/>
      <c r="E418" s="1133"/>
      <c r="F418" s="1133"/>
      <c r="G418" s="1133"/>
      <c r="H418" s="1"/>
      <c r="I418" s="1"/>
      <c r="J418" s="1"/>
      <c r="K418" s="1"/>
      <c r="L418" s="1"/>
      <c r="M418" s="1"/>
      <c r="N418" s="1"/>
      <c r="O418" s="1133"/>
      <c r="P418" s="1133"/>
      <c r="Q418" s="1133"/>
      <c r="R418" s="1133"/>
      <c r="S418" s="1133"/>
      <c r="T418" s="1133"/>
      <c r="U418" s="1133"/>
      <c r="V418" s="1133"/>
      <c r="W418" s="1133"/>
      <c r="X418" s="1133"/>
      <c r="Y418" s="1133"/>
      <c r="Z418" s="1133"/>
      <c r="AA418" s="1133"/>
      <c r="AB418" s="1133"/>
      <c r="AC418" s="1133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</row>
    <row r="419" spans="1:42" ht="15.75" customHeight="1" x14ac:dyDescent="0.2">
      <c r="A419" s="1"/>
      <c r="B419" s="1"/>
      <c r="C419" s="1"/>
      <c r="D419" s="1"/>
      <c r="E419" s="1133"/>
      <c r="F419" s="1133"/>
      <c r="G419" s="1133"/>
      <c r="H419" s="1"/>
      <c r="I419" s="1"/>
      <c r="J419" s="1"/>
      <c r="K419" s="1"/>
      <c r="L419" s="1"/>
      <c r="M419" s="1"/>
      <c r="N419" s="1"/>
      <c r="O419" s="1133"/>
      <c r="P419" s="1133"/>
      <c r="Q419" s="1133"/>
      <c r="R419" s="1133"/>
      <c r="S419" s="1133"/>
      <c r="T419" s="1133"/>
      <c r="U419" s="1133"/>
      <c r="V419" s="1133"/>
      <c r="W419" s="1133"/>
      <c r="X419" s="1133"/>
      <c r="Y419" s="1133"/>
      <c r="Z419" s="1133"/>
      <c r="AA419" s="1133"/>
      <c r="AB419" s="1133"/>
      <c r="AC419" s="1133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</row>
    <row r="420" spans="1:42" ht="15.75" customHeight="1" x14ac:dyDescent="0.2">
      <c r="A420" s="1"/>
      <c r="B420" s="1"/>
      <c r="C420" s="1"/>
      <c r="D420" s="1"/>
      <c r="E420" s="1133"/>
      <c r="F420" s="1133"/>
      <c r="G420" s="1133"/>
      <c r="H420" s="1"/>
      <c r="I420" s="1"/>
      <c r="J420" s="1"/>
      <c r="K420" s="1"/>
      <c r="L420" s="1"/>
      <c r="M420" s="1"/>
      <c r="N420" s="1"/>
      <c r="O420" s="1133"/>
      <c r="P420" s="1133"/>
      <c r="Q420" s="1133"/>
      <c r="R420" s="1133"/>
      <c r="S420" s="1133"/>
      <c r="T420" s="1133"/>
      <c r="U420" s="1133"/>
      <c r="V420" s="1133"/>
      <c r="W420" s="1133"/>
      <c r="X420" s="1133"/>
      <c r="Y420" s="1133"/>
      <c r="Z420" s="1133"/>
      <c r="AA420" s="1133"/>
      <c r="AB420" s="1133"/>
      <c r="AC420" s="1133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</row>
    <row r="421" spans="1:42" ht="15.75" customHeight="1" x14ac:dyDescent="0.2">
      <c r="A421" s="1"/>
      <c r="B421" s="1"/>
      <c r="C421" s="1"/>
      <c r="D421" s="1"/>
      <c r="E421" s="1133"/>
      <c r="F421" s="1133"/>
      <c r="G421" s="1133"/>
      <c r="H421" s="1"/>
      <c r="I421" s="1"/>
      <c r="J421" s="1"/>
      <c r="K421" s="1"/>
      <c r="L421" s="1"/>
      <c r="M421" s="1"/>
      <c r="N421" s="1"/>
      <c r="O421" s="1133"/>
      <c r="P421" s="1133"/>
      <c r="Q421" s="1133"/>
      <c r="R421" s="1133"/>
      <c r="S421" s="1133"/>
      <c r="T421" s="1133"/>
      <c r="U421" s="1133"/>
      <c r="V421" s="1133"/>
      <c r="W421" s="1133"/>
      <c r="X421" s="1133"/>
      <c r="Y421" s="1133"/>
      <c r="Z421" s="1133"/>
      <c r="AA421" s="1133"/>
      <c r="AB421" s="1133"/>
      <c r="AC421" s="1133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</row>
    <row r="422" spans="1:42" ht="15.75" customHeight="1" x14ac:dyDescent="0.2">
      <c r="A422" s="1"/>
      <c r="B422" s="1"/>
      <c r="C422" s="1"/>
      <c r="D422" s="1"/>
      <c r="E422" s="1133"/>
      <c r="F422" s="1133"/>
      <c r="G422" s="1133"/>
      <c r="H422" s="1"/>
      <c r="I422" s="1"/>
      <c r="J422" s="1"/>
      <c r="K422" s="1"/>
      <c r="L422" s="1"/>
      <c r="M422" s="1"/>
      <c r="N422" s="1"/>
      <c r="O422" s="1133"/>
      <c r="P422" s="1133"/>
      <c r="Q422" s="1133"/>
      <c r="R422" s="1133"/>
      <c r="S422" s="1133"/>
      <c r="T422" s="1133"/>
      <c r="U422" s="1133"/>
      <c r="V422" s="1133"/>
      <c r="W422" s="1133"/>
      <c r="X422" s="1133"/>
      <c r="Y422" s="1133"/>
      <c r="Z422" s="1133"/>
      <c r="AA422" s="1133"/>
      <c r="AB422" s="1133"/>
      <c r="AC422" s="1133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</row>
    <row r="423" spans="1:42" ht="15.75" customHeight="1" x14ac:dyDescent="0.2">
      <c r="A423" s="1"/>
      <c r="B423" s="1"/>
      <c r="C423" s="1"/>
      <c r="D423" s="1"/>
      <c r="E423" s="1133"/>
      <c r="F423" s="1133"/>
      <c r="G423" s="1133"/>
      <c r="H423" s="1"/>
      <c r="I423" s="1"/>
      <c r="J423" s="1"/>
      <c r="K423" s="1"/>
      <c r="L423" s="1"/>
      <c r="M423" s="1"/>
      <c r="N423" s="1"/>
      <c r="O423" s="1133"/>
      <c r="P423" s="1133"/>
      <c r="Q423" s="1133"/>
      <c r="R423" s="1133"/>
      <c r="S423" s="1133"/>
      <c r="T423" s="1133"/>
      <c r="U423" s="1133"/>
      <c r="V423" s="1133"/>
      <c r="W423" s="1133"/>
      <c r="X423" s="1133"/>
      <c r="Y423" s="1133"/>
      <c r="Z423" s="1133"/>
      <c r="AA423" s="1133"/>
      <c r="AB423" s="1133"/>
      <c r="AC423" s="1133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</row>
    <row r="424" spans="1:42" ht="15.75" customHeight="1" x14ac:dyDescent="0.2">
      <c r="A424" s="1"/>
      <c r="B424" s="1"/>
      <c r="C424" s="1"/>
      <c r="D424" s="1"/>
      <c r="E424" s="1133"/>
      <c r="F424" s="1133"/>
      <c r="G424" s="1133"/>
      <c r="H424" s="1"/>
      <c r="I424" s="1"/>
      <c r="J424" s="1"/>
      <c r="K424" s="1"/>
      <c r="L424" s="1"/>
      <c r="M424" s="1"/>
      <c r="N424" s="1"/>
      <c r="O424" s="1133"/>
      <c r="P424" s="1133"/>
      <c r="Q424" s="1133"/>
      <c r="R424" s="1133"/>
      <c r="S424" s="1133"/>
      <c r="T424" s="1133"/>
      <c r="U424" s="1133"/>
      <c r="V424" s="1133"/>
      <c r="W424" s="1133"/>
      <c r="X424" s="1133"/>
      <c r="Y424" s="1133"/>
      <c r="Z424" s="1133"/>
      <c r="AA424" s="1133"/>
      <c r="AB424" s="1133"/>
      <c r="AC424" s="1133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</row>
    <row r="425" spans="1:42" ht="15.75" customHeight="1" x14ac:dyDescent="0.2">
      <c r="A425" s="1"/>
      <c r="B425" s="1"/>
      <c r="C425" s="1"/>
      <c r="D425" s="1"/>
      <c r="E425" s="1133"/>
      <c r="F425" s="1133"/>
      <c r="G425" s="1133"/>
      <c r="H425" s="1"/>
      <c r="I425" s="1"/>
      <c r="J425" s="1"/>
      <c r="K425" s="1"/>
      <c r="L425" s="1"/>
      <c r="M425" s="1"/>
      <c r="N425" s="1"/>
      <c r="O425" s="1133"/>
      <c r="P425" s="1133"/>
      <c r="Q425" s="1133"/>
      <c r="R425" s="1133"/>
      <c r="S425" s="1133"/>
      <c r="T425" s="1133"/>
      <c r="U425" s="1133"/>
      <c r="V425" s="1133"/>
      <c r="W425" s="1133"/>
      <c r="X425" s="1133"/>
      <c r="Y425" s="1133"/>
      <c r="Z425" s="1133"/>
      <c r="AA425" s="1133"/>
      <c r="AB425" s="1133"/>
      <c r="AC425" s="1133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</row>
    <row r="426" spans="1:42" ht="15.75" customHeight="1" x14ac:dyDescent="0.2">
      <c r="A426" s="1"/>
      <c r="B426" s="1"/>
      <c r="C426" s="1"/>
      <c r="D426" s="1"/>
      <c r="E426" s="1133"/>
      <c r="F426" s="1133"/>
      <c r="G426" s="1133"/>
      <c r="H426" s="1"/>
      <c r="I426" s="1"/>
      <c r="J426" s="1"/>
      <c r="K426" s="1"/>
      <c r="L426" s="1"/>
      <c r="M426" s="1"/>
      <c r="N426" s="1"/>
      <c r="O426" s="1133"/>
      <c r="P426" s="1133"/>
      <c r="Q426" s="1133"/>
      <c r="R426" s="1133"/>
      <c r="S426" s="1133"/>
      <c r="T426" s="1133"/>
      <c r="U426" s="1133"/>
      <c r="V426" s="1133"/>
      <c r="W426" s="1133"/>
      <c r="X426" s="1133"/>
      <c r="Y426" s="1133"/>
      <c r="Z426" s="1133"/>
      <c r="AA426" s="1133"/>
      <c r="AB426" s="1133"/>
      <c r="AC426" s="1133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</row>
    <row r="427" spans="1:42" ht="15.75" customHeight="1" x14ac:dyDescent="0.2">
      <c r="A427" s="1"/>
      <c r="B427" s="1"/>
      <c r="C427" s="1"/>
      <c r="D427" s="1"/>
      <c r="E427" s="1133"/>
      <c r="F427" s="1133"/>
      <c r="G427" s="1133"/>
      <c r="H427" s="1"/>
      <c r="I427" s="1"/>
      <c r="J427" s="1"/>
      <c r="K427" s="1"/>
      <c r="L427" s="1"/>
      <c r="M427" s="1"/>
      <c r="N427" s="1"/>
      <c r="O427" s="1133"/>
      <c r="P427" s="1133"/>
      <c r="Q427" s="1133"/>
      <c r="R427" s="1133"/>
      <c r="S427" s="1133"/>
      <c r="T427" s="1133"/>
      <c r="U427" s="1133"/>
      <c r="V427" s="1133"/>
      <c r="W427" s="1133"/>
      <c r="X427" s="1133"/>
      <c r="Y427" s="1133"/>
      <c r="Z427" s="1133"/>
      <c r="AA427" s="1133"/>
      <c r="AB427" s="1133"/>
      <c r="AC427" s="1133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</row>
    <row r="428" spans="1:42" ht="15.75" customHeight="1" x14ac:dyDescent="0.2">
      <c r="A428" s="1"/>
      <c r="B428" s="1"/>
      <c r="C428" s="1"/>
      <c r="D428" s="1"/>
      <c r="E428" s="1133"/>
      <c r="F428" s="1133"/>
      <c r="G428" s="1133"/>
      <c r="H428" s="1"/>
      <c r="I428" s="1"/>
      <c r="J428" s="1"/>
      <c r="K428" s="1"/>
      <c r="L428" s="1"/>
      <c r="M428" s="1"/>
      <c r="N428" s="1"/>
      <c r="O428" s="1133"/>
      <c r="P428" s="1133"/>
      <c r="Q428" s="1133"/>
      <c r="R428" s="1133"/>
      <c r="S428" s="1133"/>
      <c r="T428" s="1133"/>
      <c r="U428" s="1133"/>
      <c r="V428" s="1133"/>
      <c r="W428" s="1133"/>
      <c r="X428" s="1133"/>
      <c r="Y428" s="1133"/>
      <c r="Z428" s="1133"/>
      <c r="AA428" s="1133"/>
      <c r="AB428" s="1133"/>
      <c r="AC428" s="1133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</row>
    <row r="429" spans="1:42" ht="15.75" customHeight="1" x14ac:dyDescent="0.2">
      <c r="A429" s="1"/>
      <c r="B429" s="1"/>
      <c r="C429" s="1"/>
      <c r="D429" s="1"/>
      <c r="E429" s="1133"/>
      <c r="F429" s="1133"/>
      <c r="G429" s="1133"/>
      <c r="H429" s="1"/>
      <c r="I429" s="1"/>
      <c r="J429" s="1"/>
      <c r="K429" s="1"/>
      <c r="L429" s="1"/>
      <c r="M429" s="1"/>
      <c r="N429" s="1"/>
      <c r="O429" s="1133"/>
      <c r="P429" s="1133"/>
      <c r="Q429" s="1133"/>
      <c r="R429" s="1133"/>
      <c r="S429" s="1133"/>
      <c r="T429" s="1133"/>
      <c r="U429" s="1133"/>
      <c r="V429" s="1133"/>
      <c r="W429" s="1133"/>
      <c r="X429" s="1133"/>
      <c r="Y429" s="1133"/>
      <c r="Z429" s="1133"/>
      <c r="AA429" s="1133"/>
      <c r="AB429" s="1133"/>
      <c r="AC429" s="1133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</row>
    <row r="430" spans="1:42" ht="15.75" customHeight="1" x14ac:dyDescent="0.2">
      <c r="A430" s="1"/>
      <c r="B430" s="1"/>
      <c r="C430" s="1"/>
      <c r="D430" s="1"/>
      <c r="E430" s="1133"/>
      <c r="F430" s="1133"/>
      <c r="G430" s="1133"/>
      <c r="H430" s="1"/>
      <c r="I430" s="1"/>
      <c r="J430" s="1"/>
      <c r="K430" s="1"/>
      <c r="L430" s="1"/>
      <c r="M430" s="1"/>
      <c r="N430" s="1"/>
      <c r="O430" s="1133"/>
      <c r="P430" s="1133"/>
      <c r="Q430" s="1133"/>
      <c r="R430" s="1133"/>
      <c r="S430" s="1133"/>
      <c r="T430" s="1133"/>
      <c r="U430" s="1133"/>
      <c r="V430" s="1133"/>
      <c r="W430" s="1133"/>
      <c r="X430" s="1133"/>
      <c r="Y430" s="1133"/>
      <c r="Z430" s="1133"/>
      <c r="AA430" s="1133"/>
      <c r="AB430" s="1133"/>
      <c r="AC430" s="1133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</row>
    <row r="431" spans="1:42" ht="15.75" customHeight="1" x14ac:dyDescent="0.2">
      <c r="A431" s="1"/>
      <c r="B431" s="1"/>
      <c r="C431" s="1"/>
      <c r="D431" s="1"/>
      <c r="E431" s="1133"/>
      <c r="F431" s="1133"/>
      <c r="G431" s="1133"/>
      <c r="H431" s="1"/>
      <c r="I431" s="1"/>
      <c r="J431" s="1"/>
      <c r="K431" s="1"/>
      <c r="L431" s="1"/>
      <c r="M431" s="1"/>
      <c r="N431" s="1"/>
      <c r="O431" s="1133"/>
      <c r="P431" s="1133"/>
      <c r="Q431" s="1133"/>
      <c r="R431" s="1133"/>
      <c r="S431" s="1133"/>
      <c r="T431" s="1133"/>
      <c r="U431" s="1133"/>
      <c r="V431" s="1133"/>
      <c r="W431" s="1133"/>
      <c r="X431" s="1133"/>
      <c r="Y431" s="1133"/>
      <c r="Z431" s="1133"/>
      <c r="AA431" s="1133"/>
      <c r="AB431" s="1133"/>
      <c r="AC431" s="1133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</row>
    <row r="432" spans="1:42" ht="15.75" customHeight="1" x14ac:dyDescent="0.2">
      <c r="A432" s="1"/>
      <c r="B432" s="1"/>
      <c r="C432" s="1"/>
      <c r="D432" s="1"/>
      <c r="E432" s="1133"/>
      <c r="F432" s="1133"/>
      <c r="G432" s="1133"/>
      <c r="H432" s="1"/>
      <c r="I432" s="1"/>
      <c r="J432" s="1"/>
      <c r="K432" s="1"/>
      <c r="L432" s="1"/>
      <c r="M432" s="1"/>
      <c r="N432" s="1"/>
      <c r="O432" s="1133"/>
      <c r="P432" s="1133"/>
      <c r="Q432" s="1133"/>
      <c r="R432" s="1133"/>
      <c r="S432" s="1133"/>
      <c r="T432" s="1133"/>
      <c r="U432" s="1133"/>
      <c r="V432" s="1133"/>
      <c r="W432" s="1133"/>
      <c r="X432" s="1133"/>
      <c r="Y432" s="1133"/>
      <c r="Z432" s="1133"/>
      <c r="AA432" s="1133"/>
      <c r="AB432" s="1133"/>
      <c r="AC432" s="1133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</row>
    <row r="433" spans="1:42" ht="15.75" customHeight="1" x14ac:dyDescent="0.2">
      <c r="A433" s="1"/>
      <c r="B433" s="1"/>
      <c r="C433" s="1"/>
      <c r="D433" s="1"/>
      <c r="E433" s="1133"/>
      <c r="F433" s="1133"/>
      <c r="G433" s="1133"/>
      <c r="H433" s="1"/>
      <c r="I433" s="1"/>
      <c r="J433" s="1"/>
      <c r="K433" s="1"/>
      <c r="L433" s="1"/>
      <c r="M433" s="1"/>
      <c r="N433" s="1"/>
      <c r="O433" s="1133"/>
      <c r="P433" s="1133"/>
      <c r="Q433" s="1133"/>
      <c r="R433" s="1133"/>
      <c r="S433" s="1133"/>
      <c r="T433" s="1133"/>
      <c r="U433" s="1133"/>
      <c r="V433" s="1133"/>
      <c r="W433" s="1133"/>
      <c r="X433" s="1133"/>
      <c r="Y433" s="1133"/>
      <c r="Z433" s="1133"/>
      <c r="AA433" s="1133"/>
      <c r="AB433" s="1133"/>
      <c r="AC433" s="1133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</row>
    <row r="434" spans="1:42" ht="15.75" customHeight="1" x14ac:dyDescent="0.2">
      <c r="A434" s="1"/>
      <c r="B434" s="1"/>
      <c r="C434" s="1"/>
      <c r="D434" s="1"/>
      <c r="E434" s="1133"/>
      <c r="F434" s="1133"/>
      <c r="G434" s="1133"/>
      <c r="H434" s="1"/>
      <c r="I434" s="1"/>
      <c r="J434" s="1"/>
      <c r="K434" s="1"/>
      <c r="L434" s="1"/>
      <c r="M434" s="1"/>
      <c r="N434" s="1"/>
      <c r="O434" s="1133"/>
      <c r="P434" s="1133"/>
      <c r="Q434" s="1133"/>
      <c r="R434" s="1133"/>
      <c r="S434" s="1133"/>
      <c r="T434" s="1133"/>
      <c r="U434" s="1133"/>
      <c r="V434" s="1133"/>
      <c r="W434" s="1133"/>
      <c r="X434" s="1133"/>
      <c r="Y434" s="1133"/>
      <c r="Z434" s="1133"/>
      <c r="AA434" s="1133"/>
      <c r="AB434" s="1133"/>
      <c r="AC434" s="1133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</row>
    <row r="435" spans="1:42" ht="15.75" customHeight="1" x14ac:dyDescent="0.2">
      <c r="A435" s="1"/>
      <c r="B435" s="1"/>
      <c r="C435" s="1"/>
      <c r="D435" s="1"/>
      <c r="E435" s="1133"/>
      <c r="F435" s="1133"/>
      <c r="G435" s="1133"/>
      <c r="H435" s="1"/>
      <c r="I435" s="1"/>
      <c r="J435" s="1"/>
      <c r="K435" s="1"/>
      <c r="L435" s="1"/>
      <c r="M435" s="1"/>
      <c r="N435" s="1"/>
      <c r="O435" s="1133"/>
      <c r="P435" s="1133"/>
      <c r="Q435" s="1133"/>
      <c r="R435" s="1133"/>
      <c r="S435" s="1133"/>
      <c r="T435" s="1133"/>
      <c r="U435" s="1133"/>
      <c r="V435" s="1133"/>
      <c r="W435" s="1133"/>
      <c r="X435" s="1133"/>
      <c r="Y435" s="1133"/>
      <c r="Z435" s="1133"/>
      <c r="AA435" s="1133"/>
      <c r="AB435" s="1133"/>
      <c r="AC435" s="1133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</row>
    <row r="436" spans="1:42" ht="15.75" customHeight="1" x14ac:dyDescent="0.2">
      <c r="A436" s="1"/>
      <c r="B436" s="1"/>
      <c r="C436" s="1"/>
      <c r="D436" s="1"/>
      <c r="E436" s="1133"/>
      <c r="F436" s="1133"/>
      <c r="G436" s="1133"/>
      <c r="H436" s="1"/>
      <c r="I436" s="1"/>
      <c r="J436" s="1"/>
      <c r="K436" s="1"/>
      <c r="L436" s="1"/>
      <c r="M436" s="1"/>
      <c r="N436" s="1"/>
      <c r="O436" s="1133"/>
      <c r="P436" s="1133"/>
      <c r="Q436" s="1133"/>
      <c r="R436" s="1133"/>
      <c r="S436" s="1133"/>
      <c r="T436" s="1133"/>
      <c r="U436" s="1133"/>
      <c r="V436" s="1133"/>
      <c r="W436" s="1133"/>
      <c r="X436" s="1133"/>
      <c r="Y436" s="1133"/>
      <c r="Z436" s="1133"/>
      <c r="AA436" s="1133"/>
      <c r="AB436" s="1133"/>
      <c r="AC436" s="1133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</row>
    <row r="437" spans="1:42" ht="15.75" customHeight="1" x14ac:dyDescent="0.2">
      <c r="A437" s="1"/>
      <c r="B437" s="1"/>
      <c r="C437" s="1"/>
      <c r="D437" s="1"/>
      <c r="E437" s="1133"/>
      <c r="F437" s="1133"/>
      <c r="G437" s="1133"/>
      <c r="H437" s="1"/>
      <c r="I437" s="1"/>
      <c r="J437" s="1"/>
      <c r="K437" s="1"/>
      <c r="L437" s="1"/>
      <c r="M437" s="1"/>
      <c r="N437" s="1"/>
      <c r="O437" s="1133"/>
      <c r="P437" s="1133"/>
      <c r="Q437" s="1133"/>
      <c r="R437" s="1133"/>
      <c r="S437" s="1133"/>
      <c r="T437" s="1133"/>
      <c r="U437" s="1133"/>
      <c r="V437" s="1133"/>
      <c r="W437" s="1133"/>
      <c r="X437" s="1133"/>
      <c r="Y437" s="1133"/>
      <c r="Z437" s="1133"/>
      <c r="AA437" s="1133"/>
      <c r="AB437" s="1133"/>
      <c r="AC437" s="1133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</row>
    <row r="438" spans="1:42" ht="15.75" customHeight="1" x14ac:dyDescent="0.2">
      <c r="A438" s="1"/>
      <c r="B438" s="1"/>
      <c r="C438" s="1"/>
      <c r="D438" s="1"/>
      <c r="E438" s="1133"/>
      <c r="F438" s="1133"/>
      <c r="G438" s="1133"/>
      <c r="H438" s="1"/>
      <c r="I438" s="1"/>
      <c r="J438" s="1"/>
      <c r="K438" s="1"/>
      <c r="L438" s="1"/>
      <c r="M438" s="1"/>
      <c r="N438" s="1"/>
      <c r="O438" s="1133"/>
      <c r="P438" s="1133"/>
      <c r="Q438" s="1133"/>
      <c r="R438" s="1133"/>
      <c r="S438" s="1133"/>
      <c r="T438" s="1133"/>
      <c r="U438" s="1133"/>
      <c r="V438" s="1133"/>
      <c r="W438" s="1133"/>
      <c r="X438" s="1133"/>
      <c r="Y438" s="1133"/>
      <c r="Z438" s="1133"/>
      <c r="AA438" s="1133"/>
      <c r="AB438" s="1133"/>
      <c r="AC438" s="1133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</row>
    <row r="439" spans="1:42" ht="15.75" customHeight="1" x14ac:dyDescent="0.2">
      <c r="A439" s="1"/>
      <c r="B439" s="1"/>
      <c r="C439" s="1"/>
      <c r="D439" s="1"/>
      <c r="E439" s="1133"/>
      <c r="F439" s="1133"/>
      <c r="G439" s="1133"/>
      <c r="H439" s="1"/>
      <c r="I439" s="1"/>
      <c r="J439" s="1"/>
      <c r="K439" s="1"/>
      <c r="L439" s="1"/>
      <c r="M439" s="1"/>
      <c r="N439" s="1"/>
      <c r="O439" s="1133"/>
      <c r="P439" s="1133"/>
      <c r="Q439" s="1133"/>
      <c r="R439" s="1133"/>
      <c r="S439" s="1133"/>
      <c r="T439" s="1133"/>
      <c r="U439" s="1133"/>
      <c r="V439" s="1133"/>
      <c r="W439" s="1133"/>
      <c r="X439" s="1133"/>
      <c r="Y439" s="1133"/>
      <c r="Z439" s="1133"/>
      <c r="AA439" s="1133"/>
      <c r="AB439" s="1133"/>
      <c r="AC439" s="1133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</row>
    <row r="440" spans="1:42" ht="15.75" customHeight="1" x14ac:dyDescent="0.2">
      <c r="A440" s="1"/>
      <c r="B440" s="1"/>
      <c r="C440" s="1"/>
      <c r="D440" s="1"/>
      <c r="E440" s="1133"/>
      <c r="F440" s="1133"/>
      <c r="G440" s="1133"/>
      <c r="H440" s="1"/>
      <c r="I440" s="1"/>
      <c r="J440" s="1"/>
      <c r="K440" s="1"/>
      <c r="L440" s="1"/>
      <c r="M440" s="1"/>
      <c r="N440" s="1"/>
      <c r="O440" s="1133"/>
      <c r="P440" s="1133"/>
      <c r="Q440" s="1133"/>
      <c r="R440" s="1133"/>
      <c r="S440" s="1133"/>
      <c r="T440" s="1133"/>
      <c r="U440" s="1133"/>
      <c r="V440" s="1133"/>
      <c r="W440" s="1133"/>
      <c r="X440" s="1133"/>
      <c r="Y440" s="1133"/>
      <c r="Z440" s="1133"/>
      <c r="AA440" s="1133"/>
      <c r="AB440" s="1133"/>
      <c r="AC440" s="1133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</row>
    <row r="441" spans="1:42" ht="15.75" customHeight="1" x14ac:dyDescent="0.2">
      <c r="A441" s="1"/>
      <c r="B441" s="1"/>
      <c r="C441" s="1"/>
      <c r="D441" s="1"/>
      <c r="E441" s="1133"/>
      <c r="F441" s="1133"/>
      <c r="G441" s="1133"/>
      <c r="H441" s="1"/>
      <c r="I441" s="1"/>
      <c r="J441" s="1"/>
      <c r="K441" s="1"/>
      <c r="L441" s="1"/>
      <c r="M441" s="1"/>
      <c r="N441" s="1"/>
      <c r="O441" s="1133"/>
      <c r="P441" s="1133"/>
      <c r="Q441" s="1133"/>
      <c r="R441" s="1133"/>
      <c r="S441" s="1133"/>
      <c r="T441" s="1133"/>
      <c r="U441" s="1133"/>
      <c r="V441" s="1133"/>
      <c r="W441" s="1133"/>
      <c r="X441" s="1133"/>
      <c r="Y441" s="1133"/>
      <c r="Z441" s="1133"/>
      <c r="AA441" s="1133"/>
      <c r="AB441" s="1133"/>
      <c r="AC441" s="1133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</row>
    <row r="442" spans="1:42" ht="15.75" customHeight="1" x14ac:dyDescent="0.2">
      <c r="A442" s="1"/>
      <c r="B442" s="1"/>
      <c r="C442" s="1"/>
      <c r="D442" s="1"/>
      <c r="E442" s="1133"/>
      <c r="F442" s="1133"/>
      <c r="G442" s="1133"/>
      <c r="H442" s="1"/>
      <c r="I442" s="1"/>
      <c r="J442" s="1"/>
      <c r="K442" s="1"/>
      <c r="L442" s="1"/>
      <c r="M442" s="1"/>
      <c r="N442" s="1"/>
      <c r="O442" s="1133"/>
      <c r="P442" s="1133"/>
      <c r="Q442" s="1133"/>
      <c r="R442" s="1133"/>
      <c r="S442" s="1133"/>
      <c r="T442" s="1133"/>
      <c r="U442" s="1133"/>
      <c r="V442" s="1133"/>
      <c r="W442" s="1133"/>
      <c r="X442" s="1133"/>
      <c r="Y442" s="1133"/>
      <c r="Z442" s="1133"/>
      <c r="AA442" s="1133"/>
      <c r="AB442" s="1133"/>
      <c r="AC442" s="1133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</row>
    <row r="443" spans="1:42" ht="15.75" customHeight="1" x14ac:dyDescent="0.2">
      <c r="A443" s="1"/>
      <c r="B443" s="1"/>
      <c r="C443" s="1"/>
      <c r="D443" s="1"/>
      <c r="E443" s="1133"/>
      <c r="F443" s="1133"/>
      <c r="G443" s="1133"/>
      <c r="H443" s="1"/>
      <c r="I443" s="1"/>
      <c r="J443" s="1"/>
      <c r="K443" s="1"/>
      <c r="L443" s="1"/>
      <c r="M443" s="1"/>
      <c r="N443" s="1"/>
      <c r="O443" s="1133"/>
      <c r="P443" s="1133"/>
      <c r="Q443" s="1133"/>
      <c r="R443" s="1133"/>
      <c r="S443" s="1133"/>
      <c r="T443" s="1133"/>
      <c r="U443" s="1133"/>
      <c r="V443" s="1133"/>
      <c r="W443" s="1133"/>
      <c r="X443" s="1133"/>
      <c r="Y443" s="1133"/>
      <c r="Z443" s="1133"/>
      <c r="AA443" s="1133"/>
      <c r="AB443" s="1133"/>
      <c r="AC443" s="1133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</row>
    <row r="444" spans="1:42" ht="15.75" customHeight="1" x14ac:dyDescent="0.2">
      <c r="A444" s="1"/>
      <c r="B444" s="1"/>
      <c r="C444" s="1"/>
      <c r="D444" s="1"/>
      <c r="E444" s="1133"/>
      <c r="F444" s="1133"/>
      <c r="G444" s="1133"/>
      <c r="H444" s="1"/>
      <c r="I444" s="1"/>
      <c r="J444" s="1"/>
      <c r="K444" s="1"/>
      <c r="L444" s="1"/>
      <c r="M444" s="1"/>
      <c r="N444" s="1"/>
      <c r="O444" s="1133"/>
      <c r="P444" s="1133"/>
      <c r="Q444" s="1133"/>
      <c r="R444" s="1133"/>
      <c r="S444" s="1133"/>
      <c r="T444" s="1133"/>
      <c r="U444" s="1133"/>
      <c r="V444" s="1133"/>
      <c r="W444" s="1133"/>
      <c r="X444" s="1133"/>
      <c r="Y444" s="1133"/>
      <c r="Z444" s="1133"/>
      <c r="AA444" s="1133"/>
      <c r="AB444" s="1133"/>
      <c r="AC444" s="1133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</row>
    <row r="445" spans="1:42" ht="15.75" customHeight="1" x14ac:dyDescent="0.2">
      <c r="A445" s="1"/>
      <c r="B445" s="1"/>
      <c r="C445" s="1"/>
      <c r="D445" s="1"/>
      <c r="E445" s="1133"/>
      <c r="F445" s="1133"/>
      <c r="G445" s="1133"/>
      <c r="H445" s="1"/>
      <c r="I445" s="1"/>
      <c r="J445" s="1"/>
      <c r="K445" s="1"/>
      <c r="L445" s="1"/>
      <c r="M445" s="1"/>
      <c r="N445" s="1"/>
      <c r="O445" s="1133"/>
      <c r="P445" s="1133"/>
      <c r="Q445" s="1133"/>
      <c r="R445" s="1133"/>
      <c r="S445" s="1133"/>
      <c r="T445" s="1133"/>
      <c r="U445" s="1133"/>
      <c r="V445" s="1133"/>
      <c r="W445" s="1133"/>
      <c r="X445" s="1133"/>
      <c r="Y445" s="1133"/>
      <c r="Z445" s="1133"/>
      <c r="AA445" s="1133"/>
      <c r="AB445" s="1133"/>
      <c r="AC445" s="1133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</row>
    <row r="446" spans="1:42" ht="15.75" customHeight="1" x14ac:dyDescent="0.2">
      <c r="A446" s="1"/>
      <c r="B446" s="1"/>
      <c r="C446" s="1"/>
      <c r="D446" s="1"/>
      <c r="E446" s="1133"/>
      <c r="F446" s="1133"/>
      <c r="G446" s="1133"/>
      <c r="H446" s="1"/>
      <c r="I446" s="1"/>
      <c r="J446" s="1"/>
      <c r="K446" s="1"/>
      <c r="L446" s="1"/>
      <c r="M446" s="1"/>
      <c r="N446" s="1"/>
      <c r="O446" s="1133"/>
      <c r="P446" s="1133"/>
      <c r="Q446" s="1133"/>
      <c r="R446" s="1133"/>
      <c r="S446" s="1133"/>
      <c r="T446" s="1133"/>
      <c r="U446" s="1133"/>
      <c r="V446" s="1133"/>
      <c r="W446" s="1133"/>
      <c r="X446" s="1133"/>
      <c r="Y446" s="1133"/>
      <c r="Z446" s="1133"/>
      <c r="AA446" s="1133"/>
      <c r="AB446" s="1133"/>
      <c r="AC446" s="1133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</row>
    <row r="447" spans="1:42" ht="15.75" customHeight="1" x14ac:dyDescent="0.2">
      <c r="A447" s="1"/>
      <c r="B447" s="1"/>
      <c r="C447" s="1"/>
      <c r="D447" s="1"/>
      <c r="E447" s="1133"/>
      <c r="F447" s="1133"/>
      <c r="G447" s="1133"/>
      <c r="H447" s="1"/>
      <c r="I447" s="1"/>
      <c r="J447" s="1"/>
      <c r="K447" s="1"/>
      <c r="L447" s="1"/>
      <c r="M447" s="1"/>
      <c r="N447" s="1"/>
      <c r="O447" s="1133"/>
      <c r="P447" s="1133"/>
      <c r="Q447" s="1133"/>
      <c r="R447" s="1133"/>
      <c r="S447" s="1133"/>
      <c r="T447" s="1133"/>
      <c r="U447" s="1133"/>
      <c r="V447" s="1133"/>
      <c r="W447" s="1133"/>
      <c r="X447" s="1133"/>
      <c r="Y447" s="1133"/>
      <c r="Z447" s="1133"/>
      <c r="AA447" s="1133"/>
      <c r="AB447" s="1133"/>
      <c r="AC447" s="1133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</row>
    <row r="448" spans="1:42" ht="15.75" customHeight="1" x14ac:dyDescent="0.2">
      <c r="A448" s="1"/>
      <c r="B448" s="1"/>
      <c r="C448" s="1"/>
      <c r="D448" s="1"/>
      <c r="E448" s="1133"/>
      <c r="F448" s="1133"/>
      <c r="G448" s="1133"/>
      <c r="H448" s="1"/>
      <c r="I448" s="1"/>
      <c r="J448" s="1"/>
      <c r="K448" s="1"/>
      <c r="L448" s="1"/>
      <c r="M448" s="1"/>
      <c r="N448" s="1"/>
      <c r="O448" s="1133"/>
      <c r="P448" s="1133"/>
      <c r="Q448" s="1133"/>
      <c r="R448" s="1133"/>
      <c r="S448" s="1133"/>
      <c r="T448" s="1133"/>
      <c r="U448" s="1133"/>
      <c r="V448" s="1133"/>
      <c r="W448" s="1133"/>
      <c r="X448" s="1133"/>
      <c r="Y448" s="1133"/>
      <c r="Z448" s="1133"/>
      <c r="AA448" s="1133"/>
      <c r="AB448" s="1133"/>
      <c r="AC448" s="1133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</row>
    <row r="449" spans="1:42" ht="15.75" customHeight="1" x14ac:dyDescent="0.2">
      <c r="A449" s="1"/>
      <c r="B449" s="1"/>
      <c r="C449" s="1"/>
      <c r="D449" s="1"/>
      <c r="E449" s="1133"/>
      <c r="F449" s="1133"/>
      <c r="G449" s="1133"/>
      <c r="H449" s="1"/>
      <c r="I449" s="1"/>
      <c r="J449" s="1"/>
      <c r="K449" s="1"/>
      <c r="L449" s="1"/>
      <c r="M449" s="1"/>
      <c r="N449" s="1"/>
      <c r="O449" s="1133"/>
      <c r="P449" s="1133"/>
      <c r="Q449" s="1133"/>
      <c r="R449" s="1133"/>
      <c r="S449" s="1133"/>
      <c r="T449" s="1133"/>
      <c r="U449" s="1133"/>
      <c r="V449" s="1133"/>
      <c r="W449" s="1133"/>
      <c r="X449" s="1133"/>
      <c r="Y449" s="1133"/>
      <c r="Z449" s="1133"/>
      <c r="AA449" s="1133"/>
      <c r="AB449" s="1133"/>
      <c r="AC449" s="1133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</row>
    <row r="450" spans="1:42" ht="15.75" customHeight="1" x14ac:dyDescent="0.2">
      <c r="A450" s="1"/>
      <c r="B450" s="1"/>
      <c r="C450" s="1"/>
      <c r="D450" s="1"/>
      <c r="E450" s="1133"/>
      <c r="F450" s="1133"/>
      <c r="G450" s="1133"/>
      <c r="H450" s="1"/>
      <c r="I450" s="1"/>
      <c r="J450" s="1"/>
      <c r="K450" s="1"/>
      <c r="L450" s="1"/>
      <c r="M450" s="1"/>
      <c r="N450" s="1"/>
      <c r="O450" s="1133"/>
      <c r="P450" s="1133"/>
      <c r="Q450" s="1133"/>
      <c r="R450" s="1133"/>
      <c r="S450" s="1133"/>
      <c r="T450" s="1133"/>
      <c r="U450" s="1133"/>
      <c r="V450" s="1133"/>
      <c r="W450" s="1133"/>
      <c r="X450" s="1133"/>
      <c r="Y450" s="1133"/>
      <c r="Z450" s="1133"/>
      <c r="AA450" s="1133"/>
      <c r="AB450" s="1133"/>
      <c r="AC450" s="1133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</row>
    <row r="451" spans="1:42" ht="15.75" customHeight="1" x14ac:dyDescent="0.2">
      <c r="A451" s="1"/>
      <c r="B451" s="1"/>
      <c r="C451" s="1"/>
      <c r="D451" s="1"/>
      <c r="E451" s="1133"/>
      <c r="F451" s="1133"/>
      <c r="G451" s="1133"/>
      <c r="H451" s="1"/>
      <c r="I451" s="1"/>
      <c r="J451" s="1"/>
      <c r="K451" s="1"/>
      <c r="L451" s="1"/>
      <c r="M451" s="1"/>
      <c r="N451" s="1"/>
      <c r="O451" s="1133"/>
      <c r="P451" s="1133"/>
      <c r="Q451" s="1133"/>
      <c r="R451" s="1133"/>
      <c r="S451" s="1133"/>
      <c r="T451" s="1133"/>
      <c r="U451" s="1133"/>
      <c r="V451" s="1133"/>
      <c r="W451" s="1133"/>
      <c r="X451" s="1133"/>
      <c r="Y451" s="1133"/>
      <c r="Z451" s="1133"/>
      <c r="AA451" s="1133"/>
      <c r="AB451" s="1133"/>
      <c r="AC451" s="1133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</row>
    <row r="452" spans="1:42" ht="15.75" customHeight="1" x14ac:dyDescent="0.2">
      <c r="A452" s="1"/>
      <c r="B452" s="1"/>
      <c r="C452" s="1"/>
      <c r="D452" s="1"/>
      <c r="E452" s="1133"/>
      <c r="F452" s="1133"/>
      <c r="G452" s="1133"/>
      <c r="H452" s="1"/>
      <c r="I452" s="1"/>
      <c r="J452" s="1"/>
      <c r="K452" s="1"/>
      <c r="L452" s="1"/>
      <c r="M452" s="1"/>
      <c r="N452" s="1"/>
      <c r="O452" s="1133"/>
      <c r="P452" s="1133"/>
      <c r="Q452" s="1133"/>
      <c r="R452" s="1133"/>
      <c r="S452" s="1133"/>
      <c r="T452" s="1133"/>
      <c r="U452" s="1133"/>
      <c r="V452" s="1133"/>
      <c r="W452" s="1133"/>
      <c r="X452" s="1133"/>
      <c r="Y452" s="1133"/>
      <c r="Z452" s="1133"/>
      <c r="AA452" s="1133"/>
      <c r="AB452" s="1133"/>
      <c r="AC452" s="1133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</row>
    <row r="453" spans="1:42" ht="15.75" customHeight="1" x14ac:dyDescent="0.2">
      <c r="A453" s="1"/>
      <c r="B453" s="1"/>
      <c r="C453" s="1"/>
      <c r="D453" s="1"/>
      <c r="E453" s="1133"/>
      <c r="F453" s="1133"/>
      <c r="G453" s="1133"/>
      <c r="H453" s="1"/>
      <c r="I453" s="1"/>
      <c r="J453" s="1"/>
      <c r="K453" s="1"/>
      <c r="L453" s="1"/>
      <c r="M453" s="1"/>
      <c r="N453" s="1"/>
      <c r="O453" s="1133"/>
      <c r="P453" s="1133"/>
      <c r="Q453" s="1133"/>
      <c r="R453" s="1133"/>
      <c r="S453" s="1133"/>
      <c r="T453" s="1133"/>
      <c r="U453" s="1133"/>
      <c r="V453" s="1133"/>
      <c r="W453" s="1133"/>
      <c r="X453" s="1133"/>
      <c r="Y453" s="1133"/>
      <c r="Z453" s="1133"/>
      <c r="AA453" s="1133"/>
      <c r="AB453" s="1133"/>
      <c r="AC453" s="1133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</row>
    <row r="454" spans="1:42" ht="15.75" customHeight="1" x14ac:dyDescent="0.2">
      <c r="A454" s="1"/>
      <c r="B454" s="1"/>
      <c r="C454" s="1"/>
      <c r="D454" s="1"/>
      <c r="E454" s="1133"/>
      <c r="F454" s="1133"/>
      <c r="G454" s="1133"/>
      <c r="H454" s="1"/>
      <c r="I454" s="1"/>
      <c r="J454" s="1"/>
      <c r="K454" s="1"/>
      <c r="L454" s="1"/>
      <c r="M454" s="1"/>
      <c r="N454" s="1"/>
      <c r="O454" s="1133"/>
      <c r="P454" s="1133"/>
      <c r="Q454" s="1133"/>
      <c r="R454" s="1133"/>
      <c r="S454" s="1133"/>
      <c r="T454" s="1133"/>
      <c r="U454" s="1133"/>
      <c r="V454" s="1133"/>
      <c r="W454" s="1133"/>
      <c r="X454" s="1133"/>
      <c r="Y454" s="1133"/>
      <c r="Z454" s="1133"/>
      <c r="AA454" s="1133"/>
      <c r="AB454" s="1133"/>
      <c r="AC454" s="1133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</row>
    <row r="455" spans="1:42" ht="15.75" customHeight="1" x14ac:dyDescent="0.2">
      <c r="A455" s="1"/>
      <c r="B455" s="1"/>
      <c r="C455" s="1"/>
      <c r="D455" s="1"/>
      <c r="E455" s="1133"/>
      <c r="F455" s="1133"/>
      <c r="G455" s="1133"/>
      <c r="H455" s="1"/>
      <c r="I455" s="1"/>
      <c r="J455" s="1"/>
      <c r="K455" s="1"/>
      <c r="L455" s="1"/>
      <c r="M455" s="1"/>
      <c r="N455" s="1"/>
      <c r="O455" s="1133"/>
      <c r="P455" s="1133"/>
      <c r="Q455" s="1133"/>
      <c r="R455" s="1133"/>
      <c r="S455" s="1133"/>
      <c r="T455" s="1133"/>
      <c r="U455" s="1133"/>
      <c r="V455" s="1133"/>
      <c r="W455" s="1133"/>
      <c r="X455" s="1133"/>
      <c r="Y455" s="1133"/>
      <c r="Z455" s="1133"/>
      <c r="AA455" s="1133"/>
      <c r="AB455" s="1133"/>
      <c r="AC455" s="1133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</row>
    <row r="456" spans="1:42" ht="15.75" customHeight="1" x14ac:dyDescent="0.2">
      <c r="A456" s="1"/>
      <c r="B456" s="1"/>
      <c r="C456" s="1"/>
      <c r="D456" s="1"/>
      <c r="E456" s="1133"/>
      <c r="F456" s="1133"/>
      <c r="G456" s="1133"/>
      <c r="H456" s="1"/>
      <c r="I456" s="1"/>
      <c r="J456" s="1"/>
      <c r="K456" s="1"/>
      <c r="L456" s="1"/>
      <c r="M456" s="1"/>
      <c r="N456" s="1"/>
      <c r="O456" s="1133"/>
      <c r="P456" s="1133"/>
      <c r="Q456" s="1133"/>
      <c r="R456" s="1133"/>
      <c r="S456" s="1133"/>
      <c r="T456" s="1133"/>
      <c r="U456" s="1133"/>
      <c r="V456" s="1133"/>
      <c r="W456" s="1133"/>
      <c r="X456" s="1133"/>
      <c r="Y456" s="1133"/>
      <c r="Z456" s="1133"/>
      <c r="AA456" s="1133"/>
      <c r="AB456" s="1133"/>
      <c r="AC456" s="1133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</row>
    <row r="457" spans="1:42" ht="15.75" customHeight="1" x14ac:dyDescent="0.2">
      <c r="A457" s="1"/>
      <c r="B457" s="1"/>
      <c r="C457" s="1"/>
      <c r="D457" s="1"/>
      <c r="E457" s="1133"/>
      <c r="F457" s="1133"/>
      <c r="G457" s="1133"/>
      <c r="H457" s="1"/>
      <c r="I457" s="1"/>
      <c r="J457" s="1"/>
      <c r="K457" s="1"/>
      <c r="L457" s="1"/>
      <c r="M457" s="1"/>
      <c r="N457" s="1"/>
      <c r="O457" s="1133"/>
      <c r="P457" s="1133"/>
      <c r="Q457" s="1133"/>
      <c r="R457" s="1133"/>
      <c r="S457" s="1133"/>
      <c r="T457" s="1133"/>
      <c r="U457" s="1133"/>
      <c r="V457" s="1133"/>
      <c r="W457" s="1133"/>
      <c r="X457" s="1133"/>
      <c r="Y457" s="1133"/>
      <c r="Z457" s="1133"/>
      <c r="AA457" s="1133"/>
      <c r="AB457" s="1133"/>
      <c r="AC457" s="1133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</row>
    <row r="458" spans="1:42" ht="15.75" customHeight="1" x14ac:dyDescent="0.2">
      <c r="A458" s="1"/>
      <c r="B458" s="1"/>
      <c r="C458" s="1"/>
      <c r="D458" s="1"/>
      <c r="E458" s="1133"/>
      <c r="F458" s="1133"/>
      <c r="G458" s="1133"/>
      <c r="H458" s="1"/>
      <c r="I458" s="1"/>
      <c r="J458" s="1"/>
      <c r="K458" s="1"/>
      <c r="L458" s="1"/>
      <c r="M458" s="1"/>
      <c r="N458" s="1"/>
      <c r="O458" s="1133"/>
      <c r="P458" s="1133"/>
      <c r="Q458" s="1133"/>
      <c r="R458" s="1133"/>
      <c r="S458" s="1133"/>
      <c r="T458" s="1133"/>
      <c r="U458" s="1133"/>
      <c r="V458" s="1133"/>
      <c r="W458" s="1133"/>
      <c r="X458" s="1133"/>
      <c r="Y458" s="1133"/>
      <c r="Z458" s="1133"/>
      <c r="AA458" s="1133"/>
      <c r="AB458" s="1133"/>
      <c r="AC458" s="1133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</row>
    <row r="459" spans="1:42" ht="15.75" customHeight="1" x14ac:dyDescent="0.2">
      <c r="A459" s="1"/>
      <c r="B459" s="1"/>
      <c r="C459" s="1"/>
      <c r="D459" s="1"/>
      <c r="E459" s="1133"/>
      <c r="F459" s="1133"/>
      <c r="G459" s="1133"/>
      <c r="H459" s="1"/>
      <c r="I459" s="1"/>
      <c r="J459" s="1"/>
      <c r="K459" s="1"/>
      <c r="L459" s="1"/>
      <c r="M459" s="1"/>
      <c r="N459" s="1"/>
      <c r="O459" s="1133"/>
      <c r="P459" s="1133"/>
      <c r="Q459" s="1133"/>
      <c r="R459" s="1133"/>
      <c r="S459" s="1133"/>
      <c r="T459" s="1133"/>
      <c r="U459" s="1133"/>
      <c r="V459" s="1133"/>
      <c r="W459" s="1133"/>
      <c r="X459" s="1133"/>
      <c r="Y459" s="1133"/>
      <c r="Z459" s="1133"/>
      <c r="AA459" s="1133"/>
      <c r="AB459" s="1133"/>
      <c r="AC459" s="1133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</row>
    <row r="460" spans="1:42" ht="15.75" customHeight="1" x14ac:dyDescent="0.2">
      <c r="A460" s="1"/>
      <c r="B460" s="1"/>
      <c r="C460" s="1"/>
      <c r="D460" s="1"/>
      <c r="E460" s="1133"/>
      <c r="F460" s="1133"/>
      <c r="G460" s="1133"/>
      <c r="H460" s="1"/>
      <c r="I460" s="1"/>
      <c r="J460" s="1"/>
      <c r="K460" s="1"/>
      <c r="L460" s="1"/>
      <c r="M460" s="1"/>
      <c r="N460" s="1"/>
      <c r="O460" s="1133"/>
      <c r="P460" s="1133"/>
      <c r="Q460" s="1133"/>
      <c r="R460" s="1133"/>
      <c r="S460" s="1133"/>
      <c r="T460" s="1133"/>
      <c r="U460" s="1133"/>
      <c r="V460" s="1133"/>
      <c r="W460" s="1133"/>
      <c r="X460" s="1133"/>
      <c r="Y460" s="1133"/>
      <c r="Z460" s="1133"/>
      <c r="AA460" s="1133"/>
      <c r="AB460" s="1133"/>
      <c r="AC460" s="1133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</row>
    <row r="461" spans="1:42" ht="15.75" customHeight="1" x14ac:dyDescent="0.2">
      <c r="A461" s="1"/>
      <c r="B461" s="1"/>
      <c r="C461" s="1"/>
      <c r="D461" s="1"/>
      <c r="E461" s="1133"/>
      <c r="F461" s="1133"/>
      <c r="G461" s="1133"/>
      <c r="H461" s="1"/>
      <c r="I461" s="1"/>
      <c r="J461" s="1"/>
      <c r="K461" s="1"/>
      <c r="L461" s="1"/>
      <c r="M461" s="1"/>
      <c r="N461" s="1"/>
      <c r="O461" s="1133"/>
      <c r="P461" s="1133"/>
      <c r="Q461" s="1133"/>
      <c r="R461" s="1133"/>
      <c r="S461" s="1133"/>
      <c r="T461" s="1133"/>
      <c r="U461" s="1133"/>
      <c r="V461" s="1133"/>
      <c r="W461" s="1133"/>
      <c r="X461" s="1133"/>
      <c r="Y461" s="1133"/>
      <c r="Z461" s="1133"/>
      <c r="AA461" s="1133"/>
      <c r="AB461" s="1133"/>
      <c r="AC461" s="1133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</row>
    <row r="462" spans="1:42" ht="15.75" customHeight="1" x14ac:dyDescent="0.2">
      <c r="A462" s="1"/>
      <c r="B462" s="1"/>
      <c r="C462" s="1"/>
      <c r="D462" s="1"/>
      <c r="E462" s="1133"/>
      <c r="F462" s="1133"/>
      <c r="G462" s="1133"/>
      <c r="H462" s="1"/>
      <c r="I462" s="1"/>
      <c r="J462" s="1"/>
      <c r="K462" s="1"/>
      <c r="L462" s="1"/>
      <c r="M462" s="1"/>
      <c r="N462" s="1"/>
      <c r="O462" s="1133"/>
      <c r="P462" s="1133"/>
      <c r="Q462" s="1133"/>
      <c r="R462" s="1133"/>
      <c r="S462" s="1133"/>
      <c r="T462" s="1133"/>
      <c r="U462" s="1133"/>
      <c r="V462" s="1133"/>
      <c r="W462" s="1133"/>
      <c r="X462" s="1133"/>
      <c r="Y462" s="1133"/>
      <c r="Z462" s="1133"/>
      <c r="AA462" s="1133"/>
      <c r="AB462" s="1133"/>
      <c r="AC462" s="1133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</row>
    <row r="463" spans="1:42" ht="15.75" customHeight="1" x14ac:dyDescent="0.2">
      <c r="A463" s="1"/>
      <c r="B463" s="1"/>
      <c r="C463" s="1"/>
      <c r="D463" s="1"/>
      <c r="E463" s="1133"/>
      <c r="F463" s="1133"/>
      <c r="G463" s="1133"/>
      <c r="H463" s="1"/>
      <c r="I463" s="1"/>
      <c r="J463" s="1"/>
      <c r="K463" s="1"/>
      <c r="L463" s="1"/>
      <c r="M463" s="1"/>
      <c r="N463" s="1"/>
      <c r="O463" s="1133"/>
      <c r="P463" s="1133"/>
      <c r="Q463" s="1133"/>
      <c r="R463" s="1133"/>
      <c r="S463" s="1133"/>
      <c r="T463" s="1133"/>
      <c r="U463" s="1133"/>
      <c r="V463" s="1133"/>
      <c r="W463" s="1133"/>
      <c r="X463" s="1133"/>
      <c r="Y463" s="1133"/>
      <c r="Z463" s="1133"/>
      <c r="AA463" s="1133"/>
      <c r="AB463" s="1133"/>
      <c r="AC463" s="1133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</row>
    <row r="464" spans="1:42" ht="15.75" customHeight="1" x14ac:dyDescent="0.2">
      <c r="A464" s="1"/>
      <c r="B464" s="1"/>
      <c r="C464" s="1"/>
      <c r="D464" s="1"/>
      <c r="E464" s="1133"/>
      <c r="F464" s="1133"/>
      <c r="G464" s="1133"/>
      <c r="H464" s="1"/>
      <c r="I464" s="1"/>
      <c r="J464" s="1"/>
      <c r="K464" s="1"/>
      <c r="L464" s="1"/>
      <c r="M464" s="1"/>
      <c r="N464" s="1"/>
      <c r="O464" s="1133"/>
      <c r="P464" s="1133"/>
      <c r="Q464" s="1133"/>
      <c r="R464" s="1133"/>
      <c r="S464" s="1133"/>
      <c r="T464" s="1133"/>
      <c r="U464" s="1133"/>
      <c r="V464" s="1133"/>
      <c r="W464" s="1133"/>
      <c r="X464" s="1133"/>
      <c r="Y464" s="1133"/>
      <c r="Z464" s="1133"/>
      <c r="AA464" s="1133"/>
      <c r="AB464" s="1133"/>
      <c r="AC464" s="1133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</row>
    <row r="465" spans="1:42" ht="15.75" customHeight="1" x14ac:dyDescent="0.2">
      <c r="A465" s="1"/>
      <c r="B465" s="1"/>
      <c r="C465" s="1"/>
      <c r="D465" s="1"/>
      <c r="E465" s="1133"/>
      <c r="F465" s="1133"/>
      <c r="G465" s="1133"/>
      <c r="H465" s="1"/>
      <c r="I465" s="1"/>
      <c r="J465" s="1"/>
      <c r="K465" s="1"/>
      <c r="L465" s="1"/>
      <c r="M465" s="1"/>
      <c r="N465" s="1"/>
      <c r="O465" s="1133"/>
      <c r="P465" s="1133"/>
      <c r="Q465" s="1133"/>
      <c r="R465" s="1133"/>
      <c r="S465" s="1133"/>
      <c r="T465" s="1133"/>
      <c r="U465" s="1133"/>
      <c r="V465" s="1133"/>
      <c r="W465" s="1133"/>
      <c r="X465" s="1133"/>
      <c r="Y465" s="1133"/>
      <c r="Z465" s="1133"/>
      <c r="AA465" s="1133"/>
      <c r="AB465" s="1133"/>
      <c r="AC465" s="1133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</row>
    <row r="466" spans="1:42" ht="15.75" customHeight="1" x14ac:dyDescent="0.2">
      <c r="A466" s="1"/>
      <c r="B466" s="1"/>
      <c r="C466" s="1"/>
      <c r="D466" s="1"/>
      <c r="E466" s="1133"/>
      <c r="F466" s="1133"/>
      <c r="G466" s="1133"/>
      <c r="H466" s="1"/>
      <c r="I466" s="1"/>
      <c r="J466" s="1"/>
      <c r="K466" s="1"/>
      <c r="L466" s="1"/>
      <c r="M466" s="1"/>
      <c r="N466" s="1"/>
      <c r="O466" s="1133"/>
      <c r="P466" s="1133"/>
      <c r="Q466" s="1133"/>
      <c r="R466" s="1133"/>
      <c r="S466" s="1133"/>
      <c r="T466" s="1133"/>
      <c r="U466" s="1133"/>
      <c r="V466" s="1133"/>
      <c r="W466" s="1133"/>
      <c r="X466" s="1133"/>
      <c r="Y466" s="1133"/>
      <c r="Z466" s="1133"/>
      <c r="AA466" s="1133"/>
      <c r="AB466" s="1133"/>
      <c r="AC466" s="1133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</row>
    <row r="467" spans="1:42" ht="15.75" customHeight="1" x14ac:dyDescent="0.2">
      <c r="A467" s="1"/>
      <c r="B467" s="1"/>
      <c r="C467" s="1"/>
      <c r="D467" s="1"/>
      <c r="E467" s="1133"/>
      <c r="F467" s="1133"/>
      <c r="G467" s="1133"/>
      <c r="H467" s="1"/>
      <c r="I467" s="1"/>
      <c r="J467" s="1"/>
      <c r="K467" s="1"/>
      <c r="L467" s="1"/>
      <c r="M467" s="1"/>
      <c r="N467" s="1"/>
      <c r="O467" s="1133"/>
      <c r="P467" s="1133"/>
      <c r="Q467" s="1133"/>
      <c r="R467" s="1133"/>
      <c r="S467" s="1133"/>
      <c r="T467" s="1133"/>
      <c r="U467" s="1133"/>
      <c r="V467" s="1133"/>
      <c r="W467" s="1133"/>
      <c r="X467" s="1133"/>
      <c r="Y467" s="1133"/>
      <c r="Z467" s="1133"/>
      <c r="AA467" s="1133"/>
      <c r="AB467" s="1133"/>
      <c r="AC467" s="1133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</row>
    <row r="468" spans="1:42" ht="15.75" customHeight="1" x14ac:dyDescent="0.2">
      <c r="A468" s="1"/>
      <c r="B468" s="1"/>
      <c r="C468" s="1"/>
      <c r="D468" s="1"/>
      <c r="E468" s="1133"/>
      <c r="F468" s="1133"/>
      <c r="G468" s="1133"/>
      <c r="H468" s="1"/>
      <c r="I468" s="1"/>
      <c r="J468" s="1"/>
      <c r="K468" s="1"/>
      <c r="L468" s="1"/>
      <c r="M468" s="1"/>
      <c r="N468" s="1"/>
      <c r="O468" s="1133"/>
      <c r="P468" s="1133"/>
      <c r="Q468" s="1133"/>
      <c r="R468" s="1133"/>
      <c r="S468" s="1133"/>
      <c r="T468" s="1133"/>
      <c r="U468" s="1133"/>
      <c r="V468" s="1133"/>
      <c r="W468" s="1133"/>
      <c r="X468" s="1133"/>
      <c r="Y468" s="1133"/>
      <c r="Z468" s="1133"/>
      <c r="AA468" s="1133"/>
      <c r="AB468" s="1133"/>
      <c r="AC468" s="1133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</row>
    <row r="469" spans="1:42" ht="15.75" customHeight="1" x14ac:dyDescent="0.2">
      <c r="A469" s="1"/>
      <c r="B469" s="1"/>
      <c r="C469" s="1"/>
      <c r="D469" s="1"/>
      <c r="E469" s="1133"/>
      <c r="F469" s="1133"/>
      <c r="G469" s="1133"/>
      <c r="H469" s="1"/>
      <c r="I469" s="1"/>
      <c r="J469" s="1"/>
      <c r="K469" s="1"/>
      <c r="L469" s="1"/>
      <c r="M469" s="1"/>
      <c r="N469" s="1"/>
      <c r="O469" s="1133"/>
      <c r="P469" s="1133"/>
      <c r="Q469" s="1133"/>
      <c r="R469" s="1133"/>
      <c r="S469" s="1133"/>
      <c r="T469" s="1133"/>
      <c r="U469" s="1133"/>
      <c r="V469" s="1133"/>
      <c r="W469" s="1133"/>
      <c r="X469" s="1133"/>
      <c r="Y469" s="1133"/>
      <c r="Z469" s="1133"/>
      <c r="AA469" s="1133"/>
      <c r="AB469" s="1133"/>
      <c r="AC469" s="1133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</row>
    <row r="470" spans="1:42" ht="15.75" customHeight="1" x14ac:dyDescent="0.2">
      <c r="A470" s="1"/>
      <c r="B470" s="1"/>
      <c r="C470" s="1"/>
      <c r="D470" s="1"/>
      <c r="E470" s="1133"/>
      <c r="F470" s="1133"/>
      <c r="G470" s="1133"/>
      <c r="H470" s="1"/>
      <c r="I470" s="1"/>
      <c r="J470" s="1"/>
      <c r="K470" s="1"/>
      <c r="L470" s="1"/>
      <c r="M470" s="1"/>
      <c r="N470" s="1"/>
      <c r="O470" s="1133"/>
      <c r="P470" s="1133"/>
      <c r="Q470" s="1133"/>
      <c r="R470" s="1133"/>
      <c r="S470" s="1133"/>
      <c r="T470" s="1133"/>
      <c r="U470" s="1133"/>
      <c r="V470" s="1133"/>
      <c r="W470" s="1133"/>
      <c r="X470" s="1133"/>
      <c r="Y470" s="1133"/>
      <c r="Z470" s="1133"/>
      <c r="AA470" s="1133"/>
      <c r="AB470" s="1133"/>
      <c r="AC470" s="1133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</row>
    <row r="471" spans="1:42" ht="15.75" customHeight="1" x14ac:dyDescent="0.2">
      <c r="A471" s="1"/>
      <c r="B471" s="1"/>
      <c r="C471" s="1"/>
      <c r="D471" s="1"/>
      <c r="E471" s="1133"/>
      <c r="F471" s="1133"/>
      <c r="G471" s="1133"/>
      <c r="H471" s="1"/>
      <c r="I471" s="1"/>
      <c r="J471" s="1"/>
      <c r="K471" s="1"/>
      <c r="L471" s="1"/>
      <c r="M471" s="1"/>
      <c r="N471" s="1"/>
      <c r="O471" s="1133"/>
      <c r="P471" s="1133"/>
      <c r="Q471" s="1133"/>
      <c r="R471" s="1133"/>
      <c r="S471" s="1133"/>
      <c r="T471" s="1133"/>
      <c r="U471" s="1133"/>
      <c r="V471" s="1133"/>
      <c r="W471" s="1133"/>
      <c r="X471" s="1133"/>
      <c r="Y471" s="1133"/>
      <c r="Z471" s="1133"/>
      <c r="AA471" s="1133"/>
      <c r="AB471" s="1133"/>
      <c r="AC471" s="1133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</row>
    <row r="472" spans="1:42" ht="15.75" customHeight="1" x14ac:dyDescent="0.2">
      <c r="A472" s="1"/>
      <c r="B472" s="1"/>
      <c r="C472" s="1"/>
      <c r="D472" s="1"/>
      <c r="E472" s="1133"/>
      <c r="F472" s="1133"/>
      <c r="G472" s="1133"/>
      <c r="H472" s="1"/>
      <c r="I472" s="1"/>
      <c r="J472" s="1"/>
      <c r="K472" s="1"/>
      <c r="L472" s="1"/>
      <c r="M472" s="1"/>
      <c r="N472" s="1"/>
      <c r="O472" s="1133"/>
      <c r="P472" s="1133"/>
      <c r="Q472" s="1133"/>
      <c r="R472" s="1133"/>
      <c r="S472" s="1133"/>
      <c r="T472" s="1133"/>
      <c r="U472" s="1133"/>
      <c r="V472" s="1133"/>
      <c r="W472" s="1133"/>
      <c r="X472" s="1133"/>
      <c r="Y472" s="1133"/>
      <c r="Z472" s="1133"/>
      <c r="AA472" s="1133"/>
      <c r="AB472" s="1133"/>
      <c r="AC472" s="1133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</row>
    <row r="473" spans="1:42" ht="15.75" customHeight="1" x14ac:dyDescent="0.2">
      <c r="A473" s="1"/>
      <c r="B473" s="1"/>
      <c r="C473" s="1"/>
      <c r="D473" s="1"/>
      <c r="E473" s="1133"/>
      <c r="F473" s="1133"/>
      <c r="G473" s="1133"/>
      <c r="H473" s="1"/>
      <c r="I473" s="1"/>
      <c r="J473" s="1"/>
      <c r="K473" s="1"/>
      <c r="L473" s="1"/>
      <c r="M473" s="1"/>
      <c r="N473" s="1"/>
      <c r="O473" s="1133"/>
      <c r="P473" s="1133"/>
      <c r="Q473" s="1133"/>
      <c r="R473" s="1133"/>
      <c r="S473" s="1133"/>
      <c r="T473" s="1133"/>
      <c r="U473" s="1133"/>
      <c r="V473" s="1133"/>
      <c r="W473" s="1133"/>
      <c r="X473" s="1133"/>
      <c r="Y473" s="1133"/>
      <c r="Z473" s="1133"/>
      <c r="AA473" s="1133"/>
      <c r="AB473" s="1133"/>
      <c r="AC473" s="1133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</row>
    <row r="474" spans="1:42" ht="15.75" customHeight="1" x14ac:dyDescent="0.2">
      <c r="A474" s="1"/>
      <c r="B474" s="1"/>
      <c r="C474" s="1"/>
      <c r="D474" s="1"/>
      <c r="E474" s="1133"/>
      <c r="F474" s="1133"/>
      <c r="G474" s="1133"/>
      <c r="H474" s="1"/>
      <c r="I474" s="1"/>
      <c r="J474" s="1"/>
      <c r="K474" s="1"/>
      <c r="L474" s="1"/>
      <c r="M474" s="1"/>
      <c r="N474" s="1"/>
      <c r="O474" s="1133"/>
      <c r="P474" s="1133"/>
      <c r="Q474" s="1133"/>
      <c r="R474" s="1133"/>
      <c r="S474" s="1133"/>
      <c r="T474" s="1133"/>
      <c r="U474" s="1133"/>
      <c r="V474" s="1133"/>
      <c r="W474" s="1133"/>
      <c r="X474" s="1133"/>
      <c r="Y474" s="1133"/>
      <c r="Z474" s="1133"/>
      <c r="AA474" s="1133"/>
      <c r="AB474" s="1133"/>
      <c r="AC474" s="1133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</row>
    <row r="475" spans="1:42" ht="15.75" customHeight="1" x14ac:dyDescent="0.2">
      <c r="A475" s="1"/>
      <c r="B475" s="1"/>
      <c r="C475" s="1"/>
      <c r="D475" s="1"/>
      <c r="E475" s="1133"/>
      <c r="F475" s="1133"/>
      <c r="G475" s="1133"/>
      <c r="H475" s="1"/>
      <c r="I475" s="1"/>
      <c r="J475" s="1"/>
      <c r="K475" s="1"/>
      <c r="L475" s="1"/>
      <c r="M475" s="1"/>
      <c r="N475" s="1"/>
      <c r="O475" s="1133"/>
      <c r="P475" s="1133"/>
      <c r="Q475" s="1133"/>
      <c r="R475" s="1133"/>
      <c r="S475" s="1133"/>
      <c r="T475" s="1133"/>
      <c r="U475" s="1133"/>
      <c r="V475" s="1133"/>
      <c r="W475" s="1133"/>
      <c r="X475" s="1133"/>
      <c r="Y475" s="1133"/>
      <c r="Z475" s="1133"/>
      <c r="AA475" s="1133"/>
      <c r="AB475" s="1133"/>
      <c r="AC475" s="1133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</row>
    <row r="476" spans="1:42" ht="15.75" customHeight="1" x14ac:dyDescent="0.2">
      <c r="A476" s="1"/>
      <c r="B476" s="1"/>
      <c r="C476" s="1"/>
      <c r="D476" s="1"/>
      <c r="E476" s="1133"/>
      <c r="F476" s="1133"/>
      <c r="G476" s="1133"/>
      <c r="H476" s="1"/>
      <c r="I476" s="1"/>
      <c r="J476" s="1"/>
      <c r="K476" s="1"/>
      <c r="L476" s="1"/>
      <c r="M476" s="1"/>
      <c r="N476" s="1"/>
      <c r="O476" s="1133"/>
      <c r="P476" s="1133"/>
      <c r="Q476" s="1133"/>
      <c r="R476" s="1133"/>
      <c r="S476" s="1133"/>
      <c r="T476" s="1133"/>
      <c r="U476" s="1133"/>
      <c r="V476" s="1133"/>
      <c r="W476" s="1133"/>
      <c r="X476" s="1133"/>
      <c r="Y476" s="1133"/>
      <c r="Z476" s="1133"/>
      <c r="AA476" s="1133"/>
      <c r="AB476" s="1133"/>
      <c r="AC476" s="1133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</row>
    <row r="477" spans="1:42" ht="15.75" customHeight="1" x14ac:dyDescent="0.2">
      <c r="A477" s="1"/>
      <c r="B477" s="1"/>
      <c r="C477" s="1"/>
      <c r="D477" s="1"/>
      <c r="E477" s="1133"/>
      <c r="F477" s="1133"/>
      <c r="G477" s="1133"/>
      <c r="H477" s="1"/>
      <c r="I477" s="1"/>
      <c r="J477" s="1"/>
      <c r="K477" s="1"/>
      <c r="L477" s="1"/>
      <c r="M477" s="1"/>
      <c r="N477" s="1"/>
      <c r="O477" s="1133"/>
      <c r="P477" s="1133"/>
      <c r="Q477" s="1133"/>
      <c r="R477" s="1133"/>
      <c r="S477" s="1133"/>
      <c r="T477" s="1133"/>
      <c r="U477" s="1133"/>
      <c r="V477" s="1133"/>
      <c r="W477" s="1133"/>
      <c r="X477" s="1133"/>
      <c r="Y477" s="1133"/>
      <c r="Z477" s="1133"/>
      <c r="AA477" s="1133"/>
      <c r="AB477" s="1133"/>
      <c r="AC477" s="1133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</row>
    <row r="478" spans="1:42" ht="15.75" customHeight="1" x14ac:dyDescent="0.2">
      <c r="A478" s="1"/>
      <c r="B478" s="1"/>
      <c r="C478" s="1"/>
      <c r="D478" s="1"/>
      <c r="E478" s="1133"/>
      <c r="F478" s="1133"/>
      <c r="G478" s="1133"/>
      <c r="H478" s="1"/>
      <c r="I478" s="1"/>
      <c r="J478" s="1"/>
      <c r="K478" s="1"/>
      <c r="L478" s="1"/>
      <c r="M478" s="1"/>
      <c r="N478" s="1"/>
      <c r="O478" s="1133"/>
      <c r="P478" s="1133"/>
      <c r="Q478" s="1133"/>
      <c r="R478" s="1133"/>
      <c r="S478" s="1133"/>
      <c r="T478" s="1133"/>
      <c r="U478" s="1133"/>
      <c r="V478" s="1133"/>
      <c r="W478" s="1133"/>
      <c r="X478" s="1133"/>
      <c r="Y478" s="1133"/>
      <c r="Z478" s="1133"/>
      <c r="AA478" s="1133"/>
      <c r="AB478" s="1133"/>
      <c r="AC478" s="1133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</row>
    <row r="479" spans="1:42" ht="15.75" customHeight="1" x14ac:dyDescent="0.2">
      <c r="A479" s="1"/>
      <c r="B479" s="1"/>
      <c r="C479" s="1"/>
      <c r="D479" s="1"/>
      <c r="E479" s="1133"/>
      <c r="F479" s="1133"/>
      <c r="G479" s="1133"/>
      <c r="H479" s="1"/>
      <c r="I479" s="1"/>
      <c r="J479" s="1"/>
      <c r="K479" s="1"/>
      <c r="L479" s="1"/>
      <c r="M479" s="1"/>
      <c r="N479" s="1"/>
      <c r="O479" s="1133"/>
      <c r="P479" s="1133"/>
      <c r="Q479" s="1133"/>
      <c r="R479" s="1133"/>
      <c r="S479" s="1133"/>
      <c r="T479" s="1133"/>
      <c r="U479" s="1133"/>
      <c r="V479" s="1133"/>
      <c r="W479" s="1133"/>
      <c r="X479" s="1133"/>
      <c r="Y479" s="1133"/>
      <c r="Z479" s="1133"/>
      <c r="AA479" s="1133"/>
      <c r="AB479" s="1133"/>
      <c r="AC479" s="1133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</row>
    <row r="480" spans="1:42" ht="15.75" customHeight="1" x14ac:dyDescent="0.2">
      <c r="A480" s="1"/>
      <c r="B480" s="1"/>
      <c r="C480" s="1"/>
      <c r="D480" s="1"/>
      <c r="E480" s="1133"/>
      <c r="F480" s="1133"/>
      <c r="G480" s="1133"/>
      <c r="H480" s="1"/>
      <c r="I480" s="1"/>
      <c r="J480" s="1"/>
      <c r="K480" s="1"/>
      <c r="L480" s="1"/>
      <c r="M480" s="1"/>
      <c r="N480" s="1"/>
      <c r="O480" s="1133"/>
      <c r="P480" s="1133"/>
      <c r="Q480" s="1133"/>
      <c r="R480" s="1133"/>
      <c r="S480" s="1133"/>
      <c r="T480" s="1133"/>
      <c r="U480" s="1133"/>
      <c r="V480" s="1133"/>
      <c r="W480" s="1133"/>
      <c r="X480" s="1133"/>
      <c r="Y480" s="1133"/>
      <c r="Z480" s="1133"/>
      <c r="AA480" s="1133"/>
      <c r="AB480" s="1133"/>
      <c r="AC480" s="1133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</row>
    <row r="481" spans="1:42" ht="15.75" customHeight="1" x14ac:dyDescent="0.2">
      <c r="A481" s="1"/>
      <c r="B481" s="1"/>
      <c r="C481" s="1"/>
      <c r="D481" s="1"/>
      <c r="E481" s="1133"/>
      <c r="F481" s="1133"/>
      <c r="G481" s="1133"/>
      <c r="H481" s="1"/>
      <c r="I481" s="1"/>
      <c r="J481" s="1"/>
      <c r="K481" s="1"/>
      <c r="L481" s="1"/>
      <c r="M481" s="1"/>
      <c r="N481" s="1"/>
      <c r="O481" s="1133"/>
      <c r="P481" s="1133"/>
      <c r="Q481" s="1133"/>
      <c r="R481" s="1133"/>
      <c r="S481" s="1133"/>
      <c r="T481" s="1133"/>
      <c r="U481" s="1133"/>
      <c r="V481" s="1133"/>
      <c r="W481" s="1133"/>
      <c r="X481" s="1133"/>
      <c r="Y481" s="1133"/>
      <c r="Z481" s="1133"/>
      <c r="AA481" s="1133"/>
      <c r="AB481" s="1133"/>
      <c r="AC481" s="1133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</row>
    <row r="482" spans="1:42" ht="15.75" customHeight="1" x14ac:dyDescent="0.2">
      <c r="A482" s="1"/>
      <c r="B482" s="1"/>
      <c r="C482" s="1"/>
      <c r="D482" s="1"/>
      <c r="E482" s="1133"/>
      <c r="F482" s="1133"/>
      <c r="G482" s="1133"/>
      <c r="H482" s="1"/>
      <c r="I482" s="1"/>
      <c r="J482" s="1"/>
      <c r="K482" s="1"/>
      <c r="L482" s="1"/>
      <c r="M482" s="1"/>
      <c r="N482" s="1"/>
      <c r="O482" s="1133"/>
      <c r="P482" s="1133"/>
      <c r="Q482" s="1133"/>
      <c r="R482" s="1133"/>
      <c r="S482" s="1133"/>
      <c r="T482" s="1133"/>
      <c r="U482" s="1133"/>
      <c r="V482" s="1133"/>
      <c r="W482" s="1133"/>
      <c r="X482" s="1133"/>
      <c r="Y482" s="1133"/>
      <c r="Z482" s="1133"/>
      <c r="AA482" s="1133"/>
      <c r="AB482" s="1133"/>
      <c r="AC482" s="1133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</row>
    <row r="483" spans="1:42" ht="15.75" customHeight="1" x14ac:dyDescent="0.2">
      <c r="A483" s="1"/>
      <c r="B483" s="1"/>
      <c r="C483" s="1"/>
      <c r="D483" s="1"/>
      <c r="E483" s="1133"/>
      <c r="F483" s="1133"/>
      <c r="G483" s="1133"/>
      <c r="H483" s="1"/>
      <c r="I483" s="1"/>
      <c r="J483" s="1"/>
      <c r="K483" s="1"/>
      <c r="L483" s="1"/>
      <c r="M483" s="1"/>
      <c r="N483" s="1"/>
      <c r="O483" s="1133"/>
      <c r="P483" s="1133"/>
      <c r="Q483" s="1133"/>
      <c r="R483" s="1133"/>
      <c r="S483" s="1133"/>
      <c r="T483" s="1133"/>
      <c r="U483" s="1133"/>
      <c r="V483" s="1133"/>
      <c r="W483" s="1133"/>
      <c r="X483" s="1133"/>
      <c r="Y483" s="1133"/>
      <c r="Z483" s="1133"/>
      <c r="AA483" s="1133"/>
      <c r="AB483" s="1133"/>
      <c r="AC483" s="1133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</row>
    <row r="484" spans="1:42" ht="15.75" customHeight="1" x14ac:dyDescent="0.2">
      <c r="A484" s="1"/>
      <c r="B484" s="1"/>
      <c r="C484" s="1"/>
      <c r="D484" s="1"/>
      <c r="E484" s="1133"/>
      <c r="F484" s="1133"/>
      <c r="G484" s="1133"/>
      <c r="H484" s="1"/>
      <c r="I484" s="1"/>
      <c r="J484" s="1"/>
      <c r="K484" s="1"/>
      <c r="L484" s="1"/>
      <c r="M484" s="1"/>
      <c r="N484" s="1"/>
      <c r="O484" s="1133"/>
      <c r="P484" s="1133"/>
      <c r="Q484" s="1133"/>
      <c r="R484" s="1133"/>
      <c r="S484" s="1133"/>
      <c r="T484" s="1133"/>
      <c r="U484" s="1133"/>
      <c r="V484" s="1133"/>
      <c r="W484" s="1133"/>
      <c r="X484" s="1133"/>
      <c r="Y484" s="1133"/>
      <c r="Z484" s="1133"/>
      <c r="AA484" s="1133"/>
      <c r="AB484" s="1133"/>
      <c r="AC484" s="1133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</row>
    <row r="485" spans="1:42" ht="15.75" customHeight="1" x14ac:dyDescent="0.2">
      <c r="A485" s="1"/>
      <c r="B485" s="1"/>
      <c r="C485" s="1"/>
      <c r="D485" s="1"/>
      <c r="E485" s="1133"/>
      <c r="F485" s="1133"/>
      <c r="G485" s="1133"/>
      <c r="H485" s="1"/>
      <c r="I485" s="1"/>
      <c r="J485" s="1"/>
      <c r="K485" s="1"/>
      <c r="L485" s="1"/>
      <c r="M485" s="1"/>
      <c r="N485" s="1"/>
      <c r="O485" s="1133"/>
      <c r="P485" s="1133"/>
      <c r="Q485" s="1133"/>
      <c r="R485" s="1133"/>
      <c r="S485" s="1133"/>
      <c r="T485" s="1133"/>
      <c r="U485" s="1133"/>
      <c r="V485" s="1133"/>
      <c r="W485" s="1133"/>
      <c r="X485" s="1133"/>
      <c r="Y485" s="1133"/>
      <c r="Z485" s="1133"/>
      <c r="AA485" s="1133"/>
      <c r="AB485" s="1133"/>
      <c r="AC485" s="1133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</row>
    <row r="486" spans="1:42" ht="15.75" customHeight="1" x14ac:dyDescent="0.2">
      <c r="A486" s="1"/>
      <c r="B486" s="1"/>
      <c r="C486" s="1"/>
      <c r="D486" s="1"/>
      <c r="E486" s="1133"/>
      <c r="F486" s="1133"/>
      <c r="G486" s="1133"/>
      <c r="H486" s="1"/>
      <c r="I486" s="1"/>
      <c r="J486" s="1"/>
      <c r="K486" s="1"/>
      <c r="L486" s="1"/>
      <c r="M486" s="1"/>
      <c r="N486" s="1"/>
      <c r="O486" s="1133"/>
      <c r="P486" s="1133"/>
      <c r="Q486" s="1133"/>
      <c r="R486" s="1133"/>
      <c r="S486" s="1133"/>
      <c r="T486" s="1133"/>
      <c r="U486" s="1133"/>
      <c r="V486" s="1133"/>
      <c r="W486" s="1133"/>
      <c r="X486" s="1133"/>
      <c r="Y486" s="1133"/>
      <c r="Z486" s="1133"/>
      <c r="AA486" s="1133"/>
      <c r="AB486" s="1133"/>
      <c r="AC486" s="1133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</row>
    <row r="487" spans="1:42" ht="15.75" customHeight="1" x14ac:dyDescent="0.2">
      <c r="A487" s="1"/>
      <c r="B487" s="1"/>
      <c r="C487" s="1"/>
      <c r="D487" s="1"/>
      <c r="E487" s="1133"/>
      <c r="F487" s="1133"/>
      <c r="G487" s="1133"/>
      <c r="H487" s="1"/>
      <c r="I487" s="1"/>
      <c r="J487" s="1"/>
      <c r="K487" s="1"/>
      <c r="L487" s="1"/>
      <c r="M487" s="1"/>
      <c r="N487" s="1"/>
      <c r="O487" s="1133"/>
      <c r="P487" s="1133"/>
      <c r="Q487" s="1133"/>
      <c r="R487" s="1133"/>
      <c r="S487" s="1133"/>
      <c r="T487" s="1133"/>
      <c r="U487" s="1133"/>
      <c r="V487" s="1133"/>
      <c r="W487" s="1133"/>
      <c r="X487" s="1133"/>
      <c r="Y487" s="1133"/>
      <c r="Z487" s="1133"/>
      <c r="AA487" s="1133"/>
      <c r="AB487" s="1133"/>
      <c r="AC487" s="1133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</row>
    <row r="488" spans="1:42" ht="15.75" customHeight="1" x14ac:dyDescent="0.2">
      <c r="A488" s="1"/>
      <c r="B488" s="1"/>
      <c r="C488" s="1"/>
      <c r="D488" s="1"/>
      <c r="E488" s="1133"/>
      <c r="F488" s="1133"/>
      <c r="G488" s="1133"/>
      <c r="H488" s="1"/>
      <c r="I488" s="1"/>
      <c r="J488" s="1"/>
      <c r="K488" s="1"/>
      <c r="L488" s="1"/>
      <c r="M488" s="1"/>
      <c r="N488" s="1"/>
      <c r="O488" s="1133"/>
      <c r="P488" s="1133"/>
      <c r="Q488" s="1133"/>
      <c r="R488" s="1133"/>
      <c r="S488" s="1133"/>
      <c r="T488" s="1133"/>
      <c r="U488" s="1133"/>
      <c r="V488" s="1133"/>
      <c r="W488" s="1133"/>
      <c r="X488" s="1133"/>
      <c r="Y488" s="1133"/>
      <c r="Z488" s="1133"/>
      <c r="AA488" s="1133"/>
      <c r="AB488" s="1133"/>
      <c r="AC488" s="1133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</row>
    <row r="489" spans="1:42" ht="15.75" customHeight="1" x14ac:dyDescent="0.2">
      <c r="A489" s="1"/>
      <c r="B489" s="1"/>
      <c r="C489" s="1"/>
      <c r="D489" s="1"/>
      <c r="E489" s="1133"/>
      <c r="F489" s="1133"/>
      <c r="G489" s="1133"/>
      <c r="H489" s="1"/>
      <c r="I489" s="1"/>
      <c r="J489" s="1"/>
      <c r="K489" s="1"/>
      <c r="L489" s="1"/>
      <c r="M489" s="1"/>
      <c r="N489" s="1"/>
      <c r="O489" s="1133"/>
      <c r="P489" s="1133"/>
      <c r="Q489" s="1133"/>
      <c r="R489" s="1133"/>
      <c r="S489" s="1133"/>
      <c r="T489" s="1133"/>
      <c r="U489" s="1133"/>
      <c r="V489" s="1133"/>
      <c r="W489" s="1133"/>
      <c r="X489" s="1133"/>
      <c r="Y489" s="1133"/>
      <c r="Z489" s="1133"/>
      <c r="AA489" s="1133"/>
      <c r="AB489" s="1133"/>
      <c r="AC489" s="1133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</row>
    <row r="490" spans="1:42" ht="15.75" customHeight="1" x14ac:dyDescent="0.2">
      <c r="A490" s="1"/>
      <c r="B490" s="1"/>
      <c r="C490" s="1"/>
      <c r="D490" s="1"/>
      <c r="E490" s="1133"/>
      <c r="F490" s="1133"/>
      <c r="G490" s="1133"/>
      <c r="H490" s="1"/>
      <c r="I490" s="1"/>
      <c r="J490" s="1"/>
      <c r="K490" s="1"/>
      <c r="L490" s="1"/>
      <c r="M490" s="1"/>
      <c r="N490" s="1"/>
      <c r="O490" s="1133"/>
      <c r="P490" s="1133"/>
      <c r="Q490" s="1133"/>
      <c r="R490" s="1133"/>
      <c r="S490" s="1133"/>
      <c r="T490" s="1133"/>
      <c r="U490" s="1133"/>
      <c r="V490" s="1133"/>
      <c r="W490" s="1133"/>
      <c r="X490" s="1133"/>
      <c r="Y490" s="1133"/>
      <c r="Z490" s="1133"/>
      <c r="AA490" s="1133"/>
      <c r="AB490" s="1133"/>
      <c r="AC490" s="1133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</row>
    <row r="491" spans="1:42" ht="15.75" customHeight="1" x14ac:dyDescent="0.2">
      <c r="A491" s="1"/>
      <c r="B491" s="1"/>
      <c r="C491" s="1"/>
      <c r="D491" s="1"/>
      <c r="E491" s="1133"/>
      <c r="F491" s="1133"/>
      <c r="G491" s="1133"/>
      <c r="H491" s="1"/>
      <c r="I491" s="1"/>
      <c r="J491" s="1"/>
      <c r="K491" s="1"/>
      <c r="L491" s="1"/>
      <c r="M491" s="1"/>
      <c r="N491" s="1"/>
      <c r="O491" s="1133"/>
      <c r="P491" s="1133"/>
      <c r="Q491" s="1133"/>
      <c r="R491" s="1133"/>
      <c r="S491" s="1133"/>
      <c r="T491" s="1133"/>
      <c r="U491" s="1133"/>
      <c r="V491" s="1133"/>
      <c r="W491" s="1133"/>
      <c r="X491" s="1133"/>
      <c r="Y491" s="1133"/>
      <c r="Z491" s="1133"/>
      <c r="AA491" s="1133"/>
      <c r="AB491" s="1133"/>
      <c r="AC491" s="1133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</row>
    <row r="492" spans="1:42" ht="15.75" customHeight="1" x14ac:dyDescent="0.2">
      <c r="A492" s="1"/>
      <c r="B492" s="1"/>
      <c r="C492" s="1"/>
      <c r="D492" s="1"/>
      <c r="E492" s="1133"/>
      <c r="F492" s="1133"/>
      <c r="G492" s="1133"/>
      <c r="H492" s="1"/>
      <c r="I492" s="1"/>
      <c r="J492" s="1"/>
      <c r="K492" s="1"/>
      <c r="L492" s="1"/>
      <c r="M492" s="1"/>
      <c r="N492" s="1"/>
      <c r="O492" s="1133"/>
      <c r="P492" s="1133"/>
      <c r="Q492" s="1133"/>
      <c r="R492" s="1133"/>
      <c r="S492" s="1133"/>
      <c r="T492" s="1133"/>
      <c r="U492" s="1133"/>
      <c r="V492" s="1133"/>
      <c r="W492" s="1133"/>
      <c r="X492" s="1133"/>
      <c r="Y492" s="1133"/>
      <c r="Z492" s="1133"/>
      <c r="AA492" s="1133"/>
      <c r="AB492" s="1133"/>
      <c r="AC492" s="1133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</row>
    <row r="493" spans="1:42" ht="15.75" customHeight="1" x14ac:dyDescent="0.2">
      <c r="A493" s="1"/>
      <c r="B493" s="1"/>
      <c r="C493" s="1"/>
      <c r="D493" s="1"/>
      <c r="E493" s="1133"/>
      <c r="F493" s="1133"/>
      <c r="G493" s="1133"/>
      <c r="H493" s="1"/>
      <c r="I493" s="1"/>
      <c r="J493" s="1"/>
      <c r="K493" s="1"/>
      <c r="L493" s="1"/>
      <c r="M493" s="1"/>
      <c r="N493" s="1"/>
      <c r="O493" s="1133"/>
      <c r="P493" s="1133"/>
      <c r="Q493" s="1133"/>
      <c r="R493" s="1133"/>
      <c r="S493" s="1133"/>
      <c r="T493" s="1133"/>
      <c r="U493" s="1133"/>
      <c r="V493" s="1133"/>
      <c r="W493" s="1133"/>
      <c r="X493" s="1133"/>
      <c r="Y493" s="1133"/>
      <c r="Z493" s="1133"/>
      <c r="AA493" s="1133"/>
      <c r="AB493" s="1133"/>
      <c r="AC493" s="1133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</row>
    <row r="494" spans="1:42" ht="15.75" customHeight="1" x14ac:dyDescent="0.2">
      <c r="A494" s="1"/>
      <c r="B494" s="1"/>
      <c r="C494" s="1"/>
      <c r="D494" s="1"/>
      <c r="E494" s="1133"/>
      <c r="F494" s="1133"/>
      <c r="G494" s="1133"/>
      <c r="H494" s="1"/>
      <c r="I494" s="1"/>
      <c r="J494" s="1"/>
      <c r="K494" s="1"/>
      <c r="L494" s="1"/>
      <c r="M494" s="1"/>
      <c r="N494" s="1"/>
      <c r="O494" s="1133"/>
      <c r="P494" s="1133"/>
      <c r="Q494" s="1133"/>
      <c r="R494" s="1133"/>
      <c r="S494" s="1133"/>
      <c r="T494" s="1133"/>
      <c r="U494" s="1133"/>
      <c r="V494" s="1133"/>
      <c r="W494" s="1133"/>
      <c r="X494" s="1133"/>
      <c r="Y494" s="1133"/>
      <c r="Z494" s="1133"/>
      <c r="AA494" s="1133"/>
      <c r="AB494" s="1133"/>
      <c r="AC494" s="1133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</row>
    <row r="495" spans="1:42" ht="15.75" customHeight="1" x14ac:dyDescent="0.2">
      <c r="A495" s="1"/>
      <c r="B495" s="1"/>
      <c r="C495" s="1"/>
      <c r="D495" s="1"/>
      <c r="E495" s="1133"/>
      <c r="F495" s="1133"/>
      <c r="G495" s="1133"/>
      <c r="H495" s="1"/>
      <c r="I495" s="1"/>
      <c r="J495" s="1"/>
      <c r="K495" s="1"/>
      <c r="L495" s="1"/>
      <c r="M495" s="1"/>
      <c r="N495" s="1"/>
      <c r="O495" s="1133"/>
      <c r="P495" s="1133"/>
      <c r="Q495" s="1133"/>
      <c r="R495" s="1133"/>
      <c r="S495" s="1133"/>
      <c r="T495" s="1133"/>
      <c r="U495" s="1133"/>
      <c r="V495" s="1133"/>
      <c r="W495" s="1133"/>
      <c r="X495" s="1133"/>
      <c r="Y495" s="1133"/>
      <c r="Z495" s="1133"/>
      <c r="AA495" s="1133"/>
      <c r="AB495" s="1133"/>
      <c r="AC495" s="1133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</row>
    <row r="496" spans="1:42" ht="15.75" customHeight="1" x14ac:dyDescent="0.2">
      <c r="A496" s="1"/>
      <c r="B496" s="1"/>
      <c r="C496" s="1"/>
      <c r="D496" s="1"/>
      <c r="E496" s="1133"/>
      <c r="F496" s="1133"/>
      <c r="G496" s="1133"/>
      <c r="H496" s="1"/>
      <c r="I496" s="1"/>
      <c r="J496" s="1"/>
      <c r="K496" s="1"/>
      <c r="L496" s="1"/>
      <c r="M496" s="1"/>
      <c r="N496" s="1"/>
      <c r="O496" s="1133"/>
      <c r="P496" s="1133"/>
      <c r="Q496" s="1133"/>
      <c r="R496" s="1133"/>
      <c r="S496" s="1133"/>
      <c r="T496" s="1133"/>
      <c r="U496" s="1133"/>
      <c r="V496" s="1133"/>
      <c r="W496" s="1133"/>
      <c r="X496" s="1133"/>
      <c r="Y496" s="1133"/>
      <c r="Z496" s="1133"/>
      <c r="AA496" s="1133"/>
      <c r="AB496" s="1133"/>
      <c r="AC496" s="1133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</row>
    <row r="497" spans="1:42" ht="15.75" customHeight="1" x14ac:dyDescent="0.2">
      <c r="A497" s="1"/>
      <c r="B497" s="1"/>
      <c r="C497" s="1"/>
      <c r="D497" s="1"/>
      <c r="E497" s="1133"/>
      <c r="F497" s="1133"/>
      <c r="G497" s="1133"/>
      <c r="H497" s="1"/>
      <c r="I497" s="1"/>
      <c r="J497" s="1"/>
      <c r="K497" s="1"/>
      <c r="L497" s="1"/>
      <c r="M497" s="1"/>
      <c r="N497" s="1"/>
      <c r="O497" s="1133"/>
      <c r="P497" s="1133"/>
      <c r="Q497" s="1133"/>
      <c r="R497" s="1133"/>
      <c r="S497" s="1133"/>
      <c r="T497" s="1133"/>
      <c r="U497" s="1133"/>
      <c r="V497" s="1133"/>
      <c r="W497" s="1133"/>
      <c r="X497" s="1133"/>
      <c r="Y497" s="1133"/>
      <c r="Z497" s="1133"/>
      <c r="AA497" s="1133"/>
      <c r="AB497" s="1133"/>
      <c r="AC497" s="1133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</row>
    <row r="498" spans="1:42" ht="15.75" customHeight="1" x14ac:dyDescent="0.2">
      <c r="A498" s="1"/>
      <c r="B498" s="1"/>
      <c r="C498" s="1"/>
      <c r="D498" s="1"/>
      <c r="E498" s="1133"/>
      <c r="F498" s="1133"/>
      <c r="G498" s="1133"/>
      <c r="H498" s="1"/>
      <c r="I498" s="1"/>
      <c r="J498" s="1"/>
      <c r="K498" s="1"/>
      <c r="L498" s="1"/>
      <c r="M498" s="1"/>
      <c r="N498" s="1"/>
      <c r="O498" s="1133"/>
      <c r="P498" s="1133"/>
      <c r="Q498" s="1133"/>
      <c r="R498" s="1133"/>
      <c r="S498" s="1133"/>
      <c r="T498" s="1133"/>
      <c r="U498" s="1133"/>
      <c r="V498" s="1133"/>
      <c r="W498" s="1133"/>
      <c r="X498" s="1133"/>
      <c r="Y498" s="1133"/>
      <c r="Z498" s="1133"/>
      <c r="AA498" s="1133"/>
      <c r="AB498" s="1133"/>
      <c r="AC498" s="1133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</row>
    <row r="499" spans="1:42" ht="15.75" customHeight="1" x14ac:dyDescent="0.2">
      <c r="A499" s="1"/>
      <c r="B499" s="1"/>
      <c r="C499" s="1"/>
      <c r="D499" s="1"/>
      <c r="E499" s="1133"/>
      <c r="F499" s="1133"/>
      <c r="G499" s="1133"/>
      <c r="H499" s="1"/>
      <c r="I499" s="1"/>
      <c r="J499" s="1"/>
      <c r="K499" s="1"/>
      <c r="L499" s="1"/>
      <c r="M499" s="1"/>
      <c r="N499" s="1"/>
      <c r="O499" s="1133"/>
      <c r="P499" s="1133"/>
      <c r="Q499" s="1133"/>
      <c r="R499" s="1133"/>
      <c r="S499" s="1133"/>
      <c r="T499" s="1133"/>
      <c r="U499" s="1133"/>
      <c r="V499" s="1133"/>
      <c r="W499" s="1133"/>
      <c r="X499" s="1133"/>
      <c r="Y499" s="1133"/>
      <c r="Z499" s="1133"/>
      <c r="AA499" s="1133"/>
      <c r="AB499" s="1133"/>
      <c r="AC499" s="1133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</row>
    <row r="500" spans="1:42" ht="15.75" customHeight="1" x14ac:dyDescent="0.2">
      <c r="A500" s="1"/>
      <c r="B500" s="1"/>
      <c r="C500" s="1"/>
      <c r="D500" s="1"/>
      <c r="E500" s="1133"/>
      <c r="F500" s="1133"/>
      <c r="G500" s="1133"/>
      <c r="H500" s="1"/>
      <c r="I500" s="1"/>
      <c r="J500" s="1"/>
      <c r="K500" s="1"/>
      <c r="L500" s="1"/>
      <c r="M500" s="1"/>
      <c r="N500" s="1"/>
      <c r="O500" s="1133"/>
      <c r="P500" s="1133"/>
      <c r="Q500" s="1133"/>
      <c r="R500" s="1133"/>
      <c r="S500" s="1133"/>
      <c r="T500" s="1133"/>
      <c r="U500" s="1133"/>
      <c r="V500" s="1133"/>
      <c r="W500" s="1133"/>
      <c r="X500" s="1133"/>
      <c r="Y500" s="1133"/>
      <c r="Z500" s="1133"/>
      <c r="AA500" s="1133"/>
      <c r="AB500" s="1133"/>
      <c r="AC500" s="1133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</row>
    <row r="501" spans="1:42" ht="15.75" customHeight="1" x14ac:dyDescent="0.2">
      <c r="A501" s="1"/>
      <c r="B501" s="1"/>
      <c r="C501" s="1"/>
      <c r="D501" s="1"/>
      <c r="E501" s="1133"/>
      <c r="F501" s="1133"/>
      <c r="G501" s="1133"/>
      <c r="H501" s="1"/>
      <c r="I501" s="1"/>
      <c r="J501" s="1"/>
      <c r="K501" s="1"/>
      <c r="L501" s="1"/>
      <c r="M501" s="1"/>
      <c r="N501" s="1"/>
      <c r="O501" s="1133"/>
      <c r="P501" s="1133"/>
      <c r="Q501" s="1133"/>
      <c r="R501" s="1133"/>
      <c r="S501" s="1133"/>
      <c r="T501" s="1133"/>
      <c r="U501" s="1133"/>
      <c r="V501" s="1133"/>
      <c r="W501" s="1133"/>
      <c r="X501" s="1133"/>
      <c r="Y501" s="1133"/>
      <c r="Z501" s="1133"/>
      <c r="AA501" s="1133"/>
      <c r="AB501" s="1133"/>
      <c r="AC501" s="1133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</row>
    <row r="502" spans="1:42" ht="15.75" customHeight="1" x14ac:dyDescent="0.2">
      <c r="A502" s="1"/>
      <c r="B502" s="1"/>
      <c r="C502" s="1"/>
      <c r="D502" s="1"/>
      <c r="E502" s="1133"/>
      <c r="F502" s="1133"/>
      <c r="G502" s="1133"/>
      <c r="H502" s="1"/>
      <c r="I502" s="1"/>
      <c r="J502" s="1"/>
      <c r="K502" s="1"/>
      <c r="L502" s="1"/>
      <c r="M502" s="1"/>
      <c r="N502" s="1"/>
      <c r="O502" s="1133"/>
      <c r="P502" s="1133"/>
      <c r="Q502" s="1133"/>
      <c r="R502" s="1133"/>
      <c r="S502" s="1133"/>
      <c r="T502" s="1133"/>
      <c r="U502" s="1133"/>
      <c r="V502" s="1133"/>
      <c r="W502" s="1133"/>
      <c r="X502" s="1133"/>
      <c r="Y502" s="1133"/>
      <c r="Z502" s="1133"/>
      <c r="AA502" s="1133"/>
      <c r="AB502" s="1133"/>
      <c r="AC502" s="1133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</row>
    <row r="503" spans="1:42" ht="15.75" customHeight="1" x14ac:dyDescent="0.2">
      <c r="A503" s="1"/>
      <c r="B503" s="1"/>
      <c r="C503" s="1"/>
      <c r="D503" s="1"/>
      <c r="E503" s="1133"/>
      <c r="F503" s="1133"/>
      <c r="G503" s="1133"/>
      <c r="H503" s="1"/>
      <c r="I503" s="1"/>
      <c r="J503" s="1"/>
      <c r="K503" s="1"/>
      <c r="L503" s="1"/>
      <c r="M503" s="1"/>
      <c r="N503" s="1"/>
      <c r="O503" s="1133"/>
      <c r="P503" s="1133"/>
      <c r="Q503" s="1133"/>
      <c r="R503" s="1133"/>
      <c r="S503" s="1133"/>
      <c r="T503" s="1133"/>
      <c r="U503" s="1133"/>
      <c r="V503" s="1133"/>
      <c r="W503" s="1133"/>
      <c r="X503" s="1133"/>
      <c r="Y503" s="1133"/>
      <c r="Z503" s="1133"/>
      <c r="AA503" s="1133"/>
      <c r="AB503" s="1133"/>
      <c r="AC503" s="1133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</row>
    <row r="504" spans="1:42" ht="15.75" customHeight="1" x14ac:dyDescent="0.2">
      <c r="A504" s="1"/>
      <c r="B504" s="1"/>
      <c r="C504" s="1"/>
      <c r="D504" s="1"/>
      <c r="E504" s="1133"/>
      <c r="F504" s="1133"/>
      <c r="G504" s="1133"/>
      <c r="H504" s="1"/>
      <c r="I504" s="1"/>
      <c r="J504" s="1"/>
      <c r="K504" s="1"/>
      <c r="L504" s="1"/>
      <c r="M504" s="1"/>
      <c r="N504" s="1"/>
      <c r="O504" s="1133"/>
      <c r="P504" s="1133"/>
      <c r="Q504" s="1133"/>
      <c r="R504" s="1133"/>
      <c r="S504" s="1133"/>
      <c r="T504" s="1133"/>
      <c r="U504" s="1133"/>
      <c r="V504" s="1133"/>
      <c r="W504" s="1133"/>
      <c r="X504" s="1133"/>
      <c r="Y504" s="1133"/>
      <c r="Z504" s="1133"/>
      <c r="AA504" s="1133"/>
      <c r="AB504" s="1133"/>
      <c r="AC504" s="1133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</row>
    <row r="505" spans="1:42" ht="15.75" customHeight="1" x14ac:dyDescent="0.2">
      <c r="A505" s="1"/>
      <c r="B505" s="1"/>
      <c r="C505" s="1"/>
      <c r="D505" s="1"/>
      <c r="E505" s="1133"/>
      <c r="F505" s="1133"/>
      <c r="G505" s="1133"/>
      <c r="H505" s="1"/>
      <c r="I505" s="1"/>
      <c r="J505" s="1"/>
      <c r="K505" s="1"/>
      <c r="L505" s="1"/>
      <c r="M505" s="1"/>
      <c r="N505" s="1"/>
      <c r="O505" s="1133"/>
      <c r="P505" s="1133"/>
      <c r="Q505" s="1133"/>
      <c r="R505" s="1133"/>
      <c r="S505" s="1133"/>
      <c r="T505" s="1133"/>
      <c r="U505" s="1133"/>
      <c r="V505" s="1133"/>
      <c r="W505" s="1133"/>
      <c r="X505" s="1133"/>
      <c r="Y505" s="1133"/>
      <c r="Z505" s="1133"/>
      <c r="AA505" s="1133"/>
      <c r="AB505" s="1133"/>
      <c r="AC505" s="1133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</row>
    <row r="506" spans="1:42" ht="15.75" customHeight="1" x14ac:dyDescent="0.2">
      <c r="A506" s="1"/>
      <c r="B506" s="1"/>
      <c r="C506" s="1"/>
      <c r="D506" s="1"/>
      <c r="E506" s="1133"/>
      <c r="F506" s="1133"/>
      <c r="G506" s="1133"/>
      <c r="H506" s="1"/>
      <c r="I506" s="1"/>
      <c r="J506" s="1"/>
      <c r="K506" s="1"/>
      <c r="L506" s="1"/>
      <c r="M506" s="1"/>
      <c r="N506" s="1"/>
      <c r="O506" s="1133"/>
      <c r="P506" s="1133"/>
      <c r="Q506" s="1133"/>
      <c r="R506" s="1133"/>
      <c r="S506" s="1133"/>
      <c r="T506" s="1133"/>
      <c r="U506" s="1133"/>
      <c r="V506" s="1133"/>
      <c r="W506" s="1133"/>
      <c r="X506" s="1133"/>
      <c r="Y506" s="1133"/>
      <c r="Z506" s="1133"/>
      <c r="AA506" s="1133"/>
      <c r="AB506" s="1133"/>
      <c r="AC506" s="1133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</row>
    <row r="507" spans="1:42" ht="15.75" customHeight="1" x14ac:dyDescent="0.2">
      <c r="A507" s="1"/>
      <c r="B507" s="1"/>
      <c r="C507" s="1"/>
      <c r="D507" s="1"/>
      <c r="E507" s="1133"/>
      <c r="F507" s="1133"/>
      <c r="G507" s="1133"/>
      <c r="H507" s="1"/>
      <c r="I507" s="1"/>
      <c r="J507" s="1"/>
      <c r="K507" s="1"/>
      <c r="L507" s="1"/>
      <c r="M507" s="1"/>
      <c r="N507" s="1"/>
      <c r="O507" s="1133"/>
      <c r="P507" s="1133"/>
      <c r="Q507" s="1133"/>
      <c r="R507" s="1133"/>
      <c r="S507" s="1133"/>
      <c r="T507" s="1133"/>
      <c r="U507" s="1133"/>
      <c r="V507" s="1133"/>
      <c r="W507" s="1133"/>
      <c r="X507" s="1133"/>
      <c r="Y507" s="1133"/>
      <c r="Z507" s="1133"/>
      <c r="AA507" s="1133"/>
      <c r="AB507" s="1133"/>
      <c r="AC507" s="1133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</row>
    <row r="508" spans="1:42" ht="15.75" customHeight="1" x14ac:dyDescent="0.2">
      <c r="A508" s="1"/>
      <c r="B508" s="1"/>
      <c r="C508" s="1"/>
      <c r="D508" s="1"/>
      <c r="E508" s="1133"/>
      <c r="F508" s="1133"/>
      <c r="G508" s="1133"/>
      <c r="H508" s="1"/>
      <c r="I508" s="1"/>
      <c r="J508" s="1"/>
      <c r="K508" s="1"/>
      <c r="L508" s="1"/>
      <c r="M508" s="1"/>
      <c r="N508" s="1"/>
      <c r="O508" s="1133"/>
      <c r="P508" s="1133"/>
      <c r="Q508" s="1133"/>
      <c r="R508" s="1133"/>
      <c r="S508" s="1133"/>
      <c r="T508" s="1133"/>
      <c r="U508" s="1133"/>
      <c r="V508" s="1133"/>
      <c r="W508" s="1133"/>
      <c r="X508" s="1133"/>
      <c r="Y508" s="1133"/>
      <c r="Z508" s="1133"/>
      <c r="AA508" s="1133"/>
      <c r="AB508" s="1133"/>
      <c r="AC508" s="1133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</row>
    <row r="509" spans="1:42" ht="15.75" customHeight="1" x14ac:dyDescent="0.2">
      <c r="A509" s="1"/>
      <c r="B509" s="1"/>
      <c r="C509" s="1"/>
      <c r="D509" s="1"/>
      <c r="E509" s="1133"/>
      <c r="F509" s="1133"/>
      <c r="G509" s="1133"/>
      <c r="H509" s="1"/>
      <c r="I509" s="1"/>
      <c r="J509" s="1"/>
      <c r="K509" s="1"/>
      <c r="L509" s="1"/>
      <c r="M509" s="1"/>
      <c r="N509" s="1"/>
      <c r="O509" s="1133"/>
      <c r="P509" s="1133"/>
      <c r="Q509" s="1133"/>
      <c r="R509" s="1133"/>
      <c r="S509" s="1133"/>
      <c r="T509" s="1133"/>
      <c r="U509" s="1133"/>
      <c r="V509" s="1133"/>
      <c r="W509" s="1133"/>
      <c r="X509" s="1133"/>
      <c r="Y509" s="1133"/>
      <c r="Z509" s="1133"/>
      <c r="AA509" s="1133"/>
      <c r="AB509" s="1133"/>
      <c r="AC509" s="1133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</row>
    <row r="510" spans="1:42" ht="15.75" customHeight="1" x14ac:dyDescent="0.2">
      <c r="A510" s="1"/>
      <c r="B510" s="1"/>
      <c r="C510" s="1"/>
      <c r="D510" s="1"/>
      <c r="E510" s="1133"/>
      <c r="F510" s="1133"/>
      <c r="G510" s="1133"/>
      <c r="H510" s="1"/>
      <c r="I510" s="1"/>
      <c r="J510" s="1"/>
      <c r="K510" s="1"/>
      <c r="L510" s="1"/>
      <c r="M510" s="1"/>
      <c r="N510" s="1"/>
      <c r="O510" s="1133"/>
      <c r="P510" s="1133"/>
      <c r="Q510" s="1133"/>
      <c r="R510" s="1133"/>
      <c r="S510" s="1133"/>
      <c r="T510" s="1133"/>
      <c r="U510" s="1133"/>
      <c r="V510" s="1133"/>
      <c r="W510" s="1133"/>
      <c r="X510" s="1133"/>
      <c r="Y510" s="1133"/>
      <c r="Z510" s="1133"/>
      <c r="AA510" s="1133"/>
      <c r="AB510" s="1133"/>
      <c r="AC510" s="1133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</row>
    <row r="511" spans="1:42" ht="15.75" customHeight="1" x14ac:dyDescent="0.2">
      <c r="A511" s="1"/>
      <c r="B511" s="1"/>
      <c r="C511" s="1"/>
      <c r="D511" s="1"/>
      <c r="E511" s="1133"/>
      <c r="F511" s="1133"/>
      <c r="G511" s="1133"/>
      <c r="H511" s="1"/>
      <c r="I511" s="1"/>
      <c r="J511" s="1"/>
      <c r="K511" s="1"/>
      <c r="L511" s="1"/>
      <c r="M511" s="1"/>
      <c r="N511" s="1"/>
      <c r="O511" s="1133"/>
      <c r="P511" s="1133"/>
      <c r="Q511" s="1133"/>
      <c r="R511" s="1133"/>
      <c r="S511" s="1133"/>
      <c r="T511" s="1133"/>
      <c r="U511" s="1133"/>
      <c r="V511" s="1133"/>
      <c r="W511" s="1133"/>
      <c r="X511" s="1133"/>
      <c r="Y511" s="1133"/>
      <c r="Z511" s="1133"/>
      <c r="AA511" s="1133"/>
      <c r="AB511" s="1133"/>
      <c r="AC511" s="1133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</row>
    <row r="512" spans="1:42" ht="15.75" customHeight="1" x14ac:dyDescent="0.2">
      <c r="A512" s="1"/>
      <c r="B512" s="1"/>
      <c r="C512" s="1"/>
      <c r="D512" s="1"/>
      <c r="E512" s="1133"/>
      <c r="F512" s="1133"/>
      <c r="G512" s="1133"/>
      <c r="H512" s="1"/>
      <c r="I512" s="1"/>
      <c r="J512" s="1"/>
      <c r="K512" s="1"/>
      <c r="L512" s="1"/>
      <c r="M512" s="1"/>
      <c r="N512" s="1"/>
      <c r="O512" s="1133"/>
      <c r="P512" s="1133"/>
      <c r="Q512" s="1133"/>
      <c r="R512" s="1133"/>
      <c r="S512" s="1133"/>
      <c r="T512" s="1133"/>
      <c r="U512" s="1133"/>
      <c r="V512" s="1133"/>
      <c r="W512" s="1133"/>
      <c r="X512" s="1133"/>
      <c r="Y512" s="1133"/>
      <c r="Z512" s="1133"/>
      <c r="AA512" s="1133"/>
      <c r="AB512" s="1133"/>
      <c r="AC512" s="1133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</row>
    <row r="513" spans="1:42" ht="15.75" customHeight="1" x14ac:dyDescent="0.2">
      <c r="A513" s="1"/>
      <c r="B513" s="1"/>
      <c r="C513" s="1"/>
      <c r="D513" s="1"/>
      <c r="E513" s="1133"/>
      <c r="F513" s="1133"/>
      <c r="G513" s="1133"/>
      <c r="H513" s="1"/>
      <c r="I513" s="1"/>
      <c r="J513" s="1"/>
      <c r="K513" s="1"/>
      <c r="L513" s="1"/>
      <c r="M513" s="1"/>
      <c r="N513" s="1"/>
      <c r="O513" s="1133"/>
      <c r="P513" s="1133"/>
      <c r="Q513" s="1133"/>
      <c r="R513" s="1133"/>
      <c r="S513" s="1133"/>
      <c r="T513" s="1133"/>
      <c r="U513" s="1133"/>
      <c r="V513" s="1133"/>
      <c r="W513" s="1133"/>
      <c r="X513" s="1133"/>
      <c r="Y513" s="1133"/>
      <c r="Z513" s="1133"/>
      <c r="AA513" s="1133"/>
      <c r="AB513" s="1133"/>
      <c r="AC513" s="1133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</row>
    <row r="514" spans="1:42" ht="15.75" customHeight="1" x14ac:dyDescent="0.2">
      <c r="A514" s="1"/>
      <c r="B514" s="1"/>
      <c r="C514" s="1"/>
      <c r="D514" s="1"/>
      <c r="E514" s="1133"/>
      <c r="F514" s="1133"/>
      <c r="G514" s="1133"/>
      <c r="H514" s="1"/>
      <c r="I514" s="1"/>
      <c r="J514" s="1"/>
      <c r="K514" s="1"/>
      <c r="L514" s="1"/>
      <c r="M514" s="1"/>
      <c r="N514" s="1"/>
      <c r="O514" s="1133"/>
      <c r="P514" s="1133"/>
      <c r="Q514" s="1133"/>
      <c r="R514" s="1133"/>
      <c r="S514" s="1133"/>
      <c r="T514" s="1133"/>
      <c r="U514" s="1133"/>
      <c r="V514" s="1133"/>
      <c r="W514" s="1133"/>
      <c r="X514" s="1133"/>
      <c r="Y514" s="1133"/>
      <c r="Z514" s="1133"/>
      <c r="AA514" s="1133"/>
      <c r="AB514" s="1133"/>
      <c r="AC514" s="1133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</row>
    <row r="515" spans="1:42" ht="15.75" customHeight="1" x14ac:dyDescent="0.2">
      <c r="A515" s="1"/>
      <c r="B515" s="1"/>
      <c r="C515" s="1"/>
      <c r="D515" s="1"/>
      <c r="E515" s="1133"/>
      <c r="F515" s="1133"/>
      <c r="G515" s="1133"/>
      <c r="H515" s="1"/>
      <c r="I515" s="1"/>
      <c r="J515" s="1"/>
      <c r="K515" s="1"/>
      <c r="L515" s="1"/>
      <c r="M515" s="1"/>
      <c r="N515" s="1"/>
      <c r="O515" s="1133"/>
      <c r="P515" s="1133"/>
      <c r="Q515" s="1133"/>
      <c r="R515" s="1133"/>
      <c r="S515" s="1133"/>
      <c r="T515" s="1133"/>
      <c r="U515" s="1133"/>
      <c r="V515" s="1133"/>
      <c r="W515" s="1133"/>
      <c r="X515" s="1133"/>
      <c r="Y515" s="1133"/>
      <c r="Z515" s="1133"/>
      <c r="AA515" s="1133"/>
      <c r="AB515" s="1133"/>
      <c r="AC515" s="1133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</row>
    <row r="516" spans="1:42" ht="15.75" customHeight="1" x14ac:dyDescent="0.2">
      <c r="A516" s="1"/>
      <c r="B516" s="1"/>
      <c r="C516" s="1"/>
      <c r="D516" s="1"/>
      <c r="E516" s="1133"/>
      <c r="F516" s="1133"/>
      <c r="G516" s="1133"/>
      <c r="H516" s="1"/>
      <c r="I516" s="1"/>
      <c r="J516" s="1"/>
      <c r="K516" s="1"/>
      <c r="L516" s="1"/>
      <c r="M516" s="1"/>
      <c r="N516" s="1"/>
      <c r="O516" s="1133"/>
      <c r="P516" s="1133"/>
      <c r="Q516" s="1133"/>
      <c r="R516" s="1133"/>
      <c r="S516" s="1133"/>
      <c r="T516" s="1133"/>
      <c r="U516" s="1133"/>
      <c r="V516" s="1133"/>
      <c r="W516" s="1133"/>
      <c r="X516" s="1133"/>
      <c r="Y516" s="1133"/>
      <c r="Z516" s="1133"/>
      <c r="AA516" s="1133"/>
      <c r="AB516" s="1133"/>
      <c r="AC516" s="1133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</row>
    <row r="517" spans="1:42" ht="15.75" customHeight="1" x14ac:dyDescent="0.2">
      <c r="A517" s="1"/>
      <c r="B517" s="1"/>
      <c r="C517" s="1"/>
      <c r="D517" s="1"/>
      <c r="E517" s="1133"/>
      <c r="F517" s="1133"/>
      <c r="G517" s="1133"/>
      <c r="H517" s="1"/>
      <c r="I517" s="1"/>
      <c r="J517" s="1"/>
      <c r="K517" s="1"/>
      <c r="L517" s="1"/>
      <c r="M517" s="1"/>
      <c r="N517" s="1"/>
      <c r="O517" s="1133"/>
      <c r="P517" s="1133"/>
      <c r="Q517" s="1133"/>
      <c r="R517" s="1133"/>
      <c r="S517" s="1133"/>
      <c r="T517" s="1133"/>
      <c r="U517" s="1133"/>
      <c r="V517" s="1133"/>
      <c r="W517" s="1133"/>
      <c r="X517" s="1133"/>
      <c r="Y517" s="1133"/>
      <c r="Z517" s="1133"/>
      <c r="AA517" s="1133"/>
      <c r="AB517" s="1133"/>
      <c r="AC517" s="1133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</row>
    <row r="518" spans="1:42" ht="15.75" customHeight="1" x14ac:dyDescent="0.2">
      <c r="A518" s="1"/>
      <c r="B518" s="1"/>
      <c r="C518" s="1"/>
      <c r="D518" s="1"/>
      <c r="E518" s="1133"/>
      <c r="F518" s="1133"/>
      <c r="G518" s="1133"/>
      <c r="H518" s="1"/>
      <c r="I518" s="1"/>
      <c r="J518" s="1"/>
      <c r="K518" s="1"/>
      <c r="L518" s="1"/>
      <c r="M518" s="1"/>
      <c r="N518" s="1"/>
      <c r="O518" s="1133"/>
      <c r="P518" s="1133"/>
      <c r="Q518" s="1133"/>
      <c r="R518" s="1133"/>
      <c r="S518" s="1133"/>
      <c r="T518" s="1133"/>
      <c r="U518" s="1133"/>
      <c r="V518" s="1133"/>
      <c r="W518" s="1133"/>
      <c r="X518" s="1133"/>
      <c r="Y518" s="1133"/>
      <c r="Z518" s="1133"/>
      <c r="AA518" s="1133"/>
      <c r="AB518" s="1133"/>
      <c r="AC518" s="1133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</row>
    <row r="519" spans="1:42" ht="15.75" customHeight="1" x14ac:dyDescent="0.2">
      <c r="A519" s="1"/>
      <c r="B519" s="1"/>
      <c r="C519" s="1"/>
      <c r="D519" s="1"/>
      <c r="E519" s="1133"/>
      <c r="F519" s="1133"/>
      <c r="G519" s="1133"/>
      <c r="H519" s="1"/>
      <c r="I519" s="1"/>
      <c r="J519" s="1"/>
      <c r="K519" s="1"/>
      <c r="L519" s="1"/>
      <c r="M519" s="1"/>
      <c r="N519" s="1"/>
      <c r="O519" s="1133"/>
      <c r="P519" s="1133"/>
      <c r="Q519" s="1133"/>
      <c r="R519" s="1133"/>
      <c r="S519" s="1133"/>
      <c r="T519" s="1133"/>
      <c r="U519" s="1133"/>
      <c r="V519" s="1133"/>
      <c r="W519" s="1133"/>
      <c r="X519" s="1133"/>
      <c r="Y519" s="1133"/>
      <c r="Z519" s="1133"/>
      <c r="AA519" s="1133"/>
      <c r="AB519" s="1133"/>
      <c r="AC519" s="1133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</row>
    <row r="520" spans="1:42" ht="15.75" customHeight="1" x14ac:dyDescent="0.2">
      <c r="A520" s="1"/>
      <c r="B520" s="1"/>
      <c r="C520" s="1"/>
      <c r="D520" s="1"/>
      <c r="E520" s="1133"/>
      <c r="F520" s="1133"/>
      <c r="G520" s="1133"/>
      <c r="H520" s="1"/>
      <c r="I520" s="1"/>
      <c r="J520" s="1"/>
      <c r="K520" s="1"/>
      <c r="L520" s="1"/>
      <c r="M520" s="1"/>
      <c r="N520" s="1"/>
      <c r="O520" s="1133"/>
      <c r="P520" s="1133"/>
      <c r="Q520" s="1133"/>
      <c r="R520" s="1133"/>
      <c r="S520" s="1133"/>
      <c r="T520" s="1133"/>
      <c r="U520" s="1133"/>
      <c r="V520" s="1133"/>
      <c r="W520" s="1133"/>
      <c r="X520" s="1133"/>
      <c r="Y520" s="1133"/>
      <c r="Z520" s="1133"/>
      <c r="AA520" s="1133"/>
      <c r="AB520" s="1133"/>
      <c r="AC520" s="1133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</row>
    <row r="521" spans="1:42" ht="15.75" customHeight="1" x14ac:dyDescent="0.2">
      <c r="A521" s="1"/>
      <c r="B521" s="1"/>
      <c r="C521" s="1"/>
      <c r="D521" s="1"/>
      <c r="E521" s="1133"/>
      <c r="F521" s="1133"/>
      <c r="G521" s="1133"/>
      <c r="H521" s="1"/>
      <c r="I521" s="1"/>
      <c r="J521" s="1"/>
      <c r="K521" s="1"/>
      <c r="L521" s="1"/>
      <c r="M521" s="1"/>
      <c r="N521" s="1"/>
      <c r="O521" s="1133"/>
      <c r="P521" s="1133"/>
      <c r="Q521" s="1133"/>
      <c r="R521" s="1133"/>
      <c r="S521" s="1133"/>
      <c r="T521" s="1133"/>
      <c r="U521" s="1133"/>
      <c r="V521" s="1133"/>
      <c r="W521" s="1133"/>
      <c r="X521" s="1133"/>
      <c r="Y521" s="1133"/>
      <c r="Z521" s="1133"/>
      <c r="AA521" s="1133"/>
      <c r="AB521" s="1133"/>
      <c r="AC521" s="1133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</row>
    <row r="522" spans="1:42" ht="15.75" customHeight="1" x14ac:dyDescent="0.2">
      <c r="A522" s="1"/>
      <c r="B522" s="1"/>
      <c r="C522" s="1"/>
      <c r="D522" s="1"/>
      <c r="E522" s="1133"/>
      <c r="F522" s="1133"/>
      <c r="G522" s="1133"/>
      <c r="H522" s="1"/>
      <c r="I522" s="1"/>
      <c r="J522" s="1"/>
      <c r="K522" s="1"/>
      <c r="L522" s="1"/>
      <c r="M522" s="1"/>
      <c r="N522" s="1"/>
      <c r="O522" s="1133"/>
      <c r="P522" s="1133"/>
      <c r="Q522" s="1133"/>
      <c r="R522" s="1133"/>
      <c r="S522" s="1133"/>
      <c r="T522" s="1133"/>
      <c r="U522" s="1133"/>
      <c r="V522" s="1133"/>
      <c r="W522" s="1133"/>
      <c r="X522" s="1133"/>
      <c r="Y522" s="1133"/>
      <c r="Z522" s="1133"/>
      <c r="AA522" s="1133"/>
      <c r="AB522" s="1133"/>
      <c r="AC522" s="1133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</row>
    <row r="523" spans="1:42" ht="15.75" customHeight="1" x14ac:dyDescent="0.2">
      <c r="A523" s="1"/>
      <c r="B523" s="1"/>
      <c r="C523" s="1"/>
      <c r="D523" s="1"/>
      <c r="E523" s="1133"/>
      <c r="F523" s="1133"/>
      <c r="G523" s="1133"/>
      <c r="H523" s="1"/>
      <c r="I523" s="1"/>
      <c r="J523" s="1"/>
      <c r="K523" s="1"/>
      <c r="L523" s="1"/>
      <c r="M523" s="1"/>
      <c r="N523" s="1"/>
      <c r="O523" s="1133"/>
      <c r="P523" s="1133"/>
      <c r="Q523" s="1133"/>
      <c r="R523" s="1133"/>
      <c r="S523" s="1133"/>
      <c r="T523" s="1133"/>
      <c r="U523" s="1133"/>
      <c r="V523" s="1133"/>
      <c r="W523" s="1133"/>
      <c r="X523" s="1133"/>
      <c r="Y523" s="1133"/>
      <c r="Z523" s="1133"/>
      <c r="AA523" s="1133"/>
      <c r="AB523" s="1133"/>
      <c r="AC523" s="1133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</row>
    <row r="524" spans="1:42" ht="15.75" customHeight="1" x14ac:dyDescent="0.2">
      <c r="A524" s="1"/>
      <c r="B524" s="1"/>
      <c r="C524" s="1"/>
      <c r="D524" s="1"/>
      <c r="E524" s="1133"/>
      <c r="F524" s="1133"/>
      <c r="G524" s="1133"/>
      <c r="H524" s="1"/>
      <c r="I524" s="1"/>
      <c r="J524" s="1"/>
      <c r="K524" s="1"/>
      <c r="L524" s="1"/>
      <c r="M524" s="1"/>
      <c r="N524" s="1"/>
      <c r="O524" s="1133"/>
      <c r="P524" s="1133"/>
      <c r="Q524" s="1133"/>
      <c r="R524" s="1133"/>
      <c r="S524" s="1133"/>
      <c r="T524" s="1133"/>
      <c r="U524" s="1133"/>
      <c r="V524" s="1133"/>
      <c r="W524" s="1133"/>
      <c r="X524" s="1133"/>
      <c r="Y524" s="1133"/>
      <c r="Z524" s="1133"/>
      <c r="AA524" s="1133"/>
      <c r="AB524" s="1133"/>
      <c r="AC524" s="1133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</row>
    <row r="525" spans="1:42" ht="15.75" customHeight="1" x14ac:dyDescent="0.2">
      <c r="A525" s="1"/>
      <c r="B525" s="1"/>
      <c r="C525" s="1"/>
      <c r="D525" s="1"/>
      <c r="E525" s="1133"/>
      <c r="F525" s="1133"/>
      <c r="G525" s="1133"/>
      <c r="H525" s="1"/>
      <c r="I525" s="1"/>
      <c r="J525" s="1"/>
      <c r="K525" s="1"/>
      <c r="L525" s="1"/>
      <c r="M525" s="1"/>
      <c r="N525" s="1"/>
      <c r="O525" s="1133"/>
      <c r="P525" s="1133"/>
      <c r="Q525" s="1133"/>
      <c r="R525" s="1133"/>
      <c r="S525" s="1133"/>
      <c r="T525" s="1133"/>
      <c r="U525" s="1133"/>
      <c r="V525" s="1133"/>
      <c r="W525" s="1133"/>
      <c r="X525" s="1133"/>
      <c r="Y525" s="1133"/>
      <c r="Z525" s="1133"/>
      <c r="AA525" s="1133"/>
      <c r="AB525" s="1133"/>
      <c r="AC525" s="1133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</row>
    <row r="526" spans="1:42" ht="15.75" customHeight="1" x14ac:dyDescent="0.2">
      <c r="A526" s="1"/>
      <c r="B526" s="1"/>
      <c r="C526" s="1"/>
      <c r="D526" s="1"/>
      <c r="E526" s="1133"/>
      <c r="F526" s="1133"/>
      <c r="G526" s="1133"/>
      <c r="H526" s="1"/>
      <c r="I526" s="1"/>
      <c r="J526" s="1"/>
      <c r="K526" s="1"/>
      <c r="L526" s="1"/>
      <c r="M526" s="1"/>
      <c r="N526" s="1"/>
      <c r="O526" s="1133"/>
      <c r="P526" s="1133"/>
      <c r="Q526" s="1133"/>
      <c r="R526" s="1133"/>
      <c r="S526" s="1133"/>
      <c r="T526" s="1133"/>
      <c r="U526" s="1133"/>
      <c r="V526" s="1133"/>
      <c r="W526" s="1133"/>
      <c r="X526" s="1133"/>
      <c r="Y526" s="1133"/>
      <c r="Z526" s="1133"/>
      <c r="AA526" s="1133"/>
      <c r="AB526" s="1133"/>
      <c r="AC526" s="1133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</row>
    <row r="527" spans="1:42" ht="15.75" customHeight="1" x14ac:dyDescent="0.2">
      <c r="A527" s="1"/>
      <c r="B527" s="1"/>
      <c r="C527" s="1"/>
      <c r="D527" s="1"/>
      <c r="E527" s="1133"/>
      <c r="F527" s="1133"/>
      <c r="G527" s="1133"/>
      <c r="H527" s="1"/>
      <c r="I527" s="1"/>
      <c r="J527" s="1"/>
      <c r="K527" s="1"/>
      <c r="L527" s="1"/>
      <c r="M527" s="1"/>
      <c r="N527" s="1"/>
      <c r="O527" s="1133"/>
      <c r="P527" s="1133"/>
      <c r="Q527" s="1133"/>
      <c r="R527" s="1133"/>
      <c r="S527" s="1133"/>
      <c r="T527" s="1133"/>
      <c r="U527" s="1133"/>
      <c r="V527" s="1133"/>
      <c r="W527" s="1133"/>
      <c r="X527" s="1133"/>
      <c r="Y527" s="1133"/>
      <c r="Z527" s="1133"/>
      <c r="AA527" s="1133"/>
      <c r="AB527" s="1133"/>
      <c r="AC527" s="1133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</row>
    <row r="528" spans="1:42" ht="15.75" customHeight="1" x14ac:dyDescent="0.2">
      <c r="A528" s="1"/>
      <c r="B528" s="1"/>
      <c r="C528" s="1"/>
      <c r="D528" s="1"/>
      <c r="E528" s="1133"/>
      <c r="F528" s="1133"/>
      <c r="G528" s="1133"/>
      <c r="H528" s="1"/>
      <c r="I528" s="1"/>
      <c r="J528" s="1"/>
      <c r="K528" s="1"/>
      <c r="L528" s="1"/>
      <c r="M528" s="1"/>
      <c r="N528" s="1"/>
      <c r="O528" s="1133"/>
      <c r="P528" s="1133"/>
      <c r="Q528" s="1133"/>
      <c r="R528" s="1133"/>
      <c r="S528" s="1133"/>
      <c r="T528" s="1133"/>
      <c r="U528" s="1133"/>
      <c r="V528" s="1133"/>
      <c r="W528" s="1133"/>
      <c r="X528" s="1133"/>
      <c r="Y528" s="1133"/>
      <c r="Z528" s="1133"/>
      <c r="AA528" s="1133"/>
      <c r="AB528" s="1133"/>
      <c r="AC528" s="1133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</row>
    <row r="529" spans="1:42" ht="15.75" customHeight="1" x14ac:dyDescent="0.2">
      <c r="A529" s="1"/>
      <c r="B529" s="1"/>
      <c r="C529" s="1"/>
      <c r="D529" s="1"/>
      <c r="E529" s="1133"/>
      <c r="F529" s="1133"/>
      <c r="G529" s="1133"/>
      <c r="H529" s="1"/>
      <c r="I529" s="1"/>
      <c r="J529" s="1"/>
      <c r="K529" s="1"/>
      <c r="L529" s="1"/>
      <c r="M529" s="1"/>
      <c r="N529" s="1"/>
      <c r="O529" s="1133"/>
      <c r="P529" s="1133"/>
      <c r="Q529" s="1133"/>
      <c r="R529" s="1133"/>
      <c r="S529" s="1133"/>
      <c r="T529" s="1133"/>
      <c r="U529" s="1133"/>
      <c r="V529" s="1133"/>
      <c r="W529" s="1133"/>
      <c r="X529" s="1133"/>
      <c r="Y529" s="1133"/>
      <c r="Z529" s="1133"/>
      <c r="AA529" s="1133"/>
      <c r="AB529" s="1133"/>
      <c r="AC529" s="1133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</row>
    <row r="530" spans="1:42" ht="15.75" customHeight="1" x14ac:dyDescent="0.2">
      <c r="A530" s="1"/>
      <c r="B530" s="1"/>
      <c r="C530" s="1"/>
      <c r="D530" s="1"/>
      <c r="E530" s="1133"/>
      <c r="F530" s="1133"/>
      <c r="G530" s="1133"/>
      <c r="H530" s="1"/>
      <c r="I530" s="1"/>
      <c r="J530" s="1"/>
      <c r="K530" s="1"/>
      <c r="L530" s="1"/>
      <c r="M530" s="1"/>
      <c r="N530" s="1"/>
      <c r="O530" s="1133"/>
      <c r="P530" s="1133"/>
      <c r="Q530" s="1133"/>
      <c r="R530" s="1133"/>
      <c r="S530" s="1133"/>
      <c r="T530" s="1133"/>
      <c r="U530" s="1133"/>
      <c r="V530" s="1133"/>
      <c r="W530" s="1133"/>
      <c r="X530" s="1133"/>
      <c r="Y530" s="1133"/>
      <c r="Z530" s="1133"/>
      <c r="AA530" s="1133"/>
      <c r="AB530" s="1133"/>
      <c r="AC530" s="1133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</row>
    <row r="531" spans="1:42" ht="15.75" customHeight="1" x14ac:dyDescent="0.2">
      <c r="A531" s="1"/>
      <c r="B531" s="1"/>
      <c r="C531" s="1"/>
      <c r="D531" s="1"/>
      <c r="E531" s="1133"/>
      <c r="F531" s="1133"/>
      <c r="G531" s="1133"/>
      <c r="H531" s="1"/>
      <c r="I531" s="1"/>
      <c r="J531" s="1"/>
      <c r="K531" s="1"/>
      <c r="L531" s="1"/>
      <c r="M531" s="1"/>
      <c r="N531" s="1"/>
      <c r="O531" s="1133"/>
      <c r="P531" s="1133"/>
      <c r="Q531" s="1133"/>
      <c r="R531" s="1133"/>
      <c r="S531" s="1133"/>
      <c r="T531" s="1133"/>
      <c r="U531" s="1133"/>
      <c r="V531" s="1133"/>
      <c r="W531" s="1133"/>
      <c r="X531" s="1133"/>
      <c r="Y531" s="1133"/>
      <c r="Z531" s="1133"/>
      <c r="AA531" s="1133"/>
      <c r="AB531" s="1133"/>
      <c r="AC531" s="1133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</row>
    <row r="532" spans="1:42" ht="15.75" customHeight="1" x14ac:dyDescent="0.2">
      <c r="A532" s="1"/>
      <c r="B532" s="1"/>
      <c r="C532" s="1"/>
      <c r="D532" s="1"/>
      <c r="E532" s="1133"/>
      <c r="F532" s="1133"/>
      <c r="G532" s="1133"/>
      <c r="H532" s="1"/>
      <c r="I532" s="1"/>
      <c r="J532" s="1"/>
      <c r="K532" s="1"/>
      <c r="L532" s="1"/>
      <c r="M532" s="1"/>
      <c r="N532" s="1"/>
      <c r="O532" s="1133"/>
      <c r="P532" s="1133"/>
      <c r="Q532" s="1133"/>
      <c r="R532" s="1133"/>
      <c r="S532" s="1133"/>
      <c r="T532" s="1133"/>
      <c r="U532" s="1133"/>
      <c r="V532" s="1133"/>
      <c r="W532" s="1133"/>
      <c r="X532" s="1133"/>
      <c r="Y532" s="1133"/>
      <c r="Z532" s="1133"/>
      <c r="AA532" s="1133"/>
      <c r="AB532" s="1133"/>
      <c r="AC532" s="1133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</row>
    <row r="533" spans="1:42" ht="15.75" customHeight="1" x14ac:dyDescent="0.2">
      <c r="A533" s="1"/>
      <c r="B533" s="1"/>
      <c r="C533" s="1"/>
      <c r="D533" s="1"/>
      <c r="E533" s="1133"/>
      <c r="F533" s="1133"/>
      <c r="G533" s="1133"/>
      <c r="H533" s="1"/>
      <c r="I533" s="1"/>
      <c r="J533" s="1"/>
      <c r="K533" s="1"/>
      <c r="L533" s="1"/>
      <c r="M533" s="1"/>
      <c r="N533" s="1"/>
      <c r="O533" s="1133"/>
      <c r="P533" s="1133"/>
      <c r="Q533" s="1133"/>
      <c r="R533" s="1133"/>
      <c r="S533" s="1133"/>
      <c r="T533" s="1133"/>
      <c r="U533" s="1133"/>
      <c r="V533" s="1133"/>
      <c r="W533" s="1133"/>
      <c r="X533" s="1133"/>
      <c r="Y533" s="1133"/>
      <c r="Z533" s="1133"/>
      <c r="AA533" s="1133"/>
      <c r="AB533" s="1133"/>
      <c r="AC533" s="1133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</row>
    <row r="534" spans="1:42" ht="15.75" customHeight="1" x14ac:dyDescent="0.2">
      <c r="A534" s="1"/>
      <c r="B534" s="1"/>
      <c r="C534" s="1"/>
      <c r="D534" s="1"/>
      <c r="E534" s="1133"/>
      <c r="F534" s="1133"/>
      <c r="G534" s="1133"/>
      <c r="H534" s="1"/>
      <c r="I534" s="1"/>
      <c r="J534" s="1"/>
      <c r="K534" s="1"/>
      <c r="L534" s="1"/>
      <c r="M534" s="1"/>
      <c r="N534" s="1"/>
      <c r="O534" s="1133"/>
      <c r="P534" s="1133"/>
      <c r="Q534" s="1133"/>
      <c r="R534" s="1133"/>
      <c r="S534" s="1133"/>
      <c r="T534" s="1133"/>
      <c r="U534" s="1133"/>
      <c r="V534" s="1133"/>
      <c r="W534" s="1133"/>
      <c r="X534" s="1133"/>
      <c r="Y534" s="1133"/>
      <c r="Z534" s="1133"/>
      <c r="AA534" s="1133"/>
      <c r="AB534" s="1133"/>
      <c r="AC534" s="1133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</row>
    <row r="535" spans="1:42" ht="15.75" customHeight="1" x14ac:dyDescent="0.2">
      <c r="A535" s="1"/>
      <c r="B535" s="1"/>
      <c r="C535" s="1"/>
      <c r="D535" s="1"/>
      <c r="E535" s="1133"/>
      <c r="F535" s="1133"/>
      <c r="G535" s="1133"/>
      <c r="H535" s="1"/>
      <c r="I535" s="1"/>
      <c r="J535" s="1"/>
      <c r="K535" s="1"/>
      <c r="L535" s="1"/>
      <c r="M535" s="1"/>
      <c r="N535" s="1"/>
      <c r="O535" s="1133"/>
      <c r="P535" s="1133"/>
      <c r="Q535" s="1133"/>
      <c r="R535" s="1133"/>
      <c r="S535" s="1133"/>
      <c r="T535" s="1133"/>
      <c r="U535" s="1133"/>
      <c r="V535" s="1133"/>
      <c r="W535" s="1133"/>
      <c r="X535" s="1133"/>
      <c r="Y535" s="1133"/>
      <c r="Z535" s="1133"/>
      <c r="AA535" s="1133"/>
      <c r="AB535" s="1133"/>
      <c r="AC535" s="1133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</row>
    <row r="536" spans="1:42" ht="15.75" customHeight="1" x14ac:dyDescent="0.2">
      <c r="A536" s="1"/>
      <c r="B536" s="1"/>
      <c r="C536" s="1"/>
      <c r="D536" s="1"/>
      <c r="E536" s="1133"/>
      <c r="F536" s="1133"/>
      <c r="G536" s="1133"/>
      <c r="H536" s="1"/>
      <c r="I536" s="1"/>
      <c r="J536" s="1"/>
      <c r="K536" s="1"/>
      <c r="L536" s="1"/>
      <c r="M536" s="1"/>
      <c r="N536" s="1"/>
      <c r="O536" s="1133"/>
      <c r="P536" s="1133"/>
      <c r="Q536" s="1133"/>
      <c r="R536" s="1133"/>
      <c r="S536" s="1133"/>
      <c r="T536" s="1133"/>
      <c r="U536" s="1133"/>
      <c r="V536" s="1133"/>
      <c r="W536" s="1133"/>
      <c r="X536" s="1133"/>
      <c r="Y536" s="1133"/>
      <c r="Z536" s="1133"/>
      <c r="AA536" s="1133"/>
      <c r="AB536" s="1133"/>
      <c r="AC536" s="1133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</row>
    <row r="537" spans="1:42" ht="15.75" customHeight="1" x14ac:dyDescent="0.2">
      <c r="A537" s="1"/>
      <c r="B537" s="1"/>
      <c r="C537" s="1"/>
      <c r="D537" s="1"/>
      <c r="E537" s="1133"/>
      <c r="F537" s="1133"/>
      <c r="G537" s="1133"/>
      <c r="H537" s="1"/>
      <c r="I537" s="1"/>
      <c r="J537" s="1"/>
      <c r="K537" s="1"/>
      <c r="L537" s="1"/>
      <c r="M537" s="1"/>
      <c r="N537" s="1"/>
      <c r="O537" s="1133"/>
      <c r="P537" s="1133"/>
      <c r="Q537" s="1133"/>
      <c r="R537" s="1133"/>
      <c r="S537" s="1133"/>
      <c r="T537" s="1133"/>
      <c r="U537" s="1133"/>
      <c r="V537" s="1133"/>
      <c r="W537" s="1133"/>
      <c r="X537" s="1133"/>
      <c r="Y537" s="1133"/>
      <c r="Z537" s="1133"/>
      <c r="AA537" s="1133"/>
      <c r="AB537" s="1133"/>
      <c r="AC537" s="1133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</row>
    <row r="538" spans="1:42" ht="15.75" customHeight="1" x14ac:dyDescent="0.2">
      <c r="A538" s="1"/>
      <c r="B538" s="1"/>
      <c r="C538" s="1"/>
      <c r="D538" s="1"/>
      <c r="E538" s="1133"/>
      <c r="F538" s="1133"/>
      <c r="G538" s="1133"/>
      <c r="H538" s="1"/>
      <c r="I538" s="1"/>
      <c r="J538" s="1"/>
      <c r="K538" s="1"/>
      <c r="L538" s="1"/>
      <c r="M538" s="1"/>
      <c r="N538" s="1"/>
      <c r="O538" s="1133"/>
      <c r="P538" s="1133"/>
      <c r="Q538" s="1133"/>
      <c r="R538" s="1133"/>
      <c r="S538" s="1133"/>
      <c r="T538" s="1133"/>
      <c r="U538" s="1133"/>
      <c r="V538" s="1133"/>
      <c r="W538" s="1133"/>
      <c r="X538" s="1133"/>
      <c r="Y538" s="1133"/>
      <c r="Z538" s="1133"/>
      <c r="AA538" s="1133"/>
      <c r="AB538" s="1133"/>
      <c r="AC538" s="1133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</row>
    <row r="539" spans="1:42" ht="15.75" customHeight="1" x14ac:dyDescent="0.2">
      <c r="A539" s="1"/>
      <c r="B539" s="1"/>
      <c r="C539" s="1"/>
      <c r="D539" s="1"/>
      <c r="E539" s="1133"/>
      <c r="F539" s="1133"/>
      <c r="G539" s="1133"/>
      <c r="H539" s="1"/>
      <c r="I539" s="1"/>
      <c r="J539" s="1"/>
      <c r="K539" s="1"/>
      <c r="L539" s="1"/>
      <c r="M539" s="1"/>
      <c r="N539" s="1"/>
      <c r="O539" s="1133"/>
      <c r="P539" s="1133"/>
      <c r="Q539" s="1133"/>
      <c r="R539" s="1133"/>
      <c r="S539" s="1133"/>
      <c r="T539" s="1133"/>
      <c r="U539" s="1133"/>
      <c r="V539" s="1133"/>
      <c r="W539" s="1133"/>
      <c r="X539" s="1133"/>
      <c r="Y539" s="1133"/>
      <c r="Z539" s="1133"/>
      <c r="AA539" s="1133"/>
      <c r="AB539" s="1133"/>
      <c r="AC539" s="1133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</row>
    <row r="540" spans="1:42" ht="15.75" customHeight="1" x14ac:dyDescent="0.2">
      <c r="A540" s="1"/>
      <c r="B540" s="1"/>
      <c r="C540" s="1"/>
      <c r="D540" s="1"/>
      <c r="E540" s="1133"/>
      <c r="F540" s="1133"/>
      <c r="G540" s="1133"/>
      <c r="H540" s="1"/>
      <c r="I540" s="1"/>
      <c r="J540" s="1"/>
      <c r="K540" s="1"/>
      <c r="L540" s="1"/>
      <c r="M540" s="1"/>
      <c r="N540" s="1"/>
      <c r="O540" s="1133"/>
      <c r="P540" s="1133"/>
      <c r="Q540" s="1133"/>
      <c r="R540" s="1133"/>
      <c r="S540" s="1133"/>
      <c r="T540" s="1133"/>
      <c r="U540" s="1133"/>
      <c r="V540" s="1133"/>
      <c r="W540" s="1133"/>
      <c r="X540" s="1133"/>
      <c r="Y540" s="1133"/>
      <c r="Z540" s="1133"/>
      <c r="AA540" s="1133"/>
      <c r="AB540" s="1133"/>
      <c r="AC540" s="1133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</row>
    <row r="541" spans="1:42" ht="15.75" customHeight="1" x14ac:dyDescent="0.2">
      <c r="A541" s="1"/>
      <c r="B541" s="1"/>
      <c r="C541" s="1"/>
      <c r="D541" s="1"/>
      <c r="E541" s="1133"/>
      <c r="F541" s="1133"/>
      <c r="G541" s="1133"/>
      <c r="H541" s="1"/>
      <c r="I541" s="1"/>
      <c r="J541" s="1"/>
      <c r="K541" s="1"/>
      <c r="L541" s="1"/>
      <c r="M541" s="1"/>
      <c r="N541" s="1"/>
      <c r="O541" s="1133"/>
      <c r="P541" s="1133"/>
      <c r="Q541" s="1133"/>
      <c r="R541" s="1133"/>
      <c r="S541" s="1133"/>
      <c r="T541" s="1133"/>
      <c r="U541" s="1133"/>
      <c r="V541" s="1133"/>
      <c r="W541" s="1133"/>
      <c r="X541" s="1133"/>
      <c r="Y541" s="1133"/>
      <c r="Z541" s="1133"/>
      <c r="AA541" s="1133"/>
      <c r="AB541" s="1133"/>
      <c r="AC541" s="1133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</row>
    <row r="542" spans="1:42" ht="15.75" customHeight="1" x14ac:dyDescent="0.2">
      <c r="A542" s="1"/>
      <c r="B542" s="1"/>
      <c r="C542" s="1"/>
      <c r="D542" s="1"/>
      <c r="E542" s="1133"/>
      <c r="F542" s="1133"/>
      <c r="G542" s="1133"/>
      <c r="H542" s="1"/>
      <c r="I542" s="1"/>
      <c r="J542" s="1"/>
      <c r="K542" s="1"/>
      <c r="L542" s="1"/>
      <c r="M542" s="1"/>
      <c r="N542" s="1"/>
      <c r="O542" s="1133"/>
      <c r="P542" s="1133"/>
      <c r="Q542" s="1133"/>
      <c r="R542" s="1133"/>
      <c r="S542" s="1133"/>
      <c r="T542" s="1133"/>
      <c r="U542" s="1133"/>
      <c r="V542" s="1133"/>
      <c r="W542" s="1133"/>
      <c r="X542" s="1133"/>
      <c r="Y542" s="1133"/>
      <c r="Z542" s="1133"/>
      <c r="AA542" s="1133"/>
      <c r="AB542" s="1133"/>
      <c r="AC542" s="1133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</row>
    <row r="543" spans="1:42" ht="15.75" customHeight="1" x14ac:dyDescent="0.2">
      <c r="A543" s="1"/>
      <c r="B543" s="1"/>
      <c r="C543" s="1"/>
      <c r="D543" s="1"/>
      <c r="E543" s="1133"/>
      <c r="F543" s="1133"/>
      <c r="G543" s="1133"/>
      <c r="H543" s="1"/>
      <c r="I543" s="1"/>
      <c r="J543" s="1"/>
      <c r="K543" s="1"/>
      <c r="L543" s="1"/>
      <c r="M543" s="1"/>
      <c r="N543" s="1"/>
      <c r="O543" s="1133"/>
      <c r="P543" s="1133"/>
      <c r="Q543" s="1133"/>
      <c r="R543" s="1133"/>
      <c r="S543" s="1133"/>
      <c r="T543" s="1133"/>
      <c r="U543" s="1133"/>
      <c r="V543" s="1133"/>
      <c r="W543" s="1133"/>
      <c r="X543" s="1133"/>
      <c r="Y543" s="1133"/>
      <c r="Z543" s="1133"/>
      <c r="AA543" s="1133"/>
      <c r="AB543" s="1133"/>
      <c r="AC543" s="1133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</row>
    <row r="544" spans="1:42" ht="15.75" customHeight="1" x14ac:dyDescent="0.2">
      <c r="A544" s="1"/>
      <c r="B544" s="1"/>
      <c r="C544" s="1"/>
      <c r="D544" s="1"/>
      <c r="E544" s="1133"/>
      <c r="F544" s="1133"/>
      <c r="G544" s="1133"/>
      <c r="H544" s="1"/>
      <c r="I544" s="1"/>
      <c r="J544" s="1"/>
      <c r="K544" s="1"/>
      <c r="L544" s="1"/>
      <c r="M544" s="1"/>
      <c r="N544" s="1"/>
      <c r="O544" s="1133"/>
      <c r="P544" s="1133"/>
      <c r="Q544" s="1133"/>
      <c r="R544" s="1133"/>
      <c r="S544" s="1133"/>
      <c r="T544" s="1133"/>
      <c r="U544" s="1133"/>
      <c r="V544" s="1133"/>
      <c r="W544" s="1133"/>
      <c r="X544" s="1133"/>
      <c r="Y544" s="1133"/>
      <c r="Z544" s="1133"/>
      <c r="AA544" s="1133"/>
      <c r="AB544" s="1133"/>
      <c r="AC544" s="1133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</row>
    <row r="545" spans="1:42" ht="15.75" customHeight="1" x14ac:dyDescent="0.2">
      <c r="A545" s="1"/>
      <c r="B545" s="1"/>
      <c r="C545" s="1"/>
      <c r="D545" s="1"/>
      <c r="E545" s="1133"/>
      <c r="F545" s="1133"/>
      <c r="G545" s="1133"/>
      <c r="H545" s="1"/>
      <c r="I545" s="1"/>
      <c r="J545" s="1"/>
      <c r="K545" s="1"/>
      <c r="L545" s="1"/>
      <c r="M545" s="1"/>
      <c r="N545" s="1"/>
      <c r="O545" s="1133"/>
      <c r="P545" s="1133"/>
      <c r="Q545" s="1133"/>
      <c r="R545" s="1133"/>
      <c r="S545" s="1133"/>
      <c r="T545" s="1133"/>
      <c r="U545" s="1133"/>
      <c r="V545" s="1133"/>
      <c r="W545" s="1133"/>
      <c r="X545" s="1133"/>
      <c r="Y545" s="1133"/>
      <c r="Z545" s="1133"/>
      <c r="AA545" s="1133"/>
      <c r="AB545" s="1133"/>
      <c r="AC545" s="1133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</row>
    <row r="546" spans="1:42" ht="15.75" customHeight="1" x14ac:dyDescent="0.2">
      <c r="A546" s="1"/>
      <c r="B546" s="1"/>
      <c r="C546" s="1"/>
      <c r="D546" s="1"/>
      <c r="E546" s="1133"/>
      <c r="F546" s="1133"/>
      <c r="G546" s="1133"/>
      <c r="H546" s="1"/>
      <c r="I546" s="1"/>
      <c r="J546" s="1"/>
      <c r="K546" s="1"/>
      <c r="L546" s="1"/>
      <c r="M546" s="1"/>
      <c r="N546" s="1"/>
      <c r="O546" s="1133"/>
      <c r="P546" s="1133"/>
      <c r="Q546" s="1133"/>
      <c r="R546" s="1133"/>
      <c r="S546" s="1133"/>
      <c r="T546" s="1133"/>
      <c r="U546" s="1133"/>
      <c r="V546" s="1133"/>
      <c r="W546" s="1133"/>
      <c r="X546" s="1133"/>
      <c r="Y546" s="1133"/>
      <c r="Z546" s="1133"/>
      <c r="AA546" s="1133"/>
      <c r="AB546" s="1133"/>
      <c r="AC546" s="1133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</row>
    <row r="547" spans="1:42" ht="15.75" customHeight="1" x14ac:dyDescent="0.2">
      <c r="A547" s="1"/>
      <c r="B547" s="1"/>
      <c r="C547" s="1"/>
      <c r="D547" s="1"/>
      <c r="E547" s="1133"/>
      <c r="F547" s="1133"/>
      <c r="G547" s="1133"/>
      <c r="H547" s="1"/>
      <c r="I547" s="1"/>
      <c r="J547" s="1"/>
      <c r="K547" s="1"/>
      <c r="L547" s="1"/>
      <c r="M547" s="1"/>
      <c r="N547" s="1"/>
      <c r="O547" s="1133"/>
      <c r="P547" s="1133"/>
      <c r="Q547" s="1133"/>
      <c r="R547" s="1133"/>
      <c r="S547" s="1133"/>
      <c r="T547" s="1133"/>
      <c r="U547" s="1133"/>
      <c r="V547" s="1133"/>
      <c r="W547" s="1133"/>
      <c r="X547" s="1133"/>
      <c r="Y547" s="1133"/>
      <c r="Z547" s="1133"/>
      <c r="AA547" s="1133"/>
      <c r="AB547" s="1133"/>
      <c r="AC547" s="1133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</row>
    <row r="548" spans="1:42" ht="15.75" customHeight="1" x14ac:dyDescent="0.2">
      <c r="A548" s="1"/>
      <c r="B548" s="1"/>
      <c r="C548" s="1"/>
      <c r="D548" s="1"/>
      <c r="E548" s="1133"/>
      <c r="F548" s="1133"/>
      <c r="G548" s="1133"/>
      <c r="H548" s="1"/>
      <c r="I548" s="1"/>
      <c r="J548" s="1"/>
      <c r="K548" s="1"/>
      <c r="L548" s="1"/>
      <c r="M548" s="1"/>
      <c r="N548" s="1"/>
      <c r="O548" s="1133"/>
      <c r="P548" s="1133"/>
      <c r="Q548" s="1133"/>
      <c r="R548" s="1133"/>
      <c r="S548" s="1133"/>
      <c r="T548" s="1133"/>
      <c r="U548" s="1133"/>
      <c r="V548" s="1133"/>
      <c r="W548" s="1133"/>
      <c r="X548" s="1133"/>
      <c r="Y548" s="1133"/>
      <c r="Z548" s="1133"/>
      <c r="AA548" s="1133"/>
      <c r="AB548" s="1133"/>
      <c r="AC548" s="1133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</row>
    <row r="549" spans="1:42" ht="15.75" customHeight="1" x14ac:dyDescent="0.2">
      <c r="A549" s="1"/>
      <c r="B549" s="1"/>
      <c r="C549" s="1"/>
      <c r="D549" s="1"/>
      <c r="E549" s="1133"/>
      <c r="F549" s="1133"/>
      <c r="G549" s="1133"/>
      <c r="H549" s="1"/>
      <c r="I549" s="1"/>
      <c r="J549" s="1"/>
      <c r="K549" s="1"/>
      <c r="L549" s="1"/>
      <c r="M549" s="1"/>
      <c r="N549" s="1"/>
      <c r="O549" s="1133"/>
      <c r="P549" s="1133"/>
      <c r="Q549" s="1133"/>
      <c r="R549" s="1133"/>
      <c r="S549" s="1133"/>
      <c r="T549" s="1133"/>
      <c r="U549" s="1133"/>
      <c r="V549" s="1133"/>
      <c r="W549" s="1133"/>
      <c r="X549" s="1133"/>
      <c r="Y549" s="1133"/>
      <c r="Z549" s="1133"/>
      <c r="AA549" s="1133"/>
      <c r="AB549" s="1133"/>
      <c r="AC549" s="1133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</row>
    <row r="550" spans="1:42" ht="15.75" customHeight="1" x14ac:dyDescent="0.2">
      <c r="A550" s="1"/>
      <c r="B550" s="1"/>
      <c r="C550" s="1"/>
      <c r="D550" s="1"/>
      <c r="E550" s="1133"/>
      <c r="F550" s="1133"/>
      <c r="G550" s="1133"/>
      <c r="H550" s="1"/>
      <c r="I550" s="1"/>
      <c r="J550" s="1"/>
      <c r="K550" s="1"/>
      <c r="L550" s="1"/>
      <c r="M550" s="1"/>
      <c r="N550" s="1"/>
      <c r="O550" s="1133"/>
      <c r="P550" s="1133"/>
      <c r="Q550" s="1133"/>
      <c r="R550" s="1133"/>
      <c r="S550" s="1133"/>
      <c r="T550" s="1133"/>
      <c r="U550" s="1133"/>
      <c r="V550" s="1133"/>
      <c r="W550" s="1133"/>
      <c r="X550" s="1133"/>
      <c r="Y550" s="1133"/>
      <c r="Z550" s="1133"/>
      <c r="AA550" s="1133"/>
      <c r="AB550" s="1133"/>
      <c r="AC550" s="1133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</row>
    <row r="551" spans="1:42" ht="15.75" customHeight="1" x14ac:dyDescent="0.2">
      <c r="A551" s="1"/>
      <c r="B551" s="1"/>
      <c r="C551" s="1"/>
      <c r="D551" s="1"/>
      <c r="E551" s="1133"/>
      <c r="F551" s="1133"/>
      <c r="G551" s="1133"/>
      <c r="H551" s="1"/>
      <c r="I551" s="1"/>
      <c r="J551" s="1"/>
      <c r="K551" s="1"/>
      <c r="L551" s="1"/>
      <c r="M551" s="1"/>
      <c r="N551" s="1"/>
      <c r="O551" s="1133"/>
      <c r="P551" s="1133"/>
      <c r="Q551" s="1133"/>
      <c r="R551" s="1133"/>
      <c r="S551" s="1133"/>
      <c r="T551" s="1133"/>
      <c r="U551" s="1133"/>
      <c r="V551" s="1133"/>
      <c r="W551" s="1133"/>
      <c r="X551" s="1133"/>
      <c r="Y551" s="1133"/>
      <c r="Z551" s="1133"/>
      <c r="AA551" s="1133"/>
      <c r="AB551" s="1133"/>
      <c r="AC551" s="1133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</row>
    <row r="552" spans="1:42" ht="15.75" customHeight="1" x14ac:dyDescent="0.2">
      <c r="A552" s="1"/>
      <c r="B552" s="1"/>
      <c r="C552" s="1"/>
      <c r="D552" s="1"/>
      <c r="E552" s="1133"/>
      <c r="F552" s="1133"/>
      <c r="G552" s="1133"/>
      <c r="H552" s="1"/>
      <c r="I552" s="1"/>
      <c r="J552" s="1"/>
      <c r="K552" s="1"/>
      <c r="L552" s="1"/>
      <c r="M552" s="1"/>
      <c r="N552" s="1"/>
      <c r="O552" s="1133"/>
      <c r="P552" s="1133"/>
      <c r="Q552" s="1133"/>
      <c r="R552" s="1133"/>
      <c r="S552" s="1133"/>
      <c r="T552" s="1133"/>
      <c r="U552" s="1133"/>
      <c r="V552" s="1133"/>
      <c r="W552" s="1133"/>
      <c r="X552" s="1133"/>
      <c r="Y552" s="1133"/>
      <c r="Z552" s="1133"/>
      <c r="AA552" s="1133"/>
      <c r="AB552" s="1133"/>
      <c r="AC552" s="1133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</row>
    <row r="553" spans="1:42" ht="15.75" customHeight="1" x14ac:dyDescent="0.2">
      <c r="A553" s="1"/>
      <c r="B553" s="1"/>
      <c r="C553" s="1"/>
      <c r="D553" s="1"/>
      <c r="E553" s="1133"/>
      <c r="F553" s="1133"/>
      <c r="G553" s="1133"/>
      <c r="H553" s="1"/>
      <c r="I553" s="1"/>
      <c r="J553" s="1"/>
      <c r="K553" s="1"/>
      <c r="L553" s="1"/>
      <c r="M553" s="1"/>
      <c r="N553" s="1"/>
      <c r="O553" s="1133"/>
      <c r="P553" s="1133"/>
      <c r="Q553" s="1133"/>
      <c r="R553" s="1133"/>
      <c r="S553" s="1133"/>
      <c r="T553" s="1133"/>
      <c r="U553" s="1133"/>
      <c r="V553" s="1133"/>
      <c r="W553" s="1133"/>
      <c r="X553" s="1133"/>
      <c r="Y553" s="1133"/>
      <c r="Z553" s="1133"/>
      <c r="AA553" s="1133"/>
      <c r="AB553" s="1133"/>
      <c r="AC553" s="1133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</row>
    <row r="554" spans="1:42" ht="15.75" customHeight="1" x14ac:dyDescent="0.2">
      <c r="A554" s="1"/>
      <c r="B554" s="1"/>
      <c r="C554" s="1"/>
      <c r="D554" s="1"/>
      <c r="E554" s="1133"/>
      <c r="F554" s="1133"/>
      <c r="G554" s="1133"/>
      <c r="H554" s="1"/>
      <c r="I554" s="1"/>
      <c r="J554" s="1"/>
      <c r="K554" s="1"/>
      <c r="L554" s="1"/>
      <c r="M554" s="1"/>
      <c r="N554" s="1"/>
      <c r="O554" s="1133"/>
      <c r="P554" s="1133"/>
      <c r="Q554" s="1133"/>
      <c r="R554" s="1133"/>
      <c r="S554" s="1133"/>
      <c r="T554" s="1133"/>
      <c r="U554" s="1133"/>
      <c r="V554" s="1133"/>
      <c r="W554" s="1133"/>
      <c r="X554" s="1133"/>
      <c r="Y554" s="1133"/>
      <c r="Z554" s="1133"/>
      <c r="AA554" s="1133"/>
      <c r="AB554" s="1133"/>
      <c r="AC554" s="1133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</row>
    <row r="555" spans="1:42" ht="15.75" customHeight="1" x14ac:dyDescent="0.2">
      <c r="A555" s="1"/>
      <c r="B555" s="1"/>
      <c r="C555" s="1"/>
      <c r="D555" s="1"/>
      <c r="E555" s="1133"/>
      <c r="F555" s="1133"/>
      <c r="G555" s="1133"/>
      <c r="H555" s="1"/>
      <c r="I555" s="1"/>
      <c r="J555" s="1"/>
      <c r="K555" s="1"/>
      <c r="L555" s="1"/>
      <c r="M555" s="1"/>
      <c r="N555" s="1"/>
      <c r="O555" s="1133"/>
      <c r="P555" s="1133"/>
      <c r="Q555" s="1133"/>
      <c r="R555" s="1133"/>
      <c r="S555" s="1133"/>
      <c r="T555" s="1133"/>
      <c r="U555" s="1133"/>
      <c r="V555" s="1133"/>
      <c r="W555" s="1133"/>
      <c r="X555" s="1133"/>
      <c r="Y555" s="1133"/>
      <c r="Z555" s="1133"/>
      <c r="AA555" s="1133"/>
      <c r="AB555" s="1133"/>
      <c r="AC555" s="1133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</row>
    <row r="556" spans="1:42" ht="15.75" customHeight="1" x14ac:dyDescent="0.2">
      <c r="A556" s="1"/>
      <c r="B556" s="1"/>
      <c r="C556" s="1"/>
      <c r="D556" s="1"/>
      <c r="E556" s="1133"/>
      <c r="F556" s="1133"/>
      <c r="G556" s="1133"/>
      <c r="H556" s="1"/>
      <c r="I556" s="1"/>
      <c r="J556" s="1"/>
      <c r="K556" s="1"/>
      <c r="L556" s="1"/>
      <c r="M556" s="1"/>
      <c r="N556" s="1"/>
      <c r="O556" s="1133"/>
      <c r="P556" s="1133"/>
      <c r="Q556" s="1133"/>
      <c r="R556" s="1133"/>
      <c r="S556" s="1133"/>
      <c r="T556" s="1133"/>
      <c r="U556" s="1133"/>
      <c r="V556" s="1133"/>
      <c r="W556" s="1133"/>
      <c r="X556" s="1133"/>
      <c r="Y556" s="1133"/>
      <c r="Z556" s="1133"/>
      <c r="AA556" s="1133"/>
      <c r="AB556" s="1133"/>
      <c r="AC556" s="1133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</row>
    <row r="557" spans="1:42" ht="15.75" customHeight="1" x14ac:dyDescent="0.2">
      <c r="A557" s="1"/>
      <c r="B557" s="1"/>
      <c r="C557" s="1"/>
      <c r="D557" s="1"/>
      <c r="E557" s="1133"/>
      <c r="F557" s="1133"/>
      <c r="G557" s="1133"/>
      <c r="H557" s="1"/>
      <c r="I557" s="1"/>
      <c r="J557" s="1"/>
      <c r="K557" s="1"/>
      <c r="L557" s="1"/>
      <c r="M557" s="1"/>
      <c r="N557" s="1"/>
      <c r="O557" s="1133"/>
      <c r="P557" s="1133"/>
      <c r="Q557" s="1133"/>
      <c r="R557" s="1133"/>
      <c r="S557" s="1133"/>
      <c r="T557" s="1133"/>
      <c r="U557" s="1133"/>
      <c r="V557" s="1133"/>
      <c r="W557" s="1133"/>
      <c r="X557" s="1133"/>
      <c r="Y557" s="1133"/>
      <c r="Z557" s="1133"/>
      <c r="AA557" s="1133"/>
      <c r="AB557" s="1133"/>
      <c r="AC557" s="1133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</row>
    <row r="558" spans="1:42" ht="15.75" customHeight="1" x14ac:dyDescent="0.2">
      <c r="A558" s="1"/>
      <c r="B558" s="1"/>
      <c r="C558" s="1"/>
      <c r="D558" s="1"/>
      <c r="E558" s="1133"/>
      <c r="F558" s="1133"/>
      <c r="G558" s="1133"/>
      <c r="H558" s="1"/>
      <c r="I558" s="1"/>
      <c r="J558" s="1"/>
      <c r="K558" s="1"/>
      <c r="L558" s="1"/>
      <c r="M558" s="1"/>
      <c r="N558" s="1"/>
      <c r="O558" s="1133"/>
      <c r="P558" s="1133"/>
      <c r="Q558" s="1133"/>
      <c r="R558" s="1133"/>
      <c r="S558" s="1133"/>
      <c r="T558" s="1133"/>
      <c r="U558" s="1133"/>
      <c r="V558" s="1133"/>
      <c r="W558" s="1133"/>
      <c r="X558" s="1133"/>
      <c r="Y558" s="1133"/>
      <c r="Z558" s="1133"/>
      <c r="AA558" s="1133"/>
      <c r="AB558" s="1133"/>
      <c r="AC558" s="1133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</row>
    <row r="559" spans="1:42" ht="15.75" customHeight="1" x14ac:dyDescent="0.2">
      <c r="A559" s="1"/>
      <c r="B559" s="1"/>
      <c r="C559" s="1"/>
      <c r="D559" s="1"/>
      <c r="E559" s="1133"/>
      <c r="F559" s="1133"/>
      <c r="G559" s="1133"/>
      <c r="H559" s="1"/>
      <c r="I559" s="1"/>
      <c r="J559" s="1"/>
      <c r="K559" s="1"/>
      <c r="L559" s="1"/>
      <c r="M559" s="1"/>
      <c r="N559" s="1"/>
      <c r="O559" s="1133"/>
      <c r="P559" s="1133"/>
      <c r="Q559" s="1133"/>
      <c r="R559" s="1133"/>
      <c r="S559" s="1133"/>
      <c r="T559" s="1133"/>
      <c r="U559" s="1133"/>
      <c r="V559" s="1133"/>
      <c r="W559" s="1133"/>
      <c r="X559" s="1133"/>
      <c r="Y559" s="1133"/>
      <c r="Z559" s="1133"/>
      <c r="AA559" s="1133"/>
      <c r="AB559" s="1133"/>
      <c r="AC559" s="1133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</row>
    <row r="560" spans="1:42" ht="15.75" customHeight="1" x14ac:dyDescent="0.2">
      <c r="A560" s="1"/>
      <c r="B560" s="1"/>
      <c r="C560" s="1"/>
      <c r="D560" s="1"/>
      <c r="E560" s="1133"/>
      <c r="F560" s="1133"/>
      <c r="G560" s="1133"/>
      <c r="H560" s="1"/>
      <c r="I560" s="1"/>
      <c r="J560" s="1"/>
      <c r="K560" s="1"/>
      <c r="L560" s="1"/>
      <c r="M560" s="1"/>
      <c r="N560" s="1"/>
      <c r="O560" s="1133"/>
      <c r="P560" s="1133"/>
      <c r="Q560" s="1133"/>
      <c r="R560" s="1133"/>
      <c r="S560" s="1133"/>
      <c r="T560" s="1133"/>
      <c r="U560" s="1133"/>
      <c r="V560" s="1133"/>
      <c r="W560" s="1133"/>
      <c r="X560" s="1133"/>
      <c r="Y560" s="1133"/>
      <c r="Z560" s="1133"/>
      <c r="AA560" s="1133"/>
      <c r="AB560" s="1133"/>
      <c r="AC560" s="1133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</row>
    <row r="561" spans="1:42" ht="15.75" customHeight="1" x14ac:dyDescent="0.2">
      <c r="A561" s="1"/>
      <c r="B561" s="1"/>
      <c r="C561" s="1"/>
      <c r="D561" s="1"/>
      <c r="E561" s="1133"/>
      <c r="F561" s="1133"/>
      <c r="G561" s="1133"/>
      <c r="H561" s="1"/>
      <c r="I561" s="1"/>
      <c r="J561" s="1"/>
      <c r="K561" s="1"/>
      <c r="L561" s="1"/>
      <c r="M561" s="1"/>
      <c r="N561" s="1"/>
      <c r="O561" s="1133"/>
      <c r="P561" s="1133"/>
      <c r="Q561" s="1133"/>
      <c r="R561" s="1133"/>
      <c r="S561" s="1133"/>
      <c r="T561" s="1133"/>
      <c r="U561" s="1133"/>
      <c r="V561" s="1133"/>
      <c r="W561" s="1133"/>
      <c r="X561" s="1133"/>
      <c r="Y561" s="1133"/>
      <c r="Z561" s="1133"/>
      <c r="AA561" s="1133"/>
      <c r="AB561" s="1133"/>
      <c r="AC561" s="1133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</row>
    <row r="562" spans="1:42" ht="15.75" customHeight="1" x14ac:dyDescent="0.2">
      <c r="A562" s="1"/>
      <c r="B562" s="1"/>
      <c r="C562" s="1"/>
      <c r="D562" s="1"/>
      <c r="E562" s="1133"/>
      <c r="F562" s="1133"/>
      <c r="G562" s="1133"/>
      <c r="H562" s="1"/>
      <c r="I562" s="1"/>
      <c r="J562" s="1"/>
      <c r="K562" s="1"/>
      <c r="L562" s="1"/>
      <c r="M562" s="1"/>
      <c r="N562" s="1"/>
      <c r="O562" s="1133"/>
      <c r="P562" s="1133"/>
      <c r="Q562" s="1133"/>
      <c r="R562" s="1133"/>
      <c r="S562" s="1133"/>
      <c r="T562" s="1133"/>
      <c r="U562" s="1133"/>
      <c r="V562" s="1133"/>
      <c r="W562" s="1133"/>
      <c r="X562" s="1133"/>
      <c r="Y562" s="1133"/>
      <c r="Z562" s="1133"/>
      <c r="AA562" s="1133"/>
      <c r="AB562" s="1133"/>
      <c r="AC562" s="1133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</row>
    <row r="563" spans="1:42" ht="15.75" customHeight="1" x14ac:dyDescent="0.2">
      <c r="A563" s="1"/>
      <c r="B563" s="1"/>
      <c r="C563" s="1"/>
      <c r="D563" s="1"/>
      <c r="E563" s="1133"/>
      <c r="F563" s="1133"/>
      <c r="G563" s="1133"/>
      <c r="H563" s="1"/>
      <c r="I563" s="1"/>
      <c r="J563" s="1"/>
      <c r="K563" s="1"/>
      <c r="L563" s="1"/>
      <c r="M563" s="1"/>
      <c r="N563" s="1"/>
      <c r="O563" s="1133"/>
      <c r="P563" s="1133"/>
      <c r="Q563" s="1133"/>
      <c r="R563" s="1133"/>
      <c r="S563" s="1133"/>
      <c r="T563" s="1133"/>
      <c r="U563" s="1133"/>
      <c r="V563" s="1133"/>
      <c r="W563" s="1133"/>
      <c r="X563" s="1133"/>
      <c r="Y563" s="1133"/>
      <c r="Z563" s="1133"/>
      <c r="AA563" s="1133"/>
      <c r="AB563" s="1133"/>
      <c r="AC563" s="1133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</row>
    <row r="564" spans="1:42" ht="15.75" customHeight="1" x14ac:dyDescent="0.2">
      <c r="A564" s="1"/>
      <c r="B564" s="1"/>
      <c r="C564" s="1"/>
      <c r="D564" s="1"/>
      <c r="E564" s="1133"/>
      <c r="F564" s="1133"/>
      <c r="G564" s="1133"/>
      <c r="H564" s="1"/>
      <c r="I564" s="1"/>
      <c r="J564" s="1"/>
      <c r="K564" s="1"/>
      <c r="L564" s="1"/>
      <c r="M564" s="1"/>
      <c r="N564" s="1"/>
      <c r="O564" s="1133"/>
      <c r="P564" s="1133"/>
      <c r="Q564" s="1133"/>
      <c r="R564" s="1133"/>
      <c r="S564" s="1133"/>
      <c r="T564" s="1133"/>
      <c r="U564" s="1133"/>
      <c r="V564" s="1133"/>
      <c r="W564" s="1133"/>
      <c r="X564" s="1133"/>
      <c r="Y564" s="1133"/>
      <c r="Z564" s="1133"/>
      <c r="AA564" s="1133"/>
      <c r="AB564" s="1133"/>
      <c r="AC564" s="1133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</row>
    <row r="565" spans="1:42" ht="15.75" customHeight="1" x14ac:dyDescent="0.2">
      <c r="A565" s="1"/>
      <c r="B565" s="1"/>
      <c r="C565" s="1"/>
      <c r="D565" s="1"/>
      <c r="E565" s="1133"/>
      <c r="F565" s="1133"/>
      <c r="G565" s="1133"/>
      <c r="H565" s="1"/>
      <c r="I565" s="1"/>
      <c r="J565" s="1"/>
      <c r="K565" s="1"/>
      <c r="L565" s="1"/>
      <c r="M565" s="1"/>
      <c r="N565" s="1"/>
      <c r="O565" s="1133"/>
      <c r="P565" s="1133"/>
      <c r="Q565" s="1133"/>
      <c r="R565" s="1133"/>
      <c r="S565" s="1133"/>
      <c r="T565" s="1133"/>
      <c r="U565" s="1133"/>
      <c r="V565" s="1133"/>
      <c r="W565" s="1133"/>
      <c r="X565" s="1133"/>
      <c r="Y565" s="1133"/>
      <c r="Z565" s="1133"/>
      <c r="AA565" s="1133"/>
      <c r="AB565" s="1133"/>
      <c r="AC565" s="1133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</row>
    <row r="566" spans="1:42" ht="15.75" customHeight="1" x14ac:dyDescent="0.2">
      <c r="A566" s="1"/>
      <c r="B566" s="1"/>
      <c r="C566" s="1"/>
      <c r="D566" s="1"/>
      <c r="E566" s="1133"/>
      <c r="F566" s="1133"/>
      <c r="G566" s="1133"/>
      <c r="H566" s="1"/>
      <c r="I566" s="1"/>
      <c r="J566" s="1"/>
      <c r="K566" s="1"/>
      <c r="L566" s="1"/>
      <c r="M566" s="1"/>
      <c r="N566" s="1"/>
      <c r="O566" s="1133"/>
      <c r="P566" s="1133"/>
      <c r="Q566" s="1133"/>
      <c r="R566" s="1133"/>
      <c r="S566" s="1133"/>
      <c r="T566" s="1133"/>
      <c r="U566" s="1133"/>
      <c r="V566" s="1133"/>
      <c r="W566" s="1133"/>
      <c r="X566" s="1133"/>
      <c r="Y566" s="1133"/>
      <c r="Z566" s="1133"/>
      <c r="AA566" s="1133"/>
      <c r="AB566" s="1133"/>
      <c r="AC566" s="1133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</row>
    <row r="567" spans="1:42" ht="15.75" customHeight="1" x14ac:dyDescent="0.2">
      <c r="A567" s="1"/>
      <c r="B567" s="1"/>
      <c r="C567" s="1"/>
      <c r="D567" s="1"/>
      <c r="E567" s="1133"/>
      <c r="F567" s="1133"/>
      <c r="G567" s="1133"/>
      <c r="H567" s="1"/>
      <c r="I567" s="1"/>
      <c r="J567" s="1"/>
      <c r="K567" s="1"/>
      <c r="L567" s="1"/>
      <c r="M567" s="1"/>
      <c r="N567" s="1"/>
      <c r="O567" s="1133"/>
      <c r="P567" s="1133"/>
      <c r="Q567" s="1133"/>
      <c r="R567" s="1133"/>
      <c r="S567" s="1133"/>
      <c r="T567" s="1133"/>
      <c r="U567" s="1133"/>
      <c r="V567" s="1133"/>
      <c r="W567" s="1133"/>
      <c r="X567" s="1133"/>
      <c r="Y567" s="1133"/>
      <c r="Z567" s="1133"/>
      <c r="AA567" s="1133"/>
      <c r="AB567" s="1133"/>
      <c r="AC567" s="1133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</row>
    <row r="568" spans="1:42" ht="15.75" customHeight="1" x14ac:dyDescent="0.2">
      <c r="A568" s="1"/>
      <c r="B568" s="1"/>
      <c r="C568" s="1"/>
      <c r="D568" s="1"/>
      <c r="E568" s="1133"/>
      <c r="F568" s="1133"/>
      <c r="G568" s="1133"/>
      <c r="H568" s="1"/>
      <c r="I568" s="1"/>
      <c r="J568" s="1"/>
      <c r="K568" s="1"/>
      <c r="L568" s="1"/>
      <c r="M568" s="1"/>
      <c r="N568" s="1"/>
      <c r="O568" s="1133"/>
      <c r="P568" s="1133"/>
      <c r="Q568" s="1133"/>
      <c r="R568" s="1133"/>
      <c r="S568" s="1133"/>
      <c r="T568" s="1133"/>
      <c r="U568" s="1133"/>
      <c r="V568" s="1133"/>
      <c r="W568" s="1133"/>
      <c r="X568" s="1133"/>
      <c r="Y568" s="1133"/>
      <c r="Z568" s="1133"/>
      <c r="AA568" s="1133"/>
      <c r="AB568" s="1133"/>
      <c r="AC568" s="1133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</row>
    <row r="569" spans="1:42" ht="15.75" customHeight="1" x14ac:dyDescent="0.2">
      <c r="A569" s="1"/>
      <c r="B569" s="1"/>
      <c r="C569" s="1"/>
      <c r="D569" s="1"/>
      <c r="E569" s="1133"/>
      <c r="F569" s="1133"/>
      <c r="G569" s="1133"/>
      <c r="H569" s="1"/>
      <c r="I569" s="1"/>
      <c r="J569" s="1"/>
      <c r="K569" s="1"/>
      <c r="L569" s="1"/>
      <c r="M569" s="1"/>
      <c r="N569" s="1"/>
      <c r="O569" s="1133"/>
      <c r="P569" s="1133"/>
      <c r="Q569" s="1133"/>
      <c r="R569" s="1133"/>
      <c r="S569" s="1133"/>
      <c r="T569" s="1133"/>
      <c r="U569" s="1133"/>
      <c r="V569" s="1133"/>
      <c r="W569" s="1133"/>
      <c r="X569" s="1133"/>
      <c r="Y569" s="1133"/>
      <c r="Z569" s="1133"/>
      <c r="AA569" s="1133"/>
      <c r="AB569" s="1133"/>
      <c r="AC569" s="1133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</row>
    <row r="570" spans="1:42" ht="15.75" customHeight="1" x14ac:dyDescent="0.2">
      <c r="A570" s="1"/>
      <c r="B570" s="1"/>
      <c r="C570" s="1"/>
      <c r="D570" s="1"/>
      <c r="E570" s="1133"/>
      <c r="F570" s="1133"/>
      <c r="G570" s="1133"/>
      <c r="H570" s="1"/>
      <c r="I570" s="1"/>
      <c r="J570" s="1"/>
      <c r="K570" s="1"/>
      <c r="L570" s="1"/>
      <c r="M570" s="1"/>
      <c r="N570" s="1"/>
      <c r="O570" s="1133"/>
      <c r="P570" s="1133"/>
      <c r="Q570" s="1133"/>
      <c r="R570" s="1133"/>
      <c r="S570" s="1133"/>
      <c r="T570" s="1133"/>
      <c r="U570" s="1133"/>
      <c r="V570" s="1133"/>
      <c r="W570" s="1133"/>
      <c r="X570" s="1133"/>
      <c r="Y570" s="1133"/>
      <c r="Z570" s="1133"/>
      <c r="AA570" s="1133"/>
      <c r="AB570" s="1133"/>
      <c r="AC570" s="1133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</row>
    <row r="571" spans="1:42" ht="15.75" customHeight="1" x14ac:dyDescent="0.2">
      <c r="A571" s="1"/>
      <c r="B571" s="1"/>
      <c r="C571" s="1"/>
      <c r="D571" s="1"/>
      <c r="E571" s="1133"/>
      <c r="F571" s="1133"/>
      <c r="G571" s="1133"/>
      <c r="H571" s="1"/>
      <c r="I571" s="1"/>
      <c r="J571" s="1"/>
      <c r="K571" s="1"/>
      <c r="L571" s="1"/>
      <c r="M571" s="1"/>
      <c r="N571" s="1"/>
      <c r="O571" s="1133"/>
      <c r="P571" s="1133"/>
      <c r="Q571" s="1133"/>
      <c r="R571" s="1133"/>
      <c r="S571" s="1133"/>
      <c r="T571" s="1133"/>
      <c r="U571" s="1133"/>
      <c r="V571" s="1133"/>
      <c r="W571" s="1133"/>
      <c r="X571" s="1133"/>
      <c r="Y571" s="1133"/>
      <c r="Z571" s="1133"/>
      <c r="AA571" s="1133"/>
      <c r="AB571" s="1133"/>
      <c r="AC571" s="1133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</row>
    <row r="572" spans="1:42" ht="15.75" customHeight="1" x14ac:dyDescent="0.2">
      <c r="A572" s="1"/>
      <c r="B572" s="1"/>
      <c r="C572" s="1"/>
      <c r="D572" s="1"/>
      <c r="E572" s="1133"/>
      <c r="F572" s="1133"/>
      <c r="G572" s="1133"/>
      <c r="H572" s="1"/>
      <c r="I572" s="1"/>
      <c r="J572" s="1"/>
      <c r="K572" s="1"/>
      <c r="L572" s="1"/>
      <c r="M572" s="1"/>
      <c r="N572" s="1"/>
      <c r="O572" s="1133"/>
      <c r="P572" s="1133"/>
      <c r="Q572" s="1133"/>
      <c r="R572" s="1133"/>
      <c r="S572" s="1133"/>
      <c r="T572" s="1133"/>
      <c r="U572" s="1133"/>
      <c r="V572" s="1133"/>
      <c r="W572" s="1133"/>
      <c r="X572" s="1133"/>
      <c r="Y572" s="1133"/>
      <c r="Z572" s="1133"/>
      <c r="AA572" s="1133"/>
      <c r="AB572" s="1133"/>
      <c r="AC572" s="1133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</row>
    <row r="573" spans="1:42" ht="15.75" customHeight="1" x14ac:dyDescent="0.2">
      <c r="A573" s="1"/>
      <c r="B573" s="1"/>
      <c r="C573" s="1"/>
      <c r="D573" s="1"/>
      <c r="E573" s="1133"/>
      <c r="F573" s="1133"/>
      <c r="G573" s="1133"/>
      <c r="H573" s="1"/>
      <c r="I573" s="1"/>
      <c r="J573" s="1"/>
      <c r="K573" s="1"/>
      <c r="L573" s="1"/>
      <c r="M573" s="1"/>
      <c r="N573" s="1"/>
      <c r="O573" s="1133"/>
      <c r="P573" s="1133"/>
      <c r="Q573" s="1133"/>
      <c r="R573" s="1133"/>
      <c r="S573" s="1133"/>
      <c r="T573" s="1133"/>
      <c r="U573" s="1133"/>
      <c r="V573" s="1133"/>
      <c r="W573" s="1133"/>
      <c r="X573" s="1133"/>
      <c r="Y573" s="1133"/>
      <c r="Z573" s="1133"/>
      <c r="AA573" s="1133"/>
      <c r="AB573" s="1133"/>
      <c r="AC573" s="1133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</row>
    <row r="574" spans="1:42" ht="15.75" customHeight="1" x14ac:dyDescent="0.2">
      <c r="A574" s="1"/>
      <c r="B574" s="1"/>
      <c r="C574" s="1"/>
      <c r="D574" s="1"/>
      <c r="E574" s="1133"/>
      <c r="F574" s="1133"/>
      <c r="G574" s="1133"/>
      <c r="H574" s="1"/>
      <c r="I574" s="1"/>
      <c r="J574" s="1"/>
      <c r="K574" s="1"/>
      <c r="L574" s="1"/>
      <c r="M574" s="1"/>
      <c r="N574" s="1"/>
      <c r="O574" s="1133"/>
      <c r="P574" s="1133"/>
      <c r="Q574" s="1133"/>
      <c r="R574" s="1133"/>
      <c r="S574" s="1133"/>
      <c r="T574" s="1133"/>
      <c r="U574" s="1133"/>
      <c r="V574" s="1133"/>
      <c r="W574" s="1133"/>
      <c r="X574" s="1133"/>
      <c r="Y574" s="1133"/>
      <c r="Z574" s="1133"/>
      <c r="AA574" s="1133"/>
      <c r="AB574" s="1133"/>
      <c r="AC574" s="1133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</row>
    <row r="575" spans="1:42" ht="15.75" customHeight="1" x14ac:dyDescent="0.2">
      <c r="A575" s="1"/>
      <c r="B575" s="1"/>
      <c r="C575" s="1"/>
      <c r="D575" s="1"/>
      <c r="E575" s="1133"/>
      <c r="F575" s="1133"/>
      <c r="G575" s="1133"/>
      <c r="H575" s="1"/>
      <c r="I575" s="1"/>
      <c r="J575" s="1"/>
      <c r="K575" s="1"/>
      <c r="L575" s="1"/>
      <c r="M575" s="1"/>
      <c r="N575" s="1"/>
      <c r="O575" s="1133"/>
      <c r="P575" s="1133"/>
      <c r="Q575" s="1133"/>
      <c r="R575" s="1133"/>
      <c r="S575" s="1133"/>
      <c r="T575" s="1133"/>
      <c r="U575" s="1133"/>
      <c r="V575" s="1133"/>
      <c r="W575" s="1133"/>
      <c r="X575" s="1133"/>
      <c r="Y575" s="1133"/>
      <c r="Z575" s="1133"/>
      <c r="AA575" s="1133"/>
      <c r="AB575" s="1133"/>
      <c r="AC575" s="1133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</row>
    <row r="576" spans="1:42" ht="15.75" customHeight="1" x14ac:dyDescent="0.2">
      <c r="A576" s="1"/>
      <c r="B576" s="1"/>
      <c r="C576" s="1"/>
      <c r="D576" s="1"/>
      <c r="E576" s="1133"/>
      <c r="F576" s="1133"/>
      <c r="G576" s="1133"/>
      <c r="H576" s="1"/>
      <c r="I576" s="1"/>
      <c r="J576" s="1"/>
      <c r="K576" s="1"/>
      <c r="L576" s="1"/>
      <c r="M576" s="1"/>
      <c r="N576" s="1"/>
      <c r="O576" s="1133"/>
      <c r="P576" s="1133"/>
      <c r="Q576" s="1133"/>
      <c r="R576" s="1133"/>
      <c r="S576" s="1133"/>
      <c r="T576" s="1133"/>
      <c r="U576" s="1133"/>
      <c r="V576" s="1133"/>
      <c r="W576" s="1133"/>
      <c r="X576" s="1133"/>
      <c r="Y576" s="1133"/>
      <c r="Z576" s="1133"/>
      <c r="AA576" s="1133"/>
      <c r="AB576" s="1133"/>
      <c r="AC576" s="1133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</row>
    <row r="577" spans="1:42" ht="15.75" customHeight="1" x14ac:dyDescent="0.2">
      <c r="A577" s="1"/>
      <c r="B577" s="1"/>
      <c r="C577" s="1"/>
      <c r="D577" s="1"/>
      <c r="E577" s="1133"/>
      <c r="F577" s="1133"/>
      <c r="G577" s="1133"/>
      <c r="H577" s="1"/>
      <c r="I577" s="1"/>
      <c r="J577" s="1"/>
      <c r="K577" s="1"/>
      <c r="L577" s="1"/>
      <c r="M577" s="1"/>
      <c r="N577" s="1"/>
      <c r="O577" s="1133"/>
      <c r="P577" s="1133"/>
      <c r="Q577" s="1133"/>
      <c r="R577" s="1133"/>
      <c r="S577" s="1133"/>
      <c r="T577" s="1133"/>
      <c r="U577" s="1133"/>
      <c r="V577" s="1133"/>
      <c r="W577" s="1133"/>
      <c r="X577" s="1133"/>
      <c r="Y577" s="1133"/>
      <c r="Z577" s="1133"/>
      <c r="AA577" s="1133"/>
      <c r="AB577" s="1133"/>
      <c r="AC577" s="1133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</row>
    <row r="578" spans="1:42" ht="15.75" customHeight="1" x14ac:dyDescent="0.2">
      <c r="A578" s="1"/>
      <c r="B578" s="1"/>
      <c r="C578" s="1"/>
      <c r="D578" s="1"/>
      <c r="E578" s="1133"/>
      <c r="F578" s="1133"/>
      <c r="G578" s="1133"/>
      <c r="H578" s="1"/>
      <c r="I578" s="1"/>
      <c r="J578" s="1"/>
      <c r="K578" s="1"/>
      <c r="L578" s="1"/>
      <c r="M578" s="1"/>
      <c r="N578" s="1"/>
      <c r="O578" s="1133"/>
      <c r="P578" s="1133"/>
      <c r="Q578" s="1133"/>
      <c r="R578" s="1133"/>
      <c r="S578" s="1133"/>
      <c r="T578" s="1133"/>
      <c r="U578" s="1133"/>
      <c r="V578" s="1133"/>
      <c r="W578" s="1133"/>
      <c r="X578" s="1133"/>
      <c r="Y578" s="1133"/>
      <c r="Z578" s="1133"/>
      <c r="AA578" s="1133"/>
      <c r="AB578" s="1133"/>
      <c r="AC578" s="1133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</row>
    <row r="579" spans="1:42" ht="15.75" customHeight="1" x14ac:dyDescent="0.2">
      <c r="A579" s="1"/>
      <c r="B579" s="1"/>
      <c r="C579" s="1"/>
      <c r="D579" s="1"/>
      <c r="E579" s="1133"/>
      <c r="F579" s="1133"/>
      <c r="G579" s="1133"/>
      <c r="H579" s="1"/>
      <c r="I579" s="1"/>
      <c r="J579" s="1"/>
      <c r="K579" s="1"/>
      <c r="L579" s="1"/>
      <c r="M579" s="1"/>
      <c r="N579" s="1"/>
      <c r="O579" s="1133"/>
      <c r="P579" s="1133"/>
      <c r="Q579" s="1133"/>
      <c r="R579" s="1133"/>
      <c r="S579" s="1133"/>
      <c r="T579" s="1133"/>
      <c r="U579" s="1133"/>
      <c r="V579" s="1133"/>
      <c r="W579" s="1133"/>
      <c r="X579" s="1133"/>
      <c r="Y579" s="1133"/>
      <c r="Z579" s="1133"/>
      <c r="AA579" s="1133"/>
      <c r="AB579" s="1133"/>
      <c r="AC579" s="1133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</row>
    <row r="580" spans="1:42" ht="15.75" customHeight="1" x14ac:dyDescent="0.2">
      <c r="A580" s="1"/>
      <c r="B580" s="1"/>
      <c r="C580" s="1"/>
      <c r="D580" s="1"/>
      <c r="E580" s="1133"/>
      <c r="F580" s="1133"/>
      <c r="G580" s="1133"/>
      <c r="H580" s="1"/>
      <c r="I580" s="1"/>
      <c r="J580" s="1"/>
      <c r="K580" s="1"/>
      <c r="L580" s="1"/>
      <c r="M580" s="1"/>
      <c r="N580" s="1"/>
      <c r="O580" s="1133"/>
      <c r="P580" s="1133"/>
      <c r="Q580" s="1133"/>
      <c r="R580" s="1133"/>
      <c r="S580" s="1133"/>
      <c r="T580" s="1133"/>
      <c r="U580" s="1133"/>
      <c r="V580" s="1133"/>
      <c r="W580" s="1133"/>
      <c r="X580" s="1133"/>
      <c r="Y580" s="1133"/>
      <c r="Z580" s="1133"/>
      <c r="AA580" s="1133"/>
      <c r="AB580" s="1133"/>
      <c r="AC580" s="1133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</row>
    <row r="581" spans="1:42" ht="15.75" customHeight="1" x14ac:dyDescent="0.2">
      <c r="A581" s="1"/>
      <c r="B581" s="1"/>
      <c r="C581" s="1"/>
      <c r="D581" s="1"/>
      <c r="E581" s="1133"/>
      <c r="F581" s="1133"/>
      <c r="G581" s="1133"/>
      <c r="H581" s="1"/>
      <c r="I581" s="1"/>
      <c r="J581" s="1"/>
      <c r="K581" s="1"/>
      <c r="L581" s="1"/>
      <c r="M581" s="1"/>
      <c r="N581" s="1"/>
      <c r="O581" s="1133"/>
      <c r="P581" s="1133"/>
      <c r="Q581" s="1133"/>
      <c r="R581" s="1133"/>
      <c r="S581" s="1133"/>
      <c r="T581" s="1133"/>
      <c r="U581" s="1133"/>
      <c r="V581" s="1133"/>
      <c r="W581" s="1133"/>
      <c r="X581" s="1133"/>
      <c r="Y581" s="1133"/>
      <c r="Z581" s="1133"/>
      <c r="AA581" s="1133"/>
      <c r="AB581" s="1133"/>
      <c r="AC581" s="1133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</row>
    <row r="582" spans="1:42" ht="15.75" customHeight="1" x14ac:dyDescent="0.2">
      <c r="A582" s="1"/>
      <c r="B582" s="1"/>
      <c r="C582" s="1"/>
      <c r="D582" s="1"/>
      <c r="E582" s="1133"/>
      <c r="F582" s="1133"/>
      <c r="G582" s="1133"/>
      <c r="H582" s="1"/>
      <c r="I582" s="1"/>
      <c r="J582" s="1"/>
      <c r="K582" s="1"/>
      <c r="L582" s="1"/>
      <c r="M582" s="1"/>
      <c r="N582" s="1"/>
      <c r="O582" s="1133"/>
      <c r="P582" s="1133"/>
      <c r="Q582" s="1133"/>
      <c r="R582" s="1133"/>
      <c r="S582" s="1133"/>
      <c r="T582" s="1133"/>
      <c r="U582" s="1133"/>
      <c r="V582" s="1133"/>
      <c r="W582" s="1133"/>
      <c r="X582" s="1133"/>
      <c r="Y582" s="1133"/>
      <c r="Z582" s="1133"/>
      <c r="AA582" s="1133"/>
      <c r="AB582" s="1133"/>
      <c r="AC582" s="1133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</row>
    <row r="583" spans="1:42" ht="15.75" customHeight="1" x14ac:dyDescent="0.2">
      <c r="A583" s="1"/>
      <c r="B583" s="1"/>
      <c r="C583" s="1"/>
      <c r="D583" s="1"/>
      <c r="E583" s="1133"/>
      <c r="F583" s="1133"/>
      <c r="G583" s="1133"/>
      <c r="H583" s="1"/>
      <c r="I583" s="1"/>
      <c r="J583" s="1"/>
      <c r="K583" s="1"/>
      <c r="L583" s="1"/>
      <c r="M583" s="1"/>
      <c r="N583" s="1"/>
      <c r="O583" s="1133"/>
      <c r="P583" s="1133"/>
      <c r="Q583" s="1133"/>
      <c r="R583" s="1133"/>
      <c r="S583" s="1133"/>
      <c r="T583" s="1133"/>
      <c r="U583" s="1133"/>
      <c r="V583" s="1133"/>
      <c r="W583" s="1133"/>
      <c r="X583" s="1133"/>
      <c r="Y583" s="1133"/>
      <c r="Z583" s="1133"/>
      <c r="AA583" s="1133"/>
      <c r="AB583" s="1133"/>
      <c r="AC583" s="1133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</row>
    <row r="584" spans="1:42" ht="15.75" customHeight="1" x14ac:dyDescent="0.2">
      <c r="A584" s="1"/>
      <c r="B584" s="1"/>
      <c r="C584" s="1"/>
      <c r="D584" s="1"/>
      <c r="E584" s="1133"/>
      <c r="F584" s="1133"/>
      <c r="G584" s="1133"/>
      <c r="H584" s="1"/>
      <c r="I584" s="1"/>
      <c r="J584" s="1"/>
      <c r="K584" s="1"/>
      <c r="L584" s="1"/>
      <c r="M584" s="1"/>
      <c r="N584" s="1"/>
      <c r="O584" s="1133"/>
      <c r="P584" s="1133"/>
      <c r="Q584" s="1133"/>
      <c r="R584" s="1133"/>
      <c r="S584" s="1133"/>
      <c r="T584" s="1133"/>
      <c r="U584" s="1133"/>
      <c r="V584" s="1133"/>
      <c r="W584" s="1133"/>
      <c r="X584" s="1133"/>
      <c r="Y584" s="1133"/>
      <c r="Z584" s="1133"/>
      <c r="AA584" s="1133"/>
      <c r="AB584" s="1133"/>
      <c r="AC584" s="1133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</row>
    <row r="585" spans="1:42" ht="15.75" customHeight="1" x14ac:dyDescent="0.2">
      <c r="A585" s="1"/>
      <c r="B585" s="1"/>
      <c r="C585" s="1"/>
      <c r="D585" s="1"/>
      <c r="E585" s="1133"/>
      <c r="F585" s="1133"/>
      <c r="G585" s="1133"/>
      <c r="H585" s="1"/>
      <c r="I585" s="1"/>
      <c r="J585" s="1"/>
      <c r="K585" s="1"/>
      <c r="L585" s="1"/>
      <c r="M585" s="1"/>
      <c r="N585" s="1"/>
      <c r="O585" s="1133"/>
      <c r="P585" s="1133"/>
      <c r="Q585" s="1133"/>
      <c r="R585" s="1133"/>
      <c r="S585" s="1133"/>
      <c r="T585" s="1133"/>
      <c r="U585" s="1133"/>
      <c r="V585" s="1133"/>
      <c r="W585" s="1133"/>
      <c r="X585" s="1133"/>
      <c r="Y585" s="1133"/>
      <c r="Z585" s="1133"/>
      <c r="AA585" s="1133"/>
      <c r="AB585" s="1133"/>
      <c r="AC585" s="1133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</row>
    <row r="586" spans="1:42" ht="15.75" customHeight="1" x14ac:dyDescent="0.2">
      <c r="A586" s="1"/>
      <c r="B586" s="1"/>
      <c r="C586" s="1"/>
      <c r="D586" s="1"/>
      <c r="E586" s="1133"/>
      <c r="F586" s="1133"/>
      <c r="G586" s="1133"/>
      <c r="H586" s="1"/>
      <c r="I586" s="1"/>
      <c r="J586" s="1"/>
      <c r="K586" s="1"/>
      <c r="L586" s="1"/>
      <c r="M586" s="1"/>
      <c r="N586" s="1"/>
      <c r="O586" s="1133"/>
      <c r="P586" s="1133"/>
      <c r="Q586" s="1133"/>
      <c r="R586" s="1133"/>
      <c r="S586" s="1133"/>
      <c r="T586" s="1133"/>
      <c r="U586" s="1133"/>
      <c r="V586" s="1133"/>
      <c r="W586" s="1133"/>
      <c r="X586" s="1133"/>
      <c r="Y586" s="1133"/>
      <c r="Z586" s="1133"/>
      <c r="AA586" s="1133"/>
      <c r="AB586" s="1133"/>
      <c r="AC586" s="1133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</row>
    <row r="587" spans="1:42" ht="15.75" customHeight="1" x14ac:dyDescent="0.2">
      <c r="A587" s="1"/>
      <c r="B587" s="1"/>
      <c r="C587" s="1"/>
      <c r="D587" s="1"/>
      <c r="E587" s="1133"/>
      <c r="F587" s="1133"/>
      <c r="G587" s="1133"/>
      <c r="H587" s="1"/>
      <c r="I587" s="1"/>
      <c r="J587" s="1"/>
      <c r="K587" s="1"/>
      <c r="L587" s="1"/>
      <c r="M587" s="1"/>
      <c r="N587" s="1"/>
      <c r="O587" s="1133"/>
      <c r="P587" s="1133"/>
      <c r="Q587" s="1133"/>
      <c r="R587" s="1133"/>
      <c r="S587" s="1133"/>
      <c r="T587" s="1133"/>
      <c r="U587" s="1133"/>
      <c r="V587" s="1133"/>
      <c r="W587" s="1133"/>
      <c r="X587" s="1133"/>
      <c r="Y587" s="1133"/>
      <c r="Z587" s="1133"/>
      <c r="AA587" s="1133"/>
      <c r="AB587" s="1133"/>
      <c r="AC587" s="1133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</row>
    <row r="588" spans="1:42" ht="15.75" customHeight="1" x14ac:dyDescent="0.2">
      <c r="A588" s="1"/>
      <c r="B588" s="1"/>
      <c r="C588" s="1"/>
      <c r="D588" s="1"/>
      <c r="E588" s="1133"/>
      <c r="F588" s="1133"/>
      <c r="G588" s="1133"/>
      <c r="H588" s="1"/>
      <c r="I588" s="1"/>
      <c r="J588" s="1"/>
      <c r="K588" s="1"/>
      <c r="L588" s="1"/>
      <c r="M588" s="1"/>
      <c r="N588" s="1"/>
      <c r="O588" s="1133"/>
      <c r="P588" s="1133"/>
      <c r="Q588" s="1133"/>
      <c r="R588" s="1133"/>
      <c r="S588" s="1133"/>
      <c r="T588" s="1133"/>
      <c r="U588" s="1133"/>
      <c r="V588" s="1133"/>
      <c r="W588" s="1133"/>
      <c r="X588" s="1133"/>
      <c r="Y588" s="1133"/>
      <c r="Z588" s="1133"/>
      <c r="AA588" s="1133"/>
      <c r="AB588" s="1133"/>
      <c r="AC588" s="1133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</row>
    <row r="589" spans="1:42" ht="15.75" customHeight="1" x14ac:dyDescent="0.2">
      <c r="A589" s="1"/>
      <c r="B589" s="1"/>
      <c r="C589" s="1"/>
      <c r="D589" s="1"/>
      <c r="E589" s="1133"/>
      <c r="F589" s="1133"/>
      <c r="G589" s="1133"/>
      <c r="H589" s="1"/>
      <c r="I589" s="1"/>
      <c r="J589" s="1"/>
      <c r="K589" s="1"/>
      <c r="L589" s="1"/>
      <c r="M589" s="1"/>
      <c r="N589" s="1"/>
      <c r="O589" s="1133"/>
      <c r="P589" s="1133"/>
      <c r="Q589" s="1133"/>
      <c r="R589" s="1133"/>
      <c r="S589" s="1133"/>
      <c r="T589" s="1133"/>
      <c r="U589" s="1133"/>
      <c r="V589" s="1133"/>
      <c r="W589" s="1133"/>
      <c r="X589" s="1133"/>
      <c r="Y589" s="1133"/>
      <c r="Z589" s="1133"/>
      <c r="AA589" s="1133"/>
      <c r="AB589" s="1133"/>
      <c r="AC589" s="1133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</row>
    <row r="590" spans="1:42" ht="15.75" customHeight="1" x14ac:dyDescent="0.2">
      <c r="A590" s="1"/>
      <c r="B590" s="1"/>
      <c r="C590" s="1"/>
      <c r="D590" s="1"/>
      <c r="E590" s="1133"/>
      <c r="F590" s="1133"/>
      <c r="G590" s="1133"/>
      <c r="H590" s="1"/>
      <c r="I590" s="1"/>
      <c r="J590" s="1"/>
      <c r="K590" s="1"/>
      <c r="L590" s="1"/>
      <c r="M590" s="1"/>
      <c r="N590" s="1"/>
      <c r="O590" s="1133"/>
      <c r="P590" s="1133"/>
      <c r="Q590" s="1133"/>
      <c r="R590" s="1133"/>
      <c r="S590" s="1133"/>
      <c r="T590" s="1133"/>
      <c r="U590" s="1133"/>
      <c r="V590" s="1133"/>
      <c r="W590" s="1133"/>
      <c r="X590" s="1133"/>
      <c r="Y590" s="1133"/>
      <c r="Z590" s="1133"/>
      <c r="AA590" s="1133"/>
      <c r="AB590" s="1133"/>
      <c r="AC590" s="1133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</row>
    <row r="591" spans="1:42" ht="15.75" customHeight="1" x14ac:dyDescent="0.2">
      <c r="A591" s="1"/>
      <c r="B591" s="1"/>
      <c r="C591" s="1"/>
      <c r="D591" s="1"/>
      <c r="E591" s="1133"/>
      <c r="F591" s="1133"/>
      <c r="G591" s="1133"/>
      <c r="H591" s="1"/>
      <c r="I591" s="1"/>
      <c r="J591" s="1"/>
      <c r="K591" s="1"/>
      <c r="L591" s="1"/>
      <c r="M591" s="1"/>
      <c r="N591" s="1"/>
      <c r="O591" s="1133"/>
      <c r="P591" s="1133"/>
      <c r="Q591" s="1133"/>
      <c r="R591" s="1133"/>
      <c r="S591" s="1133"/>
      <c r="T591" s="1133"/>
      <c r="U591" s="1133"/>
      <c r="V591" s="1133"/>
      <c r="W591" s="1133"/>
      <c r="X591" s="1133"/>
      <c r="Y591" s="1133"/>
      <c r="Z591" s="1133"/>
      <c r="AA591" s="1133"/>
      <c r="AB591" s="1133"/>
      <c r="AC591" s="1133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</row>
    <row r="592" spans="1:42" ht="15.75" customHeight="1" x14ac:dyDescent="0.2">
      <c r="A592" s="1"/>
      <c r="B592" s="1"/>
      <c r="C592" s="1"/>
      <c r="D592" s="1"/>
      <c r="E592" s="1133"/>
      <c r="F592" s="1133"/>
      <c r="G592" s="1133"/>
      <c r="H592" s="1"/>
      <c r="I592" s="1"/>
      <c r="J592" s="1"/>
      <c r="K592" s="1"/>
      <c r="L592" s="1"/>
      <c r="M592" s="1"/>
      <c r="N592" s="1"/>
      <c r="O592" s="1133"/>
      <c r="P592" s="1133"/>
      <c r="Q592" s="1133"/>
      <c r="R592" s="1133"/>
      <c r="S592" s="1133"/>
      <c r="T592" s="1133"/>
      <c r="U592" s="1133"/>
      <c r="V592" s="1133"/>
      <c r="W592" s="1133"/>
      <c r="X592" s="1133"/>
      <c r="Y592" s="1133"/>
      <c r="Z592" s="1133"/>
      <c r="AA592" s="1133"/>
      <c r="AB592" s="1133"/>
      <c r="AC592" s="1133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</row>
    <row r="593" spans="1:42" ht="15.75" customHeight="1" x14ac:dyDescent="0.2">
      <c r="A593" s="1"/>
      <c r="B593" s="1"/>
      <c r="C593" s="1"/>
      <c r="D593" s="1"/>
      <c r="E593" s="1133"/>
      <c r="F593" s="1133"/>
      <c r="G593" s="1133"/>
      <c r="H593" s="1"/>
      <c r="I593" s="1"/>
      <c r="J593" s="1"/>
      <c r="K593" s="1"/>
      <c r="L593" s="1"/>
      <c r="M593" s="1"/>
      <c r="N593" s="1"/>
      <c r="O593" s="1133"/>
      <c r="P593" s="1133"/>
      <c r="Q593" s="1133"/>
      <c r="R593" s="1133"/>
      <c r="S593" s="1133"/>
      <c r="T593" s="1133"/>
      <c r="U593" s="1133"/>
      <c r="V593" s="1133"/>
      <c r="W593" s="1133"/>
      <c r="X593" s="1133"/>
      <c r="Y593" s="1133"/>
      <c r="Z593" s="1133"/>
      <c r="AA593" s="1133"/>
      <c r="AB593" s="1133"/>
      <c r="AC593" s="1133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</row>
    <row r="594" spans="1:42" ht="15.75" customHeight="1" x14ac:dyDescent="0.2">
      <c r="A594" s="1"/>
      <c r="B594" s="1"/>
      <c r="C594" s="1"/>
      <c r="D594" s="1"/>
      <c r="E594" s="1133"/>
      <c r="F594" s="1133"/>
      <c r="G594" s="1133"/>
      <c r="H594" s="1"/>
      <c r="I594" s="1"/>
      <c r="J594" s="1"/>
      <c r="K594" s="1"/>
      <c r="L594" s="1"/>
      <c r="M594" s="1"/>
      <c r="N594" s="1"/>
      <c r="O594" s="1133"/>
      <c r="P594" s="1133"/>
      <c r="Q594" s="1133"/>
      <c r="R594" s="1133"/>
      <c r="S594" s="1133"/>
      <c r="T594" s="1133"/>
      <c r="U594" s="1133"/>
      <c r="V594" s="1133"/>
      <c r="W594" s="1133"/>
      <c r="X594" s="1133"/>
      <c r="Y594" s="1133"/>
      <c r="Z594" s="1133"/>
      <c r="AA594" s="1133"/>
      <c r="AB594" s="1133"/>
      <c r="AC594" s="1133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</row>
    <row r="595" spans="1:42" ht="15.75" customHeight="1" x14ac:dyDescent="0.2">
      <c r="A595" s="1"/>
      <c r="B595" s="1"/>
      <c r="C595" s="1"/>
      <c r="D595" s="1"/>
      <c r="E595" s="1133"/>
      <c r="F595" s="1133"/>
      <c r="G595" s="1133"/>
      <c r="H595" s="1"/>
      <c r="I595" s="1"/>
      <c r="J595" s="1"/>
      <c r="K595" s="1"/>
      <c r="L595" s="1"/>
      <c r="M595" s="1"/>
      <c r="N595" s="1"/>
      <c r="O595" s="1133"/>
      <c r="P595" s="1133"/>
      <c r="Q595" s="1133"/>
      <c r="R595" s="1133"/>
      <c r="S595" s="1133"/>
      <c r="T595" s="1133"/>
      <c r="U595" s="1133"/>
      <c r="V595" s="1133"/>
      <c r="W595" s="1133"/>
      <c r="X595" s="1133"/>
      <c r="Y595" s="1133"/>
      <c r="Z595" s="1133"/>
      <c r="AA595" s="1133"/>
      <c r="AB595" s="1133"/>
      <c r="AC595" s="1133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</row>
    <row r="596" spans="1:42" ht="15.75" customHeight="1" x14ac:dyDescent="0.2">
      <c r="A596" s="1"/>
      <c r="B596" s="1"/>
      <c r="C596" s="1"/>
      <c r="D596" s="1"/>
      <c r="E596" s="1133"/>
      <c r="F596" s="1133"/>
      <c r="G596" s="1133"/>
      <c r="H596" s="1"/>
      <c r="I596" s="1"/>
      <c r="J596" s="1"/>
      <c r="K596" s="1"/>
      <c r="L596" s="1"/>
      <c r="M596" s="1"/>
      <c r="N596" s="1"/>
      <c r="O596" s="1133"/>
      <c r="P596" s="1133"/>
      <c r="Q596" s="1133"/>
      <c r="R596" s="1133"/>
      <c r="S596" s="1133"/>
      <c r="T596" s="1133"/>
      <c r="U596" s="1133"/>
      <c r="V596" s="1133"/>
      <c r="W596" s="1133"/>
      <c r="X596" s="1133"/>
      <c r="Y596" s="1133"/>
      <c r="Z596" s="1133"/>
      <c r="AA596" s="1133"/>
      <c r="AB596" s="1133"/>
      <c r="AC596" s="1133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</row>
    <row r="597" spans="1:42" ht="15.75" customHeight="1" x14ac:dyDescent="0.2">
      <c r="A597" s="1"/>
      <c r="B597" s="1"/>
      <c r="C597" s="1"/>
      <c r="D597" s="1"/>
      <c r="E597" s="1133"/>
      <c r="F597" s="1133"/>
      <c r="G597" s="1133"/>
      <c r="H597" s="1"/>
      <c r="I597" s="1"/>
      <c r="J597" s="1"/>
      <c r="K597" s="1"/>
      <c r="L597" s="1"/>
      <c r="M597" s="1"/>
      <c r="N597" s="1"/>
      <c r="O597" s="1133"/>
      <c r="P597" s="1133"/>
      <c r="Q597" s="1133"/>
      <c r="R597" s="1133"/>
      <c r="S597" s="1133"/>
      <c r="T597" s="1133"/>
      <c r="U597" s="1133"/>
      <c r="V597" s="1133"/>
      <c r="W597" s="1133"/>
      <c r="X597" s="1133"/>
      <c r="Y597" s="1133"/>
      <c r="Z597" s="1133"/>
      <c r="AA597" s="1133"/>
      <c r="AB597" s="1133"/>
      <c r="AC597" s="1133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</row>
    <row r="598" spans="1:42" ht="15.75" customHeight="1" x14ac:dyDescent="0.2">
      <c r="A598" s="1"/>
      <c r="B598" s="1"/>
      <c r="C598" s="1"/>
      <c r="D598" s="1"/>
      <c r="E598" s="1133"/>
      <c r="F598" s="1133"/>
      <c r="G598" s="1133"/>
      <c r="H598" s="1"/>
      <c r="I598" s="1"/>
      <c r="J598" s="1"/>
      <c r="K598" s="1"/>
      <c r="L598" s="1"/>
      <c r="M598" s="1"/>
      <c r="N598" s="1"/>
      <c r="O598" s="1133"/>
      <c r="P598" s="1133"/>
      <c r="Q598" s="1133"/>
      <c r="R598" s="1133"/>
      <c r="S598" s="1133"/>
      <c r="T598" s="1133"/>
      <c r="U598" s="1133"/>
      <c r="V598" s="1133"/>
      <c r="W598" s="1133"/>
      <c r="X598" s="1133"/>
      <c r="Y598" s="1133"/>
      <c r="Z598" s="1133"/>
      <c r="AA598" s="1133"/>
      <c r="AB598" s="1133"/>
      <c r="AC598" s="1133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</row>
    <row r="599" spans="1:42" ht="15.75" customHeight="1" x14ac:dyDescent="0.2">
      <c r="A599" s="1"/>
      <c r="B599" s="1"/>
      <c r="C599" s="1"/>
      <c r="D599" s="1"/>
      <c r="E599" s="1133"/>
      <c r="F599" s="1133"/>
      <c r="G599" s="1133"/>
      <c r="H599" s="1"/>
      <c r="I599" s="1"/>
      <c r="J599" s="1"/>
      <c r="K599" s="1"/>
      <c r="L599" s="1"/>
      <c r="M599" s="1"/>
      <c r="N599" s="1"/>
      <c r="O599" s="1133"/>
      <c r="P599" s="1133"/>
      <c r="Q599" s="1133"/>
      <c r="R599" s="1133"/>
      <c r="S599" s="1133"/>
      <c r="T599" s="1133"/>
      <c r="U599" s="1133"/>
      <c r="V599" s="1133"/>
      <c r="W599" s="1133"/>
      <c r="X599" s="1133"/>
      <c r="Y599" s="1133"/>
      <c r="Z599" s="1133"/>
      <c r="AA599" s="1133"/>
      <c r="AB599" s="1133"/>
      <c r="AC599" s="1133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</row>
    <row r="600" spans="1:42" ht="15.75" customHeight="1" x14ac:dyDescent="0.2">
      <c r="A600" s="1"/>
      <c r="B600" s="1"/>
      <c r="C600" s="1"/>
      <c r="D600" s="1"/>
      <c r="E600" s="1133"/>
      <c r="F600" s="1133"/>
      <c r="G600" s="1133"/>
      <c r="H600" s="1"/>
      <c r="I600" s="1"/>
      <c r="J600" s="1"/>
      <c r="K600" s="1"/>
      <c r="L600" s="1"/>
      <c r="M600" s="1"/>
      <c r="N600" s="1"/>
      <c r="O600" s="1133"/>
      <c r="P600" s="1133"/>
      <c r="Q600" s="1133"/>
      <c r="R600" s="1133"/>
      <c r="S600" s="1133"/>
      <c r="T600" s="1133"/>
      <c r="U600" s="1133"/>
      <c r="V600" s="1133"/>
      <c r="W600" s="1133"/>
      <c r="X600" s="1133"/>
      <c r="Y600" s="1133"/>
      <c r="Z600" s="1133"/>
      <c r="AA600" s="1133"/>
      <c r="AB600" s="1133"/>
      <c r="AC600" s="1133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</row>
    <row r="601" spans="1:42" ht="15.75" customHeight="1" x14ac:dyDescent="0.2">
      <c r="A601" s="1"/>
      <c r="B601" s="1"/>
      <c r="C601" s="1"/>
      <c r="D601" s="1"/>
      <c r="E601" s="1133"/>
      <c r="F601" s="1133"/>
      <c r="G601" s="1133"/>
      <c r="H601" s="1"/>
      <c r="I601" s="1"/>
      <c r="J601" s="1"/>
      <c r="K601" s="1"/>
      <c r="L601" s="1"/>
      <c r="M601" s="1"/>
      <c r="N601" s="1"/>
      <c r="O601" s="1133"/>
      <c r="P601" s="1133"/>
      <c r="Q601" s="1133"/>
      <c r="R601" s="1133"/>
      <c r="S601" s="1133"/>
      <c r="T601" s="1133"/>
      <c r="U601" s="1133"/>
      <c r="V601" s="1133"/>
      <c r="W601" s="1133"/>
      <c r="X601" s="1133"/>
      <c r="Y601" s="1133"/>
      <c r="Z601" s="1133"/>
      <c r="AA601" s="1133"/>
      <c r="AB601" s="1133"/>
      <c r="AC601" s="1133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</row>
    <row r="602" spans="1:42" ht="15.75" customHeight="1" x14ac:dyDescent="0.2">
      <c r="A602" s="1"/>
      <c r="B602" s="1"/>
      <c r="C602" s="1"/>
      <c r="D602" s="1"/>
      <c r="E602" s="1133"/>
      <c r="F602" s="1133"/>
      <c r="G602" s="1133"/>
      <c r="H602" s="1"/>
      <c r="I602" s="1"/>
      <c r="J602" s="1"/>
      <c r="K602" s="1"/>
      <c r="L602" s="1"/>
      <c r="M602" s="1"/>
      <c r="N602" s="1"/>
      <c r="O602" s="1133"/>
      <c r="P602" s="1133"/>
      <c r="Q602" s="1133"/>
      <c r="R602" s="1133"/>
      <c r="S602" s="1133"/>
      <c r="T602" s="1133"/>
      <c r="U602" s="1133"/>
      <c r="V602" s="1133"/>
      <c r="W602" s="1133"/>
      <c r="X602" s="1133"/>
      <c r="Y602" s="1133"/>
      <c r="Z602" s="1133"/>
      <c r="AA602" s="1133"/>
      <c r="AB602" s="1133"/>
      <c r="AC602" s="1133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</row>
    <row r="603" spans="1:42" ht="15.75" customHeight="1" x14ac:dyDescent="0.2">
      <c r="A603" s="1"/>
      <c r="B603" s="1"/>
      <c r="C603" s="1"/>
      <c r="D603" s="1"/>
      <c r="E603" s="1133"/>
      <c r="F603" s="1133"/>
      <c r="G603" s="1133"/>
      <c r="H603" s="1"/>
      <c r="I603" s="1"/>
      <c r="J603" s="1"/>
      <c r="K603" s="1"/>
      <c r="L603" s="1"/>
      <c r="M603" s="1"/>
      <c r="N603" s="1"/>
      <c r="O603" s="1133"/>
      <c r="P603" s="1133"/>
      <c r="Q603" s="1133"/>
      <c r="R603" s="1133"/>
      <c r="S603" s="1133"/>
      <c r="T603" s="1133"/>
      <c r="U603" s="1133"/>
      <c r="V603" s="1133"/>
      <c r="W603" s="1133"/>
      <c r="X603" s="1133"/>
      <c r="Y603" s="1133"/>
      <c r="Z603" s="1133"/>
      <c r="AA603" s="1133"/>
      <c r="AB603" s="1133"/>
      <c r="AC603" s="1133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</row>
    <row r="604" spans="1:42" ht="15.75" customHeight="1" x14ac:dyDescent="0.2">
      <c r="A604" s="1"/>
      <c r="B604" s="1"/>
      <c r="C604" s="1"/>
      <c r="D604" s="1"/>
      <c r="E604" s="1133"/>
      <c r="F604" s="1133"/>
      <c r="G604" s="1133"/>
      <c r="H604" s="1"/>
      <c r="I604" s="1"/>
      <c r="J604" s="1"/>
      <c r="K604" s="1"/>
      <c r="L604" s="1"/>
      <c r="M604" s="1"/>
      <c r="N604" s="1"/>
      <c r="O604" s="1133"/>
      <c r="P604" s="1133"/>
      <c r="Q604" s="1133"/>
      <c r="R604" s="1133"/>
      <c r="S604" s="1133"/>
      <c r="T604" s="1133"/>
      <c r="U604" s="1133"/>
      <c r="V604" s="1133"/>
      <c r="W604" s="1133"/>
      <c r="X604" s="1133"/>
      <c r="Y604" s="1133"/>
      <c r="Z604" s="1133"/>
      <c r="AA604" s="1133"/>
      <c r="AB604" s="1133"/>
      <c r="AC604" s="1133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</row>
    <row r="605" spans="1:42" ht="15.75" customHeight="1" x14ac:dyDescent="0.2">
      <c r="A605" s="1"/>
      <c r="B605" s="1"/>
      <c r="C605" s="1"/>
      <c r="D605" s="1"/>
      <c r="E605" s="1133"/>
      <c r="F605" s="1133"/>
      <c r="G605" s="1133"/>
      <c r="H605" s="1"/>
      <c r="I605" s="1"/>
      <c r="J605" s="1"/>
      <c r="K605" s="1"/>
      <c r="L605" s="1"/>
      <c r="M605" s="1"/>
      <c r="N605" s="1"/>
      <c r="O605" s="1133"/>
      <c r="P605" s="1133"/>
      <c r="Q605" s="1133"/>
      <c r="R605" s="1133"/>
      <c r="S605" s="1133"/>
      <c r="T605" s="1133"/>
      <c r="U605" s="1133"/>
      <c r="V605" s="1133"/>
      <c r="W605" s="1133"/>
      <c r="X605" s="1133"/>
      <c r="Y605" s="1133"/>
      <c r="Z605" s="1133"/>
      <c r="AA605" s="1133"/>
      <c r="AB605" s="1133"/>
      <c r="AC605" s="1133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</row>
    <row r="606" spans="1:42" ht="15.75" customHeight="1" x14ac:dyDescent="0.2">
      <c r="A606" s="1"/>
      <c r="B606" s="1"/>
      <c r="C606" s="1"/>
      <c r="D606" s="1"/>
      <c r="E606" s="1133"/>
      <c r="F606" s="1133"/>
      <c r="G606" s="1133"/>
      <c r="H606" s="1"/>
      <c r="I606" s="1"/>
      <c r="J606" s="1"/>
      <c r="K606" s="1"/>
      <c r="L606" s="1"/>
      <c r="M606" s="1"/>
      <c r="N606" s="1"/>
      <c r="O606" s="1133"/>
      <c r="P606" s="1133"/>
      <c r="Q606" s="1133"/>
      <c r="R606" s="1133"/>
      <c r="S606" s="1133"/>
      <c r="T606" s="1133"/>
      <c r="U606" s="1133"/>
      <c r="V606" s="1133"/>
      <c r="W606" s="1133"/>
      <c r="X606" s="1133"/>
      <c r="Y606" s="1133"/>
      <c r="Z606" s="1133"/>
      <c r="AA606" s="1133"/>
      <c r="AB606" s="1133"/>
      <c r="AC606" s="1133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</row>
    <row r="607" spans="1:42" ht="15.75" customHeight="1" x14ac:dyDescent="0.2">
      <c r="A607" s="1"/>
      <c r="B607" s="1"/>
      <c r="C607" s="1"/>
      <c r="D607" s="1"/>
      <c r="E607" s="1133"/>
      <c r="F607" s="1133"/>
      <c r="G607" s="1133"/>
      <c r="H607" s="1"/>
      <c r="I607" s="1"/>
      <c r="J607" s="1"/>
      <c r="K607" s="1"/>
      <c r="L607" s="1"/>
      <c r="M607" s="1"/>
      <c r="N607" s="1"/>
      <c r="O607" s="1133"/>
      <c r="P607" s="1133"/>
      <c r="Q607" s="1133"/>
      <c r="R607" s="1133"/>
      <c r="S607" s="1133"/>
      <c r="T607" s="1133"/>
      <c r="U607" s="1133"/>
      <c r="V607" s="1133"/>
      <c r="W607" s="1133"/>
      <c r="X607" s="1133"/>
      <c r="Y607" s="1133"/>
      <c r="Z607" s="1133"/>
      <c r="AA607" s="1133"/>
      <c r="AB607" s="1133"/>
      <c r="AC607" s="1133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</row>
    <row r="608" spans="1:42" ht="15.75" customHeight="1" x14ac:dyDescent="0.2">
      <c r="A608" s="1"/>
      <c r="B608" s="1"/>
      <c r="C608" s="1"/>
      <c r="D608" s="1"/>
      <c r="E608" s="1133"/>
      <c r="F608" s="1133"/>
      <c r="G608" s="1133"/>
      <c r="H608" s="1"/>
      <c r="I608" s="1"/>
      <c r="J608" s="1"/>
      <c r="K608" s="1"/>
      <c r="L608" s="1"/>
      <c r="M608" s="1"/>
      <c r="N608" s="1"/>
      <c r="O608" s="1133"/>
      <c r="P608" s="1133"/>
      <c r="Q608" s="1133"/>
      <c r="R608" s="1133"/>
      <c r="S608" s="1133"/>
      <c r="T608" s="1133"/>
      <c r="U608" s="1133"/>
      <c r="V608" s="1133"/>
      <c r="W608" s="1133"/>
      <c r="X608" s="1133"/>
      <c r="Y608" s="1133"/>
      <c r="Z608" s="1133"/>
      <c r="AA608" s="1133"/>
      <c r="AB608" s="1133"/>
      <c r="AC608" s="1133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</row>
    <row r="609" spans="1:42" ht="15.75" customHeight="1" x14ac:dyDescent="0.2">
      <c r="A609" s="1"/>
      <c r="B609" s="1"/>
      <c r="C609" s="1"/>
      <c r="D609" s="1"/>
      <c r="E609" s="1133"/>
      <c r="F609" s="1133"/>
      <c r="G609" s="1133"/>
      <c r="H609" s="1"/>
      <c r="I609" s="1"/>
      <c r="J609" s="1"/>
      <c r="K609" s="1"/>
      <c r="L609" s="1"/>
      <c r="M609" s="1"/>
      <c r="N609" s="1"/>
      <c r="O609" s="1133"/>
      <c r="P609" s="1133"/>
      <c r="Q609" s="1133"/>
      <c r="R609" s="1133"/>
      <c r="S609" s="1133"/>
      <c r="T609" s="1133"/>
      <c r="U609" s="1133"/>
      <c r="V609" s="1133"/>
      <c r="W609" s="1133"/>
      <c r="X609" s="1133"/>
      <c r="Y609" s="1133"/>
      <c r="Z609" s="1133"/>
      <c r="AA609" s="1133"/>
      <c r="AB609" s="1133"/>
      <c r="AC609" s="1133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</row>
    <row r="610" spans="1:42" ht="15.75" customHeight="1" x14ac:dyDescent="0.2">
      <c r="A610" s="1"/>
      <c r="B610" s="1"/>
      <c r="C610" s="1"/>
      <c r="D610" s="1"/>
      <c r="E610" s="1133"/>
      <c r="F610" s="1133"/>
      <c r="G610" s="1133"/>
      <c r="H610" s="1"/>
      <c r="I610" s="1"/>
      <c r="J610" s="1"/>
      <c r="K610" s="1"/>
      <c r="L610" s="1"/>
      <c r="M610" s="1"/>
      <c r="N610" s="1"/>
      <c r="O610" s="1133"/>
      <c r="P610" s="1133"/>
      <c r="Q610" s="1133"/>
      <c r="R610" s="1133"/>
      <c r="S610" s="1133"/>
      <c r="T610" s="1133"/>
      <c r="U610" s="1133"/>
      <c r="V610" s="1133"/>
      <c r="W610" s="1133"/>
      <c r="X610" s="1133"/>
      <c r="Y610" s="1133"/>
      <c r="Z610" s="1133"/>
      <c r="AA610" s="1133"/>
      <c r="AB610" s="1133"/>
      <c r="AC610" s="1133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</row>
    <row r="611" spans="1:42" ht="15.75" customHeight="1" x14ac:dyDescent="0.2">
      <c r="A611" s="1"/>
      <c r="B611" s="1"/>
      <c r="C611" s="1"/>
      <c r="D611" s="1"/>
      <c r="E611" s="1133"/>
      <c r="F611" s="1133"/>
      <c r="G611" s="1133"/>
      <c r="H611" s="1"/>
      <c r="I611" s="1"/>
      <c r="J611" s="1"/>
      <c r="K611" s="1"/>
      <c r="L611" s="1"/>
      <c r="M611" s="1"/>
      <c r="N611" s="1"/>
      <c r="O611" s="1133"/>
      <c r="P611" s="1133"/>
      <c r="Q611" s="1133"/>
      <c r="R611" s="1133"/>
      <c r="S611" s="1133"/>
      <c r="T611" s="1133"/>
      <c r="U611" s="1133"/>
      <c r="V611" s="1133"/>
      <c r="W611" s="1133"/>
      <c r="X611" s="1133"/>
      <c r="Y611" s="1133"/>
      <c r="Z611" s="1133"/>
      <c r="AA611" s="1133"/>
      <c r="AB611" s="1133"/>
      <c r="AC611" s="1133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</row>
    <row r="612" spans="1:42" ht="15.75" customHeight="1" x14ac:dyDescent="0.2">
      <c r="A612" s="1"/>
      <c r="B612" s="1"/>
      <c r="C612" s="1"/>
      <c r="D612" s="1"/>
      <c r="E612" s="1133"/>
      <c r="F612" s="1133"/>
      <c r="G612" s="1133"/>
      <c r="H612" s="1"/>
      <c r="I612" s="1"/>
      <c r="J612" s="1"/>
      <c r="K612" s="1"/>
      <c r="L612" s="1"/>
      <c r="M612" s="1"/>
      <c r="N612" s="1"/>
      <c r="O612" s="1133"/>
      <c r="P612" s="1133"/>
      <c r="Q612" s="1133"/>
      <c r="R612" s="1133"/>
      <c r="S612" s="1133"/>
      <c r="T612" s="1133"/>
      <c r="U612" s="1133"/>
      <c r="V612" s="1133"/>
      <c r="W612" s="1133"/>
      <c r="X612" s="1133"/>
      <c r="Y612" s="1133"/>
      <c r="Z612" s="1133"/>
      <c r="AA612" s="1133"/>
      <c r="AB612" s="1133"/>
      <c r="AC612" s="1133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</row>
    <row r="613" spans="1:42" ht="15.75" customHeight="1" x14ac:dyDescent="0.2">
      <c r="A613" s="1"/>
      <c r="B613" s="1"/>
      <c r="C613" s="1"/>
      <c r="D613" s="1"/>
      <c r="E613" s="1133"/>
      <c r="F613" s="1133"/>
      <c r="G613" s="1133"/>
      <c r="H613" s="1"/>
      <c r="I613" s="1"/>
      <c r="J613" s="1"/>
      <c r="K613" s="1"/>
      <c r="L613" s="1"/>
      <c r="M613" s="1"/>
      <c r="N613" s="1"/>
      <c r="O613" s="1133"/>
      <c r="P613" s="1133"/>
      <c r="Q613" s="1133"/>
      <c r="R613" s="1133"/>
      <c r="S613" s="1133"/>
      <c r="T613" s="1133"/>
      <c r="U613" s="1133"/>
      <c r="V613" s="1133"/>
      <c r="W613" s="1133"/>
      <c r="X613" s="1133"/>
      <c r="Y613" s="1133"/>
      <c r="Z613" s="1133"/>
      <c r="AA613" s="1133"/>
      <c r="AB613" s="1133"/>
      <c r="AC613" s="1133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</row>
    <row r="614" spans="1:42" ht="15.75" customHeight="1" x14ac:dyDescent="0.2">
      <c r="A614" s="1"/>
      <c r="B614" s="1"/>
      <c r="C614" s="1"/>
      <c r="D614" s="1"/>
      <c r="E614" s="1133"/>
      <c r="F614" s="1133"/>
      <c r="G614" s="1133"/>
      <c r="H614" s="1"/>
      <c r="I614" s="1"/>
      <c r="J614" s="1"/>
      <c r="K614" s="1"/>
      <c r="L614" s="1"/>
      <c r="M614" s="1"/>
      <c r="N614" s="1"/>
      <c r="O614" s="1133"/>
      <c r="P614" s="1133"/>
      <c r="Q614" s="1133"/>
      <c r="R614" s="1133"/>
      <c r="S614" s="1133"/>
      <c r="T614" s="1133"/>
      <c r="U614" s="1133"/>
      <c r="V614" s="1133"/>
      <c r="W614" s="1133"/>
      <c r="X614" s="1133"/>
      <c r="Y614" s="1133"/>
      <c r="Z614" s="1133"/>
      <c r="AA614" s="1133"/>
      <c r="AB614" s="1133"/>
      <c r="AC614" s="1133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</row>
    <row r="615" spans="1:42" ht="15.75" customHeight="1" x14ac:dyDescent="0.2">
      <c r="A615" s="1"/>
      <c r="B615" s="1"/>
      <c r="C615" s="1"/>
      <c r="D615" s="1"/>
      <c r="E615" s="1133"/>
      <c r="F615" s="1133"/>
      <c r="G615" s="1133"/>
      <c r="H615" s="1"/>
      <c r="I615" s="1"/>
      <c r="J615" s="1"/>
      <c r="K615" s="1"/>
      <c r="L615" s="1"/>
      <c r="M615" s="1"/>
      <c r="N615" s="1"/>
      <c r="O615" s="1133"/>
      <c r="P615" s="1133"/>
      <c r="Q615" s="1133"/>
      <c r="R615" s="1133"/>
      <c r="S615" s="1133"/>
      <c r="T615" s="1133"/>
      <c r="U615" s="1133"/>
      <c r="V615" s="1133"/>
      <c r="W615" s="1133"/>
      <c r="X615" s="1133"/>
      <c r="Y615" s="1133"/>
      <c r="Z615" s="1133"/>
      <c r="AA615" s="1133"/>
      <c r="AB615" s="1133"/>
      <c r="AC615" s="1133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</row>
    <row r="616" spans="1:42" ht="15.75" customHeight="1" x14ac:dyDescent="0.2">
      <c r="A616" s="1"/>
      <c r="B616" s="1"/>
      <c r="C616" s="1"/>
      <c r="D616" s="1"/>
      <c r="E616" s="1133"/>
      <c r="F616" s="1133"/>
      <c r="G616" s="1133"/>
      <c r="H616" s="1"/>
      <c r="I616" s="1"/>
      <c r="J616" s="1"/>
      <c r="K616" s="1"/>
      <c r="L616" s="1"/>
      <c r="M616" s="1"/>
      <c r="N616" s="1"/>
      <c r="O616" s="1133"/>
      <c r="P616" s="1133"/>
      <c r="Q616" s="1133"/>
      <c r="R616" s="1133"/>
      <c r="S616" s="1133"/>
      <c r="T616" s="1133"/>
      <c r="U616" s="1133"/>
      <c r="V616" s="1133"/>
      <c r="W616" s="1133"/>
      <c r="X616" s="1133"/>
      <c r="Y616" s="1133"/>
      <c r="Z616" s="1133"/>
      <c r="AA616" s="1133"/>
      <c r="AB616" s="1133"/>
      <c r="AC616" s="1133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</row>
    <row r="617" spans="1:42" ht="15.75" customHeight="1" x14ac:dyDescent="0.2">
      <c r="A617" s="1"/>
      <c r="B617" s="1"/>
      <c r="C617" s="1"/>
      <c r="D617" s="1"/>
      <c r="E617" s="1133"/>
      <c r="F617" s="1133"/>
      <c r="G617" s="1133"/>
      <c r="H617" s="1"/>
      <c r="I617" s="1"/>
      <c r="J617" s="1"/>
      <c r="K617" s="1"/>
      <c r="L617" s="1"/>
      <c r="M617" s="1"/>
      <c r="N617" s="1"/>
      <c r="O617" s="1133"/>
      <c r="P617" s="1133"/>
      <c r="Q617" s="1133"/>
      <c r="R617" s="1133"/>
      <c r="S617" s="1133"/>
      <c r="T617" s="1133"/>
      <c r="U617" s="1133"/>
      <c r="V617" s="1133"/>
      <c r="W617" s="1133"/>
      <c r="X617" s="1133"/>
      <c r="Y617" s="1133"/>
      <c r="Z617" s="1133"/>
      <c r="AA617" s="1133"/>
      <c r="AB617" s="1133"/>
      <c r="AC617" s="1133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</row>
    <row r="618" spans="1:42" ht="15.75" customHeight="1" x14ac:dyDescent="0.2">
      <c r="A618" s="1"/>
      <c r="B618" s="1"/>
      <c r="C618" s="1"/>
      <c r="D618" s="1"/>
      <c r="E618" s="1133"/>
      <c r="F618" s="1133"/>
      <c r="G618" s="1133"/>
      <c r="H618" s="1"/>
      <c r="I618" s="1"/>
      <c r="J618" s="1"/>
      <c r="K618" s="1"/>
      <c r="L618" s="1"/>
      <c r="M618" s="1"/>
      <c r="N618" s="1"/>
      <c r="O618" s="1133"/>
      <c r="P618" s="1133"/>
      <c r="Q618" s="1133"/>
      <c r="R618" s="1133"/>
      <c r="S618" s="1133"/>
      <c r="T618" s="1133"/>
      <c r="U618" s="1133"/>
      <c r="V618" s="1133"/>
      <c r="W618" s="1133"/>
      <c r="X618" s="1133"/>
      <c r="Y618" s="1133"/>
      <c r="Z618" s="1133"/>
      <c r="AA618" s="1133"/>
      <c r="AB618" s="1133"/>
      <c r="AC618" s="1133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</row>
    <row r="619" spans="1:42" ht="15.75" customHeight="1" x14ac:dyDescent="0.2">
      <c r="A619" s="1"/>
      <c r="B619" s="1"/>
      <c r="C619" s="1"/>
      <c r="D619" s="1"/>
      <c r="E619" s="1133"/>
      <c r="F619" s="1133"/>
      <c r="G619" s="1133"/>
      <c r="H619" s="1"/>
      <c r="I619" s="1"/>
      <c r="J619" s="1"/>
      <c r="K619" s="1"/>
      <c r="L619" s="1"/>
      <c r="M619" s="1"/>
      <c r="N619" s="1"/>
      <c r="O619" s="1133"/>
      <c r="P619" s="1133"/>
      <c r="Q619" s="1133"/>
      <c r="R619" s="1133"/>
      <c r="S619" s="1133"/>
      <c r="T619" s="1133"/>
      <c r="U619" s="1133"/>
      <c r="V619" s="1133"/>
      <c r="W619" s="1133"/>
      <c r="X619" s="1133"/>
      <c r="Y619" s="1133"/>
      <c r="Z619" s="1133"/>
      <c r="AA619" s="1133"/>
      <c r="AB619" s="1133"/>
      <c r="AC619" s="1133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</row>
    <row r="620" spans="1:42" ht="15.75" customHeight="1" x14ac:dyDescent="0.2">
      <c r="A620" s="1"/>
      <c r="B620" s="1"/>
      <c r="C620" s="1"/>
      <c r="D620" s="1"/>
      <c r="E620" s="1133"/>
      <c r="F620" s="1133"/>
      <c r="G620" s="1133"/>
      <c r="H620" s="1"/>
      <c r="I620" s="1"/>
      <c r="J620" s="1"/>
      <c r="K620" s="1"/>
      <c r="L620" s="1"/>
      <c r="M620" s="1"/>
      <c r="N620" s="1"/>
      <c r="O620" s="1133"/>
      <c r="P620" s="1133"/>
      <c r="Q620" s="1133"/>
      <c r="R620" s="1133"/>
      <c r="S620" s="1133"/>
      <c r="T620" s="1133"/>
      <c r="U620" s="1133"/>
      <c r="V620" s="1133"/>
      <c r="W620" s="1133"/>
      <c r="X620" s="1133"/>
      <c r="Y620" s="1133"/>
      <c r="Z620" s="1133"/>
      <c r="AA620" s="1133"/>
      <c r="AB620" s="1133"/>
      <c r="AC620" s="1133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</row>
    <row r="621" spans="1:42" ht="15.75" customHeight="1" x14ac:dyDescent="0.2">
      <c r="A621" s="1"/>
      <c r="B621" s="1"/>
      <c r="C621" s="1"/>
      <c r="D621" s="1"/>
      <c r="E621" s="1133"/>
      <c r="F621" s="1133"/>
      <c r="G621" s="1133"/>
      <c r="H621" s="1"/>
      <c r="I621" s="1"/>
      <c r="J621" s="1"/>
      <c r="K621" s="1"/>
      <c r="L621" s="1"/>
      <c r="M621" s="1"/>
      <c r="N621" s="1"/>
      <c r="O621" s="1133"/>
      <c r="P621" s="1133"/>
      <c r="Q621" s="1133"/>
      <c r="R621" s="1133"/>
      <c r="S621" s="1133"/>
      <c r="T621" s="1133"/>
      <c r="U621" s="1133"/>
      <c r="V621" s="1133"/>
      <c r="W621" s="1133"/>
      <c r="X621" s="1133"/>
      <c r="Y621" s="1133"/>
      <c r="Z621" s="1133"/>
      <c r="AA621" s="1133"/>
      <c r="AB621" s="1133"/>
      <c r="AC621" s="1133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</row>
    <row r="622" spans="1:42" ht="15.75" customHeight="1" x14ac:dyDescent="0.2">
      <c r="A622" s="1"/>
      <c r="B622" s="1"/>
      <c r="C622" s="1"/>
      <c r="D622" s="1"/>
      <c r="E622" s="1133"/>
      <c r="F622" s="1133"/>
      <c r="G622" s="1133"/>
      <c r="H622" s="1"/>
      <c r="I622" s="1"/>
      <c r="J622" s="1"/>
      <c r="K622" s="1"/>
      <c r="L622" s="1"/>
      <c r="M622" s="1"/>
      <c r="N622" s="1"/>
      <c r="O622" s="1133"/>
      <c r="P622" s="1133"/>
      <c r="Q622" s="1133"/>
      <c r="R622" s="1133"/>
      <c r="S622" s="1133"/>
      <c r="T622" s="1133"/>
      <c r="U622" s="1133"/>
      <c r="V622" s="1133"/>
      <c r="W622" s="1133"/>
      <c r="X622" s="1133"/>
      <c r="Y622" s="1133"/>
      <c r="Z622" s="1133"/>
      <c r="AA622" s="1133"/>
      <c r="AB622" s="1133"/>
      <c r="AC622" s="1133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</row>
    <row r="623" spans="1:42" ht="15.75" customHeight="1" x14ac:dyDescent="0.2">
      <c r="A623" s="1"/>
      <c r="B623" s="1"/>
      <c r="C623" s="1"/>
      <c r="D623" s="1"/>
      <c r="E623" s="1133"/>
      <c r="F623" s="1133"/>
      <c r="G623" s="1133"/>
      <c r="H623" s="1"/>
      <c r="I623" s="1"/>
      <c r="J623" s="1"/>
      <c r="K623" s="1"/>
      <c r="L623" s="1"/>
      <c r="M623" s="1"/>
      <c r="N623" s="1"/>
      <c r="O623" s="1133"/>
      <c r="P623" s="1133"/>
      <c r="Q623" s="1133"/>
      <c r="R623" s="1133"/>
      <c r="S623" s="1133"/>
      <c r="T623" s="1133"/>
      <c r="U623" s="1133"/>
      <c r="V623" s="1133"/>
      <c r="W623" s="1133"/>
      <c r="X623" s="1133"/>
      <c r="Y623" s="1133"/>
      <c r="Z623" s="1133"/>
      <c r="AA623" s="1133"/>
      <c r="AB623" s="1133"/>
      <c r="AC623" s="1133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</row>
    <row r="624" spans="1:42" ht="15.75" customHeight="1" x14ac:dyDescent="0.2">
      <c r="A624" s="1"/>
      <c r="B624" s="1"/>
      <c r="C624" s="1"/>
      <c r="D624" s="1"/>
      <c r="E624" s="1133"/>
      <c r="F624" s="1133"/>
      <c r="G624" s="1133"/>
      <c r="H624" s="1"/>
      <c r="I624" s="1"/>
      <c r="J624" s="1"/>
      <c r="K624" s="1"/>
      <c r="L624" s="1"/>
      <c r="M624" s="1"/>
      <c r="N624" s="1"/>
      <c r="O624" s="1133"/>
      <c r="P624" s="1133"/>
      <c r="Q624" s="1133"/>
      <c r="R624" s="1133"/>
      <c r="S624" s="1133"/>
      <c r="T624" s="1133"/>
      <c r="U624" s="1133"/>
      <c r="V624" s="1133"/>
      <c r="W624" s="1133"/>
      <c r="X624" s="1133"/>
      <c r="Y624" s="1133"/>
      <c r="Z624" s="1133"/>
      <c r="AA624" s="1133"/>
      <c r="AB624" s="1133"/>
      <c r="AC624" s="1133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</row>
    <row r="625" spans="1:42" ht="15.75" customHeight="1" x14ac:dyDescent="0.2">
      <c r="A625" s="1"/>
      <c r="B625" s="1"/>
      <c r="C625" s="1"/>
      <c r="D625" s="1"/>
      <c r="E625" s="1133"/>
      <c r="F625" s="1133"/>
      <c r="G625" s="1133"/>
      <c r="H625" s="1"/>
      <c r="I625" s="1"/>
      <c r="J625" s="1"/>
      <c r="K625" s="1"/>
      <c r="L625" s="1"/>
      <c r="M625" s="1"/>
      <c r="N625" s="1"/>
      <c r="O625" s="1133"/>
      <c r="P625" s="1133"/>
      <c r="Q625" s="1133"/>
      <c r="R625" s="1133"/>
      <c r="S625" s="1133"/>
      <c r="T625" s="1133"/>
      <c r="U625" s="1133"/>
      <c r="V625" s="1133"/>
      <c r="W625" s="1133"/>
      <c r="X625" s="1133"/>
      <c r="Y625" s="1133"/>
      <c r="Z625" s="1133"/>
      <c r="AA625" s="1133"/>
      <c r="AB625" s="1133"/>
      <c r="AC625" s="1133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</row>
    <row r="626" spans="1:42" ht="15.75" customHeight="1" x14ac:dyDescent="0.2">
      <c r="A626" s="1"/>
      <c r="B626" s="1"/>
      <c r="C626" s="1"/>
      <c r="D626" s="1"/>
      <c r="E626" s="1133"/>
      <c r="F626" s="1133"/>
      <c r="G626" s="1133"/>
      <c r="H626" s="1"/>
      <c r="I626" s="1"/>
      <c r="J626" s="1"/>
      <c r="K626" s="1"/>
      <c r="L626" s="1"/>
      <c r="M626" s="1"/>
      <c r="N626" s="1"/>
      <c r="O626" s="1133"/>
      <c r="P626" s="1133"/>
      <c r="Q626" s="1133"/>
      <c r="R626" s="1133"/>
      <c r="S626" s="1133"/>
      <c r="T626" s="1133"/>
      <c r="U626" s="1133"/>
      <c r="V626" s="1133"/>
      <c r="W626" s="1133"/>
      <c r="X626" s="1133"/>
      <c r="Y626" s="1133"/>
      <c r="Z626" s="1133"/>
      <c r="AA626" s="1133"/>
      <c r="AB626" s="1133"/>
      <c r="AC626" s="1133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</row>
    <row r="627" spans="1:42" ht="15.75" customHeight="1" x14ac:dyDescent="0.2">
      <c r="A627" s="1"/>
      <c r="B627" s="1"/>
      <c r="C627" s="1"/>
      <c r="D627" s="1"/>
      <c r="E627" s="1133"/>
      <c r="F627" s="1133"/>
      <c r="G627" s="1133"/>
      <c r="H627" s="1"/>
      <c r="I627" s="1"/>
      <c r="J627" s="1"/>
      <c r="K627" s="1"/>
      <c r="L627" s="1"/>
      <c r="M627" s="1"/>
      <c r="N627" s="1"/>
      <c r="O627" s="1133"/>
      <c r="P627" s="1133"/>
      <c r="Q627" s="1133"/>
      <c r="R627" s="1133"/>
      <c r="S627" s="1133"/>
      <c r="T627" s="1133"/>
      <c r="U627" s="1133"/>
      <c r="V627" s="1133"/>
      <c r="W627" s="1133"/>
      <c r="X627" s="1133"/>
      <c r="Y627" s="1133"/>
      <c r="Z627" s="1133"/>
      <c r="AA627" s="1133"/>
      <c r="AB627" s="1133"/>
      <c r="AC627" s="1133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</row>
    <row r="628" spans="1:42" ht="15.75" customHeight="1" x14ac:dyDescent="0.2">
      <c r="A628" s="1"/>
      <c r="B628" s="1"/>
      <c r="C628" s="1"/>
      <c r="D628" s="1"/>
      <c r="E628" s="1133"/>
      <c r="F628" s="1133"/>
      <c r="G628" s="1133"/>
      <c r="H628" s="1"/>
      <c r="I628" s="1"/>
      <c r="J628" s="1"/>
      <c r="K628" s="1"/>
      <c r="L628" s="1"/>
      <c r="M628" s="1"/>
      <c r="N628" s="1"/>
      <c r="O628" s="1133"/>
      <c r="P628" s="1133"/>
      <c r="Q628" s="1133"/>
      <c r="R628" s="1133"/>
      <c r="S628" s="1133"/>
      <c r="T628" s="1133"/>
      <c r="U628" s="1133"/>
      <c r="V628" s="1133"/>
      <c r="W628" s="1133"/>
      <c r="X628" s="1133"/>
      <c r="Y628" s="1133"/>
      <c r="Z628" s="1133"/>
      <c r="AA628" s="1133"/>
      <c r="AB628" s="1133"/>
      <c r="AC628" s="1133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</row>
    <row r="629" spans="1:42" ht="15.75" customHeight="1" x14ac:dyDescent="0.2">
      <c r="A629" s="1"/>
      <c r="B629" s="1"/>
      <c r="C629" s="1"/>
      <c r="D629" s="1"/>
      <c r="E629" s="1133"/>
      <c r="F629" s="1133"/>
      <c r="G629" s="1133"/>
      <c r="H629" s="1"/>
      <c r="I629" s="1"/>
      <c r="J629" s="1"/>
      <c r="K629" s="1"/>
      <c r="L629" s="1"/>
      <c r="M629" s="1"/>
      <c r="N629" s="1"/>
      <c r="O629" s="1133"/>
      <c r="P629" s="1133"/>
      <c r="Q629" s="1133"/>
      <c r="R629" s="1133"/>
      <c r="S629" s="1133"/>
      <c r="T629" s="1133"/>
      <c r="U629" s="1133"/>
      <c r="V629" s="1133"/>
      <c r="W629" s="1133"/>
      <c r="X629" s="1133"/>
      <c r="Y629" s="1133"/>
      <c r="Z629" s="1133"/>
      <c r="AA629" s="1133"/>
      <c r="AB629" s="1133"/>
      <c r="AC629" s="1133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</row>
    <row r="630" spans="1:42" ht="15.75" customHeight="1" x14ac:dyDescent="0.2">
      <c r="A630" s="1"/>
      <c r="B630" s="1"/>
      <c r="C630" s="1"/>
      <c r="D630" s="1"/>
      <c r="E630" s="1133"/>
      <c r="F630" s="1133"/>
      <c r="G630" s="1133"/>
      <c r="H630" s="1"/>
      <c r="I630" s="1"/>
      <c r="J630" s="1"/>
      <c r="K630" s="1"/>
      <c r="L630" s="1"/>
      <c r="M630" s="1"/>
      <c r="N630" s="1"/>
      <c r="O630" s="1133"/>
      <c r="P630" s="1133"/>
      <c r="Q630" s="1133"/>
      <c r="R630" s="1133"/>
      <c r="S630" s="1133"/>
      <c r="T630" s="1133"/>
      <c r="U630" s="1133"/>
      <c r="V630" s="1133"/>
      <c r="W630" s="1133"/>
      <c r="X630" s="1133"/>
      <c r="Y630" s="1133"/>
      <c r="Z630" s="1133"/>
      <c r="AA630" s="1133"/>
      <c r="AB630" s="1133"/>
      <c r="AC630" s="1133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</row>
    <row r="631" spans="1:42" ht="15.75" customHeight="1" x14ac:dyDescent="0.2">
      <c r="A631" s="1"/>
      <c r="B631" s="1"/>
      <c r="C631" s="1"/>
      <c r="D631" s="1"/>
      <c r="E631" s="1133"/>
      <c r="F631" s="1133"/>
      <c r="G631" s="1133"/>
      <c r="H631" s="1"/>
      <c r="I631" s="1"/>
      <c r="J631" s="1"/>
      <c r="K631" s="1"/>
      <c r="L631" s="1"/>
      <c r="M631" s="1"/>
      <c r="N631" s="1"/>
      <c r="O631" s="1133"/>
      <c r="P631" s="1133"/>
      <c r="Q631" s="1133"/>
      <c r="R631" s="1133"/>
      <c r="S631" s="1133"/>
      <c r="T631" s="1133"/>
      <c r="U631" s="1133"/>
      <c r="V631" s="1133"/>
      <c r="W631" s="1133"/>
      <c r="X631" s="1133"/>
      <c r="Y631" s="1133"/>
      <c r="Z631" s="1133"/>
      <c r="AA631" s="1133"/>
      <c r="AB631" s="1133"/>
      <c r="AC631" s="1133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</row>
    <row r="632" spans="1:42" ht="15.75" customHeight="1" x14ac:dyDescent="0.2">
      <c r="A632" s="1"/>
      <c r="B632" s="1"/>
      <c r="C632" s="1"/>
      <c r="D632" s="1"/>
      <c r="E632" s="1133"/>
      <c r="F632" s="1133"/>
      <c r="G632" s="1133"/>
      <c r="H632" s="1"/>
      <c r="I632" s="1"/>
      <c r="J632" s="1"/>
      <c r="K632" s="1"/>
      <c r="L632" s="1"/>
      <c r="M632" s="1"/>
      <c r="N632" s="1"/>
      <c r="O632" s="1133"/>
      <c r="P632" s="1133"/>
      <c r="Q632" s="1133"/>
      <c r="R632" s="1133"/>
      <c r="S632" s="1133"/>
      <c r="T632" s="1133"/>
      <c r="U632" s="1133"/>
      <c r="V632" s="1133"/>
      <c r="W632" s="1133"/>
      <c r="X632" s="1133"/>
      <c r="Y632" s="1133"/>
      <c r="Z632" s="1133"/>
      <c r="AA632" s="1133"/>
      <c r="AB632" s="1133"/>
      <c r="AC632" s="1133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</row>
    <row r="633" spans="1:42" ht="15.75" customHeight="1" x14ac:dyDescent="0.2">
      <c r="A633" s="1"/>
      <c r="B633" s="1"/>
      <c r="C633" s="1"/>
      <c r="D633" s="1"/>
      <c r="E633" s="1133"/>
      <c r="F633" s="1133"/>
      <c r="G633" s="1133"/>
      <c r="H633" s="1"/>
      <c r="I633" s="1"/>
      <c r="J633" s="1"/>
      <c r="K633" s="1"/>
      <c r="L633" s="1"/>
      <c r="M633" s="1"/>
      <c r="N633" s="1"/>
      <c r="O633" s="1133"/>
      <c r="P633" s="1133"/>
      <c r="Q633" s="1133"/>
      <c r="R633" s="1133"/>
      <c r="S633" s="1133"/>
      <c r="T633" s="1133"/>
      <c r="U633" s="1133"/>
      <c r="V633" s="1133"/>
      <c r="W633" s="1133"/>
      <c r="X633" s="1133"/>
      <c r="Y633" s="1133"/>
      <c r="Z633" s="1133"/>
      <c r="AA633" s="1133"/>
      <c r="AB633" s="1133"/>
      <c r="AC633" s="1133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</row>
    <row r="634" spans="1:42" ht="15.75" customHeight="1" x14ac:dyDescent="0.2">
      <c r="A634" s="1"/>
      <c r="B634" s="1"/>
      <c r="C634" s="1"/>
      <c r="D634" s="1"/>
      <c r="E634" s="1133"/>
      <c r="F634" s="1133"/>
      <c r="G634" s="1133"/>
      <c r="H634" s="1"/>
      <c r="I634" s="1"/>
      <c r="J634" s="1"/>
      <c r="K634" s="1"/>
      <c r="L634" s="1"/>
      <c r="M634" s="1"/>
      <c r="N634" s="1"/>
      <c r="O634" s="1133"/>
      <c r="P634" s="1133"/>
      <c r="Q634" s="1133"/>
      <c r="R634" s="1133"/>
      <c r="S634" s="1133"/>
      <c r="T634" s="1133"/>
      <c r="U634" s="1133"/>
      <c r="V634" s="1133"/>
      <c r="W634" s="1133"/>
      <c r="X634" s="1133"/>
      <c r="Y634" s="1133"/>
      <c r="Z634" s="1133"/>
      <c r="AA634" s="1133"/>
      <c r="AB634" s="1133"/>
      <c r="AC634" s="1133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</row>
    <row r="635" spans="1:42" ht="15.75" customHeight="1" x14ac:dyDescent="0.2">
      <c r="A635" s="1"/>
      <c r="B635" s="1"/>
      <c r="C635" s="1"/>
      <c r="D635" s="1"/>
      <c r="E635" s="1133"/>
      <c r="F635" s="1133"/>
      <c r="G635" s="1133"/>
      <c r="H635" s="1"/>
      <c r="I635" s="1"/>
      <c r="J635" s="1"/>
      <c r="K635" s="1"/>
      <c r="L635" s="1"/>
      <c r="M635" s="1"/>
      <c r="N635" s="1"/>
      <c r="O635" s="1133"/>
      <c r="P635" s="1133"/>
      <c r="Q635" s="1133"/>
      <c r="R635" s="1133"/>
      <c r="S635" s="1133"/>
      <c r="T635" s="1133"/>
      <c r="U635" s="1133"/>
      <c r="V635" s="1133"/>
      <c r="W635" s="1133"/>
      <c r="X635" s="1133"/>
      <c r="Y635" s="1133"/>
      <c r="Z635" s="1133"/>
      <c r="AA635" s="1133"/>
      <c r="AB635" s="1133"/>
      <c r="AC635" s="1133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</row>
    <row r="636" spans="1:42" ht="15.75" customHeight="1" x14ac:dyDescent="0.2">
      <c r="A636" s="1"/>
      <c r="B636" s="1"/>
      <c r="C636" s="1"/>
      <c r="D636" s="1"/>
      <c r="E636" s="1133"/>
      <c r="F636" s="1133"/>
      <c r="G636" s="1133"/>
      <c r="H636" s="1"/>
      <c r="I636" s="1"/>
      <c r="J636" s="1"/>
      <c r="K636" s="1"/>
      <c r="L636" s="1"/>
      <c r="M636" s="1"/>
      <c r="N636" s="1"/>
      <c r="O636" s="1133"/>
      <c r="P636" s="1133"/>
      <c r="Q636" s="1133"/>
      <c r="R636" s="1133"/>
      <c r="S636" s="1133"/>
      <c r="T636" s="1133"/>
      <c r="U636" s="1133"/>
      <c r="V636" s="1133"/>
      <c r="W636" s="1133"/>
      <c r="X636" s="1133"/>
      <c r="Y636" s="1133"/>
      <c r="Z636" s="1133"/>
      <c r="AA636" s="1133"/>
      <c r="AB636" s="1133"/>
      <c r="AC636" s="1133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</row>
    <row r="637" spans="1:42" ht="15.75" customHeight="1" x14ac:dyDescent="0.2">
      <c r="A637" s="1"/>
      <c r="B637" s="1"/>
      <c r="C637" s="1"/>
      <c r="D637" s="1"/>
      <c r="E637" s="1133"/>
      <c r="F637" s="1133"/>
      <c r="G637" s="1133"/>
      <c r="H637" s="1"/>
      <c r="I637" s="1"/>
      <c r="J637" s="1"/>
      <c r="K637" s="1"/>
      <c r="L637" s="1"/>
      <c r="M637" s="1"/>
      <c r="N637" s="1"/>
      <c r="O637" s="1133"/>
      <c r="P637" s="1133"/>
      <c r="Q637" s="1133"/>
      <c r="R637" s="1133"/>
      <c r="S637" s="1133"/>
      <c r="T637" s="1133"/>
      <c r="U637" s="1133"/>
      <c r="V637" s="1133"/>
      <c r="W637" s="1133"/>
      <c r="X637" s="1133"/>
      <c r="Y637" s="1133"/>
      <c r="Z637" s="1133"/>
      <c r="AA637" s="1133"/>
      <c r="AB637" s="1133"/>
      <c r="AC637" s="1133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</row>
    <row r="638" spans="1:42" ht="15.75" customHeight="1" x14ac:dyDescent="0.2">
      <c r="A638" s="1"/>
      <c r="B638" s="1"/>
      <c r="C638" s="1"/>
      <c r="D638" s="1"/>
      <c r="E638" s="1133"/>
      <c r="F638" s="1133"/>
      <c r="G638" s="1133"/>
      <c r="H638" s="1"/>
      <c r="I638" s="1"/>
      <c r="J638" s="1"/>
      <c r="K638" s="1"/>
      <c r="L638" s="1"/>
      <c r="M638" s="1"/>
      <c r="N638" s="1"/>
      <c r="O638" s="1133"/>
      <c r="P638" s="1133"/>
      <c r="Q638" s="1133"/>
      <c r="R638" s="1133"/>
      <c r="S638" s="1133"/>
      <c r="T638" s="1133"/>
      <c r="U638" s="1133"/>
      <c r="V638" s="1133"/>
      <c r="W638" s="1133"/>
      <c r="X638" s="1133"/>
      <c r="Y638" s="1133"/>
      <c r="Z638" s="1133"/>
      <c r="AA638" s="1133"/>
      <c r="AB638" s="1133"/>
      <c r="AC638" s="1133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</row>
    <row r="639" spans="1:42" ht="15.75" customHeight="1" x14ac:dyDescent="0.2">
      <c r="A639" s="1"/>
      <c r="B639" s="1"/>
      <c r="C639" s="1"/>
      <c r="D639" s="1"/>
      <c r="E639" s="1133"/>
      <c r="F639" s="1133"/>
      <c r="G639" s="1133"/>
      <c r="H639" s="1"/>
      <c r="I639" s="1"/>
      <c r="J639" s="1"/>
      <c r="K639" s="1"/>
      <c r="L639" s="1"/>
      <c r="M639" s="1"/>
      <c r="N639" s="1"/>
      <c r="O639" s="1133"/>
      <c r="P639" s="1133"/>
      <c r="Q639" s="1133"/>
      <c r="R639" s="1133"/>
      <c r="S639" s="1133"/>
      <c r="T639" s="1133"/>
      <c r="U639" s="1133"/>
      <c r="V639" s="1133"/>
      <c r="W639" s="1133"/>
      <c r="X639" s="1133"/>
      <c r="Y639" s="1133"/>
      <c r="Z639" s="1133"/>
      <c r="AA639" s="1133"/>
      <c r="AB639" s="1133"/>
      <c r="AC639" s="1133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</row>
    <row r="640" spans="1:42" ht="15.75" customHeight="1" x14ac:dyDescent="0.2">
      <c r="A640" s="1"/>
      <c r="B640" s="1"/>
      <c r="C640" s="1"/>
      <c r="D640" s="1"/>
      <c r="E640" s="1133"/>
      <c r="F640" s="1133"/>
      <c r="G640" s="1133"/>
      <c r="H640" s="1"/>
      <c r="I640" s="1"/>
      <c r="J640" s="1"/>
      <c r="K640" s="1"/>
      <c r="L640" s="1"/>
      <c r="M640" s="1"/>
      <c r="N640" s="1"/>
      <c r="O640" s="1133"/>
      <c r="P640" s="1133"/>
      <c r="Q640" s="1133"/>
      <c r="R640" s="1133"/>
      <c r="S640" s="1133"/>
      <c r="T640" s="1133"/>
      <c r="U640" s="1133"/>
      <c r="V640" s="1133"/>
      <c r="W640" s="1133"/>
      <c r="X640" s="1133"/>
      <c r="Y640" s="1133"/>
      <c r="Z640" s="1133"/>
      <c r="AA640" s="1133"/>
      <c r="AB640" s="1133"/>
      <c r="AC640" s="1133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</row>
    <row r="641" spans="1:42" ht="15.75" customHeight="1" x14ac:dyDescent="0.2">
      <c r="A641" s="1"/>
      <c r="B641" s="1"/>
      <c r="C641" s="1"/>
      <c r="D641" s="1"/>
      <c r="E641" s="1133"/>
      <c r="F641" s="1133"/>
      <c r="G641" s="1133"/>
      <c r="H641" s="1"/>
      <c r="I641" s="1"/>
      <c r="J641" s="1"/>
      <c r="K641" s="1"/>
      <c r="L641" s="1"/>
      <c r="M641" s="1"/>
      <c r="N641" s="1"/>
      <c r="O641" s="1133"/>
      <c r="P641" s="1133"/>
      <c r="Q641" s="1133"/>
      <c r="R641" s="1133"/>
      <c r="S641" s="1133"/>
      <c r="T641" s="1133"/>
      <c r="U641" s="1133"/>
      <c r="V641" s="1133"/>
      <c r="W641" s="1133"/>
      <c r="X641" s="1133"/>
      <c r="Y641" s="1133"/>
      <c r="Z641" s="1133"/>
      <c r="AA641" s="1133"/>
      <c r="AB641" s="1133"/>
      <c r="AC641" s="1133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</row>
    <row r="642" spans="1:42" ht="15.75" customHeight="1" x14ac:dyDescent="0.2">
      <c r="A642" s="1"/>
      <c r="B642" s="1"/>
      <c r="C642" s="1"/>
      <c r="D642" s="1"/>
      <c r="E642" s="1133"/>
      <c r="F642" s="1133"/>
      <c r="G642" s="1133"/>
      <c r="H642" s="1"/>
      <c r="I642" s="1"/>
      <c r="J642" s="1"/>
      <c r="K642" s="1"/>
      <c r="L642" s="1"/>
      <c r="M642" s="1"/>
      <c r="N642" s="1"/>
      <c r="O642" s="1133"/>
      <c r="P642" s="1133"/>
      <c r="Q642" s="1133"/>
      <c r="R642" s="1133"/>
      <c r="S642" s="1133"/>
      <c r="T642" s="1133"/>
      <c r="U642" s="1133"/>
      <c r="V642" s="1133"/>
      <c r="W642" s="1133"/>
      <c r="X642" s="1133"/>
      <c r="Y642" s="1133"/>
      <c r="Z642" s="1133"/>
      <c r="AA642" s="1133"/>
      <c r="AB642" s="1133"/>
      <c r="AC642" s="1133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</row>
    <row r="643" spans="1:42" ht="15.75" customHeight="1" x14ac:dyDescent="0.2">
      <c r="A643" s="1"/>
      <c r="B643" s="1"/>
      <c r="C643" s="1"/>
      <c r="D643" s="1"/>
      <c r="E643" s="1133"/>
      <c r="F643" s="1133"/>
      <c r="G643" s="1133"/>
      <c r="H643" s="1"/>
      <c r="I643" s="1"/>
      <c r="J643" s="1"/>
      <c r="K643" s="1"/>
      <c r="L643" s="1"/>
      <c r="M643" s="1"/>
      <c r="N643" s="1"/>
      <c r="O643" s="1133"/>
      <c r="P643" s="1133"/>
      <c r="Q643" s="1133"/>
      <c r="R643" s="1133"/>
      <c r="S643" s="1133"/>
      <c r="T643" s="1133"/>
      <c r="U643" s="1133"/>
      <c r="V643" s="1133"/>
      <c r="W643" s="1133"/>
      <c r="X643" s="1133"/>
      <c r="Y643" s="1133"/>
      <c r="Z643" s="1133"/>
      <c r="AA643" s="1133"/>
      <c r="AB643" s="1133"/>
      <c r="AC643" s="1133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</row>
    <row r="644" spans="1:42" ht="15.75" customHeight="1" x14ac:dyDescent="0.2">
      <c r="A644" s="1"/>
      <c r="B644" s="1"/>
      <c r="C644" s="1"/>
      <c r="D644" s="1"/>
      <c r="E644" s="1133"/>
      <c r="F644" s="1133"/>
      <c r="G644" s="1133"/>
      <c r="H644" s="1"/>
      <c r="I644" s="1"/>
      <c r="J644" s="1"/>
      <c r="K644" s="1"/>
      <c r="L644" s="1"/>
      <c r="M644" s="1"/>
      <c r="N644" s="1"/>
      <c r="O644" s="1133"/>
      <c r="P644" s="1133"/>
      <c r="Q644" s="1133"/>
      <c r="R644" s="1133"/>
      <c r="S644" s="1133"/>
      <c r="T644" s="1133"/>
      <c r="U644" s="1133"/>
      <c r="V644" s="1133"/>
      <c r="W644" s="1133"/>
      <c r="X644" s="1133"/>
      <c r="Y644" s="1133"/>
      <c r="Z644" s="1133"/>
      <c r="AA644" s="1133"/>
      <c r="AB644" s="1133"/>
      <c r="AC644" s="1133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</row>
    <row r="645" spans="1:42" ht="15.75" customHeight="1" x14ac:dyDescent="0.2">
      <c r="A645" s="1"/>
      <c r="B645" s="1"/>
      <c r="C645" s="1"/>
      <c r="D645" s="1"/>
      <c r="E645" s="1133"/>
      <c r="F645" s="1133"/>
      <c r="G645" s="1133"/>
      <c r="H645" s="1"/>
      <c r="I645" s="1"/>
      <c r="J645" s="1"/>
      <c r="K645" s="1"/>
      <c r="L645" s="1"/>
      <c r="M645" s="1"/>
      <c r="N645" s="1"/>
      <c r="O645" s="1133"/>
      <c r="P645" s="1133"/>
      <c r="Q645" s="1133"/>
      <c r="R645" s="1133"/>
      <c r="S645" s="1133"/>
      <c r="T645" s="1133"/>
      <c r="U645" s="1133"/>
      <c r="V645" s="1133"/>
      <c r="W645" s="1133"/>
      <c r="X645" s="1133"/>
      <c r="Y645" s="1133"/>
      <c r="Z645" s="1133"/>
      <c r="AA645" s="1133"/>
      <c r="AB645" s="1133"/>
      <c r="AC645" s="1133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</row>
    <row r="646" spans="1:42" ht="15.75" customHeight="1" x14ac:dyDescent="0.2">
      <c r="A646" s="1"/>
      <c r="B646" s="1"/>
      <c r="C646" s="1"/>
      <c r="D646" s="1"/>
      <c r="E646" s="1133"/>
      <c r="F646" s="1133"/>
      <c r="G646" s="1133"/>
      <c r="H646" s="1"/>
      <c r="I646" s="1"/>
      <c r="J646" s="1"/>
      <c r="K646" s="1"/>
      <c r="L646" s="1"/>
      <c r="M646" s="1"/>
      <c r="N646" s="1"/>
      <c r="O646" s="1133"/>
      <c r="P646" s="1133"/>
      <c r="Q646" s="1133"/>
      <c r="R646" s="1133"/>
      <c r="S646" s="1133"/>
      <c r="T646" s="1133"/>
      <c r="U646" s="1133"/>
      <c r="V646" s="1133"/>
      <c r="W646" s="1133"/>
      <c r="X646" s="1133"/>
      <c r="Y646" s="1133"/>
      <c r="Z646" s="1133"/>
      <c r="AA646" s="1133"/>
      <c r="AB646" s="1133"/>
      <c r="AC646" s="1133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</row>
    <row r="647" spans="1:42" ht="15.75" customHeight="1" x14ac:dyDescent="0.2">
      <c r="A647" s="1"/>
      <c r="B647" s="1"/>
      <c r="C647" s="1"/>
      <c r="D647" s="1"/>
      <c r="E647" s="1133"/>
      <c r="F647" s="1133"/>
      <c r="G647" s="1133"/>
      <c r="H647" s="1"/>
      <c r="I647" s="1"/>
      <c r="J647" s="1"/>
      <c r="K647" s="1"/>
      <c r="L647" s="1"/>
      <c r="M647" s="1"/>
      <c r="N647" s="1"/>
      <c r="O647" s="1133"/>
      <c r="P647" s="1133"/>
      <c r="Q647" s="1133"/>
      <c r="R647" s="1133"/>
      <c r="S647" s="1133"/>
      <c r="T647" s="1133"/>
      <c r="U647" s="1133"/>
      <c r="V647" s="1133"/>
      <c r="W647" s="1133"/>
      <c r="X647" s="1133"/>
      <c r="Y647" s="1133"/>
      <c r="Z647" s="1133"/>
      <c r="AA647" s="1133"/>
      <c r="AB647" s="1133"/>
      <c r="AC647" s="1133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</row>
    <row r="648" spans="1:42" ht="15.75" customHeight="1" x14ac:dyDescent="0.2">
      <c r="A648" s="1"/>
      <c r="B648" s="1"/>
      <c r="C648" s="1"/>
      <c r="D648" s="1"/>
      <c r="E648" s="1133"/>
      <c r="F648" s="1133"/>
      <c r="G648" s="1133"/>
      <c r="H648" s="1"/>
      <c r="I648" s="1"/>
      <c r="J648" s="1"/>
      <c r="K648" s="1"/>
      <c r="L648" s="1"/>
      <c r="M648" s="1"/>
      <c r="N648" s="1"/>
      <c r="O648" s="1133"/>
      <c r="P648" s="1133"/>
      <c r="Q648" s="1133"/>
      <c r="R648" s="1133"/>
      <c r="S648" s="1133"/>
      <c r="T648" s="1133"/>
      <c r="U648" s="1133"/>
      <c r="V648" s="1133"/>
      <c r="W648" s="1133"/>
      <c r="X648" s="1133"/>
      <c r="Y648" s="1133"/>
      <c r="Z648" s="1133"/>
      <c r="AA648" s="1133"/>
      <c r="AB648" s="1133"/>
      <c r="AC648" s="1133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</row>
    <row r="649" spans="1:42" ht="15.75" customHeight="1" x14ac:dyDescent="0.2">
      <c r="A649" s="1"/>
      <c r="B649" s="1"/>
      <c r="C649" s="1"/>
      <c r="D649" s="1"/>
      <c r="E649" s="1133"/>
      <c r="F649" s="1133"/>
      <c r="G649" s="1133"/>
      <c r="H649" s="1"/>
      <c r="I649" s="1"/>
      <c r="J649" s="1"/>
      <c r="K649" s="1"/>
      <c r="L649" s="1"/>
      <c r="M649" s="1"/>
      <c r="N649" s="1"/>
      <c r="O649" s="1133"/>
      <c r="P649" s="1133"/>
      <c r="Q649" s="1133"/>
      <c r="R649" s="1133"/>
      <c r="S649" s="1133"/>
      <c r="T649" s="1133"/>
      <c r="U649" s="1133"/>
      <c r="V649" s="1133"/>
      <c r="W649" s="1133"/>
      <c r="X649" s="1133"/>
      <c r="Y649" s="1133"/>
      <c r="Z649" s="1133"/>
      <c r="AA649" s="1133"/>
      <c r="AB649" s="1133"/>
      <c r="AC649" s="1133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</row>
    <row r="650" spans="1:42" ht="15.75" customHeight="1" x14ac:dyDescent="0.2">
      <c r="A650" s="1"/>
      <c r="B650" s="1"/>
      <c r="C650" s="1"/>
      <c r="D650" s="1"/>
      <c r="E650" s="1133"/>
      <c r="F650" s="1133"/>
      <c r="G650" s="1133"/>
      <c r="H650" s="1"/>
      <c r="I650" s="1"/>
      <c r="J650" s="1"/>
      <c r="K650" s="1"/>
      <c r="L650" s="1"/>
      <c r="M650" s="1"/>
      <c r="N650" s="1"/>
      <c r="O650" s="1133"/>
      <c r="P650" s="1133"/>
      <c r="Q650" s="1133"/>
      <c r="R650" s="1133"/>
      <c r="S650" s="1133"/>
      <c r="T650" s="1133"/>
      <c r="U650" s="1133"/>
      <c r="V650" s="1133"/>
      <c r="W650" s="1133"/>
      <c r="X650" s="1133"/>
      <c r="Y650" s="1133"/>
      <c r="Z650" s="1133"/>
      <c r="AA650" s="1133"/>
      <c r="AB650" s="1133"/>
      <c r="AC650" s="1133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</row>
    <row r="651" spans="1:42" ht="15.75" customHeight="1" x14ac:dyDescent="0.2">
      <c r="A651" s="1"/>
      <c r="B651" s="1"/>
      <c r="C651" s="1"/>
      <c r="D651" s="1"/>
      <c r="E651" s="1133"/>
      <c r="F651" s="1133"/>
      <c r="G651" s="1133"/>
      <c r="H651" s="1"/>
      <c r="I651" s="1"/>
      <c r="J651" s="1"/>
      <c r="K651" s="1"/>
      <c r="L651" s="1"/>
      <c r="M651" s="1"/>
      <c r="N651" s="1"/>
      <c r="O651" s="1133"/>
      <c r="P651" s="1133"/>
      <c r="Q651" s="1133"/>
      <c r="R651" s="1133"/>
      <c r="S651" s="1133"/>
      <c r="T651" s="1133"/>
      <c r="U651" s="1133"/>
      <c r="V651" s="1133"/>
      <c r="W651" s="1133"/>
      <c r="X651" s="1133"/>
      <c r="Y651" s="1133"/>
      <c r="Z651" s="1133"/>
      <c r="AA651" s="1133"/>
      <c r="AB651" s="1133"/>
      <c r="AC651" s="1133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</row>
    <row r="652" spans="1:42" ht="15.75" customHeight="1" x14ac:dyDescent="0.2">
      <c r="A652" s="1"/>
      <c r="B652" s="1"/>
      <c r="C652" s="1"/>
      <c r="D652" s="1"/>
      <c r="E652" s="1133"/>
      <c r="F652" s="1133"/>
      <c r="G652" s="1133"/>
      <c r="H652" s="1"/>
      <c r="I652" s="1"/>
      <c r="J652" s="1"/>
      <c r="K652" s="1"/>
      <c r="L652" s="1"/>
      <c r="M652" s="1"/>
      <c r="N652" s="1"/>
      <c r="O652" s="1133"/>
      <c r="P652" s="1133"/>
      <c r="Q652" s="1133"/>
      <c r="R652" s="1133"/>
      <c r="S652" s="1133"/>
      <c r="T652" s="1133"/>
      <c r="U652" s="1133"/>
      <c r="V652" s="1133"/>
      <c r="W652" s="1133"/>
      <c r="X652" s="1133"/>
      <c r="Y652" s="1133"/>
      <c r="Z652" s="1133"/>
      <c r="AA652" s="1133"/>
      <c r="AB652" s="1133"/>
      <c r="AC652" s="1133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42" ht="15.75" customHeight="1" x14ac:dyDescent="0.2">
      <c r="A653" s="1"/>
      <c r="B653" s="1"/>
      <c r="C653" s="1"/>
      <c r="D653" s="1"/>
      <c r="E653" s="1133"/>
      <c r="F653" s="1133"/>
      <c r="G653" s="1133"/>
      <c r="H653" s="1"/>
      <c r="I653" s="1"/>
      <c r="J653" s="1"/>
      <c r="K653" s="1"/>
      <c r="L653" s="1"/>
      <c r="M653" s="1"/>
      <c r="N653" s="1"/>
      <c r="O653" s="1133"/>
      <c r="P653" s="1133"/>
      <c r="Q653" s="1133"/>
      <c r="R653" s="1133"/>
      <c r="S653" s="1133"/>
      <c r="T653" s="1133"/>
      <c r="U653" s="1133"/>
      <c r="V653" s="1133"/>
      <c r="W653" s="1133"/>
      <c r="X653" s="1133"/>
      <c r="Y653" s="1133"/>
      <c r="Z653" s="1133"/>
      <c r="AA653" s="1133"/>
      <c r="AB653" s="1133"/>
      <c r="AC653" s="1133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</row>
    <row r="654" spans="1:42" ht="15.75" customHeight="1" x14ac:dyDescent="0.2">
      <c r="A654" s="1"/>
      <c r="B654" s="1"/>
      <c r="C654" s="1"/>
      <c r="D654" s="1"/>
      <c r="E654" s="1133"/>
      <c r="F654" s="1133"/>
      <c r="G654" s="1133"/>
      <c r="H654" s="1"/>
      <c r="I654" s="1"/>
      <c r="J654" s="1"/>
      <c r="K654" s="1"/>
      <c r="L654" s="1"/>
      <c r="M654" s="1"/>
      <c r="N654" s="1"/>
      <c r="O654" s="1133"/>
      <c r="P654" s="1133"/>
      <c r="Q654" s="1133"/>
      <c r="R654" s="1133"/>
      <c r="S654" s="1133"/>
      <c r="T654" s="1133"/>
      <c r="U654" s="1133"/>
      <c r="V654" s="1133"/>
      <c r="W654" s="1133"/>
      <c r="X654" s="1133"/>
      <c r="Y654" s="1133"/>
      <c r="Z654" s="1133"/>
      <c r="AA654" s="1133"/>
      <c r="AB654" s="1133"/>
      <c r="AC654" s="1133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</row>
    <row r="655" spans="1:42" ht="15.75" customHeight="1" x14ac:dyDescent="0.2">
      <c r="A655" s="1"/>
      <c r="B655" s="1"/>
      <c r="C655" s="1"/>
      <c r="D655" s="1"/>
      <c r="E655" s="1133"/>
      <c r="F655" s="1133"/>
      <c r="G655" s="1133"/>
      <c r="H655" s="1"/>
      <c r="I655" s="1"/>
      <c r="J655" s="1"/>
      <c r="K655" s="1"/>
      <c r="L655" s="1"/>
      <c r="M655" s="1"/>
      <c r="N655" s="1"/>
      <c r="O655" s="1133"/>
      <c r="P655" s="1133"/>
      <c r="Q655" s="1133"/>
      <c r="R655" s="1133"/>
      <c r="S655" s="1133"/>
      <c r="T655" s="1133"/>
      <c r="U655" s="1133"/>
      <c r="V655" s="1133"/>
      <c r="W655" s="1133"/>
      <c r="X655" s="1133"/>
      <c r="Y655" s="1133"/>
      <c r="Z655" s="1133"/>
      <c r="AA655" s="1133"/>
      <c r="AB655" s="1133"/>
      <c r="AC655" s="1133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</row>
    <row r="656" spans="1:42" ht="15.75" customHeight="1" x14ac:dyDescent="0.2">
      <c r="A656" s="1"/>
      <c r="B656" s="1"/>
      <c r="C656" s="1"/>
      <c r="D656" s="1"/>
      <c r="E656" s="1133"/>
      <c r="F656" s="1133"/>
      <c r="G656" s="1133"/>
      <c r="H656" s="1"/>
      <c r="I656" s="1"/>
      <c r="J656" s="1"/>
      <c r="K656" s="1"/>
      <c r="L656" s="1"/>
      <c r="M656" s="1"/>
      <c r="N656" s="1"/>
      <c r="O656" s="1133"/>
      <c r="P656" s="1133"/>
      <c r="Q656" s="1133"/>
      <c r="R656" s="1133"/>
      <c r="S656" s="1133"/>
      <c r="T656" s="1133"/>
      <c r="U656" s="1133"/>
      <c r="V656" s="1133"/>
      <c r="W656" s="1133"/>
      <c r="X656" s="1133"/>
      <c r="Y656" s="1133"/>
      <c r="Z656" s="1133"/>
      <c r="AA656" s="1133"/>
      <c r="AB656" s="1133"/>
      <c r="AC656" s="1133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</row>
    <row r="657" spans="1:42" ht="15.75" customHeight="1" x14ac:dyDescent="0.2">
      <c r="A657" s="1"/>
      <c r="B657" s="1"/>
      <c r="C657" s="1"/>
      <c r="D657" s="1"/>
      <c r="E657" s="1133"/>
      <c r="F657" s="1133"/>
      <c r="G657" s="1133"/>
      <c r="H657" s="1"/>
      <c r="I657" s="1"/>
      <c r="J657" s="1"/>
      <c r="K657" s="1"/>
      <c r="L657" s="1"/>
      <c r="M657" s="1"/>
      <c r="N657" s="1"/>
      <c r="O657" s="1133"/>
      <c r="P657" s="1133"/>
      <c r="Q657" s="1133"/>
      <c r="R657" s="1133"/>
      <c r="S657" s="1133"/>
      <c r="T657" s="1133"/>
      <c r="U657" s="1133"/>
      <c r="V657" s="1133"/>
      <c r="W657" s="1133"/>
      <c r="X657" s="1133"/>
      <c r="Y657" s="1133"/>
      <c r="Z657" s="1133"/>
      <c r="AA657" s="1133"/>
      <c r="AB657" s="1133"/>
      <c r="AC657" s="1133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</row>
    <row r="658" spans="1:42" ht="15.75" customHeight="1" x14ac:dyDescent="0.2">
      <c r="A658" s="1"/>
      <c r="B658" s="1"/>
      <c r="C658" s="1"/>
      <c r="D658" s="1"/>
      <c r="E658" s="1133"/>
      <c r="F658" s="1133"/>
      <c r="G658" s="1133"/>
      <c r="H658" s="1"/>
      <c r="I658" s="1"/>
      <c r="J658" s="1"/>
      <c r="K658" s="1"/>
      <c r="L658" s="1"/>
      <c r="M658" s="1"/>
      <c r="N658" s="1"/>
      <c r="O658" s="1133"/>
      <c r="P658" s="1133"/>
      <c r="Q658" s="1133"/>
      <c r="R658" s="1133"/>
      <c r="S658" s="1133"/>
      <c r="T658" s="1133"/>
      <c r="U658" s="1133"/>
      <c r="V658" s="1133"/>
      <c r="W658" s="1133"/>
      <c r="X658" s="1133"/>
      <c r="Y658" s="1133"/>
      <c r="Z658" s="1133"/>
      <c r="AA658" s="1133"/>
      <c r="AB658" s="1133"/>
      <c r="AC658" s="1133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</row>
    <row r="659" spans="1:42" ht="15.75" customHeight="1" x14ac:dyDescent="0.2">
      <c r="A659" s="1"/>
      <c r="B659" s="1"/>
      <c r="C659" s="1"/>
      <c r="D659" s="1"/>
      <c r="E659" s="1133"/>
      <c r="F659" s="1133"/>
      <c r="G659" s="1133"/>
      <c r="H659" s="1"/>
      <c r="I659" s="1"/>
      <c r="J659" s="1"/>
      <c r="K659" s="1"/>
      <c r="L659" s="1"/>
      <c r="M659" s="1"/>
      <c r="N659" s="1"/>
      <c r="O659" s="1133"/>
      <c r="P659" s="1133"/>
      <c r="Q659" s="1133"/>
      <c r="R659" s="1133"/>
      <c r="S659" s="1133"/>
      <c r="T659" s="1133"/>
      <c r="U659" s="1133"/>
      <c r="V659" s="1133"/>
      <c r="W659" s="1133"/>
      <c r="X659" s="1133"/>
      <c r="Y659" s="1133"/>
      <c r="Z659" s="1133"/>
      <c r="AA659" s="1133"/>
      <c r="AB659" s="1133"/>
      <c r="AC659" s="1133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</row>
    <row r="660" spans="1:42" ht="15.75" customHeight="1" x14ac:dyDescent="0.2">
      <c r="A660" s="1"/>
      <c r="B660" s="1"/>
      <c r="C660" s="1"/>
      <c r="D660" s="1"/>
      <c r="E660" s="1133"/>
      <c r="F660" s="1133"/>
      <c r="G660" s="1133"/>
      <c r="H660" s="1"/>
      <c r="I660" s="1"/>
      <c r="J660" s="1"/>
      <c r="K660" s="1"/>
      <c r="L660" s="1"/>
      <c r="M660" s="1"/>
      <c r="N660" s="1"/>
      <c r="O660" s="1133"/>
      <c r="P660" s="1133"/>
      <c r="Q660" s="1133"/>
      <c r="R660" s="1133"/>
      <c r="S660" s="1133"/>
      <c r="T660" s="1133"/>
      <c r="U660" s="1133"/>
      <c r="V660" s="1133"/>
      <c r="W660" s="1133"/>
      <c r="X660" s="1133"/>
      <c r="Y660" s="1133"/>
      <c r="Z660" s="1133"/>
      <c r="AA660" s="1133"/>
      <c r="AB660" s="1133"/>
      <c r="AC660" s="1133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</row>
    <row r="661" spans="1:42" ht="15.75" customHeight="1" x14ac:dyDescent="0.2">
      <c r="A661" s="1"/>
      <c r="B661" s="1"/>
      <c r="C661" s="1"/>
      <c r="D661" s="1"/>
      <c r="E661" s="1133"/>
      <c r="F661" s="1133"/>
      <c r="G661" s="1133"/>
      <c r="H661" s="1"/>
      <c r="I661" s="1"/>
      <c r="J661" s="1"/>
      <c r="K661" s="1"/>
      <c r="L661" s="1"/>
      <c r="M661" s="1"/>
      <c r="N661" s="1"/>
      <c r="O661" s="1133"/>
      <c r="P661" s="1133"/>
      <c r="Q661" s="1133"/>
      <c r="R661" s="1133"/>
      <c r="S661" s="1133"/>
      <c r="T661" s="1133"/>
      <c r="U661" s="1133"/>
      <c r="V661" s="1133"/>
      <c r="W661" s="1133"/>
      <c r="X661" s="1133"/>
      <c r="Y661" s="1133"/>
      <c r="Z661" s="1133"/>
      <c r="AA661" s="1133"/>
      <c r="AB661" s="1133"/>
      <c r="AC661" s="1133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</row>
    <row r="662" spans="1:42" ht="15.75" customHeight="1" x14ac:dyDescent="0.2">
      <c r="A662" s="1"/>
      <c r="B662" s="1"/>
      <c r="C662" s="1"/>
      <c r="D662" s="1"/>
      <c r="E662" s="1133"/>
      <c r="F662" s="1133"/>
      <c r="G662" s="1133"/>
      <c r="H662" s="1"/>
      <c r="I662" s="1"/>
      <c r="J662" s="1"/>
      <c r="K662" s="1"/>
      <c r="L662" s="1"/>
      <c r="M662" s="1"/>
      <c r="N662" s="1"/>
      <c r="O662" s="1133"/>
      <c r="P662" s="1133"/>
      <c r="Q662" s="1133"/>
      <c r="R662" s="1133"/>
      <c r="S662" s="1133"/>
      <c r="T662" s="1133"/>
      <c r="U662" s="1133"/>
      <c r="V662" s="1133"/>
      <c r="W662" s="1133"/>
      <c r="X662" s="1133"/>
      <c r="Y662" s="1133"/>
      <c r="Z662" s="1133"/>
      <c r="AA662" s="1133"/>
      <c r="AB662" s="1133"/>
      <c r="AC662" s="1133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</row>
    <row r="663" spans="1:42" ht="15.75" customHeight="1" x14ac:dyDescent="0.2">
      <c r="A663" s="1"/>
      <c r="B663" s="1"/>
      <c r="C663" s="1"/>
      <c r="D663" s="1"/>
      <c r="E663" s="1133"/>
      <c r="F663" s="1133"/>
      <c r="G663" s="1133"/>
      <c r="H663" s="1"/>
      <c r="I663" s="1"/>
      <c r="J663" s="1"/>
      <c r="K663" s="1"/>
      <c r="L663" s="1"/>
      <c r="M663" s="1"/>
      <c r="N663" s="1"/>
      <c r="O663" s="1133"/>
      <c r="P663" s="1133"/>
      <c r="Q663" s="1133"/>
      <c r="R663" s="1133"/>
      <c r="S663" s="1133"/>
      <c r="T663" s="1133"/>
      <c r="U663" s="1133"/>
      <c r="V663" s="1133"/>
      <c r="W663" s="1133"/>
      <c r="X663" s="1133"/>
      <c r="Y663" s="1133"/>
      <c r="Z663" s="1133"/>
      <c r="AA663" s="1133"/>
      <c r="AB663" s="1133"/>
      <c r="AC663" s="1133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</row>
    <row r="664" spans="1:42" ht="15.75" customHeight="1" x14ac:dyDescent="0.2">
      <c r="A664" s="1"/>
      <c r="B664" s="1"/>
      <c r="C664" s="1"/>
      <c r="D664" s="1"/>
      <c r="E664" s="1133"/>
      <c r="F664" s="1133"/>
      <c r="G664" s="1133"/>
      <c r="H664" s="1"/>
      <c r="I664" s="1"/>
      <c r="J664" s="1"/>
      <c r="K664" s="1"/>
      <c r="L664" s="1"/>
      <c r="M664" s="1"/>
      <c r="N664" s="1"/>
      <c r="O664" s="1133"/>
      <c r="P664" s="1133"/>
      <c r="Q664" s="1133"/>
      <c r="R664" s="1133"/>
      <c r="S664" s="1133"/>
      <c r="T664" s="1133"/>
      <c r="U664" s="1133"/>
      <c r="V664" s="1133"/>
      <c r="W664" s="1133"/>
      <c r="X664" s="1133"/>
      <c r="Y664" s="1133"/>
      <c r="Z664" s="1133"/>
      <c r="AA664" s="1133"/>
      <c r="AB664" s="1133"/>
      <c r="AC664" s="1133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</row>
    <row r="665" spans="1:42" ht="15.75" customHeight="1" x14ac:dyDescent="0.2">
      <c r="A665" s="1"/>
      <c r="B665" s="1"/>
      <c r="C665" s="1"/>
      <c r="D665" s="1"/>
      <c r="E665" s="1133"/>
      <c r="F665" s="1133"/>
      <c r="G665" s="1133"/>
      <c r="H665" s="1"/>
      <c r="I665" s="1"/>
      <c r="J665" s="1"/>
      <c r="K665" s="1"/>
      <c r="L665" s="1"/>
      <c r="M665" s="1"/>
      <c r="N665" s="1"/>
      <c r="O665" s="1133"/>
      <c r="P665" s="1133"/>
      <c r="Q665" s="1133"/>
      <c r="R665" s="1133"/>
      <c r="S665" s="1133"/>
      <c r="T665" s="1133"/>
      <c r="U665" s="1133"/>
      <c r="V665" s="1133"/>
      <c r="W665" s="1133"/>
      <c r="X665" s="1133"/>
      <c r="Y665" s="1133"/>
      <c r="Z665" s="1133"/>
      <c r="AA665" s="1133"/>
      <c r="AB665" s="1133"/>
      <c r="AC665" s="1133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</row>
    <row r="666" spans="1:42" ht="15.75" customHeight="1" x14ac:dyDescent="0.2">
      <c r="A666" s="1"/>
      <c r="B666" s="1"/>
      <c r="C666" s="1"/>
      <c r="D666" s="1"/>
      <c r="E666" s="1133"/>
      <c r="F666" s="1133"/>
      <c r="G666" s="1133"/>
      <c r="H666" s="1"/>
      <c r="I666" s="1"/>
      <c r="J666" s="1"/>
      <c r="K666" s="1"/>
      <c r="L666" s="1"/>
      <c r="M666" s="1"/>
      <c r="N666" s="1"/>
      <c r="O666" s="1133"/>
      <c r="P666" s="1133"/>
      <c r="Q666" s="1133"/>
      <c r="R666" s="1133"/>
      <c r="S666" s="1133"/>
      <c r="T666" s="1133"/>
      <c r="U666" s="1133"/>
      <c r="V666" s="1133"/>
      <c r="W666" s="1133"/>
      <c r="X666" s="1133"/>
      <c r="Y666" s="1133"/>
      <c r="Z666" s="1133"/>
      <c r="AA666" s="1133"/>
      <c r="AB666" s="1133"/>
      <c r="AC666" s="1133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</row>
    <row r="667" spans="1:42" ht="15.75" customHeight="1" x14ac:dyDescent="0.2">
      <c r="A667" s="1"/>
      <c r="B667" s="1"/>
      <c r="C667" s="1"/>
      <c r="D667" s="1"/>
      <c r="E667" s="1133"/>
      <c r="F667" s="1133"/>
      <c r="G667" s="1133"/>
      <c r="H667" s="1"/>
      <c r="I667" s="1"/>
      <c r="J667" s="1"/>
      <c r="K667" s="1"/>
      <c r="L667" s="1"/>
      <c r="M667" s="1"/>
      <c r="N667" s="1"/>
      <c r="O667" s="1133"/>
      <c r="P667" s="1133"/>
      <c r="Q667" s="1133"/>
      <c r="R667" s="1133"/>
      <c r="S667" s="1133"/>
      <c r="T667" s="1133"/>
      <c r="U667" s="1133"/>
      <c r="V667" s="1133"/>
      <c r="W667" s="1133"/>
      <c r="X667" s="1133"/>
      <c r="Y667" s="1133"/>
      <c r="Z667" s="1133"/>
      <c r="AA667" s="1133"/>
      <c r="AB667" s="1133"/>
      <c r="AC667" s="1133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</row>
    <row r="668" spans="1:42" ht="15.75" customHeight="1" x14ac:dyDescent="0.2">
      <c r="A668" s="1"/>
      <c r="B668" s="1"/>
      <c r="C668" s="1"/>
      <c r="D668" s="1"/>
      <c r="E668" s="1133"/>
      <c r="F668" s="1133"/>
      <c r="G668" s="1133"/>
      <c r="H668" s="1"/>
      <c r="I668" s="1"/>
      <c r="J668" s="1"/>
      <c r="K668" s="1"/>
      <c r="L668" s="1"/>
      <c r="M668" s="1"/>
      <c r="N668" s="1"/>
      <c r="O668" s="1133"/>
      <c r="P668" s="1133"/>
      <c r="Q668" s="1133"/>
      <c r="R668" s="1133"/>
      <c r="S668" s="1133"/>
      <c r="T668" s="1133"/>
      <c r="U668" s="1133"/>
      <c r="V668" s="1133"/>
      <c r="W668" s="1133"/>
      <c r="X668" s="1133"/>
      <c r="Y668" s="1133"/>
      <c r="Z668" s="1133"/>
      <c r="AA668" s="1133"/>
      <c r="AB668" s="1133"/>
      <c r="AC668" s="1133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</row>
    <row r="669" spans="1:42" ht="15.75" customHeight="1" x14ac:dyDescent="0.2">
      <c r="A669" s="1"/>
      <c r="B669" s="1"/>
      <c r="C669" s="1"/>
      <c r="D669" s="1"/>
      <c r="E669" s="1133"/>
      <c r="F669" s="1133"/>
      <c r="G669" s="1133"/>
      <c r="H669" s="1"/>
      <c r="I669" s="1"/>
      <c r="J669" s="1"/>
      <c r="K669" s="1"/>
      <c r="L669" s="1"/>
      <c r="M669" s="1"/>
      <c r="N669" s="1"/>
      <c r="O669" s="1133"/>
      <c r="P669" s="1133"/>
      <c r="Q669" s="1133"/>
      <c r="R669" s="1133"/>
      <c r="S669" s="1133"/>
      <c r="T669" s="1133"/>
      <c r="U669" s="1133"/>
      <c r="V669" s="1133"/>
      <c r="W669" s="1133"/>
      <c r="X669" s="1133"/>
      <c r="Y669" s="1133"/>
      <c r="Z669" s="1133"/>
      <c r="AA669" s="1133"/>
      <c r="AB669" s="1133"/>
      <c r="AC669" s="1133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</row>
    <row r="670" spans="1:42" ht="15.75" customHeight="1" x14ac:dyDescent="0.2">
      <c r="A670" s="1"/>
      <c r="B670" s="1"/>
      <c r="C670" s="1"/>
      <c r="D670" s="1"/>
      <c r="E670" s="1133"/>
      <c r="F670" s="1133"/>
      <c r="G670" s="1133"/>
      <c r="H670" s="1"/>
      <c r="I670" s="1"/>
      <c r="J670" s="1"/>
      <c r="K670" s="1"/>
      <c r="L670" s="1"/>
      <c r="M670" s="1"/>
      <c r="N670" s="1"/>
      <c r="O670" s="1133"/>
      <c r="P670" s="1133"/>
      <c r="Q670" s="1133"/>
      <c r="R670" s="1133"/>
      <c r="S670" s="1133"/>
      <c r="T670" s="1133"/>
      <c r="U670" s="1133"/>
      <c r="V670" s="1133"/>
      <c r="W670" s="1133"/>
      <c r="X670" s="1133"/>
      <c r="Y670" s="1133"/>
      <c r="Z670" s="1133"/>
      <c r="AA670" s="1133"/>
      <c r="AB670" s="1133"/>
      <c r="AC670" s="1133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</row>
    <row r="671" spans="1:42" ht="15.75" customHeight="1" x14ac:dyDescent="0.2">
      <c r="A671" s="1"/>
      <c r="B671" s="1"/>
      <c r="C671" s="1"/>
      <c r="D671" s="1"/>
      <c r="E671" s="1133"/>
      <c r="F671" s="1133"/>
      <c r="G671" s="1133"/>
      <c r="H671" s="1"/>
      <c r="I671" s="1"/>
      <c r="J671" s="1"/>
      <c r="K671" s="1"/>
      <c r="L671" s="1"/>
      <c r="M671" s="1"/>
      <c r="N671" s="1"/>
      <c r="O671" s="1133"/>
      <c r="P671" s="1133"/>
      <c r="Q671" s="1133"/>
      <c r="R671" s="1133"/>
      <c r="S671" s="1133"/>
      <c r="T671" s="1133"/>
      <c r="U671" s="1133"/>
      <c r="V671" s="1133"/>
      <c r="W671" s="1133"/>
      <c r="X671" s="1133"/>
      <c r="Y671" s="1133"/>
      <c r="Z671" s="1133"/>
      <c r="AA671" s="1133"/>
      <c r="AB671" s="1133"/>
      <c r="AC671" s="1133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</row>
    <row r="672" spans="1:42" ht="15.75" customHeight="1" x14ac:dyDescent="0.2">
      <c r="A672" s="1"/>
      <c r="B672" s="1"/>
      <c r="C672" s="1"/>
      <c r="D672" s="1"/>
      <c r="E672" s="1133"/>
      <c r="F672" s="1133"/>
      <c r="G672" s="1133"/>
      <c r="H672" s="1"/>
      <c r="I672" s="1"/>
      <c r="J672" s="1"/>
      <c r="K672" s="1"/>
      <c r="L672" s="1"/>
      <c r="M672" s="1"/>
      <c r="N672" s="1"/>
      <c r="O672" s="1133"/>
      <c r="P672" s="1133"/>
      <c r="Q672" s="1133"/>
      <c r="R672" s="1133"/>
      <c r="S672" s="1133"/>
      <c r="T672" s="1133"/>
      <c r="U672" s="1133"/>
      <c r="V672" s="1133"/>
      <c r="W672" s="1133"/>
      <c r="X672" s="1133"/>
      <c r="Y672" s="1133"/>
      <c r="Z672" s="1133"/>
      <c r="AA672" s="1133"/>
      <c r="AB672" s="1133"/>
      <c r="AC672" s="1133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</row>
    <row r="673" spans="1:42" ht="15.75" customHeight="1" x14ac:dyDescent="0.2">
      <c r="A673" s="1"/>
      <c r="B673" s="1"/>
      <c r="C673" s="1"/>
      <c r="D673" s="1"/>
      <c r="E673" s="1133"/>
      <c r="F673" s="1133"/>
      <c r="G673" s="1133"/>
      <c r="H673" s="1"/>
      <c r="I673" s="1"/>
      <c r="J673" s="1"/>
      <c r="K673" s="1"/>
      <c r="L673" s="1"/>
      <c r="M673" s="1"/>
      <c r="N673" s="1"/>
      <c r="O673" s="1133"/>
      <c r="P673" s="1133"/>
      <c r="Q673" s="1133"/>
      <c r="R673" s="1133"/>
      <c r="S673" s="1133"/>
      <c r="T673" s="1133"/>
      <c r="U673" s="1133"/>
      <c r="V673" s="1133"/>
      <c r="W673" s="1133"/>
      <c r="X673" s="1133"/>
      <c r="Y673" s="1133"/>
      <c r="Z673" s="1133"/>
      <c r="AA673" s="1133"/>
      <c r="AB673" s="1133"/>
      <c r="AC673" s="1133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</row>
    <row r="674" spans="1:42" ht="15.75" customHeight="1" x14ac:dyDescent="0.2">
      <c r="A674" s="1"/>
      <c r="B674" s="1"/>
      <c r="C674" s="1"/>
      <c r="D674" s="1"/>
      <c r="E674" s="1133"/>
      <c r="F674" s="1133"/>
      <c r="G674" s="1133"/>
      <c r="H674" s="1"/>
      <c r="I674" s="1"/>
      <c r="J674" s="1"/>
      <c r="K674" s="1"/>
      <c r="L674" s="1"/>
      <c r="M674" s="1"/>
      <c r="N674" s="1"/>
      <c r="O674" s="1133"/>
      <c r="P674" s="1133"/>
      <c r="Q674" s="1133"/>
      <c r="R674" s="1133"/>
      <c r="S674" s="1133"/>
      <c r="T674" s="1133"/>
      <c r="U674" s="1133"/>
      <c r="V674" s="1133"/>
      <c r="W674" s="1133"/>
      <c r="X674" s="1133"/>
      <c r="Y674" s="1133"/>
      <c r="Z674" s="1133"/>
      <c r="AA674" s="1133"/>
      <c r="AB674" s="1133"/>
      <c r="AC674" s="1133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</row>
    <row r="675" spans="1:42" ht="15.75" customHeight="1" x14ac:dyDescent="0.2">
      <c r="A675" s="1"/>
      <c r="B675" s="1"/>
      <c r="C675" s="1"/>
      <c r="D675" s="1"/>
      <c r="E675" s="1133"/>
      <c r="F675" s="1133"/>
      <c r="G675" s="1133"/>
      <c r="H675" s="1"/>
      <c r="I675" s="1"/>
      <c r="J675" s="1"/>
      <c r="K675" s="1"/>
      <c r="L675" s="1"/>
      <c r="M675" s="1"/>
      <c r="N675" s="1"/>
      <c r="O675" s="1133"/>
      <c r="P675" s="1133"/>
      <c r="Q675" s="1133"/>
      <c r="R675" s="1133"/>
      <c r="S675" s="1133"/>
      <c r="T675" s="1133"/>
      <c r="U675" s="1133"/>
      <c r="V675" s="1133"/>
      <c r="W675" s="1133"/>
      <c r="X675" s="1133"/>
      <c r="Y675" s="1133"/>
      <c r="Z675" s="1133"/>
      <c r="AA675" s="1133"/>
      <c r="AB675" s="1133"/>
      <c r="AC675" s="1133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</row>
    <row r="676" spans="1:42" ht="15.75" customHeight="1" x14ac:dyDescent="0.2">
      <c r="A676" s="1"/>
      <c r="B676" s="1"/>
      <c r="C676" s="1"/>
      <c r="D676" s="1"/>
      <c r="E676" s="1133"/>
      <c r="F676" s="1133"/>
      <c r="G676" s="1133"/>
      <c r="H676" s="1"/>
      <c r="I676" s="1"/>
      <c r="J676" s="1"/>
      <c r="K676" s="1"/>
      <c r="L676" s="1"/>
      <c r="M676" s="1"/>
      <c r="N676" s="1"/>
      <c r="O676" s="1133"/>
      <c r="P676" s="1133"/>
      <c r="Q676" s="1133"/>
      <c r="R676" s="1133"/>
      <c r="S676" s="1133"/>
      <c r="T676" s="1133"/>
      <c r="U676" s="1133"/>
      <c r="V676" s="1133"/>
      <c r="W676" s="1133"/>
      <c r="X676" s="1133"/>
      <c r="Y676" s="1133"/>
      <c r="Z676" s="1133"/>
      <c r="AA676" s="1133"/>
      <c r="AB676" s="1133"/>
      <c r="AC676" s="1133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</row>
    <row r="677" spans="1:42" ht="15.75" customHeight="1" x14ac:dyDescent="0.2">
      <c r="A677" s="1"/>
      <c r="B677" s="1"/>
      <c r="C677" s="1"/>
      <c r="D677" s="1"/>
      <c r="E677" s="1133"/>
      <c r="F677" s="1133"/>
      <c r="G677" s="1133"/>
      <c r="H677" s="1"/>
      <c r="I677" s="1"/>
      <c r="J677" s="1"/>
      <c r="K677" s="1"/>
      <c r="L677" s="1"/>
      <c r="M677" s="1"/>
      <c r="N677" s="1"/>
      <c r="O677" s="1133"/>
      <c r="P677" s="1133"/>
      <c r="Q677" s="1133"/>
      <c r="R677" s="1133"/>
      <c r="S677" s="1133"/>
      <c r="T677" s="1133"/>
      <c r="U677" s="1133"/>
      <c r="V677" s="1133"/>
      <c r="W677" s="1133"/>
      <c r="X677" s="1133"/>
      <c r="Y677" s="1133"/>
      <c r="Z677" s="1133"/>
      <c r="AA677" s="1133"/>
      <c r="AB677" s="1133"/>
      <c r="AC677" s="1133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</row>
    <row r="678" spans="1:42" ht="15.75" customHeight="1" x14ac:dyDescent="0.2">
      <c r="A678" s="1"/>
      <c r="B678" s="1"/>
      <c r="C678" s="1"/>
      <c r="D678" s="1"/>
      <c r="E678" s="1133"/>
      <c r="F678" s="1133"/>
      <c r="G678" s="1133"/>
      <c r="H678" s="1"/>
      <c r="I678" s="1"/>
      <c r="J678" s="1"/>
      <c r="K678" s="1"/>
      <c r="L678" s="1"/>
      <c r="M678" s="1"/>
      <c r="N678" s="1"/>
      <c r="O678" s="1133"/>
      <c r="P678" s="1133"/>
      <c r="Q678" s="1133"/>
      <c r="R678" s="1133"/>
      <c r="S678" s="1133"/>
      <c r="T678" s="1133"/>
      <c r="U678" s="1133"/>
      <c r="V678" s="1133"/>
      <c r="W678" s="1133"/>
      <c r="X678" s="1133"/>
      <c r="Y678" s="1133"/>
      <c r="Z678" s="1133"/>
      <c r="AA678" s="1133"/>
      <c r="AB678" s="1133"/>
      <c r="AC678" s="1133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</row>
    <row r="679" spans="1:42" ht="15.75" customHeight="1" x14ac:dyDescent="0.2">
      <c r="A679" s="1"/>
      <c r="B679" s="1"/>
      <c r="C679" s="1"/>
      <c r="D679" s="1"/>
      <c r="E679" s="1133"/>
      <c r="F679" s="1133"/>
      <c r="G679" s="1133"/>
      <c r="H679" s="1"/>
      <c r="I679" s="1"/>
      <c r="J679" s="1"/>
      <c r="K679" s="1"/>
      <c r="L679" s="1"/>
      <c r="M679" s="1"/>
      <c r="N679" s="1"/>
      <c r="O679" s="1133"/>
      <c r="P679" s="1133"/>
      <c r="Q679" s="1133"/>
      <c r="R679" s="1133"/>
      <c r="S679" s="1133"/>
      <c r="T679" s="1133"/>
      <c r="U679" s="1133"/>
      <c r="V679" s="1133"/>
      <c r="W679" s="1133"/>
      <c r="X679" s="1133"/>
      <c r="Y679" s="1133"/>
      <c r="Z679" s="1133"/>
      <c r="AA679" s="1133"/>
      <c r="AB679" s="1133"/>
      <c r="AC679" s="1133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</row>
    <row r="680" spans="1:42" ht="15.75" customHeight="1" x14ac:dyDescent="0.2">
      <c r="A680" s="1"/>
      <c r="B680" s="1"/>
      <c r="C680" s="1"/>
      <c r="D680" s="1"/>
      <c r="E680" s="1133"/>
      <c r="F680" s="1133"/>
      <c r="G680" s="1133"/>
      <c r="H680" s="1"/>
      <c r="I680" s="1"/>
      <c r="J680" s="1"/>
      <c r="K680" s="1"/>
      <c r="L680" s="1"/>
      <c r="M680" s="1"/>
      <c r="N680" s="1"/>
      <c r="O680" s="1133"/>
      <c r="P680" s="1133"/>
      <c r="Q680" s="1133"/>
      <c r="R680" s="1133"/>
      <c r="S680" s="1133"/>
      <c r="T680" s="1133"/>
      <c r="U680" s="1133"/>
      <c r="V680" s="1133"/>
      <c r="W680" s="1133"/>
      <c r="X680" s="1133"/>
      <c r="Y680" s="1133"/>
      <c r="Z680" s="1133"/>
      <c r="AA680" s="1133"/>
      <c r="AB680" s="1133"/>
      <c r="AC680" s="1133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</row>
    <row r="681" spans="1:42" ht="15.75" customHeight="1" x14ac:dyDescent="0.2">
      <c r="A681" s="1"/>
      <c r="B681" s="1"/>
      <c r="C681" s="1"/>
      <c r="D681" s="1"/>
      <c r="E681" s="1133"/>
      <c r="F681" s="1133"/>
      <c r="G681" s="1133"/>
      <c r="H681" s="1"/>
      <c r="I681" s="1"/>
      <c r="J681" s="1"/>
      <c r="K681" s="1"/>
      <c r="L681" s="1"/>
      <c r="M681" s="1"/>
      <c r="N681" s="1"/>
      <c r="O681" s="1133"/>
      <c r="P681" s="1133"/>
      <c r="Q681" s="1133"/>
      <c r="R681" s="1133"/>
      <c r="S681" s="1133"/>
      <c r="T681" s="1133"/>
      <c r="U681" s="1133"/>
      <c r="V681" s="1133"/>
      <c r="W681" s="1133"/>
      <c r="X681" s="1133"/>
      <c r="Y681" s="1133"/>
      <c r="Z681" s="1133"/>
      <c r="AA681" s="1133"/>
      <c r="AB681" s="1133"/>
      <c r="AC681" s="1133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</row>
    <row r="682" spans="1:42" ht="15.75" customHeight="1" x14ac:dyDescent="0.2">
      <c r="A682" s="1"/>
      <c r="B682" s="1"/>
      <c r="C682" s="1"/>
      <c r="D682" s="1"/>
      <c r="E682" s="1133"/>
      <c r="F682" s="1133"/>
      <c r="G682" s="1133"/>
      <c r="H682" s="1"/>
      <c r="I682" s="1"/>
      <c r="J682" s="1"/>
      <c r="K682" s="1"/>
      <c r="L682" s="1"/>
      <c r="M682" s="1"/>
      <c r="N682" s="1"/>
      <c r="O682" s="1133"/>
      <c r="P682" s="1133"/>
      <c r="Q682" s="1133"/>
      <c r="R682" s="1133"/>
      <c r="S682" s="1133"/>
      <c r="T682" s="1133"/>
      <c r="U682" s="1133"/>
      <c r="V682" s="1133"/>
      <c r="W682" s="1133"/>
      <c r="X682" s="1133"/>
      <c r="Y682" s="1133"/>
      <c r="Z682" s="1133"/>
      <c r="AA682" s="1133"/>
      <c r="AB682" s="1133"/>
      <c r="AC682" s="1133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</row>
    <row r="683" spans="1:42" ht="15.75" customHeight="1" x14ac:dyDescent="0.2">
      <c r="A683" s="1"/>
      <c r="B683" s="1"/>
      <c r="C683" s="1"/>
      <c r="D683" s="1"/>
      <c r="E683" s="1133"/>
      <c r="F683" s="1133"/>
      <c r="G683" s="1133"/>
      <c r="H683" s="1"/>
      <c r="I683" s="1"/>
      <c r="J683" s="1"/>
      <c r="K683" s="1"/>
      <c r="L683" s="1"/>
      <c r="M683" s="1"/>
      <c r="N683" s="1"/>
      <c r="O683" s="1133"/>
      <c r="P683" s="1133"/>
      <c r="Q683" s="1133"/>
      <c r="R683" s="1133"/>
      <c r="S683" s="1133"/>
      <c r="T683" s="1133"/>
      <c r="U683" s="1133"/>
      <c r="V683" s="1133"/>
      <c r="W683" s="1133"/>
      <c r="X683" s="1133"/>
      <c r="Y683" s="1133"/>
      <c r="Z683" s="1133"/>
      <c r="AA683" s="1133"/>
      <c r="AB683" s="1133"/>
      <c r="AC683" s="1133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</row>
    <row r="684" spans="1:42" ht="15.75" customHeight="1" x14ac:dyDescent="0.2">
      <c r="A684" s="1"/>
      <c r="B684" s="1"/>
      <c r="C684" s="1"/>
      <c r="D684" s="1"/>
      <c r="E684" s="1133"/>
      <c r="F684" s="1133"/>
      <c r="G684" s="1133"/>
      <c r="H684" s="1"/>
      <c r="I684" s="1"/>
      <c r="J684" s="1"/>
      <c r="K684" s="1"/>
      <c r="L684" s="1"/>
      <c r="M684" s="1"/>
      <c r="N684" s="1"/>
      <c r="O684" s="1133"/>
      <c r="P684" s="1133"/>
      <c r="Q684" s="1133"/>
      <c r="R684" s="1133"/>
      <c r="S684" s="1133"/>
      <c r="T684" s="1133"/>
      <c r="U684" s="1133"/>
      <c r="V684" s="1133"/>
      <c r="W684" s="1133"/>
      <c r="X684" s="1133"/>
      <c r="Y684" s="1133"/>
      <c r="Z684" s="1133"/>
      <c r="AA684" s="1133"/>
      <c r="AB684" s="1133"/>
      <c r="AC684" s="1133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</row>
    <row r="685" spans="1:42" ht="15.75" customHeight="1" x14ac:dyDescent="0.2">
      <c r="A685" s="1"/>
      <c r="B685" s="1"/>
      <c r="C685" s="1"/>
      <c r="D685" s="1"/>
      <c r="E685" s="1133"/>
      <c r="F685" s="1133"/>
      <c r="G685" s="1133"/>
      <c r="H685" s="1"/>
      <c r="I685" s="1"/>
      <c r="J685" s="1"/>
      <c r="K685" s="1"/>
      <c r="L685" s="1"/>
      <c r="M685" s="1"/>
      <c r="N685" s="1"/>
      <c r="O685" s="1133"/>
      <c r="P685" s="1133"/>
      <c r="Q685" s="1133"/>
      <c r="R685" s="1133"/>
      <c r="S685" s="1133"/>
      <c r="T685" s="1133"/>
      <c r="U685" s="1133"/>
      <c r="V685" s="1133"/>
      <c r="W685" s="1133"/>
      <c r="X685" s="1133"/>
      <c r="Y685" s="1133"/>
      <c r="Z685" s="1133"/>
      <c r="AA685" s="1133"/>
      <c r="AB685" s="1133"/>
      <c r="AC685" s="1133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</row>
    <row r="686" spans="1:42" ht="15.75" customHeight="1" x14ac:dyDescent="0.2">
      <c r="A686" s="1"/>
      <c r="B686" s="1"/>
      <c r="C686" s="1"/>
      <c r="D686" s="1"/>
      <c r="E686" s="1133"/>
      <c r="F686" s="1133"/>
      <c r="G686" s="1133"/>
      <c r="H686" s="1"/>
      <c r="I686" s="1"/>
      <c r="J686" s="1"/>
      <c r="K686" s="1"/>
      <c r="L686" s="1"/>
      <c r="M686" s="1"/>
      <c r="N686" s="1"/>
      <c r="O686" s="1133"/>
      <c r="P686" s="1133"/>
      <c r="Q686" s="1133"/>
      <c r="R686" s="1133"/>
      <c r="S686" s="1133"/>
      <c r="T686" s="1133"/>
      <c r="U686" s="1133"/>
      <c r="V686" s="1133"/>
      <c r="W686" s="1133"/>
      <c r="X686" s="1133"/>
      <c r="Y686" s="1133"/>
      <c r="Z686" s="1133"/>
      <c r="AA686" s="1133"/>
      <c r="AB686" s="1133"/>
      <c r="AC686" s="1133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</row>
    <row r="687" spans="1:42" ht="15.75" customHeight="1" x14ac:dyDescent="0.2">
      <c r="A687" s="1"/>
      <c r="B687" s="1"/>
      <c r="C687" s="1"/>
      <c r="D687" s="1"/>
      <c r="E687" s="1133"/>
      <c r="F687" s="1133"/>
      <c r="G687" s="1133"/>
      <c r="H687" s="1"/>
      <c r="I687" s="1"/>
      <c r="J687" s="1"/>
      <c r="K687" s="1"/>
      <c r="L687" s="1"/>
      <c r="M687" s="1"/>
      <c r="N687" s="1"/>
      <c r="O687" s="1133"/>
      <c r="P687" s="1133"/>
      <c r="Q687" s="1133"/>
      <c r="R687" s="1133"/>
      <c r="S687" s="1133"/>
      <c r="T687" s="1133"/>
      <c r="U687" s="1133"/>
      <c r="V687" s="1133"/>
      <c r="W687" s="1133"/>
      <c r="X687" s="1133"/>
      <c r="Y687" s="1133"/>
      <c r="Z687" s="1133"/>
      <c r="AA687" s="1133"/>
      <c r="AB687" s="1133"/>
      <c r="AC687" s="1133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</row>
    <row r="688" spans="1:42" ht="15.75" customHeight="1" x14ac:dyDescent="0.2">
      <c r="A688" s="1"/>
      <c r="B688" s="1"/>
      <c r="C688" s="1"/>
      <c r="D688" s="1"/>
      <c r="E688" s="1133"/>
      <c r="F688" s="1133"/>
      <c r="G688" s="1133"/>
      <c r="H688" s="1"/>
      <c r="I688" s="1"/>
      <c r="J688" s="1"/>
      <c r="K688" s="1"/>
      <c r="L688" s="1"/>
      <c r="M688" s="1"/>
      <c r="N688" s="1"/>
      <c r="O688" s="1133"/>
      <c r="P688" s="1133"/>
      <c r="Q688" s="1133"/>
      <c r="R688" s="1133"/>
      <c r="S688" s="1133"/>
      <c r="T688" s="1133"/>
      <c r="U688" s="1133"/>
      <c r="V688" s="1133"/>
      <c r="W688" s="1133"/>
      <c r="X688" s="1133"/>
      <c r="Y688" s="1133"/>
      <c r="Z688" s="1133"/>
      <c r="AA688" s="1133"/>
      <c r="AB688" s="1133"/>
      <c r="AC688" s="1133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</row>
    <row r="689" spans="1:42" ht="15.75" customHeight="1" x14ac:dyDescent="0.2">
      <c r="A689" s="1"/>
      <c r="B689" s="1"/>
      <c r="C689" s="1"/>
      <c r="D689" s="1"/>
      <c r="E689" s="1133"/>
      <c r="F689" s="1133"/>
      <c r="G689" s="1133"/>
      <c r="H689" s="1"/>
      <c r="I689" s="1"/>
      <c r="J689" s="1"/>
      <c r="K689" s="1"/>
      <c r="L689" s="1"/>
      <c r="M689" s="1"/>
      <c r="N689" s="1"/>
      <c r="O689" s="1133"/>
      <c r="P689" s="1133"/>
      <c r="Q689" s="1133"/>
      <c r="R689" s="1133"/>
      <c r="S689" s="1133"/>
      <c r="T689" s="1133"/>
      <c r="U689" s="1133"/>
      <c r="V689" s="1133"/>
      <c r="W689" s="1133"/>
      <c r="X689" s="1133"/>
      <c r="Y689" s="1133"/>
      <c r="Z689" s="1133"/>
      <c r="AA689" s="1133"/>
      <c r="AB689" s="1133"/>
      <c r="AC689" s="1133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</row>
    <row r="690" spans="1:42" ht="15.75" customHeight="1" x14ac:dyDescent="0.2">
      <c r="A690" s="1"/>
      <c r="B690" s="1"/>
      <c r="C690" s="1"/>
      <c r="D690" s="1"/>
      <c r="E690" s="1133"/>
      <c r="F690" s="1133"/>
      <c r="G690" s="1133"/>
      <c r="H690" s="1"/>
      <c r="I690" s="1"/>
      <c r="J690" s="1"/>
      <c r="K690" s="1"/>
      <c r="L690" s="1"/>
      <c r="M690" s="1"/>
      <c r="N690" s="1"/>
      <c r="O690" s="1133"/>
      <c r="P690" s="1133"/>
      <c r="Q690" s="1133"/>
      <c r="R690" s="1133"/>
      <c r="S690" s="1133"/>
      <c r="T690" s="1133"/>
      <c r="U690" s="1133"/>
      <c r="V690" s="1133"/>
      <c r="W690" s="1133"/>
      <c r="X690" s="1133"/>
      <c r="Y690" s="1133"/>
      <c r="Z690" s="1133"/>
      <c r="AA690" s="1133"/>
      <c r="AB690" s="1133"/>
      <c r="AC690" s="1133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</row>
    <row r="691" spans="1:42" ht="15.75" customHeight="1" x14ac:dyDescent="0.2">
      <c r="A691" s="1"/>
      <c r="B691" s="1"/>
      <c r="C691" s="1"/>
      <c r="D691" s="1"/>
      <c r="E691" s="1133"/>
      <c r="F691" s="1133"/>
      <c r="G691" s="1133"/>
      <c r="H691" s="1"/>
      <c r="I691" s="1"/>
      <c r="J691" s="1"/>
      <c r="K691" s="1"/>
      <c r="L691" s="1"/>
      <c r="M691" s="1"/>
      <c r="N691" s="1"/>
      <c r="O691" s="1133"/>
      <c r="P691" s="1133"/>
      <c r="Q691" s="1133"/>
      <c r="R691" s="1133"/>
      <c r="S691" s="1133"/>
      <c r="T691" s="1133"/>
      <c r="U691" s="1133"/>
      <c r="V691" s="1133"/>
      <c r="W691" s="1133"/>
      <c r="X691" s="1133"/>
      <c r="Y691" s="1133"/>
      <c r="Z691" s="1133"/>
      <c r="AA691" s="1133"/>
      <c r="AB691" s="1133"/>
      <c r="AC691" s="1133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</row>
    <row r="692" spans="1:42" ht="15.75" customHeight="1" x14ac:dyDescent="0.2">
      <c r="A692" s="1"/>
      <c r="B692" s="1"/>
      <c r="C692" s="1"/>
      <c r="D692" s="1"/>
      <c r="E692" s="1133"/>
      <c r="F692" s="1133"/>
      <c r="G692" s="1133"/>
      <c r="H692" s="1"/>
      <c r="I692" s="1"/>
      <c r="J692" s="1"/>
      <c r="K692" s="1"/>
      <c r="L692" s="1"/>
      <c r="M692" s="1"/>
      <c r="N692" s="1"/>
      <c r="O692" s="1133"/>
      <c r="P692" s="1133"/>
      <c r="Q692" s="1133"/>
      <c r="R692" s="1133"/>
      <c r="S692" s="1133"/>
      <c r="T692" s="1133"/>
      <c r="U692" s="1133"/>
      <c r="V692" s="1133"/>
      <c r="W692" s="1133"/>
      <c r="X692" s="1133"/>
      <c r="Y692" s="1133"/>
      <c r="Z692" s="1133"/>
      <c r="AA692" s="1133"/>
      <c r="AB692" s="1133"/>
      <c r="AC692" s="1133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</row>
    <row r="693" spans="1:42" ht="15.75" customHeight="1" x14ac:dyDescent="0.2">
      <c r="A693" s="1"/>
      <c r="B693" s="1"/>
      <c r="C693" s="1"/>
      <c r="D693" s="1"/>
      <c r="E693" s="1133"/>
      <c r="F693" s="1133"/>
      <c r="G693" s="1133"/>
      <c r="H693" s="1"/>
      <c r="I693" s="1"/>
      <c r="J693" s="1"/>
      <c r="K693" s="1"/>
      <c r="L693" s="1"/>
      <c r="M693" s="1"/>
      <c r="N693" s="1"/>
      <c r="O693" s="1133"/>
      <c r="P693" s="1133"/>
      <c r="Q693" s="1133"/>
      <c r="R693" s="1133"/>
      <c r="S693" s="1133"/>
      <c r="T693" s="1133"/>
      <c r="U693" s="1133"/>
      <c r="V693" s="1133"/>
      <c r="W693" s="1133"/>
      <c r="X693" s="1133"/>
      <c r="Y693" s="1133"/>
      <c r="Z693" s="1133"/>
      <c r="AA693" s="1133"/>
      <c r="AB693" s="1133"/>
      <c r="AC693" s="1133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</row>
    <row r="694" spans="1:42" ht="15.75" customHeight="1" x14ac:dyDescent="0.2">
      <c r="A694" s="1"/>
      <c r="B694" s="1"/>
      <c r="C694" s="1"/>
      <c r="D694" s="1"/>
      <c r="E694" s="1133"/>
      <c r="F694" s="1133"/>
      <c r="G694" s="1133"/>
      <c r="H694" s="1"/>
      <c r="I694" s="1"/>
      <c r="J694" s="1"/>
      <c r="K694" s="1"/>
      <c r="L694" s="1"/>
      <c r="M694" s="1"/>
      <c r="N694" s="1"/>
      <c r="O694" s="1133"/>
      <c r="P694" s="1133"/>
      <c r="Q694" s="1133"/>
      <c r="R694" s="1133"/>
      <c r="S694" s="1133"/>
      <c r="T694" s="1133"/>
      <c r="U694" s="1133"/>
      <c r="V694" s="1133"/>
      <c r="W694" s="1133"/>
      <c r="X694" s="1133"/>
      <c r="Y694" s="1133"/>
      <c r="Z694" s="1133"/>
      <c r="AA694" s="1133"/>
      <c r="AB694" s="1133"/>
      <c r="AC694" s="1133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</row>
    <row r="695" spans="1:42" ht="15.75" customHeight="1" x14ac:dyDescent="0.2">
      <c r="A695" s="1"/>
      <c r="B695" s="1"/>
      <c r="C695" s="1"/>
      <c r="D695" s="1"/>
      <c r="E695" s="1133"/>
      <c r="F695" s="1133"/>
      <c r="G695" s="1133"/>
      <c r="H695" s="1"/>
      <c r="I695" s="1"/>
      <c r="J695" s="1"/>
      <c r="K695" s="1"/>
      <c r="L695" s="1"/>
      <c r="M695" s="1"/>
      <c r="N695" s="1"/>
      <c r="O695" s="1133"/>
      <c r="P695" s="1133"/>
      <c r="Q695" s="1133"/>
      <c r="R695" s="1133"/>
      <c r="S695" s="1133"/>
      <c r="T695" s="1133"/>
      <c r="U695" s="1133"/>
      <c r="V695" s="1133"/>
      <c r="W695" s="1133"/>
      <c r="X695" s="1133"/>
      <c r="Y695" s="1133"/>
      <c r="Z695" s="1133"/>
      <c r="AA695" s="1133"/>
      <c r="AB695" s="1133"/>
      <c r="AC695" s="1133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</row>
    <row r="696" spans="1:42" ht="15.75" customHeight="1" x14ac:dyDescent="0.2">
      <c r="A696" s="1"/>
      <c r="B696" s="1"/>
      <c r="C696" s="1"/>
      <c r="D696" s="1"/>
      <c r="E696" s="1133"/>
      <c r="F696" s="1133"/>
      <c r="G696" s="1133"/>
      <c r="H696" s="1"/>
      <c r="I696" s="1"/>
      <c r="J696" s="1"/>
      <c r="K696" s="1"/>
      <c r="L696" s="1"/>
      <c r="M696" s="1"/>
      <c r="N696" s="1"/>
      <c r="O696" s="1133"/>
      <c r="P696" s="1133"/>
      <c r="Q696" s="1133"/>
      <c r="R696" s="1133"/>
      <c r="S696" s="1133"/>
      <c r="T696" s="1133"/>
      <c r="U696" s="1133"/>
      <c r="V696" s="1133"/>
      <c r="W696" s="1133"/>
      <c r="X696" s="1133"/>
      <c r="Y696" s="1133"/>
      <c r="Z696" s="1133"/>
      <c r="AA696" s="1133"/>
      <c r="AB696" s="1133"/>
      <c r="AC696" s="1133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</row>
    <row r="697" spans="1:42" ht="15.75" customHeight="1" x14ac:dyDescent="0.2">
      <c r="A697" s="1"/>
      <c r="B697" s="1"/>
      <c r="C697" s="1"/>
      <c r="D697" s="1"/>
      <c r="E697" s="1133"/>
      <c r="F697" s="1133"/>
      <c r="G697" s="1133"/>
      <c r="H697" s="1"/>
      <c r="I697" s="1"/>
      <c r="J697" s="1"/>
      <c r="K697" s="1"/>
      <c r="L697" s="1"/>
      <c r="M697" s="1"/>
      <c r="N697" s="1"/>
      <c r="O697" s="1133"/>
      <c r="P697" s="1133"/>
      <c r="Q697" s="1133"/>
      <c r="R697" s="1133"/>
      <c r="S697" s="1133"/>
      <c r="T697" s="1133"/>
      <c r="U697" s="1133"/>
      <c r="V697" s="1133"/>
      <c r="W697" s="1133"/>
      <c r="X697" s="1133"/>
      <c r="Y697" s="1133"/>
      <c r="Z697" s="1133"/>
      <c r="AA697" s="1133"/>
      <c r="AB697" s="1133"/>
      <c r="AC697" s="1133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</row>
    <row r="698" spans="1:42" ht="15.75" customHeight="1" x14ac:dyDescent="0.2">
      <c r="A698" s="1"/>
      <c r="B698" s="1"/>
      <c r="C698" s="1"/>
      <c r="D698" s="1"/>
      <c r="E698" s="1133"/>
      <c r="F698" s="1133"/>
      <c r="G698" s="1133"/>
      <c r="H698" s="1"/>
      <c r="I698" s="1"/>
      <c r="J698" s="1"/>
      <c r="K698" s="1"/>
      <c r="L698" s="1"/>
      <c r="M698" s="1"/>
      <c r="N698" s="1"/>
      <c r="O698" s="1133"/>
      <c r="P698" s="1133"/>
      <c r="Q698" s="1133"/>
      <c r="R698" s="1133"/>
      <c r="S698" s="1133"/>
      <c r="T698" s="1133"/>
      <c r="U698" s="1133"/>
      <c r="V698" s="1133"/>
      <c r="W698" s="1133"/>
      <c r="X698" s="1133"/>
      <c r="Y698" s="1133"/>
      <c r="Z698" s="1133"/>
      <c r="AA698" s="1133"/>
      <c r="AB698" s="1133"/>
      <c r="AC698" s="1133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</row>
    <row r="699" spans="1:42" ht="15.75" customHeight="1" x14ac:dyDescent="0.2">
      <c r="A699" s="1"/>
      <c r="B699" s="1"/>
      <c r="C699" s="1"/>
      <c r="D699" s="1"/>
      <c r="E699" s="1133"/>
      <c r="F699" s="1133"/>
      <c r="G699" s="1133"/>
      <c r="H699" s="1"/>
      <c r="I699" s="1"/>
      <c r="J699" s="1"/>
      <c r="K699" s="1"/>
      <c r="L699" s="1"/>
      <c r="M699" s="1"/>
      <c r="N699" s="1"/>
      <c r="O699" s="1133"/>
      <c r="P699" s="1133"/>
      <c r="Q699" s="1133"/>
      <c r="R699" s="1133"/>
      <c r="S699" s="1133"/>
      <c r="T699" s="1133"/>
      <c r="U699" s="1133"/>
      <c r="V699" s="1133"/>
      <c r="W699" s="1133"/>
      <c r="X699" s="1133"/>
      <c r="Y699" s="1133"/>
      <c r="Z699" s="1133"/>
      <c r="AA699" s="1133"/>
      <c r="AB699" s="1133"/>
      <c r="AC699" s="1133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</row>
    <row r="700" spans="1:42" ht="15.75" customHeight="1" x14ac:dyDescent="0.2">
      <c r="A700" s="1"/>
      <c r="B700" s="1"/>
      <c r="C700" s="1"/>
      <c r="D700" s="1"/>
      <c r="E700" s="1133"/>
      <c r="F700" s="1133"/>
      <c r="G700" s="1133"/>
      <c r="H700" s="1"/>
      <c r="I700" s="1"/>
      <c r="J700" s="1"/>
      <c r="K700" s="1"/>
      <c r="L700" s="1"/>
      <c r="M700" s="1"/>
      <c r="N700" s="1"/>
      <c r="O700" s="1133"/>
      <c r="P700" s="1133"/>
      <c r="Q700" s="1133"/>
      <c r="R700" s="1133"/>
      <c r="S700" s="1133"/>
      <c r="T700" s="1133"/>
      <c r="U700" s="1133"/>
      <c r="V700" s="1133"/>
      <c r="W700" s="1133"/>
      <c r="X700" s="1133"/>
      <c r="Y700" s="1133"/>
      <c r="Z700" s="1133"/>
      <c r="AA700" s="1133"/>
      <c r="AB700" s="1133"/>
      <c r="AC700" s="1133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</row>
    <row r="701" spans="1:42" ht="15.75" customHeight="1" x14ac:dyDescent="0.2">
      <c r="A701" s="1"/>
      <c r="B701" s="1"/>
      <c r="C701" s="1"/>
      <c r="D701" s="1"/>
      <c r="E701" s="1133"/>
      <c r="F701" s="1133"/>
      <c r="G701" s="1133"/>
      <c r="H701" s="1"/>
      <c r="I701" s="1"/>
      <c r="J701" s="1"/>
      <c r="K701" s="1"/>
      <c r="L701" s="1"/>
      <c r="M701" s="1"/>
      <c r="N701" s="1"/>
      <c r="O701" s="1133"/>
      <c r="P701" s="1133"/>
      <c r="Q701" s="1133"/>
      <c r="R701" s="1133"/>
      <c r="S701" s="1133"/>
      <c r="T701" s="1133"/>
      <c r="U701" s="1133"/>
      <c r="V701" s="1133"/>
      <c r="W701" s="1133"/>
      <c r="X701" s="1133"/>
      <c r="Y701" s="1133"/>
      <c r="Z701" s="1133"/>
      <c r="AA701" s="1133"/>
      <c r="AB701" s="1133"/>
      <c r="AC701" s="1133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</row>
    <row r="702" spans="1:42" ht="15.75" customHeight="1" x14ac:dyDescent="0.2">
      <c r="A702" s="1"/>
      <c r="B702" s="1"/>
      <c r="C702" s="1"/>
      <c r="D702" s="1"/>
      <c r="E702" s="1133"/>
      <c r="F702" s="1133"/>
      <c r="G702" s="1133"/>
      <c r="H702" s="1"/>
      <c r="I702" s="1"/>
      <c r="J702" s="1"/>
      <c r="K702" s="1"/>
      <c r="L702" s="1"/>
      <c r="M702" s="1"/>
      <c r="N702" s="1"/>
      <c r="O702" s="1133"/>
      <c r="P702" s="1133"/>
      <c r="Q702" s="1133"/>
      <c r="R702" s="1133"/>
      <c r="S702" s="1133"/>
      <c r="T702" s="1133"/>
      <c r="U702" s="1133"/>
      <c r="V702" s="1133"/>
      <c r="W702" s="1133"/>
      <c r="X702" s="1133"/>
      <c r="Y702" s="1133"/>
      <c r="Z702" s="1133"/>
      <c r="AA702" s="1133"/>
      <c r="AB702" s="1133"/>
      <c r="AC702" s="1133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</row>
    <row r="703" spans="1:42" ht="15.75" customHeight="1" x14ac:dyDescent="0.2">
      <c r="A703" s="1"/>
      <c r="B703" s="1"/>
      <c r="C703" s="1"/>
      <c r="D703" s="1"/>
      <c r="E703" s="1133"/>
      <c r="F703" s="1133"/>
      <c r="G703" s="1133"/>
      <c r="H703" s="1"/>
      <c r="I703" s="1"/>
      <c r="J703" s="1"/>
      <c r="K703" s="1"/>
      <c r="L703" s="1"/>
      <c r="M703" s="1"/>
      <c r="N703" s="1"/>
      <c r="O703" s="1133"/>
      <c r="P703" s="1133"/>
      <c r="Q703" s="1133"/>
      <c r="R703" s="1133"/>
      <c r="S703" s="1133"/>
      <c r="T703" s="1133"/>
      <c r="U703" s="1133"/>
      <c r="V703" s="1133"/>
      <c r="W703" s="1133"/>
      <c r="X703" s="1133"/>
      <c r="Y703" s="1133"/>
      <c r="Z703" s="1133"/>
      <c r="AA703" s="1133"/>
      <c r="AB703" s="1133"/>
      <c r="AC703" s="1133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</row>
    <row r="704" spans="1:42" ht="15.75" customHeight="1" x14ac:dyDescent="0.2">
      <c r="A704" s="1"/>
      <c r="B704" s="1"/>
      <c r="C704" s="1"/>
      <c r="D704" s="1"/>
      <c r="E704" s="1133"/>
      <c r="F704" s="1133"/>
      <c r="G704" s="1133"/>
      <c r="H704" s="1"/>
      <c r="I704" s="1"/>
      <c r="J704" s="1"/>
      <c r="K704" s="1"/>
      <c r="L704" s="1"/>
      <c r="M704" s="1"/>
      <c r="N704" s="1"/>
      <c r="O704" s="1133"/>
      <c r="P704" s="1133"/>
      <c r="Q704" s="1133"/>
      <c r="R704" s="1133"/>
      <c r="S704" s="1133"/>
      <c r="T704" s="1133"/>
      <c r="U704" s="1133"/>
      <c r="V704" s="1133"/>
      <c r="W704" s="1133"/>
      <c r="X704" s="1133"/>
      <c r="Y704" s="1133"/>
      <c r="Z704" s="1133"/>
      <c r="AA704" s="1133"/>
      <c r="AB704" s="1133"/>
      <c r="AC704" s="1133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</row>
    <row r="705" spans="1:42" ht="15.75" customHeight="1" x14ac:dyDescent="0.2">
      <c r="A705" s="1"/>
      <c r="B705" s="1"/>
      <c r="C705" s="1"/>
      <c r="D705" s="1"/>
      <c r="E705" s="1133"/>
      <c r="F705" s="1133"/>
      <c r="G705" s="1133"/>
      <c r="H705" s="1"/>
      <c r="I705" s="1"/>
      <c r="J705" s="1"/>
      <c r="K705" s="1"/>
      <c r="L705" s="1"/>
      <c r="M705" s="1"/>
      <c r="N705" s="1"/>
      <c r="O705" s="1133"/>
      <c r="P705" s="1133"/>
      <c r="Q705" s="1133"/>
      <c r="R705" s="1133"/>
      <c r="S705" s="1133"/>
      <c r="T705" s="1133"/>
      <c r="U705" s="1133"/>
      <c r="V705" s="1133"/>
      <c r="W705" s="1133"/>
      <c r="X705" s="1133"/>
      <c r="Y705" s="1133"/>
      <c r="Z705" s="1133"/>
      <c r="AA705" s="1133"/>
      <c r="AB705" s="1133"/>
      <c r="AC705" s="1133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</row>
    <row r="706" spans="1:42" ht="15.75" customHeight="1" x14ac:dyDescent="0.2">
      <c r="A706" s="1"/>
      <c r="B706" s="1"/>
      <c r="C706" s="1"/>
      <c r="D706" s="1"/>
      <c r="E706" s="1133"/>
      <c r="F706" s="1133"/>
      <c r="G706" s="1133"/>
      <c r="H706" s="1"/>
      <c r="I706" s="1"/>
      <c r="J706" s="1"/>
      <c r="K706" s="1"/>
      <c r="L706" s="1"/>
      <c r="M706" s="1"/>
      <c r="N706" s="1"/>
      <c r="O706" s="1133"/>
      <c r="P706" s="1133"/>
      <c r="Q706" s="1133"/>
      <c r="R706" s="1133"/>
      <c r="S706" s="1133"/>
      <c r="T706" s="1133"/>
      <c r="U706" s="1133"/>
      <c r="V706" s="1133"/>
      <c r="W706" s="1133"/>
      <c r="X706" s="1133"/>
      <c r="Y706" s="1133"/>
      <c r="Z706" s="1133"/>
      <c r="AA706" s="1133"/>
      <c r="AB706" s="1133"/>
      <c r="AC706" s="1133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</row>
    <row r="707" spans="1:42" ht="15.75" customHeight="1" x14ac:dyDescent="0.2">
      <c r="A707" s="1"/>
      <c r="B707" s="1"/>
      <c r="C707" s="1"/>
      <c r="D707" s="1"/>
      <c r="E707" s="1133"/>
      <c r="F707" s="1133"/>
      <c r="G707" s="1133"/>
      <c r="H707" s="1"/>
      <c r="I707" s="1"/>
      <c r="J707" s="1"/>
      <c r="K707" s="1"/>
      <c r="L707" s="1"/>
      <c r="M707" s="1"/>
      <c r="N707" s="1"/>
      <c r="O707" s="1133"/>
      <c r="P707" s="1133"/>
      <c r="Q707" s="1133"/>
      <c r="R707" s="1133"/>
      <c r="S707" s="1133"/>
      <c r="T707" s="1133"/>
      <c r="U707" s="1133"/>
      <c r="V707" s="1133"/>
      <c r="W707" s="1133"/>
      <c r="X707" s="1133"/>
      <c r="Y707" s="1133"/>
      <c r="Z707" s="1133"/>
      <c r="AA707" s="1133"/>
      <c r="AB707" s="1133"/>
      <c r="AC707" s="1133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</row>
    <row r="708" spans="1:42" ht="15.75" customHeight="1" x14ac:dyDescent="0.2">
      <c r="A708" s="1"/>
      <c r="B708" s="1"/>
      <c r="C708" s="1"/>
      <c r="D708" s="1"/>
      <c r="E708" s="1133"/>
      <c r="F708" s="1133"/>
      <c r="G708" s="1133"/>
      <c r="H708" s="1"/>
      <c r="I708" s="1"/>
      <c r="J708" s="1"/>
      <c r="K708" s="1"/>
      <c r="L708" s="1"/>
      <c r="M708" s="1"/>
      <c r="N708" s="1"/>
      <c r="O708" s="1133"/>
      <c r="P708" s="1133"/>
      <c r="Q708" s="1133"/>
      <c r="R708" s="1133"/>
      <c r="S708" s="1133"/>
      <c r="T708" s="1133"/>
      <c r="U708" s="1133"/>
      <c r="V708" s="1133"/>
      <c r="W708" s="1133"/>
      <c r="X708" s="1133"/>
      <c r="Y708" s="1133"/>
      <c r="Z708" s="1133"/>
      <c r="AA708" s="1133"/>
      <c r="AB708" s="1133"/>
      <c r="AC708" s="1133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</row>
    <row r="709" spans="1:42" ht="15.75" customHeight="1" x14ac:dyDescent="0.2">
      <c r="A709" s="1"/>
      <c r="B709" s="1"/>
      <c r="C709" s="1"/>
      <c r="D709" s="1"/>
      <c r="E709" s="1133"/>
      <c r="F709" s="1133"/>
      <c r="G709" s="1133"/>
      <c r="H709" s="1"/>
      <c r="I709" s="1"/>
      <c r="J709" s="1"/>
      <c r="K709" s="1"/>
      <c r="L709" s="1"/>
      <c r="M709" s="1"/>
      <c r="N709" s="1"/>
      <c r="O709" s="1133"/>
      <c r="P709" s="1133"/>
      <c r="Q709" s="1133"/>
      <c r="R709" s="1133"/>
      <c r="S709" s="1133"/>
      <c r="T709" s="1133"/>
      <c r="U709" s="1133"/>
      <c r="V709" s="1133"/>
      <c r="W709" s="1133"/>
      <c r="X709" s="1133"/>
      <c r="Y709" s="1133"/>
      <c r="Z709" s="1133"/>
      <c r="AA709" s="1133"/>
      <c r="AB709" s="1133"/>
      <c r="AC709" s="1133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</row>
    <row r="710" spans="1:42" ht="15.75" customHeight="1" x14ac:dyDescent="0.2">
      <c r="A710" s="1"/>
      <c r="B710" s="1"/>
      <c r="C710" s="1"/>
      <c r="D710" s="1"/>
      <c r="E710" s="1133"/>
      <c r="F710" s="1133"/>
      <c r="G710" s="1133"/>
      <c r="H710" s="1"/>
      <c r="I710" s="1"/>
      <c r="J710" s="1"/>
      <c r="K710" s="1"/>
      <c r="L710" s="1"/>
      <c r="M710" s="1"/>
      <c r="N710" s="1"/>
      <c r="O710" s="1133"/>
      <c r="P710" s="1133"/>
      <c r="Q710" s="1133"/>
      <c r="R710" s="1133"/>
      <c r="S710" s="1133"/>
      <c r="T710" s="1133"/>
      <c r="U710" s="1133"/>
      <c r="V710" s="1133"/>
      <c r="W710" s="1133"/>
      <c r="X710" s="1133"/>
      <c r="Y710" s="1133"/>
      <c r="Z710" s="1133"/>
      <c r="AA710" s="1133"/>
      <c r="AB710" s="1133"/>
      <c r="AC710" s="1133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</row>
    <row r="711" spans="1:42" ht="15.75" customHeight="1" x14ac:dyDescent="0.2">
      <c r="A711" s="1"/>
      <c r="B711" s="1"/>
      <c r="C711" s="1"/>
      <c r="D711" s="1"/>
      <c r="E711" s="1133"/>
      <c r="F711" s="1133"/>
      <c r="G711" s="1133"/>
      <c r="H711" s="1"/>
      <c r="I711" s="1"/>
      <c r="J711" s="1"/>
      <c r="K711" s="1"/>
      <c r="L711" s="1"/>
      <c r="M711" s="1"/>
      <c r="N711" s="1"/>
      <c r="O711" s="1133"/>
      <c r="P711" s="1133"/>
      <c r="Q711" s="1133"/>
      <c r="R711" s="1133"/>
      <c r="S711" s="1133"/>
      <c r="T711" s="1133"/>
      <c r="U711" s="1133"/>
      <c r="V711" s="1133"/>
      <c r="W711" s="1133"/>
      <c r="X711" s="1133"/>
      <c r="Y711" s="1133"/>
      <c r="Z711" s="1133"/>
      <c r="AA711" s="1133"/>
      <c r="AB711" s="1133"/>
      <c r="AC711" s="1133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</row>
    <row r="712" spans="1:42" ht="15.75" customHeight="1" x14ac:dyDescent="0.2">
      <c r="A712" s="1"/>
      <c r="B712" s="1"/>
      <c r="C712" s="1"/>
      <c r="D712" s="1"/>
      <c r="E712" s="1133"/>
      <c r="F712" s="1133"/>
      <c r="G712" s="1133"/>
      <c r="H712" s="1"/>
      <c r="I712" s="1"/>
      <c r="J712" s="1"/>
      <c r="K712" s="1"/>
      <c r="L712" s="1"/>
      <c r="M712" s="1"/>
      <c r="N712" s="1"/>
      <c r="O712" s="1133"/>
      <c r="P712" s="1133"/>
      <c r="Q712" s="1133"/>
      <c r="R712" s="1133"/>
      <c r="S712" s="1133"/>
      <c r="T712" s="1133"/>
      <c r="U712" s="1133"/>
      <c r="V712" s="1133"/>
      <c r="W712" s="1133"/>
      <c r="X712" s="1133"/>
      <c r="Y712" s="1133"/>
      <c r="Z712" s="1133"/>
      <c r="AA712" s="1133"/>
      <c r="AB712" s="1133"/>
      <c r="AC712" s="1133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</row>
    <row r="713" spans="1:42" ht="15.75" customHeight="1" x14ac:dyDescent="0.2">
      <c r="A713" s="1"/>
      <c r="B713" s="1"/>
      <c r="C713" s="1"/>
      <c r="D713" s="1"/>
      <c r="E713" s="1133"/>
      <c r="F713" s="1133"/>
      <c r="G713" s="1133"/>
      <c r="H713" s="1"/>
      <c r="I713" s="1"/>
      <c r="J713" s="1"/>
      <c r="K713" s="1"/>
      <c r="L713" s="1"/>
      <c r="M713" s="1"/>
      <c r="N713" s="1"/>
      <c r="O713" s="1133"/>
      <c r="P713" s="1133"/>
      <c r="Q713" s="1133"/>
      <c r="R713" s="1133"/>
      <c r="S713" s="1133"/>
      <c r="T713" s="1133"/>
      <c r="U713" s="1133"/>
      <c r="V713" s="1133"/>
      <c r="W713" s="1133"/>
      <c r="X713" s="1133"/>
      <c r="Y713" s="1133"/>
      <c r="Z713" s="1133"/>
      <c r="AA713" s="1133"/>
      <c r="AB713" s="1133"/>
      <c r="AC713" s="1133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</row>
    <row r="714" spans="1:42" ht="15.75" customHeight="1" x14ac:dyDescent="0.2">
      <c r="A714" s="1"/>
      <c r="B714" s="1"/>
      <c r="C714" s="1"/>
      <c r="D714" s="1"/>
      <c r="E714" s="1133"/>
      <c r="F714" s="1133"/>
      <c r="G714" s="1133"/>
      <c r="H714" s="1"/>
      <c r="I714" s="1"/>
      <c r="J714" s="1"/>
      <c r="K714" s="1"/>
      <c r="L714" s="1"/>
      <c r="M714" s="1"/>
      <c r="N714" s="1"/>
      <c r="O714" s="1133"/>
      <c r="P714" s="1133"/>
      <c r="Q714" s="1133"/>
      <c r="R714" s="1133"/>
      <c r="S714" s="1133"/>
      <c r="T714" s="1133"/>
      <c r="U714" s="1133"/>
      <c r="V714" s="1133"/>
      <c r="W714" s="1133"/>
      <c r="X714" s="1133"/>
      <c r="Y714" s="1133"/>
      <c r="Z714" s="1133"/>
      <c r="AA714" s="1133"/>
      <c r="AB714" s="1133"/>
      <c r="AC714" s="1133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</row>
    <row r="715" spans="1:42" ht="15.75" customHeight="1" x14ac:dyDescent="0.2">
      <c r="A715" s="1"/>
      <c r="B715" s="1"/>
      <c r="C715" s="1"/>
      <c r="D715" s="1"/>
      <c r="E715" s="1133"/>
      <c r="F715" s="1133"/>
      <c r="G715" s="1133"/>
      <c r="H715" s="1"/>
      <c r="I715" s="1"/>
      <c r="J715" s="1"/>
      <c r="K715" s="1"/>
      <c r="L715" s="1"/>
      <c r="M715" s="1"/>
      <c r="N715" s="1"/>
      <c r="O715" s="1133"/>
      <c r="P715" s="1133"/>
      <c r="Q715" s="1133"/>
      <c r="R715" s="1133"/>
      <c r="S715" s="1133"/>
      <c r="T715" s="1133"/>
      <c r="U715" s="1133"/>
      <c r="V715" s="1133"/>
      <c r="W715" s="1133"/>
      <c r="X715" s="1133"/>
      <c r="Y715" s="1133"/>
      <c r="Z715" s="1133"/>
      <c r="AA715" s="1133"/>
      <c r="AB715" s="1133"/>
      <c r="AC715" s="1133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</row>
    <row r="716" spans="1:42" ht="15.75" customHeight="1" x14ac:dyDescent="0.2">
      <c r="A716" s="1"/>
      <c r="B716" s="1"/>
      <c r="C716" s="1"/>
      <c r="D716" s="1"/>
      <c r="E716" s="1133"/>
      <c r="F716" s="1133"/>
      <c r="G716" s="1133"/>
      <c r="H716" s="1"/>
      <c r="I716" s="1"/>
      <c r="J716" s="1"/>
      <c r="K716" s="1"/>
      <c r="L716" s="1"/>
      <c r="M716" s="1"/>
      <c r="N716" s="1"/>
      <c r="O716" s="1133"/>
      <c r="P716" s="1133"/>
      <c r="Q716" s="1133"/>
      <c r="R716" s="1133"/>
      <c r="S716" s="1133"/>
      <c r="T716" s="1133"/>
      <c r="U716" s="1133"/>
      <c r="V716" s="1133"/>
      <c r="W716" s="1133"/>
      <c r="X716" s="1133"/>
      <c r="Y716" s="1133"/>
      <c r="Z716" s="1133"/>
      <c r="AA716" s="1133"/>
      <c r="AB716" s="1133"/>
      <c r="AC716" s="1133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</row>
    <row r="717" spans="1:42" ht="15.75" customHeight="1" x14ac:dyDescent="0.2">
      <c r="A717" s="1"/>
      <c r="B717" s="1"/>
      <c r="C717" s="1"/>
      <c r="D717" s="1"/>
      <c r="E717" s="1133"/>
      <c r="F717" s="1133"/>
      <c r="G717" s="1133"/>
      <c r="H717" s="1"/>
      <c r="I717" s="1"/>
      <c r="J717" s="1"/>
      <c r="K717" s="1"/>
      <c r="L717" s="1"/>
      <c r="M717" s="1"/>
      <c r="N717" s="1"/>
      <c r="O717" s="1133"/>
      <c r="P717" s="1133"/>
      <c r="Q717" s="1133"/>
      <c r="R717" s="1133"/>
      <c r="S717" s="1133"/>
      <c r="T717" s="1133"/>
      <c r="U717" s="1133"/>
      <c r="V717" s="1133"/>
      <c r="W717" s="1133"/>
      <c r="X717" s="1133"/>
      <c r="Y717" s="1133"/>
      <c r="Z717" s="1133"/>
      <c r="AA717" s="1133"/>
      <c r="AB717" s="1133"/>
      <c r="AC717" s="1133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</row>
    <row r="718" spans="1:42" ht="15.75" customHeight="1" x14ac:dyDescent="0.2">
      <c r="A718" s="1"/>
      <c r="B718" s="1"/>
      <c r="C718" s="1"/>
      <c r="D718" s="1"/>
      <c r="E718" s="1133"/>
      <c r="F718" s="1133"/>
      <c r="G718" s="1133"/>
      <c r="H718" s="1"/>
      <c r="I718" s="1"/>
      <c r="J718" s="1"/>
      <c r="K718" s="1"/>
      <c r="L718" s="1"/>
      <c r="M718" s="1"/>
      <c r="N718" s="1"/>
      <c r="O718" s="1133"/>
      <c r="P718" s="1133"/>
      <c r="Q718" s="1133"/>
      <c r="R718" s="1133"/>
      <c r="S718" s="1133"/>
      <c r="T718" s="1133"/>
      <c r="U718" s="1133"/>
      <c r="V718" s="1133"/>
      <c r="W718" s="1133"/>
      <c r="X718" s="1133"/>
      <c r="Y718" s="1133"/>
      <c r="Z718" s="1133"/>
      <c r="AA718" s="1133"/>
      <c r="AB718" s="1133"/>
      <c r="AC718" s="1133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</row>
    <row r="719" spans="1:42" ht="15.75" customHeight="1" x14ac:dyDescent="0.2">
      <c r="A719" s="1"/>
      <c r="B719" s="1"/>
      <c r="C719" s="1"/>
      <c r="D719" s="1"/>
      <c r="E719" s="1133"/>
      <c r="F719" s="1133"/>
      <c r="G719" s="1133"/>
      <c r="H719" s="1"/>
      <c r="I719" s="1"/>
      <c r="J719" s="1"/>
      <c r="K719" s="1"/>
      <c r="L719" s="1"/>
      <c r="M719" s="1"/>
      <c r="N719" s="1"/>
      <c r="O719" s="1133"/>
      <c r="P719" s="1133"/>
      <c r="Q719" s="1133"/>
      <c r="R719" s="1133"/>
      <c r="S719" s="1133"/>
      <c r="T719" s="1133"/>
      <c r="U719" s="1133"/>
      <c r="V719" s="1133"/>
      <c r="W719" s="1133"/>
      <c r="X719" s="1133"/>
      <c r="Y719" s="1133"/>
      <c r="Z719" s="1133"/>
      <c r="AA719" s="1133"/>
      <c r="AB719" s="1133"/>
      <c r="AC719" s="1133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</row>
    <row r="720" spans="1:42" ht="15.75" customHeight="1" x14ac:dyDescent="0.2">
      <c r="A720" s="1"/>
      <c r="B720" s="1"/>
      <c r="C720" s="1"/>
      <c r="D720" s="1"/>
      <c r="E720" s="1133"/>
      <c r="F720" s="1133"/>
      <c r="G720" s="1133"/>
      <c r="H720" s="1"/>
      <c r="I720" s="1"/>
      <c r="J720" s="1"/>
      <c r="K720" s="1"/>
      <c r="L720" s="1"/>
      <c r="M720" s="1"/>
      <c r="N720" s="1"/>
      <c r="O720" s="1133"/>
      <c r="P720" s="1133"/>
      <c r="Q720" s="1133"/>
      <c r="R720" s="1133"/>
      <c r="S720" s="1133"/>
      <c r="T720" s="1133"/>
      <c r="U720" s="1133"/>
      <c r="V720" s="1133"/>
      <c r="W720" s="1133"/>
      <c r="X720" s="1133"/>
      <c r="Y720" s="1133"/>
      <c r="Z720" s="1133"/>
      <c r="AA720" s="1133"/>
      <c r="AB720" s="1133"/>
      <c r="AC720" s="1133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</row>
    <row r="721" spans="1:42" ht="15.75" customHeight="1" x14ac:dyDescent="0.2">
      <c r="A721" s="1"/>
      <c r="B721" s="1"/>
      <c r="C721" s="1"/>
      <c r="D721" s="1"/>
      <c r="E721" s="1133"/>
      <c r="F721" s="1133"/>
      <c r="G721" s="1133"/>
      <c r="H721" s="1"/>
      <c r="I721" s="1"/>
      <c r="J721" s="1"/>
      <c r="K721" s="1"/>
      <c r="L721" s="1"/>
      <c r="M721" s="1"/>
      <c r="N721" s="1"/>
      <c r="O721" s="1133"/>
      <c r="P721" s="1133"/>
      <c r="Q721" s="1133"/>
      <c r="R721" s="1133"/>
      <c r="S721" s="1133"/>
      <c r="T721" s="1133"/>
      <c r="U721" s="1133"/>
      <c r="V721" s="1133"/>
      <c r="W721" s="1133"/>
      <c r="X721" s="1133"/>
      <c r="Y721" s="1133"/>
      <c r="Z721" s="1133"/>
      <c r="AA721" s="1133"/>
      <c r="AB721" s="1133"/>
      <c r="AC721" s="1133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</row>
    <row r="722" spans="1:42" ht="15.75" customHeight="1" x14ac:dyDescent="0.2">
      <c r="A722" s="1"/>
      <c r="B722" s="1"/>
      <c r="C722" s="1"/>
      <c r="D722" s="1"/>
      <c r="E722" s="1133"/>
      <c r="F722" s="1133"/>
      <c r="G722" s="1133"/>
      <c r="H722" s="1"/>
      <c r="I722" s="1"/>
      <c r="J722" s="1"/>
      <c r="K722" s="1"/>
      <c r="L722" s="1"/>
      <c r="M722" s="1"/>
      <c r="N722" s="1"/>
      <c r="O722" s="1133"/>
      <c r="P722" s="1133"/>
      <c r="Q722" s="1133"/>
      <c r="R722" s="1133"/>
      <c r="S722" s="1133"/>
      <c r="T722" s="1133"/>
      <c r="U722" s="1133"/>
      <c r="V722" s="1133"/>
      <c r="W722" s="1133"/>
      <c r="X722" s="1133"/>
      <c r="Y722" s="1133"/>
      <c r="Z722" s="1133"/>
      <c r="AA722" s="1133"/>
      <c r="AB722" s="1133"/>
      <c r="AC722" s="1133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</row>
    <row r="723" spans="1:42" ht="15.75" customHeight="1" x14ac:dyDescent="0.2">
      <c r="A723" s="1"/>
      <c r="B723" s="1"/>
      <c r="C723" s="1"/>
      <c r="D723" s="1"/>
      <c r="E723" s="1133"/>
      <c r="F723" s="1133"/>
      <c r="G723" s="1133"/>
      <c r="H723" s="1"/>
      <c r="I723" s="1"/>
      <c r="J723" s="1"/>
      <c r="K723" s="1"/>
      <c r="L723" s="1"/>
      <c r="M723" s="1"/>
      <c r="N723" s="1"/>
      <c r="O723" s="1133"/>
      <c r="P723" s="1133"/>
      <c r="Q723" s="1133"/>
      <c r="R723" s="1133"/>
      <c r="S723" s="1133"/>
      <c r="T723" s="1133"/>
      <c r="U723" s="1133"/>
      <c r="V723" s="1133"/>
      <c r="W723" s="1133"/>
      <c r="X723" s="1133"/>
      <c r="Y723" s="1133"/>
      <c r="Z723" s="1133"/>
      <c r="AA723" s="1133"/>
      <c r="AB723" s="1133"/>
      <c r="AC723" s="1133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</row>
    <row r="724" spans="1:42" ht="15.75" customHeight="1" x14ac:dyDescent="0.2">
      <c r="A724" s="1"/>
      <c r="B724" s="1"/>
      <c r="C724" s="1"/>
      <c r="D724" s="1"/>
      <c r="E724" s="1133"/>
      <c r="F724" s="1133"/>
      <c r="G724" s="1133"/>
      <c r="H724" s="1"/>
      <c r="I724" s="1"/>
      <c r="J724" s="1"/>
      <c r="K724" s="1"/>
      <c r="L724" s="1"/>
      <c r="M724" s="1"/>
      <c r="N724" s="1"/>
      <c r="O724" s="1133"/>
      <c r="P724" s="1133"/>
      <c r="Q724" s="1133"/>
      <c r="R724" s="1133"/>
      <c r="S724" s="1133"/>
      <c r="T724" s="1133"/>
      <c r="U724" s="1133"/>
      <c r="V724" s="1133"/>
      <c r="W724" s="1133"/>
      <c r="X724" s="1133"/>
      <c r="Y724" s="1133"/>
      <c r="Z724" s="1133"/>
      <c r="AA724" s="1133"/>
      <c r="AB724" s="1133"/>
      <c r="AC724" s="1133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</row>
    <row r="725" spans="1:42" ht="15.75" customHeight="1" x14ac:dyDescent="0.2">
      <c r="A725" s="1"/>
      <c r="B725" s="1"/>
      <c r="C725" s="1"/>
      <c r="D725" s="1"/>
      <c r="E725" s="1133"/>
      <c r="F725" s="1133"/>
      <c r="G725" s="1133"/>
      <c r="H725" s="1"/>
      <c r="I725" s="1"/>
      <c r="J725" s="1"/>
      <c r="K725" s="1"/>
      <c r="L725" s="1"/>
      <c r="M725" s="1"/>
      <c r="N725" s="1"/>
      <c r="O725" s="1133"/>
      <c r="P725" s="1133"/>
      <c r="Q725" s="1133"/>
      <c r="R725" s="1133"/>
      <c r="S725" s="1133"/>
      <c r="T725" s="1133"/>
      <c r="U725" s="1133"/>
      <c r="V725" s="1133"/>
      <c r="W725" s="1133"/>
      <c r="X725" s="1133"/>
      <c r="Y725" s="1133"/>
      <c r="Z725" s="1133"/>
      <c r="AA725" s="1133"/>
      <c r="AB725" s="1133"/>
      <c r="AC725" s="1133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</row>
    <row r="726" spans="1:42" ht="15.75" customHeight="1" x14ac:dyDescent="0.2">
      <c r="A726" s="1"/>
      <c r="B726" s="1"/>
      <c r="C726" s="1"/>
      <c r="D726" s="1"/>
      <c r="E726" s="1133"/>
      <c r="F726" s="1133"/>
      <c r="G726" s="1133"/>
      <c r="H726" s="1"/>
      <c r="I726" s="1"/>
      <c r="J726" s="1"/>
      <c r="K726" s="1"/>
      <c r="L726" s="1"/>
      <c r="M726" s="1"/>
      <c r="N726" s="1"/>
      <c r="O726" s="1133"/>
      <c r="P726" s="1133"/>
      <c r="Q726" s="1133"/>
      <c r="R726" s="1133"/>
      <c r="S726" s="1133"/>
      <c r="T726" s="1133"/>
      <c r="U726" s="1133"/>
      <c r="V726" s="1133"/>
      <c r="W726" s="1133"/>
      <c r="X726" s="1133"/>
      <c r="Y726" s="1133"/>
      <c r="Z726" s="1133"/>
      <c r="AA726" s="1133"/>
      <c r="AB726" s="1133"/>
      <c r="AC726" s="1133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</row>
    <row r="727" spans="1:42" ht="15.75" customHeight="1" x14ac:dyDescent="0.2">
      <c r="A727" s="1"/>
      <c r="B727" s="1"/>
      <c r="C727" s="1"/>
      <c r="D727" s="1"/>
      <c r="E727" s="1133"/>
      <c r="F727" s="1133"/>
      <c r="G727" s="1133"/>
      <c r="H727" s="1"/>
      <c r="I727" s="1"/>
      <c r="J727" s="1"/>
      <c r="K727" s="1"/>
      <c r="L727" s="1"/>
      <c r="M727" s="1"/>
      <c r="N727" s="1"/>
      <c r="O727" s="1133"/>
      <c r="P727" s="1133"/>
      <c r="Q727" s="1133"/>
      <c r="R727" s="1133"/>
      <c r="S727" s="1133"/>
      <c r="T727" s="1133"/>
      <c r="U727" s="1133"/>
      <c r="V727" s="1133"/>
      <c r="W727" s="1133"/>
      <c r="X727" s="1133"/>
      <c r="Y727" s="1133"/>
      <c r="Z727" s="1133"/>
      <c r="AA727" s="1133"/>
      <c r="AB727" s="1133"/>
      <c r="AC727" s="1133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</row>
    <row r="728" spans="1:42" ht="15.75" customHeight="1" x14ac:dyDescent="0.2">
      <c r="A728" s="1"/>
      <c r="B728" s="1"/>
      <c r="C728" s="1"/>
      <c r="D728" s="1"/>
      <c r="E728" s="1133"/>
      <c r="F728" s="1133"/>
      <c r="G728" s="1133"/>
      <c r="H728" s="1"/>
      <c r="I728" s="1"/>
      <c r="J728" s="1"/>
      <c r="K728" s="1"/>
      <c r="L728" s="1"/>
      <c r="M728" s="1"/>
      <c r="N728" s="1"/>
      <c r="O728" s="1133"/>
      <c r="P728" s="1133"/>
      <c r="Q728" s="1133"/>
      <c r="R728" s="1133"/>
      <c r="S728" s="1133"/>
      <c r="T728" s="1133"/>
      <c r="U728" s="1133"/>
      <c r="V728" s="1133"/>
      <c r="W728" s="1133"/>
      <c r="X728" s="1133"/>
      <c r="Y728" s="1133"/>
      <c r="Z728" s="1133"/>
      <c r="AA728" s="1133"/>
      <c r="AB728" s="1133"/>
      <c r="AC728" s="1133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</row>
    <row r="729" spans="1:42" ht="15.75" customHeight="1" x14ac:dyDescent="0.2">
      <c r="A729" s="1"/>
      <c r="B729" s="1"/>
      <c r="C729" s="1"/>
      <c r="D729" s="1"/>
      <c r="E729" s="1133"/>
      <c r="F729" s="1133"/>
      <c r="G729" s="1133"/>
      <c r="H729" s="1"/>
      <c r="I729" s="1"/>
      <c r="J729" s="1"/>
      <c r="K729" s="1"/>
      <c r="L729" s="1"/>
      <c r="M729" s="1"/>
      <c r="N729" s="1"/>
      <c r="O729" s="1133"/>
      <c r="P729" s="1133"/>
      <c r="Q729" s="1133"/>
      <c r="R729" s="1133"/>
      <c r="S729" s="1133"/>
      <c r="T729" s="1133"/>
      <c r="U729" s="1133"/>
      <c r="V729" s="1133"/>
      <c r="W729" s="1133"/>
      <c r="X729" s="1133"/>
      <c r="Y729" s="1133"/>
      <c r="Z729" s="1133"/>
      <c r="AA729" s="1133"/>
      <c r="AB729" s="1133"/>
      <c r="AC729" s="1133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</row>
    <row r="730" spans="1:42" ht="15.75" customHeight="1" x14ac:dyDescent="0.2">
      <c r="A730" s="1"/>
      <c r="B730" s="1"/>
      <c r="C730" s="1"/>
      <c r="D730" s="1"/>
      <c r="E730" s="1133"/>
      <c r="F730" s="1133"/>
      <c r="G730" s="1133"/>
      <c r="H730" s="1"/>
      <c r="I730" s="1"/>
      <c r="J730" s="1"/>
      <c r="K730" s="1"/>
      <c r="L730" s="1"/>
      <c r="M730" s="1"/>
      <c r="N730" s="1"/>
      <c r="O730" s="1133"/>
      <c r="P730" s="1133"/>
      <c r="Q730" s="1133"/>
      <c r="R730" s="1133"/>
      <c r="S730" s="1133"/>
      <c r="T730" s="1133"/>
      <c r="U730" s="1133"/>
      <c r="V730" s="1133"/>
      <c r="W730" s="1133"/>
      <c r="X730" s="1133"/>
      <c r="Y730" s="1133"/>
      <c r="Z730" s="1133"/>
      <c r="AA730" s="1133"/>
      <c r="AB730" s="1133"/>
      <c r="AC730" s="1133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</row>
    <row r="731" spans="1:42" ht="15.75" customHeight="1" x14ac:dyDescent="0.2">
      <c r="A731" s="1"/>
      <c r="B731" s="1"/>
      <c r="C731" s="1"/>
      <c r="D731" s="1"/>
      <c r="E731" s="1133"/>
      <c r="F731" s="1133"/>
      <c r="G731" s="1133"/>
      <c r="H731" s="1"/>
      <c r="I731" s="1"/>
      <c r="J731" s="1"/>
      <c r="K731" s="1"/>
      <c r="L731" s="1"/>
      <c r="M731" s="1"/>
      <c r="N731" s="1"/>
      <c r="O731" s="1133"/>
      <c r="P731" s="1133"/>
      <c r="Q731" s="1133"/>
      <c r="R731" s="1133"/>
      <c r="S731" s="1133"/>
      <c r="T731" s="1133"/>
      <c r="U731" s="1133"/>
      <c r="V731" s="1133"/>
      <c r="W731" s="1133"/>
      <c r="X731" s="1133"/>
      <c r="Y731" s="1133"/>
      <c r="Z731" s="1133"/>
      <c r="AA731" s="1133"/>
      <c r="AB731" s="1133"/>
      <c r="AC731" s="1133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</row>
    <row r="732" spans="1:42" ht="15.75" customHeight="1" x14ac:dyDescent="0.2">
      <c r="A732" s="1"/>
      <c r="B732" s="1"/>
      <c r="C732" s="1"/>
      <c r="D732" s="1"/>
      <c r="E732" s="1133"/>
      <c r="F732" s="1133"/>
      <c r="G732" s="1133"/>
      <c r="H732" s="1"/>
      <c r="I732" s="1"/>
      <c r="J732" s="1"/>
      <c r="K732" s="1"/>
      <c r="L732" s="1"/>
      <c r="M732" s="1"/>
      <c r="N732" s="1"/>
      <c r="O732" s="1133"/>
      <c r="P732" s="1133"/>
      <c r="Q732" s="1133"/>
      <c r="R732" s="1133"/>
      <c r="S732" s="1133"/>
      <c r="T732" s="1133"/>
      <c r="U732" s="1133"/>
      <c r="V732" s="1133"/>
      <c r="W732" s="1133"/>
      <c r="X732" s="1133"/>
      <c r="Y732" s="1133"/>
      <c r="Z732" s="1133"/>
      <c r="AA732" s="1133"/>
      <c r="AB732" s="1133"/>
      <c r="AC732" s="1133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</row>
    <row r="733" spans="1:42" ht="15.75" customHeight="1" x14ac:dyDescent="0.2">
      <c r="A733" s="1"/>
      <c r="B733" s="1"/>
      <c r="C733" s="1"/>
      <c r="D733" s="1"/>
      <c r="E733" s="1133"/>
      <c r="F733" s="1133"/>
      <c r="G733" s="1133"/>
      <c r="H733" s="1"/>
      <c r="I733" s="1"/>
      <c r="J733" s="1"/>
      <c r="K733" s="1"/>
      <c r="L733" s="1"/>
      <c r="M733" s="1"/>
      <c r="N733" s="1"/>
      <c r="O733" s="1133"/>
      <c r="P733" s="1133"/>
      <c r="Q733" s="1133"/>
      <c r="R733" s="1133"/>
      <c r="S733" s="1133"/>
      <c r="T733" s="1133"/>
      <c r="U733" s="1133"/>
      <c r="V733" s="1133"/>
      <c r="W733" s="1133"/>
      <c r="X733" s="1133"/>
      <c r="Y733" s="1133"/>
      <c r="Z733" s="1133"/>
      <c r="AA733" s="1133"/>
      <c r="AB733" s="1133"/>
      <c r="AC733" s="1133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</row>
    <row r="734" spans="1:42" ht="15.75" customHeight="1" x14ac:dyDescent="0.2">
      <c r="A734" s="1"/>
      <c r="B734" s="1"/>
      <c r="C734" s="1"/>
      <c r="D734" s="1"/>
      <c r="E734" s="1133"/>
      <c r="F734" s="1133"/>
      <c r="G734" s="1133"/>
      <c r="H734" s="1"/>
      <c r="I734" s="1"/>
      <c r="J734" s="1"/>
      <c r="K734" s="1"/>
      <c r="L734" s="1"/>
      <c r="M734" s="1"/>
      <c r="N734" s="1"/>
      <c r="O734" s="1133"/>
      <c r="P734" s="1133"/>
      <c r="Q734" s="1133"/>
      <c r="R734" s="1133"/>
      <c r="S734" s="1133"/>
      <c r="T734" s="1133"/>
      <c r="U734" s="1133"/>
      <c r="V734" s="1133"/>
      <c r="W734" s="1133"/>
      <c r="X734" s="1133"/>
      <c r="Y734" s="1133"/>
      <c r="Z734" s="1133"/>
      <c r="AA734" s="1133"/>
      <c r="AB734" s="1133"/>
      <c r="AC734" s="1133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</row>
    <row r="735" spans="1:42" ht="15.75" customHeight="1" x14ac:dyDescent="0.2">
      <c r="A735" s="1"/>
      <c r="B735" s="1"/>
      <c r="C735" s="1"/>
      <c r="D735" s="1"/>
      <c r="E735" s="1133"/>
      <c r="F735" s="1133"/>
      <c r="G735" s="1133"/>
      <c r="H735" s="1"/>
      <c r="I735" s="1"/>
      <c r="J735" s="1"/>
      <c r="K735" s="1"/>
      <c r="L735" s="1"/>
      <c r="M735" s="1"/>
      <c r="N735" s="1"/>
      <c r="O735" s="1133"/>
      <c r="P735" s="1133"/>
      <c r="Q735" s="1133"/>
      <c r="R735" s="1133"/>
      <c r="S735" s="1133"/>
      <c r="T735" s="1133"/>
      <c r="U735" s="1133"/>
      <c r="V735" s="1133"/>
      <c r="W735" s="1133"/>
      <c r="X735" s="1133"/>
      <c r="Y735" s="1133"/>
      <c r="Z735" s="1133"/>
      <c r="AA735" s="1133"/>
      <c r="AB735" s="1133"/>
      <c r="AC735" s="1133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</row>
    <row r="736" spans="1:42" ht="15.75" customHeight="1" x14ac:dyDescent="0.2">
      <c r="A736" s="1"/>
      <c r="B736" s="1"/>
      <c r="C736" s="1"/>
      <c r="D736" s="1"/>
      <c r="E736" s="1133"/>
      <c r="F736" s="1133"/>
      <c r="G736" s="1133"/>
      <c r="H736" s="1"/>
      <c r="I736" s="1"/>
      <c r="J736" s="1"/>
      <c r="K736" s="1"/>
      <c r="L736" s="1"/>
      <c r="M736" s="1"/>
      <c r="N736" s="1"/>
      <c r="O736" s="1133"/>
      <c r="P736" s="1133"/>
      <c r="Q736" s="1133"/>
      <c r="R736" s="1133"/>
      <c r="S736" s="1133"/>
      <c r="T736" s="1133"/>
      <c r="U736" s="1133"/>
      <c r="V736" s="1133"/>
      <c r="W736" s="1133"/>
      <c r="X736" s="1133"/>
      <c r="Y736" s="1133"/>
      <c r="Z736" s="1133"/>
      <c r="AA736" s="1133"/>
      <c r="AB736" s="1133"/>
      <c r="AC736" s="1133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</row>
    <row r="737" spans="1:42" ht="15.75" customHeight="1" x14ac:dyDescent="0.2">
      <c r="A737" s="1"/>
      <c r="B737" s="1"/>
      <c r="C737" s="1"/>
      <c r="D737" s="1"/>
      <c r="E737" s="1133"/>
      <c r="F737" s="1133"/>
      <c r="G737" s="1133"/>
      <c r="H737" s="1"/>
      <c r="I737" s="1"/>
      <c r="J737" s="1"/>
      <c r="K737" s="1"/>
      <c r="L737" s="1"/>
      <c r="M737" s="1"/>
      <c r="N737" s="1"/>
      <c r="O737" s="1133"/>
      <c r="P737" s="1133"/>
      <c r="Q737" s="1133"/>
      <c r="R737" s="1133"/>
      <c r="S737" s="1133"/>
      <c r="T737" s="1133"/>
      <c r="U737" s="1133"/>
      <c r="V737" s="1133"/>
      <c r="W737" s="1133"/>
      <c r="X737" s="1133"/>
      <c r="Y737" s="1133"/>
      <c r="Z737" s="1133"/>
      <c r="AA737" s="1133"/>
      <c r="AB737" s="1133"/>
      <c r="AC737" s="1133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</row>
    <row r="738" spans="1:42" ht="15.75" customHeight="1" x14ac:dyDescent="0.2">
      <c r="A738" s="1"/>
      <c r="B738" s="1"/>
      <c r="C738" s="1"/>
      <c r="D738" s="1"/>
      <c r="E738" s="1133"/>
      <c r="F738" s="1133"/>
      <c r="G738" s="1133"/>
      <c r="H738" s="1"/>
      <c r="I738" s="1"/>
      <c r="J738" s="1"/>
      <c r="K738" s="1"/>
      <c r="L738" s="1"/>
      <c r="M738" s="1"/>
      <c r="N738" s="1"/>
      <c r="O738" s="1133"/>
      <c r="P738" s="1133"/>
      <c r="Q738" s="1133"/>
      <c r="R738" s="1133"/>
      <c r="S738" s="1133"/>
      <c r="T738" s="1133"/>
      <c r="U738" s="1133"/>
      <c r="V738" s="1133"/>
      <c r="W738" s="1133"/>
      <c r="X738" s="1133"/>
      <c r="Y738" s="1133"/>
      <c r="Z738" s="1133"/>
      <c r="AA738" s="1133"/>
      <c r="AB738" s="1133"/>
      <c r="AC738" s="1133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</row>
    <row r="739" spans="1:42" ht="15.75" customHeight="1" x14ac:dyDescent="0.2">
      <c r="A739" s="1"/>
      <c r="B739" s="1"/>
      <c r="C739" s="1"/>
      <c r="D739" s="1"/>
      <c r="E739" s="1133"/>
      <c r="F739" s="1133"/>
      <c r="G739" s="1133"/>
      <c r="H739" s="1"/>
      <c r="I739" s="1"/>
      <c r="J739" s="1"/>
      <c r="K739" s="1"/>
      <c r="L739" s="1"/>
      <c r="M739" s="1"/>
      <c r="N739" s="1"/>
      <c r="O739" s="1133"/>
      <c r="P739" s="1133"/>
      <c r="Q739" s="1133"/>
      <c r="R739" s="1133"/>
      <c r="S739" s="1133"/>
      <c r="T739" s="1133"/>
      <c r="U739" s="1133"/>
      <c r="V739" s="1133"/>
      <c r="W739" s="1133"/>
      <c r="X739" s="1133"/>
      <c r="Y739" s="1133"/>
      <c r="Z739" s="1133"/>
      <c r="AA739" s="1133"/>
      <c r="AB739" s="1133"/>
      <c r="AC739" s="1133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</row>
    <row r="740" spans="1:42" ht="15.75" customHeight="1" x14ac:dyDescent="0.2">
      <c r="A740" s="1"/>
      <c r="B740" s="1"/>
      <c r="C740" s="1"/>
      <c r="D740" s="1"/>
      <c r="E740" s="1133"/>
      <c r="F740" s="1133"/>
      <c r="G740" s="1133"/>
      <c r="H740" s="1"/>
      <c r="I740" s="1"/>
      <c r="J740" s="1"/>
      <c r="K740" s="1"/>
      <c r="L740" s="1"/>
      <c r="M740" s="1"/>
      <c r="N740" s="1"/>
      <c r="O740" s="1133"/>
      <c r="P740" s="1133"/>
      <c r="Q740" s="1133"/>
      <c r="R740" s="1133"/>
      <c r="S740" s="1133"/>
      <c r="T740" s="1133"/>
      <c r="U740" s="1133"/>
      <c r="V740" s="1133"/>
      <c r="W740" s="1133"/>
      <c r="X740" s="1133"/>
      <c r="Y740" s="1133"/>
      <c r="Z740" s="1133"/>
      <c r="AA740" s="1133"/>
      <c r="AB740" s="1133"/>
      <c r="AC740" s="1133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</row>
    <row r="741" spans="1:42" ht="15.75" customHeight="1" x14ac:dyDescent="0.2">
      <c r="A741" s="1"/>
      <c r="B741" s="1"/>
      <c r="C741" s="1"/>
      <c r="D741" s="1"/>
      <c r="E741" s="1133"/>
      <c r="F741" s="1133"/>
      <c r="G741" s="1133"/>
      <c r="H741" s="1"/>
      <c r="I741" s="1"/>
      <c r="J741" s="1"/>
      <c r="K741" s="1"/>
      <c r="L741" s="1"/>
      <c r="M741" s="1"/>
      <c r="N741" s="1"/>
      <c r="O741" s="1133"/>
      <c r="P741" s="1133"/>
      <c r="Q741" s="1133"/>
      <c r="R741" s="1133"/>
      <c r="S741" s="1133"/>
      <c r="T741" s="1133"/>
      <c r="U741" s="1133"/>
      <c r="V741" s="1133"/>
      <c r="W741" s="1133"/>
      <c r="X741" s="1133"/>
      <c r="Y741" s="1133"/>
      <c r="Z741" s="1133"/>
      <c r="AA741" s="1133"/>
      <c r="AB741" s="1133"/>
      <c r="AC741" s="1133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</row>
    <row r="742" spans="1:42" ht="15.75" customHeight="1" x14ac:dyDescent="0.2">
      <c r="A742" s="1"/>
      <c r="B742" s="1"/>
      <c r="C742" s="1"/>
      <c r="D742" s="1"/>
      <c r="E742" s="1133"/>
      <c r="F742" s="1133"/>
      <c r="G742" s="1133"/>
      <c r="H742" s="1"/>
      <c r="I742" s="1"/>
      <c r="J742" s="1"/>
      <c r="K742" s="1"/>
      <c r="L742" s="1"/>
      <c r="M742" s="1"/>
      <c r="N742" s="1"/>
      <c r="O742" s="1133"/>
      <c r="P742" s="1133"/>
      <c r="Q742" s="1133"/>
      <c r="R742" s="1133"/>
      <c r="S742" s="1133"/>
      <c r="T742" s="1133"/>
      <c r="U742" s="1133"/>
      <c r="V742" s="1133"/>
      <c r="W742" s="1133"/>
      <c r="X742" s="1133"/>
      <c r="Y742" s="1133"/>
      <c r="Z742" s="1133"/>
      <c r="AA742" s="1133"/>
      <c r="AB742" s="1133"/>
      <c r="AC742" s="1133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</row>
    <row r="743" spans="1:42" ht="15.75" customHeight="1" x14ac:dyDescent="0.2">
      <c r="A743" s="1"/>
      <c r="B743" s="1"/>
      <c r="C743" s="1"/>
      <c r="D743" s="1"/>
      <c r="E743" s="1133"/>
      <c r="F743" s="1133"/>
      <c r="G743" s="1133"/>
      <c r="H743" s="1"/>
      <c r="I743" s="1"/>
      <c r="J743" s="1"/>
      <c r="K743" s="1"/>
      <c r="L743" s="1"/>
      <c r="M743" s="1"/>
      <c r="N743" s="1"/>
      <c r="O743" s="1133"/>
      <c r="P743" s="1133"/>
      <c r="Q743" s="1133"/>
      <c r="R743" s="1133"/>
      <c r="S743" s="1133"/>
      <c r="T743" s="1133"/>
      <c r="U743" s="1133"/>
      <c r="V743" s="1133"/>
      <c r="W743" s="1133"/>
      <c r="X743" s="1133"/>
      <c r="Y743" s="1133"/>
      <c r="Z743" s="1133"/>
      <c r="AA743" s="1133"/>
      <c r="AB743" s="1133"/>
      <c r="AC743" s="1133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</row>
    <row r="744" spans="1:42" ht="15.75" customHeight="1" x14ac:dyDescent="0.2">
      <c r="A744" s="1"/>
      <c r="B744" s="1"/>
      <c r="C744" s="1"/>
      <c r="D744" s="1"/>
      <c r="E744" s="1133"/>
      <c r="F744" s="1133"/>
      <c r="G744" s="1133"/>
      <c r="H744" s="1"/>
      <c r="I744" s="1"/>
      <c r="J744" s="1"/>
      <c r="K744" s="1"/>
      <c r="L744" s="1"/>
      <c r="M744" s="1"/>
      <c r="N744" s="1"/>
      <c r="O744" s="1133"/>
      <c r="P744" s="1133"/>
      <c r="Q744" s="1133"/>
      <c r="R744" s="1133"/>
      <c r="S744" s="1133"/>
      <c r="T744" s="1133"/>
      <c r="U744" s="1133"/>
      <c r="V744" s="1133"/>
      <c r="W744" s="1133"/>
      <c r="X744" s="1133"/>
      <c r="Y744" s="1133"/>
      <c r="Z744" s="1133"/>
      <c r="AA744" s="1133"/>
      <c r="AB744" s="1133"/>
      <c r="AC744" s="1133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</row>
    <row r="745" spans="1:42" ht="15.75" customHeight="1" x14ac:dyDescent="0.2">
      <c r="A745" s="1"/>
      <c r="B745" s="1"/>
      <c r="C745" s="1"/>
      <c r="D745" s="1"/>
      <c r="E745" s="1133"/>
      <c r="F745" s="1133"/>
      <c r="G745" s="1133"/>
      <c r="H745" s="1"/>
      <c r="I745" s="1"/>
      <c r="J745" s="1"/>
      <c r="K745" s="1"/>
      <c r="L745" s="1"/>
      <c r="M745" s="1"/>
      <c r="N745" s="1"/>
      <c r="O745" s="1133"/>
      <c r="P745" s="1133"/>
      <c r="Q745" s="1133"/>
      <c r="R745" s="1133"/>
      <c r="S745" s="1133"/>
      <c r="T745" s="1133"/>
      <c r="U745" s="1133"/>
      <c r="V745" s="1133"/>
      <c r="W745" s="1133"/>
      <c r="X745" s="1133"/>
      <c r="Y745" s="1133"/>
      <c r="Z745" s="1133"/>
      <c r="AA745" s="1133"/>
      <c r="AB745" s="1133"/>
      <c r="AC745" s="1133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</row>
    <row r="746" spans="1:42" ht="15.75" customHeight="1" x14ac:dyDescent="0.2">
      <c r="A746" s="1"/>
      <c r="B746" s="1"/>
      <c r="C746" s="1"/>
      <c r="D746" s="1"/>
      <c r="E746" s="1133"/>
      <c r="F746" s="1133"/>
      <c r="G746" s="1133"/>
      <c r="H746" s="1"/>
      <c r="I746" s="1"/>
      <c r="J746" s="1"/>
      <c r="K746" s="1"/>
      <c r="L746" s="1"/>
      <c r="M746" s="1"/>
      <c r="N746" s="1"/>
      <c r="O746" s="1133"/>
      <c r="P746" s="1133"/>
      <c r="Q746" s="1133"/>
      <c r="R746" s="1133"/>
      <c r="S746" s="1133"/>
      <c r="T746" s="1133"/>
      <c r="U746" s="1133"/>
      <c r="V746" s="1133"/>
      <c r="W746" s="1133"/>
      <c r="X746" s="1133"/>
      <c r="Y746" s="1133"/>
      <c r="Z746" s="1133"/>
      <c r="AA746" s="1133"/>
      <c r="AB746" s="1133"/>
      <c r="AC746" s="1133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</row>
    <row r="747" spans="1:42" ht="15.75" customHeight="1" x14ac:dyDescent="0.2">
      <c r="A747" s="1"/>
      <c r="B747" s="1"/>
      <c r="C747" s="1"/>
      <c r="D747" s="1"/>
      <c r="E747" s="1133"/>
      <c r="F747" s="1133"/>
      <c r="G747" s="1133"/>
      <c r="H747" s="1"/>
      <c r="I747" s="1"/>
      <c r="J747" s="1"/>
      <c r="K747" s="1"/>
      <c r="L747" s="1"/>
      <c r="M747" s="1"/>
      <c r="N747" s="1"/>
      <c r="O747" s="1133"/>
      <c r="P747" s="1133"/>
      <c r="Q747" s="1133"/>
      <c r="R747" s="1133"/>
      <c r="S747" s="1133"/>
      <c r="T747" s="1133"/>
      <c r="U747" s="1133"/>
      <c r="V747" s="1133"/>
      <c r="W747" s="1133"/>
      <c r="X747" s="1133"/>
      <c r="Y747" s="1133"/>
      <c r="Z747" s="1133"/>
      <c r="AA747" s="1133"/>
      <c r="AB747" s="1133"/>
      <c r="AC747" s="1133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</row>
    <row r="748" spans="1:42" ht="15.75" customHeight="1" x14ac:dyDescent="0.2">
      <c r="A748" s="1"/>
      <c r="B748" s="1"/>
      <c r="C748" s="1"/>
      <c r="D748" s="1"/>
      <c r="E748" s="1133"/>
      <c r="F748" s="1133"/>
      <c r="G748" s="1133"/>
      <c r="H748" s="1"/>
      <c r="I748" s="1"/>
      <c r="J748" s="1"/>
      <c r="K748" s="1"/>
      <c r="L748" s="1"/>
      <c r="M748" s="1"/>
      <c r="N748" s="1"/>
      <c r="O748" s="1133"/>
      <c r="P748" s="1133"/>
      <c r="Q748" s="1133"/>
      <c r="R748" s="1133"/>
      <c r="S748" s="1133"/>
      <c r="T748" s="1133"/>
      <c r="U748" s="1133"/>
      <c r="V748" s="1133"/>
      <c r="W748" s="1133"/>
      <c r="X748" s="1133"/>
      <c r="Y748" s="1133"/>
      <c r="Z748" s="1133"/>
      <c r="AA748" s="1133"/>
      <c r="AB748" s="1133"/>
      <c r="AC748" s="1133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</row>
    <row r="749" spans="1:42" ht="15.75" customHeight="1" x14ac:dyDescent="0.2">
      <c r="A749" s="1"/>
      <c r="B749" s="1"/>
      <c r="C749" s="1"/>
      <c r="D749" s="1"/>
      <c r="E749" s="1133"/>
      <c r="F749" s="1133"/>
      <c r="G749" s="1133"/>
      <c r="H749" s="1"/>
      <c r="I749" s="1"/>
      <c r="J749" s="1"/>
      <c r="K749" s="1"/>
      <c r="L749" s="1"/>
      <c r="M749" s="1"/>
      <c r="N749" s="1"/>
      <c r="O749" s="1133"/>
      <c r="P749" s="1133"/>
      <c r="Q749" s="1133"/>
      <c r="R749" s="1133"/>
      <c r="S749" s="1133"/>
      <c r="T749" s="1133"/>
      <c r="U749" s="1133"/>
      <c r="V749" s="1133"/>
      <c r="W749" s="1133"/>
      <c r="X749" s="1133"/>
      <c r="Y749" s="1133"/>
      <c r="Z749" s="1133"/>
      <c r="AA749" s="1133"/>
      <c r="AB749" s="1133"/>
      <c r="AC749" s="1133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</row>
    <row r="750" spans="1:42" ht="15.75" customHeight="1" x14ac:dyDescent="0.2">
      <c r="A750" s="1"/>
      <c r="B750" s="1"/>
      <c r="C750" s="1"/>
      <c r="D750" s="1"/>
      <c r="E750" s="1133"/>
      <c r="F750" s="1133"/>
      <c r="G750" s="1133"/>
      <c r="H750" s="1"/>
      <c r="I750" s="1"/>
      <c r="J750" s="1"/>
      <c r="K750" s="1"/>
      <c r="L750" s="1"/>
      <c r="M750" s="1"/>
      <c r="N750" s="1"/>
      <c r="O750" s="1133"/>
      <c r="P750" s="1133"/>
      <c r="Q750" s="1133"/>
      <c r="R750" s="1133"/>
      <c r="S750" s="1133"/>
      <c r="T750" s="1133"/>
      <c r="U750" s="1133"/>
      <c r="V750" s="1133"/>
      <c r="W750" s="1133"/>
      <c r="X750" s="1133"/>
      <c r="Y750" s="1133"/>
      <c r="Z750" s="1133"/>
      <c r="AA750" s="1133"/>
      <c r="AB750" s="1133"/>
      <c r="AC750" s="1133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</row>
    <row r="751" spans="1:42" ht="15.75" customHeight="1" x14ac:dyDescent="0.2">
      <c r="A751" s="1"/>
      <c r="B751" s="1"/>
      <c r="C751" s="1"/>
      <c r="D751" s="1"/>
      <c r="E751" s="1133"/>
      <c r="F751" s="1133"/>
      <c r="G751" s="1133"/>
      <c r="H751" s="1"/>
      <c r="I751" s="1"/>
      <c r="J751" s="1"/>
      <c r="K751" s="1"/>
      <c r="L751" s="1"/>
      <c r="M751" s="1"/>
      <c r="N751" s="1"/>
      <c r="O751" s="1133"/>
      <c r="P751" s="1133"/>
      <c r="Q751" s="1133"/>
      <c r="R751" s="1133"/>
      <c r="S751" s="1133"/>
      <c r="T751" s="1133"/>
      <c r="U751" s="1133"/>
      <c r="V751" s="1133"/>
      <c r="W751" s="1133"/>
      <c r="X751" s="1133"/>
      <c r="Y751" s="1133"/>
      <c r="Z751" s="1133"/>
      <c r="AA751" s="1133"/>
      <c r="AB751" s="1133"/>
      <c r="AC751" s="1133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</row>
    <row r="752" spans="1:42" ht="15.75" customHeight="1" x14ac:dyDescent="0.2">
      <c r="A752" s="1"/>
      <c r="B752" s="1"/>
      <c r="C752" s="1"/>
      <c r="D752" s="1"/>
      <c r="E752" s="1133"/>
      <c r="F752" s="1133"/>
      <c r="G752" s="1133"/>
      <c r="H752" s="1"/>
      <c r="I752" s="1"/>
      <c r="J752" s="1"/>
      <c r="K752" s="1"/>
      <c r="L752" s="1"/>
      <c r="M752" s="1"/>
      <c r="N752" s="1"/>
      <c r="O752" s="1133"/>
      <c r="P752" s="1133"/>
      <c r="Q752" s="1133"/>
      <c r="R752" s="1133"/>
      <c r="S752" s="1133"/>
      <c r="T752" s="1133"/>
      <c r="U752" s="1133"/>
      <c r="V752" s="1133"/>
      <c r="W752" s="1133"/>
      <c r="X752" s="1133"/>
      <c r="Y752" s="1133"/>
      <c r="Z752" s="1133"/>
      <c r="AA752" s="1133"/>
      <c r="AB752" s="1133"/>
      <c r="AC752" s="1133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</row>
    <row r="753" spans="1:42" ht="15.75" customHeight="1" x14ac:dyDescent="0.2">
      <c r="A753" s="1"/>
      <c r="B753" s="1"/>
      <c r="C753" s="1"/>
      <c r="D753" s="1"/>
      <c r="E753" s="1133"/>
      <c r="F753" s="1133"/>
      <c r="G753" s="1133"/>
      <c r="H753" s="1"/>
      <c r="I753" s="1"/>
      <c r="J753" s="1"/>
      <c r="K753" s="1"/>
      <c r="L753" s="1"/>
      <c r="M753" s="1"/>
      <c r="N753" s="1"/>
      <c r="O753" s="1133"/>
      <c r="P753" s="1133"/>
      <c r="Q753" s="1133"/>
      <c r="R753" s="1133"/>
      <c r="S753" s="1133"/>
      <c r="T753" s="1133"/>
      <c r="U753" s="1133"/>
      <c r="V753" s="1133"/>
      <c r="W753" s="1133"/>
      <c r="X753" s="1133"/>
      <c r="Y753" s="1133"/>
      <c r="Z753" s="1133"/>
      <c r="AA753" s="1133"/>
      <c r="AB753" s="1133"/>
      <c r="AC753" s="1133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</row>
    <row r="754" spans="1:42" ht="15.75" customHeight="1" x14ac:dyDescent="0.2">
      <c r="A754" s="1"/>
      <c r="B754" s="1"/>
      <c r="C754" s="1"/>
      <c r="D754" s="1"/>
      <c r="E754" s="1133"/>
      <c r="F754" s="1133"/>
      <c r="G754" s="1133"/>
      <c r="H754" s="1"/>
      <c r="I754" s="1"/>
      <c r="J754" s="1"/>
      <c r="K754" s="1"/>
      <c r="L754" s="1"/>
      <c r="M754" s="1"/>
      <c r="N754" s="1"/>
      <c r="O754" s="1133"/>
      <c r="P754" s="1133"/>
      <c r="Q754" s="1133"/>
      <c r="R754" s="1133"/>
      <c r="S754" s="1133"/>
      <c r="T754" s="1133"/>
      <c r="U754" s="1133"/>
      <c r="V754" s="1133"/>
      <c r="W754" s="1133"/>
      <c r="X754" s="1133"/>
      <c r="Y754" s="1133"/>
      <c r="Z754" s="1133"/>
      <c r="AA754" s="1133"/>
      <c r="AB754" s="1133"/>
      <c r="AC754" s="1133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</row>
    <row r="755" spans="1:42" ht="15.75" customHeight="1" x14ac:dyDescent="0.2">
      <c r="A755" s="1"/>
      <c r="B755" s="1"/>
      <c r="C755" s="1"/>
      <c r="D755" s="1"/>
      <c r="E755" s="1133"/>
      <c r="F755" s="1133"/>
      <c r="G755" s="1133"/>
      <c r="H755" s="1"/>
      <c r="I755" s="1"/>
      <c r="J755" s="1"/>
      <c r="K755" s="1"/>
      <c r="L755" s="1"/>
      <c r="M755" s="1"/>
      <c r="N755" s="1"/>
      <c r="O755" s="1133"/>
      <c r="P755" s="1133"/>
      <c r="Q755" s="1133"/>
      <c r="R755" s="1133"/>
      <c r="S755" s="1133"/>
      <c r="T755" s="1133"/>
      <c r="U755" s="1133"/>
      <c r="V755" s="1133"/>
      <c r="W755" s="1133"/>
      <c r="X755" s="1133"/>
      <c r="Y755" s="1133"/>
      <c r="Z755" s="1133"/>
      <c r="AA755" s="1133"/>
      <c r="AB755" s="1133"/>
      <c r="AC755" s="1133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</row>
    <row r="756" spans="1:42" ht="15.75" customHeight="1" x14ac:dyDescent="0.2">
      <c r="A756" s="1"/>
      <c r="B756" s="1"/>
      <c r="C756" s="1"/>
      <c r="D756" s="1"/>
      <c r="E756" s="1133"/>
      <c r="F756" s="1133"/>
      <c r="G756" s="1133"/>
      <c r="H756" s="1"/>
      <c r="I756" s="1"/>
      <c r="J756" s="1"/>
      <c r="K756" s="1"/>
      <c r="L756" s="1"/>
      <c r="M756" s="1"/>
      <c r="N756" s="1"/>
      <c r="O756" s="1133"/>
      <c r="P756" s="1133"/>
      <c r="Q756" s="1133"/>
      <c r="R756" s="1133"/>
      <c r="S756" s="1133"/>
      <c r="T756" s="1133"/>
      <c r="U756" s="1133"/>
      <c r="V756" s="1133"/>
      <c r="W756" s="1133"/>
      <c r="X756" s="1133"/>
      <c r="Y756" s="1133"/>
      <c r="Z756" s="1133"/>
      <c r="AA756" s="1133"/>
      <c r="AB756" s="1133"/>
      <c r="AC756" s="1133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</row>
    <row r="757" spans="1:42" ht="15.75" customHeight="1" x14ac:dyDescent="0.2">
      <c r="A757" s="1"/>
      <c r="B757" s="1"/>
      <c r="C757" s="1"/>
      <c r="D757" s="1"/>
      <c r="E757" s="1133"/>
      <c r="F757" s="1133"/>
      <c r="G757" s="1133"/>
      <c r="H757" s="1"/>
      <c r="I757" s="1"/>
      <c r="J757" s="1"/>
      <c r="K757" s="1"/>
      <c r="L757" s="1"/>
      <c r="M757" s="1"/>
      <c r="N757" s="1"/>
      <c r="O757" s="1133"/>
      <c r="P757" s="1133"/>
      <c r="Q757" s="1133"/>
      <c r="R757" s="1133"/>
      <c r="S757" s="1133"/>
      <c r="T757" s="1133"/>
      <c r="U757" s="1133"/>
      <c r="V757" s="1133"/>
      <c r="W757" s="1133"/>
      <c r="X757" s="1133"/>
      <c r="Y757" s="1133"/>
      <c r="Z757" s="1133"/>
      <c r="AA757" s="1133"/>
      <c r="AB757" s="1133"/>
      <c r="AC757" s="1133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</row>
    <row r="758" spans="1:42" ht="15.75" customHeight="1" x14ac:dyDescent="0.2">
      <c r="A758" s="1"/>
      <c r="B758" s="1"/>
      <c r="C758" s="1"/>
      <c r="D758" s="1"/>
      <c r="E758" s="1133"/>
      <c r="F758" s="1133"/>
      <c r="G758" s="1133"/>
      <c r="H758" s="1"/>
      <c r="I758" s="1"/>
      <c r="J758" s="1"/>
      <c r="K758" s="1"/>
      <c r="L758" s="1"/>
      <c r="M758" s="1"/>
      <c r="N758" s="1"/>
      <c r="O758" s="1133"/>
      <c r="P758" s="1133"/>
      <c r="Q758" s="1133"/>
      <c r="R758" s="1133"/>
      <c r="S758" s="1133"/>
      <c r="T758" s="1133"/>
      <c r="U758" s="1133"/>
      <c r="V758" s="1133"/>
      <c r="W758" s="1133"/>
      <c r="X758" s="1133"/>
      <c r="Y758" s="1133"/>
      <c r="Z758" s="1133"/>
      <c r="AA758" s="1133"/>
      <c r="AB758" s="1133"/>
      <c r="AC758" s="1133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</row>
    <row r="759" spans="1:42" ht="15.75" customHeight="1" x14ac:dyDescent="0.2">
      <c r="A759" s="1"/>
      <c r="B759" s="1"/>
      <c r="C759" s="1"/>
      <c r="D759" s="1"/>
      <c r="E759" s="1133"/>
      <c r="F759" s="1133"/>
      <c r="G759" s="1133"/>
      <c r="H759" s="1"/>
      <c r="I759" s="1"/>
      <c r="J759" s="1"/>
      <c r="K759" s="1"/>
      <c r="L759" s="1"/>
      <c r="M759" s="1"/>
      <c r="N759" s="1"/>
      <c r="O759" s="1133"/>
      <c r="P759" s="1133"/>
      <c r="Q759" s="1133"/>
      <c r="R759" s="1133"/>
      <c r="S759" s="1133"/>
      <c r="T759" s="1133"/>
      <c r="U759" s="1133"/>
      <c r="V759" s="1133"/>
      <c r="W759" s="1133"/>
      <c r="X759" s="1133"/>
      <c r="Y759" s="1133"/>
      <c r="Z759" s="1133"/>
      <c r="AA759" s="1133"/>
      <c r="AB759" s="1133"/>
      <c r="AC759" s="1133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</row>
    <row r="760" spans="1:42" ht="15.75" customHeight="1" x14ac:dyDescent="0.2">
      <c r="A760" s="1"/>
      <c r="B760" s="1"/>
      <c r="C760" s="1"/>
      <c r="D760" s="1"/>
      <c r="E760" s="1133"/>
      <c r="F760" s="1133"/>
      <c r="G760" s="1133"/>
      <c r="H760" s="1"/>
      <c r="I760" s="1"/>
      <c r="J760" s="1"/>
      <c r="K760" s="1"/>
      <c r="L760" s="1"/>
      <c r="M760" s="1"/>
      <c r="N760" s="1"/>
      <c r="O760" s="1133"/>
      <c r="P760" s="1133"/>
      <c r="Q760" s="1133"/>
      <c r="R760" s="1133"/>
      <c r="S760" s="1133"/>
      <c r="T760" s="1133"/>
      <c r="U760" s="1133"/>
      <c r="V760" s="1133"/>
      <c r="W760" s="1133"/>
      <c r="X760" s="1133"/>
      <c r="Y760" s="1133"/>
      <c r="Z760" s="1133"/>
      <c r="AA760" s="1133"/>
      <c r="AB760" s="1133"/>
      <c r="AC760" s="1133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</row>
    <row r="761" spans="1:42" ht="15.75" customHeight="1" x14ac:dyDescent="0.2">
      <c r="A761" s="1"/>
      <c r="B761" s="1"/>
      <c r="C761" s="1"/>
      <c r="D761" s="1"/>
      <c r="E761" s="1133"/>
      <c r="F761" s="1133"/>
      <c r="G761" s="1133"/>
      <c r="H761" s="1"/>
      <c r="I761" s="1"/>
      <c r="J761" s="1"/>
      <c r="K761" s="1"/>
      <c r="L761" s="1"/>
      <c r="M761" s="1"/>
      <c r="N761" s="1"/>
      <c r="O761" s="1133"/>
      <c r="P761" s="1133"/>
      <c r="Q761" s="1133"/>
      <c r="R761" s="1133"/>
      <c r="S761" s="1133"/>
      <c r="T761" s="1133"/>
      <c r="U761" s="1133"/>
      <c r="V761" s="1133"/>
      <c r="W761" s="1133"/>
      <c r="X761" s="1133"/>
      <c r="Y761" s="1133"/>
      <c r="Z761" s="1133"/>
      <c r="AA761" s="1133"/>
      <c r="AB761" s="1133"/>
      <c r="AC761" s="1133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</row>
    <row r="762" spans="1:42" ht="15.75" customHeight="1" x14ac:dyDescent="0.2">
      <c r="A762" s="1"/>
      <c r="B762" s="1"/>
      <c r="C762" s="1"/>
      <c r="D762" s="1"/>
      <c r="E762" s="1133"/>
      <c r="F762" s="1133"/>
      <c r="G762" s="1133"/>
      <c r="H762" s="1"/>
      <c r="I762" s="1"/>
      <c r="J762" s="1"/>
      <c r="K762" s="1"/>
      <c r="L762" s="1"/>
      <c r="M762" s="1"/>
      <c r="N762" s="1"/>
      <c r="O762" s="1133"/>
      <c r="P762" s="1133"/>
      <c r="Q762" s="1133"/>
      <c r="R762" s="1133"/>
      <c r="S762" s="1133"/>
      <c r="T762" s="1133"/>
      <c r="U762" s="1133"/>
      <c r="V762" s="1133"/>
      <c r="W762" s="1133"/>
      <c r="X762" s="1133"/>
      <c r="Y762" s="1133"/>
      <c r="Z762" s="1133"/>
      <c r="AA762" s="1133"/>
      <c r="AB762" s="1133"/>
      <c r="AC762" s="1133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</row>
    <row r="763" spans="1:42" ht="15.75" customHeight="1" x14ac:dyDescent="0.2">
      <c r="A763" s="1"/>
      <c r="B763" s="1"/>
      <c r="C763" s="1"/>
      <c r="D763" s="1"/>
      <c r="E763" s="1133"/>
      <c r="F763" s="1133"/>
      <c r="G763" s="1133"/>
      <c r="H763" s="1"/>
      <c r="I763" s="1"/>
      <c r="J763" s="1"/>
      <c r="K763" s="1"/>
      <c r="L763" s="1"/>
      <c r="M763" s="1"/>
      <c r="N763" s="1"/>
      <c r="O763" s="1133"/>
      <c r="P763" s="1133"/>
      <c r="Q763" s="1133"/>
      <c r="R763" s="1133"/>
      <c r="S763" s="1133"/>
      <c r="T763" s="1133"/>
      <c r="U763" s="1133"/>
      <c r="V763" s="1133"/>
      <c r="W763" s="1133"/>
      <c r="X763" s="1133"/>
      <c r="Y763" s="1133"/>
      <c r="Z763" s="1133"/>
      <c r="AA763" s="1133"/>
      <c r="AB763" s="1133"/>
      <c r="AC763" s="1133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</row>
    <row r="764" spans="1:42" ht="15.75" customHeight="1" x14ac:dyDescent="0.2">
      <c r="A764" s="1"/>
      <c r="B764" s="1"/>
      <c r="C764" s="1"/>
      <c r="D764" s="1"/>
      <c r="E764" s="1133"/>
      <c r="F764" s="1133"/>
      <c r="G764" s="1133"/>
      <c r="H764" s="1"/>
      <c r="I764" s="1"/>
      <c r="J764" s="1"/>
      <c r="K764" s="1"/>
      <c r="L764" s="1"/>
      <c r="M764" s="1"/>
      <c r="N764" s="1"/>
      <c r="O764" s="1133"/>
      <c r="P764" s="1133"/>
      <c r="Q764" s="1133"/>
      <c r="R764" s="1133"/>
      <c r="S764" s="1133"/>
      <c r="T764" s="1133"/>
      <c r="U764" s="1133"/>
      <c r="V764" s="1133"/>
      <c r="W764" s="1133"/>
      <c r="X764" s="1133"/>
      <c r="Y764" s="1133"/>
      <c r="Z764" s="1133"/>
      <c r="AA764" s="1133"/>
      <c r="AB764" s="1133"/>
      <c r="AC764" s="1133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</row>
    <row r="765" spans="1:42" ht="15.75" customHeight="1" x14ac:dyDescent="0.2">
      <c r="A765" s="1"/>
      <c r="B765" s="1"/>
      <c r="C765" s="1"/>
      <c r="D765" s="1"/>
      <c r="E765" s="1133"/>
      <c r="F765" s="1133"/>
      <c r="G765" s="1133"/>
      <c r="H765" s="1"/>
      <c r="I765" s="1"/>
      <c r="J765" s="1"/>
      <c r="K765" s="1"/>
      <c r="L765" s="1"/>
      <c r="M765" s="1"/>
      <c r="N765" s="1"/>
      <c r="O765" s="1133"/>
      <c r="P765" s="1133"/>
      <c r="Q765" s="1133"/>
      <c r="R765" s="1133"/>
      <c r="S765" s="1133"/>
      <c r="T765" s="1133"/>
      <c r="U765" s="1133"/>
      <c r="V765" s="1133"/>
      <c r="W765" s="1133"/>
      <c r="X765" s="1133"/>
      <c r="Y765" s="1133"/>
      <c r="Z765" s="1133"/>
      <c r="AA765" s="1133"/>
      <c r="AB765" s="1133"/>
      <c r="AC765" s="1133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</row>
    <row r="766" spans="1:42" ht="15.75" customHeight="1" x14ac:dyDescent="0.2">
      <c r="A766" s="1"/>
      <c r="B766" s="1"/>
      <c r="C766" s="1"/>
      <c r="D766" s="1"/>
      <c r="E766" s="1133"/>
      <c r="F766" s="1133"/>
      <c r="G766" s="1133"/>
      <c r="H766" s="1"/>
      <c r="I766" s="1"/>
      <c r="J766" s="1"/>
      <c r="K766" s="1"/>
      <c r="L766" s="1"/>
      <c r="M766" s="1"/>
      <c r="N766" s="1"/>
      <c r="O766" s="1133"/>
      <c r="P766" s="1133"/>
      <c r="Q766" s="1133"/>
      <c r="R766" s="1133"/>
      <c r="S766" s="1133"/>
      <c r="T766" s="1133"/>
      <c r="U766" s="1133"/>
      <c r="V766" s="1133"/>
      <c r="W766" s="1133"/>
      <c r="X766" s="1133"/>
      <c r="Y766" s="1133"/>
      <c r="Z766" s="1133"/>
      <c r="AA766" s="1133"/>
      <c r="AB766" s="1133"/>
      <c r="AC766" s="1133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</row>
    <row r="767" spans="1:42" ht="15.75" customHeight="1" x14ac:dyDescent="0.2">
      <c r="A767" s="1"/>
      <c r="B767" s="1"/>
      <c r="C767" s="1"/>
      <c r="D767" s="1"/>
      <c r="E767" s="1133"/>
      <c r="F767" s="1133"/>
      <c r="G767" s="1133"/>
      <c r="H767" s="1"/>
      <c r="I767" s="1"/>
      <c r="J767" s="1"/>
      <c r="K767" s="1"/>
      <c r="L767" s="1"/>
      <c r="M767" s="1"/>
      <c r="N767" s="1"/>
      <c r="O767" s="1133"/>
      <c r="P767" s="1133"/>
      <c r="Q767" s="1133"/>
      <c r="R767" s="1133"/>
      <c r="S767" s="1133"/>
      <c r="T767" s="1133"/>
      <c r="U767" s="1133"/>
      <c r="V767" s="1133"/>
      <c r="W767" s="1133"/>
      <c r="X767" s="1133"/>
      <c r="Y767" s="1133"/>
      <c r="Z767" s="1133"/>
      <c r="AA767" s="1133"/>
      <c r="AB767" s="1133"/>
      <c r="AC767" s="1133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</row>
    <row r="768" spans="1:42" ht="15.75" customHeight="1" x14ac:dyDescent="0.2">
      <c r="A768" s="1"/>
      <c r="B768" s="1"/>
      <c r="C768" s="1"/>
      <c r="D768" s="1"/>
      <c r="E768" s="1133"/>
      <c r="F768" s="1133"/>
      <c r="G768" s="1133"/>
      <c r="H768" s="1"/>
      <c r="I768" s="1"/>
      <c r="J768" s="1"/>
      <c r="K768" s="1"/>
      <c r="L768" s="1"/>
      <c r="M768" s="1"/>
      <c r="N768" s="1"/>
      <c r="O768" s="1133"/>
      <c r="P768" s="1133"/>
      <c r="Q768" s="1133"/>
      <c r="R768" s="1133"/>
      <c r="S768" s="1133"/>
      <c r="T768" s="1133"/>
      <c r="U768" s="1133"/>
      <c r="V768" s="1133"/>
      <c r="W768" s="1133"/>
      <c r="X768" s="1133"/>
      <c r="Y768" s="1133"/>
      <c r="Z768" s="1133"/>
      <c r="AA768" s="1133"/>
      <c r="AB768" s="1133"/>
      <c r="AC768" s="1133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</row>
    <row r="769" spans="1:42" ht="15.75" customHeight="1" x14ac:dyDescent="0.2">
      <c r="A769" s="1"/>
      <c r="B769" s="1"/>
      <c r="C769" s="1"/>
      <c r="D769" s="1"/>
      <c r="E769" s="1133"/>
      <c r="F769" s="1133"/>
      <c r="G769" s="1133"/>
      <c r="H769" s="1"/>
      <c r="I769" s="1"/>
      <c r="J769" s="1"/>
      <c r="K769" s="1"/>
      <c r="L769" s="1"/>
      <c r="M769" s="1"/>
      <c r="N769" s="1"/>
      <c r="O769" s="1133"/>
      <c r="P769" s="1133"/>
      <c r="Q769" s="1133"/>
      <c r="R769" s="1133"/>
      <c r="S769" s="1133"/>
      <c r="T769" s="1133"/>
      <c r="U769" s="1133"/>
      <c r="V769" s="1133"/>
      <c r="W769" s="1133"/>
      <c r="X769" s="1133"/>
      <c r="Y769" s="1133"/>
      <c r="Z769" s="1133"/>
      <c r="AA769" s="1133"/>
      <c r="AB769" s="1133"/>
      <c r="AC769" s="1133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</row>
    <row r="770" spans="1:42" ht="15.75" customHeight="1" x14ac:dyDescent="0.2">
      <c r="A770" s="1"/>
      <c r="B770" s="1"/>
      <c r="C770" s="1"/>
      <c r="D770" s="1"/>
      <c r="E770" s="1133"/>
      <c r="F770" s="1133"/>
      <c r="G770" s="1133"/>
      <c r="H770" s="1"/>
      <c r="I770" s="1"/>
      <c r="J770" s="1"/>
      <c r="K770" s="1"/>
      <c r="L770" s="1"/>
      <c r="M770" s="1"/>
      <c r="N770" s="1"/>
      <c r="O770" s="1133"/>
      <c r="P770" s="1133"/>
      <c r="Q770" s="1133"/>
      <c r="R770" s="1133"/>
      <c r="S770" s="1133"/>
      <c r="T770" s="1133"/>
      <c r="U770" s="1133"/>
      <c r="V770" s="1133"/>
      <c r="W770" s="1133"/>
      <c r="X770" s="1133"/>
      <c r="Y770" s="1133"/>
      <c r="Z770" s="1133"/>
      <c r="AA770" s="1133"/>
      <c r="AB770" s="1133"/>
      <c r="AC770" s="1133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</row>
    <row r="771" spans="1:42" ht="15.75" customHeight="1" x14ac:dyDescent="0.2">
      <c r="A771" s="1"/>
      <c r="B771" s="1"/>
      <c r="C771" s="1"/>
      <c r="D771" s="1"/>
      <c r="E771" s="1133"/>
      <c r="F771" s="1133"/>
      <c r="G771" s="1133"/>
      <c r="H771" s="1"/>
      <c r="I771" s="1"/>
      <c r="J771" s="1"/>
      <c r="K771" s="1"/>
      <c r="L771" s="1"/>
      <c r="M771" s="1"/>
      <c r="N771" s="1"/>
      <c r="O771" s="1133"/>
      <c r="P771" s="1133"/>
      <c r="Q771" s="1133"/>
      <c r="R771" s="1133"/>
      <c r="S771" s="1133"/>
      <c r="T771" s="1133"/>
      <c r="U771" s="1133"/>
      <c r="V771" s="1133"/>
      <c r="W771" s="1133"/>
      <c r="X771" s="1133"/>
      <c r="Y771" s="1133"/>
      <c r="Z771" s="1133"/>
      <c r="AA771" s="1133"/>
      <c r="AB771" s="1133"/>
      <c r="AC771" s="1133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</row>
    <row r="772" spans="1:42" ht="15.75" customHeight="1" x14ac:dyDescent="0.2">
      <c r="A772" s="1"/>
      <c r="B772" s="1"/>
      <c r="C772" s="1"/>
      <c r="D772" s="1"/>
      <c r="E772" s="1133"/>
      <c r="F772" s="1133"/>
      <c r="G772" s="1133"/>
      <c r="H772" s="1"/>
      <c r="I772" s="1"/>
      <c r="J772" s="1"/>
      <c r="K772" s="1"/>
      <c r="L772" s="1"/>
      <c r="M772" s="1"/>
      <c r="N772" s="1"/>
      <c r="O772" s="1133"/>
      <c r="P772" s="1133"/>
      <c r="Q772" s="1133"/>
      <c r="R772" s="1133"/>
      <c r="S772" s="1133"/>
      <c r="T772" s="1133"/>
      <c r="U772" s="1133"/>
      <c r="V772" s="1133"/>
      <c r="W772" s="1133"/>
      <c r="X772" s="1133"/>
      <c r="Y772" s="1133"/>
      <c r="Z772" s="1133"/>
      <c r="AA772" s="1133"/>
      <c r="AB772" s="1133"/>
      <c r="AC772" s="1133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</row>
    <row r="773" spans="1:42" ht="15.75" customHeight="1" x14ac:dyDescent="0.2">
      <c r="A773" s="1"/>
      <c r="B773" s="1"/>
      <c r="C773" s="1"/>
      <c r="D773" s="1"/>
      <c r="E773" s="1133"/>
      <c r="F773" s="1133"/>
      <c r="G773" s="1133"/>
      <c r="H773" s="1"/>
      <c r="I773" s="1"/>
      <c r="J773" s="1"/>
      <c r="K773" s="1"/>
      <c r="L773" s="1"/>
      <c r="M773" s="1"/>
      <c r="N773" s="1"/>
      <c r="O773" s="1133"/>
      <c r="P773" s="1133"/>
      <c r="Q773" s="1133"/>
      <c r="R773" s="1133"/>
      <c r="S773" s="1133"/>
      <c r="T773" s="1133"/>
      <c r="U773" s="1133"/>
      <c r="V773" s="1133"/>
      <c r="W773" s="1133"/>
      <c r="X773" s="1133"/>
      <c r="Y773" s="1133"/>
      <c r="Z773" s="1133"/>
      <c r="AA773" s="1133"/>
      <c r="AB773" s="1133"/>
      <c r="AC773" s="1133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</row>
    <row r="774" spans="1:42" ht="15.75" customHeight="1" x14ac:dyDescent="0.2">
      <c r="A774" s="1"/>
      <c r="B774" s="1"/>
      <c r="C774" s="1"/>
      <c r="D774" s="1"/>
      <c r="E774" s="1133"/>
      <c r="F774" s="1133"/>
      <c r="G774" s="1133"/>
      <c r="H774" s="1"/>
      <c r="I774" s="1"/>
      <c r="J774" s="1"/>
      <c r="K774" s="1"/>
      <c r="L774" s="1"/>
      <c r="M774" s="1"/>
      <c r="N774" s="1"/>
      <c r="O774" s="1133"/>
      <c r="P774" s="1133"/>
      <c r="Q774" s="1133"/>
      <c r="R774" s="1133"/>
      <c r="S774" s="1133"/>
      <c r="T774" s="1133"/>
      <c r="U774" s="1133"/>
      <c r="V774" s="1133"/>
      <c r="W774" s="1133"/>
      <c r="X774" s="1133"/>
      <c r="Y774" s="1133"/>
      <c r="Z774" s="1133"/>
      <c r="AA774" s="1133"/>
      <c r="AB774" s="1133"/>
      <c r="AC774" s="1133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</row>
    <row r="775" spans="1:42" ht="15.75" customHeight="1" x14ac:dyDescent="0.2">
      <c r="A775" s="1"/>
      <c r="B775" s="1"/>
      <c r="C775" s="1"/>
      <c r="D775" s="1"/>
      <c r="E775" s="1133"/>
      <c r="F775" s="1133"/>
      <c r="G775" s="1133"/>
      <c r="H775" s="1"/>
      <c r="I775" s="1"/>
      <c r="J775" s="1"/>
      <c r="K775" s="1"/>
      <c r="L775" s="1"/>
      <c r="M775" s="1"/>
      <c r="N775" s="1"/>
      <c r="O775" s="1133"/>
      <c r="P775" s="1133"/>
      <c r="Q775" s="1133"/>
      <c r="R775" s="1133"/>
      <c r="S775" s="1133"/>
      <c r="T775" s="1133"/>
      <c r="U775" s="1133"/>
      <c r="V775" s="1133"/>
      <c r="W775" s="1133"/>
      <c r="X775" s="1133"/>
      <c r="Y775" s="1133"/>
      <c r="Z775" s="1133"/>
      <c r="AA775" s="1133"/>
      <c r="AB775" s="1133"/>
      <c r="AC775" s="1133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</row>
    <row r="776" spans="1:42" ht="15.75" customHeight="1" x14ac:dyDescent="0.2">
      <c r="A776" s="1"/>
      <c r="B776" s="1"/>
      <c r="C776" s="1"/>
      <c r="D776" s="1"/>
      <c r="E776" s="1133"/>
      <c r="F776" s="1133"/>
      <c r="G776" s="1133"/>
      <c r="H776" s="1"/>
      <c r="I776" s="1"/>
      <c r="J776" s="1"/>
      <c r="K776" s="1"/>
      <c r="L776" s="1"/>
      <c r="M776" s="1"/>
      <c r="N776" s="1"/>
      <c r="O776" s="1133"/>
      <c r="P776" s="1133"/>
      <c r="Q776" s="1133"/>
      <c r="R776" s="1133"/>
      <c r="S776" s="1133"/>
      <c r="T776" s="1133"/>
      <c r="U776" s="1133"/>
      <c r="V776" s="1133"/>
      <c r="W776" s="1133"/>
      <c r="X776" s="1133"/>
      <c r="Y776" s="1133"/>
      <c r="Z776" s="1133"/>
      <c r="AA776" s="1133"/>
      <c r="AB776" s="1133"/>
      <c r="AC776" s="1133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</row>
    <row r="777" spans="1:42" ht="15.75" customHeight="1" x14ac:dyDescent="0.2">
      <c r="A777" s="1"/>
      <c r="B777" s="1"/>
      <c r="C777" s="1"/>
      <c r="D777" s="1"/>
      <c r="E777" s="1133"/>
      <c r="F777" s="1133"/>
      <c r="G777" s="1133"/>
      <c r="H777" s="1"/>
      <c r="I777" s="1"/>
      <c r="J777" s="1"/>
      <c r="K777" s="1"/>
      <c r="L777" s="1"/>
      <c r="M777" s="1"/>
      <c r="N777" s="1"/>
      <c r="O777" s="1133"/>
      <c r="P777" s="1133"/>
      <c r="Q777" s="1133"/>
      <c r="R777" s="1133"/>
      <c r="S777" s="1133"/>
      <c r="T777" s="1133"/>
      <c r="U777" s="1133"/>
      <c r="V777" s="1133"/>
      <c r="W777" s="1133"/>
      <c r="X777" s="1133"/>
      <c r="Y777" s="1133"/>
      <c r="Z777" s="1133"/>
      <c r="AA777" s="1133"/>
      <c r="AB777" s="1133"/>
      <c r="AC777" s="1133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</row>
    <row r="778" spans="1:42" ht="15.75" customHeight="1" x14ac:dyDescent="0.2">
      <c r="A778" s="1"/>
      <c r="B778" s="1"/>
      <c r="C778" s="1"/>
      <c r="D778" s="1"/>
      <c r="E778" s="1133"/>
      <c r="F778" s="1133"/>
      <c r="G778" s="1133"/>
      <c r="H778" s="1"/>
      <c r="I778" s="1"/>
      <c r="J778" s="1"/>
      <c r="K778" s="1"/>
      <c r="L778" s="1"/>
      <c r="M778" s="1"/>
      <c r="N778" s="1"/>
      <c r="O778" s="1133"/>
      <c r="P778" s="1133"/>
      <c r="Q778" s="1133"/>
      <c r="R778" s="1133"/>
      <c r="S778" s="1133"/>
      <c r="T778" s="1133"/>
      <c r="U778" s="1133"/>
      <c r="V778" s="1133"/>
      <c r="W778" s="1133"/>
      <c r="X778" s="1133"/>
      <c r="Y778" s="1133"/>
      <c r="Z778" s="1133"/>
      <c r="AA778" s="1133"/>
      <c r="AB778" s="1133"/>
      <c r="AC778" s="1133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</row>
    <row r="779" spans="1:42" ht="15.75" customHeight="1" x14ac:dyDescent="0.2">
      <c r="A779" s="1"/>
      <c r="B779" s="1"/>
      <c r="C779" s="1"/>
      <c r="D779" s="1"/>
      <c r="E779" s="1133"/>
      <c r="F779" s="1133"/>
      <c r="G779" s="1133"/>
      <c r="H779" s="1"/>
      <c r="I779" s="1"/>
      <c r="J779" s="1"/>
      <c r="K779" s="1"/>
      <c r="L779" s="1"/>
      <c r="M779" s="1"/>
      <c r="N779" s="1"/>
      <c r="O779" s="1133"/>
      <c r="P779" s="1133"/>
      <c r="Q779" s="1133"/>
      <c r="R779" s="1133"/>
      <c r="S779" s="1133"/>
      <c r="T779" s="1133"/>
      <c r="U779" s="1133"/>
      <c r="V779" s="1133"/>
      <c r="W779" s="1133"/>
      <c r="X779" s="1133"/>
      <c r="Y779" s="1133"/>
      <c r="Z779" s="1133"/>
      <c r="AA779" s="1133"/>
      <c r="AB779" s="1133"/>
      <c r="AC779" s="1133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</row>
    <row r="780" spans="1:42" ht="15.75" customHeight="1" x14ac:dyDescent="0.2">
      <c r="A780" s="1"/>
      <c r="B780" s="1"/>
      <c r="C780" s="1"/>
      <c r="D780" s="1"/>
      <c r="E780" s="1133"/>
      <c r="F780" s="1133"/>
      <c r="G780" s="1133"/>
      <c r="H780" s="1"/>
      <c r="I780" s="1"/>
      <c r="J780" s="1"/>
      <c r="K780" s="1"/>
      <c r="L780" s="1"/>
      <c r="M780" s="1"/>
      <c r="N780" s="1"/>
      <c r="O780" s="1133"/>
      <c r="P780" s="1133"/>
      <c r="Q780" s="1133"/>
      <c r="R780" s="1133"/>
      <c r="S780" s="1133"/>
      <c r="T780" s="1133"/>
      <c r="U780" s="1133"/>
      <c r="V780" s="1133"/>
      <c r="W780" s="1133"/>
      <c r="X780" s="1133"/>
      <c r="Y780" s="1133"/>
      <c r="Z780" s="1133"/>
      <c r="AA780" s="1133"/>
      <c r="AB780" s="1133"/>
      <c r="AC780" s="1133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</row>
    <row r="781" spans="1:42" ht="15.75" customHeight="1" x14ac:dyDescent="0.2">
      <c r="A781" s="1"/>
      <c r="B781" s="1"/>
      <c r="C781" s="1"/>
      <c r="D781" s="1"/>
      <c r="E781" s="1133"/>
      <c r="F781" s="1133"/>
      <c r="G781" s="1133"/>
      <c r="H781" s="1"/>
      <c r="I781" s="1"/>
      <c r="J781" s="1"/>
      <c r="K781" s="1"/>
      <c r="L781" s="1"/>
      <c r="M781" s="1"/>
      <c r="N781" s="1"/>
      <c r="O781" s="1133"/>
      <c r="P781" s="1133"/>
      <c r="Q781" s="1133"/>
      <c r="R781" s="1133"/>
      <c r="S781" s="1133"/>
      <c r="T781" s="1133"/>
      <c r="U781" s="1133"/>
      <c r="V781" s="1133"/>
      <c r="W781" s="1133"/>
      <c r="X781" s="1133"/>
      <c r="Y781" s="1133"/>
      <c r="Z781" s="1133"/>
      <c r="AA781" s="1133"/>
      <c r="AB781" s="1133"/>
      <c r="AC781" s="1133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</row>
    <row r="782" spans="1:42" ht="15.75" customHeight="1" x14ac:dyDescent="0.2">
      <c r="A782" s="1"/>
      <c r="B782" s="1"/>
      <c r="C782" s="1"/>
      <c r="D782" s="1"/>
      <c r="E782" s="1133"/>
      <c r="F782" s="1133"/>
      <c r="G782" s="1133"/>
      <c r="H782" s="1"/>
      <c r="I782" s="1"/>
      <c r="J782" s="1"/>
      <c r="K782" s="1"/>
      <c r="L782" s="1"/>
      <c r="M782" s="1"/>
      <c r="N782" s="1"/>
      <c r="O782" s="1133"/>
      <c r="P782" s="1133"/>
      <c r="Q782" s="1133"/>
      <c r="R782" s="1133"/>
      <c r="S782" s="1133"/>
      <c r="T782" s="1133"/>
      <c r="U782" s="1133"/>
      <c r="V782" s="1133"/>
      <c r="W782" s="1133"/>
      <c r="X782" s="1133"/>
      <c r="Y782" s="1133"/>
      <c r="Z782" s="1133"/>
      <c r="AA782" s="1133"/>
      <c r="AB782" s="1133"/>
      <c r="AC782" s="1133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</row>
    <row r="783" spans="1:42" ht="15.75" customHeight="1" x14ac:dyDescent="0.2">
      <c r="A783" s="1"/>
      <c r="B783" s="1"/>
      <c r="C783" s="1"/>
      <c r="D783" s="1"/>
      <c r="E783" s="1133"/>
      <c r="F783" s="1133"/>
      <c r="G783" s="1133"/>
      <c r="H783" s="1"/>
      <c r="I783" s="1"/>
      <c r="J783" s="1"/>
      <c r="K783" s="1"/>
      <c r="L783" s="1"/>
      <c r="M783" s="1"/>
      <c r="N783" s="1"/>
      <c r="O783" s="1133"/>
      <c r="P783" s="1133"/>
      <c r="Q783" s="1133"/>
      <c r="R783" s="1133"/>
      <c r="S783" s="1133"/>
      <c r="T783" s="1133"/>
      <c r="U783" s="1133"/>
      <c r="V783" s="1133"/>
      <c r="W783" s="1133"/>
      <c r="X783" s="1133"/>
      <c r="Y783" s="1133"/>
      <c r="Z783" s="1133"/>
      <c r="AA783" s="1133"/>
      <c r="AB783" s="1133"/>
      <c r="AC783" s="1133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</row>
    <row r="784" spans="1:42" ht="15.75" customHeight="1" x14ac:dyDescent="0.2">
      <c r="A784" s="1"/>
      <c r="B784" s="1"/>
      <c r="C784" s="1"/>
      <c r="D784" s="1"/>
      <c r="E784" s="1133"/>
      <c r="F784" s="1133"/>
      <c r="G784" s="1133"/>
      <c r="H784" s="1"/>
      <c r="I784" s="1"/>
      <c r="J784" s="1"/>
      <c r="K784" s="1"/>
      <c r="L784" s="1"/>
      <c r="M784" s="1"/>
      <c r="N784" s="1"/>
      <c r="O784" s="1133"/>
      <c r="P784" s="1133"/>
      <c r="Q784" s="1133"/>
      <c r="R784" s="1133"/>
      <c r="S784" s="1133"/>
      <c r="T784" s="1133"/>
      <c r="U784" s="1133"/>
      <c r="V784" s="1133"/>
      <c r="W784" s="1133"/>
      <c r="X784" s="1133"/>
      <c r="Y784" s="1133"/>
      <c r="Z784" s="1133"/>
      <c r="AA784" s="1133"/>
      <c r="AB784" s="1133"/>
      <c r="AC784" s="1133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</row>
    <row r="785" spans="1:42" ht="15.75" customHeight="1" x14ac:dyDescent="0.2">
      <c r="A785" s="1"/>
      <c r="B785" s="1"/>
      <c r="C785" s="1"/>
      <c r="D785" s="1"/>
      <c r="E785" s="1133"/>
      <c r="F785" s="1133"/>
      <c r="G785" s="1133"/>
      <c r="H785" s="1"/>
      <c r="I785" s="1"/>
      <c r="J785" s="1"/>
      <c r="K785" s="1"/>
      <c r="L785" s="1"/>
      <c r="M785" s="1"/>
      <c r="N785" s="1"/>
      <c r="O785" s="1133"/>
      <c r="P785" s="1133"/>
      <c r="Q785" s="1133"/>
      <c r="R785" s="1133"/>
      <c r="S785" s="1133"/>
      <c r="T785" s="1133"/>
      <c r="U785" s="1133"/>
      <c r="V785" s="1133"/>
      <c r="W785" s="1133"/>
      <c r="X785" s="1133"/>
      <c r="Y785" s="1133"/>
      <c r="Z785" s="1133"/>
      <c r="AA785" s="1133"/>
      <c r="AB785" s="1133"/>
      <c r="AC785" s="1133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</row>
    <row r="786" spans="1:42" ht="15.75" customHeight="1" x14ac:dyDescent="0.2">
      <c r="A786" s="1"/>
      <c r="B786" s="1"/>
      <c r="C786" s="1"/>
      <c r="D786" s="1"/>
      <c r="E786" s="1133"/>
      <c r="F786" s="1133"/>
      <c r="G786" s="1133"/>
      <c r="H786" s="1"/>
      <c r="I786" s="1"/>
      <c r="J786" s="1"/>
      <c r="K786" s="1"/>
      <c r="L786" s="1"/>
      <c r="M786" s="1"/>
      <c r="N786" s="1"/>
      <c r="O786" s="1133"/>
      <c r="P786" s="1133"/>
      <c r="Q786" s="1133"/>
      <c r="R786" s="1133"/>
      <c r="S786" s="1133"/>
      <c r="T786" s="1133"/>
      <c r="U786" s="1133"/>
      <c r="V786" s="1133"/>
      <c r="W786" s="1133"/>
      <c r="X786" s="1133"/>
      <c r="Y786" s="1133"/>
      <c r="Z786" s="1133"/>
      <c r="AA786" s="1133"/>
      <c r="AB786" s="1133"/>
      <c r="AC786" s="1133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</row>
    <row r="787" spans="1:42" ht="15.75" customHeight="1" x14ac:dyDescent="0.2">
      <c r="A787" s="1"/>
      <c r="B787" s="1"/>
      <c r="C787" s="1"/>
      <c r="D787" s="1"/>
      <c r="E787" s="1133"/>
      <c r="F787" s="1133"/>
      <c r="G787" s="1133"/>
      <c r="H787" s="1"/>
      <c r="I787" s="1"/>
      <c r="J787" s="1"/>
      <c r="K787" s="1"/>
      <c r="L787" s="1"/>
      <c r="M787" s="1"/>
      <c r="N787" s="1"/>
      <c r="O787" s="1133"/>
      <c r="P787" s="1133"/>
      <c r="Q787" s="1133"/>
      <c r="R787" s="1133"/>
      <c r="S787" s="1133"/>
      <c r="T787" s="1133"/>
      <c r="U787" s="1133"/>
      <c r="V787" s="1133"/>
      <c r="W787" s="1133"/>
      <c r="X787" s="1133"/>
      <c r="Y787" s="1133"/>
      <c r="Z787" s="1133"/>
      <c r="AA787" s="1133"/>
      <c r="AB787" s="1133"/>
      <c r="AC787" s="1133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</row>
    <row r="788" spans="1:42" ht="15.75" customHeight="1" x14ac:dyDescent="0.2">
      <c r="A788" s="1"/>
      <c r="B788" s="1"/>
      <c r="C788" s="1"/>
      <c r="D788" s="1"/>
      <c r="E788" s="1133"/>
      <c r="F788" s="1133"/>
      <c r="G788" s="1133"/>
      <c r="H788" s="1"/>
      <c r="I788" s="1"/>
      <c r="J788" s="1"/>
      <c r="K788" s="1"/>
      <c r="L788" s="1"/>
      <c r="M788" s="1"/>
      <c r="N788" s="1"/>
      <c r="O788" s="1133"/>
      <c r="P788" s="1133"/>
      <c r="Q788" s="1133"/>
      <c r="R788" s="1133"/>
      <c r="S788" s="1133"/>
      <c r="T788" s="1133"/>
      <c r="U788" s="1133"/>
      <c r="V788" s="1133"/>
      <c r="W788" s="1133"/>
      <c r="X788" s="1133"/>
      <c r="Y788" s="1133"/>
      <c r="Z788" s="1133"/>
      <c r="AA788" s="1133"/>
      <c r="AB788" s="1133"/>
      <c r="AC788" s="1133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</row>
    <row r="789" spans="1:42" ht="15.75" customHeight="1" x14ac:dyDescent="0.2">
      <c r="A789" s="1"/>
      <c r="B789" s="1"/>
      <c r="C789" s="1"/>
      <c r="D789" s="1"/>
      <c r="E789" s="1133"/>
      <c r="F789" s="1133"/>
      <c r="G789" s="1133"/>
      <c r="H789" s="1"/>
      <c r="I789" s="1"/>
      <c r="J789" s="1"/>
      <c r="K789" s="1"/>
      <c r="L789" s="1"/>
      <c r="M789" s="1"/>
      <c r="N789" s="1"/>
      <c r="O789" s="1133"/>
      <c r="P789" s="1133"/>
      <c r="Q789" s="1133"/>
      <c r="R789" s="1133"/>
      <c r="S789" s="1133"/>
      <c r="T789" s="1133"/>
      <c r="U789" s="1133"/>
      <c r="V789" s="1133"/>
      <c r="W789" s="1133"/>
      <c r="X789" s="1133"/>
      <c r="Y789" s="1133"/>
      <c r="Z789" s="1133"/>
      <c r="AA789" s="1133"/>
      <c r="AB789" s="1133"/>
      <c r="AC789" s="1133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</row>
    <row r="790" spans="1:42" ht="15.75" customHeight="1" x14ac:dyDescent="0.2">
      <c r="A790" s="1"/>
      <c r="B790" s="1"/>
      <c r="C790" s="1"/>
      <c r="D790" s="1"/>
      <c r="E790" s="1133"/>
      <c r="F790" s="1133"/>
      <c r="G790" s="1133"/>
      <c r="H790" s="1"/>
      <c r="I790" s="1"/>
      <c r="J790" s="1"/>
      <c r="K790" s="1"/>
      <c r="L790" s="1"/>
      <c r="M790" s="1"/>
      <c r="N790" s="1"/>
      <c r="O790" s="1133"/>
      <c r="P790" s="1133"/>
      <c r="Q790" s="1133"/>
      <c r="R790" s="1133"/>
      <c r="S790" s="1133"/>
      <c r="T790" s="1133"/>
      <c r="U790" s="1133"/>
      <c r="V790" s="1133"/>
      <c r="W790" s="1133"/>
      <c r="X790" s="1133"/>
      <c r="Y790" s="1133"/>
      <c r="Z790" s="1133"/>
      <c r="AA790" s="1133"/>
      <c r="AB790" s="1133"/>
      <c r="AC790" s="1133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</row>
    <row r="791" spans="1:42" ht="15.75" customHeight="1" x14ac:dyDescent="0.2">
      <c r="A791" s="1"/>
      <c r="B791" s="1"/>
      <c r="C791" s="1"/>
      <c r="D791" s="1"/>
      <c r="E791" s="1133"/>
      <c r="F791" s="1133"/>
      <c r="G791" s="1133"/>
      <c r="H791" s="1"/>
      <c r="I791" s="1"/>
      <c r="J791" s="1"/>
      <c r="K791" s="1"/>
      <c r="L791" s="1"/>
      <c r="M791" s="1"/>
      <c r="N791" s="1"/>
      <c r="O791" s="1133"/>
      <c r="P791" s="1133"/>
      <c r="Q791" s="1133"/>
      <c r="R791" s="1133"/>
      <c r="S791" s="1133"/>
      <c r="T791" s="1133"/>
      <c r="U791" s="1133"/>
      <c r="V791" s="1133"/>
      <c r="W791" s="1133"/>
      <c r="X791" s="1133"/>
      <c r="Y791" s="1133"/>
      <c r="Z791" s="1133"/>
      <c r="AA791" s="1133"/>
      <c r="AB791" s="1133"/>
      <c r="AC791" s="1133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</row>
    <row r="792" spans="1:42" ht="15.75" customHeight="1" x14ac:dyDescent="0.2">
      <c r="A792" s="1"/>
      <c r="B792" s="1"/>
      <c r="C792" s="1"/>
      <c r="D792" s="1"/>
      <c r="E792" s="1133"/>
      <c r="F792" s="1133"/>
      <c r="G792" s="1133"/>
      <c r="H792" s="1"/>
      <c r="I792" s="1"/>
      <c r="J792" s="1"/>
      <c r="K792" s="1"/>
      <c r="L792" s="1"/>
      <c r="M792" s="1"/>
      <c r="N792" s="1"/>
      <c r="O792" s="1133"/>
      <c r="P792" s="1133"/>
      <c r="Q792" s="1133"/>
      <c r="R792" s="1133"/>
      <c r="S792" s="1133"/>
      <c r="T792" s="1133"/>
      <c r="U792" s="1133"/>
      <c r="V792" s="1133"/>
      <c r="W792" s="1133"/>
      <c r="X792" s="1133"/>
      <c r="Y792" s="1133"/>
      <c r="Z792" s="1133"/>
      <c r="AA792" s="1133"/>
      <c r="AB792" s="1133"/>
      <c r="AC792" s="1133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</row>
    <row r="793" spans="1:42" ht="15.75" customHeight="1" x14ac:dyDescent="0.2">
      <c r="A793" s="1"/>
      <c r="B793" s="1"/>
      <c r="C793" s="1"/>
      <c r="D793" s="1"/>
      <c r="E793" s="1133"/>
      <c r="F793" s="1133"/>
      <c r="G793" s="1133"/>
      <c r="H793" s="1"/>
      <c r="I793" s="1"/>
      <c r="J793" s="1"/>
      <c r="K793" s="1"/>
      <c r="L793" s="1"/>
      <c r="M793" s="1"/>
      <c r="N793" s="1"/>
      <c r="O793" s="1133"/>
      <c r="P793" s="1133"/>
      <c r="Q793" s="1133"/>
      <c r="R793" s="1133"/>
      <c r="S793" s="1133"/>
      <c r="T793" s="1133"/>
      <c r="U793" s="1133"/>
      <c r="V793" s="1133"/>
      <c r="W793" s="1133"/>
      <c r="X793" s="1133"/>
      <c r="Y793" s="1133"/>
      <c r="Z793" s="1133"/>
      <c r="AA793" s="1133"/>
      <c r="AB793" s="1133"/>
      <c r="AC793" s="1133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</row>
    <row r="794" spans="1:42" ht="15.75" customHeight="1" x14ac:dyDescent="0.2">
      <c r="A794" s="1"/>
      <c r="B794" s="1"/>
      <c r="C794" s="1"/>
      <c r="D794" s="1"/>
      <c r="E794" s="1133"/>
      <c r="F794" s="1133"/>
      <c r="G794" s="1133"/>
      <c r="H794" s="1"/>
      <c r="I794" s="1"/>
      <c r="J794" s="1"/>
      <c r="K794" s="1"/>
      <c r="L794" s="1"/>
      <c r="M794" s="1"/>
      <c r="N794" s="1"/>
      <c r="O794" s="1133"/>
      <c r="P794" s="1133"/>
      <c r="Q794" s="1133"/>
      <c r="R794" s="1133"/>
      <c r="S794" s="1133"/>
      <c r="T794" s="1133"/>
      <c r="U794" s="1133"/>
      <c r="V794" s="1133"/>
      <c r="W794" s="1133"/>
      <c r="X794" s="1133"/>
      <c r="Y794" s="1133"/>
      <c r="Z794" s="1133"/>
      <c r="AA794" s="1133"/>
      <c r="AB794" s="1133"/>
      <c r="AC794" s="1133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</row>
    <row r="795" spans="1:42" ht="15.75" customHeight="1" x14ac:dyDescent="0.2">
      <c r="A795" s="1"/>
      <c r="B795" s="1"/>
      <c r="C795" s="1"/>
      <c r="D795" s="1"/>
      <c r="E795" s="1133"/>
      <c r="F795" s="1133"/>
      <c r="G795" s="1133"/>
      <c r="H795" s="1"/>
      <c r="I795" s="1"/>
      <c r="J795" s="1"/>
      <c r="K795" s="1"/>
      <c r="L795" s="1"/>
      <c r="M795" s="1"/>
      <c r="N795" s="1"/>
      <c r="O795" s="1133"/>
      <c r="P795" s="1133"/>
      <c r="Q795" s="1133"/>
      <c r="R795" s="1133"/>
      <c r="S795" s="1133"/>
      <c r="T795" s="1133"/>
      <c r="U795" s="1133"/>
      <c r="V795" s="1133"/>
      <c r="W795" s="1133"/>
      <c r="X795" s="1133"/>
      <c r="Y795" s="1133"/>
      <c r="Z795" s="1133"/>
      <c r="AA795" s="1133"/>
      <c r="AB795" s="1133"/>
      <c r="AC795" s="1133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</row>
    <row r="796" spans="1:42" ht="15.75" customHeight="1" x14ac:dyDescent="0.2">
      <c r="A796" s="1"/>
      <c r="B796" s="1"/>
      <c r="C796" s="1"/>
      <c r="D796" s="1"/>
      <c r="E796" s="1133"/>
      <c r="F796" s="1133"/>
      <c r="G796" s="1133"/>
      <c r="H796" s="1"/>
      <c r="I796" s="1"/>
      <c r="J796" s="1"/>
      <c r="K796" s="1"/>
      <c r="L796" s="1"/>
      <c r="M796" s="1"/>
      <c r="N796" s="1"/>
      <c r="O796" s="1133"/>
      <c r="P796" s="1133"/>
      <c r="Q796" s="1133"/>
      <c r="R796" s="1133"/>
      <c r="S796" s="1133"/>
      <c r="T796" s="1133"/>
      <c r="U796" s="1133"/>
      <c r="V796" s="1133"/>
      <c r="W796" s="1133"/>
      <c r="X796" s="1133"/>
      <c r="Y796" s="1133"/>
      <c r="Z796" s="1133"/>
      <c r="AA796" s="1133"/>
      <c r="AB796" s="1133"/>
      <c r="AC796" s="1133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</row>
    <row r="797" spans="1:42" ht="15.75" customHeight="1" x14ac:dyDescent="0.2">
      <c r="A797" s="1"/>
      <c r="B797" s="1"/>
      <c r="C797" s="1"/>
      <c r="D797" s="1"/>
      <c r="E797" s="1133"/>
      <c r="F797" s="1133"/>
      <c r="G797" s="1133"/>
      <c r="H797" s="1"/>
      <c r="I797" s="1"/>
      <c r="J797" s="1"/>
      <c r="K797" s="1"/>
      <c r="L797" s="1"/>
      <c r="M797" s="1"/>
      <c r="N797" s="1"/>
      <c r="O797" s="1133"/>
      <c r="P797" s="1133"/>
      <c r="Q797" s="1133"/>
      <c r="R797" s="1133"/>
      <c r="S797" s="1133"/>
      <c r="T797" s="1133"/>
      <c r="U797" s="1133"/>
      <c r="V797" s="1133"/>
      <c r="W797" s="1133"/>
      <c r="X797" s="1133"/>
      <c r="Y797" s="1133"/>
      <c r="Z797" s="1133"/>
      <c r="AA797" s="1133"/>
      <c r="AB797" s="1133"/>
      <c r="AC797" s="1133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</row>
    <row r="798" spans="1:42" ht="15.75" customHeight="1" x14ac:dyDescent="0.2">
      <c r="A798" s="1"/>
      <c r="B798" s="1"/>
      <c r="C798" s="1"/>
      <c r="D798" s="1"/>
      <c r="E798" s="1133"/>
      <c r="F798" s="1133"/>
      <c r="G798" s="1133"/>
      <c r="H798" s="1"/>
      <c r="I798" s="1"/>
      <c r="J798" s="1"/>
      <c r="K798" s="1"/>
      <c r="L798" s="1"/>
      <c r="M798" s="1"/>
      <c r="N798" s="1"/>
      <c r="O798" s="1133"/>
      <c r="P798" s="1133"/>
      <c r="Q798" s="1133"/>
      <c r="R798" s="1133"/>
      <c r="S798" s="1133"/>
      <c r="T798" s="1133"/>
      <c r="U798" s="1133"/>
      <c r="V798" s="1133"/>
      <c r="W798" s="1133"/>
      <c r="X798" s="1133"/>
      <c r="Y798" s="1133"/>
      <c r="Z798" s="1133"/>
      <c r="AA798" s="1133"/>
      <c r="AB798" s="1133"/>
      <c r="AC798" s="1133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</row>
    <row r="799" spans="1:42" ht="15.75" customHeight="1" x14ac:dyDescent="0.2">
      <c r="A799" s="1"/>
      <c r="B799" s="1"/>
      <c r="C799" s="1"/>
      <c r="D799" s="1"/>
      <c r="E799" s="1133"/>
      <c r="F799" s="1133"/>
      <c r="G799" s="1133"/>
      <c r="H799" s="1"/>
      <c r="I799" s="1"/>
      <c r="J799" s="1"/>
      <c r="K799" s="1"/>
      <c r="L799" s="1"/>
      <c r="M799" s="1"/>
      <c r="N799" s="1"/>
      <c r="O799" s="1133"/>
      <c r="P799" s="1133"/>
      <c r="Q799" s="1133"/>
      <c r="R799" s="1133"/>
      <c r="S799" s="1133"/>
      <c r="T799" s="1133"/>
      <c r="U799" s="1133"/>
      <c r="V799" s="1133"/>
      <c r="W799" s="1133"/>
      <c r="X799" s="1133"/>
      <c r="Y799" s="1133"/>
      <c r="Z799" s="1133"/>
      <c r="AA799" s="1133"/>
      <c r="AB799" s="1133"/>
      <c r="AC799" s="1133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</row>
    <row r="800" spans="1:42" ht="15.75" customHeight="1" x14ac:dyDescent="0.2">
      <c r="A800" s="1"/>
      <c r="B800" s="1"/>
      <c r="C800" s="1"/>
      <c r="D800" s="1"/>
      <c r="E800" s="1133"/>
      <c r="F800" s="1133"/>
      <c r="G800" s="1133"/>
      <c r="H800" s="1"/>
      <c r="I800" s="1"/>
      <c r="J800" s="1"/>
      <c r="K800" s="1"/>
      <c r="L800" s="1"/>
      <c r="M800" s="1"/>
      <c r="N800" s="1"/>
      <c r="O800" s="1133"/>
      <c r="P800" s="1133"/>
      <c r="Q800" s="1133"/>
      <c r="R800" s="1133"/>
      <c r="S800" s="1133"/>
      <c r="T800" s="1133"/>
      <c r="U800" s="1133"/>
      <c r="V800" s="1133"/>
      <c r="W800" s="1133"/>
      <c r="X800" s="1133"/>
      <c r="Y800" s="1133"/>
      <c r="Z800" s="1133"/>
      <c r="AA800" s="1133"/>
      <c r="AB800" s="1133"/>
      <c r="AC800" s="1133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</row>
    <row r="801" spans="1:42" ht="15.75" customHeight="1" x14ac:dyDescent="0.2">
      <c r="A801" s="1"/>
      <c r="B801" s="1"/>
      <c r="C801" s="1"/>
      <c r="D801" s="1"/>
      <c r="E801" s="1133"/>
      <c r="F801" s="1133"/>
      <c r="G801" s="1133"/>
      <c r="H801" s="1"/>
      <c r="I801" s="1"/>
      <c r="J801" s="1"/>
      <c r="K801" s="1"/>
      <c r="L801" s="1"/>
      <c r="M801" s="1"/>
      <c r="N801" s="1"/>
      <c r="O801" s="1133"/>
      <c r="P801" s="1133"/>
      <c r="Q801" s="1133"/>
      <c r="R801" s="1133"/>
      <c r="S801" s="1133"/>
      <c r="T801" s="1133"/>
      <c r="U801" s="1133"/>
      <c r="V801" s="1133"/>
      <c r="W801" s="1133"/>
      <c r="X801" s="1133"/>
      <c r="Y801" s="1133"/>
      <c r="Z801" s="1133"/>
      <c r="AA801" s="1133"/>
      <c r="AB801" s="1133"/>
      <c r="AC801" s="1133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</row>
    <row r="802" spans="1:42" ht="15.75" customHeight="1" x14ac:dyDescent="0.2">
      <c r="A802" s="1"/>
      <c r="B802" s="1"/>
      <c r="C802" s="1"/>
      <c r="D802" s="1"/>
      <c r="E802" s="1133"/>
      <c r="F802" s="1133"/>
      <c r="G802" s="1133"/>
      <c r="H802" s="1"/>
      <c r="I802" s="1"/>
      <c r="J802" s="1"/>
      <c r="K802" s="1"/>
      <c r="L802" s="1"/>
      <c r="M802" s="1"/>
      <c r="N802" s="1"/>
      <c r="O802" s="1133"/>
      <c r="P802" s="1133"/>
      <c r="Q802" s="1133"/>
      <c r="R802" s="1133"/>
      <c r="S802" s="1133"/>
      <c r="T802" s="1133"/>
      <c r="U802" s="1133"/>
      <c r="V802" s="1133"/>
      <c r="W802" s="1133"/>
      <c r="X802" s="1133"/>
      <c r="Y802" s="1133"/>
      <c r="Z802" s="1133"/>
      <c r="AA802" s="1133"/>
      <c r="AB802" s="1133"/>
      <c r="AC802" s="1133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</row>
    <row r="803" spans="1:42" ht="15.75" customHeight="1" x14ac:dyDescent="0.2">
      <c r="A803" s="1"/>
      <c r="B803" s="1"/>
      <c r="C803" s="1"/>
      <c r="D803" s="1"/>
      <c r="E803" s="1133"/>
      <c r="F803" s="1133"/>
      <c r="G803" s="1133"/>
      <c r="H803" s="1"/>
      <c r="I803" s="1"/>
      <c r="J803" s="1"/>
      <c r="K803" s="1"/>
      <c r="L803" s="1"/>
      <c r="M803" s="1"/>
      <c r="N803" s="1"/>
      <c r="O803" s="1133"/>
      <c r="P803" s="1133"/>
      <c r="Q803" s="1133"/>
      <c r="R803" s="1133"/>
      <c r="S803" s="1133"/>
      <c r="T803" s="1133"/>
      <c r="U803" s="1133"/>
      <c r="V803" s="1133"/>
      <c r="W803" s="1133"/>
      <c r="X803" s="1133"/>
      <c r="Y803" s="1133"/>
      <c r="Z803" s="1133"/>
      <c r="AA803" s="1133"/>
      <c r="AB803" s="1133"/>
      <c r="AC803" s="1133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</row>
    <row r="804" spans="1:42" ht="15.75" customHeight="1" x14ac:dyDescent="0.2">
      <c r="A804" s="1"/>
      <c r="B804" s="1"/>
      <c r="C804" s="1"/>
      <c r="D804" s="1"/>
      <c r="E804" s="1133"/>
      <c r="F804" s="1133"/>
      <c r="G804" s="1133"/>
      <c r="H804" s="1"/>
      <c r="I804" s="1"/>
      <c r="J804" s="1"/>
      <c r="K804" s="1"/>
      <c r="L804" s="1"/>
      <c r="M804" s="1"/>
      <c r="N804" s="1"/>
      <c r="O804" s="1133"/>
      <c r="P804" s="1133"/>
      <c r="Q804" s="1133"/>
      <c r="R804" s="1133"/>
      <c r="S804" s="1133"/>
      <c r="T804" s="1133"/>
      <c r="U804" s="1133"/>
      <c r="V804" s="1133"/>
      <c r="W804" s="1133"/>
      <c r="X804" s="1133"/>
      <c r="Y804" s="1133"/>
      <c r="Z804" s="1133"/>
      <c r="AA804" s="1133"/>
      <c r="AB804" s="1133"/>
      <c r="AC804" s="1133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</row>
    <row r="805" spans="1:42" ht="15.75" customHeight="1" x14ac:dyDescent="0.2">
      <c r="A805" s="1"/>
      <c r="B805" s="1"/>
      <c r="C805" s="1"/>
      <c r="D805" s="1"/>
      <c r="E805" s="1133"/>
      <c r="F805" s="1133"/>
      <c r="G805" s="1133"/>
      <c r="H805" s="1"/>
      <c r="I805" s="1"/>
      <c r="J805" s="1"/>
      <c r="K805" s="1"/>
      <c r="L805" s="1"/>
      <c r="M805" s="1"/>
      <c r="N805" s="1"/>
      <c r="O805" s="1133"/>
      <c r="P805" s="1133"/>
      <c r="Q805" s="1133"/>
      <c r="R805" s="1133"/>
      <c r="S805" s="1133"/>
      <c r="T805" s="1133"/>
      <c r="U805" s="1133"/>
      <c r="V805" s="1133"/>
      <c r="W805" s="1133"/>
      <c r="X805" s="1133"/>
      <c r="Y805" s="1133"/>
      <c r="Z805" s="1133"/>
      <c r="AA805" s="1133"/>
      <c r="AB805" s="1133"/>
      <c r="AC805" s="1133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</row>
    <row r="806" spans="1:42" ht="15.75" customHeight="1" x14ac:dyDescent="0.2">
      <c r="A806" s="1"/>
      <c r="B806" s="1"/>
      <c r="C806" s="1"/>
      <c r="D806" s="1"/>
      <c r="E806" s="1133"/>
      <c r="F806" s="1133"/>
      <c r="G806" s="1133"/>
      <c r="H806" s="1"/>
      <c r="I806" s="1"/>
      <c r="J806" s="1"/>
      <c r="K806" s="1"/>
      <c r="L806" s="1"/>
      <c r="M806" s="1"/>
      <c r="N806" s="1"/>
      <c r="O806" s="1133"/>
      <c r="P806" s="1133"/>
      <c r="Q806" s="1133"/>
      <c r="R806" s="1133"/>
      <c r="S806" s="1133"/>
      <c r="T806" s="1133"/>
      <c r="U806" s="1133"/>
      <c r="V806" s="1133"/>
      <c r="W806" s="1133"/>
      <c r="X806" s="1133"/>
      <c r="Y806" s="1133"/>
      <c r="Z806" s="1133"/>
      <c r="AA806" s="1133"/>
      <c r="AB806" s="1133"/>
      <c r="AC806" s="1133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</row>
    <row r="807" spans="1:42" ht="15.75" customHeight="1" x14ac:dyDescent="0.2">
      <c r="A807" s="1"/>
      <c r="B807" s="1"/>
      <c r="C807" s="1"/>
      <c r="D807" s="1"/>
      <c r="E807" s="1133"/>
      <c r="F807" s="1133"/>
      <c r="G807" s="1133"/>
      <c r="H807" s="1"/>
      <c r="I807" s="1"/>
      <c r="J807" s="1"/>
      <c r="K807" s="1"/>
      <c r="L807" s="1"/>
      <c r="M807" s="1"/>
      <c r="N807" s="1"/>
      <c r="O807" s="1133"/>
      <c r="P807" s="1133"/>
      <c r="Q807" s="1133"/>
      <c r="R807" s="1133"/>
      <c r="S807" s="1133"/>
      <c r="T807" s="1133"/>
      <c r="U807" s="1133"/>
      <c r="V807" s="1133"/>
      <c r="W807" s="1133"/>
      <c r="X807" s="1133"/>
      <c r="Y807" s="1133"/>
      <c r="Z807" s="1133"/>
      <c r="AA807" s="1133"/>
      <c r="AB807" s="1133"/>
      <c r="AC807" s="1133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</row>
    <row r="808" spans="1:42" ht="15.75" customHeight="1" x14ac:dyDescent="0.2">
      <c r="A808" s="1"/>
      <c r="B808" s="1"/>
      <c r="C808" s="1"/>
      <c r="D808" s="1"/>
      <c r="E808" s="1133"/>
      <c r="F808" s="1133"/>
      <c r="G808" s="1133"/>
      <c r="H808" s="1"/>
      <c r="I808" s="1"/>
      <c r="J808" s="1"/>
      <c r="K808" s="1"/>
      <c r="L808" s="1"/>
      <c r="M808" s="1"/>
      <c r="N808" s="1"/>
      <c r="O808" s="1133"/>
      <c r="P808" s="1133"/>
      <c r="Q808" s="1133"/>
      <c r="R808" s="1133"/>
      <c r="S808" s="1133"/>
      <c r="T808" s="1133"/>
      <c r="U808" s="1133"/>
      <c r="V808" s="1133"/>
      <c r="W808" s="1133"/>
      <c r="X808" s="1133"/>
      <c r="Y808" s="1133"/>
      <c r="Z808" s="1133"/>
      <c r="AA808" s="1133"/>
      <c r="AB808" s="1133"/>
      <c r="AC808" s="1133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</row>
    <row r="809" spans="1:42" ht="15.75" customHeight="1" x14ac:dyDescent="0.2">
      <c r="A809" s="1"/>
      <c r="B809" s="1"/>
      <c r="C809" s="1"/>
      <c r="D809" s="1"/>
      <c r="E809" s="1133"/>
      <c r="F809" s="1133"/>
      <c r="G809" s="1133"/>
      <c r="H809" s="1"/>
      <c r="I809" s="1"/>
      <c r="J809" s="1"/>
      <c r="K809" s="1"/>
      <c r="L809" s="1"/>
      <c r="M809" s="1"/>
      <c r="N809" s="1"/>
      <c r="O809" s="1133"/>
      <c r="P809" s="1133"/>
      <c r="Q809" s="1133"/>
      <c r="R809" s="1133"/>
      <c r="S809" s="1133"/>
      <c r="T809" s="1133"/>
      <c r="U809" s="1133"/>
      <c r="V809" s="1133"/>
      <c r="W809" s="1133"/>
      <c r="X809" s="1133"/>
      <c r="Y809" s="1133"/>
      <c r="Z809" s="1133"/>
      <c r="AA809" s="1133"/>
      <c r="AB809" s="1133"/>
      <c r="AC809" s="1133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</row>
    <row r="810" spans="1:42" ht="15.75" customHeight="1" x14ac:dyDescent="0.2">
      <c r="A810" s="1"/>
      <c r="B810" s="1"/>
      <c r="C810" s="1"/>
      <c r="D810" s="1"/>
      <c r="E810" s="1133"/>
      <c r="F810" s="1133"/>
      <c r="G810" s="1133"/>
      <c r="H810" s="1"/>
      <c r="I810" s="1"/>
      <c r="J810" s="1"/>
      <c r="K810" s="1"/>
      <c r="L810" s="1"/>
      <c r="M810" s="1"/>
      <c r="N810" s="1"/>
      <c r="O810" s="1133"/>
      <c r="P810" s="1133"/>
      <c r="Q810" s="1133"/>
      <c r="R810" s="1133"/>
      <c r="S810" s="1133"/>
      <c r="T810" s="1133"/>
      <c r="U810" s="1133"/>
      <c r="V810" s="1133"/>
      <c r="W810" s="1133"/>
      <c r="X810" s="1133"/>
      <c r="Y810" s="1133"/>
      <c r="Z810" s="1133"/>
      <c r="AA810" s="1133"/>
      <c r="AB810" s="1133"/>
      <c r="AC810" s="1133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</row>
    <row r="811" spans="1:42" ht="15.75" customHeight="1" x14ac:dyDescent="0.2">
      <c r="A811" s="1"/>
      <c r="B811" s="1"/>
      <c r="C811" s="1"/>
      <c r="D811" s="1"/>
      <c r="E811" s="1133"/>
      <c r="F811" s="1133"/>
      <c r="G811" s="1133"/>
      <c r="H811" s="1"/>
      <c r="I811" s="1"/>
      <c r="J811" s="1"/>
      <c r="K811" s="1"/>
      <c r="L811" s="1"/>
      <c r="M811" s="1"/>
      <c r="N811" s="1"/>
      <c r="O811" s="1133"/>
      <c r="P811" s="1133"/>
      <c r="Q811" s="1133"/>
      <c r="R811" s="1133"/>
      <c r="S811" s="1133"/>
      <c r="T811" s="1133"/>
      <c r="U811" s="1133"/>
      <c r="V811" s="1133"/>
      <c r="W811" s="1133"/>
      <c r="X811" s="1133"/>
      <c r="Y811" s="1133"/>
      <c r="Z811" s="1133"/>
      <c r="AA811" s="1133"/>
      <c r="AB811" s="1133"/>
      <c r="AC811" s="1133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</row>
    <row r="812" spans="1:42" ht="15.75" customHeight="1" x14ac:dyDescent="0.2">
      <c r="A812" s="1"/>
      <c r="B812" s="1"/>
      <c r="C812" s="1"/>
      <c r="D812" s="1"/>
      <c r="E812" s="1133"/>
      <c r="F812" s="1133"/>
      <c r="G812" s="1133"/>
      <c r="H812" s="1"/>
      <c r="I812" s="1"/>
      <c r="J812" s="1"/>
      <c r="K812" s="1"/>
      <c r="L812" s="1"/>
      <c r="M812" s="1"/>
      <c r="N812" s="1"/>
      <c r="O812" s="1133"/>
      <c r="P812" s="1133"/>
      <c r="Q812" s="1133"/>
      <c r="R812" s="1133"/>
      <c r="S812" s="1133"/>
      <c r="T812" s="1133"/>
      <c r="U812" s="1133"/>
      <c r="V812" s="1133"/>
      <c r="W812" s="1133"/>
      <c r="X812" s="1133"/>
      <c r="Y812" s="1133"/>
      <c r="Z812" s="1133"/>
      <c r="AA812" s="1133"/>
      <c r="AB812" s="1133"/>
      <c r="AC812" s="1133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</row>
    <row r="813" spans="1:42" ht="15.75" customHeight="1" x14ac:dyDescent="0.2">
      <c r="A813" s="1"/>
      <c r="B813" s="1"/>
      <c r="C813" s="1"/>
      <c r="D813" s="1"/>
      <c r="E813" s="1133"/>
      <c r="F813" s="1133"/>
      <c r="G813" s="1133"/>
      <c r="H813" s="1"/>
      <c r="I813" s="1"/>
      <c r="J813" s="1"/>
      <c r="K813" s="1"/>
      <c r="L813" s="1"/>
      <c r="M813" s="1"/>
      <c r="N813" s="1"/>
      <c r="O813" s="1133"/>
      <c r="P813" s="1133"/>
      <c r="Q813" s="1133"/>
      <c r="R813" s="1133"/>
      <c r="S813" s="1133"/>
      <c r="T813" s="1133"/>
      <c r="U813" s="1133"/>
      <c r="V813" s="1133"/>
      <c r="W813" s="1133"/>
      <c r="X813" s="1133"/>
      <c r="Y813" s="1133"/>
      <c r="Z813" s="1133"/>
      <c r="AA813" s="1133"/>
      <c r="AB813" s="1133"/>
      <c r="AC813" s="1133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</row>
    <row r="814" spans="1:42" ht="15.75" customHeight="1" x14ac:dyDescent="0.2">
      <c r="A814" s="1"/>
      <c r="B814" s="1"/>
      <c r="C814" s="1"/>
      <c r="D814" s="1"/>
      <c r="E814" s="1133"/>
      <c r="F814" s="1133"/>
      <c r="G814" s="1133"/>
      <c r="H814" s="1"/>
      <c r="I814" s="1"/>
      <c r="J814" s="1"/>
      <c r="K814" s="1"/>
      <c r="L814" s="1"/>
      <c r="M814" s="1"/>
      <c r="N814" s="1"/>
      <c r="O814" s="1133"/>
      <c r="P814" s="1133"/>
      <c r="Q814" s="1133"/>
      <c r="R814" s="1133"/>
      <c r="S814" s="1133"/>
      <c r="T814" s="1133"/>
      <c r="U814" s="1133"/>
      <c r="V814" s="1133"/>
      <c r="W814" s="1133"/>
      <c r="X814" s="1133"/>
      <c r="Y814" s="1133"/>
      <c r="Z814" s="1133"/>
      <c r="AA814" s="1133"/>
      <c r="AB814" s="1133"/>
      <c r="AC814" s="1133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</row>
    <row r="815" spans="1:42" ht="15.75" customHeight="1" x14ac:dyDescent="0.2">
      <c r="A815" s="1"/>
      <c r="B815" s="1"/>
      <c r="C815" s="1"/>
      <c r="D815" s="1"/>
      <c r="E815" s="1133"/>
      <c r="F815" s="1133"/>
      <c r="G815" s="1133"/>
      <c r="H815" s="1"/>
      <c r="I815" s="1"/>
      <c r="J815" s="1"/>
      <c r="K815" s="1"/>
      <c r="L815" s="1"/>
      <c r="M815" s="1"/>
      <c r="N815" s="1"/>
      <c r="O815" s="1133"/>
      <c r="P815" s="1133"/>
      <c r="Q815" s="1133"/>
      <c r="R815" s="1133"/>
      <c r="S815" s="1133"/>
      <c r="T815" s="1133"/>
      <c r="U815" s="1133"/>
      <c r="V815" s="1133"/>
      <c r="W815" s="1133"/>
      <c r="X815" s="1133"/>
      <c r="Y815" s="1133"/>
      <c r="Z815" s="1133"/>
      <c r="AA815" s="1133"/>
      <c r="AB815" s="1133"/>
      <c r="AC815" s="1133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</row>
    <row r="816" spans="1:42" ht="15.75" customHeight="1" x14ac:dyDescent="0.2">
      <c r="A816" s="1"/>
      <c r="B816" s="1"/>
      <c r="C816" s="1"/>
      <c r="D816" s="1"/>
      <c r="E816" s="1133"/>
      <c r="F816" s="1133"/>
      <c r="G816" s="1133"/>
      <c r="H816" s="1"/>
      <c r="I816" s="1"/>
      <c r="J816" s="1"/>
      <c r="K816" s="1"/>
      <c r="L816" s="1"/>
      <c r="M816" s="1"/>
      <c r="N816" s="1"/>
      <c r="O816" s="1133"/>
      <c r="P816" s="1133"/>
      <c r="Q816" s="1133"/>
      <c r="R816" s="1133"/>
      <c r="S816" s="1133"/>
      <c r="T816" s="1133"/>
      <c r="U816" s="1133"/>
      <c r="V816" s="1133"/>
      <c r="W816" s="1133"/>
      <c r="X816" s="1133"/>
      <c r="Y816" s="1133"/>
      <c r="Z816" s="1133"/>
      <c r="AA816" s="1133"/>
      <c r="AB816" s="1133"/>
      <c r="AC816" s="1133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</row>
    <row r="817" spans="1:42" ht="15.75" customHeight="1" x14ac:dyDescent="0.2">
      <c r="A817" s="1"/>
      <c r="B817" s="1"/>
      <c r="C817" s="1"/>
      <c r="D817" s="1"/>
      <c r="E817" s="1133"/>
      <c r="F817" s="1133"/>
      <c r="G817" s="1133"/>
      <c r="H817" s="1"/>
      <c r="I817" s="1"/>
      <c r="J817" s="1"/>
      <c r="K817" s="1"/>
      <c r="L817" s="1"/>
      <c r="M817" s="1"/>
      <c r="N817" s="1"/>
      <c r="O817" s="1133"/>
      <c r="P817" s="1133"/>
      <c r="Q817" s="1133"/>
      <c r="R817" s="1133"/>
      <c r="S817" s="1133"/>
      <c r="T817" s="1133"/>
      <c r="U817" s="1133"/>
      <c r="V817" s="1133"/>
      <c r="W817" s="1133"/>
      <c r="X817" s="1133"/>
      <c r="Y817" s="1133"/>
      <c r="Z817" s="1133"/>
      <c r="AA817" s="1133"/>
      <c r="AB817" s="1133"/>
      <c r="AC817" s="1133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</row>
    <row r="818" spans="1:42" ht="15.75" customHeight="1" x14ac:dyDescent="0.2">
      <c r="A818" s="1"/>
      <c r="B818" s="1"/>
      <c r="C818" s="1"/>
      <c r="D818" s="1"/>
      <c r="E818" s="1133"/>
      <c r="F818" s="1133"/>
      <c r="G818" s="1133"/>
      <c r="H818" s="1"/>
      <c r="I818" s="1"/>
      <c r="J818" s="1"/>
      <c r="K818" s="1"/>
      <c r="L818" s="1"/>
      <c r="M818" s="1"/>
      <c r="N818" s="1"/>
      <c r="O818" s="1133"/>
      <c r="P818" s="1133"/>
      <c r="Q818" s="1133"/>
      <c r="R818" s="1133"/>
      <c r="S818" s="1133"/>
      <c r="T818" s="1133"/>
      <c r="U818" s="1133"/>
      <c r="V818" s="1133"/>
      <c r="W818" s="1133"/>
      <c r="X818" s="1133"/>
      <c r="Y818" s="1133"/>
      <c r="Z818" s="1133"/>
      <c r="AA818" s="1133"/>
      <c r="AB818" s="1133"/>
      <c r="AC818" s="1133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</row>
    <row r="819" spans="1:42" ht="15.75" customHeight="1" x14ac:dyDescent="0.2">
      <c r="A819" s="1"/>
      <c r="B819" s="1"/>
      <c r="C819" s="1"/>
      <c r="D819" s="1"/>
      <c r="E819" s="1133"/>
      <c r="F819" s="1133"/>
      <c r="G819" s="1133"/>
      <c r="H819" s="1"/>
      <c r="I819" s="1"/>
      <c r="J819" s="1"/>
      <c r="K819" s="1"/>
      <c r="L819" s="1"/>
      <c r="M819" s="1"/>
      <c r="N819" s="1"/>
      <c r="O819" s="1133"/>
      <c r="P819" s="1133"/>
      <c r="Q819" s="1133"/>
      <c r="R819" s="1133"/>
      <c r="S819" s="1133"/>
      <c r="T819" s="1133"/>
      <c r="U819" s="1133"/>
      <c r="V819" s="1133"/>
      <c r="W819" s="1133"/>
      <c r="X819" s="1133"/>
      <c r="Y819" s="1133"/>
      <c r="Z819" s="1133"/>
      <c r="AA819" s="1133"/>
      <c r="AB819" s="1133"/>
      <c r="AC819" s="1133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</row>
    <row r="820" spans="1:42" ht="15.75" customHeight="1" x14ac:dyDescent="0.2">
      <c r="A820" s="1"/>
      <c r="B820" s="1"/>
      <c r="C820" s="1"/>
      <c r="D820" s="1"/>
      <c r="E820" s="1133"/>
      <c r="F820" s="1133"/>
      <c r="G820" s="1133"/>
      <c r="H820" s="1"/>
      <c r="I820" s="1"/>
      <c r="J820" s="1"/>
      <c r="K820" s="1"/>
      <c r="L820" s="1"/>
      <c r="M820" s="1"/>
      <c r="N820" s="1"/>
      <c r="O820" s="1133"/>
      <c r="P820" s="1133"/>
      <c r="Q820" s="1133"/>
      <c r="R820" s="1133"/>
      <c r="S820" s="1133"/>
      <c r="T820" s="1133"/>
      <c r="U820" s="1133"/>
      <c r="V820" s="1133"/>
      <c r="W820" s="1133"/>
      <c r="X820" s="1133"/>
      <c r="Y820" s="1133"/>
      <c r="Z820" s="1133"/>
      <c r="AA820" s="1133"/>
      <c r="AB820" s="1133"/>
      <c r="AC820" s="1133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</row>
    <row r="821" spans="1:42" ht="15.75" customHeight="1" x14ac:dyDescent="0.2">
      <c r="A821" s="1"/>
      <c r="B821" s="1"/>
      <c r="C821" s="1"/>
      <c r="D821" s="1"/>
      <c r="E821" s="1133"/>
      <c r="F821" s="1133"/>
      <c r="G821" s="1133"/>
      <c r="H821" s="1"/>
      <c r="I821" s="1"/>
      <c r="J821" s="1"/>
      <c r="K821" s="1"/>
      <c r="L821" s="1"/>
      <c r="M821" s="1"/>
      <c r="N821" s="1"/>
      <c r="O821" s="1133"/>
      <c r="P821" s="1133"/>
      <c r="Q821" s="1133"/>
      <c r="R821" s="1133"/>
      <c r="S821" s="1133"/>
      <c r="T821" s="1133"/>
      <c r="U821" s="1133"/>
      <c r="V821" s="1133"/>
      <c r="W821" s="1133"/>
      <c r="X821" s="1133"/>
      <c r="Y821" s="1133"/>
      <c r="Z821" s="1133"/>
      <c r="AA821" s="1133"/>
      <c r="AB821" s="1133"/>
      <c r="AC821" s="1133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</row>
    <row r="822" spans="1:42" ht="15.75" customHeight="1" x14ac:dyDescent="0.2">
      <c r="A822" s="1"/>
      <c r="B822" s="1"/>
      <c r="C822" s="1"/>
      <c r="D822" s="1"/>
      <c r="E822" s="1133"/>
      <c r="F822" s="1133"/>
      <c r="G822" s="1133"/>
      <c r="H822" s="1"/>
      <c r="I822" s="1"/>
      <c r="J822" s="1"/>
      <c r="K822" s="1"/>
      <c r="L822" s="1"/>
      <c r="M822" s="1"/>
      <c r="N822" s="1"/>
      <c r="O822" s="1133"/>
      <c r="P822" s="1133"/>
      <c r="Q822" s="1133"/>
      <c r="R822" s="1133"/>
      <c r="S822" s="1133"/>
      <c r="T822" s="1133"/>
      <c r="U822" s="1133"/>
      <c r="V822" s="1133"/>
      <c r="W822" s="1133"/>
      <c r="X822" s="1133"/>
      <c r="Y822" s="1133"/>
      <c r="Z822" s="1133"/>
      <c r="AA822" s="1133"/>
      <c r="AB822" s="1133"/>
      <c r="AC822" s="1133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</row>
    <row r="823" spans="1:42" ht="15.75" customHeight="1" x14ac:dyDescent="0.2">
      <c r="A823" s="1"/>
      <c r="B823" s="1"/>
      <c r="C823" s="1"/>
      <c r="D823" s="1"/>
      <c r="E823" s="1133"/>
      <c r="F823" s="1133"/>
      <c r="G823" s="1133"/>
      <c r="H823" s="1"/>
      <c r="I823" s="1"/>
      <c r="J823" s="1"/>
      <c r="K823" s="1"/>
      <c r="L823" s="1"/>
      <c r="M823" s="1"/>
      <c r="N823" s="1"/>
      <c r="O823" s="1133"/>
      <c r="P823" s="1133"/>
      <c r="Q823" s="1133"/>
      <c r="R823" s="1133"/>
      <c r="S823" s="1133"/>
      <c r="T823" s="1133"/>
      <c r="U823" s="1133"/>
      <c r="V823" s="1133"/>
      <c r="W823" s="1133"/>
      <c r="X823" s="1133"/>
      <c r="Y823" s="1133"/>
      <c r="Z823" s="1133"/>
      <c r="AA823" s="1133"/>
      <c r="AB823" s="1133"/>
      <c r="AC823" s="1133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</row>
    <row r="824" spans="1:42" ht="15.75" customHeight="1" x14ac:dyDescent="0.2">
      <c r="A824" s="1"/>
      <c r="B824" s="1"/>
      <c r="C824" s="1"/>
      <c r="D824" s="1"/>
      <c r="E824" s="1133"/>
      <c r="F824" s="1133"/>
      <c r="G824" s="1133"/>
      <c r="H824" s="1"/>
      <c r="I824" s="1"/>
      <c r="J824" s="1"/>
      <c r="K824" s="1"/>
      <c r="L824" s="1"/>
      <c r="M824" s="1"/>
      <c r="N824" s="1"/>
      <c r="O824" s="1133"/>
      <c r="P824" s="1133"/>
      <c r="Q824" s="1133"/>
      <c r="R824" s="1133"/>
      <c r="S824" s="1133"/>
      <c r="T824" s="1133"/>
      <c r="U824" s="1133"/>
      <c r="V824" s="1133"/>
      <c r="W824" s="1133"/>
      <c r="X824" s="1133"/>
      <c r="Y824" s="1133"/>
      <c r="Z824" s="1133"/>
      <c r="AA824" s="1133"/>
      <c r="AB824" s="1133"/>
      <c r="AC824" s="1133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</row>
    <row r="825" spans="1:42" ht="15.75" customHeight="1" x14ac:dyDescent="0.2">
      <c r="A825" s="1"/>
      <c r="B825" s="1"/>
      <c r="C825" s="1"/>
      <c r="D825" s="1"/>
      <c r="E825" s="1133"/>
      <c r="F825" s="1133"/>
      <c r="G825" s="1133"/>
      <c r="H825" s="1"/>
      <c r="I825" s="1"/>
      <c r="J825" s="1"/>
      <c r="K825" s="1"/>
      <c r="L825" s="1"/>
      <c r="M825" s="1"/>
      <c r="N825" s="1"/>
      <c r="O825" s="1133"/>
      <c r="P825" s="1133"/>
      <c r="Q825" s="1133"/>
      <c r="R825" s="1133"/>
      <c r="S825" s="1133"/>
      <c r="T825" s="1133"/>
      <c r="U825" s="1133"/>
      <c r="V825" s="1133"/>
      <c r="W825" s="1133"/>
      <c r="X825" s="1133"/>
      <c r="Y825" s="1133"/>
      <c r="Z825" s="1133"/>
      <c r="AA825" s="1133"/>
      <c r="AB825" s="1133"/>
      <c r="AC825" s="1133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</row>
    <row r="826" spans="1:42" ht="15.75" customHeight="1" x14ac:dyDescent="0.2">
      <c r="A826" s="1"/>
      <c r="B826" s="1"/>
      <c r="C826" s="1"/>
      <c r="D826" s="1"/>
      <c r="E826" s="1133"/>
      <c r="F826" s="1133"/>
      <c r="G826" s="1133"/>
      <c r="H826" s="1"/>
      <c r="I826" s="1"/>
      <c r="J826" s="1"/>
      <c r="K826" s="1"/>
      <c r="L826" s="1"/>
      <c r="M826" s="1"/>
      <c r="N826" s="1"/>
      <c r="O826" s="1133"/>
      <c r="P826" s="1133"/>
      <c r="Q826" s="1133"/>
      <c r="R826" s="1133"/>
      <c r="S826" s="1133"/>
      <c r="T826" s="1133"/>
      <c r="U826" s="1133"/>
      <c r="V826" s="1133"/>
      <c r="W826" s="1133"/>
      <c r="X826" s="1133"/>
      <c r="Y826" s="1133"/>
      <c r="Z826" s="1133"/>
      <c r="AA826" s="1133"/>
      <c r="AB826" s="1133"/>
      <c r="AC826" s="1133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</row>
    <row r="827" spans="1:42" ht="15.75" customHeight="1" x14ac:dyDescent="0.2">
      <c r="A827" s="1"/>
      <c r="B827" s="1"/>
      <c r="C827" s="1"/>
      <c r="D827" s="1"/>
      <c r="E827" s="1133"/>
      <c r="F827" s="1133"/>
      <c r="G827" s="1133"/>
      <c r="H827" s="1"/>
      <c r="I827" s="1"/>
      <c r="J827" s="1"/>
      <c r="K827" s="1"/>
      <c r="L827" s="1"/>
      <c r="M827" s="1"/>
      <c r="N827" s="1"/>
      <c r="O827" s="1133"/>
      <c r="P827" s="1133"/>
      <c r="Q827" s="1133"/>
      <c r="R827" s="1133"/>
      <c r="S827" s="1133"/>
      <c r="T827" s="1133"/>
      <c r="U827" s="1133"/>
      <c r="V827" s="1133"/>
      <c r="W827" s="1133"/>
      <c r="X827" s="1133"/>
      <c r="Y827" s="1133"/>
      <c r="Z827" s="1133"/>
      <c r="AA827" s="1133"/>
      <c r="AB827" s="1133"/>
      <c r="AC827" s="1133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</row>
    <row r="828" spans="1:42" ht="15.75" customHeight="1" x14ac:dyDescent="0.2">
      <c r="A828" s="1"/>
      <c r="B828" s="1"/>
      <c r="C828" s="1"/>
      <c r="D828" s="1"/>
      <c r="E828" s="1133"/>
      <c r="F828" s="1133"/>
      <c r="G828" s="1133"/>
      <c r="H828" s="1"/>
      <c r="I828" s="1"/>
      <c r="J828" s="1"/>
      <c r="K828" s="1"/>
      <c r="L828" s="1"/>
      <c r="M828" s="1"/>
      <c r="N828" s="1"/>
      <c r="O828" s="1133"/>
      <c r="P828" s="1133"/>
      <c r="Q828" s="1133"/>
      <c r="R828" s="1133"/>
      <c r="S828" s="1133"/>
      <c r="T828" s="1133"/>
      <c r="U828" s="1133"/>
      <c r="V828" s="1133"/>
      <c r="W828" s="1133"/>
      <c r="X828" s="1133"/>
      <c r="Y828" s="1133"/>
      <c r="Z828" s="1133"/>
      <c r="AA828" s="1133"/>
      <c r="AB828" s="1133"/>
      <c r="AC828" s="1133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</row>
    <row r="829" spans="1:42" ht="15.75" customHeight="1" x14ac:dyDescent="0.2">
      <c r="A829" s="1"/>
      <c r="B829" s="1"/>
      <c r="C829" s="1"/>
      <c r="D829" s="1"/>
      <c r="E829" s="1133"/>
      <c r="F829" s="1133"/>
      <c r="G829" s="1133"/>
      <c r="H829" s="1"/>
      <c r="I829" s="1"/>
      <c r="J829" s="1"/>
      <c r="K829" s="1"/>
      <c r="L829" s="1"/>
      <c r="M829" s="1"/>
      <c r="N829" s="1"/>
      <c r="O829" s="1133"/>
      <c r="P829" s="1133"/>
      <c r="Q829" s="1133"/>
      <c r="R829" s="1133"/>
      <c r="S829" s="1133"/>
      <c r="T829" s="1133"/>
      <c r="U829" s="1133"/>
      <c r="V829" s="1133"/>
      <c r="W829" s="1133"/>
      <c r="X829" s="1133"/>
      <c r="Y829" s="1133"/>
      <c r="Z829" s="1133"/>
      <c r="AA829" s="1133"/>
      <c r="AB829" s="1133"/>
      <c r="AC829" s="1133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</row>
    <row r="830" spans="1:42" ht="15.75" customHeight="1" x14ac:dyDescent="0.2">
      <c r="A830" s="1"/>
      <c r="B830" s="1"/>
      <c r="C830" s="1"/>
      <c r="D830" s="1"/>
      <c r="E830" s="1133"/>
      <c r="F830" s="1133"/>
      <c r="G830" s="1133"/>
      <c r="H830" s="1"/>
      <c r="I830" s="1"/>
      <c r="J830" s="1"/>
      <c r="K830" s="1"/>
      <c r="L830" s="1"/>
      <c r="M830" s="1"/>
      <c r="N830" s="1"/>
      <c r="O830" s="1133"/>
      <c r="P830" s="1133"/>
      <c r="Q830" s="1133"/>
      <c r="R830" s="1133"/>
      <c r="S830" s="1133"/>
      <c r="T830" s="1133"/>
      <c r="U830" s="1133"/>
      <c r="V830" s="1133"/>
      <c r="W830" s="1133"/>
      <c r="X830" s="1133"/>
      <c r="Y830" s="1133"/>
      <c r="Z830" s="1133"/>
      <c r="AA830" s="1133"/>
      <c r="AB830" s="1133"/>
      <c r="AC830" s="1133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</row>
    <row r="831" spans="1:42" ht="15.75" customHeight="1" x14ac:dyDescent="0.2">
      <c r="A831" s="1"/>
      <c r="B831" s="1"/>
      <c r="C831" s="1"/>
      <c r="D831" s="1"/>
      <c r="E831" s="1133"/>
      <c r="F831" s="1133"/>
      <c r="G831" s="1133"/>
      <c r="H831" s="1"/>
      <c r="I831" s="1"/>
      <c r="J831" s="1"/>
      <c r="K831" s="1"/>
      <c r="L831" s="1"/>
      <c r="M831" s="1"/>
      <c r="N831" s="1"/>
      <c r="O831" s="1133"/>
      <c r="P831" s="1133"/>
      <c r="Q831" s="1133"/>
      <c r="R831" s="1133"/>
      <c r="S831" s="1133"/>
      <c r="T831" s="1133"/>
      <c r="U831" s="1133"/>
      <c r="V831" s="1133"/>
      <c r="W831" s="1133"/>
      <c r="X831" s="1133"/>
      <c r="Y831" s="1133"/>
      <c r="Z831" s="1133"/>
      <c r="AA831" s="1133"/>
      <c r="AB831" s="1133"/>
      <c r="AC831" s="1133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</row>
    <row r="832" spans="1:42" ht="15.75" customHeight="1" x14ac:dyDescent="0.2">
      <c r="A832" s="1"/>
      <c r="B832" s="1"/>
      <c r="C832" s="1"/>
      <c r="D832" s="1"/>
      <c r="E832" s="1133"/>
      <c r="F832" s="1133"/>
      <c r="G832" s="1133"/>
      <c r="H832" s="1"/>
      <c r="I832" s="1"/>
      <c r="J832" s="1"/>
      <c r="K832" s="1"/>
      <c r="L832" s="1"/>
      <c r="M832" s="1"/>
      <c r="N832" s="1"/>
      <c r="O832" s="1133"/>
      <c r="P832" s="1133"/>
      <c r="Q832" s="1133"/>
      <c r="R832" s="1133"/>
      <c r="S832" s="1133"/>
      <c r="T832" s="1133"/>
      <c r="U832" s="1133"/>
      <c r="V832" s="1133"/>
      <c r="W832" s="1133"/>
      <c r="X832" s="1133"/>
      <c r="Y832" s="1133"/>
      <c r="Z832" s="1133"/>
      <c r="AA832" s="1133"/>
      <c r="AB832" s="1133"/>
      <c r="AC832" s="1133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</row>
    <row r="833" spans="1:42" ht="15.75" customHeight="1" x14ac:dyDescent="0.2">
      <c r="A833" s="1"/>
      <c r="B833" s="1"/>
      <c r="C833" s="1"/>
      <c r="D833" s="1"/>
      <c r="E833" s="1133"/>
      <c r="F833" s="1133"/>
      <c r="G833" s="1133"/>
      <c r="H833" s="1"/>
      <c r="I833" s="1"/>
      <c r="J833" s="1"/>
      <c r="K833" s="1"/>
      <c r="L833" s="1"/>
      <c r="M833" s="1"/>
      <c r="N833" s="1"/>
      <c r="O833" s="1133"/>
      <c r="P833" s="1133"/>
      <c r="Q833" s="1133"/>
      <c r="R833" s="1133"/>
      <c r="S833" s="1133"/>
      <c r="T833" s="1133"/>
      <c r="U833" s="1133"/>
      <c r="V833" s="1133"/>
      <c r="W833" s="1133"/>
      <c r="X833" s="1133"/>
      <c r="Y833" s="1133"/>
      <c r="Z833" s="1133"/>
      <c r="AA833" s="1133"/>
      <c r="AB833" s="1133"/>
      <c r="AC833" s="1133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</row>
    <row r="834" spans="1:42" ht="15.75" customHeight="1" x14ac:dyDescent="0.2">
      <c r="A834" s="1"/>
      <c r="B834" s="1"/>
      <c r="C834" s="1"/>
      <c r="D834" s="1"/>
      <c r="E834" s="1133"/>
      <c r="F834" s="1133"/>
      <c r="G834" s="1133"/>
      <c r="H834" s="1"/>
      <c r="I834" s="1"/>
      <c r="J834" s="1"/>
      <c r="K834" s="1"/>
      <c r="L834" s="1"/>
      <c r="M834" s="1"/>
      <c r="N834" s="1"/>
      <c r="O834" s="1133"/>
      <c r="P834" s="1133"/>
      <c r="Q834" s="1133"/>
      <c r="R834" s="1133"/>
      <c r="S834" s="1133"/>
      <c r="T834" s="1133"/>
      <c r="U834" s="1133"/>
      <c r="V834" s="1133"/>
      <c r="W834" s="1133"/>
      <c r="X834" s="1133"/>
      <c r="Y834" s="1133"/>
      <c r="Z834" s="1133"/>
      <c r="AA834" s="1133"/>
      <c r="AB834" s="1133"/>
      <c r="AC834" s="1133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</row>
    <row r="835" spans="1:42" ht="15.75" customHeight="1" x14ac:dyDescent="0.2">
      <c r="A835" s="1"/>
      <c r="B835" s="1"/>
      <c r="C835" s="1"/>
      <c r="D835" s="1"/>
      <c r="E835" s="1133"/>
      <c r="F835" s="1133"/>
      <c r="G835" s="1133"/>
      <c r="H835" s="1"/>
      <c r="I835" s="1"/>
      <c r="J835" s="1"/>
      <c r="K835" s="1"/>
      <c r="L835" s="1"/>
      <c r="M835" s="1"/>
      <c r="N835" s="1"/>
      <c r="O835" s="1133"/>
      <c r="P835" s="1133"/>
      <c r="Q835" s="1133"/>
      <c r="R835" s="1133"/>
      <c r="S835" s="1133"/>
      <c r="T835" s="1133"/>
      <c r="U835" s="1133"/>
      <c r="V835" s="1133"/>
      <c r="W835" s="1133"/>
      <c r="X835" s="1133"/>
      <c r="Y835" s="1133"/>
      <c r="Z835" s="1133"/>
      <c r="AA835" s="1133"/>
      <c r="AB835" s="1133"/>
      <c r="AC835" s="1133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</row>
    <row r="836" spans="1:42" ht="15.75" customHeight="1" x14ac:dyDescent="0.2">
      <c r="A836" s="1"/>
      <c r="B836" s="1"/>
      <c r="C836" s="1"/>
      <c r="D836" s="1"/>
      <c r="E836" s="1133"/>
      <c r="F836" s="1133"/>
      <c r="G836" s="1133"/>
      <c r="H836" s="1"/>
      <c r="I836" s="1"/>
      <c r="J836" s="1"/>
      <c r="K836" s="1"/>
      <c r="L836" s="1"/>
      <c r="M836" s="1"/>
      <c r="N836" s="1"/>
      <c r="O836" s="1133"/>
      <c r="P836" s="1133"/>
      <c r="Q836" s="1133"/>
      <c r="R836" s="1133"/>
      <c r="S836" s="1133"/>
      <c r="T836" s="1133"/>
      <c r="U836" s="1133"/>
      <c r="V836" s="1133"/>
      <c r="W836" s="1133"/>
      <c r="X836" s="1133"/>
      <c r="Y836" s="1133"/>
      <c r="Z836" s="1133"/>
      <c r="AA836" s="1133"/>
      <c r="AB836" s="1133"/>
      <c r="AC836" s="1133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</row>
    <row r="837" spans="1:42" ht="15.75" customHeight="1" x14ac:dyDescent="0.2">
      <c r="A837" s="1"/>
      <c r="B837" s="1"/>
      <c r="C837" s="1"/>
      <c r="D837" s="1"/>
      <c r="E837" s="1133"/>
      <c r="F837" s="1133"/>
      <c r="G837" s="1133"/>
      <c r="H837" s="1"/>
      <c r="I837" s="1"/>
      <c r="J837" s="1"/>
      <c r="K837" s="1"/>
      <c r="L837" s="1"/>
      <c r="M837" s="1"/>
      <c r="N837" s="1"/>
      <c r="O837" s="1133"/>
      <c r="P837" s="1133"/>
      <c r="Q837" s="1133"/>
      <c r="R837" s="1133"/>
      <c r="S837" s="1133"/>
      <c r="T837" s="1133"/>
      <c r="U837" s="1133"/>
      <c r="V837" s="1133"/>
      <c r="W837" s="1133"/>
      <c r="X837" s="1133"/>
      <c r="Y837" s="1133"/>
      <c r="Z837" s="1133"/>
      <c r="AA837" s="1133"/>
      <c r="AB837" s="1133"/>
      <c r="AC837" s="1133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</row>
    <row r="838" spans="1:42" ht="15.75" customHeight="1" x14ac:dyDescent="0.2">
      <c r="A838" s="1"/>
      <c r="B838" s="1"/>
      <c r="C838" s="1"/>
      <c r="D838" s="1"/>
      <c r="E838" s="1133"/>
      <c r="F838" s="1133"/>
      <c r="G838" s="1133"/>
      <c r="H838" s="1"/>
      <c r="I838" s="1"/>
      <c r="J838" s="1"/>
      <c r="K838" s="1"/>
      <c r="L838" s="1"/>
      <c r="M838" s="1"/>
      <c r="N838" s="1"/>
      <c r="O838" s="1133"/>
      <c r="P838" s="1133"/>
      <c r="Q838" s="1133"/>
      <c r="R838" s="1133"/>
      <c r="S838" s="1133"/>
      <c r="T838" s="1133"/>
      <c r="U838" s="1133"/>
      <c r="V838" s="1133"/>
      <c r="W838" s="1133"/>
      <c r="X838" s="1133"/>
      <c r="Y838" s="1133"/>
      <c r="Z838" s="1133"/>
      <c r="AA838" s="1133"/>
      <c r="AB838" s="1133"/>
      <c r="AC838" s="1133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</row>
    <row r="839" spans="1:42" ht="15.75" customHeight="1" x14ac:dyDescent="0.2">
      <c r="A839" s="1"/>
      <c r="B839" s="1"/>
      <c r="C839" s="1"/>
      <c r="D839" s="1"/>
      <c r="E839" s="1133"/>
      <c r="F839" s="1133"/>
      <c r="G839" s="1133"/>
      <c r="H839" s="1"/>
      <c r="I839" s="1"/>
      <c r="J839" s="1"/>
      <c r="K839" s="1"/>
      <c r="L839" s="1"/>
      <c r="M839" s="1"/>
      <c r="N839" s="1"/>
      <c r="O839" s="1133"/>
      <c r="P839" s="1133"/>
      <c r="Q839" s="1133"/>
      <c r="R839" s="1133"/>
      <c r="S839" s="1133"/>
      <c r="T839" s="1133"/>
      <c r="U839" s="1133"/>
      <c r="V839" s="1133"/>
      <c r="W839" s="1133"/>
      <c r="X839" s="1133"/>
      <c r="Y839" s="1133"/>
      <c r="Z839" s="1133"/>
      <c r="AA839" s="1133"/>
      <c r="AB839" s="1133"/>
      <c r="AC839" s="1133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</row>
    <row r="840" spans="1:42" ht="15.75" customHeight="1" x14ac:dyDescent="0.2">
      <c r="A840" s="1"/>
      <c r="B840" s="1"/>
      <c r="C840" s="1"/>
      <c r="D840" s="1"/>
      <c r="E840" s="1133"/>
      <c r="F840" s="1133"/>
      <c r="G840" s="1133"/>
      <c r="H840" s="1"/>
      <c r="I840" s="1"/>
      <c r="J840" s="1"/>
      <c r="K840" s="1"/>
      <c r="L840" s="1"/>
      <c r="M840" s="1"/>
      <c r="N840" s="1"/>
      <c r="O840" s="1133"/>
      <c r="P840" s="1133"/>
      <c r="Q840" s="1133"/>
      <c r="R840" s="1133"/>
      <c r="S840" s="1133"/>
      <c r="T840" s="1133"/>
      <c r="U840" s="1133"/>
      <c r="V840" s="1133"/>
      <c r="W840" s="1133"/>
      <c r="X840" s="1133"/>
      <c r="Y840" s="1133"/>
      <c r="Z840" s="1133"/>
      <c r="AA840" s="1133"/>
      <c r="AB840" s="1133"/>
      <c r="AC840" s="1133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</row>
    <row r="841" spans="1:42" ht="15.75" customHeight="1" x14ac:dyDescent="0.2">
      <c r="A841" s="1"/>
      <c r="B841" s="1"/>
      <c r="C841" s="1"/>
      <c r="D841" s="1"/>
      <c r="E841" s="1133"/>
      <c r="F841" s="1133"/>
      <c r="G841" s="1133"/>
      <c r="H841" s="1"/>
      <c r="I841" s="1"/>
      <c r="J841" s="1"/>
      <c r="K841" s="1"/>
      <c r="L841" s="1"/>
      <c r="M841" s="1"/>
      <c r="N841" s="1"/>
      <c r="O841" s="1133"/>
      <c r="P841" s="1133"/>
      <c r="Q841" s="1133"/>
      <c r="R841" s="1133"/>
      <c r="S841" s="1133"/>
      <c r="T841" s="1133"/>
      <c r="U841" s="1133"/>
      <c r="V841" s="1133"/>
      <c r="W841" s="1133"/>
      <c r="X841" s="1133"/>
      <c r="Y841" s="1133"/>
      <c r="Z841" s="1133"/>
      <c r="AA841" s="1133"/>
      <c r="AB841" s="1133"/>
      <c r="AC841" s="1133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</row>
    <row r="842" spans="1:42" ht="15.75" customHeight="1" x14ac:dyDescent="0.2">
      <c r="A842" s="1"/>
      <c r="B842" s="1"/>
      <c r="C842" s="1"/>
      <c r="D842" s="1"/>
      <c r="E842" s="1133"/>
      <c r="F842" s="1133"/>
      <c r="G842" s="1133"/>
      <c r="H842" s="1"/>
      <c r="I842" s="1"/>
      <c r="J842" s="1"/>
      <c r="K842" s="1"/>
      <c r="L842" s="1"/>
      <c r="M842" s="1"/>
      <c r="N842" s="1"/>
      <c r="O842" s="1133"/>
      <c r="P842" s="1133"/>
      <c r="Q842" s="1133"/>
      <c r="R842" s="1133"/>
      <c r="S842" s="1133"/>
      <c r="T842" s="1133"/>
      <c r="U842" s="1133"/>
      <c r="V842" s="1133"/>
      <c r="W842" s="1133"/>
      <c r="X842" s="1133"/>
      <c r="Y842" s="1133"/>
      <c r="Z842" s="1133"/>
      <c r="AA842" s="1133"/>
      <c r="AB842" s="1133"/>
      <c r="AC842" s="1133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</row>
    <row r="843" spans="1:42" ht="15.75" customHeight="1" x14ac:dyDescent="0.2">
      <c r="A843" s="1"/>
      <c r="B843" s="1"/>
      <c r="C843" s="1"/>
      <c r="D843" s="1"/>
      <c r="E843" s="1133"/>
      <c r="F843" s="1133"/>
      <c r="G843" s="1133"/>
      <c r="H843" s="1"/>
      <c r="I843" s="1"/>
      <c r="J843" s="1"/>
      <c r="K843" s="1"/>
      <c r="L843" s="1"/>
      <c r="M843" s="1"/>
      <c r="N843" s="1"/>
      <c r="O843" s="1133"/>
      <c r="P843" s="1133"/>
      <c r="Q843" s="1133"/>
      <c r="R843" s="1133"/>
      <c r="S843" s="1133"/>
      <c r="T843" s="1133"/>
      <c r="U843" s="1133"/>
      <c r="V843" s="1133"/>
      <c r="W843" s="1133"/>
      <c r="X843" s="1133"/>
      <c r="Y843" s="1133"/>
      <c r="Z843" s="1133"/>
      <c r="AA843" s="1133"/>
      <c r="AB843" s="1133"/>
      <c r="AC843" s="1133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</row>
    <row r="844" spans="1:42" ht="15.75" customHeight="1" x14ac:dyDescent="0.2">
      <c r="A844" s="1"/>
      <c r="B844" s="1"/>
      <c r="C844" s="1"/>
      <c r="D844" s="1"/>
      <c r="E844" s="1133"/>
      <c r="F844" s="1133"/>
      <c r="G844" s="1133"/>
      <c r="H844" s="1"/>
      <c r="I844" s="1"/>
      <c r="J844" s="1"/>
      <c r="K844" s="1"/>
      <c r="L844" s="1"/>
      <c r="M844" s="1"/>
      <c r="N844" s="1"/>
      <c r="O844" s="1133"/>
      <c r="P844" s="1133"/>
      <c r="Q844" s="1133"/>
      <c r="R844" s="1133"/>
      <c r="S844" s="1133"/>
      <c r="T844" s="1133"/>
      <c r="U844" s="1133"/>
      <c r="V844" s="1133"/>
      <c r="W844" s="1133"/>
      <c r="X844" s="1133"/>
      <c r="Y844" s="1133"/>
      <c r="Z844" s="1133"/>
      <c r="AA844" s="1133"/>
      <c r="AB844" s="1133"/>
      <c r="AC844" s="1133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</row>
    <row r="845" spans="1:42" ht="15.75" customHeight="1" x14ac:dyDescent="0.2">
      <c r="A845" s="1"/>
      <c r="B845" s="1"/>
      <c r="C845" s="1"/>
      <c r="D845" s="1"/>
      <c r="E845" s="1133"/>
      <c r="F845" s="1133"/>
      <c r="G845" s="1133"/>
      <c r="H845" s="1"/>
      <c r="I845" s="1"/>
      <c r="J845" s="1"/>
      <c r="K845" s="1"/>
      <c r="L845" s="1"/>
      <c r="M845" s="1"/>
      <c r="N845" s="1"/>
      <c r="O845" s="1133"/>
      <c r="P845" s="1133"/>
      <c r="Q845" s="1133"/>
      <c r="R845" s="1133"/>
      <c r="S845" s="1133"/>
      <c r="T845" s="1133"/>
      <c r="U845" s="1133"/>
      <c r="V845" s="1133"/>
      <c r="W845" s="1133"/>
      <c r="X845" s="1133"/>
      <c r="Y845" s="1133"/>
      <c r="Z845" s="1133"/>
      <c r="AA845" s="1133"/>
      <c r="AB845" s="1133"/>
      <c r="AC845" s="1133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</row>
    <row r="846" spans="1:42" ht="15.75" customHeight="1" x14ac:dyDescent="0.2">
      <c r="A846" s="1"/>
      <c r="B846" s="1"/>
      <c r="C846" s="1"/>
      <c r="D846" s="1"/>
      <c r="E846" s="1133"/>
      <c r="F846" s="1133"/>
      <c r="G846" s="1133"/>
      <c r="H846" s="1"/>
      <c r="I846" s="1"/>
      <c r="J846" s="1"/>
      <c r="K846" s="1"/>
      <c r="L846" s="1"/>
      <c r="M846" s="1"/>
      <c r="N846" s="1"/>
      <c r="O846" s="1133"/>
      <c r="P846" s="1133"/>
      <c r="Q846" s="1133"/>
      <c r="R846" s="1133"/>
      <c r="S846" s="1133"/>
      <c r="T846" s="1133"/>
      <c r="U846" s="1133"/>
      <c r="V846" s="1133"/>
      <c r="W846" s="1133"/>
      <c r="X846" s="1133"/>
      <c r="Y846" s="1133"/>
      <c r="Z846" s="1133"/>
      <c r="AA846" s="1133"/>
      <c r="AB846" s="1133"/>
      <c r="AC846" s="1133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</row>
    <row r="847" spans="1:42" ht="15.75" customHeight="1" x14ac:dyDescent="0.2">
      <c r="A847" s="1"/>
      <c r="B847" s="1"/>
      <c r="C847" s="1"/>
      <c r="D847" s="1"/>
      <c r="E847" s="1133"/>
      <c r="F847" s="1133"/>
      <c r="G847" s="1133"/>
      <c r="H847" s="1"/>
      <c r="I847" s="1"/>
      <c r="J847" s="1"/>
      <c r="K847" s="1"/>
      <c r="L847" s="1"/>
      <c r="M847" s="1"/>
      <c r="N847" s="1"/>
      <c r="O847" s="1133"/>
      <c r="P847" s="1133"/>
      <c r="Q847" s="1133"/>
      <c r="R847" s="1133"/>
      <c r="S847" s="1133"/>
      <c r="T847" s="1133"/>
      <c r="U847" s="1133"/>
      <c r="V847" s="1133"/>
      <c r="W847" s="1133"/>
      <c r="X847" s="1133"/>
      <c r="Y847" s="1133"/>
      <c r="Z847" s="1133"/>
      <c r="AA847" s="1133"/>
      <c r="AB847" s="1133"/>
      <c r="AC847" s="1133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</row>
    <row r="848" spans="1:42" ht="15.75" customHeight="1" x14ac:dyDescent="0.2">
      <c r="A848" s="1"/>
      <c r="B848" s="1"/>
      <c r="C848" s="1"/>
      <c r="D848" s="1"/>
      <c r="E848" s="1133"/>
      <c r="F848" s="1133"/>
      <c r="G848" s="1133"/>
      <c r="H848" s="1"/>
      <c r="I848" s="1"/>
      <c r="J848" s="1"/>
      <c r="K848" s="1"/>
      <c r="L848" s="1"/>
      <c r="M848" s="1"/>
      <c r="N848" s="1"/>
      <c r="O848" s="1133"/>
      <c r="P848" s="1133"/>
      <c r="Q848" s="1133"/>
      <c r="R848" s="1133"/>
      <c r="S848" s="1133"/>
      <c r="T848" s="1133"/>
      <c r="U848" s="1133"/>
      <c r="V848" s="1133"/>
      <c r="W848" s="1133"/>
      <c r="X848" s="1133"/>
      <c r="Y848" s="1133"/>
      <c r="Z848" s="1133"/>
      <c r="AA848" s="1133"/>
      <c r="AB848" s="1133"/>
      <c r="AC848" s="1133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</row>
    <row r="849" spans="1:42" ht="15.75" customHeight="1" x14ac:dyDescent="0.2">
      <c r="A849" s="1"/>
      <c r="B849" s="1"/>
      <c r="C849" s="1"/>
      <c r="D849" s="1"/>
      <c r="E849" s="1133"/>
      <c r="F849" s="1133"/>
      <c r="G849" s="1133"/>
      <c r="H849" s="1"/>
      <c r="I849" s="1"/>
      <c r="J849" s="1"/>
      <c r="K849" s="1"/>
      <c r="L849" s="1"/>
      <c r="M849" s="1"/>
      <c r="N849" s="1"/>
      <c r="O849" s="1133"/>
      <c r="P849" s="1133"/>
      <c r="Q849" s="1133"/>
      <c r="R849" s="1133"/>
      <c r="S849" s="1133"/>
      <c r="T849" s="1133"/>
      <c r="U849" s="1133"/>
      <c r="V849" s="1133"/>
      <c r="W849" s="1133"/>
      <c r="X849" s="1133"/>
      <c r="Y849" s="1133"/>
      <c r="Z849" s="1133"/>
      <c r="AA849" s="1133"/>
      <c r="AB849" s="1133"/>
      <c r="AC849" s="1133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</row>
    <row r="850" spans="1:42" ht="15.75" customHeight="1" x14ac:dyDescent="0.2">
      <c r="A850" s="1"/>
      <c r="B850" s="1"/>
      <c r="C850" s="1"/>
      <c r="D850" s="1"/>
      <c r="E850" s="1133"/>
      <c r="F850" s="1133"/>
      <c r="G850" s="1133"/>
      <c r="H850" s="1"/>
      <c r="I850" s="1"/>
      <c r="J850" s="1"/>
      <c r="K850" s="1"/>
      <c r="L850" s="1"/>
      <c r="M850" s="1"/>
      <c r="N850" s="1"/>
      <c r="O850" s="1133"/>
      <c r="P850" s="1133"/>
      <c r="Q850" s="1133"/>
      <c r="R850" s="1133"/>
      <c r="S850" s="1133"/>
      <c r="T850" s="1133"/>
      <c r="U850" s="1133"/>
      <c r="V850" s="1133"/>
      <c r="W850" s="1133"/>
      <c r="X850" s="1133"/>
      <c r="Y850" s="1133"/>
      <c r="Z850" s="1133"/>
      <c r="AA850" s="1133"/>
      <c r="AB850" s="1133"/>
      <c r="AC850" s="1133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</row>
    <row r="851" spans="1:42" ht="15.75" customHeight="1" x14ac:dyDescent="0.2">
      <c r="A851" s="1"/>
      <c r="B851" s="1"/>
      <c r="C851" s="1"/>
      <c r="D851" s="1"/>
      <c r="E851" s="1133"/>
      <c r="F851" s="1133"/>
      <c r="G851" s="1133"/>
      <c r="H851" s="1"/>
      <c r="I851" s="1"/>
      <c r="J851" s="1"/>
      <c r="K851" s="1"/>
      <c r="L851" s="1"/>
      <c r="M851" s="1"/>
      <c r="N851" s="1"/>
      <c r="O851" s="1133"/>
      <c r="P851" s="1133"/>
      <c r="Q851" s="1133"/>
      <c r="R851" s="1133"/>
      <c r="S851" s="1133"/>
      <c r="T851" s="1133"/>
      <c r="U851" s="1133"/>
      <c r="V851" s="1133"/>
      <c r="W851" s="1133"/>
      <c r="X851" s="1133"/>
      <c r="Y851" s="1133"/>
      <c r="Z851" s="1133"/>
      <c r="AA851" s="1133"/>
      <c r="AB851" s="1133"/>
      <c r="AC851" s="1133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</row>
    <row r="852" spans="1:42" ht="15.75" customHeight="1" x14ac:dyDescent="0.2">
      <c r="A852" s="1"/>
      <c r="B852" s="1"/>
      <c r="C852" s="1"/>
      <c r="D852" s="1"/>
      <c r="E852" s="1133"/>
      <c r="F852" s="1133"/>
      <c r="G852" s="1133"/>
      <c r="H852" s="1"/>
      <c r="I852" s="1"/>
      <c r="J852" s="1"/>
      <c r="K852" s="1"/>
      <c r="L852" s="1"/>
      <c r="M852" s="1"/>
      <c r="N852" s="1"/>
      <c r="O852" s="1133"/>
      <c r="P852" s="1133"/>
      <c r="Q852" s="1133"/>
      <c r="R852" s="1133"/>
      <c r="S852" s="1133"/>
      <c r="T852" s="1133"/>
      <c r="U852" s="1133"/>
      <c r="V852" s="1133"/>
      <c r="W852" s="1133"/>
      <c r="X852" s="1133"/>
      <c r="Y852" s="1133"/>
      <c r="Z852" s="1133"/>
      <c r="AA852" s="1133"/>
      <c r="AB852" s="1133"/>
      <c r="AC852" s="1133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</row>
    <row r="853" spans="1:42" ht="15.75" customHeight="1" x14ac:dyDescent="0.2">
      <c r="A853" s="1"/>
      <c r="B853" s="1"/>
      <c r="C853" s="1"/>
      <c r="D853" s="1"/>
      <c r="E853" s="1133"/>
      <c r="F853" s="1133"/>
      <c r="G853" s="1133"/>
      <c r="H853" s="1"/>
      <c r="I853" s="1"/>
      <c r="J853" s="1"/>
      <c r="K853" s="1"/>
      <c r="L853" s="1"/>
      <c r="M853" s="1"/>
      <c r="N853" s="1"/>
      <c r="O853" s="1133"/>
      <c r="P853" s="1133"/>
      <c r="Q853" s="1133"/>
      <c r="R853" s="1133"/>
      <c r="S853" s="1133"/>
      <c r="T853" s="1133"/>
      <c r="U853" s="1133"/>
      <c r="V853" s="1133"/>
      <c r="W853" s="1133"/>
      <c r="X853" s="1133"/>
      <c r="Y853" s="1133"/>
      <c r="Z853" s="1133"/>
      <c r="AA853" s="1133"/>
      <c r="AB853" s="1133"/>
      <c r="AC853" s="1133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</row>
    <row r="854" spans="1:42" ht="15.75" customHeight="1" x14ac:dyDescent="0.2">
      <c r="A854" s="1"/>
      <c r="B854" s="1"/>
      <c r="C854" s="1"/>
      <c r="D854" s="1"/>
      <c r="E854" s="1133"/>
      <c r="F854" s="1133"/>
      <c r="G854" s="1133"/>
      <c r="H854" s="1"/>
      <c r="I854" s="1"/>
      <c r="J854" s="1"/>
      <c r="K854" s="1"/>
      <c r="L854" s="1"/>
      <c r="M854" s="1"/>
      <c r="N854" s="1"/>
      <c r="O854" s="1133"/>
      <c r="P854" s="1133"/>
      <c r="Q854" s="1133"/>
      <c r="R854" s="1133"/>
      <c r="S854" s="1133"/>
      <c r="T854" s="1133"/>
      <c r="U854" s="1133"/>
      <c r="V854" s="1133"/>
      <c r="W854" s="1133"/>
      <c r="X854" s="1133"/>
      <c r="Y854" s="1133"/>
      <c r="Z854" s="1133"/>
      <c r="AA854" s="1133"/>
      <c r="AB854" s="1133"/>
      <c r="AC854" s="1133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</row>
    <row r="855" spans="1:42" ht="15.75" customHeight="1" x14ac:dyDescent="0.2">
      <c r="A855" s="1"/>
      <c r="B855" s="1"/>
      <c r="C855" s="1"/>
      <c r="D855" s="1"/>
      <c r="E855" s="1133"/>
      <c r="F855" s="1133"/>
      <c r="G855" s="1133"/>
      <c r="H855" s="1"/>
      <c r="I855" s="1"/>
      <c r="J855" s="1"/>
      <c r="K855" s="1"/>
      <c r="L855" s="1"/>
      <c r="M855" s="1"/>
      <c r="N855" s="1"/>
      <c r="O855" s="1133"/>
      <c r="P855" s="1133"/>
      <c r="Q855" s="1133"/>
      <c r="R855" s="1133"/>
      <c r="S855" s="1133"/>
      <c r="T855" s="1133"/>
      <c r="U855" s="1133"/>
      <c r="V855" s="1133"/>
      <c r="W855" s="1133"/>
      <c r="X855" s="1133"/>
      <c r="Y855" s="1133"/>
      <c r="Z855" s="1133"/>
      <c r="AA855" s="1133"/>
      <c r="AB855" s="1133"/>
      <c r="AC855" s="1133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</row>
    <row r="856" spans="1:42" ht="15.75" customHeight="1" x14ac:dyDescent="0.2">
      <c r="A856" s="1"/>
      <c r="B856" s="1"/>
      <c r="C856" s="1"/>
      <c r="D856" s="1"/>
      <c r="E856" s="1133"/>
      <c r="F856" s="1133"/>
      <c r="G856" s="1133"/>
      <c r="H856" s="1"/>
      <c r="I856" s="1"/>
      <c r="J856" s="1"/>
      <c r="K856" s="1"/>
      <c r="L856" s="1"/>
      <c r="M856" s="1"/>
      <c r="N856" s="1"/>
      <c r="O856" s="1133"/>
      <c r="P856" s="1133"/>
      <c r="Q856" s="1133"/>
      <c r="R856" s="1133"/>
      <c r="S856" s="1133"/>
      <c r="T856" s="1133"/>
      <c r="U856" s="1133"/>
      <c r="V856" s="1133"/>
      <c r="W856" s="1133"/>
      <c r="X856" s="1133"/>
      <c r="Y856" s="1133"/>
      <c r="Z856" s="1133"/>
      <c r="AA856" s="1133"/>
      <c r="AB856" s="1133"/>
      <c r="AC856" s="1133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</row>
    <row r="857" spans="1:42" ht="15.75" customHeight="1" x14ac:dyDescent="0.2">
      <c r="A857" s="1"/>
      <c r="B857" s="1"/>
      <c r="C857" s="1"/>
      <c r="D857" s="1"/>
      <c r="E857" s="1133"/>
      <c r="F857" s="1133"/>
      <c r="G857" s="1133"/>
      <c r="H857" s="1"/>
      <c r="I857" s="1"/>
      <c r="J857" s="1"/>
      <c r="K857" s="1"/>
      <c r="L857" s="1"/>
      <c r="M857" s="1"/>
      <c r="N857" s="1"/>
      <c r="O857" s="1133"/>
      <c r="P857" s="1133"/>
      <c r="Q857" s="1133"/>
      <c r="R857" s="1133"/>
      <c r="S857" s="1133"/>
      <c r="T857" s="1133"/>
      <c r="U857" s="1133"/>
      <c r="V857" s="1133"/>
      <c r="W857" s="1133"/>
      <c r="X857" s="1133"/>
      <c r="Y857" s="1133"/>
      <c r="Z857" s="1133"/>
      <c r="AA857" s="1133"/>
      <c r="AB857" s="1133"/>
      <c r="AC857" s="1133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</row>
    <row r="858" spans="1:42" ht="15.75" customHeight="1" x14ac:dyDescent="0.2">
      <c r="A858" s="1"/>
      <c r="B858" s="1"/>
      <c r="C858" s="1"/>
      <c r="D858" s="1"/>
      <c r="E858" s="1133"/>
      <c r="F858" s="1133"/>
      <c r="G858" s="1133"/>
      <c r="H858" s="1"/>
      <c r="I858" s="1"/>
      <c r="J858" s="1"/>
      <c r="K858" s="1"/>
      <c r="L858" s="1"/>
      <c r="M858" s="1"/>
      <c r="N858" s="1"/>
      <c r="O858" s="1133"/>
      <c r="P858" s="1133"/>
      <c r="Q858" s="1133"/>
      <c r="R858" s="1133"/>
      <c r="S858" s="1133"/>
      <c r="T858" s="1133"/>
      <c r="U858" s="1133"/>
      <c r="V858" s="1133"/>
      <c r="W858" s="1133"/>
      <c r="X858" s="1133"/>
      <c r="Y858" s="1133"/>
      <c r="Z858" s="1133"/>
      <c r="AA858" s="1133"/>
      <c r="AB858" s="1133"/>
      <c r="AC858" s="1133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</row>
    <row r="859" spans="1:42" ht="15.75" customHeight="1" x14ac:dyDescent="0.2">
      <c r="A859" s="1"/>
      <c r="B859" s="1"/>
      <c r="C859" s="1"/>
      <c r="D859" s="1"/>
      <c r="E859" s="1133"/>
      <c r="F859" s="1133"/>
      <c r="G859" s="1133"/>
      <c r="H859" s="1"/>
      <c r="I859" s="1"/>
      <c r="J859" s="1"/>
      <c r="K859" s="1"/>
      <c r="L859" s="1"/>
      <c r="M859" s="1"/>
      <c r="N859" s="1"/>
      <c r="O859" s="1133"/>
      <c r="P859" s="1133"/>
      <c r="Q859" s="1133"/>
      <c r="R859" s="1133"/>
      <c r="S859" s="1133"/>
      <c r="T859" s="1133"/>
      <c r="U859" s="1133"/>
      <c r="V859" s="1133"/>
      <c r="W859" s="1133"/>
      <c r="X859" s="1133"/>
      <c r="Y859" s="1133"/>
      <c r="Z859" s="1133"/>
      <c r="AA859" s="1133"/>
      <c r="AB859" s="1133"/>
      <c r="AC859" s="1133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</row>
    <row r="860" spans="1:42" ht="15.75" customHeight="1" x14ac:dyDescent="0.2">
      <c r="A860" s="1"/>
      <c r="B860" s="1"/>
      <c r="C860" s="1"/>
      <c r="D860" s="1"/>
      <c r="E860" s="1133"/>
      <c r="F860" s="1133"/>
      <c r="G860" s="1133"/>
      <c r="H860" s="1"/>
      <c r="I860" s="1"/>
      <c r="J860" s="1"/>
      <c r="K860" s="1"/>
      <c r="L860" s="1"/>
      <c r="M860" s="1"/>
      <c r="N860" s="1"/>
      <c r="O860" s="1133"/>
      <c r="P860" s="1133"/>
      <c r="Q860" s="1133"/>
      <c r="R860" s="1133"/>
      <c r="S860" s="1133"/>
      <c r="T860" s="1133"/>
      <c r="U860" s="1133"/>
      <c r="V860" s="1133"/>
      <c r="W860" s="1133"/>
      <c r="X860" s="1133"/>
      <c r="Y860" s="1133"/>
      <c r="Z860" s="1133"/>
      <c r="AA860" s="1133"/>
      <c r="AB860" s="1133"/>
      <c r="AC860" s="1133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</row>
    <row r="861" spans="1:42" ht="15.75" customHeight="1" x14ac:dyDescent="0.2">
      <c r="A861" s="1"/>
      <c r="B861" s="1"/>
      <c r="C861" s="1"/>
      <c r="D861" s="1"/>
      <c r="E861" s="1133"/>
      <c r="F861" s="1133"/>
      <c r="G861" s="1133"/>
      <c r="H861" s="1"/>
      <c r="I861" s="1"/>
      <c r="J861" s="1"/>
      <c r="K861" s="1"/>
      <c r="L861" s="1"/>
      <c r="M861" s="1"/>
      <c r="N861" s="1"/>
      <c r="O861" s="1133"/>
      <c r="P861" s="1133"/>
      <c r="Q861" s="1133"/>
      <c r="R861" s="1133"/>
      <c r="S861" s="1133"/>
      <c r="T861" s="1133"/>
      <c r="U861" s="1133"/>
      <c r="V861" s="1133"/>
      <c r="W861" s="1133"/>
      <c r="X861" s="1133"/>
      <c r="Y861" s="1133"/>
      <c r="Z861" s="1133"/>
      <c r="AA861" s="1133"/>
      <c r="AB861" s="1133"/>
      <c r="AC861" s="1133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</row>
    <row r="862" spans="1:42" ht="15.75" customHeight="1" x14ac:dyDescent="0.2">
      <c r="A862" s="1"/>
      <c r="B862" s="1"/>
      <c r="C862" s="1"/>
      <c r="D862" s="1"/>
      <c r="E862" s="1133"/>
      <c r="F862" s="1133"/>
      <c r="G862" s="1133"/>
      <c r="H862" s="1"/>
      <c r="I862" s="1"/>
      <c r="J862" s="1"/>
      <c r="K862" s="1"/>
      <c r="L862" s="1"/>
      <c r="M862" s="1"/>
      <c r="N862" s="1"/>
      <c r="O862" s="1133"/>
      <c r="P862" s="1133"/>
      <c r="Q862" s="1133"/>
      <c r="R862" s="1133"/>
      <c r="S862" s="1133"/>
      <c r="T862" s="1133"/>
      <c r="U862" s="1133"/>
      <c r="V862" s="1133"/>
      <c r="W862" s="1133"/>
      <c r="X862" s="1133"/>
      <c r="Y862" s="1133"/>
      <c r="Z862" s="1133"/>
      <c r="AA862" s="1133"/>
      <c r="AB862" s="1133"/>
      <c r="AC862" s="1133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</row>
    <row r="863" spans="1:42" ht="15.75" customHeight="1" x14ac:dyDescent="0.2">
      <c r="A863" s="1"/>
      <c r="B863" s="1"/>
      <c r="C863" s="1"/>
      <c r="D863" s="1"/>
      <c r="E863" s="1133"/>
      <c r="F863" s="1133"/>
      <c r="G863" s="1133"/>
      <c r="H863" s="1"/>
      <c r="I863" s="1"/>
      <c r="J863" s="1"/>
      <c r="K863" s="1"/>
      <c r="L863" s="1"/>
      <c r="M863" s="1"/>
      <c r="N863" s="1"/>
      <c r="O863" s="1133"/>
      <c r="P863" s="1133"/>
      <c r="Q863" s="1133"/>
      <c r="R863" s="1133"/>
      <c r="S863" s="1133"/>
      <c r="T863" s="1133"/>
      <c r="U863" s="1133"/>
      <c r="V863" s="1133"/>
      <c r="W863" s="1133"/>
      <c r="X863" s="1133"/>
      <c r="Y863" s="1133"/>
      <c r="Z863" s="1133"/>
      <c r="AA863" s="1133"/>
      <c r="AB863" s="1133"/>
      <c r="AC863" s="1133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</row>
    <row r="864" spans="1:42" ht="15.75" customHeight="1" x14ac:dyDescent="0.2">
      <c r="A864" s="1"/>
      <c r="B864" s="1"/>
      <c r="C864" s="1"/>
      <c r="D864" s="1"/>
      <c r="E864" s="1133"/>
      <c r="F864" s="1133"/>
      <c r="G864" s="1133"/>
      <c r="H864" s="1"/>
      <c r="I864" s="1"/>
      <c r="J864" s="1"/>
      <c r="K864" s="1"/>
      <c r="L864" s="1"/>
      <c r="M864" s="1"/>
      <c r="N864" s="1"/>
      <c r="O864" s="1133"/>
      <c r="P864" s="1133"/>
      <c r="Q864" s="1133"/>
      <c r="R864" s="1133"/>
      <c r="S864" s="1133"/>
      <c r="T864" s="1133"/>
      <c r="U864" s="1133"/>
      <c r="V864" s="1133"/>
      <c r="W864" s="1133"/>
      <c r="X864" s="1133"/>
      <c r="Y864" s="1133"/>
      <c r="Z864" s="1133"/>
      <c r="AA864" s="1133"/>
      <c r="AB864" s="1133"/>
      <c r="AC864" s="1133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</row>
    <row r="865" spans="1:42" ht="15.75" customHeight="1" x14ac:dyDescent="0.2">
      <c r="A865" s="1"/>
      <c r="B865" s="1"/>
      <c r="C865" s="1"/>
      <c r="D865" s="1"/>
      <c r="E865" s="1133"/>
      <c r="F865" s="1133"/>
      <c r="G865" s="1133"/>
      <c r="H865" s="1"/>
      <c r="I865" s="1"/>
      <c r="J865" s="1"/>
      <c r="K865" s="1"/>
      <c r="L865" s="1"/>
      <c r="M865" s="1"/>
      <c r="N865" s="1"/>
      <c r="O865" s="1133"/>
      <c r="P865" s="1133"/>
      <c r="Q865" s="1133"/>
      <c r="R865" s="1133"/>
      <c r="S865" s="1133"/>
      <c r="T865" s="1133"/>
      <c r="U865" s="1133"/>
      <c r="V865" s="1133"/>
      <c r="W865" s="1133"/>
      <c r="X865" s="1133"/>
      <c r="Y865" s="1133"/>
      <c r="Z865" s="1133"/>
      <c r="AA865" s="1133"/>
      <c r="AB865" s="1133"/>
      <c r="AC865" s="1133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</row>
    <row r="866" spans="1:42" ht="15.75" customHeight="1" x14ac:dyDescent="0.2">
      <c r="A866" s="1"/>
      <c r="B866" s="1"/>
      <c r="C866" s="1"/>
      <c r="D866" s="1"/>
      <c r="E866" s="1133"/>
      <c r="F866" s="1133"/>
      <c r="G866" s="1133"/>
      <c r="H866" s="1"/>
      <c r="I866" s="1"/>
      <c r="J866" s="1"/>
      <c r="K866" s="1"/>
      <c r="L866" s="1"/>
      <c r="M866" s="1"/>
      <c r="N866" s="1"/>
      <c r="O866" s="1133"/>
      <c r="P866" s="1133"/>
      <c r="Q866" s="1133"/>
      <c r="R866" s="1133"/>
      <c r="S866" s="1133"/>
      <c r="T866" s="1133"/>
      <c r="U866" s="1133"/>
      <c r="V866" s="1133"/>
      <c r="W866" s="1133"/>
      <c r="X866" s="1133"/>
      <c r="Y866" s="1133"/>
      <c r="Z866" s="1133"/>
      <c r="AA866" s="1133"/>
      <c r="AB866" s="1133"/>
      <c r="AC866" s="1133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</row>
    <row r="867" spans="1:42" ht="15.75" customHeight="1" x14ac:dyDescent="0.2">
      <c r="A867" s="1"/>
      <c r="B867" s="1"/>
      <c r="C867" s="1"/>
      <c r="D867" s="1"/>
      <c r="E867" s="1133"/>
      <c r="F867" s="1133"/>
      <c r="G867" s="1133"/>
      <c r="H867" s="1"/>
      <c r="I867" s="1"/>
      <c r="J867" s="1"/>
      <c r="K867" s="1"/>
      <c r="L867" s="1"/>
      <c r="M867" s="1"/>
      <c r="N867" s="1"/>
      <c r="O867" s="1133"/>
      <c r="P867" s="1133"/>
      <c r="Q867" s="1133"/>
      <c r="R867" s="1133"/>
      <c r="S867" s="1133"/>
      <c r="T867" s="1133"/>
      <c r="U867" s="1133"/>
      <c r="V867" s="1133"/>
      <c r="W867" s="1133"/>
      <c r="X867" s="1133"/>
      <c r="Y867" s="1133"/>
      <c r="Z867" s="1133"/>
      <c r="AA867" s="1133"/>
      <c r="AB867" s="1133"/>
      <c r="AC867" s="1133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</row>
    <row r="868" spans="1:42" ht="15.75" customHeight="1" x14ac:dyDescent="0.2">
      <c r="A868" s="1"/>
      <c r="B868" s="1"/>
      <c r="C868" s="1"/>
      <c r="D868" s="1"/>
      <c r="E868" s="1133"/>
      <c r="F868" s="1133"/>
      <c r="G868" s="1133"/>
      <c r="H868" s="1"/>
      <c r="I868" s="1"/>
      <c r="J868" s="1"/>
      <c r="K868" s="1"/>
      <c r="L868" s="1"/>
      <c r="M868" s="1"/>
      <c r="N868" s="1"/>
      <c r="O868" s="1133"/>
      <c r="P868" s="1133"/>
      <c r="Q868" s="1133"/>
      <c r="R868" s="1133"/>
      <c r="S868" s="1133"/>
      <c r="T868" s="1133"/>
      <c r="U868" s="1133"/>
      <c r="V868" s="1133"/>
      <c r="W868" s="1133"/>
      <c r="X868" s="1133"/>
      <c r="Y868" s="1133"/>
      <c r="Z868" s="1133"/>
      <c r="AA868" s="1133"/>
      <c r="AB868" s="1133"/>
      <c r="AC868" s="1133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</row>
    <row r="869" spans="1:42" ht="15.75" customHeight="1" x14ac:dyDescent="0.2">
      <c r="A869" s="1"/>
      <c r="B869" s="1"/>
      <c r="C869" s="1"/>
      <c r="D869" s="1"/>
      <c r="E869" s="1133"/>
      <c r="F869" s="1133"/>
      <c r="G869" s="1133"/>
      <c r="H869" s="1"/>
      <c r="I869" s="1"/>
      <c r="J869" s="1"/>
      <c r="K869" s="1"/>
      <c r="L869" s="1"/>
      <c r="M869" s="1"/>
      <c r="N869" s="1"/>
      <c r="O869" s="1133"/>
      <c r="P869" s="1133"/>
      <c r="Q869" s="1133"/>
      <c r="R869" s="1133"/>
      <c r="S869" s="1133"/>
      <c r="T869" s="1133"/>
      <c r="U869" s="1133"/>
      <c r="V869" s="1133"/>
      <c r="W869" s="1133"/>
      <c r="X869" s="1133"/>
      <c r="Y869" s="1133"/>
      <c r="Z869" s="1133"/>
      <c r="AA869" s="1133"/>
      <c r="AB869" s="1133"/>
      <c r="AC869" s="1133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</row>
    <row r="870" spans="1:42" ht="15.75" customHeight="1" x14ac:dyDescent="0.2">
      <c r="A870" s="1"/>
      <c r="B870" s="1"/>
      <c r="C870" s="1"/>
      <c r="D870" s="1"/>
      <c r="E870" s="1133"/>
      <c r="F870" s="1133"/>
      <c r="G870" s="1133"/>
      <c r="H870" s="1"/>
      <c r="I870" s="1"/>
      <c r="J870" s="1"/>
      <c r="K870" s="1"/>
      <c r="L870" s="1"/>
      <c r="M870" s="1"/>
      <c r="N870" s="1"/>
      <c r="O870" s="1133"/>
      <c r="P870" s="1133"/>
      <c r="Q870" s="1133"/>
      <c r="R870" s="1133"/>
      <c r="S870" s="1133"/>
      <c r="T870" s="1133"/>
      <c r="U870" s="1133"/>
      <c r="V870" s="1133"/>
      <c r="W870" s="1133"/>
      <c r="X870" s="1133"/>
      <c r="Y870" s="1133"/>
      <c r="Z870" s="1133"/>
      <c r="AA870" s="1133"/>
      <c r="AB870" s="1133"/>
      <c r="AC870" s="1133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</row>
    <row r="871" spans="1:42" ht="15.75" customHeight="1" x14ac:dyDescent="0.2">
      <c r="A871" s="1"/>
      <c r="B871" s="1"/>
      <c r="C871" s="1"/>
      <c r="D871" s="1"/>
      <c r="E871" s="1133"/>
      <c r="F871" s="1133"/>
      <c r="G871" s="1133"/>
      <c r="H871" s="1"/>
      <c r="I871" s="1"/>
      <c r="J871" s="1"/>
      <c r="K871" s="1"/>
      <c r="L871" s="1"/>
      <c r="M871" s="1"/>
      <c r="N871" s="1"/>
      <c r="O871" s="1133"/>
      <c r="P871" s="1133"/>
      <c r="Q871" s="1133"/>
      <c r="R871" s="1133"/>
      <c r="S871" s="1133"/>
      <c r="T871" s="1133"/>
      <c r="U871" s="1133"/>
      <c r="V871" s="1133"/>
      <c r="W871" s="1133"/>
      <c r="X871" s="1133"/>
      <c r="Y871" s="1133"/>
      <c r="Z871" s="1133"/>
      <c r="AA871" s="1133"/>
      <c r="AB871" s="1133"/>
      <c r="AC871" s="1133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</row>
    <row r="872" spans="1:42" ht="15.75" customHeight="1" x14ac:dyDescent="0.2">
      <c r="A872" s="1"/>
      <c r="B872" s="1"/>
      <c r="C872" s="1"/>
      <c r="D872" s="1"/>
      <c r="E872" s="1133"/>
      <c r="F872" s="1133"/>
      <c r="G872" s="1133"/>
      <c r="H872" s="1"/>
      <c r="I872" s="1"/>
      <c r="J872" s="1"/>
      <c r="K872" s="1"/>
      <c r="L872" s="1"/>
      <c r="M872" s="1"/>
      <c r="N872" s="1"/>
      <c r="O872" s="1133"/>
      <c r="P872" s="1133"/>
      <c r="Q872" s="1133"/>
      <c r="R872" s="1133"/>
      <c r="S872" s="1133"/>
      <c r="T872" s="1133"/>
      <c r="U872" s="1133"/>
      <c r="V872" s="1133"/>
      <c r="W872" s="1133"/>
      <c r="X872" s="1133"/>
      <c r="Y872" s="1133"/>
      <c r="Z872" s="1133"/>
      <c r="AA872" s="1133"/>
      <c r="AB872" s="1133"/>
      <c r="AC872" s="1133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</row>
    <row r="873" spans="1:42" ht="15.75" customHeight="1" x14ac:dyDescent="0.2">
      <c r="A873" s="1"/>
      <c r="B873" s="1"/>
      <c r="C873" s="1"/>
      <c r="D873" s="1"/>
      <c r="E873" s="1133"/>
      <c r="F873" s="1133"/>
      <c r="G873" s="1133"/>
      <c r="H873" s="1"/>
      <c r="I873" s="1"/>
      <c r="J873" s="1"/>
      <c r="K873" s="1"/>
      <c r="L873" s="1"/>
      <c r="M873" s="1"/>
      <c r="N873" s="1"/>
      <c r="O873" s="1133"/>
      <c r="P873" s="1133"/>
      <c r="Q873" s="1133"/>
      <c r="R873" s="1133"/>
      <c r="S873" s="1133"/>
      <c r="T873" s="1133"/>
      <c r="U873" s="1133"/>
      <c r="V873" s="1133"/>
      <c r="W873" s="1133"/>
      <c r="X873" s="1133"/>
      <c r="Y873" s="1133"/>
      <c r="Z873" s="1133"/>
      <c r="AA873" s="1133"/>
      <c r="AB873" s="1133"/>
      <c r="AC873" s="1133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</row>
    <row r="874" spans="1:42" ht="15.75" customHeight="1" x14ac:dyDescent="0.2">
      <c r="A874" s="1"/>
      <c r="B874" s="1"/>
      <c r="C874" s="1"/>
      <c r="D874" s="1"/>
      <c r="E874" s="1133"/>
      <c r="F874" s="1133"/>
      <c r="G874" s="1133"/>
      <c r="H874" s="1"/>
      <c r="I874" s="1"/>
      <c r="J874" s="1"/>
      <c r="K874" s="1"/>
      <c r="L874" s="1"/>
      <c r="M874" s="1"/>
      <c r="N874" s="1"/>
      <c r="O874" s="1133"/>
      <c r="P874" s="1133"/>
      <c r="Q874" s="1133"/>
      <c r="R874" s="1133"/>
      <c r="S874" s="1133"/>
      <c r="T874" s="1133"/>
      <c r="U874" s="1133"/>
      <c r="V874" s="1133"/>
      <c r="W874" s="1133"/>
      <c r="X874" s="1133"/>
      <c r="Y874" s="1133"/>
      <c r="Z874" s="1133"/>
      <c r="AA874" s="1133"/>
      <c r="AB874" s="1133"/>
      <c r="AC874" s="1133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</row>
    <row r="875" spans="1:42" ht="15.75" customHeight="1" x14ac:dyDescent="0.2">
      <c r="A875" s="1"/>
      <c r="B875" s="1"/>
      <c r="C875" s="1"/>
      <c r="D875" s="1"/>
      <c r="E875" s="1133"/>
      <c r="F875" s="1133"/>
      <c r="G875" s="1133"/>
      <c r="H875" s="1"/>
      <c r="I875" s="1"/>
      <c r="J875" s="1"/>
      <c r="K875" s="1"/>
      <c r="L875" s="1"/>
      <c r="M875" s="1"/>
      <c r="N875" s="1"/>
      <c r="O875" s="1133"/>
      <c r="P875" s="1133"/>
      <c r="Q875" s="1133"/>
      <c r="R875" s="1133"/>
      <c r="S875" s="1133"/>
      <c r="T875" s="1133"/>
      <c r="U875" s="1133"/>
      <c r="V875" s="1133"/>
      <c r="W875" s="1133"/>
      <c r="X875" s="1133"/>
      <c r="Y875" s="1133"/>
      <c r="Z875" s="1133"/>
      <c r="AA875" s="1133"/>
      <c r="AB875" s="1133"/>
      <c r="AC875" s="1133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</row>
    <row r="876" spans="1:42" ht="15.75" customHeight="1" x14ac:dyDescent="0.2">
      <c r="A876" s="1"/>
      <c r="B876" s="1"/>
      <c r="C876" s="1"/>
      <c r="D876" s="1"/>
      <c r="E876" s="1133"/>
      <c r="F876" s="1133"/>
      <c r="G876" s="1133"/>
      <c r="H876" s="1"/>
      <c r="I876" s="1"/>
      <c r="J876" s="1"/>
      <c r="K876" s="1"/>
      <c r="L876" s="1"/>
      <c r="M876" s="1"/>
      <c r="N876" s="1"/>
      <c r="O876" s="1133"/>
      <c r="P876" s="1133"/>
      <c r="Q876" s="1133"/>
      <c r="R876" s="1133"/>
      <c r="S876" s="1133"/>
      <c r="T876" s="1133"/>
      <c r="U876" s="1133"/>
      <c r="V876" s="1133"/>
      <c r="W876" s="1133"/>
      <c r="X876" s="1133"/>
      <c r="Y876" s="1133"/>
      <c r="Z876" s="1133"/>
      <c r="AA876" s="1133"/>
      <c r="AB876" s="1133"/>
      <c r="AC876" s="1133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</row>
    <row r="877" spans="1:42" ht="15.75" customHeight="1" x14ac:dyDescent="0.2">
      <c r="A877" s="1"/>
      <c r="B877" s="1"/>
      <c r="C877" s="1"/>
      <c r="D877" s="1"/>
      <c r="E877" s="1133"/>
      <c r="F877" s="1133"/>
      <c r="G877" s="1133"/>
      <c r="H877" s="1"/>
      <c r="I877" s="1"/>
      <c r="J877" s="1"/>
      <c r="K877" s="1"/>
      <c r="L877" s="1"/>
      <c r="M877" s="1"/>
      <c r="N877" s="1"/>
      <c r="O877" s="1133"/>
      <c r="P877" s="1133"/>
      <c r="Q877" s="1133"/>
      <c r="R877" s="1133"/>
      <c r="S877" s="1133"/>
      <c r="T877" s="1133"/>
      <c r="U877" s="1133"/>
      <c r="V877" s="1133"/>
      <c r="W877" s="1133"/>
      <c r="X877" s="1133"/>
      <c r="Y877" s="1133"/>
      <c r="Z877" s="1133"/>
      <c r="AA877" s="1133"/>
      <c r="AB877" s="1133"/>
      <c r="AC877" s="1133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</row>
    <row r="878" spans="1:42" ht="15.75" customHeight="1" x14ac:dyDescent="0.2">
      <c r="A878" s="1"/>
      <c r="B878" s="1"/>
      <c r="C878" s="1"/>
      <c r="D878" s="1"/>
      <c r="E878" s="1133"/>
      <c r="F878" s="1133"/>
      <c r="G878" s="1133"/>
      <c r="H878" s="1"/>
      <c r="I878" s="1"/>
      <c r="J878" s="1"/>
      <c r="K878" s="1"/>
      <c r="L878" s="1"/>
      <c r="M878" s="1"/>
      <c r="N878" s="1"/>
      <c r="O878" s="1133"/>
      <c r="P878" s="1133"/>
      <c r="Q878" s="1133"/>
      <c r="R878" s="1133"/>
      <c r="S878" s="1133"/>
      <c r="T878" s="1133"/>
      <c r="U878" s="1133"/>
      <c r="V878" s="1133"/>
      <c r="W878" s="1133"/>
      <c r="X878" s="1133"/>
      <c r="Y878" s="1133"/>
      <c r="Z878" s="1133"/>
      <c r="AA878" s="1133"/>
      <c r="AB878" s="1133"/>
      <c r="AC878" s="1133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</row>
    <row r="879" spans="1:42" ht="15.75" customHeight="1" x14ac:dyDescent="0.2">
      <c r="A879" s="1"/>
      <c r="B879" s="1"/>
      <c r="C879" s="1"/>
      <c r="D879" s="1"/>
      <c r="E879" s="1133"/>
      <c r="F879" s="1133"/>
      <c r="G879" s="1133"/>
      <c r="H879" s="1"/>
      <c r="I879" s="1"/>
      <c r="J879" s="1"/>
      <c r="K879" s="1"/>
      <c r="L879" s="1"/>
      <c r="M879" s="1"/>
      <c r="N879" s="1"/>
      <c r="O879" s="1133"/>
      <c r="P879" s="1133"/>
      <c r="Q879" s="1133"/>
      <c r="R879" s="1133"/>
      <c r="S879" s="1133"/>
      <c r="T879" s="1133"/>
      <c r="U879" s="1133"/>
      <c r="V879" s="1133"/>
      <c r="W879" s="1133"/>
      <c r="X879" s="1133"/>
      <c r="Y879" s="1133"/>
      <c r="Z879" s="1133"/>
      <c r="AA879" s="1133"/>
      <c r="AB879" s="1133"/>
      <c r="AC879" s="1133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</row>
    <row r="880" spans="1:42" ht="15.75" customHeight="1" x14ac:dyDescent="0.2">
      <c r="A880" s="1"/>
      <c r="B880" s="1"/>
      <c r="C880" s="1"/>
      <c r="D880" s="1"/>
      <c r="E880" s="1133"/>
      <c r="F880" s="1133"/>
      <c r="G880" s="1133"/>
      <c r="H880" s="1"/>
      <c r="I880" s="1"/>
      <c r="J880" s="1"/>
      <c r="K880" s="1"/>
      <c r="L880" s="1"/>
      <c r="M880" s="1"/>
      <c r="N880" s="1"/>
      <c r="O880" s="1133"/>
      <c r="P880" s="1133"/>
      <c r="Q880" s="1133"/>
      <c r="R880" s="1133"/>
      <c r="S880" s="1133"/>
      <c r="T880" s="1133"/>
      <c r="U880" s="1133"/>
      <c r="V880" s="1133"/>
      <c r="W880" s="1133"/>
      <c r="X880" s="1133"/>
      <c r="Y880" s="1133"/>
      <c r="Z880" s="1133"/>
      <c r="AA880" s="1133"/>
      <c r="AB880" s="1133"/>
      <c r="AC880" s="1133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</row>
    <row r="881" spans="1:42" ht="15.75" customHeight="1" x14ac:dyDescent="0.2">
      <c r="A881" s="1"/>
      <c r="B881" s="1"/>
      <c r="C881" s="1"/>
      <c r="D881" s="1"/>
      <c r="E881" s="1133"/>
      <c r="F881" s="1133"/>
      <c r="G881" s="1133"/>
      <c r="H881" s="1"/>
      <c r="I881" s="1"/>
      <c r="J881" s="1"/>
      <c r="K881" s="1"/>
      <c r="L881" s="1"/>
      <c r="M881" s="1"/>
      <c r="N881" s="1"/>
      <c r="O881" s="1133"/>
      <c r="P881" s="1133"/>
      <c r="Q881" s="1133"/>
      <c r="R881" s="1133"/>
      <c r="S881" s="1133"/>
      <c r="T881" s="1133"/>
      <c r="U881" s="1133"/>
      <c r="V881" s="1133"/>
      <c r="W881" s="1133"/>
      <c r="X881" s="1133"/>
      <c r="Y881" s="1133"/>
      <c r="Z881" s="1133"/>
      <c r="AA881" s="1133"/>
      <c r="AB881" s="1133"/>
      <c r="AC881" s="1133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</row>
    <row r="882" spans="1:42" ht="15.75" customHeight="1" x14ac:dyDescent="0.2">
      <c r="A882" s="1"/>
      <c r="B882" s="1"/>
      <c r="C882" s="1"/>
      <c r="D882" s="1"/>
      <c r="E882" s="1133"/>
      <c r="F882" s="1133"/>
      <c r="G882" s="1133"/>
      <c r="H882" s="1"/>
      <c r="I882" s="1"/>
      <c r="J882" s="1"/>
      <c r="K882" s="1"/>
      <c r="L882" s="1"/>
      <c r="M882" s="1"/>
      <c r="N882" s="1"/>
      <c r="O882" s="1133"/>
      <c r="P882" s="1133"/>
      <c r="Q882" s="1133"/>
      <c r="R882" s="1133"/>
      <c r="S882" s="1133"/>
      <c r="T882" s="1133"/>
      <c r="U882" s="1133"/>
      <c r="V882" s="1133"/>
      <c r="W882" s="1133"/>
      <c r="X882" s="1133"/>
      <c r="Y882" s="1133"/>
      <c r="Z882" s="1133"/>
      <c r="AA882" s="1133"/>
      <c r="AB882" s="1133"/>
      <c r="AC882" s="1133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</row>
    <row r="883" spans="1:42" ht="15.75" customHeight="1" x14ac:dyDescent="0.2">
      <c r="A883" s="1"/>
      <c r="B883" s="1"/>
      <c r="C883" s="1"/>
      <c r="D883" s="1"/>
      <c r="E883" s="1133"/>
      <c r="F883" s="1133"/>
      <c r="G883" s="1133"/>
      <c r="H883" s="1"/>
      <c r="I883" s="1"/>
      <c r="J883" s="1"/>
      <c r="K883" s="1"/>
      <c r="L883" s="1"/>
      <c r="M883" s="1"/>
      <c r="N883" s="1"/>
      <c r="O883" s="1133"/>
      <c r="P883" s="1133"/>
      <c r="Q883" s="1133"/>
      <c r="R883" s="1133"/>
      <c r="S883" s="1133"/>
      <c r="T883" s="1133"/>
      <c r="U883" s="1133"/>
      <c r="V883" s="1133"/>
      <c r="W883" s="1133"/>
      <c r="X883" s="1133"/>
      <c r="Y883" s="1133"/>
      <c r="Z883" s="1133"/>
      <c r="AA883" s="1133"/>
      <c r="AB883" s="1133"/>
      <c r="AC883" s="1133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</row>
    <row r="884" spans="1:42" ht="15.75" customHeight="1" x14ac:dyDescent="0.2">
      <c r="A884" s="1"/>
      <c r="B884" s="1"/>
      <c r="C884" s="1"/>
      <c r="D884" s="1"/>
      <c r="E884" s="1133"/>
      <c r="F884" s="1133"/>
      <c r="G884" s="1133"/>
      <c r="H884" s="1"/>
      <c r="I884" s="1"/>
      <c r="J884" s="1"/>
      <c r="K884" s="1"/>
      <c r="L884" s="1"/>
      <c r="M884" s="1"/>
      <c r="N884" s="1"/>
      <c r="O884" s="1133"/>
      <c r="P884" s="1133"/>
      <c r="Q884" s="1133"/>
      <c r="R884" s="1133"/>
      <c r="S884" s="1133"/>
      <c r="T884" s="1133"/>
      <c r="U884" s="1133"/>
      <c r="V884" s="1133"/>
      <c r="W884" s="1133"/>
      <c r="X884" s="1133"/>
      <c r="Y884" s="1133"/>
      <c r="Z884" s="1133"/>
      <c r="AA884" s="1133"/>
      <c r="AB884" s="1133"/>
      <c r="AC884" s="1133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</row>
    <row r="885" spans="1:42" ht="15.75" customHeight="1" x14ac:dyDescent="0.2">
      <c r="A885" s="1"/>
      <c r="B885" s="1"/>
      <c r="C885" s="1"/>
      <c r="D885" s="1"/>
      <c r="E885" s="1133"/>
      <c r="F885" s="1133"/>
      <c r="G885" s="1133"/>
      <c r="H885" s="1"/>
      <c r="I885" s="1"/>
      <c r="J885" s="1"/>
      <c r="K885" s="1"/>
      <c r="L885" s="1"/>
      <c r="M885" s="1"/>
      <c r="N885" s="1"/>
      <c r="O885" s="1133"/>
      <c r="P885" s="1133"/>
      <c r="Q885" s="1133"/>
      <c r="R885" s="1133"/>
      <c r="S885" s="1133"/>
      <c r="T885" s="1133"/>
      <c r="U885" s="1133"/>
      <c r="V885" s="1133"/>
      <c r="W885" s="1133"/>
      <c r="X885" s="1133"/>
      <c r="Y885" s="1133"/>
      <c r="Z885" s="1133"/>
      <c r="AA885" s="1133"/>
      <c r="AB885" s="1133"/>
      <c r="AC885" s="1133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</row>
    <row r="886" spans="1:42" ht="15.75" customHeight="1" x14ac:dyDescent="0.2">
      <c r="A886" s="1"/>
      <c r="B886" s="1"/>
      <c r="C886" s="1"/>
      <c r="D886" s="1"/>
      <c r="E886" s="1133"/>
      <c r="F886" s="1133"/>
      <c r="G886" s="1133"/>
      <c r="H886" s="1"/>
      <c r="I886" s="1"/>
      <c r="J886" s="1"/>
      <c r="K886" s="1"/>
      <c r="L886" s="1"/>
      <c r="M886" s="1"/>
      <c r="N886" s="1"/>
      <c r="O886" s="1133"/>
      <c r="P886" s="1133"/>
      <c r="Q886" s="1133"/>
      <c r="R886" s="1133"/>
      <c r="S886" s="1133"/>
      <c r="T886" s="1133"/>
      <c r="U886" s="1133"/>
      <c r="V886" s="1133"/>
      <c r="W886" s="1133"/>
      <c r="X886" s="1133"/>
      <c r="Y886" s="1133"/>
      <c r="Z886" s="1133"/>
      <c r="AA886" s="1133"/>
      <c r="AB886" s="1133"/>
      <c r="AC886" s="1133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</row>
    <row r="887" spans="1:42" ht="15.75" customHeight="1" x14ac:dyDescent="0.2">
      <c r="A887" s="1"/>
      <c r="B887" s="1"/>
      <c r="C887" s="1"/>
      <c r="D887" s="1"/>
      <c r="E887" s="1133"/>
      <c r="F887" s="1133"/>
      <c r="G887" s="1133"/>
      <c r="H887" s="1"/>
      <c r="I887" s="1"/>
      <c r="J887" s="1"/>
      <c r="K887" s="1"/>
      <c r="L887" s="1"/>
      <c r="M887" s="1"/>
      <c r="N887" s="1"/>
      <c r="O887" s="1133"/>
      <c r="P887" s="1133"/>
      <c r="Q887" s="1133"/>
      <c r="R887" s="1133"/>
      <c r="S887" s="1133"/>
      <c r="T887" s="1133"/>
      <c r="U887" s="1133"/>
      <c r="V887" s="1133"/>
      <c r="W887" s="1133"/>
      <c r="X887" s="1133"/>
      <c r="Y887" s="1133"/>
      <c r="Z887" s="1133"/>
      <c r="AA887" s="1133"/>
      <c r="AB887" s="1133"/>
      <c r="AC887" s="1133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</row>
    <row r="888" spans="1:42" ht="15.75" customHeight="1" x14ac:dyDescent="0.2">
      <c r="A888" s="1"/>
      <c r="B888" s="1"/>
      <c r="C888" s="1"/>
      <c r="D888" s="1"/>
      <c r="E888" s="1133"/>
      <c r="F888" s="1133"/>
      <c r="G888" s="1133"/>
      <c r="H888" s="1"/>
      <c r="I888" s="1"/>
      <c r="J888" s="1"/>
      <c r="K888" s="1"/>
      <c r="L888" s="1"/>
      <c r="M888" s="1"/>
      <c r="N888" s="1"/>
      <c r="O888" s="1133"/>
      <c r="P888" s="1133"/>
      <c r="Q888" s="1133"/>
      <c r="R888" s="1133"/>
      <c r="S888" s="1133"/>
      <c r="T888" s="1133"/>
      <c r="U888" s="1133"/>
      <c r="V888" s="1133"/>
      <c r="W888" s="1133"/>
      <c r="X888" s="1133"/>
      <c r="Y888" s="1133"/>
      <c r="Z888" s="1133"/>
      <c r="AA888" s="1133"/>
      <c r="AB888" s="1133"/>
      <c r="AC888" s="1133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</row>
    <row r="889" spans="1:42" ht="15.75" customHeight="1" x14ac:dyDescent="0.2">
      <c r="A889" s="1"/>
      <c r="B889" s="1"/>
      <c r="C889" s="1"/>
      <c r="D889" s="1"/>
      <c r="E889" s="1133"/>
      <c r="F889" s="1133"/>
      <c r="G889" s="1133"/>
      <c r="H889" s="1"/>
      <c r="I889" s="1"/>
      <c r="J889" s="1"/>
      <c r="K889" s="1"/>
      <c r="L889" s="1"/>
      <c r="M889" s="1"/>
      <c r="N889" s="1"/>
      <c r="O889" s="1133"/>
      <c r="P889" s="1133"/>
      <c r="Q889" s="1133"/>
      <c r="R889" s="1133"/>
      <c r="S889" s="1133"/>
      <c r="T889" s="1133"/>
      <c r="U889" s="1133"/>
      <c r="V889" s="1133"/>
      <c r="W889" s="1133"/>
      <c r="X889" s="1133"/>
      <c r="Y889" s="1133"/>
      <c r="Z889" s="1133"/>
      <c r="AA889" s="1133"/>
      <c r="AB889" s="1133"/>
      <c r="AC889" s="1133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</row>
    <row r="890" spans="1:42" ht="15.75" customHeight="1" x14ac:dyDescent="0.2">
      <c r="A890" s="1"/>
      <c r="B890" s="1"/>
      <c r="C890" s="1"/>
      <c r="D890" s="1"/>
      <c r="E890" s="1133"/>
      <c r="F890" s="1133"/>
      <c r="G890" s="1133"/>
      <c r="H890" s="1"/>
      <c r="I890" s="1"/>
      <c r="J890" s="1"/>
      <c r="K890" s="1"/>
      <c r="L890" s="1"/>
      <c r="M890" s="1"/>
      <c r="N890" s="1"/>
      <c r="O890" s="1133"/>
      <c r="P890" s="1133"/>
      <c r="Q890" s="1133"/>
      <c r="R890" s="1133"/>
      <c r="S890" s="1133"/>
      <c r="T890" s="1133"/>
      <c r="U890" s="1133"/>
      <c r="V890" s="1133"/>
      <c r="W890" s="1133"/>
      <c r="X890" s="1133"/>
      <c r="Y890" s="1133"/>
      <c r="Z890" s="1133"/>
      <c r="AA890" s="1133"/>
      <c r="AB890" s="1133"/>
      <c r="AC890" s="1133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</row>
    <row r="891" spans="1:42" ht="15.75" customHeight="1" x14ac:dyDescent="0.2">
      <c r="A891" s="1"/>
      <c r="B891" s="1"/>
      <c r="C891" s="1"/>
      <c r="D891" s="1"/>
      <c r="E891" s="1133"/>
      <c r="F891" s="1133"/>
      <c r="G891" s="1133"/>
      <c r="H891" s="1"/>
      <c r="I891" s="1"/>
      <c r="J891" s="1"/>
      <c r="K891" s="1"/>
      <c r="L891" s="1"/>
      <c r="M891" s="1"/>
      <c r="N891" s="1"/>
      <c r="O891" s="1133"/>
      <c r="P891" s="1133"/>
      <c r="Q891" s="1133"/>
      <c r="R891" s="1133"/>
      <c r="S891" s="1133"/>
      <c r="T891" s="1133"/>
      <c r="U891" s="1133"/>
      <c r="V891" s="1133"/>
      <c r="W891" s="1133"/>
      <c r="X891" s="1133"/>
      <c r="Y891" s="1133"/>
      <c r="Z891" s="1133"/>
      <c r="AA891" s="1133"/>
      <c r="AB891" s="1133"/>
      <c r="AC891" s="1133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</row>
    <row r="892" spans="1:42" ht="15.75" customHeight="1" x14ac:dyDescent="0.2">
      <c r="A892" s="1"/>
      <c r="B892" s="1"/>
      <c r="C892" s="1"/>
      <c r="D892" s="1"/>
      <c r="E892" s="1133"/>
      <c r="F892" s="1133"/>
      <c r="G892" s="1133"/>
      <c r="H892" s="1"/>
      <c r="I892" s="1"/>
      <c r="J892" s="1"/>
      <c r="K892" s="1"/>
      <c r="L892" s="1"/>
      <c r="M892" s="1"/>
      <c r="N892" s="1"/>
      <c r="O892" s="1133"/>
      <c r="P892" s="1133"/>
      <c r="Q892" s="1133"/>
      <c r="R892" s="1133"/>
      <c r="S892" s="1133"/>
      <c r="T892" s="1133"/>
      <c r="U892" s="1133"/>
      <c r="V892" s="1133"/>
      <c r="W892" s="1133"/>
      <c r="X892" s="1133"/>
      <c r="Y892" s="1133"/>
      <c r="Z892" s="1133"/>
      <c r="AA892" s="1133"/>
      <c r="AB892" s="1133"/>
      <c r="AC892" s="1133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</row>
    <row r="893" spans="1:42" ht="15.75" customHeight="1" x14ac:dyDescent="0.2">
      <c r="A893" s="1"/>
      <c r="B893" s="1"/>
      <c r="C893" s="1"/>
      <c r="D893" s="1"/>
      <c r="E893" s="1133"/>
      <c r="F893" s="1133"/>
      <c r="G893" s="1133"/>
      <c r="H893" s="1"/>
      <c r="I893" s="1"/>
      <c r="J893" s="1"/>
      <c r="K893" s="1"/>
      <c r="L893" s="1"/>
      <c r="M893" s="1"/>
      <c r="N893" s="1"/>
      <c r="O893" s="1133"/>
      <c r="P893" s="1133"/>
      <c r="Q893" s="1133"/>
      <c r="R893" s="1133"/>
      <c r="S893" s="1133"/>
      <c r="T893" s="1133"/>
      <c r="U893" s="1133"/>
      <c r="V893" s="1133"/>
      <c r="W893" s="1133"/>
      <c r="X893" s="1133"/>
      <c r="Y893" s="1133"/>
      <c r="Z893" s="1133"/>
      <c r="AA893" s="1133"/>
      <c r="AB893" s="1133"/>
      <c r="AC893" s="1133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</row>
    <row r="894" spans="1:42" ht="15.75" customHeight="1" x14ac:dyDescent="0.2">
      <c r="A894" s="1"/>
      <c r="B894" s="1"/>
      <c r="C894" s="1"/>
      <c r="D894" s="1"/>
      <c r="E894" s="1133"/>
      <c r="F894" s="1133"/>
      <c r="G894" s="1133"/>
      <c r="H894" s="1"/>
      <c r="I894" s="1"/>
      <c r="J894" s="1"/>
      <c r="K894" s="1"/>
      <c r="L894" s="1"/>
      <c r="M894" s="1"/>
      <c r="N894" s="1"/>
      <c r="O894" s="1133"/>
      <c r="P894" s="1133"/>
      <c r="Q894" s="1133"/>
      <c r="R894" s="1133"/>
      <c r="S894" s="1133"/>
      <c r="T894" s="1133"/>
      <c r="U894" s="1133"/>
      <c r="V894" s="1133"/>
      <c r="W894" s="1133"/>
      <c r="X894" s="1133"/>
      <c r="Y894" s="1133"/>
      <c r="Z894" s="1133"/>
      <c r="AA894" s="1133"/>
      <c r="AB894" s="1133"/>
      <c r="AC894" s="1133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</row>
    <row r="895" spans="1:42" ht="15.75" customHeight="1" x14ac:dyDescent="0.2">
      <c r="A895" s="1"/>
      <c r="B895" s="1"/>
      <c r="C895" s="1"/>
      <c r="D895" s="1"/>
      <c r="E895" s="1133"/>
      <c r="F895" s="1133"/>
      <c r="G895" s="1133"/>
      <c r="H895" s="1"/>
      <c r="I895" s="1"/>
      <c r="J895" s="1"/>
      <c r="K895" s="1"/>
      <c r="L895" s="1"/>
      <c r="M895" s="1"/>
      <c r="N895" s="1"/>
      <c r="O895" s="1133"/>
      <c r="P895" s="1133"/>
      <c r="Q895" s="1133"/>
      <c r="R895" s="1133"/>
      <c r="S895" s="1133"/>
      <c r="T895" s="1133"/>
      <c r="U895" s="1133"/>
      <c r="V895" s="1133"/>
      <c r="W895" s="1133"/>
      <c r="X895" s="1133"/>
      <c r="Y895" s="1133"/>
      <c r="Z895" s="1133"/>
      <c r="AA895" s="1133"/>
      <c r="AB895" s="1133"/>
      <c r="AC895" s="1133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</row>
    <row r="896" spans="1:42" ht="15.75" customHeight="1" x14ac:dyDescent="0.2">
      <c r="A896" s="1"/>
      <c r="B896" s="1"/>
      <c r="C896" s="1"/>
      <c r="D896" s="1"/>
      <c r="E896" s="1133"/>
      <c r="F896" s="1133"/>
      <c r="G896" s="1133"/>
      <c r="H896" s="1"/>
      <c r="I896" s="1"/>
      <c r="J896" s="1"/>
      <c r="K896" s="1"/>
      <c r="L896" s="1"/>
      <c r="M896" s="1"/>
      <c r="N896" s="1"/>
      <c r="O896" s="1133"/>
      <c r="P896" s="1133"/>
      <c r="Q896" s="1133"/>
      <c r="R896" s="1133"/>
      <c r="S896" s="1133"/>
      <c r="T896" s="1133"/>
      <c r="U896" s="1133"/>
      <c r="V896" s="1133"/>
      <c r="W896" s="1133"/>
      <c r="X896" s="1133"/>
      <c r="Y896" s="1133"/>
      <c r="Z896" s="1133"/>
      <c r="AA896" s="1133"/>
      <c r="AB896" s="1133"/>
      <c r="AC896" s="1133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</row>
    <row r="897" spans="1:42" ht="15.75" customHeight="1" x14ac:dyDescent="0.2">
      <c r="A897" s="1"/>
      <c r="B897" s="1"/>
      <c r="C897" s="1"/>
      <c r="D897" s="1"/>
      <c r="E897" s="1133"/>
      <c r="F897" s="1133"/>
      <c r="G897" s="1133"/>
      <c r="H897" s="1"/>
      <c r="I897" s="1"/>
      <c r="J897" s="1"/>
      <c r="K897" s="1"/>
      <c r="L897" s="1"/>
      <c r="M897" s="1"/>
      <c r="N897" s="1"/>
      <c r="O897" s="1133"/>
      <c r="P897" s="1133"/>
      <c r="Q897" s="1133"/>
      <c r="R897" s="1133"/>
      <c r="S897" s="1133"/>
      <c r="T897" s="1133"/>
      <c r="U897" s="1133"/>
      <c r="V897" s="1133"/>
      <c r="W897" s="1133"/>
      <c r="X897" s="1133"/>
      <c r="Y897" s="1133"/>
      <c r="Z897" s="1133"/>
      <c r="AA897" s="1133"/>
      <c r="AB897" s="1133"/>
      <c r="AC897" s="1133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</row>
    <row r="898" spans="1:42" ht="15.75" customHeight="1" x14ac:dyDescent="0.2">
      <c r="A898" s="1"/>
      <c r="B898" s="1"/>
      <c r="C898" s="1"/>
      <c r="D898" s="1"/>
      <c r="E898" s="1133"/>
      <c r="F898" s="1133"/>
      <c r="G898" s="1133"/>
      <c r="H898" s="1"/>
      <c r="I898" s="1"/>
      <c r="J898" s="1"/>
      <c r="K898" s="1"/>
      <c r="L898" s="1"/>
      <c r="M898" s="1"/>
      <c r="N898" s="1"/>
      <c r="O898" s="1133"/>
      <c r="P898" s="1133"/>
      <c r="Q898" s="1133"/>
      <c r="R898" s="1133"/>
      <c r="S898" s="1133"/>
      <c r="T898" s="1133"/>
      <c r="U898" s="1133"/>
      <c r="V898" s="1133"/>
      <c r="W898" s="1133"/>
      <c r="X898" s="1133"/>
      <c r="Y898" s="1133"/>
      <c r="Z898" s="1133"/>
      <c r="AA898" s="1133"/>
      <c r="AB898" s="1133"/>
      <c r="AC898" s="1133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</row>
    <row r="899" spans="1:42" ht="15.75" customHeight="1" x14ac:dyDescent="0.2">
      <c r="A899" s="1"/>
      <c r="B899" s="1"/>
      <c r="C899" s="1"/>
      <c r="D899" s="1"/>
      <c r="E899" s="1133"/>
      <c r="F899" s="1133"/>
      <c r="G899" s="1133"/>
      <c r="H899" s="1"/>
      <c r="I899" s="1"/>
      <c r="J899" s="1"/>
      <c r="K899" s="1"/>
      <c r="L899" s="1"/>
      <c r="M899" s="1"/>
      <c r="N899" s="1"/>
      <c r="O899" s="1133"/>
      <c r="P899" s="1133"/>
      <c r="Q899" s="1133"/>
      <c r="R899" s="1133"/>
      <c r="S899" s="1133"/>
      <c r="T899" s="1133"/>
      <c r="U899" s="1133"/>
      <c r="V899" s="1133"/>
      <c r="W899" s="1133"/>
      <c r="X899" s="1133"/>
      <c r="Y899" s="1133"/>
      <c r="Z899" s="1133"/>
      <c r="AA899" s="1133"/>
      <c r="AB899" s="1133"/>
      <c r="AC899" s="1133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</row>
    <row r="900" spans="1:42" ht="15.75" customHeight="1" x14ac:dyDescent="0.2">
      <c r="A900" s="1"/>
      <c r="B900" s="1"/>
      <c r="C900" s="1"/>
      <c r="D900" s="1"/>
      <c r="E900" s="1133"/>
      <c r="F900" s="1133"/>
      <c r="G900" s="1133"/>
      <c r="H900" s="1"/>
      <c r="I900" s="1"/>
      <c r="J900" s="1"/>
      <c r="K900" s="1"/>
      <c r="L900" s="1"/>
      <c r="M900" s="1"/>
      <c r="N900" s="1"/>
      <c r="O900" s="1133"/>
      <c r="P900" s="1133"/>
      <c r="Q900" s="1133"/>
      <c r="R900" s="1133"/>
      <c r="S900" s="1133"/>
      <c r="T900" s="1133"/>
      <c r="U900" s="1133"/>
      <c r="V900" s="1133"/>
      <c r="W900" s="1133"/>
      <c r="X900" s="1133"/>
      <c r="Y900" s="1133"/>
      <c r="Z900" s="1133"/>
      <c r="AA900" s="1133"/>
      <c r="AB900" s="1133"/>
      <c r="AC900" s="1133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</row>
    <row r="901" spans="1:42" ht="15.75" customHeight="1" x14ac:dyDescent="0.2">
      <c r="A901" s="1"/>
      <c r="B901" s="1"/>
      <c r="C901" s="1"/>
      <c r="D901" s="1"/>
      <c r="E901" s="1133"/>
      <c r="F901" s="1133"/>
      <c r="G901" s="1133"/>
      <c r="H901" s="1"/>
      <c r="I901" s="1"/>
      <c r="J901" s="1"/>
      <c r="K901" s="1"/>
      <c r="L901" s="1"/>
      <c r="M901" s="1"/>
      <c r="N901" s="1"/>
      <c r="O901" s="1133"/>
      <c r="P901" s="1133"/>
      <c r="Q901" s="1133"/>
      <c r="R901" s="1133"/>
      <c r="S901" s="1133"/>
      <c r="T901" s="1133"/>
      <c r="U901" s="1133"/>
      <c r="V901" s="1133"/>
      <c r="W901" s="1133"/>
      <c r="X901" s="1133"/>
      <c r="Y901" s="1133"/>
      <c r="Z901" s="1133"/>
      <c r="AA901" s="1133"/>
      <c r="AB901" s="1133"/>
      <c r="AC901" s="1133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</row>
    <row r="902" spans="1:42" ht="15.75" customHeight="1" x14ac:dyDescent="0.2">
      <c r="A902" s="1"/>
      <c r="B902" s="1"/>
      <c r="C902" s="1"/>
      <c r="D902" s="1"/>
      <c r="E902" s="1133"/>
      <c r="F902" s="1133"/>
      <c r="G902" s="1133"/>
      <c r="H902" s="1"/>
      <c r="I902" s="1"/>
      <c r="J902" s="1"/>
      <c r="K902" s="1"/>
      <c r="L902" s="1"/>
      <c r="M902" s="1"/>
      <c r="N902" s="1"/>
      <c r="O902" s="1133"/>
      <c r="P902" s="1133"/>
      <c r="Q902" s="1133"/>
      <c r="R902" s="1133"/>
      <c r="S902" s="1133"/>
      <c r="T902" s="1133"/>
      <c r="U902" s="1133"/>
      <c r="V902" s="1133"/>
      <c r="W902" s="1133"/>
      <c r="X902" s="1133"/>
      <c r="Y902" s="1133"/>
      <c r="Z902" s="1133"/>
      <c r="AA902" s="1133"/>
      <c r="AB902" s="1133"/>
      <c r="AC902" s="1133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</row>
    <row r="903" spans="1:42" ht="15.75" customHeight="1" x14ac:dyDescent="0.2">
      <c r="A903" s="1"/>
      <c r="B903" s="1"/>
      <c r="C903" s="1"/>
      <c r="D903" s="1"/>
      <c r="E903" s="1133"/>
      <c r="F903" s="1133"/>
      <c r="G903" s="1133"/>
      <c r="H903" s="1"/>
      <c r="I903" s="1"/>
      <c r="J903" s="1"/>
      <c r="K903" s="1"/>
      <c r="L903" s="1"/>
      <c r="M903" s="1"/>
      <c r="N903" s="1"/>
      <c r="O903" s="1133"/>
      <c r="P903" s="1133"/>
      <c r="Q903" s="1133"/>
      <c r="R903" s="1133"/>
      <c r="S903" s="1133"/>
      <c r="T903" s="1133"/>
      <c r="U903" s="1133"/>
      <c r="V903" s="1133"/>
      <c r="W903" s="1133"/>
      <c r="X903" s="1133"/>
      <c r="Y903" s="1133"/>
      <c r="Z903" s="1133"/>
      <c r="AA903" s="1133"/>
      <c r="AB903" s="1133"/>
      <c r="AC903" s="1133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</row>
    <row r="904" spans="1:42" ht="15.75" customHeight="1" x14ac:dyDescent="0.2">
      <c r="A904" s="1"/>
      <c r="B904" s="1"/>
      <c r="C904" s="1"/>
      <c r="D904" s="1"/>
      <c r="E904" s="1133"/>
      <c r="F904" s="1133"/>
      <c r="G904" s="1133"/>
      <c r="H904" s="1"/>
      <c r="I904" s="1"/>
      <c r="J904" s="1"/>
      <c r="K904" s="1"/>
      <c r="L904" s="1"/>
      <c r="M904" s="1"/>
      <c r="N904" s="1"/>
      <c r="O904" s="1133"/>
      <c r="P904" s="1133"/>
      <c r="Q904" s="1133"/>
      <c r="R904" s="1133"/>
      <c r="S904" s="1133"/>
      <c r="T904" s="1133"/>
      <c r="U904" s="1133"/>
      <c r="V904" s="1133"/>
      <c r="W904" s="1133"/>
      <c r="X904" s="1133"/>
      <c r="Y904" s="1133"/>
      <c r="Z904" s="1133"/>
      <c r="AA904" s="1133"/>
      <c r="AB904" s="1133"/>
      <c r="AC904" s="1133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</row>
    <row r="905" spans="1:42" ht="15.75" customHeight="1" x14ac:dyDescent="0.2">
      <c r="A905" s="1"/>
      <c r="B905" s="1"/>
      <c r="C905" s="1"/>
      <c r="D905" s="1"/>
      <c r="E905" s="1133"/>
      <c r="F905" s="1133"/>
      <c r="G905" s="1133"/>
      <c r="H905" s="1"/>
      <c r="I905" s="1"/>
      <c r="J905" s="1"/>
      <c r="K905" s="1"/>
      <c r="L905" s="1"/>
      <c r="M905" s="1"/>
      <c r="N905" s="1"/>
      <c r="O905" s="1133"/>
      <c r="P905" s="1133"/>
      <c r="Q905" s="1133"/>
      <c r="R905" s="1133"/>
      <c r="S905" s="1133"/>
      <c r="T905" s="1133"/>
      <c r="U905" s="1133"/>
      <c r="V905" s="1133"/>
      <c r="W905" s="1133"/>
      <c r="X905" s="1133"/>
      <c r="Y905" s="1133"/>
      <c r="Z905" s="1133"/>
      <c r="AA905" s="1133"/>
      <c r="AB905" s="1133"/>
      <c r="AC905" s="1133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</row>
    <row r="906" spans="1:42" ht="15.75" customHeight="1" x14ac:dyDescent="0.2">
      <c r="A906" s="1"/>
      <c r="B906" s="1"/>
      <c r="C906" s="1"/>
      <c r="D906" s="1"/>
      <c r="E906" s="1133"/>
      <c r="F906" s="1133"/>
      <c r="G906" s="1133"/>
      <c r="H906" s="1"/>
      <c r="I906" s="1"/>
      <c r="J906" s="1"/>
      <c r="K906" s="1"/>
      <c r="L906" s="1"/>
      <c r="M906" s="1"/>
      <c r="N906" s="1"/>
      <c r="O906" s="1133"/>
      <c r="P906" s="1133"/>
      <c r="Q906" s="1133"/>
      <c r="R906" s="1133"/>
      <c r="S906" s="1133"/>
      <c r="T906" s="1133"/>
      <c r="U906" s="1133"/>
      <c r="V906" s="1133"/>
      <c r="W906" s="1133"/>
      <c r="X906" s="1133"/>
      <c r="Y906" s="1133"/>
      <c r="Z906" s="1133"/>
      <c r="AA906" s="1133"/>
      <c r="AB906" s="1133"/>
      <c r="AC906" s="1133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</row>
    <row r="907" spans="1:42" ht="15.75" customHeight="1" x14ac:dyDescent="0.2">
      <c r="A907" s="1"/>
      <c r="B907" s="1"/>
      <c r="C907" s="1"/>
      <c r="D907" s="1"/>
      <c r="E907" s="1133"/>
      <c r="F907" s="1133"/>
      <c r="G907" s="1133"/>
      <c r="H907" s="1"/>
      <c r="I907" s="1"/>
      <c r="J907" s="1"/>
      <c r="K907" s="1"/>
      <c r="L907" s="1"/>
      <c r="M907" s="1"/>
      <c r="N907" s="1"/>
      <c r="O907" s="1133"/>
      <c r="P907" s="1133"/>
      <c r="Q907" s="1133"/>
      <c r="R907" s="1133"/>
      <c r="S907" s="1133"/>
      <c r="T907" s="1133"/>
      <c r="U907" s="1133"/>
      <c r="V907" s="1133"/>
      <c r="W907" s="1133"/>
      <c r="X907" s="1133"/>
      <c r="Y907" s="1133"/>
      <c r="Z907" s="1133"/>
      <c r="AA907" s="1133"/>
      <c r="AB907" s="1133"/>
      <c r="AC907" s="1133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</row>
    <row r="908" spans="1:42" ht="15.75" customHeight="1" x14ac:dyDescent="0.2">
      <c r="A908" s="1"/>
      <c r="B908" s="1"/>
      <c r="C908" s="1"/>
      <c r="D908" s="1"/>
      <c r="E908" s="1133"/>
      <c r="F908" s="1133"/>
      <c r="G908" s="1133"/>
      <c r="H908" s="1"/>
      <c r="I908" s="1"/>
      <c r="J908" s="1"/>
      <c r="K908" s="1"/>
      <c r="L908" s="1"/>
      <c r="M908" s="1"/>
      <c r="N908" s="1"/>
      <c r="O908" s="1133"/>
      <c r="P908" s="1133"/>
      <c r="Q908" s="1133"/>
      <c r="R908" s="1133"/>
      <c r="S908" s="1133"/>
      <c r="T908" s="1133"/>
      <c r="U908" s="1133"/>
      <c r="V908" s="1133"/>
      <c r="W908" s="1133"/>
      <c r="X908" s="1133"/>
      <c r="Y908" s="1133"/>
      <c r="Z908" s="1133"/>
      <c r="AA908" s="1133"/>
      <c r="AB908" s="1133"/>
      <c r="AC908" s="1133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</row>
    <row r="909" spans="1:42" ht="15.75" customHeight="1" x14ac:dyDescent="0.2">
      <c r="A909" s="1"/>
      <c r="B909" s="1"/>
      <c r="C909" s="1"/>
      <c r="D909" s="1"/>
      <c r="E909" s="1133"/>
      <c r="F909" s="1133"/>
      <c r="G909" s="1133"/>
      <c r="H909" s="1"/>
      <c r="I909" s="1"/>
      <c r="J909" s="1"/>
      <c r="K909" s="1"/>
      <c r="L909" s="1"/>
      <c r="M909" s="1"/>
      <c r="N909" s="1"/>
      <c r="O909" s="1133"/>
      <c r="P909" s="1133"/>
      <c r="Q909" s="1133"/>
      <c r="R909" s="1133"/>
      <c r="S909" s="1133"/>
      <c r="T909" s="1133"/>
      <c r="U909" s="1133"/>
      <c r="V909" s="1133"/>
      <c r="W909" s="1133"/>
      <c r="X909" s="1133"/>
      <c r="Y909" s="1133"/>
      <c r="Z909" s="1133"/>
      <c r="AA909" s="1133"/>
      <c r="AB909" s="1133"/>
      <c r="AC909" s="1133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</row>
    <row r="910" spans="1:42" ht="15.75" customHeight="1" x14ac:dyDescent="0.2">
      <c r="A910" s="1"/>
      <c r="B910" s="1"/>
      <c r="C910" s="1"/>
      <c r="D910" s="1"/>
      <c r="E910" s="1133"/>
      <c r="F910" s="1133"/>
      <c r="G910" s="1133"/>
      <c r="H910" s="1"/>
      <c r="I910" s="1"/>
      <c r="J910" s="1"/>
      <c r="K910" s="1"/>
      <c r="L910" s="1"/>
      <c r="M910" s="1"/>
      <c r="N910" s="1"/>
      <c r="O910" s="1133"/>
      <c r="P910" s="1133"/>
      <c r="Q910" s="1133"/>
      <c r="R910" s="1133"/>
      <c r="S910" s="1133"/>
      <c r="T910" s="1133"/>
      <c r="U910" s="1133"/>
      <c r="V910" s="1133"/>
      <c r="W910" s="1133"/>
      <c r="X910" s="1133"/>
      <c r="Y910" s="1133"/>
      <c r="Z910" s="1133"/>
      <c r="AA910" s="1133"/>
      <c r="AB910" s="1133"/>
      <c r="AC910" s="1133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</row>
    <row r="911" spans="1:42" ht="15.75" customHeight="1" x14ac:dyDescent="0.2">
      <c r="A911" s="1"/>
      <c r="B911" s="1"/>
      <c r="C911" s="1"/>
      <c r="D911" s="1"/>
      <c r="E911" s="1133"/>
      <c r="F911" s="1133"/>
      <c r="G911" s="1133"/>
      <c r="H911" s="1"/>
      <c r="I911" s="1"/>
      <c r="J911" s="1"/>
      <c r="K911" s="1"/>
      <c r="L911" s="1"/>
      <c r="M911" s="1"/>
      <c r="N911" s="1"/>
      <c r="O911" s="1133"/>
      <c r="P911" s="1133"/>
      <c r="Q911" s="1133"/>
      <c r="R911" s="1133"/>
      <c r="S911" s="1133"/>
      <c r="T911" s="1133"/>
      <c r="U911" s="1133"/>
      <c r="V911" s="1133"/>
      <c r="W911" s="1133"/>
      <c r="X911" s="1133"/>
      <c r="Y911" s="1133"/>
      <c r="Z911" s="1133"/>
      <c r="AA911" s="1133"/>
      <c r="AB911" s="1133"/>
      <c r="AC911" s="1133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</row>
    <row r="912" spans="1:42" ht="15.75" customHeight="1" x14ac:dyDescent="0.2">
      <c r="A912" s="1"/>
      <c r="B912" s="1"/>
      <c r="C912" s="1"/>
      <c r="D912" s="1"/>
      <c r="E912" s="1133"/>
      <c r="F912" s="1133"/>
      <c r="G912" s="1133"/>
      <c r="H912" s="1"/>
      <c r="I912" s="1"/>
      <c r="J912" s="1"/>
      <c r="K912" s="1"/>
      <c r="L912" s="1"/>
      <c r="M912" s="1"/>
      <c r="N912" s="1"/>
      <c r="O912" s="1133"/>
      <c r="P912" s="1133"/>
      <c r="Q912" s="1133"/>
      <c r="R912" s="1133"/>
      <c r="S912" s="1133"/>
      <c r="T912" s="1133"/>
      <c r="U912" s="1133"/>
      <c r="V912" s="1133"/>
      <c r="W912" s="1133"/>
      <c r="X912" s="1133"/>
      <c r="Y912" s="1133"/>
      <c r="Z912" s="1133"/>
      <c r="AA912" s="1133"/>
      <c r="AB912" s="1133"/>
      <c r="AC912" s="1133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</row>
    <row r="913" spans="1:42" ht="15.75" customHeight="1" x14ac:dyDescent="0.2">
      <c r="A913" s="1"/>
      <c r="B913" s="1"/>
      <c r="C913" s="1"/>
      <c r="D913" s="1"/>
      <c r="E913" s="1133"/>
      <c r="F913" s="1133"/>
      <c r="G913" s="1133"/>
      <c r="H913" s="1"/>
      <c r="I913" s="1"/>
      <c r="J913" s="1"/>
      <c r="K913" s="1"/>
      <c r="L913" s="1"/>
      <c r="M913" s="1"/>
      <c r="N913" s="1"/>
      <c r="O913" s="1133"/>
      <c r="P913" s="1133"/>
      <c r="Q913" s="1133"/>
      <c r="R913" s="1133"/>
      <c r="S913" s="1133"/>
      <c r="T913" s="1133"/>
      <c r="U913" s="1133"/>
      <c r="V913" s="1133"/>
      <c r="W913" s="1133"/>
      <c r="X913" s="1133"/>
      <c r="Y913" s="1133"/>
      <c r="Z913" s="1133"/>
      <c r="AA913" s="1133"/>
      <c r="AB913" s="1133"/>
      <c r="AC913" s="1133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</row>
    <row r="914" spans="1:42" ht="15.75" customHeight="1" x14ac:dyDescent="0.2">
      <c r="A914" s="1"/>
      <c r="B914" s="1"/>
      <c r="C914" s="1"/>
      <c r="D914" s="1"/>
      <c r="E914" s="1133"/>
      <c r="F914" s="1133"/>
      <c r="G914" s="1133"/>
      <c r="H914" s="1"/>
      <c r="I914" s="1"/>
      <c r="J914" s="1"/>
      <c r="K914" s="1"/>
      <c r="L914" s="1"/>
      <c r="M914" s="1"/>
      <c r="N914" s="1"/>
      <c r="O914" s="1133"/>
      <c r="P914" s="1133"/>
      <c r="Q914" s="1133"/>
      <c r="R914" s="1133"/>
      <c r="S914" s="1133"/>
      <c r="T914" s="1133"/>
      <c r="U914" s="1133"/>
      <c r="V914" s="1133"/>
      <c r="W914" s="1133"/>
      <c r="X914" s="1133"/>
      <c r="Y914" s="1133"/>
      <c r="Z914" s="1133"/>
      <c r="AA914" s="1133"/>
      <c r="AB914" s="1133"/>
      <c r="AC914" s="1133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</row>
    <row r="915" spans="1:42" ht="15.75" customHeight="1" x14ac:dyDescent="0.2">
      <c r="A915" s="1"/>
      <c r="B915" s="1"/>
      <c r="C915" s="1"/>
      <c r="D915" s="1"/>
      <c r="E915" s="1133"/>
      <c r="F915" s="1133"/>
      <c r="G915" s="1133"/>
      <c r="H915" s="1"/>
      <c r="I915" s="1"/>
      <c r="J915" s="1"/>
      <c r="K915" s="1"/>
      <c r="L915" s="1"/>
      <c r="M915" s="1"/>
      <c r="N915" s="1"/>
      <c r="O915" s="1133"/>
      <c r="P915" s="1133"/>
      <c r="Q915" s="1133"/>
      <c r="R915" s="1133"/>
      <c r="S915" s="1133"/>
      <c r="T915" s="1133"/>
      <c r="U915" s="1133"/>
      <c r="V915" s="1133"/>
      <c r="W915" s="1133"/>
      <c r="X915" s="1133"/>
      <c r="Y915" s="1133"/>
      <c r="Z915" s="1133"/>
      <c r="AA915" s="1133"/>
      <c r="AB915" s="1133"/>
      <c r="AC915" s="1133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</row>
    <row r="916" spans="1:42" ht="15.75" customHeight="1" x14ac:dyDescent="0.2">
      <c r="A916" s="1"/>
      <c r="B916" s="1"/>
      <c r="C916" s="1"/>
      <c r="D916" s="1"/>
      <c r="E916" s="1133"/>
      <c r="F916" s="1133"/>
      <c r="G916" s="1133"/>
      <c r="H916" s="1"/>
      <c r="I916" s="1"/>
      <c r="J916" s="1"/>
      <c r="K916" s="1"/>
      <c r="L916" s="1"/>
      <c r="M916" s="1"/>
      <c r="N916" s="1"/>
      <c r="O916" s="1133"/>
      <c r="P916" s="1133"/>
      <c r="Q916" s="1133"/>
      <c r="R916" s="1133"/>
      <c r="S916" s="1133"/>
      <c r="T916" s="1133"/>
      <c r="U916" s="1133"/>
      <c r="V916" s="1133"/>
      <c r="W916" s="1133"/>
      <c r="X916" s="1133"/>
      <c r="Y916" s="1133"/>
      <c r="Z916" s="1133"/>
      <c r="AA916" s="1133"/>
      <c r="AB916" s="1133"/>
      <c r="AC916" s="1133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</row>
    <row r="917" spans="1:42" ht="15.75" customHeight="1" x14ac:dyDescent="0.2">
      <c r="A917" s="1"/>
      <c r="B917" s="1"/>
      <c r="C917" s="1"/>
      <c r="D917" s="1"/>
      <c r="E917" s="1133"/>
      <c r="F917" s="1133"/>
      <c r="G917" s="1133"/>
      <c r="H917" s="1"/>
      <c r="I917" s="1"/>
      <c r="J917" s="1"/>
      <c r="K917" s="1"/>
      <c r="L917" s="1"/>
      <c r="M917" s="1"/>
      <c r="N917" s="1"/>
      <c r="O917" s="1133"/>
      <c r="P917" s="1133"/>
      <c r="Q917" s="1133"/>
      <c r="R917" s="1133"/>
      <c r="S917" s="1133"/>
      <c r="T917" s="1133"/>
      <c r="U917" s="1133"/>
      <c r="V917" s="1133"/>
      <c r="W917" s="1133"/>
      <c r="X917" s="1133"/>
      <c r="Y917" s="1133"/>
      <c r="Z917" s="1133"/>
      <c r="AA917" s="1133"/>
      <c r="AB917" s="1133"/>
      <c r="AC917" s="1133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</row>
    <row r="918" spans="1:42" ht="15.75" customHeight="1" x14ac:dyDescent="0.2">
      <c r="A918" s="1"/>
      <c r="B918" s="1"/>
      <c r="C918" s="1"/>
      <c r="D918" s="1"/>
      <c r="E918" s="1133"/>
      <c r="F918" s="1133"/>
      <c r="G918" s="1133"/>
      <c r="H918" s="1"/>
      <c r="I918" s="1"/>
      <c r="J918" s="1"/>
      <c r="K918" s="1"/>
      <c r="L918" s="1"/>
      <c r="M918" s="1"/>
      <c r="N918" s="1"/>
      <c r="O918" s="1133"/>
      <c r="P918" s="1133"/>
      <c r="Q918" s="1133"/>
      <c r="R918" s="1133"/>
      <c r="S918" s="1133"/>
      <c r="T918" s="1133"/>
      <c r="U918" s="1133"/>
      <c r="V918" s="1133"/>
      <c r="W918" s="1133"/>
      <c r="X918" s="1133"/>
      <c r="Y918" s="1133"/>
      <c r="Z918" s="1133"/>
      <c r="AA918" s="1133"/>
      <c r="AB918" s="1133"/>
      <c r="AC918" s="1133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</row>
    <row r="919" spans="1:42" ht="15.75" customHeight="1" x14ac:dyDescent="0.2">
      <c r="A919" s="1"/>
      <c r="B919" s="1"/>
      <c r="C919" s="1"/>
      <c r="D919" s="1"/>
      <c r="E919" s="1133"/>
      <c r="F919" s="1133"/>
      <c r="G919" s="1133"/>
      <c r="H919" s="1"/>
      <c r="I919" s="1"/>
      <c r="J919" s="1"/>
      <c r="K919" s="1"/>
      <c r="L919" s="1"/>
      <c r="M919" s="1"/>
      <c r="N919" s="1"/>
      <c r="O919" s="1133"/>
      <c r="P919" s="1133"/>
      <c r="Q919" s="1133"/>
      <c r="R919" s="1133"/>
      <c r="S919" s="1133"/>
      <c r="T919" s="1133"/>
      <c r="U919" s="1133"/>
      <c r="V919" s="1133"/>
      <c r="W919" s="1133"/>
      <c r="X919" s="1133"/>
      <c r="Y919" s="1133"/>
      <c r="Z919" s="1133"/>
      <c r="AA919" s="1133"/>
      <c r="AB919" s="1133"/>
      <c r="AC919" s="1133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</row>
    <row r="920" spans="1:42" ht="15.75" customHeight="1" x14ac:dyDescent="0.2">
      <c r="A920" s="1"/>
      <c r="B920" s="1"/>
      <c r="C920" s="1"/>
      <c r="D920" s="1"/>
      <c r="E920" s="1133"/>
      <c r="F920" s="1133"/>
      <c r="G920" s="1133"/>
      <c r="H920" s="1"/>
      <c r="I920" s="1"/>
      <c r="J920" s="1"/>
      <c r="K920" s="1"/>
      <c r="L920" s="1"/>
      <c r="M920" s="1"/>
      <c r="N920" s="1"/>
      <c r="O920" s="1133"/>
      <c r="P920" s="1133"/>
      <c r="Q920" s="1133"/>
      <c r="R920" s="1133"/>
      <c r="S920" s="1133"/>
      <c r="T920" s="1133"/>
      <c r="U920" s="1133"/>
      <c r="V920" s="1133"/>
      <c r="W920" s="1133"/>
      <c r="X920" s="1133"/>
      <c r="Y920" s="1133"/>
      <c r="Z920" s="1133"/>
      <c r="AA920" s="1133"/>
      <c r="AB920" s="1133"/>
      <c r="AC920" s="1133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</row>
    <row r="921" spans="1:42" ht="15.75" customHeight="1" x14ac:dyDescent="0.2">
      <c r="A921" s="1"/>
      <c r="B921" s="1"/>
      <c r="C921" s="1"/>
      <c r="D921" s="1"/>
      <c r="E921" s="1133"/>
      <c r="F921" s="1133"/>
      <c r="G921" s="1133"/>
      <c r="H921" s="1"/>
      <c r="I921" s="1"/>
      <c r="J921" s="1"/>
      <c r="K921" s="1"/>
      <c r="L921" s="1"/>
      <c r="M921" s="1"/>
      <c r="N921" s="1"/>
      <c r="O921" s="1133"/>
      <c r="P921" s="1133"/>
      <c r="Q921" s="1133"/>
      <c r="R921" s="1133"/>
      <c r="S921" s="1133"/>
      <c r="T921" s="1133"/>
      <c r="U921" s="1133"/>
      <c r="V921" s="1133"/>
      <c r="W921" s="1133"/>
      <c r="X921" s="1133"/>
      <c r="Y921" s="1133"/>
      <c r="Z921" s="1133"/>
      <c r="AA921" s="1133"/>
      <c r="AB921" s="1133"/>
      <c r="AC921" s="1133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</row>
    <row r="922" spans="1:42" ht="15.75" customHeight="1" x14ac:dyDescent="0.2">
      <c r="A922" s="1"/>
      <c r="B922" s="1"/>
      <c r="C922" s="1"/>
      <c r="D922" s="1"/>
      <c r="E922" s="1133"/>
      <c r="F922" s="1133"/>
      <c r="G922" s="1133"/>
      <c r="H922" s="1"/>
      <c r="I922" s="1"/>
      <c r="J922" s="1"/>
      <c r="K922" s="1"/>
      <c r="L922" s="1"/>
      <c r="M922" s="1"/>
      <c r="N922" s="1"/>
      <c r="O922" s="1133"/>
      <c r="P922" s="1133"/>
      <c r="Q922" s="1133"/>
      <c r="R922" s="1133"/>
      <c r="S922" s="1133"/>
      <c r="T922" s="1133"/>
      <c r="U922" s="1133"/>
      <c r="V922" s="1133"/>
      <c r="W922" s="1133"/>
      <c r="X922" s="1133"/>
      <c r="Y922" s="1133"/>
      <c r="Z922" s="1133"/>
      <c r="AA922" s="1133"/>
      <c r="AB922" s="1133"/>
      <c r="AC922" s="1133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</row>
    <row r="923" spans="1:42" ht="15.75" customHeight="1" x14ac:dyDescent="0.2">
      <c r="A923" s="1"/>
      <c r="B923" s="1"/>
      <c r="C923" s="1"/>
      <c r="D923" s="1"/>
      <c r="E923" s="1133"/>
      <c r="F923" s="1133"/>
      <c r="G923" s="1133"/>
      <c r="H923" s="1"/>
      <c r="I923" s="1"/>
      <c r="J923" s="1"/>
      <c r="K923" s="1"/>
      <c r="L923" s="1"/>
      <c r="M923" s="1"/>
      <c r="N923" s="1"/>
      <c r="O923" s="1133"/>
      <c r="P923" s="1133"/>
      <c r="Q923" s="1133"/>
      <c r="R923" s="1133"/>
      <c r="S923" s="1133"/>
      <c r="T923" s="1133"/>
      <c r="U923" s="1133"/>
      <c r="V923" s="1133"/>
      <c r="W923" s="1133"/>
      <c r="X923" s="1133"/>
      <c r="Y923" s="1133"/>
      <c r="Z923" s="1133"/>
      <c r="AA923" s="1133"/>
      <c r="AB923" s="1133"/>
      <c r="AC923" s="1133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</row>
    <row r="924" spans="1:42" ht="15.75" customHeight="1" x14ac:dyDescent="0.2">
      <c r="A924" s="1"/>
      <c r="B924" s="1"/>
      <c r="C924" s="1"/>
      <c r="D924" s="1"/>
      <c r="E924" s="1133"/>
      <c r="F924" s="1133"/>
      <c r="G924" s="1133"/>
      <c r="H924" s="1"/>
      <c r="I924" s="1"/>
      <c r="J924" s="1"/>
      <c r="K924" s="1"/>
      <c r="L924" s="1"/>
      <c r="M924" s="1"/>
      <c r="N924" s="1"/>
      <c r="O924" s="1133"/>
      <c r="P924" s="1133"/>
      <c r="Q924" s="1133"/>
      <c r="R924" s="1133"/>
      <c r="S924" s="1133"/>
      <c r="T924" s="1133"/>
      <c r="U924" s="1133"/>
      <c r="V924" s="1133"/>
      <c r="W924" s="1133"/>
      <c r="X924" s="1133"/>
      <c r="Y924" s="1133"/>
      <c r="Z924" s="1133"/>
      <c r="AA924" s="1133"/>
      <c r="AB924" s="1133"/>
      <c r="AC924" s="1133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</row>
    <row r="925" spans="1:42" ht="15.75" customHeight="1" x14ac:dyDescent="0.2">
      <c r="A925" s="1"/>
      <c r="B925" s="1"/>
      <c r="C925" s="1"/>
      <c r="D925" s="1"/>
      <c r="E925" s="1133"/>
      <c r="F925" s="1133"/>
      <c r="G925" s="1133"/>
      <c r="H925" s="1"/>
      <c r="I925" s="1"/>
      <c r="J925" s="1"/>
      <c r="K925" s="1"/>
      <c r="L925" s="1"/>
      <c r="M925" s="1"/>
      <c r="N925" s="1"/>
      <c r="O925" s="1133"/>
      <c r="P925" s="1133"/>
      <c r="Q925" s="1133"/>
      <c r="R925" s="1133"/>
      <c r="S925" s="1133"/>
      <c r="T925" s="1133"/>
      <c r="U925" s="1133"/>
      <c r="V925" s="1133"/>
      <c r="W925" s="1133"/>
      <c r="X925" s="1133"/>
      <c r="Y925" s="1133"/>
      <c r="Z925" s="1133"/>
      <c r="AA925" s="1133"/>
      <c r="AB925" s="1133"/>
      <c r="AC925" s="1133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</row>
    <row r="926" spans="1:42" ht="15.75" customHeight="1" x14ac:dyDescent="0.2">
      <c r="A926" s="1"/>
      <c r="B926" s="1"/>
      <c r="C926" s="1"/>
      <c r="D926" s="1"/>
      <c r="E926" s="1133"/>
      <c r="F926" s="1133"/>
      <c r="G926" s="1133"/>
      <c r="H926" s="1"/>
      <c r="I926" s="1"/>
      <c r="J926" s="1"/>
      <c r="K926" s="1"/>
      <c r="L926" s="1"/>
      <c r="M926" s="1"/>
      <c r="N926" s="1"/>
      <c r="O926" s="1133"/>
      <c r="P926" s="1133"/>
      <c r="Q926" s="1133"/>
      <c r="R926" s="1133"/>
      <c r="S926" s="1133"/>
      <c r="T926" s="1133"/>
      <c r="U926" s="1133"/>
      <c r="V926" s="1133"/>
      <c r="W926" s="1133"/>
      <c r="X926" s="1133"/>
      <c r="Y926" s="1133"/>
      <c r="Z926" s="1133"/>
      <c r="AA926" s="1133"/>
      <c r="AB926" s="1133"/>
      <c r="AC926" s="1133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</row>
    <row r="927" spans="1:42" ht="15.75" customHeight="1" x14ac:dyDescent="0.2">
      <c r="A927" s="1"/>
      <c r="B927" s="1"/>
      <c r="C927" s="1"/>
      <c r="D927" s="1"/>
      <c r="E927" s="1133"/>
      <c r="F927" s="1133"/>
      <c r="G927" s="1133"/>
      <c r="H927" s="1"/>
      <c r="I927" s="1"/>
      <c r="J927" s="1"/>
      <c r="K927" s="1"/>
      <c r="L927" s="1"/>
      <c r="M927" s="1"/>
      <c r="N927" s="1"/>
      <c r="O927" s="1133"/>
      <c r="P927" s="1133"/>
      <c r="Q927" s="1133"/>
      <c r="R927" s="1133"/>
      <c r="S927" s="1133"/>
      <c r="T927" s="1133"/>
      <c r="U927" s="1133"/>
      <c r="V927" s="1133"/>
      <c r="W927" s="1133"/>
      <c r="X927" s="1133"/>
      <c r="Y927" s="1133"/>
      <c r="Z927" s="1133"/>
      <c r="AA927" s="1133"/>
      <c r="AB927" s="1133"/>
      <c r="AC927" s="1133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</row>
    <row r="928" spans="1:42" ht="15.75" customHeight="1" x14ac:dyDescent="0.2">
      <c r="A928" s="1"/>
      <c r="B928" s="1"/>
      <c r="C928" s="1"/>
      <c r="D928" s="1"/>
      <c r="E928" s="1133"/>
      <c r="F928" s="1133"/>
      <c r="G928" s="1133"/>
      <c r="H928" s="1"/>
      <c r="I928" s="1"/>
      <c r="J928" s="1"/>
      <c r="K928" s="1"/>
      <c r="L928" s="1"/>
      <c r="M928" s="1"/>
      <c r="N928" s="1"/>
      <c r="O928" s="1133"/>
      <c r="P928" s="1133"/>
      <c r="Q928" s="1133"/>
      <c r="R928" s="1133"/>
      <c r="S928" s="1133"/>
      <c r="T928" s="1133"/>
      <c r="U928" s="1133"/>
      <c r="V928" s="1133"/>
      <c r="W928" s="1133"/>
      <c r="X928" s="1133"/>
      <c r="Y928" s="1133"/>
      <c r="Z928" s="1133"/>
      <c r="AA928" s="1133"/>
      <c r="AB928" s="1133"/>
      <c r="AC928" s="1133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</row>
    <row r="929" spans="1:42" ht="15.75" customHeight="1" x14ac:dyDescent="0.2">
      <c r="A929" s="1"/>
      <c r="B929" s="1"/>
      <c r="C929" s="1"/>
      <c r="D929" s="1"/>
      <c r="E929" s="1133"/>
      <c r="F929" s="1133"/>
      <c r="G929" s="1133"/>
      <c r="H929" s="1"/>
      <c r="I929" s="1"/>
      <c r="J929" s="1"/>
      <c r="K929" s="1"/>
      <c r="L929" s="1"/>
      <c r="M929" s="1"/>
      <c r="N929" s="1"/>
      <c r="O929" s="1133"/>
      <c r="P929" s="1133"/>
      <c r="Q929" s="1133"/>
      <c r="R929" s="1133"/>
      <c r="S929" s="1133"/>
      <c r="T929" s="1133"/>
      <c r="U929" s="1133"/>
      <c r="V929" s="1133"/>
      <c r="W929" s="1133"/>
      <c r="X929" s="1133"/>
      <c r="Y929" s="1133"/>
      <c r="Z929" s="1133"/>
      <c r="AA929" s="1133"/>
      <c r="AB929" s="1133"/>
      <c r="AC929" s="1133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</row>
    <row r="930" spans="1:42" ht="15.75" customHeight="1" x14ac:dyDescent="0.2">
      <c r="A930" s="1"/>
      <c r="B930" s="1"/>
      <c r="C930" s="1"/>
      <c r="D930" s="1"/>
      <c r="E930" s="1133"/>
      <c r="F930" s="1133"/>
      <c r="G930" s="1133"/>
      <c r="H930" s="1"/>
      <c r="I930" s="1"/>
      <c r="J930" s="1"/>
      <c r="K930" s="1"/>
      <c r="L930" s="1"/>
      <c r="M930" s="1"/>
      <c r="N930" s="1"/>
      <c r="O930" s="1133"/>
      <c r="P930" s="1133"/>
      <c r="Q930" s="1133"/>
      <c r="R930" s="1133"/>
      <c r="S930" s="1133"/>
      <c r="T930" s="1133"/>
      <c r="U930" s="1133"/>
      <c r="V930" s="1133"/>
      <c r="W930" s="1133"/>
      <c r="X930" s="1133"/>
      <c r="Y930" s="1133"/>
      <c r="Z930" s="1133"/>
      <c r="AA930" s="1133"/>
      <c r="AB930" s="1133"/>
      <c r="AC930" s="1133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</row>
    <row r="931" spans="1:42" ht="15.75" customHeight="1" x14ac:dyDescent="0.2">
      <c r="A931" s="1"/>
      <c r="B931" s="1"/>
      <c r="C931" s="1"/>
      <c r="D931" s="1"/>
      <c r="E931" s="1133"/>
      <c r="F931" s="1133"/>
      <c r="G931" s="1133"/>
      <c r="H931" s="1"/>
      <c r="I931" s="1"/>
      <c r="J931" s="1"/>
      <c r="K931" s="1"/>
      <c r="L931" s="1"/>
      <c r="M931" s="1"/>
      <c r="N931" s="1"/>
      <c r="O931" s="1133"/>
      <c r="P931" s="1133"/>
      <c r="Q931" s="1133"/>
      <c r="R931" s="1133"/>
      <c r="S931" s="1133"/>
      <c r="T931" s="1133"/>
      <c r="U931" s="1133"/>
      <c r="V931" s="1133"/>
      <c r="W931" s="1133"/>
      <c r="X931" s="1133"/>
      <c r="Y931" s="1133"/>
      <c r="Z931" s="1133"/>
      <c r="AA931" s="1133"/>
      <c r="AB931" s="1133"/>
      <c r="AC931" s="1133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</row>
    <row r="932" spans="1:42" ht="15.75" customHeight="1" x14ac:dyDescent="0.2">
      <c r="A932" s="1"/>
      <c r="B932" s="1"/>
      <c r="C932" s="1"/>
      <c r="D932" s="1"/>
      <c r="E932" s="1133"/>
      <c r="F932" s="1133"/>
      <c r="G932" s="1133"/>
      <c r="H932" s="1"/>
      <c r="I932" s="1"/>
      <c r="J932" s="1"/>
      <c r="K932" s="1"/>
      <c r="L932" s="1"/>
      <c r="M932" s="1"/>
      <c r="N932" s="1"/>
      <c r="O932" s="1133"/>
      <c r="P932" s="1133"/>
      <c r="Q932" s="1133"/>
      <c r="R932" s="1133"/>
      <c r="S932" s="1133"/>
      <c r="T932" s="1133"/>
      <c r="U932" s="1133"/>
      <c r="V932" s="1133"/>
      <c r="W932" s="1133"/>
      <c r="X932" s="1133"/>
      <c r="Y932" s="1133"/>
      <c r="Z932" s="1133"/>
      <c r="AA932" s="1133"/>
      <c r="AB932" s="1133"/>
      <c r="AC932" s="1133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</row>
    <row r="933" spans="1:42" ht="15.75" customHeight="1" x14ac:dyDescent="0.2">
      <c r="A933" s="1"/>
      <c r="B933" s="1"/>
      <c r="C933" s="1"/>
      <c r="D933" s="1"/>
      <c r="E933" s="1133"/>
      <c r="F933" s="1133"/>
      <c r="G933" s="1133"/>
      <c r="H933" s="1"/>
      <c r="I933" s="1"/>
      <c r="J933" s="1"/>
      <c r="K933" s="1"/>
      <c r="L933" s="1"/>
      <c r="M933" s="1"/>
      <c r="N933" s="1"/>
      <c r="O933" s="1133"/>
      <c r="P933" s="1133"/>
      <c r="Q933" s="1133"/>
      <c r="R933" s="1133"/>
      <c r="S933" s="1133"/>
      <c r="T933" s="1133"/>
      <c r="U933" s="1133"/>
      <c r="V933" s="1133"/>
      <c r="W933" s="1133"/>
      <c r="X933" s="1133"/>
      <c r="Y933" s="1133"/>
      <c r="Z933" s="1133"/>
      <c r="AA933" s="1133"/>
      <c r="AB933" s="1133"/>
      <c r="AC933" s="1133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</row>
    <row r="934" spans="1:42" ht="15.75" customHeight="1" x14ac:dyDescent="0.2">
      <c r="A934" s="1"/>
      <c r="B934" s="1"/>
      <c r="C934" s="1"/>
      <c r="D934" s="1"/>
      <c r="E934" s="1133"/>
      <c r="F934" s="1133"/>
      <c r="G934" s="1133"/>
      <c r="H934" s="1"/>
      <c r="I934" s="1"/>
      <c r="J934" s="1"/>
      <c r="K934" s="1"/>
      <c r="L934" s="1"/>
      <c r="M934" s="1"/>
      <c r="N934" s="1"/>
      <c r="O934" s="1133"/>
      <c r="P934" s="1133"/>
      <c r="Q934" s="1133"/>
      <c r="R934" s="1133"/>
      <c r="S934" s="1133"/>
      <c r="T934" s="1133"/>
      <c r="U934" s="1133"/>
      <c r="V934" s="1133"/>
      <c r="W934" s="1133"/>
      <c r="X934" s="1133"/>
      <c r="Y934" s="1133"/>
      <c r="Z934" s="1133"/>
      <c r="AA934" s="1133"/>
      <c r="AB934" s="1133"/>
      <c r="AC934" s="1133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</row>
    <row r="935" spans="1:42" ht="15.75" customHeight="1" x14ac:dyDescent="0.2">
      <c r="A935" s="1"/>
      <c r="B935" s="1"/>
      <c r="C935" s="1"/>
      <c r="D935" s="1"/>
      <c r="E935" s="1133"/>
      <c r="F935" s="1133"/>
      <c r="G935" s="1133"/>
      <c r="H935" s="1"/>
      <c r="I935" s="1"/>
      <c r="J935" s="1"/>
      <c r="K935" s="1"/>
      <c r="L935" s="1"/>
      <c r="M935" s="1"/>
      <c r="N935" s="1"/>
      <c r="O935" s="1133"/>
      <c r="P935" s="1133"/>
      <c r="Q935" s="1133"/>
      <c r="R935" s="1133"/>
      <c r="S935" s="1133"/>
      <c r="T935" s="1133"/>
      <c r="U935" s="1133"/>
      <c r="V935" s="1133"/>
      <c r="W935" s="1133"/>
      <c r="X935" s="1133"/>
      <c r="Y935" s="1133"/>
      <c r="Z935" s="1133"/>
      <c r="AA935" s="1133"/>
      <c r="AB935" s="1133"/>
      <c r="AC935" s="1133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</row>
    <row r="936" spans="1:42" ht="15.75" customHeight="1" x14ac:dyDescent="0.2">
      <c r="A936" s="1"/>
      <c r="B936" s="1"/>
      <c r="C936" s="1"/>
      <c r="D936" s="1"/>
      <c r="E936" s="1133"/>
      <c r="F936" s="1133"/>
      <c r="G936" s="1133"/>
      <c r="H936" s="1"/>
      <c r="I936" s="1"/>
      <c r="J936" s="1"/>
      <c r="K936" s="1"/>
      <c r="L936" s="1"/>
      <c r="M936" s="1"/>
      <c r="N936" s="1"/>
      <c r="O936" s="1133"/>
      <c r="P936" s="1133"/>
      <c r="Q936" s="1133"/>
      <c r="R936" s="1133"/>
      <c r="S936" s="1133"/>
      <c r="T936" s="1133"/>
      <c r="U936" s="1133"/>
      <c r="V936" s="1133"/>
      <c r="W936" s="1133"/>
      <c r="X936" s="1133"/>
      <c r="Y936" s="1133"/>
      <c r="Z936" s="1133"/>
      <c r="AA936" s="1133"/>
      <c r="AB936" s="1133"/>
      <c r="AC936" s="1133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</row>
    <row r="937" spans="1:42" ht="15.75" customHeight="1" x14ac:dyDescent="0.2">
      <c r="A937" s="1"/>
      <c r="B937" s="1"/>
      <c r="C937" s="1"/>
      <c r="D937" s="1"/>
      <c r="E937" s="1133"/>
      <c r="F937" s="1133"/>
      <c r="G937" s="1133"/>
      <c r="H937" s="1"/>
      <c r="I937" s="1"/>
      <c r="J937" s="1"/>
      <c r="K937" s="1"/>
      <c r="L937" s="1"/>
      <c r="M937" s="1"/>
      <c r="N937" s="1"/>
      <c r="O937" s="1133"/>
      <c r="P937" s="1133"/>
      <c r="Q937" s="1133"/>
      <c r="R937" s="1133"/>
      <c r="S937" s="1133"/>
      <c r="T937" s="1133"/>
      <c r="U937" s="1133"/>
      <c r="V937" s="1133"/>
      <c r="W937" s="1133"/>
      <c r="X937" s="1133"/>
      <c r="Y937" s="1133"/>
      <c r="Z937" s="1133"/>
      <c r="AA937" s="1133"/>
      <c r="AB937" s="1133"/>
      <c r="AC937" s="1133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</row>
    <row r="938" spans="1:42" ht="15.75" customHeight="1" x14ac:dyDescent="0.2">
      <c r="A938" s="1"/>
      <c r="B938" s="1"/>
      <c r="C938" s="1"/>
      <c r="D938" s="1"/>
      <c r="E938" s="1133"/>
      <c r="F938" s="1133"/>
      <c r="G938" s="1133"/>
      <c r="H938" s="1"/>
      <c r="I938" s="1"/>
      <c r="J938" s="1"/>
      <c r="K938" s="1"/>
      <c r="L938" s="1"/>
      <c r="M938" s="1"/>
      <c r="N938" s="1"/>
      <c r="O938" s="1133"/>
      <c r="P938" s="1133"/>
      <c r="Q938" s="1133"/>
      <c r="R938" s="1133"/>
      <c r="S938" s="1133"/>
      <c r="T938" s="1133"/>
      <c r="U938" s="1133"/>
      <c r="V938" s="1133"/>
      <c r="W938" s="1133"/>
      <c r="X938" s="1133"/>
      <c r="Y938" s="1133"/>
      <c r="Z938" s="1133"/>
      <c r="AA938" s="1133"/>
      <c r="AB938" s="1133"/>
      <c r="AC938" s="1133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</row>
    <row r="939" spans="1:42" ht="15.75" customHeight="1" x14ac:dyDescent="0.2">
      <c r="A939" s="1"/>
      <c r="B939" s="1"/>
      <c r="C939" s="1"/>
      <c r="D939" s="1"/>
      <c r="E939" s="1133"/>
      <c r="F939" s="1133"/>
      <c r="G939" s="1133"/>
      <c r="H939" s="1"/>
      <c r="I939" s="1"/>
      <c r="J939" s="1"/>
      <c r="K939" s="1"/>
      <c r="L939" s="1"/>
      <c r="M939" s="1"/>
      <c r="N939" s="1"/>
      <c r="O939" s="1133"/>
      <c r="P939" s="1133"/>
      <c r="Q939" s="1133"/>
      <c r="R939" s="1133"/>
      <c r="S939" s="1133"/>
      <c r="T939" s="1133"/>
      <c r="U939" s="1133"/>
      <c r="V939" s="1133"/>
      <c r="W939" s="1133"/>
      <c r="X939" s="1133"/>
      <c r="Y939" s="1133"/>
      <c r="Z939" s="1133"/>
      <c r="AA939" s="1133"/>
      <c r="AB939" s="1133"/>
      <c r="AC939" s="1133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</row>
    <row r="940" spans="1:42" ht="15.75" customHeight="1" x14ac:dyDescent="0.2">
      <c r="A940" s="1"/>
      <c r="B940" s="1"/>
      <c r="C940" s="1"/>
      <c r="D940" s="1"/>
      <c r="E940" s="1133"/>
      <c r="F940" s="1133"/>
      <c r="G940" s="1133"/>
      <c r="H940" s="1"/>
      <c r="I940" s="1"/>
      <c r="J940" s="1"/>
      <c r="K940" s="1"/>
      <c r="L940" s="1"/>
      <c r="M940" s="1"/>
      <c r="N940" s="1"/>
      <c r="O940" s="1133"/>
      <c r="P940" s="1133"/>
      <c r="Q940" s="1133"/>
      <c r="R940" s="1133"/>
      <c r="S940" s="1133"/>
      <c r="T940" s="1133"/>
      <c r="U940" s="1133"/>
      <c r="V940" s="1133"/>
      <c r="W940" s="1133"/>
      <c r="X940" s="1133"/>
      <c r="Y940" s="1133"/>
      <c r="Z940" s="1133"/>
      <c r="AA940" s="1133"/>
      <c r="AB940" s="1133"/>
      <c r="AC940" s="1133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</row>
    <row r="941" spans="1:42" ht="15.75" customHeight="1" x14ac:dyDescent="0.2">
      <c r="A941" s="1"/>
      <c r="B941" s="1"/>
      <c r="C941" s="1"/>
      <c r="D941" s="1"/>
      <c r="E941" s="1133"/>
      <c r="F941" s="1133"/>
      <c r="G941" s="1133"/>
      <c r="H941" s="1"/>
      <c r="I941" s="1"/>
      <c r="J941" s="1"/>
      <c r="K941" s="1"/>
      <c r="L941" s="1"/>
      <c r="M941" s="1"/>
      <c r="N941" s="1"/>
      <c r="O941" s="1133"/>
      <c r="P941" s="1133"/>
      <c r="Q941" s="1133"/>
      <c r="R941" s="1133"/>
      <c r="S941" s="1133"/>
      <c r="T941" s="1133"/>
      <c r="U941" s="1133"/>
      <c r="V941" s="1133"/>
      <c r="W941" s="1133"/>
      <c r="X941" s="1133"/>
      <c r="Y941" s="1133"/>
      <c r="Z941" s="1133"/>
      <c r="AA941" s="1133"/>
      <c r="AB941" s="1133"/>
      <c r="AC941" s="1133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</row>
    <row r="942" spans="1:42" ht="15.75" customHeight="1" x14ac:dyDescent="0.2">
      <c r="A942" s="1"/>
      <c r="B942" s="1"/>
      <c r="C942" s="1"/>
      <c r="D942" s="1"/>
      <c r="E942" s="1133"/>
      <c r="F942" s="1133"/>
      <c r="G942" s="1133"/>
      <c r="H942" s="1"/>
      <c r="I942" s="1"/>
      <c r="J942" s="1"/>
      <c r="K942" s="1"/>
      <c r="L942" s="1"/>
      <c r="M942" s="1"/>
      <c r="N942" s="1"/>
      <c r="O942" s="1133"/>
      <c r="P942" s="1133"/>
      <c r="Q942" s="1133"/>
      <c r="R942" s="1133"/>
      <c r="S942" s="1133"/>
      <c r="T942" s="1133"/>
      <c r="U942" s="1133"/>
      <c r="V942" s="1133"/>
      <c r="W942" s="1133"/>
      <c r="X942" s="1133"/>
      <c r="Y942" s="1133"/>
      <c r="Z942" s="1133"/>
      <c r="AA942" s="1133"/>
      <c r="AB942" s="1133"/>
      <c r="AC942" s="1133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</row>
    <row r="943" spans="1:42" ht="15.75" customHeight="1" x14ac:dyDescent="0.2">
      <c r="A943" s="1"/>
      <c r="B943" s="1"/>
      <c r="C943" s="1"/>
      <c r="D943" s="1"/>
      <c r="E943" s="1133"/>
      <c r="F943" s="1133"/>
      <c r="G943" s="1133"/>
      <c r="H943" s="1"/>
      <c r="I943" s="1"/>
      <c r="J943" s="1"/>
      <c r="K943" s="1"/>
      <c r="L943" s="1"/>
      <c r="M943" s="1"/>
      <c r="N943" s="1"/>
      <c r="O943" s="1133"/>
      <c r="P943" s="1133"/>
      <c r="Q943" s="1133"/>
      <c r="R943" s="1133"/>
      <c r="S943" s="1133"/>
      <c r="T943" s="1133"/>
      <c r="U943" s="1133"/>
      <c r="V943" s="1133"/>
      <c r="W943" s="1133"/>
      <c r="X943" s="1133"/>
      <c r="Y943" s="1133"/>
      <c r="Z943" s="1133"/>
      <c r="AA943" s="1133"/>
      <c r="AB943" s="1133"/>
      <c r="AC943" s="1133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</row>
    <row r="944" spans="1:42" ht="15.75" customHeight="1" x14ac:dyDescent="0.2">
      <c r="A944" s="1"/>
      <c r="B944" s="1"/>
      <c r="C944" s="1"/>
      <c r="D944" s="1"/>
      <c r="E944" s="1133"/>
      <c r="F944" s="1133"/>
      <c r="G944" s="1133"/>
      <c r="H944" s="1"/>
      <c r="I944" s="1"/>
      <c r="J944" s="1"/>
      <c r="K944" s="1"/>
      <c r="L944" s="1"/>
      <c r="M944" s="1"/>
      <c r="N944" s="1"/>
      <c r="O944" s="1133"/>
      <c r="P944" s="1133"/>
      <c r="Q944" s="1133"/>
      <c r="R944" s="1133"/>
      <c r="S944" s="1133"/>
      <c r="T944" s="1133"/>
      <c r="U944" s="1133"/>
      <c r="V944" s="1133"/>
      <c r="W944" s="1133"/>
      <c r="X944" s="1133"/>
      <c r="Y944" s="1133"/>
      <c r="Z944" s="1133"/>
      <c r="AA944" s="1133"/>
      <c r="AB944" s="1133"/>
      <c r="AC944" s="1133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</row>
    <row r="945" spans="1:42" ht="15.75" customHeight="1" x14ac:dyDescent="0.2">
      <c r="A945" s="1"/>
      <c r="B945" s="1"/>
      <c r="C945" s="1"/>
      <c r="D945" s="1"/>
      <c r="E945" s="1133"/>
      <c r="F945" s="1133"/>
      <c r="G945" s="1133"/>
      <c r="H945" s="1"/>
      <c r="I945" s="1"/>
      <c r="J945" s="1"/>
      <c r="K945" s="1"/>
      <c r="L945" s="1"/>
      <c r="M945" s="1"/>
      <c r="N945" s="1"/>
      <c r="O945" s="1133"/>
      <c r="P945" s="1133"/>
      <c r="Q945" s="1133"/>
      <c r="R945" s="1133"/>
      <c r="S945" s="1133"/>
      <c r="T945" s="1133"/>
      <c r="U945" s="1133"/>
      <c r="V945" s="1133"/>
      <c r="W945" s="1133"/>
      <c r="X945" s="1133"/>
      <c r="Y945" s="1133"/>
      <c r="Z945" s="1133"/>
      <c r="AA945" s="1133"/>
      <c r="AB945" s="1133"/>
      <c r="AC945" s="1133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</row>
    <row r="946" spans="1:42" ht="15.75" customHeight="1" x14ac:dyDescent="0.2">
      <c r="A946" s="1"/>
      <c r="B946" s="1"/>
      <c r="C946" s="1"/>
      <c r="D946" s="1"/>
      <c r="E946" s="1133"/>
      <c r="F946" s="1133"/>
      <c r="G946" s="1133"/>
      <c r="H946" s="1"/>
      <c r="I946" s="1"/>
      <c r="J946" s="1"/>
      <c r="K946" s="1"/>
      <c r="L946" s="1"/>
      <c r="M946" s="1"/>
      <c r="N946" s="1"/>
      <c r="O946" s="1133"/>
      <c r="P946" s="1133"/>
      <c r="Q946" s="1133"/>
      <c r="R946" s="1133"/>
      <c r="S946" s="1133"/>
      <c r="T946" s="1133"/>
      <c r="U946" s="1133"/>
      <c r="V946" s="1133"/>
      <c r="W946" s="1133"/>
      <c r="X946" s="1133"/>
      <c r="Y946" s="1133"/>
      <c r="Z946" s="1133"/>
      <c r="AA946" s="1133"/>
      <c r="AB946" s="1133"/>
      <c r="AC946" s="1133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</row>
    <row r="947" spans="1:42" ht="15.75" customHeight="1" x14ac:dyDescent="0.2">
      <c r="A947" s="1"/>
      <c r="B947" s="1"/>
      <c r="C947" s="1"/>
      <c r="D947" s="1"/>
      <c r="E947" s="1133"/>
      <c r="F947" s="1133"/>
      <c r="G947" s="1133"/>
      <c r="H947" s="1"/>
      <c r="I947" s="1"/>
      <c r="J947" s="1"/>
      <c r="K947" s="1"/>
      <c r="L947" s="1"/>
      <c r="M947" s="1"/>
      <c r="N947" s="1"/>
      <c r="O947" s="1133"/>
      <c r="P947" s="1133"/>
      <c r="Q947" s="1133"/>
      <c r="R947" s="1133"/>
      <c r="S947" s="1133"/>
      <c r="T947" s="1133"/>
      <c r="U947" s="1133"/>
      <c r="V947" s="1133"/>
      <c r="W947" s="1133"/>
      <c r="X947" s="1133"/>
      <c r="Y947" s="1133"/>
      <c r="Z947" s="1133"/>
      <c r="AA947" s="1133"/>
      <c r="AB947" s="1133"/>
      <c r="AC947" s="1133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</row>
    <row r="948" spans="1:42" ht="15.75" customHeight="1" x14ac:dyDescent="0.2">
      <c r="A948" s="1"/>
      <c r="B948" s="1"/>
      <c r="C948" s="1"/>
      <c r="D948" s="1"/>
      <c r="E948" s="1133"/>
      <c r="F948" s="1133"/>
      <c r="G948" s="1133"/>
      <c r="H948" s="1"/>
      <c r="I948" s="1"/>
      <c r="J948" s="1"/>
      <c r="K948" s="1"/>
      <c r="L948" s="1"/>
      <c r="M948" s="1"/>
      <c r="N948" s="1"/>
      <c r="O948" s="1133"/>
      <c r="P948" s="1133"/>
      <c r="Q948" s="1133"/>
      <c r="R948" s="1133"/>
      <c r="S948" s="1133"/>
      <c r="T948" s="1133"/>
      <c r="U948" s="1133"/>
      <c r="V948" s="1133"/>
      <c r="W948" s="1133"/>
      <c r="X948" s="1133"/>
      <c r="Y948" s="1133"/>
      <c r="Z948" s="1133"/>
      <c r="AA948" s="1133"/>
      <c r="AB948" s="1133"/>
      <c r="AC948" s="1133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</row>
    <row r="949" spans="1:42" ht="15.75" customHeight="1" x14ac:dyDescent="0.2">
      <c r="A949" s="1"/>
      <c r="B949" s="1"/>
      <c r="C949" s="1"/>
      <c r="D949" s="1"/>
      <c r="E949" s="1133"/>
      <c r="F949" s="1133"/>
      <c r="G949" s="1133"/>
      <c r="H949" s="1"/>
      <c r="I949" s="1"/>
      <c r="J949" s="1"/>
      <c r="K949" s="1"/>
      <c r="L949" s="1"/>
      <c r="M949" s="1"/>
      <c r="N949" s="1"/>
      <c r="O949" s="1133"/>
      <c r="P949" s="1133"/>
      <c r="Q949" s="1133"/>
      <c r="R949" s="1133"/>
      <c r="S949" s="1133"/>
      <c r="T949" s="1133"/>
      <c r="U949" s="1133"/>
      <c r="V949" s="1133"/>
      <c r="W949" s="1133"/>
      <c r="X949" s="1133"/>
      <c r="Y949" s="1133"/>
      <c r="Z949" s="1133"/>
      <c r="AA949" s="1133"/>
      <c r="AB949" s="1133"/>
      <c r="AC949" s="1133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</row>
    <row r="950" spans="1:42" ht="15.75" customHeight="1" x14ac:dyDescent="0.2">
      <c r="A950" s="1"/>
      <c r="B950" s="1"/>
      <c r="C950" s="1"/>
      <c r="D950" s="1"/>
      <c r="E950" s="1133"/>
      <c r="F950" s="1133"/>
      <c r="G950" s="1133"/>
      <c r="H950" s="1"/>
      <c r="I950" s="1"/>
      <c r="J950" s="1"/>
      <c r="K950" s="1"/>
      <c r="L950" s="1"/>
      <c r="M950" s="1"/>
      <c r="N950" s="1"/>
      <c r="O950" s="1133"/>
      <c r="P950" s="1133"/>
      <c r="Q950" s="1133"/>
      <c r="R950" s="1133"/>
      <c r="S950" s="1133"/>
      <c r="T950" s="1133"/>
      <c r="U950" s="1133"/>
      <c r="V950" s="1133"/>
      <c r="W950" s="1133"/>
      <c r="X950" s="1133"/>
      <c r="Y950" s="1133"/>
      <c r="Z950" s="1133"/>
      <c r="AA950" s="1133"/>
      <c r="AB950" s="1133"/>
      <c r="AC950" s="1133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</row>
    <row r="951" spans="1:42" ht="15.75" customHeight="1" x14ac:dyDescent="0.2">
      <c r="A951" s="1"/>
      <c r="B951" s="1"/>
      <c r="C951" s="1"/>
      <c r="D951" s="1"/>
      <c r="E951" s="1133"/>
      <c r="F951" s="1133"/>
      <c r="G951" s="1133"/>
      <c r="H951" s="1"/>
      <c r="I951" s="1"/>
      <c r="J951" s="1"/>
      <c r="K951" s="1"/>
      <c r="L951" s="1"/>
      <c r="M951" s="1"/>
      <c r="N951" s="1"/>
      <c r="O951" s="1133"/>
      <c r="P951" s="1133"/>
      <c r="Q951" s="1133"/>
      <c r="R951" s="1133"/>
      <c r="S951" s="1133"/>
      <c r="T951" s="1133"/>
      <c r="U951" s="1133"/>
      <c r="V951" s="1133"/>
      <c r="W951" s="1133"/>
      <c r="X951" s="1133"/>
      <c r="Y951" s="1133"/>
      <c r="Z951" s="1133"/>
      <c r="AA951" s="1133"/>
      <c r="AB951" s="1133"/>
      <c r="AC951" s="1133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</row>
    <row r="952" spans="1:42" ht="15.75" customHeight="1" x14ac:dyDescent="0.2">
      <c r="A952" s="1"/>
      <c r="B952" s="1"/>
      <c r="C952" s="1"/>
      <c r="D952" s="1"/>
      <c r="E952" s="1133"/>
      <c r="F952" s="1133"/>
      <c r="G952" s="1133"/>
      <c r="H952" s="1"/>
      <c r="I952" s="1"/>
      <c r="J952" s="1"/>
      <c r="K952" s="1"/>
      <c r="L952" s="1"/>
      <c r="M952" s="1"/>
      <c r="N952" s="1"/>
      <c r="O952" s="1133"/>
      <c r="P952" s="1133"/>
      <c r="Q952" s="1133"/>
      <c r="R952" s="1133"/>
      <c r="S952" s="1133"/>
      <c r="T952" s="1133"/>
      <c r="U952" s="1133"/>
      <c r="V952" s="1133"/>
      <c r="W952" s="1133"/>
      <c r="X952" s="1133"/>
      <c r="Y952" s="1133"/>
      <c r="Z952" s="1133"/>
      <c r="AA952" s="1133"/>
      <c r="AB952" s="1133"/>
      <c r="AC952" s="1133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</row>
    <row r="953" spans="1:42" ht="15.75" customHeight="1" x14ac:dyDescent="0.2">
      <c r="A953" s="1"/>
      <c r="B953" s="1"/>
      <c r="C953" s="1"/>
      <c r="D953" s="1"/>
      <c r="E953" s="1133"/>
      <c r="F953" s="1133"/>
      <c r="G953" s="1133"/>
      <c r="H953" s="1"/>
      <c r="I953" s="1"/>
      <c r="J953" s="1"/>
      <c r="K953" s="1"/>
      <c r="L953" s="1"/>
      <c r="M953" s="1"/>
      <c r="N953" s="1"/>
      <c r="O953" s="1133"/>
      <c r="P953" s="1133"/>
      <c r="Q953" s="1133"/>
      <c r="R953" s="1133"/>
      <c r="S953" s="1133"/>
      <c r="T953" s="1133"/>
      <c r="U953" s="1133"/>
      <c r="V953" s="1133"/>
      <c r="W953" s="1133"/>
      <c r="X953" s="1133"/>
      <c r="Y953" s="1133"/>
      <c r="Z953" s="1133"/>
      <c r="AA953" s="1133"/>
      <c r="AB953" s="1133"/>
      <c r="AC953" s="1133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</row>
    <row r="954" spans="1:42" ht="15.75" customHeight="1" x14ac:dyDescent="0.2">
      <c r="A954" s="1"/>
      <c r="B954" s="1"/>
      <c r="C954" s="1"/>
      <c r="D954" s="1"/>
      <c r="E954" s="1133"/>
      <c r="F954" s="1133"/>
      <c r="G954" s="1133"/>
      <c r="H954" s="1"/>
      <c r="I954" s="1"/>
      <c r="J954" s="1"/>
      <c r="K954" s="1"/>
      <c r="L954" s="1"/>
      <c r="M954" s="1"/>
      <c r="N954" s="1"/>
      <c r="O954" s="1133"/>
      <c r="P954" s="1133"/>
      <c r="Q954" s="1133"/>
      <c r="R954" s="1133"/>
      <c r="S954" s="1133"/>
      <c r="T954" s="1133"/>
      <c r="U954" s="1133"/>
      <c r="V954" s="1133"/>
      <c r="W954" s="1133"/>
      <c r="X954" s="1133"/>
      <c r="Y954" s="1133"/>
      <c r="Z954" s="1133"/>
      <c r="AA954" s="1133"/>
      <c r="AB954" s="1133"/>
      <c r="AC954" s="1133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</row>
    <row r="955" spans="1:42" ht="15.75" customHeight="1" x14ac:dyDescent="0.2">
      <c r="A955" s="1"/>
      <c r="B955" s="1"/>
      <c r="C955" s="1"/>
      <c r="D955" s="1"/>
      <c r="E955" s="1133"/>
      <c r="F955" s="1133"/>
      <c r="G955" s="1133"/>
      <c r="H955" s="1"/>
      <c r="I955" s="1"/>
      <c r="J955" s="1"/>
      <c r="K955" s="1"/>
      <c r="L955" s="1"/>
      <c r="M955" s="1"/>
      <c r="N955" s="1"/>
      <c r="O955" s="1133"/>
      <c r="P955" s="1133"/>
      <c r="Q955" s="1133"/>
      <c r="R955" s="1133"/>
      <c r="S955" s="1133"/>
      <c r="T955" s="1133"/>
      <c r="U955" s="1133"/>
      <c r="V955" s="1133"/>
      <c r="W955" s="1133"/>
      <c r="X955" s="1133"/>
      <c r="Y955" s="1133"/>
      <c r="Z955" s="1133"/>
      <c r="AA955" s="1133"/>
      <c r="AB955" s="1133"/>
      <c r="AC955" s="1133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</row>
    <row r="956" spans="1:42" ht="15.75" customHeight="1" x14ac:dyDescent="0.2">
      <c r="A956" s="1"/>
      <c r="B956" s="1"/>
      <c r="C956" s="1"/>
      <c r="D956" s="1"/>
      <c r="E956" s="1133"/>
      <c r="F956" s="1133"/>
      <c r="G956" s="1133"/>
      <c r="H956" s="1"/>
      <c r="I956" s="1"/>
      <c r="J956" s="1"/>
      <c r="K956" s="1"/>
      <c r="L956" s="1"/>
      <c r="M956" s="1"/>
      <c r="N956" s="1"/>
      <c r="O956" s="1133"/>
      <c r="P956" s="1133"/>
      <c r="Q956" s="1133"/>
      <c r="R956" s="1133"/>
      <c r="S956" s="1133"/>
      <c r="T956" s="1133"/>
      <c r="U956" s="1133"/>
      <c r="V956" s="1133"/>
      <c r="W956" s="1133"/>
      <c r="X956" s="1133"/>
      <c r="Y956" s="1133"/>
      <c r="Z956" s="1133"/>
      <c r="AA956" s="1133"/>
      <c r="AB956" s="1133"/>
      <c r="AC956" s="1133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</row>
    <row r="957" spans="1:42" ht="15.75" customHeight="1" x14ac:dyDescent="0.2">
      <c r="A957" s="1"/>
      <c r="B957" s="1"/>
      <c r="C957" s="1"/>
      <c r="D957" s="1"/>
      <c r="E957" s="1133"/>
      <c r="F957" s="1133"/>
      <c r="G957" s="1133"/>
      <c r="H957" s="1"/>
      <c r="I957" s="1"/>
      <c r="J957" s="1"/>
      <c r="K957" s="1"/>
      <c r="L957" s="1"/>
      <c r="M957" s="1"/>
      <c r="N957" s="1"/>
      <c r="O957" s="1133"/>
      <c r="P957" s="1133"/>
      <c r="Q957" s="1133"/>
      <c r="R957" s="1133"/>
      <c r="S957" s="1133"/>
      <c r="T957" s="1133"/>
      <c r="U957" s="1133"/>
      <c r="V957" s="1133"/>
      <c r="W957" s="1133"/>
      <c r="X957" s="1133"/>
      <c r="Y957" s="1133"/>
      <c r="Z957" s="1133"/>
      <c r="AA957" s="1133"/>
      <c r="AB957" s="1133"/>
      <c r="AC957" s="1133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</row>
    <row r="958" spans="1:42" ht="15.75" customHeight="1" x14ac:dyDescent="0.2">
      <c r="A958" s="1"/>
      <c r="B958" s="1"/>
      <c r="C958" s="1"/>
      <c r="D958" s="1"/>
      <c r="E958" s="1133"/>
      <c r="F958" s="1133"/>
      <c r="G958" s="1133"/>
      <c r="H958" s="1"/>
      <c r="I958" s="1"/>
      <c r="J958" s="1"/>
      <c r="K958" s="1"/>
      <c r="L958" s="1"/>
      <c r="M958" s="1"/>
      <c r="N958" s="1"/>
      <c r="O958" s="1133"/>
      <c r="P958" s="1133"/>
      <c r="Q958" s="1133"/>
      <c r="R958" s="1133"/>
      <c r="S958" s="1133"/>
      <c r="T958" s="1133"/>
      <c r="U958" s="1133"/>
      <c r="V958" s="1133"/>
      <c r="W958" s="1133"/>
      <c r="X958" s="1133"/>
      <c r="Y958" s="1133"/>
      <c r="Z958" s="1133"/>
      <c r="AA958" s="1133"/>
      <c r="AB958" s="1133"/>
      <c r="AC958" s="1133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</row>
    <row r="959" spans="1:42" ht="15.75" customHeight="1" x14ac:dyDescent="0.2">
      <c r="A959" s="1"/>
      <c r="B959" s="1"/>
      <c r="C959" s="1"/>
      <c r="D959" s="1"/>
      <c r="E959" s="1133"/>
      <c r="F959" s="1133"/>
      <c r="G959" s="1133"/>
      <c r="H959" s="1"/>
      <c r="I959" s="1"/>
      <c r="J959" s="1"/>
      <c r="K959" s="1"/>
      <c r="L959" s="1"/>
      <c r="M959" s="1"/>
      <c r="N959" s="1"/>
      <c r="O959" s="1133"/>
      <c r="P959" s="1133"/>
      <c r="Q959" s="1133"/>
      <c r="R959" s="1133"/>
      <c r="S959" s="1133"/>
      <c r="T959" s="1133"/>
      <c r="U959" s="1133"/>
      <c r="V959" s="1133"/>
      <c r="W959" s="1133"/>
      <c r="X959" s="1133"/>
      <c r="Y959" s="1133"/>
      <c r="Z959" s="1133"/>
      <c r="AA959" s="1133"/>
      <c r="AB959" s="1133"/>
      <c r="AC959" s="1133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</row>
    <row r="960" spans="1:42" ht="15.75" customHeight="1" x14ac:dyDescent="0.2">
      <c r="A960" s="1"/>
      <c r="B960" s="1"/>
      <c r="C960" s="1"/>
      <c r="D960" s="1"/>
      <c r="E960" s="1133"/>
      <c r="F960" s="1133"/>
      <c r="G960" s="1133"/>
      <c r="H960" s="1"/>
      <c r="I960" s="1"/>
      <c r="J960" s="1"/>
      <c r="K960" s="1"/>
      <c r="L960" s="1"/>
      <c r="M960" s="1"/>
      <c r="N960" s="1"/>
      <c r="O960" s="1133"/>
      <c r="P960" s="1133"/>
      <c r="Q960" s="1133"/>
      <c r="R960" s="1133"/>
      <c r="S960" s="1133"/>
      <c r="T960" s="1133"/>
      <c r="U960" s="1133"/>
      <c r="V960" s="1133"/>
      <c r="W960" s="1133"/>
      <c r="X960" s="1133"/>
      <c r="Y960" s="1133"/>
      <c r="Z960" s="1133"/>
      <c r="AA960" s="1133"/>
      <c r="AB960" s="1133"/>
      <c r="AC960" s="1133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</row>
    <row r="961" spans="1:42" ht="15.75" customHeight="1" x14ac:dyDescent="0.2">
      <c r="A961" s="1"/>
      <c r="B961" s="1"/>
      <c r="C961" s="1"/>
      <c r="D961" s="1"/>
      <c r="E961" s="1133"/>
      <c r="F961" s="1133"/>
      <c r="G961" s="1133"/>
      <c r="H961" s="1"/>
      <c r="I961" s="1"/>
      <c r="J961" s="1"/>
      <c r="K961" s="1"/>
      <c r="L961" s="1"/>
      <c r="M961" s="1"/>
      <c r="N961" s="1"/>
      <c r="O961" s="1133"/>
      <c r="P961" s="1133"/>
      <c r="Q961" s="1133"/>
      <c r="R961" s="1133"/>
      <c r="S961" s="1133"/>
      <c r="T961" s="1133"/>
      <c r="U961" s="1133"/>
      <c r="V961" s="1133"/>
      <c r="W961" s="1133"/>
      <c r="X961" s="1133"/>
      <c r="Y961" s="1133"/>
      <c r="Z961" s="1133"/>
      <c r="AA961" s="1133"/>
      <c r="AB961" s="1133"/>
      <c r="AC961" s="1133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</row>
    <row r="962" spans="1:42" ht="15.75" customHeight="1" x14ac:dyDescent="0.2">
      <c r="A962" s="1"/>
      <c r="B962" s="1"/>
      <c r="C962" s="1"/>
      <c r="D962" s="1"/>
      <c r="E962" s="1133"/>
      <c r="F962" s="1133"/>
      <c r="G962" s="1133"/>
      <c r="H962" s="1"/>
      <c r="I962" s="1"/>
      <c r="J962" s="1"/>
      <c r="K962" s="1"/>
      <c r="L962" s="1"/>
      <c r="M962" s="1"/>
      <c r="N962" s="1"/>
      <c r="O962" s="1133"/>
      <c r="P962" s="1133"/>
      <c r="Q962" s="1133"/>
      <c r="R962" s="1133"/>
      <c r="S962" s="1133"/>
      <c r="T962" s="1133"/>
      <c r="U962" s="1133"/>
      <c r="V962" s="1133"/>
      <c r="W962" s="1133"/>
      <c r="X962" s="1133"/>
      <c r="Y962" s="1133"/>
      <c r="Z962" s="1133"/>
      <c r="AA962" s="1133"/>
      <c r="AB962" s="1133"/>
      <c r="AC962" s="1133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</row>
    <row r="963" spans="1:42" ht="15.75" customHeight="1" x14ac:dyDescent="0.2">
      <c r="A963" s="1"/>
      <c r="B963" s="1"/>
      <c r="C963" s="1"/>
      <c r="D963" s="1"/>
      <c r="E963" s="1133"/>
      <c r="F963" s="1133"/>
      <c r="G963" s="1133"/>
      <c r="H963" s="1"/>
      <c r="I963" s="1"/>
      <c r="J963" s="1"/>
      <c r="K963" s="1"/>
      <c r="L963" s="1"/>
      <c r="M963" s="1"/>
      <c r="N963" s="1"/>
      <c r="O963" s="1133"/>
      <c r="P963" s="1133"/>
      <c r="Q963" s="1133"/>
      <c r="R963" s="1133"/>
      <c r="S963" s="1133"/>
      <c r="T963" s="1133"/>
      <c r="U963" s="1133"/>
      <c r="V963" s="1133"/>
      <c r="W963" s="1133"/>
      <c r="X963" s="1133"/>
      <c r="Y963" s="1133"/>
      <c r="Z963" s="1133"/>
      <c r="AA963" s="1133"/>
      <c r="AB963" s="1133"/>
      <c r="AC963" s="1133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</row>
    <row r="964" spans="1:42" ht="15.75" customHeight="1" x14ac:dyDescent="0.2">
      <c r="A964" s="1"/>
      <c r="B964" s="1"/>
      <c r="C964" s="1"/>
      <c r="D964" s="1"/>
      <c r="E964" s="1133"/>
      <c r="F964" s="1133"/>
      <c r="G964" s="1133"/>
      <c r="H964" s="1"/>
      <c r="I964" s="1"/>
      <c r="J964" s="1"/>
      <c r="K964" s="1"/>
      <c r="L964" s="1"/>
      <c r="M964" s="1"/>
      <c r="N964" s="1"/>
      <c r="O964" s="1133"/>
      <c r="P964" s="1133"/>
      <c r="Q964" s="1133"/>
      <c r="R964" s="1133"/>
      <c r="S964" s="1133"/>
      <c r="T964" s="1133"/>
      <c r="U964" s="1133"/>
      <c r="V964" s="1133"/>
      <c r="W964" s="1133"/>
      <c r="X964" s="1133"/>
      <c r="Y964" s="1133"/>
      <c r="Z964" s="1133"/>
      <c r="AA964" s="1133"/>
      <c r="AB964" s="1133"/>
      <c r="AC964" s="1133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</row>
    <row r="965" spans="1:42" ht="15.75" customHeight="1" x14ac:dyDescent="0.2">
      <c r="A965" s="1"/>
      <c r="B965" s="1"/>
      <c r="C965" s="1"/>
      <c r="D965" s="1"/>
      <c r="E965" s="1133"/>
      <c r="F965" s="1133"/>
      <c r="G965" s="1133"/>
      <c r="H965" s="1"/>
      <c r="I965" s="1"/>
      <c r="J965" s="1"/>
      <c r="K965" s="1"/>
      <c r="L965" s="1"/>
      <c r="M965" s="1"/>
      <c r="N965" s="1"/>
      <c r="O965" s="1133"/>
      <c r="P965" s="1133"/>
      <c r="Q965" s="1133"/>
      <c r="R965" s="1133"/>
      <c r="S965" s="1133"/>
      <c r="T965" s="1133"/>
      <c r="U965" s="1133"/>
      <c r="V965" s="1133"/>
      <c r="W965" s="1133"/>
      <c r="X965" s="1133"/>
      <c r="Y965" s="1133"/>
      <c r="Z965" s="1133"/>
      <c r="AA965" s="1133"/>
      <c r="AB965" s="1133"/>
      <c r="AC965" s="1133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</row>
    <row r="966" spans="1:42" ht="15.75" customHeight="1" x14ac:dyDescent="0.2">
      <c r="A966" s="1"/>
      <c r="B966" s="1"/>
      <c r="C966" s="1"/>
      <c r="D966" s="1"/>
      <c r="E966" s="1133"/>
      <c r="F966" s="1133"/>
      <c r="G966" s="1133"/>
      <c r="H966" s="1"/>
      <c r="I966" s="1"/>
      <c r="J966" s="1"/>
      <c r="K966" s="1"/>
      <c r="L966" s="1"/>
      <c r="M966" s="1"/>
      <c r="N966" s="1"/>
      <c r="O966" s="1133"/>
      <c r="P966" s="1133"/>
      <c r="Q966" s="1133"/>
      <c r="R966" s="1133"/>
      <c r="S966" s="1133"/>
      <c r="T966" s="1133"/>
      <c r="U966" s="1133"/>
      <c r="V966" s="1133"/>
      <c r="W966" s="1133"/>
      <c r="X966" s="1133"/>
      <c r="Y966" s="1133"/>
      <c r="Z966" s="1133"/>
      <c r="AA966" s="1133"/>
      <c r="AB966" s="1133"/>
      <c r="AC966" s="1133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</row>
    <row r="967" spans="1:42" ht="15.75" customHeight="1" x14ac:dyDescent="0.2">
      <c r="A967" s="1"/>
      <c r="B967" s="1"/>
      <c r="C967" s="1"/>
      <c r="D967" s="1"/>
      <c r="E967" s="1133"/>
      <c r="F967" s="1133"/>
      <c r="G967" s="1133"/>
      <c r="H967" s="1"/>
      <c r="I967" s="1"/>
      <c r="J967" s="1"/>
      <c r="K967" s="1"/>
      <c r="L967" s="1"/>
      <c r="M967" s="1"/>
      <c r="N967" s="1"/>
      <c r="O967" s="1133"/>
      <c r="P967" s="1133"/>
      <c r="Q967" s="1133"/>
      <c r="R967" s="1133"/>
      <c r="S967" s="1133"/>
      <c r="T967" s="1133"/>
      <c r="U967" s="1133"/>
      <c r="V967" s="1133"/>
      <c r="W967" s="1133"/>
      <c r="X967" s="1133"/>
      <c r="Y967" s="1133"/>
      <c r="Z967" s="1133"/>
      <c r="AA967" s="1133"/>
      <c r="AB967" s="1133"/>
      <c r="AC967" s="1133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</row>
    <row r="968" spans="1:42" ht="15.75" customHeight="1" x14ac:dyDescent="0.2">
      <c r="A968" s="1"/>
      <c r="B968" s="1"/>
      <c r="C968" s="1"/>
      <c r="D968" s="1"/>
      <c r="E968" s="1133"/>
      <c r="F968" s="1133"/>
      <c r="G968" s="1133"/>
      <c r="H968" s="1"/>
      <c r="I968" s="1"/>
      <c r="J968" s="1"/>
      <c r="K968" s="1"/>
      <c r="L968" s="1"/>
      <c r="M968" s="1"/>
      <c r="N968" s="1"/>
      <c r="O968" s="1133"/>
      <c r="P968" s="1133"/>
      <c r="Q968" s="1133"/>
      <c r="R968" s="1133"/>
      <c r="S968" s="1133"/>
      <c r="T968" s="1133"/>
      <c r="U968" s="1133"/>
      <c r="V968" s="1133"/>
      <c r="W968" s="1133"/>
      <c r="X968" s="1133"/>
      <c r="Y968" s="1133"/>
      <c r="Z968" s="1133"/>
      <c r="AA968" s="1133"/>
      <c r="AB968" s="1133"/>
      <c r="AC968" s="1133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</row>
    <row r="969" spans="1:42" ht="15.75" customHeight="1" x14ac:dyDescent="0.2">
      <c r="A969" s="1"/>
      <c r="B969" s="1"/>
      <c r="C969" s="1"/>
      <c r="D969" s="1"/>
      <c r="E969" s="1133"/>
      <c r="F969" s="1133"/>
      <c r="G969" s="1133"/>
      <c r="H969" s="1"/>
      <c r="I969" s="1"/>
      <c r="J969" s="1"/>
      <c r="K969" s="1"/>
      <c r="L969" s="1"/>
      <c r="M969" s="1"/>
      <c r="N969" s="1"/>
      <c r="O969" s="1133"/>
      <c r="P969" s="1133"/>
      <c r="Q969" s="1133"/>
      <c r="R969" s="1133"/>
      <c r="S969" s="1133"/>
      <c r="T969" s="1133"/>
      <c r="U969" s="1133"/>
      <c r="V969" s="1133"/>
      <c r="W969" s="1133"/>
      <c r="X969" s="1133"/>
      <c r="Y969" s="1133"/>
      <c r="Z969" s="1133"/>
      <c r="AA969" s="1133"/>
      <c r="AB969" s="1133"/>
      <c r="AC969" s="1133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</row>
    <row r="970" spans="1:42" ht="15.75" customHeight="1" x14ac:dyDescent="0.2">
      <c r="A970" s="1"/>
      <c r="B970" s="1"/>
      <c r="C970" s="1"/>
      <c r="D970" s="1"/>
      <c r="E970" s="1133"/>
      <c r="F970" s="1133"/>
      <c r="G970" s="1133"/>
      <c r="H970" s="1"/>
      <c r="I970" s="1"/>
      <c r="J970" s="1"/>
      <c r="K970" s="1"/>
      <c r="L970" s="1"/>
      <c r="M970" s="1"/>
      <c r="N970" s="1"/>
      <c r="O970" s="1133"/>
      <c r="P970" s="1133"/>
      <c r="Q970" s="1133"/>
      <c r="R970" s="1133"/>
      <c r="S970" s="1133"/>
      <c r="T970" s="1133"/>
      <c r="U970" s="1133"/>
      <c r="V970" s="1133"/>
      <c r="W970" s="1133"/>
      <c r="X970" s="1133"/>
      <c r="Y970" s="1133"/>
      <c r="Z970" s="1133"/>
      <c r="AA970" s="1133"/>
      <c r="AB970" s="1133"/>
      <c r="AC970" s="1133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</row>
    <row r="971" spans="1:42" ht="15.75" customHeight="1" x14ac:dyDescent="0.2">
      <c r="A971" s="1"/>
      <c r="B971" s="1"/>
      <c r="C971" s="1"/>
      <c r="D971" s="1"/>
      <c r="E971" s="1133"/>
      <c r="F971" s="1133"/>
      <c r="G971" s="1133"/>
      <c r="H971" s="1"/>
      <c r="I971" s="1"/>
      <c r="J971" s="1"/>
      <c r="K971" s="1"/>
      <c r="L971" s="1"/>
      <c r="M971" s="1"/>
      <c r="N971" s="1"/>
      <c r="O971" s="1133"/>
      <c r="P971" s="1133"/>
      <c r="Q971" s="1133"/>
      <c r="R971" s="1133"/>
      <c r="S971" s="1133"/>
      <c r="T971" s="1133"/>
      <c r="U971" s="1133"/>
      <c r="V971" s="1133"/>
      <c r="W971" s="1133"/>
      <c r="X971" s="1133"/>
      <c r="Y971" s="1133"/>
      <c r="Z971" s="1133"/>
      <c r="AA971" s="1133"/>
      <c r="AB971" s="1133"/>
      <c r="AC971" s="1133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</row>
    <row r="972" spans="1:42" ht="15.75" customHeight="1" x14ac:dyDescent="0.2">
      <c r="A972" s="1"/>
      <c r="B972" s="1"/>
      <c r="C972" s="1"/>
      <c r="D972" s="1"/>
      <c r="E972" s="1133"/>
      <c r="F972" s="1133"/>
      <c r="G972" s="1133"/>
      <c r="H972" s="1"/>
      <c r="I972" s="1"/>
      <c r="J972" s="1"/>
      <c r="K972" s="1"/>
      <c r="L972" s="1"/>
      <c r="M972" s="1"/>
      <c r="N972" s="1"/>
      <c r="O972" s="1133"/>
      <c r="P972" s="1133"/>
      <c r="Q972" s="1133"/>
      <c r="R972" s="1133"/>
      <c r="S972" s="1133"/>
      <c r="T972" s="1133"/>
      <c r="U972" s="1133"/>
      <c r="V972" s="1133"/>
      <c r="W972" s="1133"/>
      <c r="X972" s="1133"/>
      <c r="Y972" s="1133"/>
      <c r="Z972" s="1133"/>
      <c r="AA972" s="1133"/>
      <c r="AB972" s="1133"/>
      <c r="AC972" s="1133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</row>
    <row r="973" spans="1:42" ht="15.75" customHeight="1" x14ac:dyDescent="0.2">
      <c r="A973" s="1"/>
      <c r="B973" s="1"/>
      <c r="C973" s="1"/>
      <c r="D973" s="1"/>
      <c r="E973" s="1133"/>
      <c r="F973" s="1133"/>
      <c r="G973" s="1133"/>
      <c r="H973" s="1"/>
      <c r="I973" s="1"/>
      <c r="J973" s="1"/>
      <c r="K973" s="1"/>
      <c r="L973" s="1"/>
      <c r="M973" s="1"/>
      <c r="N973" s="1"/>
      <c r="O973" s="1133"/>
      <c r="P973" s="1133"/>
      <c r="Q973" s="1133"/>
      <c r="R973" s="1133"/>
      <c r="S973" s="1133"/>
      <c r="T973" s="1133"/>
      <c r="U973" s="1133"/>
      <c r="V973" s="1133"/>
      <c r="W973" s="1133"/>
      <c r="X973" s="1133"/>
      <c r="Y973" s="1133"/>
      <c r="Z973" s="1133"/>
      <c r="AA973" s="1133"/>
      <c r="AB973" s="1133"/>
      <c r="AC973" s="1133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</row>
    <row r="974" spans="1:42" ht="15.75" customHeight="1" x14ac:dyDescent="0.2">
      <c r="A974" s="1"/>
      <c r="B974" s="1"/>
      <c r="C974" s="1"/>
      <c r="D974" s="1"/>
      <c r="E974" s="1133"/>
      <c r="F974" s="1133"/>
      <c r="G974" s="1133"/>
      <c r="H974" s="1"/>
      <c r="I974" s="1"/>
      <c r="J974" s="1"/>
      <c r="K974" s="1"/>
      <c r="L974" s="1"/>
      <c r="M974" s="1"/>
      <c r="N974" s="1"/>
      <c r="O974" s="1133"/>
      <c r="P974" s="1133"/>
      <c r="Q974" s="1133"/>
      <c r="R974" s="1133"/>
      <c r="S974" s="1133"/>
      <c r="T974" s="1133"/>
      <c r="U974" s="1133"/>
      <c r="V974" s="1133"/>
      <c r="W974" s="1133"/>
      <c r="X974" s="1133"/>
      <c r="Y974" s="1133"/>
      <c r="Z974" s="1133"/>
      <c r="AA974" s="1133"/>
      <c r="AB974" s="1133"/>
      <c r="AC974" s="1133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</row>
    <row r="975" spans="1:42" ht="15.75" customHeight="1" x14ac:dyDescent="0.2">
      <c r="A975" s="1"/>
      <c r="B975" s="1"/>
      <c r="C975" s="1"/>
      <c r="D975" s="1"/>
      <c r="E975" s="1133"/>
      <c r="F975" s="1133"/>
      <c r="G975" s="1133"/>
      <c r="H975" s="1"/>
      <c r="I975" s="1"/>
      <c r="J975" s="1"/>
      <c r="K975" s="1"/>
      <c r="L975" s="1"/>
      <c r="M975" s="1"/>
      <c r="N975" s="1"/>
      <c r="O975" s="1133"/>
      <c r="P975" s="1133"/>
      <c r="Q975" s="1133"/>
      <c r="R975" s="1133"/>
      <c r="S975" s="1133"/>
      <c r="T975" s="1133"/>
      <c r="U975" s="1133"/>
      <c r="V975" s="1133"/>
      <c r="W975" s="1133"/>
      <c r="X975" s="1133"/>
      <c r="Y975" s="1133"/>
      <c r="Z975" s="1133"/>
      <c r="AA975" s="1133"/>
      <c r="AB975" s="1133"/>
      <c r="AC975" s="1133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</row>
    <row r="976" spans="1:42" ht="15.75" customHeight="1" x14ac:dyDescent="0.2">
      <c r="A976" s="1"/>
      <c r="B976" s="1"/>
      <c r="C976" s="1"/>
      <c r="D976" s="1"/>
      <c r="E976" s="1133"/>
      <c r="F976" s="1133"/>
      <c r="G976" s="1133"/>
      <c r="H976" s="1"/>
      <c r="I976" s="1"/>
      <c r="J976" s="1"/>
      <c r="K976" s="1"/>
      <c r="L976" s="1"/>
      <c r="M976" s="1"/>
      <c r="N976" s="1"/>
      <c r="O976" s="1133"/>
      <c r="P976" s="1133"/>
      <c r="Q976" s="1133"/>
      <c r="R976" s="1133"/>
      <c r="S976" s="1133"/>
      <c r="T976" s="1133"/>
      <c r="U976" s="1133"/>
      <c r="V976" s="1133"/>
      <c r="W976" s="1133"/>
      <c r="X976" s="1133"/>
      <c r="Y976" s="1133"/>
      <c r="Z976" s="1133"/>
      <c r="AA976" s="1133"/>
      <c r="AB976" s="1133"/>
      <c r="AC976" s="1133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</row>
    <row r="977" spans="1:42" ht="15.75" customHeight="1" x14ac:dyDescent="0.2">
      <c r="A977" s="1"/>
      <c r="B977" s="1"/>
      <c r="C977" s="1"/>
      <c r="D977" s="1"/>
      <c r="E977" s="1133"/>
      <c r="F977" s="1133"/>
      <c r="G977" s="1133"/>
      <c r="H977" s="1"/>
      <c r="I977" s="1"/>
      <c r="J977" s="1"/>
      <c r="K977" s="1"/>
      <c r="L977" s="1"/>
      <c r="M977" s="1"/>
      <c r="N977" s="1"/>
      <c r="O977" s="1133"/>
      <c r="P977" s="1133"/>
      <c r="Q977" s="1133"/>
      <c r="R977" s="1133"/>
      <c r="S977" s="1133"/>
      <c r="T977" s="1133"/>
      <c r="U977" s="1133"/>
      <c r="V977" s="1133"/>
      <c r="W977" s="1133"/>
      <c r="X977" s="1133"/>
      <c r="Y977" s="1133"/>
      <c r="Z977" s="1133"/>
      <c r="AA977" s="1133"/>
      <c r="AB977" s="1133"/>
      <c r="AC977" s="1133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</row>
    <row r="978" spans="1:42" ht="15.75" customHeight="1" x14ac:dyDescent="0.2">
      <c r="A978" s="1"/>
      <c r="B978" s="1"/>
      <c r="C978" s="1"/>
      <c r="D978" s="1"/>
      <c r="E978" s="1133"/>
      <c r="F978" s="1133"/>
      <c r="G978" s="1133"/>
      <c r="H978" s="1"/>
      <c r="I978" s="1"/>
      <c r="J978" s="1"/>
      <c r="K978" s="1"/>
      <c r="L978" s="1"/>
      <c r="M978" s="1"/>
      <c r="N978" s="1"/>
      <c r="O978" s="1133"/>
      <c r="P978" s="1133"/>
      <c r="Q978" s="1133"/>
      <c r="R978" s="1133"/>
      <c r="S978" s="1133"/>
      <c r="T978" s="1133"/>
      <c r="U978" s="1133"/>
      <c r="V978" s="1133"/>
      <c r="W978" s="1133"/>
      <c r="X978" s="1133"/>
      <c r="Y978" s="1133"/>
      <c r="Z978" s="1133"/>
      <c r="AA978" s="1133"/>
      <c r="AB978" s="1133"/>
      <c r="AC978" s="1133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</row>
    <row r="979" spans="1:42" ht="15.75" customHeight="1" x14ac:dyDescent="0.2">
      <c r="A979" s="1"/>
      <c r="B979" s="1"/>
      <c r="C979" s="1"/>
      <c r="D979" s="1"/>
      <c r="E979" s="1133"/>
      <c r="F979" s="1133"/>
      <c r="G979" s="1133"/>
      <c r="H979" s="1"/>
      <c r="I979" s="1"/>
      <c r="J979" s="1"/>
      <c r="K979" s="1"/>
      <c r="L979" s="1"/>
      <c r="M979" s="1"/>
      <c r="N979" s="1"/>
      <c r="O979" s="1133"/>
      <c r="P979" s="1133"/>
      <c r="Q979" s="1133"/>
      <c r="R979" s="1133"/>
      <c r="S979" s="1133"/>
      <c r="T979" s="1133"/>
      <c r="U979" s="1133"/>
      <c r="V979" s="1133"/>
      <c r="W979" s="1133"/>
      <c r="X979" s="1133"/>
      <c r="Y979" s="1133"/>
      <c r="Z979" s="1133"/>
      <c r="AA979" s="1133"/>
      <c r="AB979" s="1133"/>
      <c r="AC979" s="1133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</row>
    <row r="980" spans="1:42" ht="15.75" customHeight="1" x14ac:dyDescent="0.2">
      <c r="A980" s="1"/>
      <c r="B980" s="1"/>
      <c r="C980" s="1"/>
      <c r="D980" s="1"/>
      <c r="E980" s="1133"/>
      <c r="F980" s="1133"/>
      <c r="G980" s="1133"/>
      <c r="H980" s="1"/>
      <c r="I980" s="1"/>
      <c r="J980" s="1"/>
      <c r="K980" s="1"/>
      <c r="L980" s="1"/>
      <c r="M980" s="1"/>
      <c r="N980" s="1"/>
      <c r="O980" s="1133"/>
      <c r="P980" s="1133"/>
      <c r="Q980" s="1133"/>
      <c r="R980" s="1133"/>
      <c r="S980" s="1133"/>
      <c r="T980" s="1133"/>
      <c r="U980" s="1133"/>
      <c r="V980" s="1133"/>
      <c r="W980" s="1133"/>
      <c r="X980" s="1133"/>
      <c r="Y980" s="1133"/>
      <c r="Z980" s="1133"/>
      <c r="AA980" s="1133"/>
      <c r="AB980" s="1133"/>
      <c r="AC980" s="1133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</row>
    <row r="981" spans="1:42" ht="15.75" customHeight="1" x14ac:dyDescent="0.2">
      <c r="A981" s="1"/>
      <c r="B981" s="1"/>
      <c r="C981" s="1"/>
      <c r="D981" s="1"/>
      <c r="E981" s="1133"/>
      <c r="F981" s="1133"/>
      <c r="G981" s="1133"/>
      <c r="H981" s="1"/>
      <c r="I981" s="1"/>
      <c r="J981" s="1"/>
      <c r="K981" s="1"/>
      <c r="L981" s="1"/>
      <c r="M981" s="1"/>
      <c r="N981" s="1"/>
      <c r="O981" s="1133"/>
      <c r="P981" s="1133"/>
      <c r="Q981" s="1133"/>
      <c r="R981" s="1133"/>
      <c r="S981" s="1133"/>
      <c r="T981" s="1133"/>
      <c r="U981" s="1133"/>
      <c r="V981" s="1133"/>
      <c r="W981" s="1133"/>
      <c r="X981" s="1133"/>
      <c r="Y981" s="1133"/>
      <c r="Z981" s="1133"/>
      <c r="AA981" s="1133"/>
      <c r="AB981" s="1133"/>
      <c r="AC981" s="1133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</row>
    <row r="982" spans="1:42" ht="15.75" customHeight="1" x14ac:dyDescent="0.2">
      <c r="A982" s="1"/>
      <c r="B982" s="1"/>
      <c r="C982" s="1"/>
      <c r="D982" s="1"/>
      <c r="E982" s="1133"/>
      <c r="F982" s="1133"/>
      <c r="G982" s="1133"/>
      <c r="H982" s="1"/>
      <c r="I982" s="1"/>
      <c r="J982" s="1"/>
      <c r="K982" s="1"/>
      <c r="L982" s="1"/>
      <c r="M982" s="1"/>
      <c r="N982" s="1"/>
      <c r="O982" s="1133"/>
      <c r="P982" s="1133"/>
      <c r="Q982" s="1133"/>
      <c r="R982" s="1133"/>
      <c r="S982" s="1133"/>
      <c r="T982" s="1133"/>
      <c r="U982" s="1133"/>
      <c r="V982" s="1133"/>
      <c r="W982" s="1133"/>
      <c r="X982" s="1133"/>
      <c r="Y982" s="1133"/>
      <c r="Z982" s="1133"/>
      <c r="AA982" s="1133"/>
      <c r="AB982" s="1133"/>
      <c r="AC982" s="1133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</row>
    <row r="983" spans="1:42" ht="15.75" customHeight="1" x14ac:dyDescent="0.2">
      <c r="A983" s="1"/>
      <c r="B983" s="1"/>
      <c r="C983" s="1"/>
      <c r="D983" s="1"/>
      <c r="E983" s="1133"/>
      <c r="F983" s="1133"/>
      <c r="G983" s="1133"/>
      <c r="H983" s="1"/>
      <c r="I983" s="1"/>
      <c r="J983" s="1"/>
      <c r="K983" s="1"/>
      <c r="L983" s="1"/>
      <c r="M983" s="1"/>
      <c r="N983" s="1"/>
      <c r="O983" s="1133"/>
      <c r="P983" s="1133"/>
      <c r="Q983" s="1133"/>
      <c r="R983" s="1133"/>
      <c r="S983" s="1133"/>
      <c r="T983" s="1133"/>
      <c r="U983" s="1133"/>
      <c r="V983" s="1133"/>
      <c r="W983" s="1133"/>
      <c r="X983" s="1133"/>
      <c r="Y983" s="1133"/>
      <c r="Z983" s="1133"/>
      <c r="AA983" s="1133"/>
      <c r="AB983" s="1133"/>
      <c r="AC983" s="1133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</row>
    <row r="984" spans="1:42" ht="15.75" customHeight="1" x14ac:dyDescent="0.2">
      <c r="A984" s="1"/>
      <c r="B984" s="1"/>
      <c r="C984" s="1"/>
      <c r="D984" s="1"/>
      <c r="E984" s="1133"/>
      <c r="F984" s="1133"/>
      <c r="G984" s="1133"/>
      <c r="H984" s="1"/>
      <c r="I984" s="1"/>
      <c r="J984" s="1"/>
      <c r="K984" s="1"/>
      <c r="L984" s="1"/>
      <c r="M984" s="1"/>
      <c r="N984" s="1"/>
      <c r="O984" s="1133"/>
      <c r="P984" s="1133"/>
      <c r="Q984" s="1133"/>
      <c r="R984" s="1133"/>
      <c r="S984" s="1133"/>
      <c r="T984" s="1133"/>
      <c r="U984" s="1133"/>
      <c r="V984" s="1133"/>
      <c r="W984" s="1133"/>
      <c r="X984" s="1133"/>
      <c r="Y984" s="1133"/>
      <c r="Z984" s="1133"/>
      <c r="AA984" s="1133"/>
      <c r="AB984" s="1133"/>
      <c r="AC984" s="1133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</row>
    <row r="985" spans="1:42" ht="15.75" customHeight="1" x14ac:dyDescent="0.2">
      <c r="A985" s="1"/>
      <c r="B985" s="1"/>
      <c r="C985" s="1"/>
      <c r="D985" s="1"/>
      <c r="E985" s="1133"/>
      <c r="F985" s="1133"/>
      <c r="G985" s="1133"/>
      <c r="H985" s="1"/>
      <c r="I985" s="1"/>
      <c r="J985" s="1"/>
      <c r="K985" s="1"/>
      <c r="L985" s="1"/>
      <c r="M985" s="1"/>
      <c r="N985" s="1"/>
      <c r="O985" s="1133"/>
      <c r="P985" s="1133"/>
      <c r="Q985" s="1133"/>
      <c r="R985" s="1133"/>
      <c r="S985" s="1133"/>
      <c r="T985" s="1133"/>
      <c r="U985" s="1133"/>
      <c r="V985" s="1133"/>
      <c r="W985" s="1133"/>
      <c r="X985" s="1133"/>
      <c r="Y985" s="1133"/>
      <c r="Z985" s="1133"/>
      <c r="AA985" s="1133"/>
      <c r="AB985" s="1133"/>
      <c r="AC985" s="1133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</row>
    <row r="986" spans="1:42" ht="15.75" customHeight="1" x14ac:dyDescent="0.2">
      <c r="A986" s="1"/>
      <c r="B986" s="1"/>
      <c r="C986" s="1"/>
      <c r="D986" s="1"/>
      <c r="E986" s="1133"/>
      <c r="F986" s="1133"/>
      <c r="G986" s="1133"/>
      <c r="H986" s="1"/>
      <c r="I986" s="1"/>
      <c r="J986" s="1"/>
      <c r="K986" s="1"/>
      <c r="L986" s="1"/>
      <c r="M986" s="1"/>
      <c r="N986" s="1"/>
      <c r="O986" s="1133"/>
      <c r="P986" s="1133"/>
      <c r="Q986" s="1133"/>
      <c r="R986" s="1133"/>
      <c r="S986" s="1133"/>
      <c r="T986" s="1133"/>
      <c r="U986" s="1133"/>
      <c r="V986" s="1133"/>
      <c r="W986" s="1133"/>
      <c r="X986" s="1133"/>
      <c r="Y986" s="1133"/>
      <c r="Z986" s="1133"/>
      <c r="AA986" s="1133"/>
      <c r="AB986" s="1133"/>
      <c r="AC986" s="1133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</row>
    <row r="987" spans="1:42" ht="15.75" customHeight="1" x14ac:dyDescent="0.2">
      <c r="A987" s="1"/>
      <c r="B987" s="1"/>
      <c r="C987" s="1"/>
      <c r="D987" s="1"/>
      <c r="E987" s="1133"/>
      <c r="F987" s="1133"/>
      <c r="G987" s="1133"/>
      <c r="H987" s="1"/>
      <c r="I987" s="1"/>
      <c r="J987" s="1"/>
      <c r="K987" s="1"/>
      <c r="L987" s="1"/>
      <c r="M987" s="1"/>
      <c r="N987" s="1"/>
      <c r="O987" s="1133"/>
      <c r="P987" s="1133"/>
      <c r="Q987" s="1133"/>
      <c r="R987" s="1133"/>
      <c r="S987" s="1133"/>
      <c r="T987" s="1133"/>
      <c r="U987" s="1133"/>
      <c r="V987" s="1133"/>
      <c r="W987" s="1133"/>
      <c r="X987" s="1133"/>
      <c r="Y987" s="1133"/>
      <c r="Z987" s="1133"/>
      <c r="AA987" s="1133"/>
      <c r="AB987" s="1133"/>
      <c r="AC987" s="1133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</row>
    <row r="988" spans="1:42" ht="15.75" customHeight="1" x14ac:dyDescent="0.2">
      <c r="A988" s="1"/>
      <c r="B988" s="1"/>
      <c r="C988" s="1"/>
      <c r="D988" s="1"/>
      <c r="E988" s="1133"/>
      <c r="F988" s="1133"/>
      <c r="G988" s="1133"/>
      <c r="H988" s="1"/>
      <c r="I988" s="1"/>
      <c r="J988" s="1"/>
      <c r="K988" s="1"/>
      <c r="L988" s="1"/>
      <c r="M988" s="1"/>
      <c r="N988" s="1"/>
      <c r="O988" s="1133"/>
      <c r="P988" s="1133"/>
      <c r="Q988" s="1133"/>
      <c r="R988" s="1133"/>
      <c r="S988" s="1133"/>
      <c r="T988" s="1133"/>
      <c r="U988" s="1133"/>
      <c r="V988" s="1133"/>
      <c r="W988" s="1133"/>
      <c r="X988" s="1133"/>
      <c r="Y988" s="1133"/>
      <c r="Z988" s="1133"/>
      <c r="AA988" s="1133"/>
      <c r="AB988" s="1133"/>
      <c r="AC988" s="1133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</row>
    <row r="989" spans="1:42" ht="15.75" customHeight="1" x14ac:dyDescent="0.2">
      <c r="A989" s="1"/>
      <c r="B989" s="1"/>
      <c r="C989" s="1"/>
      <c r="D989" s="1"/>
      <c r="E989" s="1133"/>
      <c r="F989" s="1133"/>
      <c r="G989" s="1133"/>
      <c r="H989" s="1"/>
      <c r="I989" s="1"/>
      <c r="J989" s="1"/>
      <c r="K989" s="1"/>
      <c r="L989" s="1"/>
      <c r="M989" s="1"/>
      <c r="N989" s="1"/>
      <c r="O989" s="1133"/>
      <c r="P989" s="1133"/>
      <c r="Q989" s="1133"/>
      <c r="R989" s="1133"/>
      <c r="S989" s="1133"/>
      <c r="T989" s="1133"/>
      <c r="U989" s="1133"/>
      <c r="V989" s="1133"/>
      <c r="W989" s="1133"/>
      <c r="X989" s="1133"/>
      <c r="Y989" s="1133"/>
      <c r="Z989" s="1133"/>
      <c r="AA989" s="1133"/>
      <c r="AB989" s="1133"/>
      <c r="AC989" s="1133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</row>
    <row r="990" spans="1:42" ht="15.75" customHeight="1" x14ac:dyDescent="0.2">
      <c r="A990" s="1"/>
      <c r="B990" s="1"/>
      <c r="C990" s="1"/>
      <c r="D990" s="1"/>
      <c r="E990" s="1133"/>
      <c r="F990" s="1133"/>
      <c r="G990" s="1133"/>
      <c r="H990" s="1"/>
      <c r="I990" s="1"/>
      <c r="J990" s="1"/>
      <c r="K990" s="1"/>
      <c r="L990" s="1"/>
      <c r="M990" s="1"/>
      <c r="N990" s="1"/>
      <c r="O990" s="1133"/>
      <c r="P990" s="1133"/>
      <c r="Q990" s="1133"/>
      <c r="R990" s="1133"/>
      <c r="S990" s="1133"/>
      <c r="T990" s="1133"/>
      <c r="U990" s="1133"/>
      <c r="V990" s="1133"/>
      <c r="W990" s="1133"/>
      <c r="X990" s="1133"/>
      <c r="Y990" s="1133"/>
      <c r="Z990" s="1133"/>
      <c r="AA990" s="1133"/>
      <c r="AB990" s="1133"/>
      <c r="AC990" s="1133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</row>
    <row r="991" spans="1:42" ht="15.75" customHeight="1" x14ac:dyDescent="0.2">
      <c r="A991" s="1"/>
      <c r="B991" s="1"/>
      <c r="C991" s="1"/>
      <c r="D991" s="1"/>
      <c r="E991" s="1133"/>
      <c r="F991" s="1133"/>
      <c r="G991" s="1133"/>
      <c r="H991" s="1"/>
      <c r="I991" s="1"/>
      <c r="J991" s="1"/>
      <c r="K991" s="1"/>
      <c r="L991" s="1"/>
      <c r="M991" s="1"/>
      <c r="N991" s="1"/>
      <c r="O991" s="1133"/>
      <c r="P991" s="1133"/>
      <c r="Q991" s="1133"/>
      <c r="R991" s="1133"/>
      <c r="S991" s="1133"/>
      <c r="T991" s="1133"/>
      <c r="U991" s="1133"/>
      <c r="V991" s="1133"/>
      <c r="W991" s="1133"/>
      <c r="X991" s="1133"/>
      <c r="Y991" s="1133"/>
      <c r="Z991" s="1133"/>
      <c r="AA991" s="1133"/>
      <c r="AB991" s="1133"/>
      <c r="AC991" s="1133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</row>
    <row r="992" spans="1:42" ht="15.75" customHeight="1" x14ac:dyDescent="0.2">
      <c r="A992" s="1"/>
      <c r="B992" s="1"/>
      <c r="C992" s="1"/>
      <c r="D992" s="1"/>
      <c r="E992" s="1133"/>
      <c r="F992" s="1133"/>
      <c r="G992" s="1133"/>
      <c r="H992" s="1"/>
      <c r="I992" s="1"/>
      <c r="J992" s="1"/>
      <c r="K992" s="1"/>
      <c r="L992" s="1"/>
      <c r="M992" s="1"/>
      <c r="N992" s="1"/>
      <c r="O992" s="1133"/>
      <c r="P992" s="1133"/>
      <c r="Q992" s="1133"/>
      <c r="R992" s="1133"/>
      <c r="S992" s="1133"/>
      <c r="T992" s="1133"/>
      <c r="U992" s="1133"/>
      <c r="V992" s="1133"/>
      <c r="W992" s="1133"/>
      <c r="X992" s="1133"/>
      <c r="Y992" s="1133"/>
      <c r="Z992" s="1133"/>
      <c r="AA992" s="1133"/>
      <c r="AB992" s="1133"/>
      <c r="AC992" s="1133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</row>
    <row r="993" spans="1:42" ht="15.75" customHeight="1" x14ac:dyDescent="0.2">
      <c r="A993" s="1"/>
      <c r="B993" s="1"/>
      <c r="C993" s="1"/>
      <c r="D993" s="1"/>
      <c r="E993" s="1133"/>
      <c r="F993" s="1133"/>
      <c r="G993" s="1133"/>
      <c r="H993" s="1"/>
      <c r="I993" s="1"/>
      <c r="J993" s="1"/>
      <c r="K993" s="1"/>
      <c r="L993" s="1"/>
      <c r="M993" s="1"/>
      <c r="N993" s="1"/>
      <c r="O993" s="1133"/>
      <c r="P993" s="1133"/>
      <c r="Q993" s="1133"/>
      <c r="R993" s="1133"/>
      <c r="S993" s="1133"/>
      <c r="T993" s="1133"/>
      <c r="U993" s="1133"/>
      <c r="V993" s="1133"/>
      <c r="W993" s="1133"/>
      <c r="X993" s="1133"/>
      <c r="Y993" s="1133"/>
      <c r="Z993" s="1133"/>
      <c r="AA993" s="1133"/>
      <c r="AB993" s="1133"/>
      <c r="AC993" s="1133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</row>
    <row r="994" spans="1:42" ht="15.75" customHeight="1" x14ac:dyDescent="0.2">
      <c r="A994" s="1"/>
      <c r="B994" s="1"/>
      <c r="C994" s="1"/>
      <c r="D994" s="1"/>
      <c r="E994" s="1133"/>
      <c r="F994" s="1133"/>
      <c r="G994" s="1133"/>
      <c r="H994" s="1"/>
      <c r="I994" s="1"/>
      <c r="J994" s="1"/>
      <c r="K994" s="1"/>
      <c r="L994" s="1"/>
      <c r="M994" s="1"/>
      <c r="N994" s="1"/>
      <c r="O994" s="1133"/>
      <c r="P994" s="1133"/>
      <c r="Q994" s="1133"/>
      <c r="R994" s="1133"/>
      <c r="S994" s="1133"/>
      <c r="T994" s="1133"/>
      <c r="U994" s="1133"/>
      <c r="V994" s="1133"/>
      <c r="W994" s="1133"/>
      <c r="X994" s="1133"/>
      <c r="Y994" s="1133"/>
      <c r="Z994" s="1133"/>
      <c r="AA994" s="1133"/>
      <c r="AB994" s="1133"/>
      <c r="AC994" s="1133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</row>
    <row r="995" spans="1:42" ht="15.75" customHeight="1" x14ac:dyDescent="0.2">
      <c r="A995" s="1"/>
      <c r="B995" s="1"/>
      <c r="C995" s="1"/>
      <c r="D995" s="1"/>
      <c r="E995" s="1133"/>
      <c r="F995" s="1133"/>
      <c r="G995" s="1133"/>
      <c r="H995" s="1"/>
      <c r="I995" s="1"/>
      <c r="J995" s="1"/>
      <c r="K995" s="1"/>
      <c r="L995" s="1"/>
      <c r="M995" s="1"/>
      <c r="N995" s="1"/>
      <c r="O995" s="1133"/>
      <c r="P995" s="1133"/>
      <c r="Q995" s="1133"/>
      <c r="R995" s="1133"/>
      <c r="S995" s="1133"/>
      <c r="T995" s="1133"/>
      <c r="U995" s="1133"/>
      <c r="V995" s="1133"/>
      <c r="W995" s="1133"/>
      <c r="X995" s="1133"/>
      <c r="Y995" s="1133"/>
      <c r="Z995" s="1133"/>
      <c r="AA995" s="1133"/>
      <c r="AB995" s="1133"/>
      <c r="AC995" s="1133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</row>
    <row r="996" spans="1:42" ht="15.75" customHeight="1" x14ac:dyDescent="0.2">
      <c r="A996" s="1"/>
      <c r="B996" s="1"/>
      <c r="C996" s="1"/>
      <c r="D996" s="1"/>
      <c r="E996" s="1133"/>
      <c r="F996" s="1133"/>
      <c r="G996" s="1133"/>
      <c r="H996" s="1"/>
      <c r="I996" s="1"/>
      <c r="J996" s="1"/>
      <c r="K996" s="1"/>
      <c r="L996" s="1"/>
      <c r="M996" s="1"/>
      <c r="N996" s="1"/>
      <c r="O996" s="1133"/>
      <c r="P996" s="1133"/>
      <c r="Q996" s="1133"/>
      <c r="R996" s="1133"/>
      <c r="S996" s="1133"/>
      <c r="T996" s="1133"/>
      <c r="U996" s="1133"/>
      <c r="V996" s="1133"/>
      <c r="W996" s="1133"/>
      <c r="X996" s="1133"/>
      <c r="Y996" s="1133"/>
      <c r="Z996" s="1133"/>
      <c r="AA996" s="1133"/>
      <c r="AB996" s="1133"/>
      <c r="AC996" s="1133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</row>
    <row r="997" spans="1:42" ht="15.75" customHeight="1" x14ac:dyDescent="0.2">
      <c r="A997" s="1"/>
      <c r="B997" s="1"/>
      <c r="C997" s="1"/>
      <c r="D997" s="1"/>
      <c r="E997" s="1133"/>
      <c r="F997" s="1133"/>
      <c r="G997" s="1133"/>
      <c r="H997" s="1"/>
      <c r="I997" s="1"/>
      <c r="J997" s="1"/>
      <c r="K997" s="1"/>
      <c r="L997" s="1"/>
      <c r="M997" s="1"/>
      <c r="N997" s="1"/>
      <c r="O997" s="1133"/>
      <c r="P997" s="1133"/>
      <c r="Q997" s="1133"/>
      <c r="R997" s="1133"/>
      <c r="S997" s="1133"/>
      <c r="T997" s="1133"/>
      <c r="U997" s="1133"/>
      <c r="V997" s="1133"/>
      <c r="W997" s="1133"/>
      <c r="X997" s="1133"/>
      <c r="Y997" s="1133"/>
      <c r="Z997" s="1133"/>
      <c r="AA997" s="1133"/>
      <c r="AB997" s="1133"/>
      <c r="AC997" s="1133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</row>
    <row r="998" spans="1:42" ht="15.75" customHeight="1" x14ac:dyDescent="0.2">
      <c r="A998" s="1"/>
      <c r="B998" s="1"/>
      <c r="C998" s="1"/>
      <c r="D998" s="1"/>
      <c r="E998" s="1133"/>
      <c r="F998" s="1133"/>
      <c r="G998" s="1133"/>
      <c r="H998" s="1"/>
      <c r="I998" s="1"/>
      <c r="J998" s="1"/>
      <c r="K998" s="1"/>
      <c r="L998" s="1"/>
      <c r="M998" s="1"/>
      <c r="N998" s="1"/>
      <c r="O998" s="1133"/>
      <c r="P998" s="1133"/>
      <c r="Q998" s="1133"/>
      <c r="R998" s="1133"/>
      <c r="S998" s="1133"/>
      <c r="T998" s="1133"/>
      <c r="U998" s="1133"/>
      <c r="V998" s="1133"/>
      <c r="W998" s="1133"/>
      <c r="X998" s="1133"/>
      <c r="Y998" s="1133"/>
      <c r="Z998" s="1133"/>
      <c r="AA998" s="1133"/>
      <c r="AB998" s="1133"/>
      <c r="AC998" s="1133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</row>
    <row r="999" spans="1:42" ht="15.75" customHeight="1" x14ac:dyDescent="0.2">
      <c r="A999" s="1"/>
      <c r="B999" s="1"/>
      <c r="C999" s="1"/>
      <c r="D999" s="1"/>
      <c r="E999" s="1133"/>
      <c r="F999" s="1133"/>
      <c r="G999" s="1133"/>
      <c r="H999" s="1"/>
      <c r="I999" s="1"/>
      <c r="J999" s="1"/>
      <c r="K999" s="1"/>
      <c r="L999" s="1"/>
      <c r="M999" s="1"/>
      <c r="N999" s="1"/>
      <c r="O999" s="1133"/>
      <c r="P999" s="1133"/>
      <c r="Q999" s="1133"/>
      <c r="R999" s="1133"/>
      <c r="S999" s="1133"/>
      <c r="T999" s="1133"/>
      <c r="U999" s="1133"/>
      <c r="V999" s="1133"/>
      <c r="W999" s="1133"/>
      <c r="X999" s="1133"/>
      <c r="Y999" s="1133"/>
      <c r="Z999" s="1133"/>
      <c r="AA999" s="1133"/>
      <c r="AB999" s="1133"/>
      <c r="AC999" s="1133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</row>
    <row r="1000" spans="1:42" ht="15.75" customHeight="1" x14ac:dyDescent="0.2">
      <c r="A1000" s="1"/>
      <c r="B1000" s="1"/>
      <c r="C1000" s="1"/>
      <c r="D1000" s="1"/>
      <c r="E1000" s="1133"/>
      <c r="F1000" s="1133"/>
      <c r="G1000" s="1133"/>
      <c r="H1000" s="1"/>
      <c r="I1000" s="1"/>
      <c r="J1000" s="1"/>
      <c r="K1000" s="1"/>
      <c r="L1000" s="1"/>
      <c r="M1000" s="1"/>
      <c r="N1000" s="1"/>
      <c r="O1000" s="1133"/>
      <c r="P1000" s="1133"/>
      <c r="Q1000" s="1133"/>
      <c r="R1000" s="1133"/>
      <c r="S1000" s="1133"/>
      <c r="T1000" s="1133"/>
      <c r="U1000" s="1133"/>
      <c r="V1000" s="1133"/>
      <c r="W1000" s="1133"/>
      <c r="X1000" s="1133"/>
      <c r="Y1000" s="1133"/>
      <c r="Z1000" s="1133"/>
      <c r="AA1000" s="1133"/>
      <c r="AB1000" s="1133"/>
      <c r="AC1000" s="1133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</row>
  </sheetData>
  <mergeCells count="5">
    <mergeCell ref="H1:M1"/>
    <mergeCell ref="Q1:U1"/>
    <mergeCell ref="Y1:AC1"/>
    <mergeCell ref="Q154:U154"/>
    <mergeCell ref="Y154:AC154"/>
  </mergeCells>
  <pageMargins left="0.08" right="0.11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D1248"/>
  <sheetViews>
    <sheetView workbookViewId="0">
      <pane ySplit="2" topLeftCell="A410" activePane="bottomLeft" state="frozen"/>
      <selection pane="bottomLeft" activeCell="B433" sqref="B433:AC433"/>
    </sheetView>
  </sheetViews>
  <sheetFormatPr baseColWidth="10" defaultColWidth="14.5" defaultRowHeight="15" customHeight="1" x14ac:dyDescent="0.2"/>
  <cols>
    <col min="1" max="1" width="7.5" customWidth="1"/>
    <col min="2" max="2" width="47.5" customWidth="1"/>
    <col min="3" max="3" width="55.5" hidden="1" customWidth="1"/>
    <col min="4" max="4" width="9" customWidth="1"/>
    <col min="5" max="5" width="8.1640625" customWidth="1"/>
    <col min="6" max="6" width="7.6640625" style="726" customWidth="1"/>
    <col min="7" max="7" width="11.5" customWidth="1"/>
    <col min="8" max="8" width="8.5" customWidth="1"/>
    <col min="9" max="9" width="7" customWidth="1"/>
    <col min="10" max="10" width="6.5" customWidth="1"/>
    <col min="11" max="11" width="7.1640625" customWidth="1"/>
    <col min="12" max="13" width="7.6640625" customWidth="1"/>
    <col min="14" max="14" width="9" hidden="1" customWidth="1"/>
    <col min="15" max="15" width="9.33203125" hidden="1" customWidth="1"/>
    <col min="16" max="16" width="8.5" hidden="1" customWidth="1"/>
    <col min="17" max="17" width="9.33203125" hidden="1" customWidth="1"/>
    <col min="18" max="18" width="9" hidden="1" customWidth="1"/>
    <col min="19" max="19" width="8.6640625" hidden="1" customWidth="1"/>
    <col min="20" max="23" width="6" style="726" customWidth="1"/>
    <col min="24" max="28" width="6" customWidth="1"/>
    <col min="29" max="29" width="5.6640625" customWidth="1"/>
    <col min="30" max="30" width="14.6640625" customWidth="1"/>
    <col min="31" max="31" width="13.5" customWidth="1"/>
  </cols>
  <sheetData>
    <row r="1" spans="1:30" x14ac:dyDescent="0.2">
      <c r="A1" s="153"/>
      <c r="B1" s="154"/>
      <c r="C1" s="154"/>
      <c r="D1" s="154"/>
      <c r="E1" s="154"/>
      <c r="F1" s="251"/>
      <c r="G1" s="154"/>
      <c r="H1" s="154"/>
      <c r="I1" s="154"/>
      <c r="J1" s="154"/>
      <c r="K1" s="154"/>
      <c r="L1" s="154"/>
      <c r="M1" s="249"/>
      <c r="N1" s="156"/>
      <c r="O1" s="1200" t="s">
        <v>0</v>
      </c>
      <c r="P1" s="1201"/>
      <c r="Q1" s="1201"/>
      <c r="R1" s="1201"/>
      <c r="S1" s="156"/>
      <c r="T1" s="1252" t="s">
        <v>1</v>
      </c>
      <c r="U1" s="1253"/>
      <c r="V1" s="1253"/>
      <c r="W1" s="1254"/>
      <c r="X1" s="156"/>
      <c r="Y1" s="1189" t="s">
        <v>2</v>
      </c>
      <c r="Z1" s="1185"/>
      <c r="AA1" s="1185"/>
      <c r="AB1" s="1186"/>
      <c r="AC1" s="106"/>
      <c r="AD1" s="123"/>
    </row>
    <row r="2" spans="1:30" x14ac:dyDescent="0.2">
      <c r="A2" s="247" t="s">
        <v>2314</v>
      </c>
      <c r="B2" s="248" t="s">
        <v>5</v>
      </c>
      <c r="C2" s="248" t="s">
        <v>138</v>
      </c>
      <c r="D2" s="248" t="s">
        <v>8</v>
      </c>
      <c r="E2" s="248" t="s">
        <v>432</v>
      </c>
      <c r="F2" s="248" t="s">
        <v>2315</v>
      </c>
      <c r="G2" s="248" t="s">
        <v>2316</v>
      </c>
      <c r="H2" s="248" t="s">
        <v>2317</v>
      </c>
      <c r="I2" s="248" t="s">
        <v>2318</v>
      </c>
      <c r="J2" s="248" t="s">
        <v>2319</v>
      </c>
      <c r="K2" s="249" t="s">
        <v>10</v>
      </c>
      <c r="L2" s="159" t="s">
        <v>2320</v>
      </c>
      <c r="M2" s="160" t="s">
        <v>2321</v>
      </c>
      <c r="N2" s="159"/>
      <c r="O2" s="161" t="s">
        <v>1249</v>
      </c>
      <c r="P2" s="161" t="s">
        <v>15</v>
      </c>
      <c r="Q2" s="161" t="s">
        <v>2322</v>
      </c>
      <c r="R2" s="161" t="s">
        <v>2323</v>
      </c>
      <c r="S2" s="159"/>
      <c r="T2" s="208" t="s">
        <v>1249</v>
      </c>
      <c r="U2" s="161" t="s">
        <v>15</v>
      </c>
      <c r="V2" s="161" t="s">
        <v>2322</v>
      </c>
      <c r="W2" s="162" t="s">
        <v>2323</v>
      </c>
      <c r="X2" s="156"/>
      <c r="Y2" s="208" t="s">
        <v>1249</v>
      </c>
      <c r="Z2" s="161" t="s">
        <v>15</v>
      </c>
      <c r="AA2" s="161" t="s">
        <v>2322</v>
      </c>
      <c r="AB2" s="162" t="s">
        <v>2323</v>
      </c>
      <c r="AC2" s="106"/>
      <c r="AD2" s="208" t="s">
        <v>2324</v>
      </c>
    </row>
    <row r="3" spans="1:30" s="577" customFormat="1" ht="16" x14ac:dyDescent="0.2">
      <c r="A3" s="175" t="s">
        <v>20</v>
      </c>
      <c r="B3" s="8" t="s">
        <v>2325</v>
      </c>
      <c r="C3" s="695" t="s">
        <v>2326</v>
      </c>
      <c r="D3" s="695" t="str">
        <f>VLOOKUP(C3,'Items in Tally'!$A$2:$D$4982,2,FALSE)</f>
        <v>522 PC</v>
      </c>
      <c r="E3" s="695">
        <v>500</v>
      </c>
      <c r="F3" s="782">
        <v>680</v>
      </c>
      <c r="G3" s="8" t="s">
        <v>2327</v>
      </c>
      <c r="H3" s="1130">
        <v>2700</v>
      </c>
      <c r="I3" s="1130">
        <v>18</v>
      </c>
      <c r="J3" s="1130">
        <v>17</v>
      </c>
      <c r="K3" s="405">
        <v>45741</v>
      </c>
      <c r="L3" s="125">
        <v>2.4500000000000002</v>
      </c>
      <c r="M3" s="1154">
        <v>252</v>
      </c>
      <c r="N3" s="1130"/>
      <c r="O3" s="9">
        <f t="shared" ref="O3:R3" si="0">IF(T3="","",T3/$M3-1)</f>
        <v>0.17063492063492069</v>
      </c>
      <c r="P3" s="9">
        <f t="shared" si="0"/>
        <v>0.13095238095238093</v>
      </c>
      <c r="Q3" s="9">
        <f t="shared" si="0"/>
        <v>0.10317460317460325</v>
      </c>
      <c r="R3" s="9">
        <f t="shared" si="0"/>
        <v>9.1269841269841168E-2</v>
      </c>
      <c r="S3" s="1130"/>
      <c r="T3" s="1134">
        <v>295</v>
      </c>
      <c r="U3" s="1131">
        <v>285</v>
      </c>
      <c r="V3" s="1131">
        <v>278</v>
      </c>
      <c r="W3" s="178">
        <v>275</v>
      </c>
      <c r="X3" s="1130"/>
      <c r="Y3" s="1129">
        <f t="shared" ref="Y3:AB5" si="1">IF(T3="","",CEILING(T3*1.01,1))</f>
        <v>298</v>
      </c>
      <c r="Z3" s="1130">
        <f t="shared" si="1"/>
        <v>288</v>
      </c>
      <c r="AA3" s="1130">
        <f t="shared" si="1"/>
        <v>281</v>
      </c>
      <c r="AB3" s="1154">
        <f t="shared" si="1"/>
        <v>278</v>
      </c>
      <c r="AC3" s="8"/>
      <c r="AD3" s="1130">
        <v>273</v>
      </c>
    </row>
    <row r="4" spans="1:30" s="577" customFormat="1" ht="16" x14ac:dyDescent="0.2">
      <c r="A4" s="175" t="s">
        <v>20</v>
      </c>
      <c r="B4" s="8" t="s">
        <v>2328</v>
      </c>
      <c r="C4" s="695" t="s">
        <v>2329</v>
      </c>
      <c r="D4" s="695" t="str">
        <f>VLOOKUP(C4,'Items in Tally'!$A$2:$D$4982,2,FALSE)</f>
        <v>148 PC</v>
      </c>
      <c r="E4" s="695">
        <v>70</v>
      </c>
      <c r="F4" s="782">
        <v>190</v>
      </c>
      <c r="G4" s="8" t="s">
        <v>2330</v>
      </c>
      <c r="H4" s="1130">
        <v>2700</v>
      </c>
      <c r="I4" s="1130">
        <v>10</v>
      </c>
      <c r="J4" s="1130">
        <v>13</v>
      </c>
      <c r="K4" s="405">
        <v>45741</v>
      </c>
      <c r="L4" s="125">
        <v>2.57</v>
      </c>
      <c r="M4" s="1154">
        <v>264</v>
      </c>
      <c r="N4" s="1130"/>
      <c r="O4" s="9">
        <f t="shared" ref="O4:R4" si="2">IF(T4="","",T4/$M4-1)</f>
        <v>0.17424242424242431</v>
      </c>
      <c r="P4" s="9">
        <f t="shared" si="2"/>
        <v>0.13636363636363646</v>
      </c>
      <c r="Q4" s="9">
        <f t="shared" si="2"/>
        <v>0.10984848484848486</v>
      </c>
      <c r="R4" s="9" t="str">
        <f t="shared" si="2"/>
        <v/>
      </c>
      <c r="S4" s="1130"/>
      <c r="T4" s="1134">
        <v>310</v>
      </c>
      <c r="U4" s="1131">
        <v>300</v>
      </c>
      <c r="V4" s="1131">
        <v>293</v>
      </c>
      <c r="W4" s="178"/>
      <c r="X4" s="1130"/>
      <c r="Y4" s="1129">
        <f t="shared" si="1"/>
        <v>314</v>
      </c>
      <c r="Z4" s="1130">
        <f t="shared" si="1"/>
        <v>303</v>
      </c>
      <c r="AA4" s="1130">
        <f t="shared" si="1"/>
        <v>296</v>
      </c>
      <c r="AB4" s="1154" t="str">
        <f t="shared" si="1"/>
        <v/>
      </c>
      <c r="AC4" s="8"/>
      <c r="AD4" s="1130"/>
    </row>
    <row r="5" spans="1:30" s="577" customFormat="1" ht="16" x14ac:dyDescent="0.2">
      <c r="A5" s="175" t="s">
        <v>20</v>
      </c>
      <c r="B5" s="8" t="s">
        <v>2328</v>
      </c>
      <c r="C5" s="695" t="s">
        <v>2331</v>
      </c>
      <c r="D5" s="695" t="str">
        <f>VLOOKUP(C5,'Items in Tally'!$A$2:$D$4982,2,FALSE)</f>
        <v>34 PC</v>
      </c>
      <c r="E5" s="695">
        <v>80</v>
      </c>
      <c r="F5" s="782">
        <v>110</v>
      </c>
      <c r="G5" s="8" t="s">
        <v>2332</v>
      </c>
      <c r="H5" s="1130">
        <v>2700</v>
      </c>
      <c r="I5" s="1130">
        <v>10</v>
      </c>
      <c r="J5" s="1130">
        <v>13</v>
      </c>
      <c r="K5" s="405">
        <v>45741</v>
      </c>
      <c r="L5" s="125">
        <v>2.5499999999999998</v>
      </c>
      <c r="M5" s="1154">
        <v>262</v>
      </c>
      <c r="N5" s="1130"/>
      <c r="O5" s="9">
        <f t="shared" ref="O5:R5" si="3">IF(T5="","",T5/$M5-1)</f>
        <v>0.18320610687022909</v>
      </c>
      <c r="P5" s="9">
        <f t="shared" si="3"/>
        <v>0.14503816793893121</v>
      </c>
      <c r="Q5" s="9">
        <f t="shared" si="3"/>
        <v>0.11832061068702293</v>
      </c>
      <c r="R5" s="9" t="str">
        <f t="shared" si="3"/>
        <v/>
      </c>
      <c r="S5" s="1130"/>
      <c r="T5" s="1134">
        <v>310</v>
      </c>
      <c r="U5" s="1131">
        <v>300</v>
      </c>
      <c r="V5" s="1131">
        <v>293</v>
      </c>
      <c r="W5" s="178"/>
      <c r="X5" s="1130"/>
      <c r="Y5" s="1129">
        <f t="shared" si="1"/>
        <v>314</v>
      </c>
      <c r="Z5" s="1130">
        <f t="shared" si="1"/>
        <v>303</v>
      </c>
      <c r="AA5" s="1130">
        <f t="shared" si="1"/>
        <v>296</v>
      </c>
      <c r="AB5" s="1154" t="str">
        <f t="shared" si="1"/>
        <v/>
      </c>
      <c r="AC5" s="8"/>
      <c r="AD5" s="1130">
        <v>290</v>
      </c>
    </row>
    <row r="6" spans="1:30" s="577" customFormat="1" ht="16" x14ac:dyDescent="0.2">
      <c r="A6" s="175" t="s">
        <v>20</v>
      </c>
      <c r="B6" s="8" t="s">
        <v>2333</v>
      </c>
      <c r="C6" s="695" t="s">
        <v>2334</v>
      </c>
      <c r="D6" s="695" t="str">
        <f>VLOOKUP(C6,'Items in Tally'!$A$2:$D$4982,2,FALSE)</f>
        <v>17 PC</v>
      </c>
      <c r="E6" s="695">
        <v>20</v>
      </c>
      <c r="F6" s="782">
        <v>17</v>
      </c>
      <c r="G6" s="8" t="s">
        <v>2332</v>
      </c>
      <c r="H6" s="1130">
        <v>6900</v>
      </c>
      <c r="I6" s="1130">
        <v>10</v>
      </c>
      <c r="J6" s="1130">
        <v>15</v>
      </c>
      <c r="K6" s="405">
        <v>45741</v>
      </c>
      <c r="L6" s="125">
        <v>3.3</v>
      </c>
      <c r="M6" s="1154">
        <v>339</v>
      </c>
      <c r="N6" s="1130"/>
      <c r="O6" s="9">
        <f t="shared" ref="O6:R6" si="4">IF(T6="","",T6/$M6-1)</f>
        <v>0.16519174041297946</v>
      </c>
      <c r="P6" s="9" t="str">
        <f t="shared" si="4"/>
        <v/>
      </c>
      <c r="Q6" s="9">
        <f t="shared" si="4"/>
        <v>0.10619469026548667</v>
      </c>
      <c r="R6" s="9" t="str">
        <f t="shared" si="4"/>
        <v/>
      </c>
      <c r="S6" s="1130"/>
      <c r="T6" s="1134">
        <v>395</v>
      </c>
      <c r="U6" s="1131"/>
      <c r="V6" s="1131">
        <v>375</v>
      </c>
      <c r="W6" s="178"/>
      <c r="X6" s="1130"/>
      <c r="Y6" s="1129">
        <f>IF(T6="","",CEILING(T6*1.01,1))</f>
        <v>399</v>
      </c>
      <c r="Z6" s="1130" t="str">
        <f t="shared" ref="Z6:AB6" si="5">IF(U6="","",CEILING(U6*1.015,1))</f>
        <v/>
      </c>
      <c r="AA6" s="1130">
        <f>IF(V6="","",CEILING(V6*1.01,1))</f>
        <v>379</v>
      </c>
      <c r="AB6" s="1154" t="str">
        <f t="shared" si="5"/>
        <v/>
      </c>
      <c r="AC6" s="8"/>
      <c r="AD6" s="1130"/>
    </row>
    <row r="7" spans="1:30" s="577" customFormat="1" ht="16" x14ac:dyDescent="0.2">
      <c r="A7" s="175" t="s">
        <v>20</v>
      </c>
      <c r="B7" s="8" t="s">
        <v>2335</v>
      </c>
      <c r="C7" s="695" t="s">
        <v>2336</v>
      </c>
      <c r="D7" s="695" t="str">
        <f>VLOOKUP(C7,'Items in Tally'!$A$2:$D$4982,2,FALSE)</f>
        <v>962 PC</v>
      </c>
      <c r="E7" s="695">
        <v>1500</v>
      </c>
      <c r="F7" s="782">
        <v>4000</v>
      </c>
      <c r="G7" s="8" t="s">
        <v>2327</v>
      </c>
      <c r="H7" s="1130">
        <v>2000</v>
      </c>
      <c r="I7" s="1130">
        <v>20</v>
      </c>
      <c r="J7" s="1130">
        <v>18</v>
      </c>
      <c r="K7" s="459">
        <v>45682</v>
      </c>
      <c r="L7" s="125">
        <v>1.96</v>
      </c>
      <c r="M7" s="1154">
        <v>206</v>
      </c>
      <c r="N7" s="1130"/>
      <c r="O7" s="9">
        <f t="shared" ref="O7:R7" si="6">IF(T7="","",T7/$M7-1)</f>
        <v>0.10194174757281549</v>
      </c>
      <c r="P7" s="9">
        <f t="shared" si="6"/>
        <v>5.3398058252427161E-2</v>
      </c>
      <c r="Q7" s="9">
        <f t="shared" si="6"/>
        <v>0</v>
      </c>
      <c r="R7" s="9">
        <f t="shared" si="6"/>
        <v>-1.4563106796116498E-2</v>
      </c>
      <c r="S7" s="1130"/>
      <c r="T7" s="1134">
        <v>227</v>
      </c>
      <c r="U7" s="1131">
        <v>217</v>
      </c>
      <c r="V7" s="1131">
        <v>206</v>
      </c>
      <c r="W7" s="178">
        <v>203</v>
      </c>
      <c r="X7" s="1130"/>
      <c r="Y7" s="1129">
        <f t="shared" ref="Y7:Y20" si="7">IF(T7="","",CEILING(T7*1.003,1))</f>
        <v>228</v>
      </c>
      <c r="Z7" s="1130">
        <f t="shared" ref="Z7:Z20" si="8">IF(U7="","",CEILING(U7*1.003,1))</f>
        <v>218</v>
      </c>
      <c r="AA7" s="1130">
        <f t="shared" ref="AA7:AA20" si="9">IF(V7="","",CEILING(V7*1.003,1))</f>
        <v>207</v>
      </c>
      <c r="AB7" s="1154">
        <f t="shared" ref="AB7:AB20" si="10">IF(W7="","",CEILING(W7*1.003,1))</f>
        <v>204</v>
      </c>
      <c r="AC7" s="8"/>
      <c r="AD7" s="1130">
        <v>201</v>
      </c>
    </row>
    <row r="8" spans="1:30" s="578" customFormat="1" ht="16" x14ac:dyDescent="0.2">
      <c r="A8" s="171" t="s">
        <v>20</v>
      </c>
      <c r="B8" s="5" t="s">
        <v>2337</v>
      </c>
      <c r="C8" s="705" t="s">
        <v>2338</v>
      </c>
      <c r="D8" s="705" t="str">
        <f>VLOOKUP(C8,'Items in Tally'!$A$2:$D$4982,2,FALSE)</f>
        <v>279 PC</v>
      </c>
      <c r="E8" s="705">
        <v>7500</v>
      </c>
      <c r="F8" s="783">
        <v>1000</v>
      </c>
      <c r="G8" s="5" t="s">
        <v>2327</v>
      </c>
      <c r="H8" s="1150">
        <v>2000</v>
      </c>
      <c r="I8" s="1150" t="s">
        <v>2339</v>
      </c>
      <c r="J8" s="1150" t="s">
        <v>2340</v>
      </c>
      <c r="K8" s="456">
        <v>45772</v>
      </c>
      <c r="L8" s="133">
        <v>1.92</v>
      </c>
      <c r="M8" s="1045">
        <v>195</v>
      </c>
      <c r="N8" s="1150"/>
      <c r="O8" s="6">
        <f t="shared" ref="O8:R8" si="11">IF(T8="","",T8/$M8-1)</f>
        <v>0.16410256410256419</v>
      </c>
      <c r="P8" s="6">
        <f t="shared" si="11"/>
        <v>0.11282051282051286</v>
      </c>
      <c r="Q8" s="6">
        <f t="shared" si="11"/>
        <v>5.6410256410256432E-2</v>
      </c>
      <c r="R8" s="6">
        <f t="shared" si="11"/>
        <v>4.1025641025641102E-2</v>
      </c>
      <c r="S8" s="1150"/>
      <c r="T8" s="1152">
        <v>227</v>
      </c>
      <c r="U8" s="1148">
        <v>217</v>
      </c>
      <c r="V8" s="1148">
        <v>206</v>
      </c>
      <c r="W8" s="173">
        <v>203</v>
      </c>
      <c r="Y8" s="1122">
        <f t="shared" si="7"/>
        <v>228</v>
      </c>
      <c r="Z8" s="1150">
        <f t="shared" si="8"/>
        <v>218</v>
      </c>
      <c r="AA8" s="1150">
        <f t="shared" si="9"/>
        <v>207</v>
      </c>
      <c r="AB8" s="1045">
        <f t="shared" si="10"/>
        <v>204</v>
      </c>
      <c r="AC8" s="5"/>
      <c r="AD8" s="1150">
        <v>202</v>
      </c>
    </row>
    <row r="9" spans="1:30" s="578" customFormat="1" ht="16" x14ac:dyDescent="0.2">
      <c r="A9" s="171" t="s">
        <v>20</v>
      </c>
      <c r="B9" s="5" t="s">
        <v>2341</v>
      </c>
      <c r="C9" s="705" t="s">
        <v>2342</v>
      </c>
      <c r="D9" s="694" t="str">
        <f>VLOOKUP(C9,'Items in Tally'!$A$2:$D$4982,2,FALSE)</f>
        <v>80 PC</v>
      </c>
      <c r="E9" s="705">
        <v>2000</v>
      </c>
      <c r="F9" s="783">
        <v>790</v>
      </c>
      <c r="G9" s="5" t="s">
        <v>2327</v>
      </c>
      <c r="H9" s="1150"/>
      <c r="I9" s="1150">
        <v>25</v>
      </c>
      <c r="J9" s="1150">
        <v>21</v>
      </c>
      <c r="K9" s="456">
        <v>45772</v>
      </c>
      <c r="L9" s="133">
        <v>1.7</v>
      </c>
      <c r="M9" s="1045">
        <v>172</v>
      </c>
      <c r="N9" s="1150"/>
      <c r="O9" s="6">
        <f t="shared" ref="O9" si="12">IF(T9="","",T9/$M9-1)</f>
        <v>0.29069767441860472</v>
      </c>
      <c r="P9" s="6">
        <f t="shared" ref="P9" si="13">IF(U9="","",U9/$M9-1)</f>
        <v>0.23255813953488369</v>
      </c>
      <c r="Q9" s="6">
        <f t="shared" ref="Q9" si="14">IF(V9="","",V9/$M9-1)</f>
        <v>0.17441860465116288</v>
      </c>
      <c r="R9" s="6">
        <f t="shared" ref="R9" si="15">IF(W9="","",W9/$M9-1)</f>
        <v>0.16279069767441867</v>
      </c>
      <c r="S9" s="1150"/>
      <c r="T9" s="1152">
        <v>222</v>
      </c>
      <c r="U9" s="1148">
        <v>212</v>
      </c>
      <c r="V9" s="1148">
        <v>202</v>
      </c>
      <c r="W9" s="173">
        <v>200</v>
      </c>
      <c r="Y9" s="1122">
        <f t="shared" si="7"/>
        <v>223</v>
      </c>
      <c r="Z9" s="1150">
        <f t="shared" si="8"/>
        <v>213</v>
      </c>
      <c r="AA9" s="1150">
        <f t="shared" si="9"/>
        <v>203</v>
      </c>
      <c r="AB9" s="1045">
        <f t="shared" si="10"/>
        <v>201</v>
      </c>
      <c r="AC9" s="5"/>
      <c r="AD9" s="1150">
        <v>199</v>
      </c>
    </row>
    <row r="10" spans="1:30" s="577" customFormat="1" ht="16" x14ac:dyDescent="0.2">
      <c r="A10" s="175" t="s">
        <v>20</v>
      </c>
      <c r="B10" s="8" t="s">
        <v>2343</v>
      </c>
      <c r="C10" s="695" t="s">
        <v>2344</v>
      </c>
      <c r="D10" s="695" t="str">
        <f>VLOOKUP(C10,'Items in Tally'!$A$2:$D$4982,2,FALSE)</f>
        <v>790 PC</v>
      </c>
      <c r="E10" s="695">
        <v>300</v>
      </c>
      <c r="F10" s="782">
        <v>1130</v>
      </c>
      <c r="G10" s="8" t="s">
        <v>2332</v>
      </c>
      <c r="H10" s="1130">
        <v>2000</v>
      </c>
      <c r="I10" s="1130">
        <v>20</v>
      </c>
      <c r="J10" s="1130">
        <v>18</v>
      </c>
      <c r="K10" s="459">
        <v>45741</v>
      </c>
      <c r="L10" s="125">
        <v>2.0499999999999998</v>
      </c>
      <c r="M10" s="1154">
        <v>210</v>
      </c>
      <c r="N10" s="1130"/>
      <c r="O10" s="9">
        <f t="shared" ref="O10:R10" si="16">IF(T10="","",T10/$M10-1)</f>
        <v>0.14285714285714279</v>
      </c>
      <c r="P10" s="9">
        <f t="shared" si="16"/>
        <v>9.5238095238095344E-2</v>
      </c>
      <c r="Q10" s="9">
        <f t="shared" si="16"/>
        <v>4.2857142857142927E-2</v>
      </c>
      <c r="R10" s="9">
        <f t="shared" si="16"/>
        <v>3.3333333333333437E-2</v>
      </c>
      <c r="S10" s="1130"/>
      <c r="T10" s="1134">
        <v>240</v>
      </c>
      <c r="U10" s="1131">
        <v>230</v>
      </c>
      <c r="V10" s="1131">
        <v>219</v>
      </c>
      <c r="W10" s="178">
        <v>217</v>
      </c>
      <c r="X10" s="1130"/>
      <c r="Y10" s="1129">
        <f t="shared" si="7"/>
        <v>241</v>
      </c>
      <c r="Z10" s="1130">
        <f t="shared" si="8"/>
        <v>231</v>
      </c>
      <c r="AA10" s="1130">
        <f t="shared" si="9"/>
        <v>220</v>
      </c>
      <c r="AB10" s="1154">
        <f t="shared" si="10"/>
        <v>218</v>
      </c>
      <c r="AC10" s="8"/>
      <c r="AD10" s="1130">
        <v>215</v>
      </c>
    </row>
    <row r="11" spans="1:30" s="578" customFormat="1" ht="16" x14ac:dyDescent="0.2">
      <c r="A11" s="171" t="s">
        <v>20</v>
      </c>
      <c r="B11" s="5" t="s">
        <v>2345</v>
      </c>
      <c r="C11" s="705" t="s">
        <v>2346</v>
      </c>
      <c r="D11" s="705" t="str">
        <f>VLOOKUP(C11,'Items in Tally'!$A$2:$D$4982,2,FALSE)</f>
        <v>-1 PC</v>
      </c>
      <c r="E11" s="705">
        <v>1500</v>
      </c>
      <c r="F11" s="783">
        <v>670</v>
      </c>
      <c r="G11" s="5" t="s">
        <v>2332</v>
      </c>
      <c r="H11" s="1150">
        <v>2000</v>
      </c>
      <c r="I11" s="1150">
        <v>20</v>
      </c>
      <c r="J11" s="1150">
        <v>18</v>
      </c>
      <c r="K11" s="456">
        <v>45682</v>
      </c>
      <c r="L11" s="133">
        <v>2.02</v>
      </c>
      <c r="M11" s="1045">
        <v>213</v>
      </c>
      <c r="N11" s="1150"/>
      <c r="O11" s="6"/>
      <c r="P11" s="6"/>
      <c r="Q11" s="6"/>
      <c r="R11" s="6"/>
      <c r="S11" s="1150"/>
      <c r="T11" s="1152">
        <v>238</v>
      </c>
      <c r="U11" s="1148">
        <v>228</v>
      </c>
      <c r="V11" s="1148">
        <v>217</v>
      </c>
      <c r="W11" s="173">
        <v>215</v>
      </c>
      <c r="X11" s="1150"/>
      <c r="Y11" s="1122">
        <f t="shared" si="7"/>
        <v>239</v>
      </c>
      <c r="Z11" s="1150">
        <f t="shared" si="8"/>
        <v>229</v>
      </c>
      <c r="AA11" s="1150">
        <f t="shared" si="9"/>
        <v>218</v>
      </c>
      <c r="AB11" s="1045">
        <f t="shared" si="10"/>
        <v>216</v>
      </c>
      <c r="AC11" s="5"/>
      <c r="AD11" s="1150">
        <v>214</v>
      </c>
    </row>
    <row r="12" spans="1:30" s="577" customFormat="1" ht="16" x14ac:dyDescent="0.2">
      <c r="A12" s="175" t="s">
        <v>20</v>
      </c>
      <c r="B12" s="8" t="s">
        <v>2347</v>
      </c>
      <c r="C12" s="695" t="s">
        <v>2348</v>
      </c>
      <c r="D12" s="695" t="str">
        <f>VLOOKUP(C12,'Items in Tally'!$A$2:$D$4982,2,FALSE)</f>
        <v>2744 PC</v>
      </c>
      <c r="E12" s="695">
        <v>3000</v>
      </c>
      <c r="F12" s="782">
        <v>4300</v>
      </c>
      <c r="G12" s="8" t="s">
        <v>2330</v>
      </c>
      <c r="H12" s="1130">
        <v>2000</v>
      </c>
      <c r="I12" s="1130">
        <v>20</v>
      </c>
      <c r="J12" s="1130">
        <v>18</v>
      </c>
      <c r="K12" s="459">
        <v>45682</v>
      </c>
      <c r="L12" s="125">
        <v>2.08</v>
      </c>
      <c r="M12" s="1154">
        <v>218</v>
      </c>
      <c r="N12" s="1130"/>
      <c r="O12" s="9">
        <f t="shared" ref="O12:R12" si="17">IF(T12="","",T12/$M12-1)</f>
        <v>0.12385321100917435</v>
      </c>
      <c r="P12" s="9">
        <f t="shared" si="17"/>
        <v>6.4220183486238591E-2</v>
      </c>
      <c r="Q12" s="9">
        <f t="shared" si="17"/>
        <v>2.2935779816513735E-2</v>
      </c>
      <c r="R12" s="9">
        <f t="shared" si="17"/>
        <v>1.3761467889908285E-2</v>
      </c>
      <c r="S12" s="1130"/>
      <c r="T12" s="1134">
        <v>245</v>
      </c>
      <c r="U12" s="1131">
        <v>232</v>
      </c>
      <c r="V12" s="1131">
        <v>223</v>
      </c>
      <c r="W12" s="178">
        <v>221</v>
      </c>
      <c r="X12" s="1130"/>
      <c r="Y12" s="1129">
        <f t="shared" si="7"/>
        <v>246</v>
      </c>
      <c r="Z12" s="1130">
        <f t="shared" si="8"/>
        <v>233</v>
      </c>
      <c r="AA12" s="1130">
        <f t="shared" si="9"/>
        <v>224</v>
      </c>
      <c r="AB12" s="1154">
        <f t="shared" si="10"/>
        <v>222</v>
      </c>
      <c r="AC12" s="8"/>
      <c r="AD12" s="1130"/>
    </row>
    <row r="13" spans="1:30" s="578" customFormat="1" ht="16" x14ac:dyDescent="0.2">
      <c r="A13" s="171" t="s">
        <v>20</v>
      </c>
      <c r="B13" s="5" t="s">
        <v>2349</v>
      </c>
      <c r="C13" s="705" t="s">
        <v>2350</v>
      </c>
      <c r="D13" s="694" t="str">
        <f>VLOOKUP(C13,'Items in Tally'!$A$2:$D$4982,2,FALSE)</f>
        <v> </v>
      </c>
      <c r="E13" s="705"/>
      <c r="F13" s="783"/>
      <c r="G13" s="5" t="s">
        <v>2327</v>
      </c>
      <c r="H13" s="1150">
        <v>2000</v>
      </c>
      <c r="I13" s="1150">
        <v>20</v>
      </c>
      <c r="J13" s="1150">
        <v>18</v>
      </c>
      <c r="K13" s="456">
        <v>45741</v>
      </c>
      <c r="L13" s="133">
        <v>1.95</v>
      </c>
      <c r="M13" s="1045">
        <v>200</v>
      </c>
      <c r="N13" s="1150"/>
      <c r="O13" s="6">
        <f t="shared" ref="O13:R13" si="18">IF(T13="","",T13/$M13-1)</f>
        <v>0.16500000000000004</v>
      </c>
      <c r="P13" s="6">
        <f t="shared" si="18"/>
        <v>0.11499999999999999</v>
      </c>
      <c r="Q13" s="6">
        <f t="shared" si="18"/>
        <v>6.0000000000000053E-2</v>
      </c>
      <c r="R13" s="6">
        <f t="shared" si="18"/>
        <v>4.0000000000000036E-2</v>
      </c>
      <c r="S13" s="1150"/>
      <c r="T13" s="1152">
        <v>233</v>
      </c>
      <c r="U13" s="1148">
        <v>223</v>
      </c>
      <c r="V13" s="1148">
        <v>212</v>
      </c>
      <c r="W13" s="173">
        <v>208</v>
      </c>
      <c r="X13" s="1150"/>
      <c r="Y13" s="1122">
        <f t="shared" si="7"/>
        <v>234</v>
      </c>
      <c r="Z13" s="1150">
        <f t="shared" si="8"/>
        <v>224</v>
      </c>
      <c r="AA13" s="1150">
        <f t="shared" si="9"/>
        <v>213</v>
      </c>
      <c r="AB13" s="1045">
        <f t="shared" si="10"/>
        <v>209</v>
      </c>
      <c r="AC13" s="5"/>
      <c r="AD13" s="1150"/>
    </row>
    <row r="14" spans="1:30" s="578" customFormat="1" ht="16" x14ac:dyDescent="0.2">
      <c r="A14" s="171" t="s">
        <v>20</v>
      </c>
      <c r="B14" s="5" t="s">
        <v>2351</v>
      </c>
      <c r="C14" s="705" t="s">
        <v>2352</v>
      </c>
      <c r="D14" s="694" t="str">
        <f>VLOOKUP(C14,'Items in Tally'!$A$2:$D$4982,2,FALSE)</f>
        <v> </v>
      </c>
      <c r="E14" s="705">
        <v>1000</v>
      </c>
      <c r="F14" s="783"/>
      <c r="G14" s="5" t="s">
        <v>2327</v>
      </c>
      <c r="H14" s="1150">
        <v>2000</v>
      </c>
      <c r="I14" s="1150">
        <v>20</v>
      </c>
      <c r="J14" s="1150">
        <v>18</v>
      </c>
      <c r="K14" s="456">
        <v>45682</v>
      </c>
      <c r="L14" s="133">
        <v>1.92</v>
      </c>
      <c r="M14" s="1045">
        <v>202</v>
      </c>
      <c r="N14" s="1150"/>
      <c r="O14" s="6">
        <f t="shared" ref="O14" si="19">IF(T14="","",T14/$M14-1)</f>
        <v>0.13861386138613851</v>
      </c>
      <c r="P14" s="6">
        <f t="shared" ref="P14" si="20">IF(U14="","",U14/$M14-1)</f>
        <v>8.9108910891089188E-2</v>
      </c>
      <c r="Q14" s="6">
        <f t="shared" ref="Q14" si="21">IF(V14="","",V14/$M14-1)</f>
        <v>3.9603960396039639E-2</v>
      </c>
      <c r="R14" s="6">
        <f t="shared" ref="R14" si="22">IF(W14="","",W14/$M14-1)</f>
        <v>1.980198019801982E-2</v>
      </c>
      <c r="S14" s="1150"/>
      <c r="T14" s="1152">
        <v>230</v>
      </c>
      <c r="U14" s="1148">
        <v>220</v>
      </c>
      <c r="V14" s="1148">
        <v>210</v>
      </c>
      <c r="W14" s="173">
        <v>206</v>
      </c>
      <c r="X14" s="1150"/>
      <c r="Y14" s="1122">
        <f t="shared" si="7"/>
        <v>231</v>
      </c>
      <c r="Z14" s="1150">
        <f t="shared" si="8"/>
        <v>221</v>
      </c>
      <c r="AA14" s="1150">
        <f t="shared" si="9"/>
        <v>211</v>
      </c>
      <c r="AB14" s="1045">
        <f t="shared" si="10"/>
        <v>207</v>
      </c>
      <c r="AC14" s="5"/>
      <c r="AD14" s="1150"/>
    </row>
    <row r="15" spans="1:30" s="578" customFormat="1" ht="16" x14ac:dyDescent="0.2">
      <c r="A15" s="171" t="s">
        <v>20</v>
      </c>
      <c r="B15" s="5" t="s">
        <v>2353</v>
      </c>
      <c r="C15" s="705" t="s">
        <v>2354</v>
      </c>
      <c r="D15" s="705" t="str">
        <f>VLOOKUP(C15,'Items in Tally'!$A$2:$D$4982,2,FALSE)</f>
        <v> </v>
      </c>
      <c r="E15" s="705">
        <v>200</v>
      </c>
      <c r="F15" s="783">
        <v>60</v>
      </c>
      <c r="G15" s="5" t="s">
        <v>2330</v>
      </c>
      <c r="H15" s="1150">
        <v>2000</v>
      </c>
      <c r="I15" s="1150">
        <v>20</v>
      </c>
      <c r="J15" s="1150">
        <v>18</v>
      </c>
      <c r="K15" s="456">
        <v>45682</v>
      </c>
      <c r="L15" s="133">
        <v>2.08</v>
      </c>
      <c r="M15" s="1045">
        <v>218</v>
      </c>
      <c r="N15" s="1150"/>
      <c r="O15" s="6">
        <f t="shared" ref="O15:R16" si="23">IF(T15="","",T15/$M15-1)</f>
        <v>0.13761467889908263</v>
      </c>
      <c r="P15" s="6">
        <f t="shared" si="23"/>
        <v>9.174311926605494E-2</v>
      </c>
      <c r="Q15" s="6">
        <f t="shared" si="23"/>
        <v>4.587155963302747E-2</v>
      </c>
      <c r="R15" s="6">
        <f t="shared" si="23"/>
        <v>3.2110091743119185E-2</v>
      </c>
      <c r="S15" s="1150"/>
      <c r="T15" s="1152">
        <v>248</v>
      </c>
      <c r="U15" s="1148">
        <v>238</v>
      </c>
      <c r="V15" s="1148">
        <v>228</v>
      </c>
      <c r="W15" s="173">
        <v>225</v>
      </c>
      <c r="X15" s="1150"/>
      <c r="Y15" s="1122">
        <f t="shared" si="7"/>
        <v>249</v>
      </c>
      <c r="Z15" s="1150">
        <f t="shared" si="8"/>
        <v>239</v>
      </c>
      <c r="AA15" s="1150">
        <f t="shared" si="9"/>
        <v>229</v>
      </c>
      <c r="AB15" s="1045">
        <f t="shared" si="10"/>
        <v>226</v>
      </c>
      <c r="AC15" s="5"/>
      <c r="AD15" s="1150"/>
    </row>
    <row r="16" spans="1:30" s="578" customFormat="1" ht="16" x14ac:dyDescent="0.2">
      <c r="A16" s="171" t="s">
        <v>20</v>
      </c>
      <c r="B16" s="5" t="s">
        <v>2355</v>
      </c>
      <c r="C16" s="705" t="s">
        <v>2356</v>
      </c>
      <c r="D16" s="701" t="str">
        <f>VLOOKUP(C16,'Items in Tally'!$A$2:$D$4982,2,FALSE)</f>
        <v>30 PC</v>
      </c>
      <c r="E16" s="705">
        <v>200</v>
      </c>
      <c r="F16" s="783">
        <v>0</v>
      </c>
      <c r="G16" s="5" t="s">
        <v>2332</v>
      </c>
      <c r="H16" s="1150">
        <v>2000</v>
      </c>
      <c r="I16" s="1150">
        <v>20</v>
      </c>
      <c r="J16" s="1150">
        <v>18</v>
      </c>
      <c r="K16" s="456">
        <v>45682</v>
      </c>
      <c r="L16" s="133">
        <v>2.02</v>
      </c>
      <c r="M16" s="1045">
        <v>213</v>
      </c>
      <c r="N16" s="1150"/>
      <c r="O16" s="6">
        <f t="shared" si="23"/>
        <v>0.15962441314553999</v>
      </c>
      <c r="P16" s="6">
        <f t="shared" si="23"/>
        <v>0.107981220657277</v>
      </c>
      <c r="Q16" s="6">
        <f t="shared" si="23"/>
        <v>5.6338028169014009E-2</v>
      </c>
      <c r="R16" s="6" t="str">
        <f t="shared" si="23"/>
        <v/>
      </c>
      <c r="S16" s="1150"/>
      <c r="T16" s="1152">
        <v>247</v>
      </c>
      <c r="U16" s="1148">
        <v>236</v>
      </c>
      <c r="V16" s="1148">
        <v>225</v>
      </c>
      <c r="W16" s="173"/>
      <c r="X16" s="1150"/>
      <c r="Y16" s="1122">
        <f t="shared" si="7"/>
        <v>248</v>
      </c>
      <c r="Z16" s="1150">
        <f t="shared" si="8"/>
        <v>237</v>
      </c>
      <c r="AA16" s="1150">
        <f t="shared" si="9"/>
        <v>226</v>
      </c>
      <c r="AB16" s="1045" t="str">
        <f t="shared" si="10"/>
        <v/>
      </c>
      <c r="AC16" s="5"/>
      <c r="AD16" s="1150"/>
    </row>
    <row r="17" spans="1:30" s="578" customFormat="1" ht="16" x14ac:dyDescent="0.2">
      <c r="A17" s="171" t="s">
        <v>20</v>
      </c>
      <c r="B17" s="5" t="s">
        <v>2353</v>
      </c>
      <c r="C17" s="705" t="s">
        <v>2356</v>
      </c>
      <c r="D17" s="705" t="str">
        <f>VLOOKUP(C17,'Items in Tally'!$A$2:$D$4982,2,FALSE)</f>
        <v>30 PC</v>
      </c>
      <c r="E17" s="705">
        <v>200</v>
      </c>
      <c r="F17" s="783">
        <v>300</v>
      </c>
      <c r="G17" s="5" t="s">
        <v>2332</v>
      </c>
      <c r="H17" s="1150">
        <v>2000</v>
      </c>
      <c r="I17" s="1150">
        <v>20</v>
      </c>
      <c r="J17" s="1150">
        <v>18</v>
      </c>
      <c r="K17" s="456">
        <v>45772</v>
      </c>
      <c r="L17" s="133"/>
      <c r="M17" s="1045"/>
      <c r="N17" s="1150"/>
      <c r="O17" s="6" t="e">
        <f t="shared" ref="O17:R17" si="24">IF(T17="","",T17/$M17-1)</f>
        <v>#DIV/0!</v>
      </c>
      <c r="P17" s="6" t="e">
        <f t="shared" si="24"/>
        <v>#DIV/0!</v>
      </c>
      <c r="Q17" s="6" t="e">
        <f t="shared" si="24"/>
        <v>#DIV/0!</v>
      </c>
      <c r="R17" s="6" t="e">
        <f t="shared" si="24"/>
        <v>#DIV/0!</v>
      </c>
      <c r="S17" s="1150"/>
      <c r="T17" s="1152">
        <v>242</v>
      </c>
      <c r="U17" s="1148">
        <v>232</v>
      </c>
      <c r="V17" s="1148">
        <v>224</v>
      </c>
      <c r="W17" s="173">
        <v>221</v>
      </c>
      <c r="X17" s="1150"/>
      <c r="Y17" s="1122">
        <f t="shared" si="7"/>
        <v>243</v>
      </c>
      <c r="Z17" s="1150">
        <f t="shared" si="8"/>
        <v>233</v>
      </c>
      <c r="AA17" s="1150">
        <f t="shared" si="9"/>
        <v>225</v>
      </c>
      <c r="AB17" s="1045">
        <f t="shared" si="10"/>
        <v>222</v>
      </c>
      <c r="AC17" s="5"/>
      <c r="AD17" s="1150">
        <v>220</v>
      </c>
    </row>
    <row r="18" spans="1:30" s="577" customFormat="1" ht="16" x14ac:dyDescent="0.2">
      <c r="A18" s="175" t="s">
        <v>20</v>
      </c>
      <c r="B18" s="8" t="s">
        <v>2357</v>
      </c>
      <c r="C18" s="695" t="s">
        <v>2358</v>
      </c>
      <c r="D18" s="695" t="str">
        <f>VLOOKUP(C18,'Items in Tally'!$A$2:$D$4982,2,FALSE)</f>
        <v>2318 PC</v>
      </c>
      <c r="E18" s="695">
        <v>2000</v>
      </c>
      <c r="F18" s="782">
        <v>2800</v>
      </c>
      <c r="G18" s="8" t="s">
        <v>2327</v>
      </c>
      <c r="H18" s="1130">
        <v>2000</v>
      </c>
      <c r="I18" s="1130" t="s">
        <v>2359</v>
      </c>
      <c r="J18" s="1130">
        <v>21</v>
      </c>
      <c r="K18" s="459">
        <v>45772</v>
      </c>
      <c r="L18" s="125">
        <v>1.95</v>
      </c>
      <c r="M18" s="1154">
        <v>197</v>
      </c>
      <c r="N18" s="1130"/>
      <c r="O18" s="9">
        <f t="shared" ref="O18:R18" si="25">IF(T18="","",T18/$M18-1)</f>
        <v>0.1675126903553299</v>
      </c>
      <c r="P18" s="9">
        <f t="shared" si="25"/>
        <v>0.11675126903553301</v>
      </c>
      <c r="Q18" s="9">
        <f t="shared" si="25"/>
        <v>6.0913705583756306E-2</v>
      </c>
      <c r="R18" s="9">
        <f t="shared" si="25"/>
        <v>4.5685279187817285E-2</v>
      </c>
      <c r="S18" s="1130"/>
      <c r="T18" s="1134">
        <v>230</v>
      </c>
      <c r="U18" s="1131">
        <v>220</v>
      </c>
      <c r="V18" s="1131">
        <v>209</v>
      </c>
      <c r="W18" s="178">
        <v>206</v>
      </c>
      <c r="X18" s="1130"/>
      <c r="Y18" s="1129">
        <f t="shared" si="7"/>
        <v>231</v>
      </c>
      <c r="Z18" s="1130">
        <f t="shared" si="8"/>
        <v>221</v>
      </c>
      <c r="AA18" s="1130">
        <f t="shared" si="9"/>
        <v>210</v>
      </c>
      <c r="AB18" s="1154">
        <f t="shared" si="10"/>
        <v>207</v>
      </c>
      <c r="AC18" s="8"/>
      <c r="AD18" s="1130">
        <v>205</v>
      </c>
    </row>
    <row r="19" spans="1:30" s="577" customFormat="1" ht="16" x14ac:dyDescent="0.2">
      <c r="A19" s="175" t="s">
        <v>20</v>
      </c>
      <c r="B19" s="8" t="s">
        <v>2360</v>
      </c>
      <c r="C19" s="695" t="s">
        <v>2358</v>
      </c>
      <c r="D19" s="695" t="str">
        <f>VLOOKUP(C19,'Items in Tally'!$A$2:$D$4982,2,FALSE)</f>
        <v>2318 PC</v>
      </c>
      <c r="E19" s="695">
        <v>500</v>
      </c>
      <c r="F19" s="782">
        <v>1000</v>
      </c>
      <c r="G19" s="8" t="s">
        <v>2327</v>
      </c>
      <c r="H19" s="1130"/>
      <c r="I19" s="1130">
        <v>25</v>
      </c>
      <c r="J19" s="1130">
        <v>21</v>
      </c>
      <c r="K19" s="459">
        <v>45741</v>
      </c>
      <c r="L19" s="125">
        <v>1.75</v>
      </c>
      <c r="M19" s="1154">
        <v>177</v>
      </c>
      <c r="N19" s="1130"/>
      <c r="O19" s="9">
        <f t="shared" ref="O19" si="26">IF(T19="","",T19/$M19-1)</f>
        <v>0.27118644067796605</v>
      </c>
      <c r="P19" s="9">
        <f t="shared" ref="P19" si="27">IF(U19="","",U19/$M19-1)</f>
        <v>0.21468926553672318</v>
      </c>
      <c r="Q19" s="9">
        <f t="shared" ref="Q19" si="28">IF(V19="","",V19/$M19-1)</f>
        <v>0.15819209039548032</v>
      </c>
      <c r="R19" s="9">
        <f t="shared" ref="R19" si="29">IF(W19="","",W19/$M19-1)</f>
        <v>0.14689265536723162</v>
      </c>
      <c r="S19" s="1130"/>
      <c r="T19" s="1134">
        <v>225</v>
      </c>
      <c r="U19" s="1131">
        <v>215</v>
      </c>
      <c r="V19" s="1131">
        <v>205</v>
      </c>
      <c r="W19" s="178">
        <v>203</v>
      </c>
      <c r="X19" s="1130"/>
      <c r="Y19" s="1129">
        <f t="shared" si="7"/>
        <v>226</v>
      </c>
      <c r="Z19" s="1130">
        <f t="shared" si="8"/>
        <v>216</v>
      </c>
      <c r="AA19" s="1130">
        <f t="shared" si="9"/>
        <v>206</v>
      </c>
      <c r="AB19" s="1154">
        <f t="shared" si="10"/>
        <v>204</v>
      </c>
      <c r="AC19" s="8"/>
      <c r="AD19" s="1130">
        <v>201</v>
      </c>
    </row>
    <row r="20" spans="1:30" s="624" customFormat="1" ht="16" x14ac:dyDescent="0.2">
      <c r="A20" s="536" t="s">
        <v>20</v>
      </c>
      <c r="B20" s="119" t="s">
        <v>2361</v>
      </c>
      <c r="C20" s="708" t="s">
        <v>2362</v>
      </c>
      <c r="D20" s="694" t="str">
        <f>VLOOKUP(C20,'Items in Tally'!$A$2:$D$4982,2,FALSE)</f>
        <v>1525 PC</v>
      </c>
      <c r="E20" s="708">
        <v>350</v>
      </c>
      <c r="F20" s="784">
        <v>2000</v>
      </c>
      <c r="G20" s="119" t="s">
        <v>2363</v>
      </c>
      <c r="H20" s="1157"/>
      <c r="I20" s="1157">
        <v>15</v>
      </c>
      <c r="J20" s="1157">
        <v>14</v>
      </c>
      <c r="K20" s="585">
        <v>45713</v>
      </c>
      <c r="L20" s="586">
        <v>2.04</v>
      </c>
      <c r="M20" s="539">
        <v>216</v>
      </c>
      <c r="N20" s="1157"/>
      <c r="O20" s="120"/>
      <c r="P20" s="120"/>
      <c r="Q20" s="120"/>
      <c r="R20" s="120"/>
      <c r="S20" s="1157"/>
      <c r="T20" s="1163">
        <v>250</v>
      </c>
      <c r="U20" s="1164">
        <v>240</v>
      </c>
      <c r="V20" s="1164">
        <v>232</v>
      </c>
      <c r="W20" s="589">
        <v>230</v>
      </c>
      <c r="X20" s="1157"/>
      <c r="Y20" s="1159">
        <f t="shared" si="7"/>
        <v>251</v>
      </c>
      <c r="Z20" s="1157">
        <f t="shared" si="8"/>
        <v>241</v>
      </c>
      <c r="AA20" s="1157">
        <f t="shared" si="9"/>
        <v>233</v>
      </c>
      <c r="AB20" s="539">
        <f t="shared" si="10"/>
        <v>231</v>
      </c>
      <c r="AC20" s="119"/>
      <c r="AD20" s="1157"/>
    </row>
    <row r="21" spans="1:30" s="624" customFormat="1" ht="16" x14ac:dyDescent="0.2">
      <c r="A21" s="536" t="s">
        <v>20</v>
      </c>
      <c r="B21" s="119" t="s">
        <v>2364</v>
      </c>
      <c r="C21" s="708" t="s">
        <v>2365</v>
      </c>
      <c r="D21" s="694" t="str">
        <f>VLOOKUP(C21,'Items in Tally'!$A$2:$D$4982,2,FALSE)</f>
        <v>611 PC</v>
      </c>
      <c r="E21" s="708">
        <v>150</v>
      </c>
      <c r="F21" s="784">
        <v>670</v>
      </c>
      <c r="G21" s="119" t="s">
        <v>2327</v>
      </c>
      <c r="H21" s="1157">
        <v>2500</v>
      </c>
      <c r="I21" s="1157">
        <v>20</v>
      </c>
      <c r="J21" s="1157">
        <v>18</v>
      </c>
      <c r="K21" s="585">
        <v>45682</v>
      </c>
      <c r="L21" s="586">
        <v>2.08</v>
      </c>
      <c r="M21" s="539">
        <v>219</v>
      </c>
      <c r="N21" s="586"/>
      <c r="O21" s="120"/>
      <c r="P21" s="120"/>
      <c r="Q21" s="120"/>
      <c r="R21" s="120"/>
      <c r="S21" s="1157"/>
      <c r="T21" s="1163">
        <v>250</v>
      </c>
      <c r="U21" s="1164">
        <v>240</v>
      </c>
      <c r="V21" s="1164">
        <v>230</v>
      </c>
      <c r="W21" s="589">
        <v>227</v>
      </c>
      <c r="X21" s="1157"/>
      <c r="Y21" s="1159">
        <f t="shared" ref="Y21:AA23" si="30">IF(T21="","",CEILING(T21*1.005,1))</f>
        <v>252</v>
      </c>
      <c r="Z21" s="1157">
        <f t="shared" si="30"/>
        <v>242</v>
      </c>
      <c r="AA21" s="1157">
        <f t="shared" si="30"/>
        <v>232</v>
      </c>
      <c r="AB21" s="539">
        <f>IF(W21="","",CEILING(W21*1.003,1))</f>
        <v>228</v>
      </c>
      <c r="AC21" s="119"/>
      <c r="AD21" s="1157">
        <v>226</v>
      </c>
    </row>
    <row r="22" spans="1:30" s="624" customFormat="1" ht="16" x14ac:dyDescent="0.2">
      <c r="A22" s="536" t="s">
        <v>321</v>
      </c>
      <c r="B22" s="119" t="s">
        <v>2366</v>
      </c>
      <c r="C22" s="708" t="s">
        <v>2367</v>
      </c>
      <c r="D22" s="694" t="str">
        <f>VLOOKUP(C22,'Items in Tally'!$A$2:$D$4982,2,FALSE)</f>
        <v>490 PC</v>
      </c>
      <c r="E22" s="708">
        <v>100</v>
      </c>
      <c r="F22" s="784">
        <v>580</v>
      </c>
      <c r="G22" s="119" t="s">
        <v>2332</v>
      </c>
      <c r="H22" s="1157">
        <v>3000</v>
      </c>
      <c r="I22" s="1157">
        <v>20</v>
      </c>
      <c r="J22" s="1157">
        <v>18</v>
      </c>
      <c r="K22" s="585">
        <v>45682</v>
      </c>
      <c r="L22" s="586">
        <v>2.5</v>
      </c>
      <c r="M22" s="539">
        <v>262</v>
      </c>
      <c r="N22" s="586"/>
      <c r="O22" s="120"/>
      <c r="P22" s="120"/>
      <c r="Q22" s="120"/>
      <c r="R22" s="120"/>
      <c r="S22" s="1157"/>
      <c r="T22" s="1163">
        <v>290</v>
      </c>
      <c r="U22" s="1164">
        <v>280</v>
      </c>
      <c r="V22" s="1164">
        <v>270</v>
      </c>
      <c r="W22" s="589">
        <v>268</v>
      </c>
      <c r="X22" s="1157"/>
      <c r="Y22" s="1159">
        <f t="shared" si="30"/>
        <v>292</v>
      </c>
      <c r="Z22" s="1157">
        <f t="shared" si="30"/>
        <v>282</v>
      </c>
      <c r="AA22" s="1157">
        <f t="shared" si="30"/>
        <v>272</v>
      </c>
      <c r="AB22" s="539">
        <f>IF(W22="","",CEILING(W22*1.005,1))</f>
        <v>270</v>
      </c>
      <c r="AC22" s="119"/>
      <c r="AD22" s="1157">
        <v>265</v>
      </c>
    </row>
    <row r="23" spans="1:30" s="578" customFormat="1" ht="16" x14ac:dyDescent="0.2">
      <c r="A23" s="171" t="s">
        <v>321</v>
      </c>
      <c r="B23" s="5" t="s">
        <v>2368</v>
      </c>
      <c r="C23" s="705" t="s">
        <v>2367</v>
      </c>
      <c r="D23" s="694" t="str">
        <f>VLOOKUP(C23,'Items in Tally'!$A$2:$D$4982,2,FALSE)</f>
        <v>490 PC</v>
      </c>
      <c r="E23" s="705"/>
      <c r="F23" s="783">
        <v>0</v>
      </c>
      <c r="G23" s="5" t="s">
        <v>2332</v>
      </c>
      <c r="H23" s="1150">
        <v>3000</v>
      </c>
      <c r="I23" s="1150">
        <v>20</v>
      </c>
      <c r="J23" s="1150">
        <v>18</v>
      </c>
      <c r="K23" s="456">
        <v>45620</v>
      </c>
      <c r="L23" s="133">
        <v>2.25</v>
      </c>
      <c r="M23" s="1045">
        <v>221</v>
      </c>
      <c r="N23" s="133"/>
      <c r="O23" s="6"/>
      <c r="P23" s="6"/>
      <c r="Q23" s="6"/>
      <c r="R23" s="6"/>
      <c r="S23" s="1150"/>
      <c r="T23" s="1152">
        <v>290</v>
      </c>
      <c r="U23" s="1148">
        <v>280</v>
      </c>
      <c r="V23" s="1148">
        <v>275</v>
      </c>
      <c r="W23" s="173"/>
      <c r="X23" s="1150"/>
      <c r="Y23" s="1122">
        <f t="shared" si="30"/>
        <v>292</v>
      </c>
      <c r="Z23" s="1150">
        <f t="shared" si="30"/>
        <v>282</v>
      </c>
      <c r="AA23" s="1150">
        <f t="shared" si="30"/>
        <v>277</v>
      </c>
      <c r="AB23" s="1045" t="str">
        <f>IF(W23="","",CEILING(W23*1.003,1))</f>
        <v/>
      </c>
      <c r="AC23" s="5"/>
      <c r="AD23" s="1150"/>
    </row>
    <row r="24" spans="1:30" s="578" customFormat="1" ht="16" x14ac:dyDescent="0.2">
      <c r="A24" s="171" t="s">
        <v>20</v>
      </c>
      <c r="B24" s="5" t="s">
        <v>2369</v>
      </c>
      <c r="D24" s="694" t="e">
        <f>VLOOKUP(C24,'Items in Tally'!$A$2:$D$4982,2,FALSE)</f>
        <v>#N/A</v>
      </c>
      <c r="F24" s="1149"/>
      <c r="G24" s="5"/>
      <c r="H24" s="1150"/>
      <c r="I24" s="1150"/>
      <c r="J24" s="1150"/>
      <c r="K24" s="456"/>
      <c r="L24" s="133"/>
      <c r="M24" s="1045"/>
      <c r="N24" s="133"/>
      <c r="O24" s="6" t="str">
        <f t="shared" ref="O24:R25" si="31">IF(T24="","",T24/$M24-1)</f>
        <v/>
      </c>
      <c r="P24" s="6" t="str">
        <f t="shared" si="31"/>
        <v/>
      </c>
      <c r="Q24" s="6" t="str">
        <f t="shared" si="31"/>
        <v/>
      </c>
      <c r="R24" s="6" t="str">
        <f t="shared" si="31"/>
        <v/>
      </c>
      <c r="S24" s="1150"/>
      <c r="T24" s="1152"/>
      <c r="U24" s="1148"/>
      <c r="V24" s="1148"/>
      <c r="W24" s="173"/>
      <c r="X24" s="1150"/>
      <c r="Y24" s="1122" t="str">
        <f t="shared" ref="Y24" si="32">IF(T24="","",CEILING(T24*1.015,1))</f>
        <v/>
      </c>
      <c r="Z24" s="1150"/>
      <c r="AA24" s="1150" t="str">
        <f t="shared" ref="AA24:AB24" si="33">IF(V24="","",CEILING(V24*1.015,1))</f>
        <v/>
      </c>
      <c r="AB24" s="1045" t="str">
        <f t="shared" si="33"/>
        <v/>
      </c>
      <c r="AC24" s="5"/>
      <c r="AD24" s="1150"/>
    </row>
    <row r="25" spans="1:30" s="577" customFormat="1" ht="16" x14ac:dyDescent="0.2">
      <c r="A25" s="175" t="s">
        <v>20</v>
      </c>
      <c r="B25" s="8" t="s">
        <v>2370</v>
      </c>
      <c r="C25" s="695" t="s">
        <v>2371</v>
      </c>
      <c r="D25" s="695" t="str">
        <f>VLOOKUP(C25,'Items in Tally'!$A$2:$D$4982,2,FALSE)</f>
        <v>932 PC</v>
      </c>
      <c r="E25" s="695">
        <v>650</v>
      </c>
      <c r="F25" s="782">
        <v>650</v>
      </c>
      <c r="G25" s="8" t="s">
        <v>2327</v>
      </c>
      <c r="H25" s="1130">
        <v>1100</v>
      </c>
      <c r="I25" s="1130">
        <v>18</v>
      </c>
      <c r="J25" s="1130">
        <v>18</v>
      </c>
      <c r="K25" s="405">
        <v>45741</v>
      </c>
      <c r="L25" s="125">
        <v>2.15</v>
      </c>
      <c r="M25" s="1154">
        <v>220</v>
      </c>
      <c r="N25" s="125"/>
      <c r="O25" s="9">
        <f t="shared" si="31"/>
        <v>0.18181818181818188</v>
      </c>
      <c r="P25" s="9">
        <f t="shared" si="31"/>
        <v>0.13636363636363646</v>
      </c>
      <c r="Q25" s="9">
        <f t="shared" si="31"/>
        <v>0.10000000000000009</v>
      </c>
      <c r="R25" s="9">
        <f t="shared" si="31"/>
        <v>9.0909090909090828E-2</v>
      </c>
      <c r="S25" s="1130"/>
      <c r="T25" s="1134">
        <v>260</v>
      </c>
      <c r="U25" s="1131">
        <v>250</v>
      </c>
      <c r="V25" s="1131">
        <v>242</v>
      </c>
      <c r="W25" s="178">
        <v>240</v>
      </c>
      <c r="X25" s="1130"/>
      <c r="Y25" s="1129">
        <f t="shared" ref="Y25" si="34">ROUND(T25*1.01,0)</f>
        <v>263</v>
      </c>
      <c r="Z25" s="1130">
        <f t="shared" ref="Z25" si="35">ROUND(U25*1.01,0)</f>
        <v>253</v>
      </c>
      <c r="AA25" s="1130">
        <f t="shared" ref="AA25" si="36">ROUND(V25*1.01,0)</f>
        <v>244</v>
      </c>
      <c r="AB25" s="1154">
        <f t="shared" ref="AB25" si="37">ROUND(W25*1.01,0)</f>
        <v>242</v>
      </c>
      <c r="AC25" s="8"/>
      <c r="AD25" s="1130">
        <v>240</v>
      </c>
    </row>
    <row r="26" spans="1:30" s="577" customFormat="1" ht="16" x14ac:dyDescent="0.2">
      <c r="A26" s="175" t="s">
        <v>20</v>
      </c>
      <c r="B26" s="8" t="s">
        <v>2370</v>
      </c>
      <c r="C26" s="695" t="s">
        <v>2371</v>
      </c>
      <c r="D26" s="695" t="str">
        <f>VLOOKUP(C26,'Items in Tally'!$A$2:$D$4982,2,FALSE)</f>
        <v>932 PC</v>
      </c>
      <c r="E26" s="695">
        <v>650</v>
      </c>
      <c r="F26" s="782">
        <v>1575</v>
      </c>
      <c r="G26" s="8" t="s">
        <v>2332</v>
      </c>
      <c r="H26" s="1130">
        <v>1100</v>
      </c>
      <c r="I26" s="1130">
        <v>20</v>
      </c>
      <c r="J26" s="1130">
        <v>19</v>
      </c>
      <c r="K26" s="405">
        <v>45682</v>
      </c>
      <c r="L26" s="125">
        <v>2.2999999999999998</v>
      </c>
      <c r="M26" s="1154">
        <v>242</v>
      </c>
      <c r="N26" s="125"/>
      <c r="O26" s="9">
        <f t="shared" ref="O26:R26" si="38">IF(T26="","",T26/$M26-1)</f>
        <v>0.13636363636363646</v>
      </c>
      <c r="P26" s="9">
        <f t="shared" si="38"/>
        <v>9.5041322314049603E-2</v>
      </c>
      <c r="Q26" s="9">
        <f t="shared" si="38"/>
        <v>5.3719008264462742E-2</v>
      </c>
      <c r="R26" s="9">
        <f t="shared" si="38"/>
        <v>4.5454545454545414E-2</v>
      </c>
      <c r="S26" s="1130"/>
      <c r="T26" s="1134">
        <v>275</v>
      </c>
      <c r="U26" s="1131">
        <v>265</v>
      </c>
      <c r="V26" s="1131">
        <v>255</v>
      </c>
      <c r="W26" s="178">
        <v>253</v>
      </c>
      <c r="X26" s="1130"/>
      <c r="Y26" s="1129">
        <f t="shared" ref="Y26" si="39">ROUND(T26*1.01,0)</f>
        <v>278</v>
      </c>
      <c r="Z26" s="1130">
        <f t="shared" ref="Z26" si="40">ROUND(U26*1.01,0)</f>
        <v>268</v>
      </c>
      <c r="AA26" s="1130">
        <f t="shared" ref="AA26" si="41">ROUND(V26*1.01,0)</f>
        <v>258</v>
      </c>
      <c r="AB26" s="1154">
        <f t="shared" ref="AB26" si="42">ROUND(W26*1.01,0)</f>
        <v>256</v>
      </c>
      <c r="AC26" s="8"/>
      <c r="AD26" s="1130">
        <v>250</v>
      </c>
    </row>
    <row r="27" spans="1:30" s="577" customFormat="1" ht="16" x14ac:dyDescent="0.2">
      <c r="A27" s="175"/>
      <c r="B27" s="8" t="s">
        <v>2370</v>
      </c>
      <c r="C27" s="695" t="s">
        <v>2372</v>
      </c>
      <c r="D27" s="695" t="str">
        <f>VLOOKUP(C27,'Items in Tally'!$A$2:$D$4982,2,FALSE)</f>
        <v>65 PC</v>
      </c>
      <c r="E27" s="695">
        <v>350</v>
      </c>
      <c r="F27" s="782">
        <v>170</v>
      </c>
      <c r="G27" s="8" t="s">
        <v>2330</v>
      </c>
      <c r="H27" s="1130">
        <v>1100</v>
      </c>
      <c r="I27" s="1130">
        <v>20</v>
      </c>
      <c r="J27" s="1130">
        <v>19</v>
      </c>
      <c r="K27" s="405">
        <v>45741</v>
      </c>
      <c r="L27" s="125">
        <v>2.27</v>
      </c>
      <c r="M27" s="1154">
        <v>233</v>
      </c>
      <c r="N27" s="125"/>
      <c r="O27" s="9"/>
      <c r="P27" s="9"/>
      <c r="Q27" s="9"/>
      <c r="R27" s="9"/>
      <c r="S27" s="1130"/>
      <c r="T27" s="1134">
        <v>275</v>
      </c>
      <c r="U27" s="1131">
        <v>265</v>
      </c>
      <c r="V27" s="1131">
        <v>257</v>
      </c>
      <c r="W27" s="178">
        <v>255</v>
      </c>
      <c r="X27" s="1130"/>
      <c r="Y27" s="1129">
        <f t="shared" ref="Y27:Y28" si="43">ROUND(T27*1.01,0)</f>
        <v>278</v>
      </c>
      <c r="Z27" s="1130">
        <f t="shared" ref="Z27:Z28" si="44">ROUND(U27*1.01,0)</f>
        <v>268</v>
      </c>
      <c r="AA27" s="1130">
        <f t="shared" ref="AA27:AA28" si="45">ROUND(V27*1.01,0)</f>
        <v>260</v>
      </c>
      <c r="AB27" s="1154"/>
      <c r="AC27" s="8"/>
      <c r="AD27" s="1130"/>
    </row>
    <row r="28" spans="1:30" s="577" customFormat="1" ht="16" x14ac:dyDescent="0.2">
      <c r="A28" s="175" t="s">
        <v>20</v>
      </c>
      <c r="B28" s="8" t="s">
        <v>2373</v>
      </c>
      <c r="C28" s="695" t="s">
        <v>2374</v>
      </c>
      <c r="D28" s="695" t="str">
        <f>VLOOKUP(C28,'Items in Tally'!$A$2:$D$4982,2,FALSE)</f>
        <v>40 PC</v>
      </c>
      <c r="E28" s="695">
        <v>40</v>
      </c>
      <c r="F28" s="782">
        <v>60</v>
      </c>
      <c r="G28" s="8" t="s">
        <v>2332</v>
      </c>
      <c r="H28" s="1130">
        <v>2600</v>
      </c>
      <c r="I28" s="1130">
        <v>20</v>
      </c>
      <c r="J28" s="1130">
        <v>19</v>
      </c>
      <c r="K28" s="405">
        <v>45682</v>
      </c>
      <c r="L28" s="125">
        <v>2.65</v>
      </c>
      <c r="M28" s="1154">
        <v>278</v>
      </c>
      <c r="N28" s="125"/>
      <c r="O28" s="9"/>
      <c r="P28" s="9"/>
      <c r="Q28" s="9"/>
      <c r="R28" s="9"/>
      <c r="S28" s="1130"/>
      <c r="T28" s="1134">
        <v>335</v>
      </c>
      <c r="U28" s="1131">
        <v>325</v>
      </c>
      <c r="V28" s="1131">
        <v>315</v>
      </c>
      <c r="W28" s="178"/>
      <c r="X28" s="1130"/>
      <c r="Y28" s="1129">
        <f t="shared" si="43"/>
        <v>338</v>
      </c>
      <c r="Z28" s="1130">
        <f t="shared" si="44"/>
        <v>328</v>
      </c>
      <c r="AA28" s="1130">
        <f t="shared" si="45"/>
        <v>318</v>
      </c>
      <c r="AB28" s="1154"/>
      <c r="AC28" s="8"/>
      <c r="AD28" s="1130"/>
    </row>
    <row r="29" spans="1:30" s="578" customFormat="1" ht="16" x14ac:dyDescent="0.2">
      <c r="A29" s="171"/>
      <c r="B29" s="5" t="s">
        <v>2375</v>
      </c>
      <c r="D29" s="694" t="e">
        <f>VLOOKUP(C29,'Items in Tally'!$A$2:$D$4982,2,FALSE)</f>
        <v>#N/A</v>
      </c>
      <c r="F29" s="1149"/>
      <c r="G29" s="5"/>
      <c r="H29" s="1150"/>
      <c r="I29" s="1150"/>
      <c r="J29" s="1150"/>
      <c r="K29" s="456"/>
      <c r="L29" s="133"/>
      <c r="M29" s="1045"/>
      <c r="N29" s="133"/>
      <c r="O29" s="6"/>
      <c r="P29" s="6"/>
      <c r="Q29" s="6"/>
      <c r="R29" s="6"/>
      <c r="S29" s="1150"/>
      <c r="T29" s="1152"/>
      <c r="U29" s="1148"/>
      <c r="V29" s="1148"/>
      <c r="W29" s="173"/>
      <c r="X29" s="1150"/>
      <c r="Y29" s="1122"/>
      <c r="Z29" s="1150"/>
      <c r="AA29" s="1150"/>
      <c r="AB29" s="1045"/>
      <c r="AC29" s="5"/>
      <c r="AD29" s="1150"/>
    </row>
    <row r="30" spans="1:30" s="652" customFormat="1" ht="16" x14ac:dyDescent="0.2">
      <c r="A30" s="649" t="s">
        <v>20</v>
      </c>
      <c r="B30" s="650" t="s">
        <v>2376</v>
      </c>
      <c r="C30" s="709" t="s">
        <v>2377</v>
      </c>
      <c r="D30" s="694" t="str">
        <f>VLOOKUP(C30,'Items in Tally'!$A$2:$D$4982,2,FALSE)</f>
        <v>5 PC</v>
      </c>
      <c r="E30" s="709"/>
      <c r="F30" s="781">
        <v>5</v>
      </c>
      <c r="G30" s="650" t="s">
        <v>2332</v>
      </c>
      <c r="H30" s="823">
        <v>10000</v>
      </c>
      <c r="I30" s="823">
        <v>6</v>
      </c>
      <c r="J30" s="823">
        <v>25</v>
      </c>
      <c r="K30" s="687">
        <v>45589</v>
      </c>
      <c r="L30" s="681">
        <v>9.1</v>
      </c>
      <c r="M30" s="809">
        <v>885</v>
      </c>
      <c r="N30" s="823"/>
      <c r="O30" s="651">
        <f t="shared" ref="O30:R30" si="46">IF(T30="","",T30/$M30-1)</f>
        <v>0.10169491525423724</v>
      </c>
      <c r="P30" s="651" t="str">
        <f t="shared" si="46"/>
        <v/>
      </c>
      <c r="Q30" s="651" t="str">
        <f t="shared" si="46"/>
        <v/>
      </c>
      <c r="R30" s="651" t="str">
        <f t="shared" si="46"/>
        <v/>
      </c>
      <c r="S30" s="823"/>
      <c r="T30" s="825">
        <v>975</v>
      </c>
      <c r="U30" s="827"/>
      <c r="V30" s="827"/>
      <c r="W30" s="669"/>
      <c r="X30" s="823"/>
      <c r="Y30" s="826">
        <f>IF(T30="","",CEILING(T30*1.01,1))</f>
        <v>985</v>
      </c>
      <c r="Z30" s="823" t="str">
        <f t="shared" ref="Z30:AB31" si="47">IF(U30="","",CEILING(U30*1.015,1))</f>
        <v/>
      </c>
      <c r="AA30" s="823" t="str">
        <f>IF(V30="","",CEILING(V30*1.01,1))</f>
        <v/>
      </c>
      <c r="AB30" s="809" t="str">
        <f t="shared" si="47"/>
        <v/>
      </c>
      <c r="AC30" s="650"/>
      <c r="AD30" s="823"/>
    </row>
    <row r="31" spans="1:30" s="577" customFormat="1" ht="16" x14ac:dyDescent="0.2">
      <c r="A31" s="175" t="s">
        <v>20</v>
      </c>
      <c r="B31" s="8" t="s">
        <v>2378</v>
      </c>
      <c r="C31" s="695" t="s">
        <v>2379</v>
      </c>
      <c r="D31" s="694" t="str">
        <f>VLOOKUP(C31,'Items in Tally'!$A$2:$D$4982,2,FALSE)</f>
        <v>30 PC</v>
      </c>
      <c r="E31" s="695">
        <v>15</v>
      </c>
      <c r="F31" s="782"/>
      <c r="G31" s="8" t="s">
        <v>2332</v>
      </c>
      <c r="H31" s="1130">
        <v>10000</v>
      </c>
      <c r="I31" s="627" t="s">
        <v>2380</v>
      </c>
      <c r="J31" s="1130">
        <v>30</v>
      </c>
      <c r="K31" s="405">
        <v>45772</v>
      </c>
      <c r="L31" s="125">
        <v>8.1</v>
      </c>
      <c r="M31" s="1154">
        <v>815</v>
      </c>
      <c r="N31" s="1130"/>
      <c r="O31" s="9"/>
      <c r="P31" s="9"/>
      <c r="Q31" s="9"/>
      <c r="R31" s="9"/>
      <c r="S31" s="1130"/>
      <c r="T31" s="1134">
        <v>940</v>
      </c>
      <c r="U31" s="1131"/>
      <c r="V31" s="1131">
        <v>925</v>
      </c>
      <c r="W31" s="178"/>
      <c r="X31" s="1130"/>
      <c r="Y31" s="1129">
        <f>IF(T31="","",CEILING(T31*1.01,1))</f>
        <v>950</v>
      </c>
      <c r="Z31" s="1130" t="str">
        <f t="shared" si="47"/>
        <v/>
      </c>
      <c r="AA31" s="1130">
        <f>IF(V31="","",CEILING(V31*1.01,1))</f>
        <v>935</v>
      </c>
      <c r="AB31" s="1154"/>
      <c r="AC31" s="8"/>
      <c r="AD31" s="1130"/>
    </row>
    <row r="32" spans="1:30" s="578" customFormat="1" ht="16" x14ac:dyDescent="0.2">
      <c r="A32" s="171" t="s">
        <v>20</v>
      </c>
      <c r="B32" s="5" t="s">
        <v>2381</v>
      </c>
      <c r="C32" s="705" t="s">
        <v>2377</v>
      </c>
      <c r="D32" s="694" t="str">
        <f>VLOOKUP(C32,'Items in Tally'!$A$2:$D$4982,2,FALSE)</f>
        <v>5 PC</v>
      </c>
      <c r="E32" s="705"/>
      <c r="F32" s="783"/>
      <c r="G32" s="5" t="s">
        <v>2332</v>
      </c>
      <c r="H32" s="1150">
        <v>10000</v>
      </c>
      <c r="I32" s="1150">
        <v>6</v>
      </c>
      <c r="J32" s="1150">
        <v>25</v>
      </c>
      <c r="K32" s="401">
        <v>45589</v>
      </c>
      <c r="L32" s="133">
        <v>10.3</v>
      </c>
      <c r="M32" s="1045">
        <v>1000</v>
      </c>
      <c r="N32" s="1150"/>
      <c r="O32" s="6">
        <f t="shared" ref="O32" si="48">IF(T32="","",T32/$M32-1)</f>
        <v>0.125</v>
      </c>
      <c r="P32" s="6" t="str">
        <f t="shared" ref="P32" si="49">IF(U32="","",U32/$M32-1)</f>
        <v/>
      </c>
      <c r="Q32" s="6">
        <f t="shared" ref="Q32" si="50">IF(V32="","",V32/$M32-1)</f>
        <v>0.1100000000000001</v>
      </c>
      <c r="R32" s="6" t="str">
        <f t="shared" ref="R32" si="51">IF(W32="","",W32/$M32-1)</f>
        <v/>
      </c>
      <c r="S32" s="1150"/>
      <c r="T32" s="1152">
        <v>1125</v>
      </c>
      <c r="U32" s="1148"/>
      <c r="V32" s="1148">
        <v>1110</v>
      </c>
      <c r="W32" s="173"/>
      <c r="X32" s="1150"/>
      <c r="Y32" s="1122">
        <f>IF(T32="","",CEILING(T32*1.01,1))</f>
        <v>1137</v>
      </c>
      <c r="Z32" s="1150" t="str">
        <f t="shared" ref="Z32:Z33" si="52">IF(U32="","",CEILING(U32*1.015,1))</f>
        <v/>
      </c>
      <c r="AA32" s="1150">
        <f>IF(V32="","",CEILING(V32*1.01,1))</f>
        <v>1122</v>
      </c>
      <c r="AB32" s="1045" t="str">
        <f t="shared" ref="AB32" si="53">IF(W32="","",CEILING(W32*1.015,1))</f>
        <v/>
      </c>
      <c r="AC32" s="5"/>
      <c r="AD32" s="1150"/>
    </row>
    <row r="33" spans="1:30" s="577" customFormat="1" ht="16" x14ac:dyDescent="0.2">
      <c r="A33" s="175" t="s">
        <v>20</v>
      </c>
      <c r="B33" s="8" t="s">
        <v>2382</v>
      </c>
      <c r="C33" s="695" t="s">
        <v>2377</v>
      </c>
      <c r="D33" s="694" t="str">
        <f>VLOOKUP(C33,'Items in Tally'!$A$2:$D$4982,2,FALSE)</f>
        <v>5 PC</v>
      </c>
      <c r="E33" s="695">
        <v>25</v>
      </c>
      <c r="F33" s="782"/>
      <c r="G33" s="8" t="s">
        <v>2332</v>
      </c>
      <c r="H33" s="1130"/>
      <c r="I33" s="1130">
        <v>10</v>
      </c>
      <c r="J33" s="1130">
        <v>30</v>
      </c>
      <c r="K33" s="405">
        <v>45772</v>
      </c>
      <c r="L33" s="125">
        <v>9.1199999999999992</v>
      </c>
      <c r="M33" s="1154">
        <v>916</v>
      </c>
      <c r="N33" s="1130"/>
      <c r="O33" s="9">
        <f t="shared" ref="O33" si="54">IF(T33="","",T33/$M33-1)</f>
        <v>0.1626637554585153</v>
      </c>
      <c r="P33" s="9" t="str">
        <f t="shared" ref="P33" si="55">IF(U33="","",U33/$M33-1)</f>
        <v/>
      </c>
      <c r="Q33" s="9">
        <f t="shared" ref="Q33" si="56">IF(V33="","",V33/$M33-1)</f>
        <v>0.14628820960698685</v>
      </c>
      <c r="R33" s="9" t="str">
        <f t="shared" ref="R33" si="57">IF(W33="","",W33/$M33-1)</f>
        <v/>
      </c>
      <c r="S33" s="1130"/>
      <c r="T33" s="1134">
        <v>1065</v>
      </c>
      <c r="U33" s="1131"/>
      <c r="V33" s="1131">
        <v>1050</v>
      </c>
      <c r="W33" s="178"/>
      <c r="X33" s="1130"/>
      <c r="Y33" s="1129">
        <f>IF(T33="","",CEILING(T33*1.01,1))</f>
        <v>1076</v>
      </c>
      <c r="Z33" s="1130" t="str">
        <f t="shared" si="52"/>
        <v/>
      </c>
      <c r="AA33" s="1130">
        <f>IF(V33="","",CEILING(V33*1.01,1))</f>
        <v>1061</v>
      </c>
      <c r="AB33" s="1154" t="str">
        <f t="shared" ref="AB33" si="58">IF(W33="","",CEILING(W33*1.015,1))</f>
        <v/>
      </c>
      <c r="AC33" s="8"/>
      <c r="AD33" s="1130"/>
    </row>
    <row r="34" spans="1:30" s="578" customFormat="1" ht="16" x14ac:dyDescent="0.2">
      <c r="A34" s="171" t="s">
        <v>20</v>
      </c>
      <c r="B34" s="5" t="s">
        <v>2383</v>
      </c>
      <c r="C34" s="705" t="s">
        <v>2384</v>
      </c>
      <c r="D34" s="705" t="str">
        <f>VLOOKUP(C34,'Items in Tally'!$A$2:$D$4982,2,FALSE)</f>
        <v> </v>
      </c>
      <c r="E34" s="705"/>
      <c r="F34" s="783"/>
      <c r="G34" s="5" t="s">
        <v>2327</v>
      </c>
      <c r="H34" s="1150">
        <v>2500</v>
      </c>
      <c r="I34" s="1150">
        <v>18</v>
      </c>
      <c r="J34" s="1150">
        <v>17</v>
      </c>
      <c r="K34" s="456">
        <v>45375</v>
      </c>
      <c r="L34" s="133">
        <v>3.14</v>
      </c>
      <c r="M34" s="1045">
        <v>277</v>
      </c>
      <c r="N34" s="1150"/>
      <c r="O34" s="6">
        <f t="shared" ref="O34:R34" si="59">IF(T34="","",T34/$M34-1)</f>
        <v>0.26353790613718409</v>
      </c>
      <c r="P34" s="6">
        <f t="shared" si="59"/>
        <v>0.20938628158844774</v>
      </c>
      <c r="Q34" s="6">
        <f t="shared" si="59"/>
        <v>0.19133574007220222</v>
      </c>
      <c r="R34" s="6" t="str">
        <f t="shared" si="59"/>
        <v/>
      </c>
      <c r="S34" s="1150"/>
      <c r="T34" s="1152">
        <v>350</v>
      </c>
      <c r="U34" s="1148">
        <v>335</v>
      </c>
      <c r="V34" s="1148">
        <v>330</v>
      </c>
      <c r="W34" s="173"/>
      <c r="X34" s="1150"/>
      <c r="Y34" s="1122">
        <f t="shared" ref="Y34" si="60">ROUND(T34*1.01,0)</f>
        <v>354</v>
      </c>
      <c r="Z34" s="1150">
        <f t="shared" ref="Z34" si="61">ROUND(U34*1.01,0)</f>
        <v>338</v>
      </c>
      <c r="AA34" s="1150">
        <f t="shared" ref="AA34" si="62">ROUND(V34*1.01,0)</f>
        <v>333</v>
      </c>
      <c r="AB34" s="1045"/>
      <c r="AC34" s="5"/>
      <c r="AD34" s="1150"/>
    </row>
    <row r="35" spans="1:30" s="577" customFormat="1" ht="16" x14ac:dyDescent="0.2">
      <c r="A35" s="175" t="s">
        <v>20</v>
      </c>
      <c r="B35" s="8" t="s">
        <v>2385</v>
      </c>
      <c r="C35" s="695" t="s">
        <v>2386</v>
      </c>
      <c r="D35" s="695" t="str">
        <f>VLOOKUP(C35,'Items in Tally'!$A$2:$D$4982,2,FALSE)</f>
        <v>75 PC</v>
      </c>
      <c r="E35" s="695">
        <v>35</v>
      </c>
      <c r="F35" s="782">
        <v>69</v>
      </c>
      <c r="G35" s="8" t="s">
        <v>2327</v>
      </c>
      <c r="H35" s="1130"/>
      <c r="I35" s="1130">
        <v>16</v>
      </c>
      <c r="J35" s="1130">
        <v>16</v>
      </c>
      <c r="K35" s="459">
        <v>45772</v>
      </c>
      <c r="L35" s="125">
        <v>2.9</v>
      </c>
      <c r="M35" s="1154">
        <v>293</v>
      </c>
      <c r="N35" s="1130"/>
      <c r="O35" s="9"/>
      <c r="P35" s="9"/>
      <c r="Q35" s="9"/>
      <c r="R35" s="9"/>
      <c r="S35" s="1130"/>
      <c r="T35" s="1134">
        <v>355</v>
      </c>
      <c r="U35" s="1131">
        <v>345</v>
      </c>
      <c r="V35" s="1131">
        <v>335</v>
      </c>
      <c r="W35" s="178"/>
      <c r="X35" s="1130"/>
      <c r="Y35" s="1129">
        <f>IF(T35="","",CEILING(T35*1.01,1))</f>
        <v>359</v>
      </c>
      <c r="Z35" s="1130">
        <f t="shared" ref="Z35" si="63">IF(U35="","",CEILING(U35*1.015,1))</f>
        <v>351</v>
      </c>
      <c r="AA35" s="1130">
        <f>IF(V35="","",CEILING(V35*1.01,1))</f>
        <v>339</v>
      </c>
      <c r="AB35" s="1154"/>
      <c r="AC35" s="8"/>
      <c r="AD35" s="1130"/>
    </row>
    <row r="36" spans="1:30" s="578" customFormat="1" ht="16" x14ac:dyDescent="0.2">
      <c r="A36" s="171" t="s">
        <v>20</v>
      </c>
      <c r="B36" s="5" t="s">
        <v>2387</v>
      </c>
      <c r="C36" s="705" t="s">
        <v>2388</v>
      </c>
      <c r="D36" s="705" t="str">
        <f>VLOOKUP(C36,'Items in Tally'!$A$2:$D$4982,2,FALSE)</f>
        <v>-1 PC</v>
      </c>
      <c r="E36" s="705">
        <v>12</v>
      </c>
      <c r="F36" s="783">
        <v>26</v>
      </c>
      <c r="G36" s="5" t="s">
        <v>2332</v>
      </c>
      <c r="H36" s="1150">
        <v>12000</v>
      </c>
      <c r="I36" s="1150">
        <v>8</v>
      </c>
      <c r="J36" s="1150">
        <v>29</v>
      </c>
      <c r="K36" s="401">
        <v>45682</v>
      </c>
      <c r="L36" s="133">
        <v>9</v>
      </c>
      <c r="M36" s="1045">
        <v>944</v>
      </c>
      <c r="N36" s="1150"/>
      <c r="O36" s="6">
        <f t="shared" ref="O36:R36" si="64">IF(T36="","",T36/$M36-1)</f>
        <v>6.991525423728806E-2</v>
      </c>
      <c r="P36" s="6" t="str">
        <f t="shared" si="64"/>
        <v/>
      </c>
      <c r="Q36" s="6">
        <f t="shared" si="64"/>
        <v>5.4025423728813582E-2</v>
      </c>
      <c r="R36" s="6" t="str">
        <f t="shared" si="64"/>
        <v/>
      </c>
      <c r="S36" s="1150"/>
      <c r="T36" s="1152">
        <v>1010</v>
      </c>
      <c r="U36" s="1148"/>
      <c r="V36" s="1148">
        <v>995</v>
      </c>
      <c r="W36" s="173"/>
      <c r="X36" s="1150"/>
      <c r="Y36" s="1122">
        <f t="shared" ref="Y36" si="65">ROUND(T36*1.01,0)</f>
        <v>1020</v>
      </c>
      <c r="Z36" s="1150"/>
      <c r="AA36" s="1150">
        <f t="shared" ref="AA36" si="66">ROUND(V36*1.01,0)</f>
        <v>1005</v>
      </c>
      <c r="AB36" s="1045" t="str">
        <f t="shared" ref="AB36" si="67">IF(W36="","",CEILING(W36*1.015,1))</f>
        <v/>
      </c>
      <c r="AC36" s="5"/>
      <c r="AD36" s="1150"/>
    </row>
    <row r="37" spans="1:30" s="577" customFormat="1" ht="16" x14ac:dyDescent="0.2">
      <c r="A37" s="175"/>
      <c r="B37" s="8" t="s">
        <v>2389</v>
      </c>
      <c r="C37" s="695"/>
      <c r="D37" s="694" t="e">
        <f>VLOOKUP(C37,'Items in Tally'!$A$2:$D$4982,2,FALSE)</f>
        <v>#N/A</v>
      </c>
      <c r="E37" s="695">
        <v>50</v>
      </c>
      <c r="F37" s="782"/>
      <c r="G37" s="8" t="s">
        <v>2332</v>
      </c>
      <c r="H37" s="1130">
        <v>12000</v>
      </c>
      <c r="I37" s="1130">
        <v>10</v>
      </c>
      <c r="J37" s="1130">
        <v>35</v>
      </c>
      <c r="K37" s="405">
        <v>45772</v>
      </c>
      <c r="L37" s="125">
        <v>8.6</v>
      </c>
      <c r="M37" s="1154">
        <v>865</v>
      </c>
      <c r="N37" s="1130"/>
      <c r="O37" s="9">
        <f t="shared" ref="O37" si="68">IF(T37="","",T37/$M37-1)</f>
        <v>0.12716763005780352</v>
      </c>
      <c r="P37" s="9" t="str">
        <f t="shared" ref="P37" si="69">IF(U37="","",U37/$M37-1)</f>
        <v/>
      </c>
      <c r="Q37" s="9">
        <f t="shared" ref="Q37" si="70">IF(V37="","",V37/$M37-1)</f>
        <v>0.10982658959537561</v>
      </c>
      <c r="R37" s="9" t="str">
        <f t="shared" ref="R37" si="71">IF(W37="","",W37/$M37-1)</f>
        <v/>
      </c>
      <c r="S37" s="1130"/>
      <c r="T37" s="1134">
        <v>975</v>
      </c>
      <c r="U37" s="1131"/>
      <c r="V37" s="1131">
        <v>960</v>
      </c>
      <c r="W37" s="178"/>
      <c r="X37" s="1130"/>
      <c r="Y37" s="1129">
        <f>IF(T37="","",CEILING(T37*1.01,1))</f>
        <v>985</v>
      </c>
      <c r="Z37" s="1130" t="str">
        <f t="shared" ref="Z37:Z38" si="72">IF(U37="","",CEILING(U37*1.015,1))</f>
        <v/>
      </c>
      <c r="AA37" s="1130">
        <f>IF(V37="","",CEILING(V37*1.01,1))</f>
        <v>970</v>
      </c>
      <c r="AB37" s="1154" t="str">
        <f t="shared" ref="AB37" si="73">IF(W37="","",CEILING(W37*1.015,1))</f>
        <v/>
      </c>
      <c r="AC37" s="8"/>
      <c r="AD37" s="1130"/>
    </row>
    <row r="38" spans="1:30" s="577" customFormat="1" ht="16" x14ac:dyDescent="0.2">
      <c r="A38" s="175" t="s">
        <v>20</v>
      </c>
      <c r="B38" s="8" t="s">
        <v>2387</v>
      </c>
      <c r="C38" s="695" t="s">
        <v>2390</v>
      </c>
      <c r="D38" s="695" t="str">
        <f>VLOOKUP(C38,'Items in Tally'!$A$2:$D$4982,2,FALSE)</f>
        <v>14 PC</v>
      </c>
      <c r="E38" s="695">
        <v>4</v>
      </c>
      <c r="F38" s="782">
        <v>14</v>
      </c>
      <c r="G38" s="8" t="s">
        <v>2330</v>
      </c>
      <c r="H38" s="1130">
        <v>12000</v>
      </c>
      <c r="I38" s="1130">
        <v>8</v>
      </c>
      <c r="J38" s="1130">
        <v>29</v>
      </c>
      <c r="K38" s="405">
        <v>45682</v>
      </c>
      <c r="L38" s="125">
        <v>9.02</v>
      </c>
      <c r="M38" s="1154">
        <v>946</v>
      </c>
      <c r="N38" s="1130"/>
      <c r="O38" s="9">
        <f t="shared" ref="O38" si="74">IF(T38="","",T38/$M38-1)</f>
        <v>6.7653276955602637E-2</v>
      </c>
      <c r="P38" s="9" t="str">
        <f t="shared" ref="P38" si="75">IF(U38="","",U38/$M38-1)</f>
        <v/>
      </c>
      <c r="Q38" s="9">
        <f t="shared" ref="Q38" si="76">IF(V38="","",V38/$M38-1)</f>
        <v>5.1797040169133224E-2</v>
      </c>
      <c r="R38" s="9" t="str">
        <f t="shared" ref="R38" si="77">IF(W38="","",W38/$M38-1)</f>
        <v/>
      </c>
      <c r="S38" s="1130"/>
      <c r="T38" s="1134">
        <v>1010</v>
      </c>
      <c r="U38" s="1131"/>
      <c r="V38" s="1131">
        <v>995</v>
      </c>
      <c r="W38" s="178"/>
      <c r="X38" s="1130"/>
      <c r="Y38" s="1129">
        <f>IF(T38="","",CEILING(T38*1.01,1))</f>
        <v>1021</v>
      </c>
      <c r="Z38" s="1130" t="str">
        <f t="shared" si="72"/>
        <v/>
      </c>
      <c r="AA38" s="1130">
        <f>IF(V38="","",CEILING(V38*1.01,1))</f>
        <v>1005</v>
      </c>
      <c r="AB38" s="1154" t="str">
        <f t="shared" ref="AB38" si="78">IF(W38="","",CEILING(W38*1.015,1))</f>
        <v/>
      </c>
      <c r="AC38" s="8"/>
      <c r="AD38" s="1130"/>
    </row>
    <row r="39" spans="1:30" s="577" customFormat="1" ht="16" x14ac:dyDescent="0.2">
      <c r="A39" s="175" t="s">
        <v>20</v>
      </c>
      <c r="B39" s="8" t="s">
        <v>2391</v>
      </c>
      <c r="C39" s="695" t="s">
        <v>2392</v>
      </c>
      <c r="D39" s="695" t="str">
        <f>VLOOKUP(C39,'Items in Tally'!$A$2:$D$4982,2,FALSE)</f>
        <v>40 PC</v>
      </c>
      <c r="E39" s="695">
        <v>30</v>
      </c>
      <c r="F39" s="782">
        <v>40</v>
      </c>
      <c r="G39" s="8" t="s">
        <v>2327</v>
      </c>
      <c r="H39" s="1130">
        <v>1600</v>
      </c>
      <c r="I39" s="1130">
        <v>20</v>
      </c>
      <c r="J39" s="1130">
        <v>15</v>
      </c>
      <c r="K39" s="459">
        <v>45772</v>
      </c>
      <c r="L39" s="125">
        <v>1.55</v>
      </c>
      <c r="M39" s="1154">
        <v>158</v>
      </c>
      <c r="N39" s="1130"/>
      <c r="O39" s="9"/>
      <c r="P39" s="9"/>
      <c r="Q39" s="9"/>
      <c r="R39" s="9"/>
      <c r="S39" s="1130"/>
      <c r="T39" s="1134">
        <v>215</v>
      </c>
      <c r="U39" s="1131">
        <v>205</v>
      </c>
      <c r="V39" s="1131">
        <v>195</v>
      </c>
      <c r="W39" s="178"/>
      <c r="X39" s="1130"/>
      <c r="Y39" s="1129">
        <f t="shared" ref="Y39:Y40" si="79">ROUND(T39*1.01,0)</f>
        <v>217</v>
      </c>
      <c r="Z39" s="1130">
        <f t="shared" ref="Z39:Z40" si="80">ROUND(U39*1.01,0)</f>
        <v>207</v>
      </c>
      <c r="AA39" s="1130">
        <f t="shared" ref="AA39:AA40" si="81">ROUND(V39*1.01,0)</f>
        <v>197</v>
      </c>
      <c r="AB39" s="1154"/>
      <c r="AC39" s="8"/>
      <c r="AD39" s="1130">
        <v>190</v>
      </c>
    </row>
    <row r="40" spans="1:30" s="577" customFormat="1" ht="16" x14ac:dyDescent="0.2">
      <c r="A40" s="175" t="s">
        <v>20</v>
      </c>
      <c r="B40" s="8" t="s">
        <v>2393</v>
      </c>
      <c r="C40" s="695" t="s">
        <v>2394</v>
      </c>
      <c r="D40" s="695" t="str">
        <f>VLOOKUP(C40,'Items in Tally'!$A$2:$D$4982,2,FALSE)</f>
        <v>381 PC</v>
      </c>
      <c r="E40" s="695">
        <v>300</v>
      </c>
      <c r="F40" s="782">
        <v>215</v>
      </c>
      <c r="G40" s="8" t="s">
        <v>2327</v>
      </c>
      <c r="H40" s="1130">
        <v>1400</v>
      </c>
      <c r="I40" s="1130">
        <v>20</v>
      </c>
      <c r="J40" s="1130">
        <v>15</v>
      </c>
      <c r="K40" s="459">
        <v>45772</v>
      </c>
      <c r="L40" s="125">
        <v>1.53</v>
      </c>
      <c r="M40" s="1154">
        <v>156</v>
      </c>
      <c r="N40" s="1130"/>
      <c r="O40" s="9">
        <f t="shared" ref="O40:R40" si="82">IF(T40="","",T40/$M40-1)</f>
        <v>0.25</v>
      </c>
      <c r="P40" s="9">
        <f t="shared" si="82"/>
        <v>0.1858974358974359</v>
      </c>
      <c r="Q40" s="9">
        <f t="shared" si="82"/>
        <v>0.14102564102564097</v>
      </c>
      <c r="R40" s="9">
        <f t="shared" si="82"/>
        <v>0.12820512820512819</v>
      </c>
      <c r="S40" s="1130"/>
      <c r="T40" s="1134">
        <v>195</v>
      </c>
      <c r="U40" s="1131">
        <v>185</v>
      </c>
      <c r="V40" s="1131">
        <v>178</v>
      </c>
      <c r="W40" s="178">
        <v>176</v>
      </c>
      <c r="X40" s="1130"/>
      <c r="Y40" s="1129">
        <f t="shared" si="79"/>
        <v>197</v>
      </c>
      <c r="Z40" s="1130">
        <f t="shared" si="80"/>
        <v>187</v>
      </c>
      <c r="AA40" s="1130">
        <f t="shared" si="81"/>
        <v>180</v>
      </c>
      <c r="AB40" s="1154">
        <f t="shared" ref="AB40" si="83">ROUND(W40*1.01,0)</f>
        <v>178</v>
      </c>
      <c r="AC40" s="8"/>
      <c r="AD40" s="1130">
        <v>174</v>
      </c>
    </row>
    <row r="41" spans="1:30" s="578" customFormat="1" ht="16" x14ac:dyDescent="0.2">
      <c r="A41" s="171" t="s">
        <v>20</v>
      </c>
      <c r="B41" s="5" t="s">
        <v>2395</v>
      </c>
      <c r="C41" s="705" t="s">
        <v>2396</v>
      </c>
      <c r="D41" s="705" t="str">
        <f>VLOOKUP(C41,'Items in Tally'!$A$2:$D$4982,2,FALSE)</f>
        <v> </v>
      </c>
      <c r="E41" s="705"/>
      <c r="F41" s="783"/>
      <c r="G41" s="5" t="s">
        <v>2327</v>
      </c>
      <c r="H41" s="1150">
        <v>1400</v>
      </c>
      <c r="I41" s="1150">
        <v>20</v>
      </c>
      <c r="J41" s="1150">
        <v>15</v>
      </c>
      <c r="K41" s="456">
        <v>45161</v>
      </c>
      <c r="L41" s="133">
        <v>2</v>
      </c>
      <c r="M41" s="1045">
        <v>174</v>
      </c>
      <c r="N41" s="1150"/>
      <c r="O41" s="6">
        <f t="shared" ref="O41:R41" si="84">IF(T41="","",T41/$M41-1)</f>
        <v>0.26436781609195403</v>
      </c>
      <c r="P41" s="6">
        <f t="shared" si="84"/>
        <v>0.2068965517241379</v>
      </c>
      <c r="Q41" s="6">
        <f t="shared" si="84"/>
        <v>0.14942528735632177</v>
      </c>
      <c r="R41" s="6">
        <f t="shared" si="84"/>
        <v>0.1206896551724137</v>
      </c>
      <c r="S41" s="1150"/>
      <c r="T41" s="1152">
        <v>220</v>
      </c>
      <c r="U41" s="1148">
        <v>210</v>
      </c>
      <c r="V41" s="1148">
        <v>200</v>
      </c>
      <c r="W41" s="173">
        <v>195</v>
      </c>
      <c r="X41" s="1150"/>
      <c r="Y41" s="1122">
        <f>ROUND(T41*1.01,0)</f>
        <v>222</v>
      </c>
      <c r="Z41" s="1150">
        <f>ROUND(U41*1.01,0)</f>
        <v>212</v>
      </c>
      <c r="AA41" s="1150">
        <f>ROUND(V41*1.01,0)</f>
        <v>202</v>
      </c>
      <c r="AB41" s="1045">
        <f>ROUND(W41*1.01,0)</f>
        <v>197</v>
      </c>
      <c r="AC41" s="5"/>
      <c r="AD41" s="1150"/>
    </row>
    <row r="42" spans="1:30" s="577" customFormat="1" ht="15.75" customHeight="1" x14ac:dyDescent="0.2">
      <c r="A42" s="175" t="s">
        <v>20</v>
      </c>
      <c r="B42" s="8" t="s">
        <v>2397</v>
      </c>
      <c r="C42" s="695" t="s">
        <v>2398</v>
      </c>
      <c r="D42" s="695" t="str">
        <f>VLOOKUP(C42,'Items in Tally'!$A$2:$D$4982,2,FALSE)</f>
        <v>254 PC</v>
      </c>
      <c r="E42" s="695">
        <v>120</v>
      </c>
      <c r="F42" s="782">
        <v>45</v>
      </c>
      <c r="G42" s="8" t="s">
        <v>2330</v>
      </c>
      <c r="H42" s="1130">
        <v>1400</v>
      </c>
      <c r="I42" s="1130">
        <v>20</v>
      </c>
      <c r="J42" s="1130">
        <v>18</v>
      </c>
      <c r="K42" s="405">
        <v>45772</v>
      </c>
      <c r="L42" s="125">
        <v>1.63</v>
      </c>
      <c r="M42" s="1154">
        <v>166</v>
      </c>
      <c r="N42" s="1130"/>
      <c r="O42" s="9">
        <f t="shared" ref="O42:R42" si="85">IF(T42="","",T42/$M42-1)</f>
        <v>0.26506024096385539</v>
      </c>
      <c r="P42" s="9">
        <f t="shared" si="85"/>
        <v>0.20481927710843384</v>
      </c>
      <c r="Q42" s="9">
        <f t="shared" si="85"/>
        <v>0.16265060240963858</v>
      </c>
      <c r="R42" s="9" t="str">
        <f t="shared" si="85"/>
        <v/>
      </c>
      <c r="S42" s="1130"/>
      <c r="T42" s="1134">
        <v>210</v>
      </c>
      <c r="U42" s="1131">
        <v>200</v>
      </c>
      <c r="V42" s="1131">
        <v>193</v>
      </c>
      <c r="W42" s="178"/>
      <c r="X42" s="1130"/>
      <c r="Y42" s="1129">
        <f t="shared" ref="Y42" si="86">ROUND(T42*1.01,0)</f>
        <v>212</v>
      </c>
      <c r="Z42" s="1130">
        <f t="shared" ref="Z42" si="87">ROUND(U42*1.01,0)</f>
        <v>202</v>
      </c>
      <c r="AA42" s="1130">
        <f t="shared" ref="AA42" si="88">ROUND(V42*1.01,0)</f>
        <v>195</v>
      </c>
      <c r="AB42" s="1154"/>
      <c r="AC42" s="8"/>
      <c r="AD42" s="1130"/>
    </row>
    <row r="43" spans="1:30" s="577" customFormat="1" ht="15.75" customHeight="1" x14ac:dyDescent="0.2">
      <c r="A43" s="175" t="s">
        <v>20</v>
      </c>
      <c r="B43" s="8" t="s">
        <v>2399</v>
      </c>
      <c r="C43" s="695" t="s">
        <v>2400</v>
      </c>
      <c r="D43" s="695" t="str">
        <f>VLOOKUP(C43,'Items in Tally'!$A$2:$D$4982,2,FALSE)</f>
        <v>93 PC</v>
      </c>
      <c r="E43" s="695">
        <v>140</v>
      </c>
      <c r="F43" s="782">
        <v>6</v>
      </c>
      <c r="G43" s="8" t="s">
        <v>2332</v>
      </c>
      <c r="H43" s="1130">
        <v>1400</v>
      </c>
      <c r="I43" s="1130">
        <v>20</v>
      </c>
      <c r="J43" s="1130">
        <v>18</v>
      </c>
      <c r="K43" s="459">
        <v>45772</v>
      </c>
      <c r="L43" s="125">
        <v>1.63</v>
      </c>
      <c r="M43" s="1154">
        <v>166</v>
      </c>
      <c r="N43" s="8"/>
      <c r="O43" s="9">
        <f t="shared" ref="O43:R43" si="89">IF(T43="","",T43/$M43-1)</f>
        <v>0.26506024096385539</v>
      </c>
      <c r="P43" s="9">
        <f t="shared" si="89"/>
        <v>0.20481927710843384</v>
      </c>
      <c r="Q43" s="9">
        <f t="shared" si="89"/>
        <v>0.16265060240963858</v>
      </c>
      <c r="R43" s="9" t="str">
        <f t="shared" si="89"/>
        <v/>
      </c>
      <c r="S43" s="1130"/>
      <c r="T43" s="1134">
        <v>210</v>
      </c>
      <c r="U43" s="1131">
        <v>200</v>
      </c>
      <c r="V43" s="1131">
        <v>193</v>
      </c>
      <c r="W43" s="178"/>
      <c r="X43" s="1130"/>
      <c r="Y43" s="1129">
        <f t="shared" ref="Y43:AA48" si="90">ROUND(T43*1.01,0)</f>
        <v>212</v>
      </c>
      <c r="Z43" s="1130">
        <f t="shared" si="90"/>
        <v>202</v>
      </c>
      <c r="AA43" s="1130">
        <f t="shared" si="90"/>
        <v>195</v>
      </c>
      <c r="AB43" s="1154"/>
      <c r="AC43" s="8"/>
      <c r="AD43" s="1130"/>
    </row>
    <row r="44" spans="1:30" s="578" customFormat="1" ht="15.75" customHeight="1" x14ac:dyDescent="0.2">
      <c r="A44" s="171" t="s">
        <v>20</v>
      </c>
      <c r="B44" s="5" t="s">
        <v>2401</v>
      </c>
      <c r="C44" s="705" t="s">
        <v>2402</v>
      </c>
      <c r="D44" s="694" t="str">
        <f>VLOOKUP(C44,'Items in Tally'!$A$2:$D$4982,2,FALSE)</f>
        <v>5 PC</v>
      </c>
      <c r="E44" s="705"/>
      <c r="F44" s="783"/>
      <c r="G44" s="5" t="s">
        <v>2327</v>
      </c>
      <c r="H44" s="1150">
        <v>12000</v>
      </c>
      <c r="I44" s="1150">
        <v>25</v>
      </c>
      <c r="J44" s="1150">
        <v>15</v>
      </c>
      <c r="K44" s="401">
        <v>45497</v>
      </c>
      <c r="L44" s="133">
        <v>2.2000000000000002</v>
      </c>
      <c r="M44" s="1045">
        <v>206</v>
      </c>
      <c r="N44" s="5"/>
      <c r="O44" s="6">
        <f t="shared" ref="O44:R44" si="91">IF(T44="","",T44/$M44-1)</f>
        <v>0.16504854368932032</v>
      </c>
      <c r="P44" s="6">
        <f t="shared" si="91"/>
        <v>0.11650485436893199</v>
      </c>
      <c r="Q44" s="6">
        <f t="shared" si="91"/>
        <v>6.7961165048543659E-2</v>
      </c>
      <c r="R44" s="6" t="str">
        <f t="shared" si="91"/>
        <v/>
      </c>
      <c r="S44" s="1150"/>
      <c r="T44" s="1152">
        <v>240</v>
      </c>
      <c r="U44" s="1148">
        <v>230</v>
      </c>
      <c r="V44" s="1148">
        <v>220</v>
      </c>
      <c r="W44" s="173"/>
      <c r="X44" s="1150"/>
      <c r="Y44" s="1122">
        <f t="shared" si="90"/>
        <v>242</v>
      </c>
      <c r="Z44" s="1150">
        <f t="shared" si="90"/>
        <v>232</v>
      </c>
      <c r="AA44" s="1150">
        <f t="shared" si="90"/>
        <v>222</v>
      </c>
      <c r="AB44" s="1045"/>
      <c r="AC44" s="5"/>
      <c r="AD44" s="1150"/>
    </row>
    <row r="45" spans="1:30" s="577" customFormat="1" ht="15.75" customHeight="1" x14ac:dyDescent="0.2">
      <c r="A45" s="175" t="s">
        <v>20</v>
      </c>
      <c r="B45" s="8" t="s">
        <v>2403</v>
      </c>
      <c r="C45" s="695" t="s">
        <v>2404</v>
      </c>
      <c r="D45" s="695" t="str">
        <f>VLOOKUP(C45,'Items in Tally'!$A$2:$D$4982,2,FALSE)</f>
        <v>224 PC</v>
      </c>
      <c r="E45" s="695">
        <v>125</v>
      </c>
      <c r="F45" s="782">
        <v>9</v>
      </c>
      <c r="G45" s="8" t="s">
        <v>2327</v>
      </c>
      <c r="H45" s="1130">
        <v>12000</v>
      </c>
      <c r="I45" s="1130">
        <v>30</v>
      </c>
      <c r="J45" s="1130">
        <v>20</v>
      </c>
      <c r="K45" s="459">
        <v>45772</v>
      </c>
      <c r="L45" s="125">
        <v>1.8</v>
      </c>
      <c r="M45" s="1154">
        <v>165</v>
      </c>
      <c r="N45" s="8"/>
      <c r="O45" s="9">
        <f t="shared" ref="O45" si="92">IF(T45="","",T45/$M45-1)</f>
        <v>0.33333333333333326</v>
      </c>
      <c r="P45" s="9">
        <f t="shared" ref="P45" si="93">IF(U45="","",U45/$M45-1)</f>
        <v>0.27272727272727271</v>
      </c>
      <c r="Q45" s="9">
        <f t="shared" ref="Q45" si="94">IF(V45="","",V45/$M45-1)</f>
        <v>0.21212121212121215</v>
      </c>
      <c r="R45" s="9" t="str">
        <f t="shared" ref="R45" si="95">IF(W45="","",W45/$M45-1)</f>
        <v/>
      </c>
      <c r="S45" s="1130"/>
      <c r="T45" s="1134">
        <v>220</v>
      </c>
      <c r="U45" s="1131">
        <v>210</v>
      </c>
      <c r="V45" s="1131">
        <v>200</v>
      </c>
      <c r="W45" s="178"/>
      <c r="X45" s="1130"/>
      <c r="Y45" s="1129">
        <f t="shared" si="90"/>
        <v>222</v>
      </c>
      <c r="Z45" s="1130">
        <f t="shared" si="90"/>
        <v>212</v>
      </c>
      <c r="AA45" s="1130">
        <f t="shared" si="90"/>
        <v>202</v>
      </c>
      <c r="AB45" s="1154"/>
      <c r="AC45" s="8"/>
      <c r="AD45" s="1130"/>
    </row>
    <row r="46" spans="1:30" s="578" customFormat="1" ht="15.75" customHeight="1" x14ac:dyDescent="0.2">
      <c r="A46" s="171" t="s">
        <v>20</v>
      </c>
      <c r="B46" s="5" t="s">
        <v>2405</v>
      </c>
      <c r="C46" s="705" t="s">
        <v>2406</v>
      </c>
      <c r="D46" s="694" t="str">
        <f>VLOOKUP(C46,'Items in Tally'!$A$2:$D$4982,2,FALSE)</f>
        <v> </v>
      </c>
      <c r="E46" s="705">
        <v>50</v>
      </c>
      <c r="F46" s="783"/>
      <c r="G46" s="5" t="s">
        <v>2330</v>
      </c>
      <c r="H46" s="1150">
        <v>12000</v>
      </c>
      <c r="I46" s="1150">
        <v>20</v>
      </c>
      <c r="J46" s="1150">
        <v>10</v>
      </c>
      <c r="K46" s="401">
        <v>45741</v>
      </c>
      <c r="L46" s="133">
        <v>2.2000000000000002</v>
      </c>
      <c r="M46" s="1045">
        <v>204</v>
      </c>
      <c r="N46" s="5"/>
      <c r="O46" s="6">
        <f t="shared" ref="O46:R46" si="96">IF(T46="","",T46/$M46-1)</f>
        <v>0.22549019607843146</v>
      </c>
      <c r="P46" s="6">
        <f t="shared" si="96"/>
        <v>0.17647058823529416</v>
      </c>
      <c r="Q46" s="6">
        <f t="shared" si="96"/>
        <v>0.12745098039215685</v>
      </c>
      <c r="R46" s="6" t="str">
        <f t="shared" si="96"/>
        <v/>
      </c>
      <c r="S46" s="1150"/>
      <c r="T46" s="1152">
        <v>250</v>
      </c>
      <c r="U46" s="1148">
        <v>240</v>
      </c>
      <c r="V46" s="1148">
        <v>230</v>
      </c>
      <c r="W46" s="173"/>
      <c r="X46" s="1150"/>
      <c r="Y46" s="1122">
        <f t="shared" si="90"/>
        <v>253</v>
      </c>
      <c r="Z46" s="1150">
        <f t="shared" si="90"/>
        <v>242</v>
      </c>
      <c r="AA46" s="1150">
        <f t="shared" si="90"/>
        <v>232</v>
      </c>
      <c r="AB46" s="1045" t="str">
        <f t="shared" ref="AB46" si="97">IF(W46="","",CEILING(W46*1.015,1))</f>
        <v/>
      </c>
      <c r="AC46" s="5"/>
      <c r="AD46" s="1150"/>
    </row>
    <row r="47" spans="1:30" s="578" customFormat="1" ht="15.75" customHeight="1" x14ac:dyDescent="0.2">
      <c r="A47" s="171" t="s">
        <v>20</v>
      </c>
      <c r="B47" s="5" t="s">
        <v>2405</v>
      </c>
      <c r="C47" s="705" t="s">
        <v>2407</v>
      </c>
      <c r="D47" s="694" t="str">
        <f>VLOOKUP(C47,'Items in Tally'!$A$2:$D$4982,2,FALSE)</f>
        <v> </v>
      </c>
      <c r="E47" s="705"/>
      <c r="F47" s="783"/>
      <c r="G47" s="5" t="s">
        <v>2332</v>
      </c>
      <c r="H47" s="1150">
        <v>12000</v>
      </c>
      <c r="I47" s="1150">
        <v>20</v>
      </c>
      <c r="J47" s="1150">
        <v>10</v>
      </c>
      <c r="K47" s="401">
        <v>45497</v>
      </c>
      <c r="L47" s="133">
        <v>2.2999999999999998</v>
      </c>
      <c r="M47" s="1045">
        <v>206</v>
      </c>
      <c r="N47" s="5"/>
      <c r="O47" s="6">
        <f t="shared" ref="O47:R47" si="98">IF(T47="","",T47/$M47-1)</f>
        <v>0.23786407766990281</v>
      </c>
      <c r="P47" s="6">
        <f t="shared" si="98"/>
        <v>0.18932038834951448</v>
      </c>
      <c r="Q47" s="6">
        <f t="shared" si="98"/>
        <v>0.14077669902912615</v>
      </c>
      <c r="R47" s="6" t="str">
        <f t="shared" si="98"/>
        <v/>
      </c>
      <c r="S47" s="1150"/>
      <c r="T47" s="1152">
        <v>255</v>
      </c>
      <c r="U47" s="1148">
        <v>245</v>
      </c>
      <c r="V47" s="1148">
        <v>235</v>
      </c>
      <c r="W47" s="173"/>
      <c r="X47" s="1150"/>
      <c r="Y47" s="1122">
        <f t="shared" si="90"/>
        <v>258</v>
      </c>
      <c r="Z47" s="1150">
        <f t="shared" si="90"/>
        <v>247</v>
      </c>
      <c r="AA47" s="1150">
        <f t="shared" si="90"/>
        <v>237</v>
      </c>
      <c r="AB47" s="1045" t="str">
        <f t="shared" ref="AB47" si="99">IF(W47="","",CEILING(W47*1.015,1))</f>
        <v/>
      </c>
      <c r="AC47" s="5"/>
      <c r="AD47" s="1150"/>
    </row>
    <row r="48" spans="1:30" s="577" customFormat="1" ht="15.75" customHeight="1" x14ac:dyDescent="0.2">
      <c r="A48" s="175" t="s">
        <v>20</v>
      </c>
      <c r="B48" s="8" t="s">
        <v>2408</v>
      </c>
      <c r="C48" s="695" t="s">
        <v>2409</v>
      </c>
      <c r="D48" s="694" t="str">
        <f>VLOOKUP(C48,'Items in Tally'!$A$2:$D$4982,2,FALSE)</f>
        <v>140 PC</v>
      </c>
      <c r="E48" s="695">
        <v>50</v>
      </c>
      <c r="F48" s="782">
        <v>0</v>
      </c>
      <c r="G48" s="8" t="s">
        <v>2332</v>
      </c>
      <c r="H48" s="1130">
        <v>12000</v>
      </c>
      <c r="I48" s="1130">
        <v>30</v>
      </c>
      <c r="J48" s="1130">
        <v>22</v>
      </c>
      <c r="K48" s="405">
        <v>45772</v>
      </c>
      <c r="L48" s="125">
        <v>1.9</v>
      </c>
      <c r="M48" s="1154">
        <v>173</v>
      </c>
      <c r="N48" s="8"/>
      <c r="O48" s="9">
        <f t="shared" ref="O48" si="100">IF(T48="","",T48/$M48-1)</f>
        <v>0.35838150289017334</v>
      </c>
      <c r="P48" s="9">
        <f t="shared" ref="P48" si="101">IF(U48="","",U48/$M48-1)</f>
        <v>0.300578034682081</v>
      </c>
      <c r="Q48" s="9">
        <f t="shared" ref="Q48" si="102">IF(V48="","",V48/$M48-1)</f>
        <v>0.24277456647398843</v>
      </c>
      <c r="R48" s="9" t="str">
        <f t="shared" ref="R48" si="103">IF(W48="","",W48/$M48-1)</f>
        <v/>
      </c>
      <c r="S48" s="1130"/>
      <c r="T48" s="1134">
        <v>235</v>
      </c>
      <c r="U48" s="1131">
        <v>225</v>
      </c>
      <c r="V48" s="1131">
        <v>215</v>
      </c>
      <c r="W48" s="178"/>
      <c r="X48" s="1130"/>
      <c r="Y48" s="1129">
        <f t="shared" si="90"/>
        <v>237</v>
      </c>
      <c r="Z48" s="1130">
        <f t="shared" si="90"/>
        <v>227</v>
      </c>
      <c r="AA48" s="1130">
        <f t="shared" si="90"/>
        <v>217</v>
      </c>
      <c r="AB48" s="1154" t="str">
        <f t="shared" ref="AB48" si="104">IF(W48="","",CEILING(W48*1.015,1))</f>
        <v/>
      </c>
      <c r="AC48" s="8"/>
      <c r="AD48" s="1130"/>
    </row>
    <row r="49" spans="1:30" s="577" customFormat="1" ht="15.75" customHeight="1" x14ac:dyDescent="0.2">
      <c r="A49" s="175" t="s">
        <v>20</v>
      </c>
      <c r="B49" s="8" t="s">
        <v>2410</v>
      </c>
      <c r="C49" s="695" t="s">
        <v>2411</v>
      </c>
      <c r="D49" s="695" t="str">
        <f>VLOOKUP(C49,'Items in Tally'!$A$2:$D$4982,2,FALSE)</f>
        <v>23 PC</v>
      </c>
      <c r="E49" s="695"/>
      <c r="F49" s="782" t="s">
        <v>712</v>
      </c>
      <c r="G49" s="8" t="s">
        <v>2327</v>
      </c>
      <c r="H49" s="1130">
        <v>3000</v>
      </c>
      <c r="I49" s="1130">
        <v>12</v>
      </c>
      <c r="J49" s="1130">
        <v>14</v>
      </c>
      <c r="K49" s="405">
        <v>45682</v>
      </c>
      <c r="L49" s="125">
        <v>2.9</v>
      </c>
      <c r="M49" s="1154">
        <v>306</v>
      </c>
      <c r="N49" s="75"/>
      <c r="O49" s="9">
        <f t="shared" ref="O49:R49" si="105">IF(T49="","",T49/$M49-1)</f>
        <v>4.5751633986928164E-2</v>
      </c>
      <c r="P49" s="9" t="str">
        <f t="shared" si="105"/>
        <v/>
      </c>
      <c r="Q49" s="9" t="str">
        <f t="shared" si="105"/>
        <v/>
      </c>
      <c r="R49" s="9" t="str">
        <f t="shared" si="105"/>
        <v/>
      </c>
      <c r="S49" s="1130"/>
      <c r="T49" s="1134">
        <v>320</v>
      </c>
      <c r="U49" s="1131"/>
      <c r="V49" s="1131"/>
      <c r="W49" s="178"/>
      <c r="X49" s="1130"/>
      <c r="Y49" s="1129">
        <f>IF(T49="","",CEILING(T49*1.01,1))</f>
        <v>324</v>
      </c>
      <c r="Z49" s="1130" t="str">
        <f>IF(U49="","",CEILING(U49*1.01,1))</f>
        <v/>
      </c>
      <c r="AA49" s="1130" t="str">
        <f>IF(V49="","",CEILING(V49*1.01,1))</f>
        <v/>
      </c>
      <c r="AB49" s="1154" t="str">
        <f>IF(W49="","",CEILING(W49*1.01,1))</f>
        <v/>
      </c>
      <c r="AC49" s="8"/>
      <c r="AD49" s="1130"/>
    </row>
    <row r="50" spans="1:30" s="624" customFormat="1" ht="15.75" customHeight="1" x14ac:dyDescent="0.2">
      <c r="A50" s="536" t="s">
        <v>20</v>
      </c>
      <c r="B50" s="119" t="s">
        <v>2412</v>
      </c>
      <c r="C50" s="708" t="s">
        <v>2413</v>
      </c>
      <c r="D50" s="694" t="str">
        <f>VLOOKUP(C50,'Items in Tally'!$A$2:$D$4982,2,FALSE)</f>
        <v>505 PC</v>
      </c>
      <c r="E50" s="708">
        <v>400</v>
      </c>
      <c r="F50" s="784">
        <v>840</v>
      </c>
      <c r="G50" s="119" t="s">
        <v>2327</v>
      </c>
      <c r="H50" s="1157">
        <v>3000</v>
      </c>
      <c r="I50" s="1157">
        <v>10</v>
      </c>
      <c r="J50" s="1157">
        <v>12</v>
      </c>
      <c r="K50" s="685">
        <v>45741</v>
      </c>
      <c r="L50" s="586">
        <v>2.7</v>
      </c>
      <c r="M50" s="539">
        <v>275</v>
      </c>
      <c r="N50" s="590"/>
      <c r="O50" s="120"/>
      <c r="P50" s="120"/>
      <c r="Q50" s="120"/>
      <c r="R50" s="120"/>
      <c r="S50" s="1157"/>
      <c r="T50" s="1163">
        <v>315</v>
      </c>
      <c r="U50" s="1164"/>
      <c r="V50" s="1164">
        <v>305</v>
      </c>
      <c r="W50" s="589">
        <v>300</v>
      </c>
      <c r="X50" s="1157"/>
      <c r="Y50" s="1159">
        <f t="shared" ref="Y50" si="106">ROUND(T50*1.01,0)</f>
        <v>318</v>
      </c>
      <c r="Z50" s="1157"/>
      <c r="AA50" s="1157">
        <f t="shared" ref="AA50" si="107">ROUND(V50*1.01,0)</f>
        <v>308</v>
      </c>
      <c r="AB50" s="539">
        <f t="shared" ref="AB50" si="108">ROUND(W50*1.01,0)</f>
        <v>303</v>
      </c>
      <c r="AC50" s="119"/>
      <c r="AD50" s="1157">
        <v>297</v>
      </c>
    </row>
    <row r="51" spans="1:30" s="578" customFormat="1" ht="15.75" customHeight="1" x14ac:dyDescent="0.2">
      <c r="A51" s="171" t="s">
        <v>20</v>
      </c>
      <c r="B51" s="5" t="s">
        <v>2412</v>
      </c>
      <c r="C51" s="705" t="s">
        <v>2414</v>
      </c>
      <c r="D51" s="694" t="str">
        <f>VLOOKUP(C51,'Items in Tally'!$A$2:$D$4982,2,FALSE)</f>
        <v> </v>
      </c>
      <c r="E51" s="705"/>
      <c r="F51" s="783"/>
      <c r="G51" s="5" t="s">
        <v>2332</v>
      </c>
      <c r="H51" s="1150">
        <v>3000</v>
      </c>
      <c r="I51" s="1150">
        <v>15</v>
      </c>
      <c r="J51" s="1150">
        <v>15</v>
      </c>
      <c r="K51" s="401">
        <v>45650</v>
      </c>
      <c r="L51" s="133">
        <v>3</v>
      </c>
      <c r="M51" s="1045">
        <v>305</v>
      </c>
      <c r="N51" s="39"/>
      <c r="O51" s="6"/>
      <c r="P51" s="6"/>
      <c r="Q51" s="6"/>
      <c r="R51" s="6"/>
      <c r="S51" s="1150"/>
      <c r="T51" s="1152">
        <v>340</v>
      </c>
      <c r="U51" s="1148"/>
      <c r="V51" s="1148">
        <v>330</v>
      </c>
      <c r="W51" s="173"/>
      <c r="X51" s="1150"/>
      <c r="Y51" s="1122">
        <f>IF(T51="","",CEILING(T51*1.01,1))</f>
        <v>344</v>
      </c>
      <c r="Z51" s="1150" t="str">
        <f>IF(U51="","",CEILING(U51*1.01,1))</f>
        <v/>
      </c>
      <c r="AA51" s="1150">
        <f>IF(V51="","",CEILING(V51*1.01,1))</f>
        <v>334</v>
      </c>
      <c r="AB51" s="1045"/>
      <c r="AC51" s="5"/>
      <c r="AD51" s="1150"/>
    </row>
    <row r="52" spans="1:30" s="577" customFormat="1" ht="15.75" customHeight="1" x14ac:dyDescent="0.2">
      <c r="A52" s="175" t="s">
        <v>20</v>
      </c>
      <c r="B52" s="8" t="s">
        <v>2415</v>
      </c>
      <c r="C52" s="695" t="s">
        <v>2416</v>
      </c>
      <c r="D52" s="695" t="str">
        <f>VLOOKUP(C52,'Items in Tally'!$A$2:$D$4982,2,FALSE)</f>
        <v>96 PC</v>
      </c>
      <c r="E52" s="695">
        <v>160</v>
      </c>
      <c r="F52" s="782">
        <v>120</v>
      </c>
      <c r="G52" s="8" t="s">
        <v>2330</v>
      </c>
      <c r="H52" s="1130">
        <v>3000</v>
      </c>
      <c r="I52" s="1130">
        <v>10</v>
      </c>
      <c r="J52" s="1130">
        <v>13</v>
      </c>
      <c r="K52" s="405">
        <v>45682</v>
      </c>
      <c r="L52" s="125">
        <v>3.02</v>
      </c>
      <c r="M52" s="1154">
        <v>318</v>
      </c>
      <c r="N52" s="75"/>
      <c r="O52" s="9">
        <f t="shared" ref="O52:R52" si="109">IF(T52="","",T52/$M52-1)</f>
        <v>6.9182389937106903E-2</v>
      </c>
      <c r="P52" s="9" t="str">
        <f t="shared" si="109"/>
        <v/>
      </c>
      <c r="Q52" s="9">
        <f t="shared" si="109"/>
        <v>3.7735849056603765E-2</v>
      </c>
      <c r="R52" s="9" t="str">
        <f t="shared" si="109"/>
        <v/>
      </c>
      <c r="S52" s="1130"/>
      <c r="T52" s="1134">
        <v>340</v>
      </c>
      <c r="U52" s="1131"/>
      <c r="V52" s="1131">
        <v>330</v>
      </c>
      <c r="W52" s="178"/>
      <c r="X52" s="1130"/>
      <c r="Y52" s="1129">
        <f t="shared" ref="Y52:Y54" si="110">ROUND(T52*1.01,0)</f>
        <v>343</v>
      </c>
      <c r="Z52" s="1130"/>
      <c r="AA52" s="1130">
        <f t="shared" ref="AA52:AA54" si="111">ROUND(V52*1.01,0)</f>
        <v>333</v>
      </c>
      <c r="AB52" s="1154" t="str">
        <f t="shared" ref="AB52" si="112">IF(W52="","",CEILING(W52*1.015,1))</f>
        <v/>
      </c>
      <c r="AC52" s="8"/>
      <c r="AD52" s="1130"/>
    </row>
    <row r="53" spans="1:30" s="577" customFormat="1" ht="15.75" customHeight="1" x14ac:dyDescent="0.2">
      <c r="A53" s="175" t="s">
        <v>20</v>
      </c>
      <c r="B53" s="8" t="s">
        <v>2417</v>
      </c>
      <c r="C53" s="695" t="s">
        <v>2418</v>
      </c>
      <c r="D53" s="695" t="str">
        <f>VLOOKUP(C53,'Items in Tally'!$A$2:$D$4982,2,FALSE)</f>
        <v>158 PC</v>
      </c>
      <c r="E53" s="695">
        <v>230</v>
      </c>
      <c r="F53" s="782">
        <v>400</v>
      </c>
      <c r="G53" s="8" t="s">
        <v>2332</v>
      </c>
      <c r="H53" s="1130">
        <v>3000</v>
      </c>
      <c r="I53" s="1130">
        <v>15</v>
      </c>
      <c r="J53" s="1130">
        <v>20</v>
      </c>
      <c r="K53" s="405">
        <v>45682</v>
      </c>
      <c r="L53" s="125">
        <v>3</v>
      </c>
      <c r="M53" s="1154">
        <v>315</v>
      </c>
      <c r="N53" s="75"/>
      <c r="O53" s="9">
        <f t="shared" ref="O53:R53" si="113">IF(T53="","",T53/$M53-1)</f>
        <v>6.3492063492063489E-2</v>
      </c>
      <c r="P53" s="9" t="str">
        <f t="shared" si="113"/>
        <v/>
      </c>
      <c r="Q53" s="9">
        <f t="shared" si="113"/>
        <v>3.1746031746031855E-2</v>
      </c>
      <c r="R53" s="9" t="str">
        <f t="shared" si="113"/>
        <v/>
      </c>
      <c r="S53" s="1130"/>
      <c r="T53" s="1134">
        <v>335</v>
      </c>
      <c r="U53" s="1131"/>
      <c r="V53" s="1131">
        <v>325</v>
      </c>
      <c r="W53" s="178"/>
      <c r="X53" s="1130"/>
      <c r="Y53" s="1129">
        <f t="shared" si="110"/>
        <v>338</v>
      </c>
      <c r="Z53" s="1130"/>
      <c r="AA53" s="1130">
        <f t="shared" si="111"/>
        <v>328</v>
      </c>
      <c r="AB53" s="1154" t="str">
        <f t="shared" ref="AB53" si="114">IF(W53="","",CEILING(W53*1.015,1))</f>
        <v/>
      </c>
      <c r="AC53" s="8"/>
      <c r="AD53" s="1130">
        <v>325</v>
      </c>
    </row>
    <row r="54" spans="1:30" s="578" customFormat="1" ht="14.25" customHeight="1" x14ac:dyDescent="0.2">
      <c r="A54" s="171" t="s">
        <v>20</v>
      </c>
      <c r="B54" s="5" t="s">
        <v>2419</v>
      </c>
      <c r="C54" s="705" t="s">
        <v>2420</v>
      </c>
      <c r="D54" s="701" t="str">
        <f>VLOOKUP(C54,'Items in Tally'!$A$2:$D$4982,2,FALSE)</f>
        <v>-7 PC</v>
      </c>
      <c r="E54" s="705">
        <v>500</v>
      </c>
      <c r="F54" s="783"/>
      <c r="G54" s="5" t="s">
        <v>2332</v>
      </c>
      <c r="H54" s="1150">
        <v>9200</v>
      </c>
      <c r="I54" s="1150">
        <v>10</v>
      </c>
      <c r="J54" s="1150">
        <v>14</v>
      </c>
      <c r="K54" s="401">
        <v>45741</v>
      </c>
      <c r="L54" s="133">
        <v>3.75</v>
      </c>
      <c r="M54" s="1045">
        <v>385</v>
      </c>
      <c r="N54" s="39"/>
      <c r="O54" s="6">
        <f t="shared" ref="O54:R54" si="115">IF(T54="","",T54/$M54-1)</f>
        <v>0.16883116883116878</v>
      </c>
      <c r="P54" s="6" t="str">
        <f t="shared" si="115"/>
        <v/>
      </c>
      <c r="Q54" s="6">
        <f t="shared" si="115"/>
        <v>0.12987012987012991</v>
      </c>
      <c r="R54" s="6">
        <f t="shared" si="115"/>
        <v>0.11688311688311681</v>
      </c>
      <c r="S54" s="1150"/>
      <c r="T54" s="1152">
        <v>450</v>
      </c>
      <c r="U54" s="1148"/>
      <c r="V54" s="1148">
        <v>435</v>
      </c>
      <c r="W54" s="173">
        <v>430</v>
      </c>
      <c r="X54" s="1150"/>
      <c r="Y54" s="1122">
        <f t="shared" si="110"/>
        <v>455</v>
      </c>
      <c r="Z54" s="1150"/>
      <c r="AA54" s="1150">
        <f t="shared" si="111"/>
        <v>439</v>
      </c>
      <c r="AB54" s="1045">
        <f t="shared" ref="AB54" si="116">IF(W54="","",CEILING(W54*1.015,1))</f>
        <v>437</v>
      </c>
      <c r="AC54" s="5"/>
      <c r="AD54" s="1150"/>
    </row>
    <row r="55" spans="1:30" s="578" customFormat="1" ht="15.75" customHeight="1" x14ac:dyDescent="0.2">
      <c r="A55" s="171" t="s">
        <v>20</v>
      </c>
      <c r="B55" s="5" t="s">
        <v>2421</v>
      </c>
      <c r="C55" s="705" t="s">
        <v>2422</v>
      </c>
      <c r="D55" s="694" t="str">
        <f>VLOOKUP(C55,'Items in Tally'!$A$2:$D$4982,2,FALSE)</f>
        <v> </v>
      </c>
      <c r="E55" s="705"/>
      <c r="F55" s="783"/>
      <c r="G55" s="5" t="s">
        <v>2332</v>
      </c>
      <c r="H55" s="1150">
        <v>10000</v>
      </c>
      <c r="I55" s="1150">
        <v>8</v>
      </c>
      <c r="J55" s="1150">
        <v>28</v>
      </c>
      <c r="K55" s="456">
        <v>45467</v>
      </c>
      <c r="L55" s="133">
        <v>14.23</v>
      </c>
      <c r="M55" s="1045">
        <v>1310</v>
      </c>
      <c r="N55" s="39"/>
      <c r="O55" s="6">
        <f t="shared" ref="O55:R55" si="117">IF(T55="","",T55/$M55-1)</f>
        <v>8.7786259541984712E-2</v>
      </c>
      <c r="P55" s="6" t="str">
        <f t="shared" si="117"/>
        <v/>
      </c>
      <c r="Q55" s="6" t="str">
        <f t="shared" si="117"/>
        <v/>
      </c>
      <c r="R55" s="6" t="str">
        <f t="shared" si="117"/>
        <v/>
      </c>
      <c r="S55" s="1150"/>
      <c r="T55" s="1152">
        <v>1425</v>
      </c>
      <c r="U55" s="1148"/>
      <c r="V55" s="1148"/>
      <c r="W55" s="173"/>
      <c r="X55" s="1150"/>
      <c r="Y55" s="1122">
        <f>IF(T55="","",CEILING(T55*1.01,1))</f>
        <v>1440</v>
      </c>
      <c r="Z55" s="1150" t="str">
        <f t="shared" ref="Z55:AB55" si="118">IF(U55="","",CEILING(U55*1.015,1))</f>
        <v/>
      </c>
      <c r="AA55" s="1150" t="str">
        <f t="shared" si="118"/>
        <v/>
      </c>
      <c r="AB55" s="1045" t="str">
        <f t="shared" si="118"/>
        <v/>
      </c>
      <c r="AC55" s="5"/>
      <c r="AD55" s="1150"/>
    </row>
    <row r="56" spans="1:30" s="578" customFormat="1" ht="15.75" customHeight="1" x14ac:dyDescent="0.2">
      <c r="A56" s="171" t="s">
        <v>20</v>
      </c>
      <c r="B56" s="5" t="s">
        <v>2423</v>
      </c>
      <c r="C56" s="705" t="s">
        <v>2422</v>
      </c>
      <c r="D56" s="705" t="str">
        <f>VLOOKUP(C56,'Items in Tally'!$A$2:$D$4982,2,FALSE)</f>
        <v> </v>
      </c>
      <c r="E56" s="705"/>
      <c r="F56" s="783">
        <v>7</v>
      </c>
      <c r="G56" s="5" t="s">
        <v>2332</v>
      </c>
      <c r="H56" s="1150">
        <v>10000</v>
      </c>
      <c r="I56" s="1150">
        <v>10</v>
      </c>
      <c r="J56" s="1150">
        <v>30</v>
      </c>
      <c r="K56" s="456">
        <v>45772</v>
      </c>
      <c r="L56" s="133">
        <v>9.1</v>
      </c>
      <c r="M56" s="1045">
        <v>915</v>
      </c>
      <c r="N56" s="39"/>
      <c r="O56" s="6">
        <f t="shared" ref="O56" si="119">IF(T56="","",T56/$M56-1)</f>
        <v>0.20218579234972678</v>
      </c>
      <c r="P56" s="6" t="str">
        <f t="shared" ref="P56" si="120">IF(U56="","",U56/$M56-1)</f>
        <v/>
      </c>
      <c r="Q56" s="6">
        <f t="shared" ref="Q56" si="121">IF(V56="","",V56/$M56-1)</f>
        <v>0.17486338797814205</v>
      </c>
      <c r="R56" s="6" t="str">
        <f t="shared" ref="R56" si="122">IF(W56="","",W56/$M56-1)</f>
        <v/>
      </c>
      <c r="S56" s="1150"/>
      <c r="T56" s="1152">
        <v>1100</v>
      </c>
      <c r="U56" s="1148"/>
      <c r="V56" s="1148">
        <v>1075</v>
      </c>
      <c r="W56" s="173"/>
      <c r="X56" s="1150"/>
      <c r="Y56" s="1122">
        <f t="shared" ref="Y56:Y57" si="123">ROUND(T56*1.01,0)</f>
        <v>1111</v>
      </c>
      <c r="Z56" s="1150"/>
      <c r="AA56" s="1150">
        <f t="shared" ref="AA56:AA57" si="124">ROUND(V56*1.01,0)</f>
        <v>1086</v>
      </c>
      <c r="AB56" s="1045" t="str">
        <f t="shared" ref="AB56" si="125">IF(W56="","",CEILING(W56*1.015,1))</f>
        <v/>
      </c>
      <c r="AC56" s="5"/>
      <c r="AD56" s="1150"/>
    </row>
    <row r="57" spans="1:30" s="577" customFormat="1" ht="15.75" customHeight="1" x14ac:dyDescent="0.2">
      <c r="A57" s="175" t="s">
        <v>706</v>
      </c>
      <c r="B57" s="8" t="s">
        <v>2424</v>
      </c>
      <c r="C57" s="695" t="s">
        <v>2425</v>
      </c>
      <c r="D57" s="695" t="str">
        <f>VLOOKUP(C57,'Items in Tally'!$A$2:$D$4982,2,FALSE)</f>
        <v>1580 PC</v>
      </c>
      <c r="E57" s="695">
        <v>800</v>
      </c>
      <c r="F57" s="782">
        <v>1900</v>
      </c>
      <c r="G57" s="8" t="s">
        <v>2327</v>
      </c>
      <c r="H57" s="1130">
        <v>1700</v>
      </c>
      <c r="I57" s="1130">
        <v>20</v>
      </c>
      <c r="J57" s="1130">
        <v>15</v>
      </c>
      <c r="K57" s="405">
        <v>45772</v>
      </c>
      <c r="L57" s="125">
        <v>1.55</v>
      </c>
      <c r="M57" s="1154">
        <v>156</v>
      </c>
      <c r="N57" s="1130"/>
      <c r="O57" s="9">
        <f t="shared" ref="O57:R57" si="126">IF(T57="","",T57/$M57-1)</f>
        <v>0.25</v>
      </c>
      <c r="P57" s="9">
        <f t="shared" si="126"/>
        <v>0.1858974358974359</v>
      </c>
      <c r="Q57" s="9">
        <f t="shared" si="126"/>
        <v>0.14102564102564097</v>
      </c>
      <c r="R57" s="9">
        <f t="shared" si="126"/>
        <v>0.12820512820512819</v>
      </c>
      <c r="S57" s="1130"/>
      <c r="T57" s="1134">
        <v>195</v>
      </c>
      <c r="U57" s="1131">
        <v>185</v>
      </c>
      <c r="V57" s="1131">
        <v>178</v>
      </c>
      <c r="W57" s="178">
        <v>176</v>
      </c>
      <c r="X57" s="1130"/>
      <c r="Y57" s="1129">
        <f t="shared" si="123"/>
        <v>197</v>
      </c>
      <c r="Z57" s="1130">
        <f t="shared" ref="Z57" si="127">ROUND(U57*1.01,0)</f>
        <v>187</v>
      </c>
      <c r="AA57" s="1130">
        <f t="shared" si="124"/>
        <v>180</v>
      </c>
      <c r="AB57" s="1154">
        <f t="shared" ref="AB57" si="128">ROUND(W57*1.01,0)</f>
        <v>178</v>
      </c>
      <c r="AC57" s="8"/>
      <c r="AD57" s="1130">
        <v>176</v>
      </c>
    </row>
    <row r="58" spans="1:30" s="577" customFormat="1" ht="15.75" customHeight="1" x14ac:dyDescent="0.2">
      <c r="A58" s="175" t="s">
        <v>706</v>
      </c>
      <c r="B58" s="8" t="s">
        <v>2426</v>
      </c>
      <c r="C58" s="695" t="s">
        <v>2427</v>
      </c>
      <c r="D58" s="695" t="str">
        <f>VLOOKUP(C58,'Items in Tally'!$A$2:$D$4982,2,FALSE)</f>
        <v>199 PC</v>
      </c>
      <c r="E58" s="695">
        <v>180</v>
      </c>
      <c r="F58" s="782">
        <v>220</v>
      </c>
      <c r="G58" s="8" t="s">
        <v>2330</v>
      </c>
      <c r="H58" s="1130">
        <v>1700</v>
      </c>
      <c r="I58" s="1130">
        <v>20</v>
      </c>
      <c r="J58" s="1130">
        <v>18</v>
      </c>
      <c r="K58" s="405">
        <v>45772</v>
      </c>
      <c r="L58" s="125">
        <v>1.65</v>
      </c>
      <c r="M58" s="1154">
        <v>167</v>
      </c>
      <c r="N58" s="1130"/>
      <c r="O58" s="9">
        <f t="shared" ref="O58:R58" si="129">IF(T58="","",T58/$M58-1)</f>
        <v>0.25748502994011968</v>
      </c>
      <c r="P58" s="9">
        <f t="shared" si="129"/>
        <v>0.19760479041916157</v>
      </c>
      <c r="Q58" s="9">
        <f t="shared" si="129"/>
        <v>0.15568862275449091</v>
      </c>
      <c r="R58" s="9" t="str">
        <f t="shared" si="129"/>
        <v/>
      </c>
      <c r="S58" s="1130"/>
      <c r="T58" s="1134">
        <v>210</v>
      </c>
      <c r="U58" s="1131">
        <v>200</v>
      </c>
      <c r="V58" s="1131">
        <v>193</v>
      </c>
      <c r="W58" s="178"/>
      <c r="X58" s="1130"/>
      <c r="Y58" s="1129">
        <f t="shared" ref="Y58:Y59" si="130">ROUND(T58*1.01,0)</f>
        <v>212</v>
      </c>
      <c r="Z58" s="1130">
        <f t="shared" ref="Z58:Z59" si="131">ROUND(U58*1.01,0)</f>
        <v>202</v>
      </c>
      <c r="AA58" s="1130">
        <f t="shared" ref="AA58:AA59" si="132">ROUND(V58*1.01,0)</f>
        <v>195</v>
      </c>
      <c r="AB58" s="1154" t="str">
        <f t="shared" ref="AB58" si="133">IF(W58="","",CEILING(W58*1.015,1))</f>
        <v/>
      </c>
      <c r="AC58" s="8"/>
      <c r="AD58" s="1130"/>
    </row>
    <row r="59" spans="1:30" s="577" customFormat="1" ht="16.5" customHeight="1" x14ac:dyDescent="0.2">
      <c r="A59" s="175" t="s">
        <v>20</v>
      </c>
      <c r="B59" s="8" t="s">
        <v>2428</v>
      </c>
      <c r="C59" s="695" t="s">
        <v>2429</v>
      </c>
      <c r="D59" s="695" t="str">
        <f>VLOOKUP(C59,'Items in Tally'!$A$2:$D$4982,2,FALSE)</f>
        <v>21 PC</v>
      </c>
      <c r="E59" s="695">
        <v>160</v>
      </c>
      <c r="F59" s="782">
        <v>100</v>
      </c>
      <c r="G59" s="8" t="s">
        <v>2332</v>
      </c>
      <c r="H59" s="1130">
        <v>1700</v>
      </c>
      <c r="I59" s="1130">
        <v>20</v>
      </c>
      <c r="J59" s="1130">
        <v>18</v>
      </c>
      <c r="K59" s="405">
        <v>45772</v>
      </c>
      <c r="L59" s="125">
        <v>1.65</v>
      </c>
      <c r="M59" s="1154">
        <v>167</v>
      </c>
      <c r="N59" s="8"/>
      <c r="O59" s="9">
        <f t="shared" ref="O59:R64" si="134">IF(T59="","",T59/$M59-1)</f>
        <v>0.25748502994011968</v>
      </c>
      <c r="P59" s="9">
        <f t="shared" si="134"/>
        <v>0.19760479041916157</v>
      </c>
      <c r="Q59" s="9">
        <f t="shared" si="134"/>
        <v>0.15568862275449091</v>
      </c>
      <c r="R59" s="9" t="str">
        <f t="shared" si="134"/>
        <v/>
      </c>
      <c r="S59" s="1130"/>
      <c r="T59" s="1134">
        <v>210</v>
      </c>
      <c r="U59" s="1131">
        <v>200</v>
      </c>
      <c r="V59" s="1131">
        <v>193</v>
      </c>
      <c r="W59" s="178"/>
      <c r="X59" s="1130"/>
      <c r="Y59" s="1129">
        <f t="shared" si="130"/>
        <v>212</v>
      </c>
      <c r="Z59" s="1130">
        <f t="shared" si="131"/>
        <v>202</v>
      </c>
      <c r="AA59" s="1130">
        <f t="shared" si="132"/>
        <v>195</v>
      </c>
      <c r="AB59" s="1154" t="str">
        <f t="shared" ref="AB59" si="135">IF(W59="","",CEILING(W59*1.015,1))</f>
        <v/>
      </c>
      <c r="AC59" s="8"/>
      <c r="AD59" s="1130"/>
    </row>
    <row r="60" spans="1:30" s="577" customFormat="1" ht="16.5" customHeight="1" x14ac:dyDescent="0.2">
      <c r="A60" s="175" t="s">
        <v>20</v>
      </c>
      <c r="B60" s="8" t="s">
        <v>2430</v>
      </c>
      <c r="C60" s="695" t="s">
        <v>2431</v>
      </c>
      <c r="D60" s="695" t="str">
        <f>VLOOKUP(C60,'Items in Tally'!$A$2:$D$4982,2,FALSE)</f>
        <v>40 PC</v>
      </c>
      <c r="E60" s="695"/>
      <c r="F60" s="782">
        <v>40</v>
      </c>
      <c r="G60" s="8" t="s">
        <v>2332</v>
      </c>
      <c r="H60" s="1130">
        <v>4100</v>
      </c>
      <c r="I60" s="1130">
        <v>20</v>
      </c>
      <c r="J60" s="1130">
        <v>18</v>
      </c>
      <c r="K60" s="459">
        <v>45741</v>
      </c>
      <c r="L60" s="125">
        <v>2</v>
      </c>
      <c r="M60" s="1154">
        <v>216</v>
      </c>
      <c r="N60" s="8"/>
      <c r="O60" s="9">
        <f t="shared" ref="O60" si="136">IF(T60="","",T60/$M60-1)</f>
        <v>0.20370370370370372</v>
      </c>
      <c r="P60" s="9">
        <f t="shared" ref="P60" si="137">IF(U60="","",U60/$M60-1)</f>
        <v>0.15740740740740744</v>
      </c>
      <c r="Q60" s="9">
        <f t="shared" ref="Q60" si="138">IF(V60="","",V60/$M60-1)</f>
        <v>0.1342592592592593</v>
      </c>
      <c r="R60" s="9" t="str">
        <f t="shared" ref="R60" si="139">IF(W60="","",W60/$M60-1)</f>
        <v/>
      </c>
      <c r="S60" s="1130"/>
      <c r="T60" s="1134">
        <v>260</v>
      </c>
      <c r="U60" s="1131">
        <v>250</v>
      </c>
      <c r="V60" s="1131">
        <v>245</v>
      </c>
      <c r="W60" s="178"/>
      <c r="X60" s="1130"/>
      <c r="Y60" s="1129">
        <f t="shared" ref="Y60:Y63" si="140">ROUND(T60*1.01,0)</f>
        <v>263</v>
      </c>
      <c r="Z60" s="1130">
        <f t="shared" ref="Z60:Z63" si="141">ROUND(U60*1.01,0)</f>
        <v>253</v>
      </c>
      <c r="AA60" s="1130">
        <f t="shared" ref="AA60:AA63" si="142">ROUND(V60*1.01,0)</f>
        <v>247</v>
      </c>
      <c r="AB60" s="1154" t="str">
        <f t="shared" ref="AB60" si="143">IF(W60="","",CEILING(W60*1.015,1))</f>
        <v/>
      </c>
      <c r="AC60" s="8"/>
      <c r="AD60" s="1130"/>
    </row>
    <row r="61" spans="1:30" s="578" customFormat="1" ht="15.75" customHeight="1" x14ac:dyDescent="0.2">
      <c r="A61" s="171" t="s">
        <v>20</v>
      </c>
      <c r="B61" s="5" t="s">
        <v>2432</v>
      </c>
      <c r="C61" s="705" t="s">
        <v>2433</v>
      </c>
      <c r="D61" s="701" t="str">
        <f>VLOOKUP(C61,'Items in Tally'!$A$2:$D$4982,2,FALSE)</f>
        <v>-25 PC</v>
      </c>
      <c r="E61" s="705"/>
      <c r="F61" s="783">
        <v>38</v>
      </c>
      <c r="G61" s="5" t="s">
        <v>2327</v>
      </c>
      <c r="H61" s="1150">
        <v>23000</v>
      </c>
      <c r="I61" s="1150">
        <v>25</v>
      </c>
      <c r="J61" s="1150">
        <v>15</v>
      </c>
      <c r="K61" s="401">
        <v>45589</v>
      </c>
      <c r="L61" s="133">
        <v>2.25</v>
      </c>
      <c r="M61" s="1045">
        <v>201</v>
      </c>
      <c r="N61" s="5"/>
      <c r="O61" s="6">
        <f t="shared" si="134"/>
        <v>0.16915422885572129</v>
      </c>
      <c r="P61" s="6">
        <f t="shared" si="134"/>
        <v>0.11940298507462677</v>
      </c>
      <c r="Q61" s="6">
        <f t="shared" si="134"/>
        <v>6.9651741293532243E-2</v>
      </c>
      <c r="R61" s="6" t="str">
        <f t="shared" si="134"/>
        <v/>
      </c>
      <c r="S61" s="1150"/>
      <c r="T61" s="1152">
        <v>235</v>
      </c>
      <c r="U61" s="1148">
        <v>225</v>
      </c>
      <c r="V61" s="1148">
        <v>215</v>
      </c>
      <c r="W61" s="173"/>
      <c r="X61" s="1150"/>
      <c r="Y61" s="1122">
        <f t="shared" si="140"/>
        <v>237</v>
      </c>
      <c r="Z61" s="1150">
        <f t="shared" si="141"/>
        <v>227</v>
      </c>
      <c r="AA61" s="1150">
        <f t="shared" si="142"/>
        <v>217</v>
      </c>
      <c r="AB61" s="1045" t="str">
        <f t="shared" ref="AB61" si="144">IF(W61="","",CEILING(W61*1.015,1))</f>
        <v/>
      </c>
      <c r="AC61" s="5"/>
      <c r="AD61" s="1150"/>
    </row>
    <row r="62" spans="1:30" s="577" customFormat="1" ht="15.75" customHeight="1" x14ac:dyDescent="0.2">
      <c r="A62" s="175" t="s">
        <v>20</v>
      </c>
      <c r="B62" s="8" t="s">
        <v>2434</v>
      </c>
      <c r="C62" s="695" t="s">
        <v>2435</v>
      </c>
      <c r="D62" s="695" t="str">
        <f>VLOOKUP(C62,'Items in Tally'!$A$2:$D$4982,2,FALSE)</f>
        <v>299 PC</v>
      </c>
      <c r="E62" s="695">
        <v>200</v>
      </c>
      <c r="F62" s="782">
        <v>48</v>
      </c>
      <c r="G62" s="8" t="s">
        <v>2327</v>
      </c>
      <c r="H62" s="1130">
        <v>23000</v>
      </c>
      <c r="I62" s="1130">
        <v>30</v>
      </c>
      <c r="J62" s="1130">
        <v>20</v>
      </c>
      <c r="K62" s="459">
        <v>45772</v>
      </c>
      <c r="L62" s="125">
        <v>1.85</v>
      </c>
      <c r="M62" s="1154">
        <v>168</v>
      </c>
      <c r="N62" s="8"/>
      <c r="O62" s="9">
        <f t="shared" ref="O62" si="145">IF(T62="","",T62/$M62-1)</f>
        <v>0.33928571428571419</v>
      </c>
      <c r="P62" s="9">
        <f t="shared" ref="P62" si="146">IF(U62="","",U62/$M62-1)</f>
        <v>0.27976190476190466</v>
      </c>
      <c r="Q62" s="9">
        <f t="shared" ref="Q62" si="147">IF(V62="","",V62/$M62-1)</f>
        <v>0.22023809523809534</v>
      </c>
      <c r="R62" s="9">
        <f t="shared" ref="R62" si="148">IF(W62="","",W62/$M62-1)</f>
        <v>0.19047619047619047</v>
      </c>
      <c r="S62" s="1130"/>
      <c r="T62" s="1134">
        <v>225</v>
      </c>
      <c r="U62" s="1131">
        <v>215</v>
      </c>
      <c r="V62" s="1131">
        <v>205</v>
      </c>
      <c r="W62" s="178">
        <v>200</v>
      </c>
      <c r="X62" s="1130"/>
      <c r="Y62" s="1129">
        <f t="shared" si="140"/>
        <v>227</v>
      </c>
      <c r="Z62" s="1130">
        <f t="shared" si="141"/>
        <v>217</v>
      </c>
      <c r="AA62" s="1130">
        <f t="shared" si="142"/>
        <v>207</v>
      </c>
      <c r="AB62" s="1154">
        <f t="shared" ref="AB62" si="149">IF(W62="","",CEILING(W62*1.015,1))</f>
        <v>203</v>
      </c>
      <c r="AC62" s="8"/>
      <c r="AD62" s="1130">
        <v>205</v>
      </c>
    </row>
    <row r="63" spans="1:30" s="578" customFormat="1" ht="15.75" customHeight="1" x14ac:dyDescent="0.2">
      <c r="A63" s="171" t="s">
        <v>20</v>
      </c>
      <c r="B63" s="5" t="s">
        <v>2436</v>
      </c>
      <c r="C63" s="705" t="s">
        <v>2437</v>
      </c>
      <c r="D63" s="701" t="str">
        <f>VLOOKUP(C63,'Items in Tally'!$A$2:$D$4982,2,FALSE)</f>
        <v>3 PC</v>
      </c>
      <c r="E63" s="705">
        <v>30</v>
      </c>
      <c r="F63" s="783">
        <v>3</v>
      </c>
      <c r="G63" s="5" t="s">
        <v>2330</v>
      </c>
      <c r="H63" s="1150">
        <v>23000</v>
      </c>
      <c r="I63" s="1150">
        <v>20</v>
      </c>
      <c r="J63" s="1150">
        <v>15</v>
      </c>
      <c r="K63" s="401">
        <v>45682</v>
      </c>
      <c r="L63" s="133">
        <v>2.2200000000000002</v>
      </c>
      <c r="M63" s="1045">
        <v>211</v>
      </c>
      <c r="N63" s="5"/>
      <c r="O63" s="6">
        <f t="shared" si="134"/>
        <v>0.20853080568720372</v>
      </c>
      <c r="P63" s="6">
        <f t="shared" si="134"/>
        <v>0.16113744075829395</v>
      </c>
      <c r="Q63" s="6">
        <f t="shared" si="134"/>
        <v>0.11374407582938395</v>
      </c>
      <c r="R63" s="6" t="str">
        <f t="shared" si="134"/>
        <v/>
      </c>
      <c r="S63" s="1150"/>
      <c r="T63" s="1152">
        <v>255</v>
      </c>
      <c r="U63" s="1148">
        <v>245</v>
      </c>
      <c r="V63" s="1148">
        <v>235</v>
      </c>
      <c r="W63" s="173"/>
      <c r="X63" s="1150"/>
      <c r="Y63" s="1122">
        <f t="shared" si="140"/>
        <v>258</v>
      </c>
      <c r="Z63" s="1150">
        <f t="shared" si="141"/>
        <v>247</v>
      </c>
      <c r="AA63" s="1150">
        <f t="shared" si="142"/>
        <v>237</v>
      </c>
      <c r="AB63" s="1045" t="str">
        <f t="shared" ref="AB63" si="150">IF(W63="","",CEILING(W63*1.015,1))</f>
        <v/>
      </c>
      <c r="AC63" s="5"/>
      <c r="AD63" s="1150"/>
    </row>
    <row r="64" spans="1:30" s="578" customFormat="1" ht="15.75" customHeight="1" x14ac:dyDescent="0.2">
      <c r="A64" s="171" t="s">
        <v>20</v>
      </c>
      <c r="B64" s="5" t="s">
        <v>2436</v>
      </c>
      <c r="C64" s="705" t="s">
        <v>2438</v>
      </c>
      <c r="D64" s="701" t="str">
        <f>VLOOKUP(C64,'Items in Tally'!$A$2:$D$4982,2,FALSE)</f>
        <v> </v>
      </c>
      <c r="E64" s="705"/>
      <c r="F64" s="783"/>
      <c r="G64" s="5" t="s">
        <v>2332</v>
      </c>
      <c r="H64" s="1150">
        <v>23000</v>
      </c>
      <c r="I64" s="1150">
        <v>20</v>
      </c>
      <c r="J64" s="1150">
        <v>10</v>
      </c>
      <c r="K64" s="401">
        <v>45497</v>
      </c>
      <c r="L64" s="133">
        <v>2.2999999999999998</v>
      </c>
      <c r="M64" s="1045">
        <v>216</v>
      </c>
      <c r="N64" s="5"/>
      <c r="O64" s="6">
        <f t="shared" si="134"/>
        <v>0.18055555555555558</v>
      </c>
      <c r="P64" s="6">
        <f t="shared" si="134"/>
        <v>0.1342592592592593</v>
      </c>
      <c r="Q64" s="6">
        <f t="shared" si="134"/>
        <v>0.11111111111111116</v>
      </c>
      <c r="R64" s="6" t="str">
        <f t="shared" si="134"/>
        <v/>
      </c>
      <c r="S64" s="1150"/>
      <c r="T64" s="1152">
        <v>255</v>
      </c>
      <c r="U64" s="1148">
        <v>245</v>
      </c>
      <c r="V64" s="1148">
        <v>240</v>
      </c>
      <c r="W64" s="173"/>
      <c r="X64" s="1150"/>
      <c r="Y64" s="1122">
        <f>ROUND(T64*1.01,0)</f>
        <v>258</v>
      </c>
      <c r="Z64" s="1150">
        <f>ROUND(U64*1.01,0)</f>
        <v>247</v>
      </c>
      <c r="AA64" s="1150">
        <f>ROUND(V64*1.01,0)</f>
        <v>242</v>
      </c>
      <c r="AB64" s="1045" t="str">
        <f t="shared" ref="AB64" si="151">IF(W64="","",CEILING(W64*1.015,1))</f>
        <v/>
      </c>
      <c r="AC64" s="5"/>
      <c r="AD64" s="1150"/>
    </row>
    <row r="65" spans="1:30" s="577" customFormat="1" ht="15.75" customHeight="1" x14ac:dyDescent="0.2">
      <c r="A65" s="175"/>
      <c r="B65" s="8" t="s">
        <v>2439</v>
      </c>
      <c r="C65" s="695" t="s">
        <v>2440</v>
      </c>
      <c r="D65" s="695" t="str">
        <f>VLOOKUP(C65,'Items in Tally'!$A$2:$D$4982,2,FALSE)</f>
        <v>180 PC</v>
      </c>
      <c r="E65" s="695">
        <v>80</v>
      </c>
      <c r="F65" s="782">
        <v>13</v>
      </c>
      <c r="G65" s="8" t="s">
        <v>2332</v>
      </c>
      <c r="H65" s="1130"/>
      <c r="I65" s="1130" t="s">
        <v>2441</v>
      </c>
      <c r="J65" s="1130" t="s">
        <v>2442</v>
      </c>
      <c r="K65" s="405">
        <v>45772</v>
      </c>
      <c r="L65" s="125">
        <v>2</v>
      </c>
      <c r="M65" s="1154">
        <v>182</v>
      </c>
      <c r="N65" s="8"/>
      <c r="O65" s="9"/>
      <c r="P65" s="9"/>
      <c r="Q65" s="9"/>
      <c r="R65" s="9"/>
      <c r="S65" s="1130"/>
      <c r="T65" s="1134">
        <v>240</v>
      </c>
      <c r="U65" s="1131">
        <v>230</v>
      </c>
      <c r="V65" s="1131">
        <v>220</v>
      </c>
      <c r="W65" s="178"/>
      <c r="X65" s="1130"/>
      <c r="Y65" s="1129">
        <f t="shared" ref="Y65" si="152">ROUND(T65*1.01,0)</f>
        <v>242</v>
      </c>
      <c r="Z65" s="1130">
        <f t="shared" ref="Z65" si="153">ROUND(U65*1.01,0)</f>
        <v>232</v>
      </c>
      <c r="AA65" s="1130">
        <f t="shared" ref="AA65" si="154">ROUND(V65*1.01,0)</f>
        <v>222</v>
      </c>
      <c r="AB65" s="1154"/>
      <c r="AC65" s="8"/>
      <c r="AD65" s="1130"/>
    </row>
    <row r="66" spans="1:30" s="578" customFormat="1" ht="15.75" customHeight="1" x14ac:dyDescent="0.2">
      <c r="A66" s="171" t="s">
        <v>20</v>
      </c>
      <c r="B66" s="5" t="s">
        <v>2443</v>
      </c>
      <c r="C66" s="705"/>
      <c r="D66" s="694" t="e">
        <f>VLOOKUP(C66,'Items in Tally'!$A$2:$D$4982,2,FALSE)</f>
        <v>#N/A</v>
      </c>
      <c r="E66" s="705"/>
      <c r="F66" s="783"/>
      <c r="G66" s="5" t="s">
        <v>2332</v>
      </c>
      <c r="H66" s="1150"/>
      <c r="I66" s="1150">
        <v>3</v>
      </c>
      <c r="J66" s="1150">
        <v>19</v>
      </c>
      <c r="K66" s="401">
        <v>45497</v>
      </c>
      <c r="L66" s="133">
        <v>21.4</v>
      </c>
      <c r="M66" s="1045">
        <v>1992</v>
      </c>
      <c r="N66" s="5"/>
      <c r="O66" s="6"/>
      <c r="P66" s="6"/>
      <c r="Q66" s="6"/>
      <c r="R66" s="6"/>
      <c r="S66" s="1150"/>
      <c r="T66" s="1152">
        <v>2300</v>
      </c>
      <c r="U66" s="1148"/>
      <c r="V66" s="1148"/>
      <c r="W66" s="173"/>
      <c r="X66" s="1150"/>
      <c r="Y66" s="1122">
        <f>ROUND(T66*1.01,0)</f>
        <v>2323</v>
      </c>
      <c r="Z66" s="1150"/>
      <c r="AA66" s="1150"/>
      <c r="AB66" s="1045"/>
      <c r="AC66" s="5"/>
      <c r="AD66" s="1150"/>
    </row>
    <row r="67" spans="1:30" ht="15.75" customHeight="1" x14ac:dyDescent="0.2">
      <c r="A67" s="171" t="s">
        <v>20</v>
      </c>
      <c r="B67" s="5" t="s">
        <v>2444</v>
      </c>
      <c r="D67" s="694" t="e">
        <f>VLOOKUP(C67,'Items in Tally'!$A$2:$D$4982,2,FALSE)</f>
        <v>#N/A</v>
      </c>
      <c r="G67" s="5"/>
      <c r="H67" s="1150"/>
      <c r="I67" s="1150"/>
      <c r="J67" s="1150"/>
      <c r="K67" s="456"/>
      <c r="L67" s="133"/>
      <c r="M67" s="1045"/>
      <c r="N67" s="133"/>
      <c r="O67" s="6" t="str">
        <f t="shared" ref="O67:R67" si="155">IF(T67="","",T67/$M67-1)</f>
        <v/>
      </c>
      <c r="P67" s="6" t="str">
        <f t="shared" si="155"/>
        <v/>
      </c>
      <c r="Q67" s="6" t="str">
        <f t="shared" si="155"/>
        <v/>
      </c>
      <c r="R67" s="6" t="str">
        <f t="shared" si="155"/>
        <v/>
      </c>
      <c r="S67" s="1150"/>
      <c r="T67" s="1152"/>
      <c r="U67" s="1148"/>
      <c r="V67" s="1148"/>
      <c r="W67" s="173"/>
      <c r="X67" s="1150"/>
      <c r="Y67" s="1122" t="str">
        <f t="shared" ref="Y67:AB67" si="156">IF(T67="","",CEILING(T67*1.015,1))</f>
        <v/>
      </c>
      <c r="Z67" s="1150" t="str">
        <f t="shared" si="156"/>
        <v/>
      </c>
      <c r="AA67" s="1150" t="str">
        <f t="shared" si="156"/>
        <v/>
      </c>
      <c r="AB67" s="1045" t="str">
        <f t="shared" si="156"/>
        <v/>
      </c>
      <c r="AC67" s="5"/>
      <c r="AD67" s="1150"/>
    </row>
    <row r="68" spans="1:30" ht="15.75" customHeight="1" x14ac:dyDescent="0.2">
      <c r="A68" s="171" t="s">
        <v>20</v>
      </c>
      <c r="B68" s="5" t="s">
        <v>2445</v>
      </c>
      <c r="D68" s="694" t="e">
        <f>VLOOKUP(C68,'Items in Tally'!$A$2:$D$4982,2,FALSE)</f>
        <v>#N/A</v>
      </c>
      <c r="G68" s="5"/>
      <c r="H68" s="1150"/>
      <c r="I68" s="1150"/>
      <c r="J68" s="1150"/>
      <c r="K68" s="456"/>
      <c r="L68" s="133"/>
      <c r="M68" s="1045"/>
      <c r="N68" s="133"/>
      <c r="O68" s="6" t="str">
        <f t="shared" ref="O68:R69" si="157">IF(T68="","",T68/$M68-1)</f>
        <v/>
      </c>
      <c r="P68" s="6" t="str">
        <f t="shared" si="157"/>
        <v/>
      </c>
      <c r="Q68" s="6" t="str">
        <f t="shared" si="157"/>
        <v/>
      </c>
      <c r="R68" s="6" t="str">
        <f t="shared" si="157"/>
        <v/>
      </c>
      <c r="S68" s="1150"/>
      <c r="T68" s="1152"/>
      <c r="U68" s="1148"/>
      <c r="V68" s="1148"/>
      <c r="W68" s="173"/>
      <c r="X68" s="1150"/>
      <c r="Y68" s="1122" t="str">
        <f t="shared" ref="Y68:AB68" si="158">IF(T68="","",CEILING(T68*1.015,1))</f>
        <v/>
      </c>
      <c r="Z68" s="1150" t="str">
        <f t="shared" si="158"/>
        <v/>
      </c>
      <c r="AA68" s="1150" t="str">
        <f t="shared" si="158"/>
        <v/>
      </c>
      <c r="AB68" s="1045" t="str">
        <f t="shared" si="158"/>
        <v/>
      </c>
      <c r="AC68" s="5"/>
      <c r="AD68" s="1150"/>
    </row>
    <row r="69" spans="1:30" s="577" customFormat="1" ht="15.75" customHeight="1" x14ac:dyDescent="0.2">
      <c r="A69" s="175" t="s">
        <v>20</v>
      </c>
      <c r="B69" s="8" t="s">
        <v>2446</v>
      </c>
      <c r="C69" s="695" t="s">
        <v>2447</v>
      </c>
      <c r="D69" s="695" t="str">
        <f>VLOOKUP(C69,'Items in Tally'!$A$2:$D$4982,2,FALSE)</f>
        <v>240 PC</v>
      </c>
      <c r="E69" s="695"/>
      <c r="F69" s="782">
        <v>400</v>
      </c>
      <c r="G69" s="8" t="s">
        <v>2327</v>
      </c>
      <c r="H69" s="1130">
        <v>1600</v>
      </c>
      <c r="I69" s="1130">
        <v>20</v>
      </c>
      <c r="J69" s="1130">
        <v>16</v>
      </c>
      <c r="K69" s="405">
        <v>45682</v>
      </c>
      <c r="L69" s="125">
        <v>1.96</v>
      </c>
      <c r="M69" s="1154">
        <v>206</v>
      </c>
      <c r="N69" s="1130"/>
      <c r="O69" s="9">
        <f t="shared" si="157"/>
        <v>9.2233009708737823E-2</v>
      </c>
      <c r="P69" s="9">
        <f t="shared" si="157"/>
        <v>4.3689320388349495E-2</v>
      </c>
      <c r="Q69" s="9">
        <f t="shared" si="157"/>
        <v>0</v>
      </c>
      <c r="R69" s="9">
        <f t="shared" si="157"/>
        <v>-1.4563106796116498E-2</v>
      </c>
      <c r="S69" s="1130"/>
      <c r="T69" s="1134">
        <v>225</v>
      </c>
      <c r="U69" s="1131">
        <v>215</v>
      </c>
      <c r="V69" s="1131">
        <v>206</v>
      </c>
      <c r="W69" s="173">
        <v>203</v>
      </c>
      <c r="X69" s="1130"/>
      <c r="Y69" s="1129">
        <f t="shared" ref="Y69:AB71" si="159">IF(T69="","",CEILING(T69*1.003,1))</f>
        <v>226</v>
      </c>
      <c r="Z69" s="1130">
        <f t="shared" si="159"/>
        <v>216</v>
      </c>
      <c r="AA69" s="1130">
        <f t="shared" si="159"/>
        <v>207</v>
      </c>
      <c r="AB69" s="1154">
        <f t="shared" si="159"/>
        <v>204</v>
      </c>
      <c r="AC69" s="8"/>
      <c r="AD69" s="1130">
        <v>205</v>
      </c>
    </row>
    <row r="70" spans="1:30" s="578" customFormat="1" ht="15.75" customHeight="1" x14ac:dyDescent="0.2">
      <c r="A70" s="171" t="s">
        <v>20</v>
      </c>
      <c r="B70" s="5" t="s">
        <v>2448</v>
      </c>
      <c r="C70" s="705" t="s">
        <v>2447</v>
      </c>
      <c r="D70" s="705" t="str">
        <f>VLOOKUP(C70,'Items in Tally'!$A$2:$D$4982,2,FALSE)</f>
        <v>240 PC</v>
      </c>
      <c r="E70" s="705"/>
      <c r="F70" s="783">
        <v>450</v>
      </c>
      <c r="G70" s="5" t="s">
        <v>2327</v>
      </c>
      <c r="H70" s="1150">
        <v>1600</v>
      </c>
      <c r="I70" s="1150">
        <v>20</v>
      </c>
      <c r="J70" s="1150">
        <v>16</v>
      </c>
      <c r="K70" s="401">
        <v>45682</v>
      </c>
      <c r="L70" s="133">
        <v>1.9</v>
      </c>
      <c r="M70" s="1045">
        <v>200</v>
      </c>
      <c r="N70" s="1150"/>
      <c r="O70" s="6">
        <f t="shared" ref="O70" si="160">IF(T70="","",T70/$M70-1)</f>
        <v>0.13500000000000001</v>
      </c>
      <c r="P70" s="6">
        <f t="shared" ref="P70" si="161">IF(U70="","",U70/$M70-1)</f>
        <v>8.4999999999999964E-2</v>
      </c>
      <c r="Q70" s="6">
        <f t="shared" ref="Q70" si="162">IF(V70="","",V70/$M70-1)</f>
        <v>3.499999999999992E-2</v>
      </c>
      <c r="R70" s="6">
        <f t="shared" ref="R70" si="163">IF(W70="","",W70/$M70-1)</f>
        <v>2.0000000000000018E-2</v>
      </c>
      <c r="S70" s="1150"/>
      <c r="T70" s="1152">
        <v>227</v>
      </c>
      <c r="U70" s="1148">
        <v>217</v>
      </c>
      <c r="V70" s="1148">
        <v>207</v>
      </c>
      <c r="W70" s="173">
        <v>204</v>
      </c>
      <c r="X70" s="1150"/>
      <c r="Y70" s="1122">
        <f t="shared" si="159"/>
        <v>228</v>
      </c>
      <c r="Z70" s="1150">
        <f t="shared" si="159"/>
        <v>218</v>
      </c>
      <c r="AA70" s="1150">
        <f t="shared" si="159"/>
        <v>208</v>
      </c>
      <c r="AB70" s="1045">
        <f t="shared" si="159"/>
        <v>205</v>
      </c>
      <c r="AC70" s="5"/>
      <c r="AD70" s="1150">
        <v>203</v>
      </c>
    </row>
    <row r="71" spans="1:30" s="578" customFormat="1" ht="15.75" customHeight="1" x14ac:dyDescent="0.2">
      <c r="A71" s="171" t="s">
        <v>20</v>
      </c>
      <c r="B71" s="5" t="s">
        <v>2449</v>
      </c>
      <c r="C71" s="705" t="s">
        <v>2450</v>
      </c>
      <c r="D71" s="701" t="str">
        <f>VLOOKUP(C71,'Items in Tally'!$A$2:$D$4982,2,FALSE)</f>
        <v>110 PC</v>
      </c>
      <c r="E71" s="705"/>
      <c r="F71" s="783">
        <v>0</v>
      </c>
      <c r="G71" s="5" t="s">
        <v>2327</v>
      </c>
      <c r="H71" s="1150">
        <v>1600</v>
      </c>
      <c r="I71" s="1150">
        <v>20</v>
      </c>
      <c r="J71" s="1150">
        <v>16</v>
      </c>
      <c r="K71" s="401">
        <v>45650</v>
      </c>
      <c r="L71" s="133">
        <v>1.9</v>
      </c>
      <c r="M71" s="1045">
        <v>196</v>
      </c>
      <c r="N71" s="1150"/>
      <c r="O71" s="6">
        <f t="shared" ref="O71:O75" si="164">IF(T71="","",T71/$M71-1)</f>
        <v>0.15816326530612246</v>
      </c>
      <c r="P71" s="6">
        <f t="shared" ref="P71:P75" si="165">IF(U71="","",U71/$M71-1)</f>
        <v>0.10714285714285721</v>
      </c>
      <c r="Q71" s="6">
        <f t="shared" ref="Q71:Q75" si="166">IF(V71="","",V71/$M71-1)</f>
        <v>5.6122448979591733E-2</v>
      </c>
      <c r="R71" s="6">
        <f t="shared" ref="R71:R75" si="167">IF(W71="","",W71/$M71-1)</f>
        <v>4.081632653061229E-2</v>
      </c>
      <c r="S71" s="1150"/>
      <c r="T71" s="1152">
        <v>227</v>
      </c>
      <c r="U71" s="1148">
        <v>217</v>
      </c>
      <c r="V71" s="1148">
        <v>207</v>
      </c>
      <c r="W71" s="173">
        <v>204</v>
      </c>
      <c r="X71" s="1150"/>
      <c r="Y71" s="1122">
        <f t="shared" si="159"/>
        <v>228</v>
      </c>
      <c r="Z71" s="1150">
        <f t="shared" si="159"/>
        <v>218</v>
      </c>
      <c r="AA71" s="1150">
        <f t="shared" si="159"/>
        <v>208</v>
      </c>
      <c r="AB71" s="1045">
        <f t="shared" si="159"/>
        <v>205</v>
      </c>
      <c r="AC71" s="5"/>
      <c r="AD71" s="1150"/>
    </row>
    <row r="72" spans="1:30" s="578" customFormat="1" ht="15.75" customHeight="1" x14ac:dyDescent="0.2">
      <c r="A72" s="171" t="s">
        <v>20</v>
      </c>
      <c r="B72" s="5" t="s">
        <v>2446</v>
      </c>
      <c r="C72" s="705" t="s">
        <v>2451</v>
      </c>
      <c r="D72" s="694" t="str">
        <f>VLOOKUP(C72,'Items in Tally'!$A$2:$D$4982,2,FALSE)</f>
        <v> </v>
      </c>
      <c r="E72" s="705"/>
      <c r="F72" s="783"/>
      <c r="G72" s="5" t="s">
        <v>2332</v>
      </c>
      <c r="H72" s="1150">
        <v>1600</v>
      </c>
      <c r="I72" s="1150">
        <v>20</v>
      </c>
      <c r="J72" s="1150">
        <v>16</v>
      </c>
      <c r="K72" s="456">
        <v>45497</v>
      </c>
      <c r="L72" s="133">
        <v>2.08</v>
      </c>
      <c r="M72" s="1045">
        <v>194</v>
      </c>
      <c r="N72" s="1150"/>
      <c r="O72" s="6">
        <f t="shared" si="164"/>
        <v>0.18556701030927836</v>
      </c>
      <c r="P72" s="6">
        <f t="shared" si="165"/>
        <v>0.15979381443298979</v>
      </c>
      <c r="Q72" s="6">
        <f t="shared" si="166"/>
        <v>9.2783505154639068E-2</v>
      </c>
      <c r="R72" s="6">
        <f t="shared" si="167"/>
        <v>7.7319587628865927E-2</v>
      </c>
      <c r="S72" s="1150"/>
      <c r="T72" s="1152">
        <v>230</v>
      </c>
      <c r="U72" s="1148">
        <v>225</v>
      </c>
      <c r="V72" s="1148">
        <v>212</v>
      </c>
      <c r="W72" s="173">
        <v>209</v>
      </c>
      <c r="X72" s="1150"/>
      <c r="Y72" s="1122">
        <f t="shared" ref="Y72:AA73" si="168">ROUND(T72*1.003,0)</f>
        <v>231</v>
      </c>
      <c r="Z72" s="1150">
        <f t="shared" si="168"/>
        <v>226</v>
      </c>
      <c r="AA72" s="1150">
        <f t="shared" si="168"/>
        <v>213</v>
      </c>
      <c r="AB72" s="1045">
        <f>IF(W72="","",CEILING(W72*1.003,1))</f>
        <v>210</v>
      </c>
      <c r="AC72" s="5"/>
      <c r="AD72" s="1150"/>
    </row>
    <row r="73" spans="1:30" s="578" customFormat="1" ht="15.75" customHeight="1" x14ac:dyDescent="0.2">
      <c r="A73" s="171" t="s">
        <v>20</v>
      </c>
      <c r="B73" s="5" t="s">
        <v>2452</v>
      </c>
      <c r="C73" s="578" t="s">
        <v>2453</v>
      </c>
      <c r="D73" s="694" t="str">
        <f>VLOOKUP(C73,'Items in Tally'!$A$2:$D$4982,2,FALSE)</f>
        <v> </v>
      </c>
      <c r="E73" s="578">
        <v>600</v>
      </c>
      <c r="F73" s="1149">
        <v>285</v>
      </c>
      <c r="G73" s="5" t="s">
        <v>2332</v>
      </c>
      <c r="H73" s="1150">
        <v>1600</v>
      </c>
      <c r="I73" s="1150">
        <v>20</v>
      </c>
      <c r="J73" s="1150">
        <v>16</v>
      </c>
      <c r="K73" s="456">
        <v>45682</v>
      </c>
      <c r="L73" s="133">
        <v>1.94</v>
      </c>
      <c r="M73" s="1045">
        <v>204</v>
      </c>
      <c r="N73" s="1150"/>
      <c r="O73" s="6"/>
      <c r="P73" s="6"/>
      <c r="Q73" s="6"/>
      <c r="R73" s="6"/>
      <c r="S73" s="1150"/>
      <c r="T73" s="1152">
        <v>240</v>
      </c>
      <c r="U73" s="1148">
        <v>230</v>
      </c>
      <c r="V73" s="1148">
        <v>220</v>
      </c>
      <c r="W73" s="173"/>
      <c r="X73" s="1150"/>
      <c r="Y73" s="1122">
        <f t="shared" si="168"/>
        <v>241</v>
      </c>
      <c r="Z73" s="1150">
        <f t="shared" si="168"/>
        <v>231</v>
      </c>
      <c r="AA73" s="1150">
        <f t="shared" si="168"/>
        <v>221</v>
      </c>
      <c r="AB73" s="1045" t="str">
        <f>IF(W73="","",CEILING(W73*1.003,1))</f>
        <v/>
      </c>
      <c r="AC73" s="5"/>
      <c r="AD73" s="1150"/>
    </row>
    <row r="74" spans="1:30" s="577" customFormat="1" ht="15.75" customHeight="1" x14ac:dyDescent="0.2">
      <c r="A74" s="175" t="s">
        <v>20</v>
      </c>
      <c r="B74" s="8" t="s">
        <v>2454</v>
      </c>
      <c r="C74" s="695" t="s">
        <v>2455</v>
      </c>
      <c r="D74" s="695" t="str">
        <f>VLOOKUP(C74,'Items in Tally'!$A$2:$D$4982,2,FALSE)</f>
        <v>1197 PC</v>
      </c>
      <c r="E74" s="695">
        <v>700</v>
      </c>
      <c r="F74" s="782">
        <v>1980</v>
      </c>
      <c r="G74" s="8" t="s">
        <v>2330</v>
      </c>
      <c r="H74" s="1130">
        <v>1600</v>
      </c>
      <c r="I74" s="1130">
        <v>20</v>
      </c>
      <c r="J74" s="1130">
        <v>16</v>
      </c>
      <c r="K74" s="459">
        <v>45682</v>
      </c>
      <c r="L74" s="125">
        <v>2.08</v>
      </c>
      <c r="M74" s="1154">
        <v>218</v>
      </c>
      <c r="N74" s="1130"/>
      <c r="O74" s="9">
        <f t="shared" si="164"/>
        <v>0.11009174311926606</v>
      </c>
      <c r="P74" s="9">
        <f t="shared" si="165"/>
        <v>6.4220183486238591E-2</v>
      </c>
      <c r="Q74" s="9">
        <f t="shared" si="166"/>
        <v>2.2935779816513735E-2</v>
      </c>
      <c r="R74" s="9">
        <f t="shared" si="167"/>
        <v>1.3761467889908285E-2</v>
      </c>
      <c r="S74" s="1130"/>
      <c r="T74" s="1134">
        <v>242</v>
      </c>
      <c r="U74" s="1131">
        <v>232</v>
      </c>
      <c r="V74" s="1131">
        <v>223</v>
      </c>
      <c r="W74" s="178">
        <v>221</v>
      </c>
      <c r="X74" s="1130"/>
      <c r="Y74" s="1129">
        <f t="shared" ref="Y74:AA76" si="169">IF(T74="","",CEILING(T74*1.003,1))</f>
        <v>243</v>
      </c>
      <c r="Z74" s="1130">
        <f t="shared" si="169"/>
        <v>233</v>
      </c>
      <c r="AA74" s="1130">
        <f t="shared" si="169"/>
        <v>224</v>
      </c>
      <c r="AB74" s="1154">
        <f>IF(W74="","",CEILING(W74*1.003,1))</f>
        <v>222</v>
      </c>
      <c r="AC74" s="8"/>
      <c r="AD74" s="1130"/>
    </row>
    <row r="75" spans="1:30" s="577" customFormat="1" ht="15.75" customHeight="1" x14ac:dyDescent="0.2">
      <c r="A75" s="175" t="s">
        <v>20</v>
      </c>
      <c r="B75" s="8" t="s">
        <v>2456</v>
      </c>
      <c r="C75" s="695" t="s">
        <v>2457</v>
      </c>
      <c r="D75" s="695" t="str">
        <f>VLOOKUP(C75,'Items in Tally'!$A$2:$D$4982,2,FALSE)</f>
        <v>1851 PC</v>
      </c>
      <c r="E75" s="695">
        <v>250</v>
      </c>
      <c r="F75" s="782">
        <v>100</v>
      </c>
      <c r="G75" s="8" t="s">
        <v>2327</v>
      </c>
      <c r="H75" s="1130">
        <v>1600</v>
      </c>
      <c r="I75" s="1130">
        <v>25</v>
      </c>
      <c r="J75" s="1130">
        <v>21</v>
      </c>
      <c r="K75" s="459">
        <v>45772</v>
      </c>
      <c r="L75" s="125">
        <v>1.9</v>
      </c>
      <c r="M75" s="1154">
        <v>192</v>
      </c>
      <c r="N75" s="1130"/>
      <c r="O75" s="9">
        <f t="shared" si="164"/>
        <v>0.171875</v>
      </c>
      <c r="P75" s="9">
        <f t="shared" si="165"/>
        <v>0.11979166666666674</v>
      </c>
      <c r="Q75" s="9">
        <f t="shared" si="166"/>
        <v>8.3333333333333259E-2</v>
      </c>
      <c r="R75" s="9">
        <f t="shared" si="167"/>
        <v>6.7708333333333259E-2</v>
      </c>
      <c r="S75" s="1130"/>
      <c r="T75" s="1134">
        <v>225</v>
      </c>
      <c r="U75" s="1131">
        <v>215</v>
      </c>
      <c r="V75" s="1131">
        <v>208</v>
      </c>
      <c r="W75" s="178">
        <v>205</v>
      </c>
      <c r="X75" s="1130"/>
      <c r="Y75" s="1129">
        <f t="shared" si="169"/>
        <v>226</v>
      </c>
      <c r="Z75" s="1130">
        <f t="shared" si="169"/>
        <v>216</v>
      </c>
      <c r="AA75" s="1130">
        <f t="shared" si="169"/>
        <v>209</v>
      </c>
      <c r="AB75" s="1154">
        <f>IF(W75="","",CEILING(W75*1.003,1))</f>
        <v>206</v>
      </c>
      <c r="AC75" s="8"/>
      <c r="AD75" s="1130"/>
    </row>
    <row r="76" spans="1:30" s="577" customFormat="1" ht="15.75" customHeight="1" x14ac:dyDescent="0.2">
      <c r="A76" s="175" t="s">
        <v>20</v>
      </c>
      <c r="B76" s="8" t="s">
        <v>2458</v>
      </c>
      <c r="C76" s="695" t="s">
        <v>2459</v>
      </c>
      <c r="D76" s="695" t="str">
        <f>VLOOKUP(C76,'Items in Tally'!$A$2:$D$4982,2,FALSE)</f>
        <v>719 PC</v>
      </c>
      <c r="E76" s="695">
        <v>150</v>
      </c>
      <c r="F76" s="782">
        <v>750</v>
      </c>
      <c r="G76" s="8" t="s">
        <v>2363</v>
      </c>
      <c r="H76" s="1130"/>
      <c r="I76" s="1130">
        <v>20</v>
      </c>
      <c r="J76" s="1130">
        <v>18</v>
      </c>
      <c r="K76" s="459">
        <v>45713</v>
      </c>
      <c r="L76" s="125">
        <v>2.04</v>
      </c>
      <c r="M76" s="1154">
        <v>216</v>
      </c>
      <c r="N76" s="1130"/>
      <c r="O76" s="9"/>
      <c r="P76" s="9"/>
      <c r="Q76" s="9"/>
      <c r="R76" s="9"/>
      <c r="S76" s="1130"/>
      <c r="T76" s="1134">
        <v>250</v>
      </c>
      <c r="U76" s="1131">
        <v>240</v>
      </c>
      <c r="V76" s="1131">
        <v>232</v>
      </c>
      <c r="W76" s="178">
        <v>230</v>
      </c>
      <c r="X76" s="1130"/>
      <c r="Y76" s="1129">
        <f t="shared" si="169"/>
        <v>251</v>
      </c>
      <c r="Z76" s="1130">
        <f t="shared" si="169"/>
        <v>241</v>
      </c>
      <c r="AA76" s="1130">
        <f t="shared" si="169"/>
        <v>233</v>
      </c>
      <c r="AB76" s="1154">
        <f>IF(W76="","",CEILING(W76*1.003,1))</f>
        <v>231</v>
      </c>
      <c r="AC76" s="8"/>
      <c r="AD76" s="1130"/>
    </row>
    <row r="77" spans="1:30" s="577" customFormat="1" ht="15.75" customHeight="1" x14ac:dyDescent="0.2">
      <c r="A77" s="175" t="s">
        <v>20</v>
      </c>
      <c r="B77" s="8" t="s">
        <v>2460</v>
      </c>
      <c r="C77" s="695" t="s">
        <v>2461</v>
      </c>
      <c r="D77" s="695" t="str">
        <f>VLOOKUP(C77,'Items in Tally'!$A$2:$D$4982,2,FALSE)</f>
        <v>65 PC</v>
      </c>
      <c r="E77" s="695">
        <v>200</v>
      </c>
      <c r="F77" s="782">
        <v>300</v>
      </c>
      <c r="G77" s="8" t="s">
        <v>2327</v>
      </c>
      <c r="H77" s="1130">
        <v>2400</v>
      </c>
      <c r="I77" s="1130">
        <v>20</v>
      </c>
      <c r="J77" s="1130">
        <v>16</v>
      </c>
      <c r="K77" s="459">
        <v>45682</v>
      </c>
      <c r="L77" s="125">
        <v>2.1</v>
      </c>
      <c r="M77" s="1154">
        <v>220</v>
      </c>
      <c r="N77" s="1130"/>
      <c r="O77" s="9"/>
      <c r="P77" s="9"/>
      <c r="Q77" s="9"/>
      <c r="R77" s="9"/>
      <c r="S77" s="1130"/>
      <c r="T77" s="1134">
        <v>250</v>
      </c>
      <c r="U77" s="1131">
        <v>240</v>
      </c>
      <c r="V77" s="1131">
        <v>230</v>
      </c>
      <c r="W77" s="178"/>
      <c r="X77" s="1130"/>
      <c r="Y77" s="1129">
        <f t="shared" ref="Y77:AA79" si="170">IF(T77="","",CEILING(T77*1.01,1))</f>
        <v>253</v>
      </c>
      <c r="Z77" s="1130">
        <f t="shared" si="170"/>
        <v>243</v>
      </c>
      <c r="AA77" s="1130">
        <f t="shared" si="170"/>
        <v>233</v>
      </c>
      <c r="AB77" s="1154"/>
      <c r="AC77" s="8"/>
      <c r="AD77" s="1130"/>
    </row>
    <row r="78" spans="1:30" s="578" customFormat="1" ht="15.75" customHeight="1" x14ac:dyDescent="0.2">
      <c r="A78" s="171" t="s">
        <v>20</v>
      </c>
      <c r="B78" s="5" t="s">
        <v>2462</v>
      </c>
      <c r="C78" s="705" t="s">
        <v>2463</v>
      </c>
      <c r="D78" s="701" t="str">
        <f>VLOOKUP(C78,'Items in Tally'!$A$2:$D$4982,2,FALSE)</f>
        <v>1 PC</v>
      </c>
      <c r="E78" s="705"/>
      <c r="F78" s="783"/>
      <c r="G78" s="5" t="s">
        <v>2327</v>
      </c>
      <c r="H78" s="1150">
        <v>2400</v>
      </c>
      <c r="I78" s="1150">
        <v>20</v>
      </c>
      <c r="J78" s="1150">
        <v>16</v>
      </c>
      <c r="K78" s="456">
        <v>45559</v>
      </c>
      <c r="L78" s="133">
        <v>2.1</v>
      </c>
      <c r="M78" s="1045">
        <v>189</v>
      </c>
      <c r="N78" s="1150"/>
      <c r="O78" s="6"/>
      <c r="P78" s="6"/>
      <c r="Q78" s="6"/>
      <c r="R78" s="6"/>
      <c r="S78" s="1150"/>
      <c r="T78" s="1152">
        <v>240</v>
      </c>
      <c r="U78" s="1148">
        <v>230</v>
      </c>
      <c r="V78" s="1148">
        <v>225</v>
      </c>
      <c r="W78" s="173"/>
      <c r="X78" s="1150"/>
      <c r="Y78" s="1122">
        <f t="shared" si="170"/>
        <v>243</v>
      </c>
      <c r="Z78" s="1150">
        <f t="shared" si="170"/>
        <v>233</v>
      </c>
      <c r="AA78" s="1150">
        <f t="shared" si="170"/>
        <v>228</v>
      </c>
      <c r="AB78" s="1045"/>
      <c r="AC78" s="5"/>
      <c r="AD78" s="1150"/>
    </row>
    <row r="79" spans="1:30" s="577" customFormat="1" ht="15.75" customHeight="1" x14ac:dyDescent="0.2">
      <c r="A79" s="175" t="s">
        <v>20</v>
      </c>
      <c r="B79" s="8" t="s">
        <v>2464</v>
      </c>
      <c r="C79" s="695" t="s">
        <v>2465</v>
      </c>
      <c r="D79" s="695" t="str">
        <f>VLOOKUP(C79,'Items in Tally'!$A$2:$D$4982,2,FALSE)</f>
        <v>94 PC</v>
      </c>
      <c r="E79" s="695">
        <v>35</v>
      </c>
      <c r="F79" s="782">
        <v>125</v>
      </c>
      <c r="G79" s="8" t="s">
        <v>2327</v>
      </c>
      <c r="H79" s="1130">
        <v>2300</v>
      </c>
      <c r="I79" s="1130">
        <v>20</v>
      </c>
      <c r="J79" s="1130">
        <v>12</v>
      </c>
      <c r="K79" s="459">
        <v>45741</v>
      </c>
      <c r="L79" s="125">
        <v>1.23</v>
      </c>
      <c r="M79" s="1154">
        <v>133</v>
      </c>
      <c r="N79" s="75"/>
      <c r="O79" s="9">
        <f t="shared" ref="O79:R79" si="171">IF(T79="","",T79/$M79-1)</f>
        <v>0.24060150375939848</v>
      </c>
      <c r="P79" s="9">
        <f t="shared" si="171"/>
        <v>0.16541353383458657</v>
      </c>
      <c r="Q79" s="9">
        <f t="shared" si="171"/>
        <v>0.1278195488721805</v>
      </c>
      <c r="R79" s="9" t="str">
        <f t="shared" si="171"/>
        <v/>
      </c>
      <c r="S79" s="1130"/>
      <c r="T79" s="1134">
        <v>165</v>
      </c>
      <c r="U79" s="1131">
        <v>155</v>
      </c>
      <c r="V79" s="1131">
        <v>150</v>
      </c>
      <c r="W79" s="178"/>
      <c r="X79" s="1130"/>
      <c r="Y79" s="1129">
        <f t="shared" si="170"/>
        <v>167</v>
      </c>
      <c r="Z79" s="1130">
        <f t="shared" si="170"/>
        <v>157</v>
      </c>
      <c r="AA79" s="1130">
        <f t="shared" si="170"/>
        <v>152</v>
      </c>
      <c r="AB79" s="1154" t="str">
        <f t="shared" ref="AB79" si="172">IF(W79="","",CEILING(W79*1.015,1))</f>
        <v/>
      </c>
      <c r="AC79" s="8"/>
      <c r="AD79" s="1130"/>
    </row>
    <row r="80" spans="1:30" s="578" customFormat="1" ht="15.75" customHeight="1" x14ac:dyDescent="0.2">
      <c r="A80" s="171" t="s">
        <v>20</v>
      </c>
      <c r="B80" s="5" t="s">
        <v>2466</v>
      </c>
      <c r="C80" s="705" t="s">
        <v>2467</v>
      </c>
      <c r="D80" s="694" t="str">
        <f>VLOOKUP(C80,'Items in Tally'!$A$2:$D$4982,2,FALSE)</f>
        <v>3 PC</v>
      </c>
      <c r="E80" s="705"/>
      <c r="F80" s="783"/>
      <c r="G80" s="5" t="s">
        <v>2332</v>
      </c>
      <c r="H80" s="1150">
        <v>9200</v>
      </c>
      <c r="I80" s="1150">
        <v>15</v>
      </c>
      <c r="J80" s="1150">
        <v>20</v>
      </c>
      <c r="K80" s="456">
        <v>45497</v>
      </c>
      <c r="L80" s="133">
        <v>6.5</v>
      </c>
      <c r="M80" s="1045">
        <v>606</v>
      </c>
      <c r="N80" s="39"/>
      <c r="O80" s="6">
        <f t="shared" ref="O80:R80" si="173">IF(T80="","",T80/$M80-1)</f>
        <v>0.18811881188118806</v>
      </c>
      <c r="P80" s="6" t="str">
        <f t="shared" si="173"/>
        <v/>
      </c>
      <c r="Q80" s="6" t="str">
        <f t="shared" si="173"/>
        <v/>
      </c>
      <c r="R80" s="6" t="str">
        <f t="shared" si="173"/>
        <v/>
      </c>
      <c r="S80" s="1150"/>
      <c r="T80" s="1152">
        <v>720</v>
      </c>
      <c r="U80" s="1148"/>
      <c r="V80" s="1148"/>
      <c r="W80" s="173"/>
      <c r="X80" s="1150"/>
      <c r="Y80" s="1122">
        <f t="shared" ref="Y80:AB80" si="174">IF(T80="","",CEILING(T80*1.015,1))</f>
        <v>731</v>
      </c>
      <c r="Z80" s="1150" t="str">
        <f t="shared" si="174"/>
        <v/>
      </c>
      <c r="AA80" s="1150" t="str">
        <f t="shared" si="174"/>
        <v/>
      </c>
      <c r="AB80" s="1045" t="str">
        <f t="shared" si="174"/>
        <v/>
      </c>
      <c r="AC80" s="5"/>
      <c r="AD80" s="1150"/>
    </row>
    <row r="81" spans="1:30" s="577" customFormat="1" ht="15.75" customHeight="1" x14ac:dyDescent="0.2">
      <c r="A81" s="175" t="s">
        <v>20</v>
      </c>
      <c r="B81" s="8" t="s">
        <v>2468</v>
      </c>
      <c r="C81" s="695" t="s">
        <v>2469</v>
      </c>
      <c r="D81" s="694" t="str">
        <f>VLOOKUP(C81,'Items in Tally'!$A$2:$D$4982,2,FALSE)</f>
        <v>126 PC</v>
      </c>
      <c r="E81" s="695">
        <v>65</v>
      </c>
      <c r="F81" s="782"/>
      <c r="G81" s="8" t="s">
        <v>2332</v>
      </c>
      <c r="H81" s="1130"/>
      <c r="I81" s="1130">
        <v>8</v>
      </c>
      <c r="J81" s="1130">
        <v>20</v>
      </c>
      <c r="K81" s="459">
        <v>45772</v>
      </c>
      <c r="L81" s="125">
        <v>5.28</v>
      </c>
      <c r="M81" s="1154">
        <v>480</v>
      </c>
      <c r="N81" s="75"/>
      <c r="O81" s="9"/>
      <c r="P81" s="9"/>
      <c r="Q81" s="9"/>
      <c r="R81" s="9"/>
      <c r="S81" s="1130"/>
      <c r="T81" s="1134">
        <v>570</v>
      </c>
      <c r="U81" s="1131"/>
      <c r="V81" s="1131">
        <v>560</v>
      </c>
      <c r="W81" s="178"/>
      <c r="X81" s="1130"/>
      <c r="Y81" s="1129">
        <f>IF(T81="","",CEILING(T81*1.007,1))</f>
        <v>574</v>
      </c>
      <c r="Z81" s="1130" t="str">
        <f>IF(U81="","",CEILING(U81*1.01,1))</f>
        <v/>
      </c>
      <c r="AA81" s="1130">
        <f>IF(V81="","",CEILING(V81*1.007,1))</f>
        <v>564</v>
      </c>
      <c r="AB81" s="1154"/>
      <c r="AC81" s="8"/>
      <c r="AD81" s="1130"/>
    </row>
    <row r="82" spans="1:30" s="578" customFormat="1" ht="15.75" customHeight="1" x14ac:dyDescent="0.2">
      <c r="A82" s="171" t="s">
        <v>20</v>
      </c>
      <c r="B82" s="5" t="s">
        <v>2470</v>
      </c>
      <c r="C82" s="705" t="s">
        <v>2471</v>
      </c>
      <c r="D82" s="694" t="str">
        <f>VLOOKUP(C82,'Items in Tally'!$A$2:$D$4982,2,FALSE)</f>
        <v> </v>
      </c>
      <c r="E82" s="705">
        <v>100</v>
      </c>
      <c r="F82" s="783"/>
      <c r="G82" s="5" t="s">
        <v>2327</v>
      </c>
      <c r="H82" s="1150">
        <v>2000</v>
      </c>
      <c r="I82" s="1150">
        <v>20</v>
      </c>
      <c r="J82" s="1150">
        <v>16</v>
      </c>
      <c r="K82" s="456">
        <v>45741</v>
      </c>
      <c r="L82" s="133">
        <v>1.9</v>
      </c>
      <c r="M82" s="1045">
        <v>203</v>
      </c>
      <c r="N82" s="39"/>
      <c r="O82" s="6"/>
      <c r="P82" s="6"/>
      <c r="Q82" s="6"/>
      <c r="R82" s="6"/>
      <c r="S82" s="1150"/>
      <c r="T82" s="1152">
        <v>230</v>
      </c>
      <c r="U82" s="1148">
        <v>220</v>
      </c>
      <c r="V82" s="1148">
        <v>210</v>
      </c>
      <c r="W82" s="173"/>
      <c r="X82" s="1150"/>
      <c r="Y82" s="1122">
        <f t="shared" ref="Y82:AA84" si="175">ROUND(T82*1.003,0)</f>
        <v>231</v>
      </c>
      <c r="Z82" s="1150">
        <f t="shared" si="175"/>
        <v>221</v>
      </c>
      <c r="AA82" s="1150">
        <f t="shared" si="175"/>
        <v>211</v>
      </c>
      <c r="AB82" s="1045"/>
      <c r="AC82" s="5"/>
      <c r="AD82" s="1150"/>
    </row>
    <row r="83" spans="1:30" s="578" customFormat="1" ht="15.75" customHeight="1" x14ac:dyDescent="0.2">
      <c r="A83" s="171" t="s">
        <v>20</v>
      </c>
      <c r="B83" s="5" t="s">
        <v>2472</v>
      </c>
      <c r="C83" s="705" t="s">
        <v>2473</v>
      </c>
      <c r="D83" s="701" t="str">
        <f>VLOOKUP(C83,'Items in Tally'!$A$2:$D$4982,2,FALSE)</f>
        <v>1 PC</v>
      </c>
      <c r="E83" s="705"/>
      <c r="F83" s="783"/>
      <c r="G83" s="5" t="s">
        <v>2327</v>
      </c>
      <c r="H83" s="1150">
        <v>2000</v>
      </c>
      <c r="I83" s="1150">
        <v>20</v>
      </c>
      <c r="J83" s="1150">
        <v>16</v>
      </c>
      <c r="K83" s="456">
        <v>45682</v>
      </c>
      <c r="L83" s="133">
        <v>1.96</v>
      </c>
      <c r="M83" s="1045">
        <v>206</v>
      </c>
      <c r="N83" s="39"/>
      <c r="O83" s="6"/>
      <c r="P83" s="6"/>
      <c r="Q83" s="6"/>
      <c r="R83" s="6"/>
      <c r="S83" s="1150"/>
      <c r="T83" s="1152">
        <v>230</v>
      </c>
      <c r="U83" s="1148">
        <v>220</v>
      </c>
      <c r="V83" s="1148">
        <v>212</v>
      </c>
      <c r="W83" s="173"/>
      <c r="X83" s="1150"/>
      <c r="Y83" s="1122">
        <f t="shared" si="175"/>
        <v>231</v>
      </c>
      <c r="Z83" s="1150">
        <f t="shared" si="175"/>
        <v>221</v>
      </c>
      <c r="AA83" s="1150">
        <f t="shared" si="175"/>
        <v>213</v>
      </c>
      <c r="AB83" s="1045"/>
      <c r="AC83" s="5"/>
      <c r="AD83" s="1150"/>
    </row>
    <row r="84" spans="1:30" s="578" customFormat="1" ht="15.75" customHeight="1" x14ac:dyDescent="0.2">
      <c r="A84" s="171" t="s">
        <v>20</v>
      </c>
      <c r="B84" s="5" t="s">
        <v>2474</v>
      </c>
      <c r="C84" s="705" t="s">
        <v>2475</v>
      </c>
      <c r="D84" s="701" t="str">
        <f>VLOOKUP(C84,'Items in Tally'!$A$2:$D$4982,2,FALSE)</f>
        <v>116 PC</v>
      </c>
      <c r="E84" s="705"/>
      <c r="F84" s="783"/>
      <c r="G84" s="5" t="s">
        <v>2327</v>
      </c>
      <c r="H84" s="1150">
        <v>2000</v>
      </c>
      <c r="I84" s="1150">
        <v>20</v>
      </c>
      <c r="J84" s="1150">
        <v>15</v>
      </c>
      <c r="K84" s="456">
        <v>45559</v>
      </c>
      <c r="L84" s="133">
        <v>1.8</v>
      </c>
      <c r="M84" s="1045" t="s">
        <v>2476</v>
      </c>
      <c r="N84" s="39"/>
      <c r="O84" s="6"/>
      <c r="P84" s="6"/>
      <c r="Q84" s="6"/>
      <c r="R84" s="6"/>
      <c r="S84" s="1150"/>
      <c r="T84" s="1152">
        <v>225</v>
      </c>
      <c r="U84" s="1148">
        <v>215</v>
      </c>
      <c r="V84" s="1148">
        <v>204</v>
      </c>
      <c r="W84" s="173"/>
      <c r="X84" s="1150"/>
      <c r="Y84" s="1122">
        <f t="shared" si="175"/>
        <v>226</v>
      </c>
      <c r="Z84" s="1150">
        <f t="shared" si="175"/>
        <v>216</v>
      </c>
      <c r="AA84" s="1150">
        <f t="shared" si="175"/>
        <v>205</v>
      </c>
      <c r="AB84" s="1045"/>
      <c r="AC84" s="5"/>
      <c r="AD84" s="1150"/>
    </row>
    <row r="85" spans="1:30" s="578" customFormat="1" ht="15" customHeight="1" x14ac:dyDescent="0.2">
      <c r="A85" s="171" t="s">
        <v>20</v>
      </c>
      <c r="B85" s="5" t="s">
        <v>2477</v>
      </c>
      <c r="C85" s="705" t="s">
        <v>2478</v>
      </c>
      <c r="D85" s="705" t="str">
        <f>VLOOKUP(C85,'Items in Tally'!$A$2:$D$4982,2,FALSE)</f>
        <v>4 PC</v>
      </c>
      <c r="E85" s="705">
        <v>50</v>
      </c>
      <c r="F85" s="783">
        <v>10</v>
      </c>
      <c r="G85" s="5" t="s">
        <v>2332</v>
      </c>
      <c r="H85" s="1150">
        <v>11000</v>
      </c>
      <c r="I85" s="1114">
        <v>6</v>
      </c>
      <c r="J85" s="1150">
        <v>28</v>
      </c>
      <c r="K85" s="401">
        <v>45741</v>
      </c>
      <c r="L85" s="133">
        <v>9.1</v>
      </c>
      <c r="M85" s="1045">
        <v>930</v>
      </c>
      <c r="N85" s="39"/>
      <c r="O85" s="6">
        <f>IF(T85="","",T85/$M85-1)</f>
        <v>0.12903225806451624</v>
      </c>
      <c r="P85" s="6" t="str">
        <f>IF(U85="","",U85/$M85-1)</f>
        <v/>
      </c>
      <c r="Q85" s="6">
        <f>IF(V85="","",V85/$M85-1)</f>
        <v>0.11290322580645151</v>
      </c>
      <c r="R85" s="6" t="str">
        <f>IF(W85="","",W85/$M85-1)</f>
        <v/>
      </c>
      <c r="S85" s="1150"/>
      <c r="T85" s="1152">
        <v>1050</v>
      </c>
      <c r="U85" s="1148"/>
      <c r="V85" s="1148">
        <v>1035</v>
      </c>
      <c r="W85" s="173"/>
      <c r="X85" s="1150"/>
      <c r="Y85" s="1122">
        <f>IF(T85="","",CEILING(T85*1.01,1))</f>
        <v>1061</v>
      </c>
      <c r="Z85" s="1150" t="str">
        <f>IF(U85="","",CEILING(U85*1.01,1))</f>
        <v/>
      </c>
      <c r="AA85" s="1150">
        <f>IF(V85="","",CEILING(V85*1.01,1))</f>
        <v>1046</v>
      </c>
      <c r="AB85" s="1045" t="str">
        <f t="shared" ref="AB85" si="176">IF(W85="","",CEILING(W85*1.015,1))</f>
        <v/>
      </c>
      <c r="AC85" s="5"/>
      <c r="AD85" s="1150"/>
    </row>
    <row r="86" spans="1:30" s="578" customFormat="1" ht="15.75" customHeight="1" x14ac:dyDescent="0.2">
      <c r="A86" s="171" t="s">
        <v>20</v>
      </c>
      <c r="B86" s="5" t="s">
        <v>2477</v>
      </c>
      <c r="C86" s="705" t="s">
        <v>2479</v>
      </c>
      <c r="D86" s="701" t="str">
        <f>VLOOKUP(C86,'Items in Tally'!$A$2:$D$4982,2,FALSE)</f>
        <v>3 PC</v>
      </c>
      <c r="E86" s="705"/>
      <c r="F86" s="783">
        <v>3</v>
      </c>
      <c r="G86" s="5" t="s">
        <v>2330</v>
      </c>
      <c r="H86" s="1150">
        <v>11000</v>
      </c>
      <c r="I86" s="1150">
        <v>8</v>
      </c>
      <c r="J86" s="1150">
        <v>28</v>
      </c>
      <c r="K86" s="401">
        <v>45436</v>
      </c>
      <c r="L86" s="133">
        <v>10.02</v>
      </c>
      <c r="M86" s="1045">
        <v>894</v>
      </c>
      <c r="N86" s="39"/>
      <c r="O86" s="6">
        <f t="shared" ref="O86:R86" si="177">IF(T86="","",T86/$M86-1)</f>
        <v>0.20805369127516782</v>
      </c>
      <c r="P86" s="6" t="str">
        <f t="shared" si="177"/>
        <v/>
      </c>
      <c r="Q86" s="6" t="str">
        <f t="shared" si="177"/>
        <v/>
      </c>
      <c r="R86" s="6" t="str">
        <f t="shared" si="177"/>
        <v/>
      </c>
      <c r="S86" s="1150"/>
      <c r="T86" s="1152">
        <v>1080</v>
      </c>
      <c r="U86" s="1148"/>
      <c r="V86" s="1148"/>
      <c r="W86" s="173"/>
      <c r="X86" s="1150"/>
      <c r="Y86" s="1122">
        <f>IF(T86="","",CEILING(T86*1.01,1))</f>
        <v>1091</v>
      </c>
      <c r="Z86" s="1150" t="str">
        <f t="shared" ref="Z86:AB86" si="178">IF(U86="","",CEILING(U86*1.015,1))</f>
        <v/>
      </c>
      <c r="AA86" s="1150" t="str">
        <f t="shared" si="178"/>
        <v/>
      </c>
      <c r="AB86" s="1045" t="str">
        <f t="shared" si="178"/>
        <v/>
      </c>
      <c r="AC86" s="5"/>
      <c r="AD86" s="1150"/>
    </row>
    <row r="87" spans="1:30" s="578" customFormat="1" ht="15.75" customHeight="1" x14ac:dyDescent="0.2">
      <c r="A87" s="171" t="s">
        <v>20</v>
      </c>
      <c r="B87" s="5" t="s">
        <v>2480</v>
      </c>
      <c r="C87" s="705"/>
      <c r="D87" s="701"/>
      <c r="E87" s="705"/>
      <c r="F87" s="783"/>
      <c r="G87" s="5" t="s">
        <v>2332</v>
      </c>
      <c r="H87" s="1150"/>
      <c r="I87" s="1150">
        <v>8</v>
      </c>
      <c r="J87" s="1150">
        <v>28</v>
      </c>
      <c r="K87" s="401">
        <v>45772</v>
      </c>
      <c r="L87" s="133">
        <v>11.7</v>
      </c>
      <c r="M87" s="1045">
        <v>1175</v>
      </c>
      <c r="N87" s="39"/>
      <c r="O87" s="6"/>
      <c r="P87" s="6"/>
      <c r="Q87" s="6"/>
      <c r="R87" s="6"/>
      <c r="S87" s="1150"/>
      <c r="T87" s="1152">
        <v>1375</v>
      </c>
      <c r="U87" s="1148"/>
      <c r="V87" s="1148">
        <v>1350</v>
      </c>
      <c r="W87" s="173"/>
      <c r="X87" s="1150"/>
      <c r="Y87" s="1122"/>
      <c r="Z87" s="1150"/>
      <c r="AA87" s="1150"/>
      <c r="AB87" s="1045"/>
      <c r="AC87" s="5"/>
      <c r="AD87" s="1150"/>
    </row>
    <row r="88" spans="1:30" s="577" customFormat="1" ht="15.75" customHeight="1" x14ac:dyDescent="0.2">
      <c r="A88" s="175" t="s">
        <v>20</v>
      </c>
      <c r="B88" s="8" t="s">
        <v>2481</v>
      </c>
      <c r="C88" s="695" t="s">
        <v>2482</v>
      </c>
      <c r="D88" s="695" t="str">
        <f>VLOOKUP(C88,'Items in Tally'!$A$2:$D$4982,2,FALSE)</f>
        <v>69 PC</v>
      </c>
      <c r="E88" s="695">
        <v>30</v>
      </c>
      <c r="F88" s="782">
        <v>78</v>
      </c>
      <c r="G88" s="8" t="s">
        <v>2332</v>
      </c>
      <c r="H88" s="1130">
        <v>12000</v>
      </c>
      <c r="I88" s="1130">
        <v>6</v>
      </c>
      <c r="J88" s="1130">
        <v>25</v>
      </c>
      <c r="K88" s="405">
        <v>45741</v>
      </c>
      <c r="L88" s="125">
        <v>8.1999999999999993</v>
      </c>
      <c r="M88" s="1154">
        <v>825</v>
      </c>
      <c r="N88" s="125"/>
      <c r="O88" s="9">
        <f t="shared" ref="O88:R88" si="179">IF(T88="","",T88/$M88-1)</f>
        <v>0.11515151515151523</v>
      </c>
      <c r="P88" s="9" t="str">
        <f t="shared" si="179"/>
        <v/>
      </c>
      <c r="Q88" s="9">
        <f t="shared" si="179"/>
        <v>9.0909090909090828E-2</v>
      </c>
      <c r="R88" s="9" t="str">
        <f t="shared" si="179"/>
        <v/>
      </c>
      <c r="S88" s="1130"/>
      <c r="T88" s="1134">
        <v>920</v>
      </c>
      <c r="U88" s="1131"/>
      <c r="V88" s="1131">
        <v>900</v>
      </c>
      <c r="W88" s="178"/>
      <c r="X88" s="1130"/>
      <c r="Y88" s="1129">
        <f>IF(T88="","",CEILING(T88*1.005,1))</f>
        <v>925</v>
      </c>
      <c r="Z88" s="1130" t="str">
        <f>IF(U88="","",CEILING(U88*1.01,1))</f>
        <v/>
      </c>
      <c r="AA88" s="1130">
        <f>IF(V88="","",CEILING(V88*1.005,1))</f>
        <v>905</v>
      </c>
      <c r="AB88" s="1154" t="str">
        <f t="shared" ref="AB88" si="180">IF(W88="","",CEILING(W88*1.015,1))</f>
        <v/>
      </c>
      <c r="AC88" s="8"/>
      <c r="AD88" s="1130"/>
    </row>
    <row r="89" spans="1:30" s="577" customFormat="1" ht="15.75" customHeight="1" x14ac:dyDescent="0.2">
      <c r="A89" s="175" t="s">
        <v>20</v>
      </c>
      <c r="B89" s="8" t="s">
        <v>2483</v>
      </c>
      <c r="C89" s="695" t="s">
        <v>2484</v>
      </c>
      <c r="D89" s="695" t="str">
        <f>VLOOKUP(C89,'Items in Tally'!$A$2:$D$4982,2,FALSE)</f>
        <v>52 PC</v>
      </c>
      <c r="E89" s="695">
        <v>30</v>
      </c>
      <c r="F89" s="782">
        <v>78</v>
      </c>
      <c r="G89" s="8" t="s">
        <v>2332</v>
      </c>
      <c r="H89" s="1130">
        <v>20000</v>
      </c>
      <c r="I89" s="1130">
        <v>6</v>
      </c>
      <c r="J89" s="1130">
        <v>25</v>
      </c>
      <c r="K89" s="459">
        <v>45741</v>
      </c>
      <c r="L89" s="125">
        <v>9.4</v>
      </c>
      <c r="M89" s="1154">
        <v>960</v>
      </c>
      <c r="N89" s="17"/>
      <c r="O89" s="9">
        <f t="shared" ref="O89:R89" si="181">IF(T89="","",T89/$M89-1)</f>
        <v>0.109375</v>
      </c>
      <c r="P89" s="9" t="str">
        <f t="shared" si="181"/>
        <v/>
      </c>
      <c r="Q89" s="9">
        <f t="shared" si="181"/>
        <v>9.375E-2</v>
      </c>
      <c r="R89" s="9" t="str">
        <f t="shared" si="181"/>
        <v/>
      </c>
      <c r="S89" s="1130"/>
      <c r="T89" s="1134">
        <v>1065</v>
      </c>
      <c r="U89" s="1131"/>
      <c r="V89" s="1131">
        <v>1050</v>
      </c>
      <c r="W89" s="178"/>
      <c r="X89" s="1130"/>
      <c r="Y89" s="1129">
        <f>IF(T89="","",CEILING(T89*1.005,1))</f>
        <v>1071</v>
      </c>
      <c r="Z89" s="1130" t="str">
        <f>IF(U89="","",CEILING(U89*1.01,1))</f>
        <v/>
      </c>
      <c r="AA89" s="1130">
        <f>IF(V89="","",CEILING(V89*1.005,1))</f>
        <v>1056</v>
      </c>
      <c r="AB89" s="1154" t="str">
        <f t="shared" ref="AB89" si="182">IF(W89="","",CEILING(W89*1.015,1))</f>
        <v/>
      </c>
      <c r="AC89" s="8"/>
      <c r="AD89" s="1130"/>
    </row>
    <row r="90" spans="1:30" s="578" customFormat="1" ht="15.75" customHeight="1" x14ac:dyDescent="0.2">
      <c r="A90" s="171" t="s">
        <v>20</v>
      </c>
      <c r="B90" s="5" t="s">
        <v>2485</v>
      </c>
      <c r="C90" s="705" t="s">
        <v>2486</v>
      </c>
      <c r="D90" s="705" t="str">
        <f>VLOOKUP(C90,'Items in Tally'!$A$2:$D$4982,2,FALSE)</f>
        <v> </v>
      </c>
      <c r="E90" s="705"/>
      <c r="F90" s="783"/>
      <c r="G90" s="5" t="s">
        <v>2332</v>
      </c>
      <c r="H90" s="1150">
        <v>30000</v>
      </c>
      <c r="I90" s="1150">
        <v>3</v>
      </c>
      <c r="J90" s="1150">
        <v>24</v>
      </c>
      <c r="K90" s="456">
        <v>45315</v>
      </c>
      <c r="L90" s="133">
        <v>27</v>
      </c>
      <c r="M90" s="1045">
        <v>2360</v>
      </c>
      <c r="N90" s="35"/>
      <c r="O90" s="6"/>
      <c r="P90" s="6"/>
      <c r="Q90" s="6"/>
      <c r="R90" s="6"/>
      <c r="S90" s="1150"/>
      <c r="T90" s="1152">
        <v>2800</v>
      </c>
      <c r="U90" s="1148"/>
      <c r="V90" s="1148">
        <v>2750</v>
      </c>
      <c r="W90" s="173"/>
      <c r="X90" s="1150"/>
      <c r="Y90" s="1122">
        <f>IF(T90="","",CEILING(T90*1.005,1))</f>
        <v>2814</v>
      </c>
      <c r="Z90" s="1150" t="str">
        <f>IF(U90="","",CEILING(U90*1.01,1))</f>
        <v/>
      </c>
      <c r="AA90" s="1150">
        <f>IF(V90="","",CEILING(V90*1.005,1))</f>
        <v>2764</v>
      </c>
      <c r="AB90" s="1045"/>
      <c r="AC90" s="5"/>
      <c r="AD90" s="1150"/>
    </row>
    <row r="91" spans="1:30" s="577" customFormat="1" ht="15.75" customHeight="1" x14ac:dyDescent="0.2">
      <c r="A91" s="175" t="s">
        <v>20</v>
      </c>
      <c r="B91" s="8" t="s">
        <v>2487</v>
      </c>
      <c r="C91" s="695" t="s">
        <v>2488</v>
      </c>
      <c r="D91" s="695" t="str">
        <f>VLOOKUP(C91,'Items in Tally'!$A$2:$D$4982,2,FALSE)</f>
        <v>51 PC</v>
      </c>
      <c r="E91" s="695">
        <v>30</v>
      </c>
      <c r="F91" s="782">
        <v>41</v>
      </c>
      <c r="G91" s="8" t="s">
        <v>2332</v>
      </c>
      <c r="H91" s="1130">
        <v>30000</v>
      </c>
      <c r="I91" s="1130">
        <v>3</v>
      </c>
      <c r="J91" s="1130">
        <v>19</v>
      </c>
      <c r="K91" s="459">
        <v>45772</v>
      </c>
      <c r="L91" s="125">
        <v>21.5</v>
      </c>
      <c r="M91" s="1154">
        <v>2175</v>
      </c>
      <c r="N91" s="17"/>
      <c r="O91" s="9"/>
      <c r="P91" s="9"/>
      <c r="Q91" s="9"/>
      <c r="R91" s="9"/>
      <c r="S91" s="1130"/>
      <c r="T91" s="1134">
        <v>2600</v>
      </c>
      <c r="U91" s="1131"/>
      <c r="V91" s="1131">
        <v>2550</v>
      </c>
      <c r="W91" s="178"/>
      <c r="X91" s="1130"/>
      <c r="Y91" s="1129">
        <f>IF(T91="","",CEILING(T91*1.005,1))</f>
        <v>2613</v>
      </c>
      <c r="Z91" s="1130"/>
      <c r="AA91" s="1130">
        <f>IF(V91="","",CEILING(V91*1.005,1))</f>
        <v>2563</v>
      </c>
      <c r="AB91" s="1154"/>
      <c r="AC91" s="8"/>
      <c r="AD91" s="1130">
        <v>2550</v>
      </c>
    </row>
    <row r="92" spans="1:30" s="578" customFormat="1" ht="15.75" customHeight="1" x14ac:dyDescent="0.2">
      <c r="A92" s="171" t="s">
        <v>20</v>
      </c>
      <c r="B92" s="5" t="s">
        <v>2489</v>
      </c>
      <c r="C92" s="705" t="s">
        <v>2490</v>
      </c>
      <c r="D92" s="705" t="str">
        <f>VLOOKUP(C92,'Items in Tally'!$A$2:$D$4982,2,FALSE)</f>
        <v> </v>
      </c>
      <c r="E92" s="705"/>
      <c r="F92" s="783"/>
      <c r="G92" s="5" t="s">
        <v>2327</v>
      </c>
      <c r="H92" s="1150">
        <v>2000</v>
      </c>
      <c r="I92" s="1150">
        <v>20</v>
      </c>
      <c r="J92" s="1150">
        <v>16</v>
      </c>
      <c r="K92" s="456">
        <v>45253</v>
      </c>
      <c r="L92" s="133">
        <v>2.06</v>
      </c>
      <c r="M92" s="1045">
        <v>181</v>
      </c>
      <c r="N92" s="1150"/>
      <c r="O92" s="6">
        <f t="shared" ref="O92:R92" si="183">IF(T92="","",T92/$M92-1)</f>
        <v>0.18784530386740328</v>
      </c>
      <c r="P92" s="6">
        <f t="shared" si="183"/>
        <v>0.13259668508287303</v>
      </c>
      <c r="Q92" s="6">
        <f t="shared" si="183"/>
        <v>4.4198895027624419E-2</v>
      </c>
      <c r="R92" s="6">
        <f t="shared" si="183"/>
        <v>2.7624309392265234E-2</v>
      </c>
      <c r="S92" s="1150"/>
      <c r="T92" s="1152">
        <v>215</v>
      </c>
      <c r="U92" s="1148">
        <v>205</v>
      </c>
      <c r="V92" s="1148">
        <v>189</v>
      </c>
      <c r="W92" s="173">
        <v>186</v>
      </c>
      <c r="X92" s="1150"/>
      <c r="Y92" s="1122">
        <f>ROUND(T92*1.003,0)</f>
        <v>216</v>
      </c>
      <c r="Z92" s="1150">
        <f>ROUND(U92*1.003,0)</f>
        <v>206</v>
      </c>
      <c r="AA92" s="1150">
        <f>ROUND(V92*1.003,0)</f>
        <v>190</v>
      </c>
      <c r="AB92" s="1045">
        <f>IF(W92="","",CEILING(W92*1.003,1))</f>
        <v>187</v>
      </c>
      <c r="AC92" s="5"/>
      <c r="AD92" s="1150"/>
    </row>
    <row r="93" spans="1:30" s="578" customFormat="1" ht="15.75" customHeight="1" x14ac:dyDescent="0.2">
      <c r="A93" s="171" t="s">
        <v>20</v>
      </c>
      <c r="B93" s="5" t="s">
        <v>2491</v>
      </c>
      <c r="C93" s="705" t="s">
        <v>2492</v>
      </c>
      <c r="D93" s="705" t="str">
        <f>VLOOKUP(C93,'Items in Tally'!$A$2:$D$4982,2,FALSE)</f>
        <v> </v>
      </c>
      <c r="E93" s="705">
        <v>400</v>
      </c>
      <c r="F93" s="783">
        <v>100</v>
      </c>
      <c r="G93" s="5" t="s">
        <v>2327</v>
      </c>
      <c r="H93" s="1150">
        <v>1600</v>
      </c>
      <c r="I93" s="1150">
        <v>20</v>
      </c>
      <c r="J93" s="1150">
        <v>16</v>
      </c>
      <c r="K93" s="456">
        <v>45772</v>
      </c>
      <c r="L93" s="133">
        <v>193</v>
      </c>
      <c r="M93" s="1045">
        <v>200</v>
      </c>
      <c r="N93" s="1150"/>
      <c r="O93" s="6">
        <f t="shared" ref="O93" si="184">IF(T93="","",T93/$M93-1)</f>
        <v>0.1399999999999999</v>
      </c>
      <c r="P93" s="6">
        <f t="shared" ref="P93" si="185">IF(U93="","",U93/$M93-1)</f>
        <v>9.000000000000008E-2</v>
      </c>
      <c r="Q93" s="6">
        <f t="shared" ref="Q93" si="186">IF(V93="","",V93/$M93-1)</f>
        <v>3.0000000000000027E-2</v>
      </c>
      <c r="R93" s="6">
        <f t="shared" ref="R93" si="187">IF(W93="","",W93/$M93-1)</f>
        <v>2.0000000000000018E-2</v>
      </c>
      <c r="S93" s="1150"/>
      <c r="T93" s="1152">
        <v>228</v>
      </c>
      <c r="U93" s="1148">
        <v>218</v>
      </c>
      <c r="V93" s="1148">
        <v>206</v>
      </c>
      <c r="W93" s="173">
        <v>204</v>
      </c>
      <c r="X93" s="1150"/>
      <c r="Y93" s="1122">
        <f t="shared" ref="Y93:AA96" si="188">IF(T93="","",CEILING(T93*1.003,1))</f>
        <v>229</v>
      </c>
      <c r="Z93" s="1150">
        <f t="shared" si="188"/>
        <v>219</v>
      </c>
      <c r="AA93" s="1150">
        <f t="shared" si="188"/>
        <v>207</v>
      </c>
      <c r="AB93" s="1045">
        <f>IF(W93="","",CEILING(W93*1.003,1))</f>
        <v>205</v>
      </c>
      <c r="AC93" s="5"/>
      <c r="AD93" s="1150">
        <v>204</v>
      </c>
    </row>
    <row r="94" spans="1:30" s="577" customFormat="1" ht="15.75" customHeight="1" x14ac:dyDescent="0.2">
      <c r="A94" s="175" t="s">
        <v>20</v>
      </c>
      <c r="B94" s="8" t="s">
        <v>2493</v>
      </c>
      <c r="C94" s="695" t="s">
        <v>2494</v>
      </c>
      <c r="D94" s="695" t="str">
        <f>VLOOKUP(C94,'Items in Tally'!$A$2:$D$4982,2,FALSE)</f>
        <v>212 PC</v>
      </c>
      <c r="E94" s="695">
        <v>100</v>
      </c>
      <c r="F94" s="782">
        <v>90</v>
      </c>
      <c r="G94" s="8" t="s">
        <v>2330</v>
      </c>
      <c r="H94" s="1130">
        <v>2000</v>
      </c>
      <c r="I94" s="1130">
        <v>20</v>
      </c>
      <c r="J94" s="1130">
        <v>18</v>
      </c>
      <c r="K94" s="459">
        <v>45741</v>
      </c>
      <c r="L94" s="125">
        <v>2.0699999999999998</v>
      </c>
      <c r="M94" s="1154">
        <v>212</v>
      </c>
      <c r="N94" s="1130"/>
      <c r="O94" s="9">
        <f t="shared" ref="O94:R94" si="189">IF(T94="","",T94/$M94-1)</f>
        <v>0.14150943396226423</v>
      </c>
      <c r="P94" s="9">
        <f t="shared" si="189"/>
        <v>9.4339622641509413E-2</v>
      </c>
      <c r="Q94" s="9">
        <f t="shared" si="189"/>
        <v>5.6603773584905648E-2</v>
      </c>
      <c r="R94" s="9" t="str">
        <f t="shared" si="189"/>
        <v/>
      </c>
      <c r="S94" s="1130"/>
      <c r="T94" s="1134">
        <v>242</v>
      </c>
      <c r="U94" s="1131">
        <v>232</v>
      </c>
      <c r="V94" s="1131">
        <v>224</v>
      </c>
      <c r="W94" s="178"/>
      <c r="X94" s="1130"/>
      <c r="Y94" s="1129">
        <f t="shared" si="188"/>
        <v>243</v>
      </c>
      <c r="Z94" s="1130">
        <f t="shared" si="188"/>
        <v>233</v>
      </c>
      <c r="AA94" s="1130">
        <f t="shared" si="188"/>
        <v>225</v>
      </c>
      <c r="AB94" s="1154" t="str">
        <f>IF(W94="","",CEILING(W94*1.003,1))</f>
        <v/>
      </c>
      <c r="AC94" s="8"/>
      <c r="AD94" s="1130"/>
    </row>
    <row r="95" spans="1:30" s="578" customFormat="1" ht="15.75" customHeight="1" x14ac:dyDescent="0.2">
      <c r="A95" s="171" t="s">
        <v>20</v>
      </c>
      <c r="B95" s="5" t="s">
        <v>2493</v>
      </c>
      <c r="C95" s="705" t="s">
        <v>2495</v>
      </c>
      <c r="D95" s="705" t="str">
        <f>VLOOKUP(C95,'Items in Tally'!$A$2:$D$4982,2,FALSE)</f>
        <v> </v>
      </c>
      <c r="E95" s="705"/>
      <c r="F95" s="783">
        <v>34</v>
      </c>
      <c r="G95" s="5" t="s">
        <v>2332</v>
      </c>
      <c r="H95" s="1150">
        <v>2000</v>
      </c>
      <c r="I95" s="1150">
        <v>20</v>
      </c>
      <c r="J95" s="1150">
        <v>18</v>
      </c>
      <c r="K95" s="456">
        <v>45467</v>
      </c>
      <c r="L95" s="133">
        <v>2.08</v>
      </c>
      <c r="M95" s="1045">
        <v>193</v>
      </c>
      <c r="N95" s="1150"/>
      <c r="O95" s="6">
        <f t="shared" ref="O95:R95" si="190">IF(T95="","",T95/$M95-1)</f>
        <v>0.25388601036269431</v>
      </c>
      <c r="P95" s="6">
        <f t="shared" si="190"/>
        <v>0.20207253886010368</v>
      </c>
      <c r="Q95" s="6">
        <f t="shared" si="190"/>
        <v>0.15025906735751304</v>
      </c>
      <c r="R95" s="6" t="str">
        <f t="shared" si="190"/>
        <v/>
      </c>
      <c r="S95" s="1150"/>
      <c r="T95" s="1152">
        <v>242</v>
      </c>
      <c r="U95" s="1148">
        <v>232</v>
      </c>
      <c r="V95" s="1148">
        <v>222</v>
      </c>
      <c r="W95" s="173"/>
      <c r="X95" s="1150"/>
      <c r="Y95" s="1122">
        <f t="shared" si="188"/>
        <v>243</v>
      </c>
      <c r="Z95" s="1150">
        <f t="shared" si="188"/>
        <v>233</v>
      </c>
      <c r="AA95" s="1150">
        <f t="shared" si="188"/>
        <v>223</v>
      </c>
      <c r="AB95" s="1045" t="str">
        <f>IF(W95="","",CEILING(W95*1.003,1))</f>
        <v/>
      </c>
      <c r="AC95" s="5"/>
      <c r="AD95" s="1150"/>
    </row>
    <row r="96" spans="1:30" s="624" customFormat="1" ht="15.75" customHeight="1" x14ac:dyDescent="0.2">
      <c r="A96" s="536" t="s">
        <v>20</v>
      </c>
      <c r="B96" s="119" t="s">
        <v>2496</v>
      </c>
      <c r="C96" s="624" t="s">
        <v>2497</v>
      </c>
      <c r="D96" s="694" t="str">
        <f>VLOOKUP(C96,'Items in Tally'!$A$2:$D$4982,2,FALSE)</f>
        <v>489 PC</v>
      </c>
      <c r="E96" s="624">
        <v>150</v>
      </c>
      <c r="F96" s="1155">
        <v>700</v>
      </c>
      <c r="G96" s="119" t="s">
        <v>2332</v>
      </c>
      <c r="H96" s="1157">
        <v>1600</v>
      </c>
      <c r="I96" s="1157">
        <v>20</v>
      </c>
      <c r="J96" s="1157">
        <v>16</v>
      </c>
      <c r="K96" s="585" t="s">
        <v>2498</v>
      </c>
      <c r="L96" s="586">
        <v>1.99</v>
      </c>
      <c r="M96" s="539">
        <v>210</v>
      </c>
      <c r="N96" s="1157"/>
      <c r="O96" s="120"/>
      <c r="P96" s="120"/>
      <c r="Q96" s="120"/>
      <c r="R96" s="120"/>
      <c r="S96" s="1157"/>
      <c r="T96" s="1163">
        <v>238</v>
      </c>
      <c r="U96" s="1164">
        <v>228</v>
      </c>
      <c r="V96" s="1164">
        <v>217</v>
      </c>
      <c r="W96" s="589">
        <v>215</v>
      </c>
      <c r="X96" s="1157"/>
      <c r="Y96" s="1159">
        <f t="shared" si="188"/>
        <v>239</v>
      </c>
      <c r="Z96" s="1157">
        <f t="shared" si="188"/>
        <v>229</v>
      </c>
      <c r="AA96" s="1157">
        <f t="shared" si="188"/>
        <v>218</v>
      </c>
      <c r="AB96" s="539">
        <f>IF(W96="","",CEILING(W96*1.003,1))</f>
        <v>216</v>
      </c>
      <c r="AC96" s="119"/>
      <c r="AD96" s="1157"/>
    </row>
    <row r="97" spans="1:30" s="577" customFormat="1" ht="15.75" customHeight="1" x14ac:dyDescent="0.2">
      <c r="A97" s="175" t="s">
        <v>20</v>
      </c>
      <c r="B97" s="8" t="s">
        <v>2499</v>
      </c>
      <c r="C97" s="695" t="s">
        <v>2500</v>
      </c>
      <c r="D97" s="695" t="str">
        <f>VLOOKUP(C97,'Items in Tally'!$A$2:$D$4982,2,FALSE)</f>
        <v>88 PC</v>
      </c>
      <c r="E97" s="695">
        <v>35</v>
      </c>
      <c r="F97" s="782">
        <v>90</v>
      </c>
      <c r="G97" s="8" t="s">
        <v>2332</v>
      </c>
      <c r="H97" s="1130">
        <v>1400</v>
      </c>
      <c r="I97" s="1130">
        <v>20</v>
      </c>
      <c r="J97" s="1130">
        <v>14</v>
      </c>
      <c r="K97" s="459">
        <v>45772</v>
      </c>
      <c r="L97" s="125">
        <v>2.36</v>
      </c>
      <c r="M97" s="1154">
        <v>240</v>
      </c>
      <c r="N97" s="8"/>
      <c r="O97" s="9">
        <f t="shared" ref="O97:R97" si="191">IF(T97="","",T97/$M97-1)</f>
        <v>0.22916666666666674</v>
      </c>
      <c r="P97" s="9">
        <f t="shared" si="191"/>
        <v>0.1875</v>
      </c>
      <c r="Q97" s="9">
        <f t="shared" si="191"/>
        <v>0.14583333333333326</v>
      </c>
      <c r="R97" s="9" t="str">
        <f t="shared" si="191"/>
        <v/>
      </c>
      <c r="S97" s="1130"/>
      <c r="T97" s="1134">
        <v>295</v>
      </c>
      <c r="U97" s="1131">
        <v>285</v>
      </c>
      <c r="V97" s="1131">
        <v>275</v>
      </c>
      <c r="W97" s="178"/>
      <c r="X97" s="1130"/>
      <c r="Y97" s="1129">
        <f t="shared" ref="Y97:AA99" si="192">IF(T97="","",CEILING(T97*1.01,1))</f>
        <v>298</v>
      </c>
      <c r="Z97" s="1130">
        <f t="shared" si="192"/>
        <v>288</v>
      </c>
      <c r="AA97" s="1130">
        <f t="shared" si="192"/>
        <v>278</v>
      </c>
      <c r="AB97" s="1154" t="str">
        <f t="shared" ref="AB97" si="193">IF(W97="","",CEILING(W97*1.015,1))</f>
        <v/>
      </c>
      <c r="AC97" s="8"/>
      <c r="AD97" s="1130">
        <v>272</v>
      </c>
    </row>
    <row r="98" spans="1:30" s="577" customFormat="1" ht="15.75" customHeight="1" x14ac:dyDescent="0.2">
      <c r="A98" s="175" t="s">
        <v>20</v>
      </c>
      <c r="B98" s="8" t="s">
        <v>2501</v>
      </c>
      <c r="C98" s="695" t="s">
        <v>2502</v>
      </c>
      <c r="D98" s="695" t="str">
        <f>VLOOKUP(C98,'Items in Tally'!$A$2:$D$4982,2,FALSE)</f>
        <v>186 PC</v>
      </c>
      <c r="E98" s="695"/>
      <c r="F98" s="782">
        <v>219</v>
      </c>
      <c r="G98" s="8" t="s">
        <v>2327</v>
      </c>
      <c r="H98" s="1130">
        <v>3000</v>
      </c>
      <c r="I98" s="1130">
        <v>18</v>
      </c>
      <c r="J98" s="1130">
        <v>17</v>
      </c>
      <c r="K98" s="459">
        <v>45741</v>
      </c>
      <c r="L98" s="125">
        <v>2.89</v>
      </c>
      <c r="M98" s="1154">
        <v>310</v>
      </c>
      <c r="N98" s="1130"/>
      <c r="O98" s="9">
        <f t="shared" ref="O98:R98" si="194">IF(T98="","",T98/$M98-1)</f>
        <v>0.14516129032258074</v>
      </c>
      <c r="P98" s="9">
        <f t="shared" si="194"/>
        <v>0.11290322580645151</v>
      </c>
      <c r="Q98" s="9">
        <f t="shared" si="194"/>
        <v>8.0645161290322509E-2</v>
      </c>
      <c r="R98" s="9">
        <f t="shared" si="194"/>
        <v>6.4516129032258007E-2</v>
      </c>
      <c r="S98" s="1130"/>
      <c r="T98" s="1134">
        <v>355</v>
      </c>
      <c r="U98" s="1131">
        <v>345</v>
      </c>
      <c r="V98" s="1131">
        <v>335</v>
      </c>
      <c r="W98" s="178">
        <v>330</v>
      </c>
      <c r="X98" s="1130"/>
      <c r="Y98" s="1129">
        <f t="shared" si="192"/>
        <v>359</v>
      </c>
      <c r="Z98" s="1130">
        <f t="shared" si="192"/>
        <v>349</v>
      </c>
      <c r="AA98" s="1130">
        <f t="shared" si="192"/>
        <v>339</v>
      </c>
      <c r="AB98" s="1154">
        <f t="shared" ref="AB98" si="195">IF(W98="","",CEILING(W98*1.015,1))</f>
        <v>335</v>
      </c>
      <c r="AC98" s="8"/>
      <c r="AD98" s="1130"/>
    </row>
    <row r="99" spans="1:30" s="578" customFormat="1" ht="15.75" customHeight="1" x14ac:dyDescent="0.2">
      <c r="A99" s="171" t="s">
        <v>20</v>
      </c>
      <c r="B99" s="5" t="s">
        <v>2503</v>
      </c>
      <c r="C99" s="705" t="s">
        <v>2504</v>
      </c>
      <c r="D99" s="705" t="str">
        <f>VLOOKUP(C99,'Items in Tally'!$A$2:$D$4982,2,FALSE)</f>
        <v>2 PC</v>
      </c>
      <c r="E99" s="705">
        <v>50</v>
      </c>
      <c r="F99" s="783">
        <v>12</v>
      </c>
      <c r="G99" s="5" t="s">
        <v>2327</v>
      </c>
      <c r="H99" s="1150">
        <v>3000</v>
      </c>
      <c r="I99" s="1150">
        <v>21</v>
      </c>
      <c r="J99" s="1150">
        <v>24</v>
      </c>
      <c r="K99" s="456">
        <v>45650</v>
      </c>
      <c r="L99" s="133">
        <v>3.19</v>
      </c>
      <c r="M99" s="1045">
        <v>329</v>
      </c>
      <c r="N99" s="1150"/>
      <c r="O99" s="6">
        <f t="shared" ref="O99" si="196">IF(T99="","",T99/$M99-1)</f>
        <v>7.9027355623100259E-2</v>
      </c>
      <c r="P99" s="6">
        <f t="shared" ref="P99" si="197">IF(U99="","",U99/$M99-1)</f>
        <v>4.8632218844984809E-2</v>
      </c>
      <c r="Q99" s="6">
        <f t="shared" ref="Q99" si="198">IF(V99="","",V99/$M99-1)</f>
        <v>1.8237082066869359E-2</v>
      </c>
      <c r="R99" s="6">
        <f t="shared" ref="R99" si="199">IF(W99="","",W99/$M99-1)</f>
        <v>3.0395136778116338E-3</v>
      </c>
      <c r="S99" s="1150"/>
      <c r="T99" s="1152">
        <v>355</v>
      </c>
      <c r="U99" s="1148">
        <v>345</v>
      </c>
      <c r="V99" s="1148">
        <v>335</v>
      </c>
      <c r="W99" s="173">
        <v>330</v>
      </c>
      <c r="X99" s="1150"/>
      <c r="Y99" s="1122">
        <f t="shared" si="192"/>
        <v>359</v>
      </c>
      <c r="Z99" s="1150">
        <f t="shared" si="192"/>
        <v>349</v>
      </c>
      <c r="AA99" s="1150">
        <f t="shared" si="192"/>
        <v>339</v>
      </c>
      <c r="AB99" s="1045">
        <f t="shared" ref="AB99" si="200">IF(W99="","",CEILING(W99*1.015,1))</f>
        <v>335</v>
      </c>
      <c r="AC99" s="5"/>
      <c r="AD99" s="1150"/>
    </row>
    <row r="100" spans="1:30" s="577" customFormat="1" ht="16.5" customHeight="1" x14ac:dyDescent="0.2">
      <c r="A100" s="175" t="s">
        <v>20</v>
      </c>
      <c r="B100" s="8" t="s">
        <v>2505</v>
      </c>
      <c r="C100" s="695" t="s">
        <v>2506</v>
      </c>
      <c r="D100" s="694" t="str">
        <f>VLOOKUP(C100,'Items in Tally'!$A$2:$D$4982,2,FALSE)</f>
        <v>19 PC</v>
      </c>
      <c r="E100" s="695">
        <v>20</v>
      </c>
      <c r="F100" s="782">
        <v>19</v>
      </c>
      <c r="G100" s="8" t="s">
        <v>2332</v>
      </c>
      <c r="H100" s="1130">
        <v>6500</v>
      </c>
      <c r="I100" s="1130">
        <v>8</v>
      </c>
      <c r="J100" s="1130">
        <v>21</v>
      </c>
      <c r="K100" s="459">
        <v>45682</v>
      </c>
      <c r="L100" s="125">
        <v>5.65</v>
      </c>
      <c r="M100" s="1154">
        <v>594</v>
      </c>
      <c r="N100" s="125"/>
      <c r="O100" s="9">
        <f t="shared" ref="O100:R100" si="201">IF(T100="","",T100/$M100-1)</f>
        <v>0.11111111111111116</v>
      </c>
      <c r="P100" s="9" t="str">
        <f t="shared" si="201"/>
        <v/>
      </c>
      <c r="Q100" s="9">
        <f t="shared" si="201"/>
        <v>9.4276094276094291E-2</v>
      </c>
      <c r="R100" s="9" t="str">
        <f t="shared" si="201"/>
        <v/>
      </c>
      <c r="S100" s="1130"/>
      <c r="T100" s="1134">
        <v>660</v>
      </c>
      <c r="U100" s="1131"/>
      <c r="V100" s="1131">
        <v>650</v>
      </c>
      <c r="W100" s="178"/>
      <c r="X100" s="1130"/>
      <c r="Y100" s="1129">
        <f>IF(T100="","",CEILING(T100*1.01,1))</f>
        <v>667</v>
      </c>
      <c r="Z100" s="1130" t="str">
        <f t="shared" ref="Z100" si="202">IF(U100="","",CEILING(U100*1.015,1))</f>
        <v/>
      </c>
      <c r="AA100" s="1130">
        <f>IF(V100="","",CEILING(V100*1.01,1))</f>
        <v>657</v>
      </c>
      <c r="AB100" s="1154" t="str">
        <f t="shared" ref="AB100" si="203">IF(W100="","",CEILING(W100*1.015,1))</f>
        <v/>
      </c>
      <c r="AC100" s="8"/>
      <c r="AD100" s="1130"/>
    </row>
    <row r="101" spans="1:30" s="577" customFormat="1" ht="15.75" customHeight="1" x14ac:dyDescent="0.2">
      <c r="A101" s="175" t="s">
        <v>20</v>
      </c>
      <c r="B101" s="8" t="s">
        <v>2507</v>
      </c>
      <c r="C101" s="695" t="s">
        <v>2508</v>
      </c>
      <c r="D101" s="695" t="str">
        <f>VLOOKUP(C101,'Items in Tally'!$A$2:$D$4982,2,FALSE)</f>
        <v>6 PC</v>
      </c>
      <c r="E101" s="695">
        <v>70</v>
      </c>
      <c r="F101" s="782">
        <v>22</v>
      </c>
      <c r="G101" s="8" t="s">
        <v>2332</v>
      </c>
      <c r="H101" s="1130">
        <v>6000</v>
      </c>
      <c r="I101" s="1130">
        <v>8</v>
      </c>
      <c r="J101" s="1130">
        <v>22</v>
      </c>
      <c r="K101" s="405">
        <v>45741</v>
      </c>
      <c r="L101" s="125">
        <v>4.8</v>
      </c>
      <c r="M101" s="1154">
        <v>492</v>
      </c>
      <c r="N101" s="125"/>
      <c r="O101" s="9">
        <f t="shared" ref="O101:R101" si="204">IF(T101="","",T101/$M101-1)</f>
        <v>0.14837398373983746</v>
      </c>
      <c r="P101" s="9" t="str">
        <f t="shared" si="204"/>
        <v/>
      </c>
      <c r="Q101" s="9">
        <f t="shared" si="204"/>
        <v>0.11788617886178865</v>
      </c>
      <c r="R101" s="9" t="str">
        <f t="shared" si="204"/>
        <v/>
      </c>
      <c r="S101" s="1130"/>
      <c r="T101" s="1134">
        <v>565</v>
      </c>
      <c r="U101" s="1131"/>
      <c r="V101" s="1131">
        <v>550</v>
      </c>
      <c r="W101" s="178"/>
      <c r="X101" s="1130"/>
      <c r="Y101" s="1129">
        <f>IF(T101="","",CEILING(T101*1.01,1))</f>
        <v>571</v>
      </c>
      <c r="Z101" s="1130" t="str">
        <f t="shared" ref="Z101:AB101" si="205">IF(U101="","",CEILING(U101*1.015,1))</f>
        <v/>
      </c>
      <c r="AA101" s="1130">
        <f>IF(V101="","",CEILING(V101*1.01,1))</f>
        <v>556</v>
      </c>
      <c r="AB101" s="1154" t="str">
        <f t="shared" si="205"/>
        <v/>
      </c>
      <c r="AC101" s="8"/>
      <c r="AD101" s="1130"/>
    </row>
    <row r="102" spans="1:30" s="578" customFormat="1" ht="15.75" customHeight="1" x14ac:dyDescent="0.2">
      <c r="A102" s="171" t="s">
        <v>20</v>
      </c>
      <c r="B102" s="5" t="s">
        <v>2509</v>
      </c>
      <c r="C102" s="705" t="s">
        <v>2510</v>
      </c>
      <c r="D102" s="701" t="str">
        <f>VLOOKUP(C102,'Items in Tally'!$A$2:$D$4982,2,FALSE)</f>
        <v> </v>
      </c>
      <c r="E102" s="705"/>
      <c r="F102" s="783">
        <v>0</v>
      </c>
      <c r="G102" s="5" t="s">
        <v>2332</v>
      </c>
      <c r="H102" s="1150">
        <v>12500</v>
      </c>
      <c r="I102" s="1150">
        <v>8</v>
      </c>
      <c r="J102" s="1150">
        <v>21</v>
      </c>
      <c r="K102" s="401">
        <v>45682</v>
      </c>
      <c r="L102" s="133">
        <v>6.3</v>
      </c>
      <c r="M102" s="1045">
        <v>660</v>
      </c>
      <c r="N102" s="133"/>
      <c r="O102" s="6">
        <f t="shared" ref="O102:R102" si="206">IF(T102="","",T102/$M102-1)</f>
        <v>9.0909090909090828E-2</v>
      </c>
      <c r="P102" s="6" t="str">
        <f t="shared" si="206"/>
        <v/>
      </c>
      <c r="Q102" s="6">
        <f t="shared" si="206"/>
        <v>7.575757575757569E-2</v>
      </c>
      <c r="R102" s="6" t="str">
        <f t="shared" si="206"/>
        <v/>
      </c>
      <c r="S102" s="1150"/>
      <c r="T102" s="1152">
        <v>720</v>
      </c>
      <c r="U102" s="1148"/>
      <c r="V102" s="1148">
        <v>710</v>
      </c>
      <c r="W102" s="173"/>
      <c r="X102" s="1150"/>
      <c r="Y102" s="1122">
        <f>IF(T102="","",CEILING(T102*1.007,1))</f>
        <v>726</v>
      </c>
      <c r="Z102" s="1150" t="str">
        <f t="shared" ref="Z102:Z103" si="207">IF(U102="","",CEILING(U102*1.015,1))</f>
        <v/>
      </c>
      <c r="AA102" s="1150">
        <f>IF(V102="","",CEILING(V102*1.007,1))</f>
        <v>715</v>
      </c>
      <c r="AB102" s="1045" t="str">
        <f t="shared" ref="AB102" si="208">IF(W102="","",CEILING(W102*1.015,1))</f>
        <v/>
      </c>
      <c r="AC102" s="5"/>
      <c r="AD102" s="1150"/>
    </row>
    <row r="103" spans="1:30" s="578" customFormat="1" ht="15.75" customHeight="1" x14ac:dyDescent="0.2">
      <c r="A103" s="171" t="s">
        <v>20</v>
      </c>
      <c r="B103" s="5" t="s">
        <v>2511</v>
      </c>
      <c r="C103" s="705" t="s">
        <v>2510</v>
      </c>
      <c r="D103" s="701" t="str">
        <f>VLOOKUP(C103,'Items in Tally'!$A$2:$D$4982,2,FALSE)</f>
        <v> </v>
      </c>
      <c r="E103" s="705"/>
      <c r="F103" s="783"/>
      <c r="G103" s="5" t="s">
        <v>2332</v>
      </c>
      <c r="H103" s="1150">
        <v>12500</v>
      </c>
      <c r="I103" s="1150">
        <v>10</v>
      </c>
      <c r="J103" s="1150">
        <v>25</v>
      </c>
      <c r="K103" s="401">
        <v>45620</v>
      </c>
      <c r="L103" s="133">
        <v>6.35</v>
      </c>
      <c r="M103" s="1045">
        <v>625</v>
      </c>
      <c r="N103" s="133"/>
      <c r="O103" s="6">
        <f t="shared" ref="O103" si="209">IF(T103="","",T103/$M103-1)</f>
        <v>0.1359999999999999</v>
      </c>
      <c r="P103" s="6" t="str">
        <f t="shared" ref="P103" si="210">IF(U103="","",U103/$M103-1)</f>
        <v/>
      </c>
      <c r="Q103" s="6">
        <f t="shared" ref="Q103" si="211">IF(V103="","",V103/$M103-1)</f>
        <v>0.10400000000000009</v>
      </c>
      <c r="R103" s="6" t="str">
        <f t="shared" ref="R103" si="212">IF(W103="","",W103/$M103-1)</f>
        <v/>
      </c>
      <c r="S103" s="1150"/>
      <c r="T103" s="1152">
        <v>710</v>
      </c>
      <c r="U103" s="1148"/>
      <c r="V103" s="1148">
        <v>690</v>
      </c>
      <c r="W103" s="173"/>
      <c r="X103" s="1150"/>
      <c r="Y103" s="1122">
        <f>IF(T103="","",CEILING(T103*1.007,1))</f>
        <v>715</v>
      </c>
      <c r="Z103" s="1150" t="str">
        <f t="shared" si="207"/>
        <v/>
      </c>
      <c r="AA103" s="1150">
        <f>IF(V103="","",CEILING(V103*1.007,1))</f>
        <v>695</v>
      </c>
      <c r="AB103" s="1045" t="str">
        <f t="shared" ref="AB103" si="213">IF(W103="","",CEILING(W103*1.015,1))</f>
        <v/>
      </c>
      <c r="AC103" s="5"/>
      <c r="AD103" s="1150"/>
    </row>
    <row r="104" spans="1:30" s="578" customFormat="1" ht="15.75" customHeight="1" x14ac:dyDescent="0.2">
      <c r="A104" s="171" t="s">
        <v>20</v>
      </c>
      <c r="B104" s="5" t="s">
        <v>2512</v>
      </c>
      <c r="C104" s="705" t="s">
        <v>2513</v>
      </c>
      <c r="D104" s="705" t="str">
        <f>VLOOKUP(C104,'Items in Tally'!$A$2:$D$4982,2,FALSE)</f>
        <v>3 PC</v>
      </c>
      <c r="E104" s="705">
        <v>100</v>
      </c>
      <c r="F104" s="783">
        <v>50</v>
      </c>
      <c r="G104" s="5" t="s">
        <v>2332</v>
      </c>
      <c r="H104" s="1150">
        <v>6600</v>
      </c>
      <c r="I104" s="1150">
        <v>8</v>
      </c>
      <c r="J104" s="1150">
        <v>20</v>
      </c>
      <c r="K104" s="456">
        <v>45682</v>
      </c>
      <c r="L104" s="133">
        <v>3.35</v>
      </c>
      <c r="M104" s="1045">
        <v>352</v>
      </c>
      <c r="N104" s="1150"/>
      <c r="O104" s="6">
        <f>IF(T104="","",T104/$M104-1)</f>
        <v>9.375E-2</v>
      </c>
      <c r="P104" s="6" t="str">
        <f>IF(U104="","",U104/$M104-1)</f>
        <v/>
      </c>
      <c r="Q104" s="6">
        <f>IF(V104="","",V104/$M104-1)</f>
        <v>5.1136363636363535E-2</v>
      </c>
      <c r="R104" s="6" t="str">
        <f>IF(W104="","",W104/$M104-1)</f>
        <v/>
      </c>
      <c r="S104" s="1150"/>
      <c r="T104" s="1152">
        <v>385</v>
      </c>
      <c r="U104" s="1148"/>
      <c r="V104" s="1148">
        <v>370</v>
      </c>
      <c r="W104" s="173"/>
      <c r="X104" s="1150"/>
      <c r="Y104" s="1122">
        <f>IF(T104="","",CEILING(T104*1.007,1))</f>
        <v>388</v>
      </c>
      <c r="Z104" s="1150" t="str">
        <f>IF(U104="","",CEILING(U104*1.01,1))</f>
        <v/>
      </c>
      <c r="AA104" s="1150">
        <f>IF(V104="","",CEILING(V104*1.007,1))</f>
        <v>373</v>
      </c>
      <c r="AB104" s="1045" t="str">
        <f>IF(W104="","",CEILING(W104*1.007,1))</f>
        <v/>
      </c>
      <c r="AC104" s="5"/>
      <c r="AD104" s="1150"/>
    </row>
    <row r="105" spans="1:30" s="578" customFormat="1" ht="15.75" customHeight="1" x14ac:dyDescent="0.2">
      <c r="A105" s="171" t="s">
        <v>20</v>
      </c>
      <c r="B105" s="5" t="s">
        <v>2514</v>
      </c>
      <c r="C105" s="705" t="s">
        <v>2515</v>
      </c>
      <c r="D105" s="701" t="str">
        <f>VLOOKUP(C105,'Items in Tally'!$A$2:$D$4982,2,FALSE)</f>
        <v> </v>
      </c>
      <c r="E105" s="705"/>
      <c r="F105" s="783"/>
      <c r="G105" s="5" t="s">
        <v>2332</v>
      </c>
      <c r="H105" s="1150">
        <v>6600</v>
      </c>
      <c r="I105" s="711" t="s">
        <v>423</v>
      </c>
      <c r="J105" s="872">
        <v>24</v>
      </c>
      <c r="K105" s="456">
        <v>45713</v>
      </c>
      <c r="L105" s="133">
        <v>3.25</v>
      </c>
      <c r="M105" s="1045">
        <v>333</v>
      </c>
      <c r="N105" s="1150"/>
      <c r="O105" s="6">
        <f t="shared" ref="O105" si="214">IF(T105="","",T105/$M105-1)</f>
        <v>0.15615615615615619</v>
      </c>
      <c r="P105" s="6" t="str">
        <f t="shared" ref="P105" si="215">IF(U105="","",U105/$M105-1)</f>
        <v/>
      </c>
      <c r="Q105" s="6">
        <f t="shared" ref="Q105" si="216">IF(V105="","",V105/$M105-1)</f>
        <v>0.11111111111111116</v>
      </c>
      <c r="R105" s="6">
        <f t="shared" ref="R105" si="217">IF(W105="","",W105/$M105-1)</f>
        <v>9.6096096096096151E-2</v>
      </c>
      <c r="S105" s="1150"/>
      <c r="T105" s="1152">
        <v>385</v>
      </c>
      <c r="U105" s="1148"/>
      <c r="V105" s="1148">
        <v>370</v>
      </c>
      <c r="W105" s="173">
        <v>365</v>
      </c>
      <c r="X105" s="1150"/>
      <c r="Y105" s="1122">
        <f>IF(T105="","",CEILING(T105*1.007,1))</f>
        <v>388</v>
      </c>
      <c r="Z105" s="1150" t="str">
        <f t="shared" ref="Z105" si="218">IF(U105="","",CEILING(U105*1.015,1))</f>
        <v/>
      </c>
      <c r="AA105" s="1150">
        <f>IF(V105="","",CEILING(V105*1.007,1))</f>
        <v>373</v>
      </c>
      <c r="AB105" s="1045">
        <f t="shared" ref="AB105" si="219">IF(W105="","",CEILING(W105*1.015,1))</f>
        <v>371</v>
      </c>
      <c r="AC105" s="5"/>
      <c r="AD105" s="1150"/>
    </row>
    <row r="106" spans="1:30" s="578" customFormat="1" ht="15.75" customHeight="1" x14ac:dyDescent="0.2">
      <c r="A106" s="171" t="s">
        <v>20</v>
      </c>
      <c r="B106" s="5" t="s">
        <v>2516</v>
      </c>
      <c r="C106" s="705" t="s">
        <v>2517</v>
      </c>
      <c r="D106" s="701" t="str">
        <f>VLOOKUP(C106,'Items in Tally'!$A$2:$D$4982,2,FALSE)</f>
        <v>1 PC</v>
      </c>
      <c r="E106" s="705"/>
      <c r="F106" s="783">
        <v>0</v>
      </c>
      <c r="G106" s="5" t="s">
        <v>2332</v>
      </c>
      <c r="H106" s="1150">
        <v>13700</v>
      </c>
      <c r="I106" s="1150">
        <v>8</v>
      </c>
      <c r="J106" s="1150">
        <v>20</v>
      </c>
      <c r="K106" s="456">
        <v>45589</v>
      </c>
      <c r="L106" s="133">
        <v>4</v>
      </c>
      <c r="M106" s="1045">
        <v>391</v>
      </c>
      <c r="N106" s="1150"/>
      <c r="O106" s="6">
        <f t="shared" ref="O106:R107" si="220">IF(T106="","",T106/$M106-1)</f>
        <v>0.18925831202046028</v>
      </c>
      <c r="P106" s="6" t="str">
        <f t="shared" si="220"/>
        <v/>
      </c>
      <c r="Q106" s="6">
        <f t="shared" si="220"/>
        <v>0.15089514066496168</v>
      </c>
      <c r="R106" s="6" t="str">
        <f t="shared" si="220"/>
        <v/>
      </c>
      <c r="S106" s="1150"/>
      <c r="T106" s="1152">
        <v>465</v>
      </c>
      <c r="U106" s="1148"/>
      <c r="V106" s="1148">
        <v>450</v>
      </c>
      <c r="W106" s="173"/>
      <c r="X106" s="1150"/>
      <c r="Y106" s="1122">
        <f>IF(T106="","",CEILING(T106*1.007,1))</f>
        <v>469</v>
      </c>
      <c r="Z106" s="1150" t="str">
        <f t="shared" ref="Z106:AB106" si="221">IF(U106="","",CEILING(U106*1.015,1))</f>
        <v/>
      </c>
      <c r="AA106" s="1150">
        <f>IF(V106="","",CEILING(V106*1.007,1))</f>
        <v>454</v>
      </c>
      <c r="AB106" s="1045" t="str">
        <f t="shared" si="221"/>
        <v/>
      </c>
      <c r="AC106" s="5"/>
      <c r="AD106" s="1150"/>
    </row>
    <row r="107" spans="1:30" s="577" customFormat="1" ht="15.75" customHeight="1" x14ac:dyDescent="0.2">
      <c r="A107" s="175" t="s">
        <v>20</v>
      </c>
      <c r="B107" s="8" t="s">
        <v>2518</v>
      </c>
      <c r="C107" s="695" t="s">
        <v>2519</v>
      </c>
      <c r="D107" s="695" t="str">
        <f>VLOOKUP(C107,'Items in Tally'!$A$2:$D$4982,2,FALSE)</f>
        <v>89 PC</v>
      </c>
      <c r="E107" s="695">
        <v>50</v>
      </c>
      <c r="F107" s="782">
        <v>9</v>
      </c>
      <c r="G107" s="8" t="s">
        <v>2332</v>
      </c>
      <c r="H107" s="1130">
        <v>13700</v>
      </c>
      <c r="I107" s="1130">
        <v>8</v>
      </c>
      <c r="J107" s="833" t="s">
        <v>2520</v>
      </c>
      <c r="K107" s="459">
        <v>45772</v>
      </c>
      <c r="L107" s="1098">
        <v>3.5</v>
      </c>
      <c r="M107" s="1154">
        <v>355</v>
      </c>
      <c r="N107" s="1130"/>
      <c r="O107" s="9">
        <f t="shared" si="220"/>
        <v>0.19718309859154926</v>
      </c>
      <c r="P107" s="9" t="str">
        <f t="shared" si="220"/>
        <v/>
      </c>
      <c r="Q107" s="9">
        <f t="shared" si="220"/>
        <v>0.15492957746478875</v>
      </c>
      <c r="R107" s="9" t="str">
        <f t="shared" si="220"/>
        <v/>
      </c>
      <c r="S107" s="1130"/>
      <c r="T107" s="1134">
        <v>425</v>
      </c>
      <c r="U107" s="1131"/>
      <c r="V107" s="1131">
        <v>410</v>
      </c>
      <c r="W107" s="178"/>
      <c r="X107" s="1130"/>
      <c r="Y107" s="1129">
        <f>IF(T107="","",CEILING(T107*1.008,1))</f>
        <v>429</v>
      </c>
      <c r="Z107" s="1130" t="str">
        <f>IF(U107="","",CEILING(U107*1.015,1))</f>
        <v/>
      </c>
      <c r="AA107" s="1130">
        <f>IF(V107="","",CEILING(V107*1.008,1))</f>
        <v>414</v>
      </c>
      <c r="AB107" s="1154" t="str">
        <f>IF(W107="","",CEILING(W107*1.015,1))</f>
        <v/>
      </c>
      <c r="AC107" s="8"/>
      <c r="AD107" s="1130"/>
    </row>
    <row r="108" spans="1:30" s="577" customFormat="1" ht="15.75" customHeight="1" x14ac:dyDescent="0.2">
      <c r="A108" s="175" t="s">
        <v>20</v>
      </c>
      <c r="B108" s="8" t="s">
        <v>2521</v>
      </c>
      <c r="C108" s="695" t="s">
        <v>2522</v>
      </c>
      <c r="D108" s="695" t="str">
        <f>VLOOKUP(C108,'Items in Tally'!$A$2:$D$4982,2,FALSE)</f>
        <v>55 PC</v>
      </c>
      <c r="E108" s="695">
        <v>70</v>
      </c>
      <c r="F108" s="782">
        <v>96</v>
      </c>
      <c r="G108" s="8" t="s">
        <v>2332</v>
      </c>
      <c r="H108" s="1130"/>
      <c r="I108" s="1130">
        <v>8</v>
      </c>
      <c r="J108" s="1130">
        <v>26</v>
      </c>
      <c r="K108" s="459">
        <v>45772</v>
      </c>
      <c r="L108" s="125">
        <v>30.8</v>
      </c>
      <c r="M108" s="1154">
        <v>2814</v>
      </c>
      <c r="N108" s="1130"/>
      <c r="O108" s="9"/>
      <c r="P108" s="9"/>
      <c r="Q108" s="9"/>
      <c r="R108" s="9"/>
      <c r="S108" s="1130"/>
      <c r="T108" s="1134">
        <v>3600</v>
      </c>
      <c r="U108" s="1131"/>
      <c r="V108" s="1131">
        <v>3500</v>
      </c>
      <c r="W108" s="178"/>
      <c r="X108" s="1130"/>
      <c r="Y108" s="1129">
        <f>IF(T108="","",CEILING(T108*1.005,1))</f>
        <v>3618</v>
      </c>
      <c r="Z108" s="1130" t="str">
        <f>IF(U108="","",CEILING(U108*1.015,1))</f>
        <v/>
      </c>
      <c r="AA108" s="1130">
        <f>IF(V108="","",CEILING(V108*1.005,1))</f>
        <v>3518</v>
      </c>
      <c r="AB108" s="1154"/>
      <c r="AC108" s="8"/>
      <c r="AD108" s="1130"/>
    </row>
    <row r="109" spans="1:30" s="624" customFormat="1" ht="15.75" customHeight="1" x14ac:dyDescent="0.2">
      <c r="A109" s="536" t="s">
        <v>20</v>
      </c>
      <c r="B109" s="119" t="s">
        <v>2523</v>
      </c>
      <c r="C109" s="624" t="s">
        <v>2524</v>
      </c>
      <c r="D109" s="694" t="str">
        <f>VLOOKUP(C109,'Items in Tally'!$A$2:$D$4982,2,FALSE)</f>
        <v>15 PC</v>
      </c>
      <c r="F109" s="1155"/>
      <c r="G109" s="119" t="s">
        <v>2332</v>
      </c>
      <c r="H109" s="1157"/>
      <c r="I109" s="1157">
        <v>10</v>
      </c>
      <c r="J109" s="1157">
        <v>14</v>
      </c>
      <c r="K109" s="585">
        <v>45467</v>
      </c>
      <c r="L109" s="586">
        <v>3.1</v>
      </c>
      <c r="M109" s="539">
        <v>288</v>
      </c>
      <c r="N109" s="1157"/>
      <c r="O109" s="120"/>
      <c r="P109" s="120"/>
      <c r="Q109" s="120"/>
      <c r="R109" s="120"/>
      <c r="S109" s="1157"/>
      <c r="T109" s="1163">
        <v>350</v>
      </c>
      <c r="U109" s="1164"/>
      <c r="V109" s="1164">
        <v>330</v>
      </c>
      <c r="W109" s="589"/>
      <c r="X109" s="1157"/>
      <c r="Y109" s="1159">
        <f>IF(T109="","",CEILING(T109*1.01,1))</f>
        <v>354</v>
      </c>
      <c r="Z109" s="1157" t="str">
        <f>IF(U109="","",CEILING(U109*1.01,1))</f>
        <v/>
      </c>
      <c r="AA109" s="1157">
        <f>IF(V109="","",CEILING(V109*1.01,1))</f>
        <v>334</v>
      </c>
      <c r="AB109" s="539"/>
      <c r="AC109" s="119"/>
      <c r="AD109" s="1157"/>
    </row>
    <row r="110" spans="1:30" s="578" customFormat="1" ht="15.75" customHeight="1" x14ac:dyDescent="0.2">
      <c r="A110" s="171"/>
      <c r="B110" s="5" t="s">
        <v>2525</v>
      </c>
      <c r="D110" s="694" t="e">
        <f>VLOOKUP(C110,'Items in Tally'!$A$2:$D$4982,2,FALSE)</f>
        <v>#N/A</v>
      </c>
      <c r="F110" s="1149"/>
      <c r="G110" s="5"/>
      <c r="H110" s="1150"/>
      <c r="I110" s="1150"/>
      <c r="J110" s="1150"/>
      <c r="K110" s="456"/>
      <c r="L110" s="133"/>
      <c r="M110" s="1045"/>
      <c r="N110" s="1150"/>
      <c r="O110" s="6"/>
      <c r="P110" s="6"/>
      <c r="Q110" s="6"/>
      <c r="R110" s="6"/>
      <c r="S110" s="1150"/>
      <c r="T110" s="1152"/>
      <c r="U110" s="1148"/>
      <c r="V110" s="1148"/>
      <c r="W110" s="173"/>
      <c r="X110" s="1150"/>
      <c r="Y110" s="1122"/>
      <c r="Z110" s="1150"/>
      <c r="AA110" s="1150"/>
      <c r="AB110" s="1045"/>
      <c r="AC110" s="5"/>
      <c r="AD110" s="1150"/>
    </row>
    <row r="111" spans="1:30" s="578" customFormat="1" ht="15.75" customHeight="1" x14ac:dyDescent="0.2">
      <c r="A111" s="171"/>
      <c r="B111" s="5" t="s">
        <v>2526</v>
      </c>
      <c r="D111" s="694" t="e">
        <f>VLOOKUP(C111,'Items in Tally'!$A$2:$D$4982,2,FALSE)</f>
        <v>#N/A</v>
      </c>
      <c r="F111" s="1149"/>
      <c r="G111" s="5"/>
      <c r="H111" s="1150"/>
      <c r="I111" s="1150"/>
      <c r="J111" s="1150"/>
      <c r="K111" s="456"/>
      <c r="L111" s="133"/>
      <c r="M111" s="1045"/>
      <c r="N111" s="1150"/>
      <c r="O111" s="6"/>
      <c r="P111" s="6"/>
      <c r="Q111" s="6"/>
      <c r="R111" s="6"/>
      <c r="S111" s="1150"/>
      <c r="T111" s="1152"/>
      <c r="U111" s="1148"/>
      <c r="V111" s="1148"/>
      <c r="W111" s="173"/>
      <c r="X111" s="1150"/>
      <c r="Y111" s="1122"/>
      <c r="Z111" s="1150"/>
      <c r="AA111" s="1150"/>
      <c r="AB111" s="1045"/>
      <c r="AC111" s="5"/>
      <c r="AD111" s="1150"/>
    </row>
    <row r="112" spans="1:30" s="624" customFormat="1" ht="15.75" customHeight="1" x14ac:dyDescent="0.2">
      <c r="A112" s="536" t="s">
        <v>20</v>
      </c>
      <c r="B112" s="119" t="s">
        <v>2527</v>
      </c>
      <c r="C112" s="708" t="s">
        <v>2528</v>
      </c>
      <c r="D112" s="694" t="str">
        <f>VLOOKUP(C112,'Items in Tally'!$A$2:$D$4982,2,FALSE)</f>
        <v>150 PC</v>
      </c>
      <c r="E112" s="708">
        <v>80</v>
      </c>
      <c r="F112" s="784">
        <v>238</v>
      </c>
      <c r="G112" s="119" t="s">
        <v>2332</v>
      </c>
      <c r="H112" s="1157">
        <v>10000</v>
      </c>
      <c r="I112" s="1157">
        <v>6</v>
      </c>
      <c r="J112" s="1157">
        <v>28</v>
      </c>
      <c r="K112" s="685">
        <v>45741</v>
      </c>
      <c r="L112" s="586">
        <v>6.75</v>
      </c>
      <c r="M112" s="539">
        <v>700</v>
      </c>
      <c r="N112" s="1157"/>
      <c r="O112" s="120">
        <f t="shared" ref="O112:R112" si="222">IF(T112="","",T112/$M112-1)</f>
        <v>0.10000000000000009</v>
      </c>
      <c r="P112" s="120" t="str">
        <f t="shared" si="222"/>
        <v/>
      </c>
      <c r="Q112" s="120">
        <f t="shared" si="222"/>
        <v>7.8571428571428514E-2</v>
      </c>
      <c r="R112" s="120">
        <f t="shared" si="222"/>
        <v>7.1428571428571397E-2</v>
      </c>
      <c r="S112" s="1157"/>
      <c r="T112" s="1163">
        <v>770</v>
      </c>
      <c r="U112" s="1164"/>
      <c r="V112" s="1164">
        <v>755</v>
      </c>
      <c r="W112" s="589">
        <v>750</v>
      </c>
      <c r="X112" s="1157"/>
      <c r="Y112" s="1159">
        <f t="shared" ref="Y112:AB112" si="223">IF(T112="","",CEILING(T112*1.015,1))</f>
        <v>782</v>
      </c>
      <c r="Z112" s="1157" t="str">
        <f t="shared" si="223"/>
        <v/>
      </c>
      <c r="AA112" s="1157">
        <f t="shared" si="223"/>
        <v>767</v>
      </c>
      <c r="AB112" s="539">
        <f t="shared" si="223"/>
        <v>762</v>
      </c>
      <c r="AC112" s="119"/>
      <c r="AD112" s="1157">
        <v>750</v>
      </c>
    </row>
    <row r="113" spans="1:30" s="577" customFormat="1" ht="15.75" customHeight="1" x14ac:dyDescent="0.2">
      <c r="A113" s="175" t="s">
        <v>20</v>
      </c>
      <c r="B113" s="8" t="s">
        <v>2527</v>
      </c>
      <c r="C113" s="695" t="s">
        <v>2529</v>
      </c>
      <c r="D113" s="695" t="str">
        <f>VLOOKUP(C113,'Items in Tally'!$A$2:$D$4982,2,FALSE)</f>
        <v>8 PC</v>
      </c>
      <c r="E113" s="695"/>
      <c r="F113" s="782">
        <v>8</v>
      </c>
      <c r="G113" s="8" t="s">
        <v>2330</v>
      </c>
      <c r="H113" s="1130">
        <v>10000</v>
      </c>
      <c r="I113" s="1130">
        <v>6</v>
      </c>
      <c r="J113" s="1130">
        <v>28</v>
      </c>
      <c r="K113" s="405">
        <v>45467</v>
      </c>
      <c r="L113" s="125">
        <v>6.97</v>
      </c>
      <c r="M113" s="1154">
        <v>646</v>
      </c>
      <c r="N113" s="1130"/>
      <c r="O113" s="9">
        <f t="shared" ref="O113" si="224">IF(T113="","",T113/$M113-1)</f>
        <v>0.20743034055727549</v>
      </c>
      <c r="P113" s="9" t="str">
        <f t="shared" ref="P113" si="225">IF(U113="","",U113/$M113-1)</f>
        <v/>
      </c>
      <c r="Q113" s="9">
        <f t="shared" ref="Q113" si="226">IF(V113="","",V113/$M113-1)</f>
        <v>0.18421052631578938</v>
      </c>
      <c r="R113" s="9" t="str">
        <f t="shared" ref="R113" si="227">IF(W113="","",W113/$M113-1)</f>
        <v/>
      </c>
      <c r="S113" s="1130"/>
      <c r="T113" s="1134">
        <v>780</v>
      </c>
      <c r="U113" s="1131"/>
      <c r="V113" s="1131">
        <v>765</v>
      </c>
      <c r="W113" s="178"/>
      <c r="X113" s="1130"/>
      <c r="Y113" s="1129">
        <f>IF(T113="","",CEILING(T113*1.007,1))</f>
        <v>786</v>
      </c>
      <c r="Z113" s="1130" t="str">
        <f t="shared" ref="Z113" si="228">IF(U113="","",CEILING(U113*1.015,1))</f>
        <v/>
      </c>
      <c r="AA113" s="1130">
        <f>IF(V113="","",CEILING(V113*1.007,1))</f>
        <v>771</v>
      </c>
      <c r="AB113" s="1154" t="str">
        <f t="shared" ref="AB113" si="229">IF(W113="","",CEILING(W113*1.015,1))</f>
        <v/>
      </c>
      <c r="AC113" s="8"/>
      <c r="AD113" s="1130"/>
    </row>
    <row r="114" spans="1:30" s="577" customFormat="1" ht="15.75" customHeight="1" x14ac:dyDescent="0.2">
      <c r="A114" s="175" t="s">
        <v>20</v>
      </c>
      <c r="B114" s="8" t="s">
        <v>2530</v>
      </c>
      <c r="C114" s="695" t="s">
        <v>2531</v>
      </c>
      <c r="D114" s="695" t="str">
        <f>VLOOKUP(C114,'Items in Tally'!$A$2:$D$4982,2,FALSE)</f>
        <v>93 PC</v>
      </c>
      <c r="E114" s="695">
        <v>50</v>
      </c>
      <c r="F114" s="782">
        <v>105</v>
      </c>
      <c r="G114" s="8" t="s">
        <v>2332</v>
      </c>
      <c r="H114" s="1130">
        <v>24000</v>
      </c>
      <c r="I114" s="1130">
        <v>6</v>
      </c>
      <c r="J114" s="1130">
        <v>25</v>
      </c>
      <c r="K114" s="405">
        <v>45682</v>
      </c>
      <c r="L114" s="125">
        <v>8.9</v>
      </c>
      <c r="M114" s="1154">
        <v>933</v>
      </c>
      <c r="N114" s="1130"/>
      <c r="O114" s="9">
        <f t="shared" ref="O114:Q114" si="230">IF(T114="","",T114/$M114-1)</f>
        <v>8.2529474812433001E-2</v>
      </c>
      <c r="P114" s="9" t="str">
        <f t="shared" si="230"/>
        <v/>
      </c>
      <c r="Q114" s="9">
        <f t="shared" si="230"/>
        <v>6.1093247588424493E-2</v>
      </c>
      <c r="R114" s="9"/>
      <c r="S114" s="1130"/>
      <c r="T114" s="1134">
        <v>1010</v>
      </c>
      <c r="U114" s="1131"/>
      <c r="V114" s="1131">
        <v>990</v>
      </c>
      <c r="W114" s="178"/>
      <c r="X114" s="1130"/>
      <c r="Y114" s="1129">
        <f>IF(T114="","",CEILING(T114*1.007,1))</f>
        <v>1018</v>
      </c>
      <c r="Z114" s="1130" t="str">
        <f t="shared" ref="Z114" si="231">IF(U114="","",CEILING(U114*1.015,1))</f>
        <v/>
      </c>
      <c r="AA114" s="1130">
        <f>IF(V114="","",CEILING(V114*1.007,1))</f>
        <v>997</v>
      </c>
      <c r="AB114" s="1154"/>
      <c r="AC114" s="8"/>
      <c r="AD114" s="1130">
        <v>990</v>
      </c>
    </row>
    <row r="115" spans="1:30" s="577" customFormat="1" ht="15.75" customHeight="1" x14ac:dyDescent="0.2">
      <c r="A115" s="175" t="s">
        <v>20</v>
      </c>
      <c r="B115" s="8" t="s">
        <v>2532</v>
      </c>
      <c r="C115" s="695" t="s">
        <v>2533</v>
      </c>
      <c r="D115" s="695" t="str">
        <f>VLOOKUP(C115,'Items in Tally'!$A$2:$D$4982,2,FALSE)</f>
        <v>72 PC</v>
      </c>
      <c r="E115" s="695">
        <v>50</v>
      </c>
      <c r="F115" s="782">
        <v>28</v>
      </c>
      <c r="G115" s="8" t="s">
        <v>2332</v>
      </c>
      <c r="H115" s="1130">
        <v>24000</v>
      </c>
      <c r="I115" s="1130">
        <v>4</v>
      </c>
      <c r="J115" s="1130">
        <v>16</v>
      </c>
      <c r="K115" s="405">
        <v>45772</v>
      </c>
      <c r="L115" s="125">
        <v>8.3000000000000007</v>
      </c>
      <c r="M115" s="1154">
        <v>835</v>
      </c>
      <c r="N115" s="1130"/>
      <c r="O115" s="9">
        <f t="shared" ref="O115" si="232">IF(T115="","",T115/$M115-1)</f>
        <v>0.14371257485029942</v>
      </c>
      <c r="P115" s="9" t="str">
        <f t="shared" ref="P115" si="233">IF(U115="","",U115/$M115-1)</f>
        <v/>
      </c>
      <c r="Q115" s="9">
        <f t="shared" ref="Q115" si="234">IF(V115="","",V115/$M115-1)</f>
        <v>0.12574850299401197</v>
      </c>
      <c r="R115" s="9"/>
      <c r="S115" s="1130"/>
      <c r="T115" s="1134">
        <v>955</v>
      </c>
      <c r="U115" s="1131"/>
      <c r="V115" s="1131">
        <v>940</v>
      </c>
      <c r="W115" s="178"/>
      <c r="X115" s="1130"/>
      <c r="Y115" s="1129">
        <f>IF(T115="","",CEILING(T115*1.01,1))</f>
        <v>965</v>
      </c>
      <c r="Z115" s="1130" t="str">
        <f>IF(U115="","",CEILING(U115*1.015,1))</f>
        <v/>
      </c>
      <c r="AA115" s="1130">
        <f>IF(V115="","",CEILING(V115*1.01,1))</f>
        <v>950</v>
      </c>
      <c r="AB115" s="1154"/>
      <c r="AC115" s="8"/>
      <c r="AD115" s="1130"/>
    </row>
    <row r="116" spans="1:30" s="578" customFormat="1" ht="15.75" customHeight="1" x14ac:dyDescent="0.2">
      <c r="A116" s="171" t="s">
        <v>20</v>
      </c>
      <c r="B116" s="5" t="s">
        <v>2534</v>
      </c>
      <c r="C116" s="705" t="s">
        <v>2535</v>
      </c>
      <c r="D116" s="694" t="str">
        <f>VLOOKUP(C116,'Items in Tally'!$A$2:$D$4982,2,FALSE)</f>
        <v> </v>
      </c>
      <c r="E116" s="705"/>
      <c r="F116" s="783"/>
      <c r="G116" s="5" t="s">
        <v>2332</v>
      </c>
      <c r="H116" s="1150">
        <v>3000</v>
      </c>
      <c r="I116" s="1150">
        <v>15</v>
      </c>
      <c r="J116" s="1150">
        <v>18</v>
      </c>
      <c r="K116" s="456">
        <v>45315</v>
      </c>
      <c r="L116" s="133">
        <v>14</v>
      </c>
      <c r="M116" s="1045">
        <v>1225</v>
      </c>
      <c r="N116" s="1150"/>
      <c r="O116" s="6"/>
      <c r="P116" s="6"/>
      <c r="Q116" s="6"/>
      <c r="R116" s="6"/>
      <c r="S116" s="1150"/>
      <c r="T116" s="1152">
        <v>1450</v>
      </c>
      <c r="U116" s="1148"/>
      <c r="V116" s="1148">
        <v>1400</v>
      </c>
      <c r="W116" s="173"/>
      <c r="X116" s="1150"/>
      <c r="Y116" s="1122">
        <f>IF(T116="","",CEILING(T116*1.015,1))</f>
        <v>1472</v>
      </c>
      <c r="Z116" s="1150"/>
      <c r="AA116" s="1150">
        <f>IF(V116="","",CEILING(V116*1.015,1))</f>
        <v>1421</v>
      </c>
      <c r="AB116" s="1045"/>
      <c r="AC116" s="5"/>
      <c r="AD116" s="1150"/>
    </row>
    <row r="117" spans="1:30" s="577" customFormat="1" ht="15.75" customHeight="1" x14ac:dyDescent="0.2">
      <c r="A117" s="175" t="s">
        <v>20</v>
      </c>
      <c r="B117" s="8" t="s">
        <v>2536</v>
      </c>
      <c r="C117" s="695" t="s">
        <v>2537</v>
      </c>
      <c r="D117" s="695" t="str">
        <f>VLOOKUP(C117,'Items in Tally'!$A$2:$D$4982,2,FALSE)</f>
        <v>30 PC</v>
      </c>
      <c r="E117" s="695">
        <v>10</v>
      </c>
      <c r="F117" s="782">
        <v>30</v>
      </c>
      <c r="G117" s="8" t="s">
        <v>2332</v>
      </c>
      <c r="H117" s="1130">
        <v>3000</v>
      </c>
      <c r="I117" s="1130">
        <v>15</v>
      </c>
      <c r="J117" s="1130">
        <v>18</v>
      </c>
      <c r="K117" s="459">
        <v>45772</v>
      </c>
      <c r="L117" s="125">
        <v>3.12</v>
      </c>
      <c r="M117" s="1154">
        <v>318</v>
      </c>
      <c r="N117" s="1130"/>
      <c r="O117" s="9"/>
      <c r="P117" s="9"/>
      <c r="Q117" s="9"/>
      <c r="R117" s="9"/>
      <c r="S117" s="1130"/>
      <c r="T117" s="1134">
        <v>375</v>
      </c>
      <c r="U117" s="1131">
        <v>370</v>
      </c>
      <c r="V117" s="1131">
        <v>360</v>
      </c>
      <c r="W117" s="178"/>
      <c r="X117" s="1130"/>
      <c r="Y117" s="1129">
        <f>IF(T117="","",CEILING(T117*1.01,1))</f>
        <v>379</v>
      </c>
      <c r="Z117" s="1130"/>
      <c r="AA117" s="1130">
        <f>IF(V117="","",CEILING(V117*1.01,1))</f>
        <v>364</v>
      </c>
      <c r="AB117" s="1154"/>
      <c r="AC117" s="8"/>
      <c r="AD117" s="1130"/>
    </row>
    <row r="118" spans="1:30" s="578" customFormat="1" ht="15.75" customHeight="1" x14ac:dyDescent="0.2">
      <c r="A118" s="171" t="s">
        <v>20</v>
      </c>
      <c r="B118" s="5" t="s">
        <v>2538</v>
      </c>
      <c r="C118" s="705" t="s">
        <v>2539</v>
      </c>
      <c r="D118" s="694" t="str">
        <f>VLOOKUP(C118,'Items in Tally'!$A$2:$D$4982,2,FALSE)</f>
        <v> </v>
      </c>
      <c r="E118" s="705"/>
      <c r="F118" s="783"/>
      <c r="G118" s="5" t="s">
        <v>2327</v>
      </c>
      <c r="H118" s="1150">
        <v>3100</v>
      </c>
      <c r="I118" s="1150">
        <v>12</v>
      </c>
      <c r="J118" s="1150">
        <v>15</v>
      </c>
      <c r="K118" s="401">
        <v>45682</v>
      </c>
      <c r="L118" s="133">
        <v>2.9</v>
      </c>
      <c r="M118" s="1045">
        <v>305</v>
      </c>
      <c r="N118" s="133"/>
      <c r="O118" s="6">
        <f t="shared" ref="O118:R118" si="235">IF(T118="","",T118/$M118-1)</f>
        <v>9.8360655737705027E-2</v>
      </c>
      <c r="P118" s="6" t="str">
        <f t="shared" si="235"/>
        <v/>
      </c>
      <c r="Q118" s="6">
        <f t="shared" si="235"/>
        <v>6.5573770491803351E-2</v>
      </c>
      <c r="R118" s="6" t="str">
        <f t="shared" si="235"/>
        <v/>
      </c>
      <c r="S118" s="1150"/>
      <c r="T118" s="1152">
        <v>335</v>
      </c>
      <c r="U118" s="1148"/>
      <c r="V118" s="1148">
        <v>325</v>
      </c>
      <c r="W118" s="173"/>
      <c r="X118" s="1150"/>
      <c r="Y118" s="1122">
        <f>IF(T118="","",CEILING(T118*1.006,1))</f>
        <v>338</v>
      </c>
      <c r="Z118" s="1150" t="str">
        <f>IF(U118="","",CEILING(U118*1.01,1))</f>
        <v/>
      </c>
      <c r="AA118" s="1150">
        <f>IF(V118="","",CEILING(V118*1.006,1))</f>
        <v>327</v>
      </c>
      <c r="AB118" s="1045" t="str">
        <f>IF(W118="","",CEILING(W118*1.01,1))</f>
        <v/>
      </c>
      <c r="AC118" s="5"/>
      <c r="AD118" s="1150"/>
    </row>
    <row r="119" spans="1:30" s="577" customFormat="1" ht="15" customHeight="1" x14ac:dyDescent="0.2">
      <c r="A119" s="175" t="s">
        <v>20</v>
      </c>
      <c r="B119" s="8" t="s">
        <v>2540</v>
      </c>
      <c r="C119" s="577" t="s">
        <v>2541</v>
      </c>
      <c r="D119" s="694" t="str">
        <f>VLOOKUP(C119,'Items in Tally'!$A$2:$D$4982,2,FALSE)</f>
        <v>800 PC</v>
      </c>
      <c r="E119" s="577">
        <v>700</v>
      </c>
      <c r="F119" s="867">
        <v>1300</v>
      </c>
      <c r="G119" s="8" t="s">
        <v>2327</v>
      </c>
      <c r="H119" s="1130">
        <v>3100</v>
      </c>
      <c r="I119" s="1130">
        <v>10</v>
      </c>
      <c r="J119" s="1130">
        <v>15</v>
      </c>
      <c r="K119" s="405">
        <v>45772</v>
      </c>
      <c r="L119" s="125">
        <v>2.8</v>
      </c>
      <c r="M119" s="1154">
        <v>285</v>
      </c>
      <c r="N119" s="125"/>
      <c r="O119" s="9"/>
      <c r="P119" s="9"/>
      <c r="Q119" s="9"/>
      <c r="R119" s="9"/>
      <c r="S119" s="1130"/>
      <c r="T119" s="1134">
        <v>320</v>
      </c>
      <c r="U119" s="1131"/>
      <c r="V119" s="1131">
        <v>310</v>
      </c>
      <c r="W119" s="178">
        <v>307</v>
      </c>
      <c r="X119" s="1130"/>
      <c r="Y119" s="1129">
        <f>IF(T119="","",CEILING(T119*1.006,1))</f>
        <v>322</v>
      </c>
      <c r="Z119" s="1130" t="str">
        <f t="shared" ref="Z119" si="236">IF(U119="","",CEILING(U119*1.015,1))</f>
        <v/>
      </c>
      <c r="AA119" s="1130">
        <f>IF(V119="","",CEILING(V119*1.006,1))</f>
        <v>312</v>
      </c>
      <c r="AB119" s="1154">
        <f>IF(W119="","",CEILING(W119*1.006,1))</f>
        <v>309</v>
      </c>
      <c r="AC119" s="8"/>
      <c r="AD119" s="1130">
        <v>305</v>
      </c>
    </row>
    <row r="120" spans="1:30" s="577" customFormat="1" ht="15.75" customHeight="1" x14ac:dyDescent="0.2">
      <c r="A120" s="175" t="s">
        <v>20</v>
      </c>
      <c r="B120" s="8" t="s">
        <v>2538</v>
      </c>
      <c r="C120" s="695" t="s">
        <v>2542</v>
      </c>
      <c r="D120" s="695" t="str">
        <f>VLOOKUP(C120,'Items in Tally'!$A$2:$D$4982,2,FALSE)</f>
        <v>81 PC</v>
      </c>
      <c r="E120" s="695">
        <v>300</v>
      </c>
      <c r="F120" s="782">
        <v>250</v>
      </c>
      <c r="G120" s="8" t="s">
        <v>2330</v>
      </c>
      <c r="H120" s="1130">
        <v>3100</v>
      </c>
      <c r="I120" s="1130">
        <v>10</v>
      </c>
      <c r="J120" s="1130">
        <v>13</v>
      </c>
      <c r="K120" s="405">
        <v>45741</v>
      </c>
      <c r="L120" s="125">
        <v>2.97</v>
      </c>
      <c r="M120" s="1154">
        <v>305</v>
      </c>
      <c r="N120" s="125"/>
      <c r="O120" s="9">
        <f t="shared" ref="O120:R120" si="237">IF(T120="","",T120/$M120-1)</f>
        <v>0.11475409836065564</v>
      </c>
      <c r="P120" s="9" t="str">
        <f t="shared" si="237"/>
        <v/>
      </c>
      <c r="Q120" s="9">
        <f t="shared" si="237"/>
        <v>8.1967213114754189E-2</v>
      </c>
      <c r="R120" s="9" t="str">
        <f t="shared" si="237"/>
        <v/>
      </c>
      <c r="S120" s="1130"/>
      <c r="T120" s="1134">
        <v>340</v>
      </c>
      <c r="U120" s="1131"/>
      <c r="V120" s="1131">
        <v>330</v>
      </c>
      <c r="W120" s="178"/>
      <c r="X120" s="1130"/>
      <c r="Y120" s="1129">
        <f>IF(T120="","",CEILING(T120*1.006,1))</f>
        <v>343</v>
      </c>
      <c r="Z120" s="1130" t="str">
        <f t="shared" ref="Z120" si="238">IF(U120="","",CEILING(U120*1.015,1))</f>
        <v/>
      </c>
      <c r="AA120" s="1130">
        <f>IF(V120="","",CEILING(V120*1.006,1))</f>
        <v>332</v>
      </c>
      <c r="AB120" s="1154" t="str">
        <f>IF(W120="","",CEILING(W120*1.01,1))</f>
        <v/>
      </c>
      <c r="AC120" s="8"/>
      <c r="AD120" s="1130"/>
    </row>
    <row r="121" spans="1:30" s="578" customFormat="1" ht="15.75" customHeight="1" x14ac:dyDescent="0.2">
      <c r="A121" s="171" t="s">
        <v>20</v>
      </c>
      <c r="B121" s="5" t="s">
        <v>2543</v>
      </c>
      <c r="C121" s="705" t="s">
        <v>2544</v>
      </c>
      <c r="D121" s="694" t="str">
        <f>VLOOKUP(C121,'Items in Tally'!$A$2:$D$4982,2,FALSE)</f>
        <v> </v>
      </c>
      <c r="E121" s="705"/>
      <c r="F121" s="783"/>
      <c r="G121" s="5" t="s">
        <v>2332</v>
      </c>
      <c r="H121" s="1150">
        <v>3000</v>
      </c>
      <c r="I121" s="711" t="s">
        <v>2380</v>
      </c>
      <c r="J121" s="1150">
        <v>16</v>
      </c>
      <c r="K121" s="401">
        <v>45436</v>
      </c>
      <c r="L121" s="133">
        <v>3.1</v>
      </c>
      <c r="M121" s="1045">
        <v>278</v>
      </c>
      <c r="N121" s="1150"/>
      <c r="O121" s="6">
        <f t="shared" ref="O121:R121" si="239">IF(T121="","",T121/$M121-1)</f>
        <v>0.19424460431654667</v>
      </c>
      <c r="P121" s="6" t="str">
        <f t="shared" si="239"/>
        <v/>
      </c>
      <c r="Q121" s="6">
        <f t="shared" si="239"/>
        <v>0.15827338129496393</v>
      </c>
      <c r="R121" s="6" t="str">
        <f t="shared" si="239"/>
        <v/>
      </c>
      <c r="S121" s="1150"/>
      <c r="T121" s="1152">
        <v>332</v>
      </c>
      <c r="U121" s="1148"/>
      <c r="V121" s="1148">
        <v>322</v>
      </c>
      <c r="W121" s="173"/>
      <c r="X121" s="7"/>
      <c r="Y121" s="1122">
        <f t="shared" ref="Y121:AA122" si="240">IF(T121="","",CEILING(T121*1.01,1))</f>
        <v>336</v>
      </c>
      <c r="Z121" s="1150" t="str">
        <f t="shared" si="240"/>
        <v/>
      </c>
      <c r="AA121" s="1150">
        <f t="shared" si="240"/>
        <v>326</v>
      </c>
      <c r="AB121" s="1045" t="str">
        <f>IF(W121="","",CEILING(W121*1.01,1))</f>
        <v/>
      </c>
      <c r="AC121" s="48"/>
      <c r="AD121" s="1150"/>
    </row>
    <row r="122" spans="1:30" s="577" customFormat="1" ht="15.75" customHeight="1" x14ac:dyDescent="0.2">
      <c r="A122" s="175" t="s">
        <v>20</v>
      </c>
      <c r="B122" s="8" t="s">
        <v>2545</v>
      </c>
      <c r="C122" s="577" t="s">
        <v>2546</v>
      </c>
      <c r="D122" s="694" t="str">
        <f>VLOOKUP(C122,'Items in Tally'!$A$2:$D$4982,2,FALSE)</f>
        <v>263 PC</v>
      </c>
      <c r="E122" s="577">
        <v>350</v>
      </c>
      <c r="F122" s="867">
        <v>705</v>
      </c>
      <c r="G122" s="8" t="s">
        <v>2332</v>
      </c>
      <c r="H122" s="1130"/>
      <c r="I122" s="1130">
        <v>15</v>
      </c>
      <c r="J122" s="1130">
        <v>15</v>
      </c>
      <c r="K122" s="405">
        <v>45772</v>
      </c>
      <c r="L122" s="125">
        <v>2.9</v>
      </c>
      <c r="M122" s="1154">
        <v>295</v>
      </c>
      <c r="N122" s="1130"/>
      <c r="O122" s="9"/>
      <c r="P122" s="9"/>
      <c r="Q122" s="9"/>
      <c r="R122" s="9"/>
      <c r="S122" s="1130"/>
      <c r="T122" s="1134">
        <v>340</v>
      </c>
      <c r="U122" s="1131"/>
      <c r="V122" s="1131">
        <v>330</v>
      </c>
      <c r="W122" s="178">
        <v>325</v>
      </c>
      <c r="X122" s="124"/>
      <c r="Y122" s="1129">
        <f t="shared" si="240"/>
        <v>344</v>
      </c>
      <c r="Z122" s="1130" t="str">
        <f t="shared" si="240"/>
        <v/>
      </c>
      <c r="AA122" s="1130">
        <f t="shared" si="240"/>
        <v>334</v>
      </c>
      <c r="AB122" s="1154"/>
      <c r="AC122" s="47"/>
      <c r="AD122" s="1130">
        <v>325</v>
      </c>
    </row>
    <row r="123" spans="1:30" s="624" customFormat="1" ht="15.75" customHeight="1" x14ac:dyDescent="0.2">
      <c r="A123" s="536" t="s">
        <v>20</v>
      </c>
      <c r="B123" s="119" t="s">
        <v>2547</v>
      </c>
      <c r="C123" s="708" t="s">
        <v>2548</v>
      </c>
      <c r="D123" s="694" t="str">
        <f>VLOOKUP(C123,'Items in Tally'!$A$2:$D$4982,2,FALSE)</f>
        <v>367 PC</v>
      </c>
      <c r="E123" s="708">
        <v>200</v>
      </c>
      <c r="F123" s="784">
        <v>512</v>
      </c>
      <c r="G123" s="119" t="s">
        <v>2332</v>
      </c>
      <c r="H123" s="1157">
        <v>9800</v>
      </c>
      <c r="I123" s="1157">
        <v>10</v>
      </c>
      <c r="J123" s="1157">
        <v>18</v>
      </c>
      <c r="K123" s="685">
        <v>45682</v>
      </c>
      <c r="L123" s="586">
        <v>4.25</v>
      </c>
      <c r="M123" s="539">
        <v>445</v>
      </c>
      <c r="N123" s="1157"/>
      <c r="O123" s="120"/>
      <c r="P123" s="120"/>
      <c r="Q123" s="120"/>
      <c r="R123" s="120"/>
      <c r="S123" s="1157"/>
      <c r="T123" s="1163">
        <v>475</v>
      </c>
      <c r="U123" s="1164"/>
      <c r="V123" s="1164">
        <v>465</v>
      </c>
      <c r="W123" s="589"/>
      <c r="X123" s="121"/>
      <c r="Y123" s="1159">
        <f>IF(T123="","",CEILING(T123*1.008,1))</f>
        <v>479</v>
      </c>
      <c r="Z123" s="1157" t="str">
        <f t="shared" ref="Z123" si="241">IF(U123="","",CEILING(U123*1.015,1))</f>
        <v/>
      </c>
      <c r="AA123" s="1157">
        <f>IF(V123="","",CEILING(V123*1.008,1))</f>
        <v>469</v>
      </c>
      <c r="AB123" s="539"/>
      <c r="AC123" s="591"/>
      <c r="AD123" s="1157"/>
    </row>
    <row r="124" spans="1:30" s="578" customFormat="1" ht="15.75" customHeight="1" x14ac:dyDescent="0.2">
      <c r="A124" s="171" t="s">
        <v>20</v>
      </c>
      <c r="B124" s="5" t="s">
        <v>2549</v>
      </c>
      <c r="C124" s="705" t="s">
        <v>2550</v>
      </c>
      <c r="D124" s="694" t="str">
        <f>VLOOKUP(C124,'Items in Tally'!$A$2:$D$4982,2,FALSE)</f>
        <v>6 PC</v>
      </c>
      <c r="E124" s="705"/>
      <c r="F124" s="783"/>
      <c r="G124" s="5" t="s">
        <v>2327</v>
      </c>
      <c r="H124" s="1150">
        <v>2100</v>
      </c>
      <c r="I124" s="1150">
        <v>20</v>
      </c>
      <c r="J124" s="1150">
        <v>16</v>
      </c>
      <c r="K124" s="456">
        <v>45682</v>
      </c>
      <c r="L124" s="133">
        <v>1.96</v>
      </c>
      <c r="M124" s="1045">
        <v>206</v>
      </c>
      <c r="N124" s="1150"/>
      <c r="O124" s="6">
        <f t="shared" ref="O124" si="242">IF(T124="","",T124/$M124-1)</f>
        <v>0.11650485436893199</v>
      </c>
      <c r="P124" s="6">
        <f t="shared" ref="P124" si="243">IF(U124="","",U124/$M124-1)</f>
        <v>6.7961165048543659E-2</v>
      </c>
      <c r="Q124" s="6">
        <f t="shared" ref="Q124" si="244">IF(V124="","",V124/$M124-1)</f>
        <v>1.4563106796116498E-2</v>
      </c>
      <c r="R124" s="6" t="str">
        <f t="shared" ref="R124" si="245">IF(W124="","",W124/$M124-1)</f>
        <v/>
      </c>
      <c r="S124" s="1150"/>
      <c r="T124" s="1152">
        <v>230</v>
      </c>
      <c r="U124" s="1148">
        <v>220</v>
      </c>
      <c r="V124" s="1148">
        <v>209</v>
      </c>
      <c r="W124" s="173"/>
      <c r="X124" s="7"/>
      <c r="Y124" s="1122">
        <f t="shared" ref="Y124:Y132" si="246">IF(T124="","",CEILING(T124*1.003,1))</f>
        <v>231</v>
      </c>
      <c r="Z124" s="1150">
        <f t="shared" ref="Z124:Z132" si="247">IF(U124="","",CEILING(U124*1.003,1))</f>
        <v>221</v>
      </c>
      <c r="AA124" s="1150">
        <f t="shared" ref="AA124:AA132" si="248">IF(V124="","",CEILING(V124*1.003,1))</f>
        <v>210</v>
      </c>
      <c r="AB124" s="1045" t="str">
        <f t="shared" ref="AB124:AB132" si="249">IF(W124="","",CEILING(W124*1.003,1))</f>
        <v/>
      </c>
      <c r="AC124" s="48"/>
      <c r="AD124" s="1150"/>
    </row>
    <row r="125" spans="1:30" s="577" customFormat="1" ht="15.75" customHeight="1" x14ac:dyDescent="0.2">
      <c r="A125" s="175" t="s">
        <v>20</v>
      </c>
      <c r="B125" s="8" t="s">
        <v>2551</v>
      </c>
      <c r="C125" s="695" t="s">
        <v>2550</v>
      </c>
      <c r="D125" s="695" t="str">
        <f>VLOOKUP(C125,'Items in Tally'!$A$2:$D$4982,2,FALSE)</f>
        <v>6 PC</v>
      </c>
      <c r="E125" s="695">
        <v>1500</v>
      </c>
      <c r="F125" s="782">
        <v>2685</v>
      </c>
      <c r="G125" s="8" t="s">
        <v>2327</v>
      </c>
      <c r="H125" s="1130">
        <v>2100</v>
      </c>
      <c r="I125" s="1130">
        <v>20</v>
      </c>
      <c r="J125" s="1130">
        <v>16</v>
      </c>
      <c r="K125" s="459">
        <v>45713</v>
      </c>
      <c r="L125" s="125">
        <v>1.9</v>
      </c>
      <c r="M125" s="1154">
        <v>203</v>
      </c>
      <c r="N125" s="1130"/>
      <c r="O125" s="9">
        <f t="shared" ref="O125" si="250">IF(T125="","",T125/$M125-1)</f>
        <v>0.10837438423645329</v>
      </c>
      <c r="P125" s="9">
        <f t="shared" ref="P125" si="251">IF(U125="","",U125/$M125-1)</f>
        <v>5.9113300492610765E-2</v>
      </c>
      <c r="Q125" s="9">
        <f t="shared" ref="Q125" si="252">IF(V125="","",V125/$M125-1)</f>
        <v>1.4778325123152802E-2</v>
      </c>
      <c r="R125" s="9">
        <f t="shared" ref="R125" si="253">IF(W125="","",W125/$M125-1)</f>
        <v>0</v>
      </c>
      <c r="S125" s="1130"/>
      <c r="T125" s="1134">
        <v>225</v>
      </c>
      <c r="U125" s="1131">
        <v>215</v>
      </c>
      <c r="V125" s="1131">
        <v>206</v>
      </c>
      <c r="W125" s="178">
        <v>203</v>
      </c>
      <c r="X125" s="124"/>
      <c r="Y125" s="1129">
        <f t="shared" si="246"/>
        <v>226</v>
      </c>
      <c r="Z125" s="1130">
        <f t="shared" si="247"/>
        <v>216</v>
      </c>
      <c r="AA125" s="1130">
        <f t="shared" si="248"/>
        <v>207</v>
      </c>
      <c r="AB125" s="1154">
        <f t="shared" si="249"/>
        <v>204</v>
      </c>
      <c r="AC125" s="47"/>
      <c r="AD125" s="1130">
        <v>203</v>
      </c>
    </row>
    <row r="126" spans="1:30" s="578" customFormat="1" ht="15.75" customHeight="1" x14ac:dyDescent="0.2">
      <c r="A126" s="171" t="s">
        <v>20</v>
      </c>
      <c r="B126" s="5" t="s">
        <v>2552</v>
      </c>
      <c r="C126" s="705" t="s">
        <v>2553</v>
      </c>
      <c r="D126" s="694" t="str">
        <f>VLOOKUP(C126,'Items in Tally'!$A$2:$D$4982,2,FALSE)</f>
        <v> </v>
      </c>
      <c r="E126" s="705"/>
      <c r="F126" s="783">
        <v>475</v>
      </c>
      <c r="G126" s="5" t="s">
        <v>2327</v>
      </c>
      <c r="H126" s="1150">
        <v>2100</v>
      </c>
      <c r="I126" s="1150">
        <v>20</v>
      </c>
      <c r="J126" s="1150">
        <v>16</v>
      </c>
      <c r="K126" s="456">
        <v>45650</v>
      </c>
      <c r="L126" s="133">
        <v>1.9</v>
      </c>
      <c r="M126" s="1045">
        <v>196</v>
      </c>
      <c r="N126" s="1150"/>
      <c r="O126" s="6">
        <f t="shared" ref="O126:O129" si="254">IF(T126="","",T126/$M126-1)</f>
        <v>0.15816326530612246</v>
      </c>
      <c r="P126" s="6">
        <f t="shared" ref="P126:P129" si="255">IF(U126="","",U126/$M126-1)</f>
        <v>0.10714285714285721</v>
      </c>
      <c r="Q126" s="6">
        <f t="shared" ref="Q126:Q129" si="256">IF(V126="","",V126/$M126-1)</f>
        <v>5.6122448979591733E-2</v>
      </c>
      <c r="R126" s="6">
        <f t="shared" ref="R126:R129" si="257">IF(W126="","",W126/$M126-1)</f>
        <v>4.081632653061229E-2</v>
      </c>
      <c r="S126" s="1150"/>
      <c r="T126" s="1152">
        <v>227</v>
      </c>
      <c r="U126" s="1148">
        <v>217</v>
      </c>
      <c r="V126" s="1148">
        <v>207</v>
      </c>
      <c r="W126" s="173">
        <v>204</v>
      </c>
      <c r="X126" s="7"/>
      <c r="Y126" s="1122">
        <f t="shared" si="246"/>
        <v>228</v>
      </c>
      <c r="Z126" s="1150">
        <f t="shared" si="247"/>
        <v>218</v>
      </c>
      <c r="AA126" s="1150">
        <f t="shared" si="248"/>
        <v>208</v>
      </c>
      <c r="AB126" s="1045">
        <f t="shared" si="249"/>
        <v>205</v>
      </c>
      <c r="AC126" s="48"/>
      <c r="AD126" s="1150"/>
    </row>
    <row r="127" spans="1:30" s="578" customFormat="1" ht="15.75" customHeight="1" x14ac:dyDescent="0.2">
      <c r="A127" s="171" t="s">
        <v>20</v>
      </c>
      <c r="B127" s="5" t="s">
        <v>2554</v>
      </c>
      <c r="C127" s="705" t="s">
        <v>2555</v>
      </c>
      <c r="D127" s="694" t="str">
        <f>VLOOKUP(C127,'Items in Tally'!$A$2:$D$4982,2,FALSE)</f>
        <v>15 PC</v>
      </c>
      <c r="E127" s="705">
        <v>200</v>
      </c>
      <c r="F127" s="783">
        <v>50</v>
      </c>
      <c r="G127" s="5" t="s">
        <v>2332</v>
      </c>
      <c r="H127" s="1150">
        <v>2100</v>
      </c>
      <c r="I127" s="1150">
        <v>20</v>
      </c>
      <c r="J127" s="1150">
        <v>16</v>
      </c>
      <c r="K127" s="456">
        <v>45682</v>
      </c>
      <c r="L127" s="133">
        <v>2.06</v>
      </c>
      <c r="M127" s="1045">
        <v>216</v>
      </c>
      <c r="N127" s="1150"/>
      <c r="O127" s="6">
        <f t="shared" si="254"/>
        <v>0.11111111111111116</v>
      </c>
      <c r="P127" s="6">
        <f t="shared" si="255"/>
        <v>6.4814814814814881E-2</v>
      </c>
      <c r="Q127" s="6">
        <f t="shared" si="256"/>
        <v>2.7777777777777679E-2</v>
      </c>
      <c r="R127" s="6">
        <f t="shared" si="257"/>
        <v>1.8518518518518601E-2</v>
      </c>
      <c r="S127" s="1150"/>
      <c r="T127" s="1152">
        <v>240</v>
      </c>
      <c r="U127" s="1148">
        <v>230</v>
      </c>
      <c r="V127" s="1148">
        <v>222</v>
      </c>
      <c r="W127" s="173">
        <v>220</v>
      </c>
      <c r="X127" s="7"/>
      <c r="Y127" s="1122">
        <f t="shared" si="246"/>
        <v>241</v>
      </c>
      <c r="Z127" s="1150">
        <f t="shared" si="247"/>
        <v>231</v>
      </c>
      <c r="AA127" s="1150">
        <f t="shared" si="248"/>
        <v>223</v>
      </c>
      <c r="AB127" s="1045">
        <f t="shared" si="249"/>
        <v>221</v>
      </c>
      <c r="AC127" s="48"/>
      <c r="AD127" s="1150"/>
    </row>
    <row r="128" spans="1:30" s="578" customFormat="1" ht="15.75" customHeight="1" x14ac:dyDescent="0.2">
      <c r="A128" s="171" t="s">
        <v>20</v>
      </c>
      <c r="B128" s="5" t="s">
        <v>2552</v>
      </c>
      <c r="C128" s="705" t="s">
        <v>2555</v>
      </c>
      <c r="D128" s="694" t="str">
        <f>VLOOKUP(C128,'Items in Tally'!$A$2:$D$4982,2,FALSE)</f>
        <v>15 PC</v>
      </c>
      <c r="E128" s="705"/>
      <c r="F128" s="783">
        <v>15</v>
      </c>
      <c r="G128" s="5" t="s">
        <v>2332</v>
      </c>
      <c r="H128" s="1150">
        <v>2100</v>
      </c>
      <c r="I128" s="1150">
        <v>20</v>
      </c>
      <c r="J128" s="1150">
        <v>16</v>
      </c>
      <c r="K128" s="456">
        <v>45620</v>
      </c>
      <c r="L128" s="133">
        <v>2.2000000000000002</v>
      </c>
      <c r="M128" s="1045">
        <v>216</v>
      </c>
      <c r="N128" s="1150"/>
      <c r="O128" s="6">
        <f t="shared" ref="O128" si="258">IF(T128="","",T128/$M128-1)</f>
        <v>0.11111111111111116</v>
      </c>
      <c r="P128" s="6">
        <f t="shared" ref="P128" si="259">IF(U128="","",U128/$M128-1)</f>
        <v>6.4814814814814881E-2</v>
      </c>
      <c r="Q128" s="6">
        <f t="shared" ref="Q128" si="260">IF(V128="","",V128/$M128-1)</f>
        <v>1.8518518518518601E-2</v>
      </c>
      <c r="R128" s="6" t="str">
        <f t="shared" ref="R128" si="261">IF(W128="","",W128/$M128-1)</f>
        <v/>
      </c>
      <c r="S128" s="1150"/>
      <c r="T128" s="1152">
        <v>240</v>
      </c>
      <c r="U128" s="1148">
        <v>230</v>
      </c>
      <c r="V128" s="1148">
        <v>220</v>
      </c>
      <c r="W128" s="173"/>
      <c r="X128" s="7"/>
      <c r="Y128" s="1122">
        <f t="shared" si="246"/>
        <v>241</v>
      </c>
      <c r="Z128" s="1150">
        <f t="shared" si="247"/>
        <v>231</v>
      </c>
      <c r="AA128" s="1150">
        <f t="shared" si="248"/>
        <v>221</v>
      </c>
      <c r="AB128" s="1045" t="str">
        <f t="shared" si="249"/>
        <v/>
      </c>
      <c r="AC128" s="48"/>
      <c r="AD128" s="1150"/>
    </row>
    <row r="129" spans="1:30" s="577" customFormat="1" ht="15.75" customHeight="1" x14ac:dyDescent="0.2">
      <c r="A129" s="175" t="s">
        <v>20</v>
      </c>
      <c r="B129" s="8" t="s">
        <v>2556</v>
      </c>
      <c r="C129" s="695" t="s">
        <v>2557</v>
      </c>
      <c r="D129" s="695" t="str">
        <f>VLOOKUP(C129,'Items in Tally'!$A$2:$D$4982,2,FALSE)</f>
        <v>727 PC</v>
      </c>
      <c r="E129" s="695">
        <v>450</v>
      </c>
      <c r="F129" s="782">
        <v>1068</v>
      </c>
      <c r="G129" s="8" t="s">
        <v>2330</v>
      </c>
      <c r="H129" s="1130">
        <v>2100</v>
      </c>
      <c r="I129" s="1130">
        <v>20</v>
      </c>
      <c r="J129" s="1130">
        <v>18</v>
      </c>
      <c r="K129" s="459">
        <v>45682</v>
      </c>
      <c r="L129" s="125">
        <v>2.08</v>
      </c>
      <c r="M129" s="1154">
        <v>218</v>
      </c>
      <c r="N129" s="1130"/>
      <c r="O129" s="9">
        <f t="shared" si="254"/>
        <v>0.11009174311926606</v>
      </c>
      <c r="P129" s="9">
        <f t="shared" si="255"/>
        <v>6.4220183486238591E-2</v>
      </c>
      <c r="Q129" s="9">
        <f t="shared" si="256"/>
        <v>2.2935779816513735E-2</v>
      </c>
      <c r="R129" s="9">
        <f t="shared" si="257"/>
        <v>1.3761467889908285E-2</v>
      </c>
      <c r="S129" s="1130"/>
      <c r="T129" s="1134">
        <v>242</v>
      </c>
      <c r="U129" s="1131">
        <v>232</v>
      </c>
      <c r="V129" s="1131">
        <v>223</v>
      </c>
      <c r="W129" s="178">
        <v>221</v>
      </c>
      <c r="X129" s="124"/>
      <c r="Y129" s="1129">
        <f t="shared" si="246"/>
        <v>243</v>
      </c>
      <c r="Z129" s="1130">
        <f t="shared" si="247"/>
        <v>233</v>
      </c>
      <c r="AA129" s="1130">
        <f t="shared" si="248"/>
        <v>224</v>
      </c>
      <c r="AB129" s="1154">
        <f t="shared" si="249"/>
        <v>222</v>
      </c>
      <c r="AC129" s="47"/>
      <c r="AD129" s="1130"/>
    </row>
    <row r="130" spans="1:30" s="577" customFormat="1" ht="15.75" customHeight="1" x14ac:dyDescent="0.2">
      <c r="A130" s="175" t="s">
        <v>20</v>
      </c>
      <c r="B130" s="8" t="s">
        <v>2558</v>
      </c>
      <c r="C130" s="695" t="s">
        <v>2559</v>
      </c>
      <c r="D130" s="695" t="str">
        <f>VLOOKUP(C130,'Items in Tally'!$A$2:$D$4982,2,FALSE)</f>
        <v>1070 PC</v>
      </c>
      <c r="E130" s="695">
        <v>100</v>
      </c>
      <c r="F130" s="782">
        <v>80</v>
      </c>
      <c r="G130" s="8" t="s">
        <v>2327</v>
      </c>
      <c r="H130" s="1130">
        <v>2100</v>
      </c>
      <c r="I130" s="1130" t="s">
        <v>2560</v>
      </c>
      <c r="J130" s="1130">
        <v>16</v>
      </c>
      <c r="K130" s="459">
        <v>45772</v>
      </c>
      <c r="L130" s="125">
        <v>1.9</v>
      </c>
      <c r="M130" s="1154">
        <v>192</v>
      </c>
      <c r="N130" s="1130"/>
      <c r="O130" s="9"/>
      <c r="P130" s="9"/>
      <c r="Q130" s="9"/>
      <c r="R130" s="9"/>
      <c r="S130" s="1130"/>
      <c r="T130" s="1134">
        <v>225</v>
      </c>
      <c r="U130" s="1131">
        <v>215</v>
      </c>
      <c r="V130" s="1131">
        <v>208</v>
      </c>
      <c r="W130" s="178">
        <v>205</v>
      </c>
      <c r="X130" s="124"/>
      <c r="Y130" s="1129">
        <f t="shared" si="246"/>
        <v>226</v>
      </c>
      <c r="Z130" s="1130">
        <f t="shared" si="247"/>
        <v>216</v>
      </c>
      <c r="AA130" s="1130">
        <f t="shared" si="248"/>
        <v>209</v>
      </c>
      <c r="AB130" s="1154">
        <f t="shared" si="249"/>
        <v>206</v>
      </c>
      <c r="AC130" s="47"/>
      <c r="AD130" s="1130"/>
    </row>
    <row r="131" spans="1:30" s="577" customFormat="1" ht="15.75" customHeight="1" x14ac:dyDescent="0.2">
      <c r="A131" s="175" t="s">
        <v>20</v>
      </c>
      <c r="B131" s="8" t="s">
        <v>2561</v>
      </c>
      <c r="C131" s="695" t="s">
        <v>2562</v>
      </c>
      <c r="D131" s="695" t="str">
        <f>VLOOKUP(C131,'Items in Tally'!$A$2:$D$4982,2,FALSE)</f>
        <v>215 PC</v>
      </c>
      <c r="E131" s="695">
        <v>50</v>
      </c>
      <c r="F131" s="782">
        <v>250</v>
      </c>
      <c r="G131" s="8" t="s">
        <v>2363</v>
      </c>
      <c r="H131" s="1130"/>
      <c r="I131" s="1130">
        <v>20</v>
      </c>
      <c r="J131" s="1130">
        <v>18</v>
      </c>
      <c r="K131" s="459">
        <v>45713</v>
      </c>
      <c r="L131" s="125">
        <v>2.04</v>
      </c>
      <c r="M131" s="1154">
        <v>216</v>
      </c>
      <c r="N131" s="1130"/>
      <c r="O131" s="9"/>
      <c r="P131" s="9"/>
      <c r="Q131" s="9"/>
      <c r="R131" s="9"/>
      <c r="S131" s="1130"/>
      <c r="T131" s="1134">
        <v>250</v>
      </c>
      <c r="U131" s="1131">
        <v>240</v>
      </c>
      <c r="V131" s="1131">
        <v>232</v>
      </c>
      <c r="W131" s="178">
        <v>230</v>
      </c>
      <c r="X131" s="124"/>
      <c r="Y131" s="1129">
        <f t="shared" si="246"/>
        <v>251</v>
      </c>
      <c r="Z131" s="1130">
        <f t="shared" si="247"/>
        <v>241</v>
      </c>
      <c r="AA131" s="1130">
        <f t="shared" si="248"/>
        <v>233</v>
      </c>
      <c r="AB131" s="1154">
        <f t="shared" si="249"/>
        <v>231</v>
      </c>
      <c r="AC131" s="47"/>
      <c r="AD131" s="1130"/>
    </row>
    <row r="132" spans="1:30" s="652" customFormat="1" ht="15.75" customHeight="1" x14ac:dyDescent="0.2">
      <c r="A132" s="649" t="s">
        <v>20</v>
      </c>
      <c r="B132" s="650" t="s">
        <v>2563</v>
      </c>
      <c r="C132" s="709" t="s">
        <v>2550</v>
      </c>
      <c r="D132" s="709" t="str">
        <f>VLOOKUP(C132,'Items in Tally'!$A$2:$D$4982,2,FALSE)</f>
        <v>6 PC</v>
      </c>
      <c r="E132" s="709"/>
      <c r="F132" s="781">
        <v>60</v>
      </c>
      <c r="G132" s="650" t="s">
        <v>2327</v>
      </c>
      <c r="H132" s="823">
        <v>2500</v>
      </c>
      <c r="I132" s="823">
        <v>20</v>
      </c>
      <c r="J132" s="823">
        <v>16</v>
      </c>
      <c r="K132" s="680">
        <v>45682</v>
      </c>
      <c r="L132" s="681"/>
      <c r="M132" s="809"/>
      <c r="N132" s="823"/>
      <c r="O132" s="651" t="e">
        <f t="shared" ref="O132" si="262">IF(T132="","",T132/$M132-1)</f>
        <v>#DIV/0!</v>
      </c>
      <c r="P132" s="651" t="e">
        <f t="shared" ref="P132" si="263">IF(U132="","",U132/$M132-1)</f>
        <v>#DIV/0!</v>
      </c>
      <c r="Q132" s="651" t="str">
        <f t="shared" ref="Q132" si="264">IF(V132="","",V132/$M132-1)</f>
        <v/>
      </c>
      <c r="R132" s="651" t="str">
        <f t="shared" ref="R132" si="265">IF(W132="","",W132/$M132-1)</f>
        <v/>
      </c>
      <c r="S132" s="823"/>
      <c r="T132" s="825">
        <v>260</v>
      </c>
      <c r="U132" s="827">
        <v>250</v>
      </c>
      <c r="V132" s="827"/>
      <c r="W132" s="669"/>
      <c r="X132" s="682"/>
      <c r="Y132" s="826">
        <f t="shared" si="246"/>
        <v>261</v>
      </c>
      <c r="Z132" s="823">
        <f t="shared" si="247"/>
        <v>251</v>
      </c>
      <c r="AA132" s="823" t="str">
        <f t="shared" si="248"/>
        <v/>
      </c>
      <c r="AB132" s="809" t="str">
        <f t="shared" si="249"/>
        <v/>
      </c>
      <c r="AC132" s="683"/>
      <c r="AD132" s="823"/>
    </row>
    <row r="133" spans="1:30" s="578" customFormat="1" ht="15.75" customHeight="1" x14ac:dyDescent="0.2">
      <c r="A133" s="171" t="s">
        <v>20</v>
      </c>
      <c r="B133" s="5" t="s">
        <v>2564</v>
      </c>
      <c r="C133" s="705" t="s">
        <v>2565</v>
      </c>
      <c r="D133" s="694" t="str">
        <f>VLOOKUP(C133,'Items in Tally'!$A$2:$D$4982,2,FALSE)</f>
        <v>41 PC</v>
      </c>
      <c r="E133" s="705"/>
      <c r="F133" s="783">
        <v>0</v>
      </c>
      <c r="G133" s="5" t="s">
        <v>2327</v>
      </c>
      <c r="H133" s="1150">
        <v>1000</v>
      </c>
      <c r="I133" s="1150">
        <v>20</v>
      </c>
      <c r="J133" s="1150">
        <v>15</v>
      </c>
      <c r="K133" s="401">
        <v>45436</v>
      </c>
      <c r="L133" s="133">
        <v>1.98</v>
      </c>
      <c r="M133" s="1045">
        <v>178</v>
      </c>
      <c r="N133" s="1150"/>
      <c r="O133" s="6">
        <f t="shared" ref="O133:R133" si="266">IF(T133="","",T133/$M133-1)</f>
        <v>0.26404494382022481</v>
      </c>
      <c r="P133" s="6">
        <f t="shared" si="266"/>
        <v>0.2078651685393258</v>
      </c>
      <c r="Q133" s="6">
        <f t="shared" si="266"/>
        <v>0.1797752808988764</v>
      </c>
      <c r="R133" s="6" t="str">
        <f t="shared" si="266"/>
        <v/>
      </c>
      <c r="S133" s="1150"/>
      <c r="T133" s="1152">
        <v>225</v>
      </c>
      <c r="U133" s="1148">
        <v>215</v>
      </c>
      <c r="V133" s="1148">
        <v>210</v>
      </c>
      <c r="W133" s="173"/>
      <c r="X133" s="7"/>
      <c r="Y133" s="1122">
        <f t="shared" ref="Y133:AA137" si="267">IF(T133="","",CEILING(T133*1.003,1))</f>
        <v>226</v>
      </c>
      <c r="Z133" s="1150">
        <f t="shared" si="267"/>
        <v>216</v>
      </c>
      <c r="AA133" s="1150">
        <f t="shared" si="267"/>
        <v>211</v>
      </c>
      <c r="AB133" s="1045" t="str">
        <f>IF(W133="","",CEILING(W133*1.01,1))</f>
        <v/>
      </c>
      <c r="AC133" s="48"/>
      <c r="AD133" s="1150"/>
    </row>
    <row r="134" spans="1:30" s="578" customFormat="1" ht="15.75" customHeight="1" x14ac:dyDescent="0.2">
      <c r="A134" s="171" t="s">
        <v>20</v>
      </c>
      <c r="B134" s="5" t="s">
        <v>2566</v>
      </c>
      <c r="C134" s="705" t="s">
        <v>2567</v>
      </c>
      <c r="D134" s="705" t="str">
        <f>VLOOKUP(C134,'Items in Tally'!$A$2:$D$4982,2,FALSE)</f>
        <v>49 PC</v>
      </c>
      <c r="E134" s="705"/>
      <c r="F134" s="783">
        <v>200</v>
      </c>
      <c r="G134" s="5" t="s">
        <v>2327</v>
      </c>
      <c r="H134" s="1150">
        <v>1000</v>
      </c>
      <c r="I134" s="1150">
        <v>20</v>
      </c>
      <c r="J134" s="1150">
        <v>15</v>
      </c>
      <c r="K134" s="456">
        <v>45741</v>
      </c>
      <c r="L134" s="133">
        <v>1.9</v>
      </c>
      <c r="M134" s="1045">
        <v>193</v>
      </c>
      <c r="N134" s="1150"/>
      <c r="O134" s="6">
        <f t="shared" ref="O134" si="268">IF(T134="","",T134/$M134-1)</f>
        <v>0.16580310880829008</v>
      </c>
      <c r="P134" s="6">
        <f t="shared" ref="P134" si="269">IF(U134="","",U134/$M134-1)</f>
        <v>0.11398963730569944</v>
      </c>
      <c r="Q134" s="6">
        <f t="shared" ref="Q134" si="270">IF(V134="","",V134/$M134-1)</f>
        <v>6.7357512953367893E-2</v>
      </c>
      <c r="R134" s="6">
        <f t="shared" ref="R134" si="271">IF(W134="","",W134/$M134-1)</f>
        <v>5.6994818652849721E-2</v>
      </c>
      <c r="S134" s="1150"/>
      <c r="T134" s="1152">
        <v>225</v>
      </c>
      <c r="U134" s="1148">
        <v>215</v>
      </c>
      <c r="V134" s="1148">
        <v>206</v>
      </c>
      <c r="W134" s="173">
        <v>204</v>
      </c>
      <c r="X134" s="7"/>
      <c r="Y134" s="1122">
        <f t="shared" si="267"/>
        <v>226</v>
      </c>
      <c r="Z134" s="1150">
        <f t="shared" si="267"/>
        <v>216</v>
      </c>
      <c r="AA134" s="1150">
        <f t="shared" si="267"/>
        <v>207</v>
      </c>
      <c r="AB134" s="1045">
        <f>IF(W134="","",CEILING(W134*1.01,1))</f>
        <v>207</v>
      </c>
      <c r="AC134" s="48"/>
      <c r="AD134" s="1150"/>
    </row>
    <row r="135" spans="1:30" s="578" customFormat="1" ht="15.75" customHeight="1" x14ac:dyDescent="0.2">
      <c r="A135" s="171" t="s">
        <v>20</v>
      </c>
      <c r="B135" s="5" t="s">
        <v>2564</v>
      </c>
      <c r="C135" s="705" t="s">
        <v>2568</v>
      </c>
      <c r="D135" s="694" t="str">
        <f>VLOOKUP(C135,'Items in Tally'!$A$2:$D$4982,2,FALSE)</f>
        <v> </v>
      </c>
      <c r="E135" s="705"/>
      <c r="F135" s="783"/>
      <c r="G135" s="5" t="s">
        <v>2332</v>
      </c>
      <c r="H135" s="1150">
        <v>1000</v>
      </c>
      <c r="I135" s="1150">
        <v>20</v>
      </c>
      <c r="J135" s="1150">
        <v>15</v>
      </c>
      <c r="K135" s="401">
        <v>45436</v>
      </c>
      <c r="L135" s="133">
        <v>2.08</v>
      </c>
      <c r="M135" s="1045">
        <v>186</v>
      </c>
      <c r="N135" s="1150"/>
      <c r="O135" s="6">
        <f t="shared" ref="O135:R135" si="272">IF(T135="","",T135/$M135-1)</f>
        <v>0.20967741935483875</v>
      </c>
      <c r="P135" s="6">
        <f t="shared" si="272"/>
        <v>0.15591397849462374</v>
      </c>
      <c r="Q135" s="6">
        <f t="shared" si="272"/>
        <v>0.10215053763440851</v>
      </c>
      <c r="R135" s="6" t="str">
        <f t="shared" si="272"/>
        <v/>
      </c>
      <c r="S135" s="1150"/>
      <c r="T135" s="1152">
        <v>225</v>
      </c>
      <c r="U135" s="1148">
        <v>215</v>
      </c>
      <c r="V135" s="1148">
        <v>205</v>
      </c>
      <c r="W135" s="173"/>
      <c r="X135" s="7"/>
      <c r="Y135" s="1122">
        <f t="shared" si="267"/>
        <v>226</v>
      </c>
      <c r="Z135" s="1150">
        <f t="shared" si="267"/>
        <v>216</v>
      </c>
      <c r="AA135" s="1150">
        <f t="shared" si="267"/>
        <v>206</v>
      </c>
      <c r="AB135" s="1045" t="str">
        <f>IF(W135="","",CEILING(W135*1.01,1))</f>
        <v/>
      </c>
      <c r="AC135" s="48"/>
      <c r="AD135" s="1150"/>
    </row>
    <row r="136" spans="1:30" s="578" customFormat="1" ht="15.75" customHeight="1" x14ac:dyDescent="0.2">
      <c r="A136" s="171" t="s">
        <v>20</v>
      </c>
      <c r="B136" s="5" t="s">
        <v>2566</v>
      </c>
      <c r="C136" s="578" t="s">
        <v>2569</v>
      </c>
      <c r="D136" s="701" t="str">
        <f>VLOOKUP(C136,'Items in Tally'!$A$2:$D$4982,2,FALSE)</f>
        <v> </v>
      </c>
      <c r="E136" s="578">
        <v>30</v>
      </c>
      <c r="F136" s="1149">
        <v>60</v>
      </c>
      <c r="G136" s="5" t="s">
        <v>2332</v>
      </c>
      <c r="H136" s="1150">
        <v>1000</v>
      </c>
      <c r="I136" s="1150">
        <v>20</v>
      </c>
      <c r="J136" s="1150">
        <v>15</v>
      </c>
      <c r="K136" s="401">
        <v>45741</v>
      </c>
      <c r="L136" s="133">
        <v>2</v>
      </c>
      <c r="M136" s="1045">
        <v>203</v>
      </c>
      <c r="N136" s="1150"/>
      <c r="O136" s="6"/>
      <c r="P136" s="6"/>
      <c r="Q136" s="6"/>
      <c r="R136" s="6"/>
      <c r="S136" s="1150"/>
      <c r="T136" s="1152">
        <v>240</v>
      </c>
      <c r="U136" s="1148">
        <v>230</v>
      </c>
      <c r="V136" s="1148">
        <v>220</v>
      </c>
      <c r="W136" s="173"/>
      <c r="X136" s="7"/>
      <c r="Y136" s="1122">
        <f t="shared" si="267"/>
        <v>241</v>
      </c>
      <c r="Z136" s="1150">
        <f t="shared" si="267"/>
        <v>231</v>
      </c>
      <c r="AA136" s="1150">
        <f t="shared" si="267"/>
        <v>221</v>
      </c>
      <c r="AB136" s="1045" t="str">
        <f>IF(W136="","",CEILING(W136*1.003,1))</f>
        <v/>
      </c>
      <c r="AC136" s="48"/>
      <c r="AD136" s="1150"/>
    </row>
    <row r="137" spans="1:30" s="578" customFormat="1" ht="15.75" customHeight="1" x14ac:dyDescent="0.2">
      <c r="A137" s="171" t="s">
        <v>20</v>
      </c>
      <c r="B137" s="5" t="s">
        <v>2564</v>
      </c>
      <c r="C137" s="705" t="s">
        <v>2570</v>
      </c>
      <c r="D137" s="705" t="str">
        <f>VLOOKUP(C137,'Items in Tally'!$A$2:$D$4982,2,FALSE)</f>
        <v>26 PC</v>
      </c>
      <c r="E137" s="705">
        <v>20</v>
      </c>
      <c r="F137" s="783">
        <v>30</v>
      </c>
      <c r="G137" s="5" t="s">
        <v>2330</v>
      </c>
      <c r="H137" s="1150">
        <v>1000</v>
      </c>
      <c r="I137" s="1150">
        <v>20</v>
      </c>
      <c r="J137" s="1150">
        <v>15</v>
      </c>
      <c r="K137" s="401">
        <v>45620</v>
      </c>
      <c r="L137" s="133">
        <v>2.08</v>
      </c>
      <c r="M137" s="1045">
        <v>211</v>
      </c>
      <c r="N137" s="1150"/>
      <c r="O137" s="6">
        <f t="shared" ref="O137:R137" si="273">IF(T137="","",T137/$M137-1)</f>
        <v>0.16113744075829395</v>
      </c>
      <c r="P137" s="6">
        <f t="shared" si="273"/>
        <v>0.11374407582938395</v>
      </c>
      <c r="Q137" s="6">
        <f t="shared" si="273"/>
        <v>8.0568720379146974E-2</v>
      </c>
      <c r="R137" s="6" t="str">
        <f t="shared" si="273"/>
        <v/>
      </c>
      <c r="S137" s="1150"/>
      <c r="T137" s="1152">
        <v>245</v>
      </c>
      <c r="U137" s="1148">
        <v>235</v>
      </c>
      <c r="V137" s="1148">
        <v>228</v>
      </c>
      <c r="W137" s="173"/>
      <c r="X137" s="7"/>
      <c r="Y137" s="1122">
        <f t="shared" si="267"/>
        <v>246</v>
      </c>
      <c r="Z137" s="1150">
        <f t="shared" si="267"/>
        <v>236</v>
      </c>
      <c r="AA137" s="1150">
        <f t="shared" si="267"/>
        <v>229</v>
      </c>
      <c r="AB137" s="1045" t="str">
        <f>IF(W137="","",CEILING(W137*1.003,1))</f>
        <v/>
      </c>
      <c r="AC137" s="48"/>
      <c r="AD137" s="1150"/>
    </row>
    <row r="138" spans="1:30" s="577" customFormat="1" ht="15.75" customHeight="1" x14ac:dyDescent="0.2">
      <c r="A138" s="175" t="s">
        <v>20</v>
      </c>
      <c r="B138" s="8" t="s">
        <v>2571</v>
      </c>
      <c r="C138" s="695" t="s">
        <v>2572</v>
      </c>
      <c r="D138" s="695" t="str">
        <f>VLOOKUP(C138,'Items in Tally'!$A$2:$D$4982,2,FALSE)</f>
        <v>61 PC</v>
      </c>
      <c r="E138" s="695">
        <v>20</v>
      </c>
      <c r="F138" s="782">
        <v>71</v>
      </c>
      <c r="G138" s="8" t="s">
        <v>2332</v>
      </c>
      <c r="H138" s="1130">
        <v>10500</v>
      </c>
      <c r="I138" s="627" t="s">
        <v>2573</v>
      </c>
      <c r="J138" s="1130">
        <v>21</v>
      </c>
      <c r="K138" s="459">
        <v>45741</v>
      </c>
      <c r="L138" s="125">
        <v>6.8</v>
      </c>
      <c r="M138" s="1154">
        <v>695</v>
      </c>
      <c r="N138" s="1130"/>
      <c r="O138" s="9">
        <f t="shared" ref="O138:R138" si="274">IF(T138="","",T138/$M138-1)</f>
        <v>0.1151079136690647</v>
      </c>
      <c r="P138" s="9" t="str">
        <f t="shared" si="274"/>
        <v/>
      </c>
      <c r="Q138" s="9">
        <f t="shared" si="274"/>
        <v>0.10071942446043169</v>
      </c>
      <c r="R138" s="9">
        <f t="shared" si="274"/>
        <v>9.3525179856115193E-2</v>
      </c>
      <c r="S138" s="1130"/>
      <c r="T138" s="1134">
        <v>775</v>
      </c>
      <c r="U138" s="1131"/>
      <c r="V138" s="1131">
        <v>765</v>
      </c>
      <c r="W138" s="178">
        <v>760</v>
      </c>
      <c r="X138" s="124"/>
      <c r="Y138" s="1129">
        <f>IF(T138="","",CEILING(T138*1.008,1))</f>
        <v>782</v>
      </c>
      <c r="Z138" s="1130" t="str">
        <f t="shared" ref="Z138:AB138" si="275">IF(U138="","",CEILING(U138*1.015,1))</f>
        <v/>
      </c>
      <c r="AA138" s="1130">
        <f>IF(V138="","",CEILING(V138*1.008,1))</f>
        <v>772</v>
      </c>
      <c r="AB138" s="1154">
        <f t="shared" si="275"/>
        <v>772</v>
      </c>
      <c r="AC138" s="47"/>
      <c r="AD138" s="1130"/>
    </row>
    <row r="139" spans="1:30" s="577" customFormat="1" ht="15.75" customHeight="1" x14ac:dyDescent="0.2">
      <c r="A139" s="175" t="s">
        <v>20</v>
      </c>
      <c r="B139" s="8" t="s">
        <v>2574</v>
      </c>
      <c r="C139" s="695" t="s">
        <v>2575</v>
      </c>
      <c r="D139" s="695" t="str">
        <f>VLOOKUP(C139,'Items in Tally'!$A$2:$D$4982,2,FALSE)</f>
        <v>23 PC</v>
      </c>
      <c r="E139" s="695">
        <v>18</v>
      </c>
      <c r="F139" s="782">
        <v>25</v>
      </c>
      <c r="G139" s="8" t="s">
        <v>2332</v>
      </c>
      <c r="H139" s="1130">
        <v>25000</v>
      </c>
      <c r="I139" s="1130">
        <v>6</v>
      </c>
      <c r="J139" s="1130">
        <v>18</v>
      </c>
      <c r="K139" s="459">
        <v>45682</v>
      </c>
      <c r="L139" s="125">
        <v>9.5</v>
      </c>
      <c r="M139" s="1154">
        <v>996</v>
      </c>
      <c r="N139" s="1130"/>
      <c r="O139" s="9"/>
      <c r="P139" s="9"/>
      <c r="Q139" s="9"/>
      <c r="R139" s="9"/>
      <c r="S139" s="1130"/>
      <c r="T139" s="1134">
        <v>1080</v>
      </c>
      <c r="U139" s="1131"/>
      <c r="V139" s="1131">
        <v>1065</v>
      </c>
      <c r="W139" s="178"/>
      <c r="X139" s="124"/>
      <c r="Y139" s="1129">
        <f>IF(T139="","",CEILING(T139*1.008,1))</f>
        <v>1089</v>
      </c>
      <c r="Z139" s="1130" t="str">
        <f>IF(U139="","",CEILING(U139*1.015,1))</f>
        <v/>
      </c>
      <c r="AA139" s="1130">
        <f>IF(V139="","",CEILING(V139*1.0108,1))</f>
        <v>1077</v>
      </c>
      <c r="AB139" s="1154"/>
      <c r="AC139" s="47"/>
      <c r="AD139" s="1130"/>
    </row>
    <row r="140" spans="1:30" s="577" customFormat="1" ht="15.75" customHeight="1" x14ac:dyDescent="0.2">
      <c r="A140" s="175" t="s">
        <v>20</v>
      </c>
      <c r="B140" s="8" t="s">
        <v>2576</v>
      </c>
      <c r="C140" s="695" t="s">
        <v>2577</v>
      </c>
      <c r="D140" s="695" t="str">
        <f>VLOOKUP(C140,'Items in Tally'!$A$2:$D$4982,2,FALSE)</f>
        <v>8 PC</v>
      </c>
      <c r="E140" s="695"/>
      <c r="F140" s="782">
        <v>40</v>
      </c>
      <c r="G140" s="8" t="s">
        <v>2332</v>
      </c>
      <c r="H140" s="1130"/>
      <c r="I140" s="833">
        <v>4</v>
      </c>
      <c r="J140" s="1130">
        <v>18</v>
      </c>
      <c r="K140" s="459">
        <v>45713</v>
      </c>
      <c r="L140" s="125">
        <v>9.1999999999999993</v>
      </c>
      <c r="M140" s="1154">
        <v>938</v>
      </c>
      <c r="N140" s="1130"/>
      <c r="O140" s="9"/>
      <c r="P140" s="9"/>
      <c r="Q140" s="9"/>
      <c r="R140" s="9"/>
      <c r="S140" s="1130"/>
      <c r="T140" s="1134">
        <v>1045</v>
      </c>
      <c r="U140" s="1131"/>
      <c r="V140" s="1131">
        <v>1030</v>
      </c>
      <c r="W140" s="178"/>
      <c r="X140" s="124"/>
      <c r="Y140" s="1129">
        <f>IF(T140="","",CEILING(T140*1.008,1))</f>
        <v>1054</v>
      </c>
      <c r="Z140" s="1130" t="str">
        <f>IF(U140="","",CEILING(U140*1.015,1))</f>
        <v/>
      </c>
      <c r="AA140" s="1130">
        <f>IF(V140="","",CEILING(V140*1.0108,1))</f>
        <v>1042</v>
      </c>
      <c r="AB140" s="1154"/>
      <c r="AC140" s="47"/>
      <c r="AD140" s="1130"/>
    </row>
    <row r="141" spans="1:30" s="577" customFormat="1" ht="14.25" customHeight="1" x14ac:dyDescent="0.2">
      <c r="A141" s="175" t="s">
        <v>706</v>
      </c>
      <c r="B141" s="8" t="s">
        <v>2578</v>
      </c>
      <c r="C141" s="695" t="s">
        <v>2579</v>
      </c>
      <c r="D141" s="695" t="str">
        <f>VLOOKUP(C141,'Items in Tally'!$A$2:$D$4982,2,FALSE)</f>
        <v>391 PC</v>
      </c>
      <c r="E141" s="695">
        <v>200</v>
      </c>
      <c r="F141" s="782">
        <v>600</v>
      </c>
      <c r="G141" s="8" t="s">
        <v>2332</v>
      </c>
      <c r="H141" s="1130">
        <v>9000</v>
      </c>
      <c r="I141" s="1130">
        <v>10</v>
      </c>
      <c r="J141" s="1130">
        <v>16</v>
      </c>
      <c r="K141" s="405">
        <v>45682</v>
      </c>
      <c r="L141" s="125">
        <v>3.95</v>
      </c>
      <c r="M141" s="1154">
        <v>415</v>
      </c>
      <c r="N141" s="1130"/>
      <c r="O141" s="9">
        <f t="shared" ref="O141:R141" si="276">IF(T141="","",T141/$M141-1)</f>
        <v>8.43373493975903E-2</v>
      </c>
      <c r="P141" s="9" t="str">
        <f t="shared" si="276"/>
        <v/>
      </c>
      <c r="Q141" s="9">
        <f t="shared" si="276"/>
        <v>4.8192771084337283E-2</v>
      </c>
      <c r="R141" s="9">
        <f t="shared" si="276"/>
        <v>3.6144578313253017E-2</v>
      </c>
      <c r="S141" s="1130"/>
      <c r="T141" s="1134">
        <v>450</v>
      </c>
      <c r="U141" s="1131"/>
      <c r="V141" s="1131">
        <v>435</v>
      </c>
      <c r="W141" s="178">
        <v>430</v>
      </c>
      <c r="X141" s="124"/>
      <c r="Y141" s="1129">
        <f>IF(T141="","",CEILING(T141*1.006,1))</f>
        <v>453</v>
      </c>
      <c r="Z141" s="1130" t="str">
        <f t="shared" ref="Z141" si="277">IF(U141="","",CEILING(U141*1.015,1))</f>
        <v/>
      </c>
      <c r="AA141" s="1130">
        <f>IF(V141="","",CEILING(V141*1.006,1))</f>
        <v>438</v>
      </c>
      <c r="AB141" s="1154">
        <f>IF(W141="","",CEILING(W141*1.006,1))</f>
        <v>433</v>
      </c>
      <c r="AC141" s="47"/>
      <c r="AD141" s="1130">
        <v>430</v>
      </c>
    </row>
    <row r="142" spans="1:30" s="577" customFormat="1" ht="15.75" customHeight="1" x14ac:dyDescent="0.2">
      <c r="A142" s="175" t="s">
        <v>706</v>
      </c>
      <c r="B142" s="8" t="s">
        <v>2578</v>
      </c>
      <c r="C142" s="695" t="s">
        <v>2580</v>
      </c>
      <c r="D142" s="695" t="str">
        <f>VLOOKUP(C142,'Items in Tally'!$A$2:$D$4982,2,FALSE)</f>
        <v>63 PC</v>
      </c>
      <c r="E142" s="695">
        <v>40</v>
      </c>
      <c r="F142" s="782">
        <v>100</v>
      </c>
      <c r="G142" s="8" t="s">
        <v>2330</v>
      </c>
      <c r="H142" s="1130">
        <v>9000</v>
      </c>
      <c r="I142" s="1130">
        <v>10</v>
      </c>
      <c r="J142" s="1130">
        <v>16</v>
      </c>
      <c r="K142" s="405">
        <v>45589</v>
      </c>
      <c r="L142" s="125">
        <v>4.0199999999999996</v>
      </c>
      <c r="M142" s="1154">
        <v>395</v>
      </c>
      <c r="N142" s="1130"/>
      <c r="O142" s="9">
        <f t="shared" ref="O142:R142" si="278">IF(T142="","",T142/$M142-1)</f>
        <v>0.139240506329114</v>
      </c>
      <c r="P142" s="9" t="str">
        <f t="shared" si="278"/>
        <v/>
      </c>
      <c r="Q142" s="9">
        <f t="shared" si="278"/>
        <v>0.10126582278481022</v>
      </c>
      <c r="R142" s="9" t="str">
        <f t="shared" si="278"/>
        <v/>
      </c>
      <c r="S142" s="1130"/>
      <c r="T142" s="1134">
        <v>450</v>
      </c>
      <c r="U142" s="1131"/>
      <c r="V142" s="1131">
        <v>435</v>
      </c>
      <c r="W142" s="178"/>
      <c r="X142" s="124"/>
      <c r="Y142" s="1129">
        <f>IF(T142="","",CEILING(T142*1.006,1))</f>
        <v>453</v>
      </c>
      <c r="Z142" s="1130" t="str">
        <f t="shared" ref="Z142" si="279">IF(U142="","",CEILING(U142*1.015,1))</f>
        <v/>
      </c>
      <c r="AA142" s="1130">
        <f>IF(V142="","",CEILING(V142*1.006,1))</f>
        <v>438</v>
      </c>
      <c r="AB142" s="1154" t="str">
        <f t="shared" ref="AB142" si="280">IF(W142="","",CEILING(W142*1.015,1))</f>
        <v/>
      </c>
      <c r="AC142" s="47"/>
      <c r="AD142" s="1130"/>
    </row>
    <row r="143" spans="1:30" s="578" customFormat="1" ht="15.75" customHeight="1" x14ac:dyDescent="0.2">
      <c r="A143" s="171" t="s">
        <v>20</v>
      </c>
      <c r="B143" s="5" t="s">
        <v>2581</v>
      </c>
      <c r="C143" s="705" t="s">
        <v>2582</v>
      </c>
      <c r="D143" s="705" t="str">
        <f>VLOOKUP(C143,'Items in Tally'!$A$2:$D$4982,2,FALSE)</f>
        <v>3 PC</v>
      </c>
      <c r="E143" s="705">
        <v>120</v>
      </c>
      <c r="F143" s="783">
        <v>52</v>
      </c>
      <c r="G143" s="5" t="s">
        <v>2332</v>
      </c>
      <c r="H143" s="1150">
        <v>20000</v>
      </c>
      <c r="I143" s="1150">
        <v>6</v>
      </c>
      <c r="J143" s="1150">
        <v>12</v>
      </c>
      <c r="K143" s="456">
        <v>45741</v>
      </c>
      <c r="L143" s="133">
        <v>7.45</v>
      </c>
      <c r="M143" s="1045">
        <v>750</v>
      </c>
      <c r="N143" s="1150"/>
      <c r="O143" s="6">
        <f t="shared" ref="O143:R146" si="281">IF(T143="","",T143/$M143-1)</f>
        <v>9.3333333333333268E-2</v>
      </c>
      <c r="P143" s="6" t="str">
        <f t="shared" si="281"/>
        <v/>
      </c>
      <c r="Q143" s="6">
        <f t="shared" si="281"/>
        <v>8.666666666666667E-2</v>
      </c>
      <c r="R143" s="6" t="str">
        <f t="shared" si="281"/>
        <v/>
      </c>
      <c r="S143" s="1150"/>
      <c r="T143" s="1152">
        <v>820</v>
      </c>
      <c r="U143" s="1148"/>
      <c r="V143" s="1148">
        <v>815</v>
      </c>
      <c r="W143" s="173"/>
      <c r="X143" s="7"/>
      <c r="Y143" s="1122">
        <f>IF(T143="","",CEILING(T143*1.01,1))</f>
        <v>829</v>
      </c>
      <c r="Z143" s="1150" t="str">
        <f t="shared" ref="Z143:AB143" si="282">IF(U143="","",CEILING(U143*1.015,1))</f>
        <v/>
      </c>
      <c r="AA143" s="1150">
        <f>IF(V143="","",CEILING(V143*1.01,1))</f>
        <v>824</v>
      </c>
      <c r="AB143" s="1045" t="str">
        <f t="shared" si="282"/>
        <v/>
      </c>
      <c r="AC143" s="48"/>
      <c r="AD143" s="1150"/>
    </row>
    <row r="144" spans="1:30" s="577" customFormat="1" ht="15.75" customHeight="1" x14ac:dyDescent="0.2">
      <c r="A144" s="175" t="s">
        <v>20</v>
      </c>
      <c r="B144" s="8" t="s">
        <v>2583</v>
      </c>
      <c r="C144" s="695" t="s">
        <v>2584</v>
      </c>
      <c r="D144" s="694" t="str">
        <f>VLOOKUP(C144,'Items in Tally'!$A$2:$D$4982,2,FALSE)</f>
        <v>36 PC</v>
      </c>
      <c r="E144" s="695">
        <v>40</v>
      </c>
      <c r="F144" s="782"/>
      <c r="G144" s="8" t="s">
        <v>2332</v>
      </c>
      <c r="H144" s="1130">
        <v>20000</v>
      </c>
      <c r="I144" s="1130">
        <v>10</v>
      </c>
      <c r="J144" s="1130">
        <v>22</v>
      </c>
      <c r="K144" s="459">
        <v>45772</v>
      </c>
      <c r="L144" s="125">
        <v>6.3</v>
      </c>
      <c r="M144" s="1154">
        <v>635</v>
      </c>
      <c r="N144" s="1130"/>
      <c r="O144" s="9">
        <f t="shared" ref="O144" si="283">IF(T144="","",T144/$M144-1)</f>
        <v>0.22834645669291342</v>
      </c>
      <c r="P144" s="9" t="str">
        <f t="shared" ref="P144" si="284">IF(U144="","",U144/$M144-1)</f>
        <v/>
      </c>
      <c r="Q144" s="9">
        <f t="shared" ref="Q144" si="285">IF(V144="","",V144/$M144-1)</f>
        <v>0.21259842519685046</v>
      </c>
      <c r="R144" s="9" t="str">
        <f t="shared" ref="R144" si="286">IF(W144="","",W144/$M144-1)</f>
        <v/>
      </c>
      <c r="S144" s="1130"/>
      <c r="T144" s="1134">
        <v>780</v>
      </c>
      <c r="U144" s="1131"/>
      <c r="V144" s="1131">
        <v>770</v>
      </c>
      <c r="W144" s="178"/>
      <c r="X144" s="124"/>
      <c r="Y144" s="1129">
        <f>IF(T144="","",CEILING(T144*1.01,1))</f>
        <v>788</v>
      </c>
      <c r="Z144" s="1130" t="str">
        <f t="shared" ref="Z144" si="287">IF(U144="","",CEILING(U144*1.015,1))</f>
        <v/>
      </c>
      <c r="AA144" s="1130">
        <f>IF(V144="","",CEILING(V144*1.01,1))</f>
        <v>778</v>
      </c>
      <c r="AB144" s="1154" t="str">
        <f t="shared" ref="AB144" si="288">IF(W144="","",CEILING(W144*1.015,1))</f>
        <v/>
      </c>
      <c r="AC144" s="47"/>
      <c r="AD144" s="1130"/>
    </row>
    <row r="145" spans="1:30" s="578" customFormat="1" ht="15.75" customHeight="1" x14ac:dyDescent="0.2">
      <c r="A145" s="171" t="s">
        <v>20</v>
      </c>
      <c r="B145" s="5" t="s">
        <v>2585</v>
      </c>
      <c r="C145" s="705" t="s">
        <v>2586</v>
      </c>
      <c r="D145" s="694" t="str">
        <f>VLOOKUP(C145,'Items in Tally'!$A$2:$D$4982,2,FALSE)</f>
        <v>18 PC</v>
      </c>
      <c r="E145" s="705"/>
      <c r="F145" s="783">
        <v>18</v>
      </c>
      <c r="G145" s="5" t="s">
        <v>2327</v>
      </c>
      <c r="H145" s="1150">
        <v>1500</v>
      </c>
      <c r="I145" s="1150">
        <v>20</v>
      </c>
      <c r="J145" s="1150">
        <v>17</v>
      </c>
      <c r="K145" s="456">
        <v>45682</v>
      </c>
      <c r="L145" s="133">
        <v>1.96</v>
      </c>
      <c r="M145" s="1045">
        <v>206</v>
      </c>
      <c r="N145" s="1150"/>
      <c r="O145" s="6">
        <f t="shared" si="281"/>
        <v>0.11650485436893199</v>
      </c>
      <c r="P145" s="6">
        <f t="shared" si="281"/>
        <v>6.7961165048543659E-2</v>
      </c>
      <c r="Q145" s="6">
        <f t="shared" si="281"/>
        <v>1.4563106796116498E-2</v>
      </c>
      <c r="R145" s="6" t="str">
        <f t="shared" si="281"/>
        <v/>
      </c>
      <c r="S145" s="1150"/>
      <c r="T145" s="1152">
        <v>230</v>
      </c>
      <c r="U145" s="1148">
        <v>220</v>
      </c>
      <c r="V145" s="1148">
        <v>209</v>
      </c>
      <c r="W145" s="173"/>
      <c r="X145" s="7"/>
      <c r="Y145" s="1122">
        <f t="shared" ref="Y145:AB151" si="289">IF(T145="","",CEILING(T145*1.003,1))</f>
        <v>231</v>
      </c>
      <c r="Z145" s="1150">
        <f t="shared" si="289"/>
        <v>221</v>
      </c>
      <c r="AA145" s="1150">
        <f t="shared" si="289"/>
        <v>210</v>
      </c>
      <c r="AB145" s="1045" t="str">
        <f t="shared" si="289"/>
        <v/>
      </c>
      <c r="AC145" s="48"/>
      <c r="AD145" s="1150">
        <v>205</v>
      </c>
    </row>
    <row r="146" spans="1:30" s="578" customFormat="1" ht="15.75" customHeight="1" x14ac:dyDescent="0.2">
      <c r="A146" s="171" t="s">
        <v>20</v>
      </c>
      <c r="B146" s="5" t="s">
        <v>2587</v>
      </c>
      <c r="C146" s="705" t="s">
        <v>2588</v>
      </c>
      <c r="D146" s="694" t="str">
        <f>VLOOKUP(C146,'Items in Tally'!$A$2:$D$4982,2,FALSE)</f>
        <v> </v>
      </c>
      <c r="E146" s="705"/>
      <c r="F146" s="783">
        <v>2700</v>
      </c>
      <c r="G146" s="5" t="s">
        <v>2327</v>
      </c>
      <c r="H146" s="1150">
        <v>1500</v>
      </c>
      <c r="I146" s="1150">
        <v>20</v>
      </c>
      <c r="J146" s="1150">
        <v>17</v>
      </c>
      <c r="K146" s="456">
        <v>45772</v>
      </c>
      <c r="L146" s="133">
        <v>1.89</v>
      </c>
      <c r="M146" s="1045">
        <v>192</v>
      </c>
      <c r="N146" s="1150"/>
      <c r="O146" s="6">
        <f t="shared" si="281"/>
        <v>0.171875</v>
      </c>
      <c r="P146" s="6">
        <f t="shared" si="281"/>
        <v>0.11979166666666674</v>
      </c>
      <c r="Q146" s="6">
        <f t="shared" si="281"/>
        <v>7.8125E-2</v>
      </c>
      <c r="R146" s="6">
        <f t="shared" si="281"/>
        <v>6.7708333333333259E-2</v>
      </c>
      <c r="S146" s="1150"/>
      <c r="T146" s="1152">
        <v>225</v>
      </c>
      <c r="U146" s="1148">
        <v>215</v>
      </c>
      <c r="V146" s="1148">
        <v>207</v>
      </c>
      <c r="W146" s="173">
        <v>205</v>
      </c>
      <c r="X146" s="7"/>
      <c r="Y146" s="1122">
        <f t="shared" si="289"/>
        <v>226</v>
      </c>
      <c r="Z146" s="1150">
        <f t="shared" si="289"/>
        <v>216</v>
      </c>
      <c r="AA146" s="1150">
        <f t="shared" si="289"/>
        <v>208</v>
      </c>
      <c r="AB146" s="1045">
        <f t="shared" si="289"/>
        <v>206</v>
      </c>
      <c r="AC146" s="48"/>
      <c r="AD146" s="1150">
        <v>203</v>
      </c>
    </row>
    <row r="147" spans="1:30" s="578" customFormat="1" ht="15.75" customHeight="1" x14ac:dyDescent="0.2">
      <c r="A147" s="171" t="s">
        <v>20</v>
      </c>
      <c r="B147" s="5" t="s">
        <v>2589</v>
      </c>
      <c r="C147" s="705" t="s">
        <v>2588</v>
      </c>
      <c r="D147" s="694" t="str">
        <f>VLOOKUP(C147,'Items in Tally'!$A$2:$D$4982,2,FALSE)</f>
        <v> </v>
      </c>
      <c r="E147" s="705"/>
      <c r="F147" s="783">
        <v>0</v>
      </c>
      <c r="G147" s="5" t="s">
        <v>2327</v>
      </c>
      <c r="H147" s="1150">
        <v>1500</v>
      </c>
      <c r="I147" s="1150">
        <v>20</v>
      </c>
      <c r="J147" s="1150">
        <v>17</v>
      </c>
      <c r="K147" s="456">
        <v>45650</v>
      </c>
      <c r="L147" s="133">
        <v>1.9</v>
      </c>
      <c r="M147" s="1045">
        <v>196</v>
      </c>
      <c r="N147" s="1150"/>
      <c r="O147" s="6">
        <f t="shared" ref="O147:R150" si="290">IF(T147="","",T147/$M147-1)</f>
        <v>0.16326530612244894</v>
      </c>
      <c r="P147" s="6">
        <f t="shared" si="290"/>
        <v>0.11224489795918369</v>
      </c>
      <c r="Q147" s="6">
        <f t="shared" si="290"/>
        <v>7.1428571428571397E-2</v>
      </c>
      <c r="R147" s="6">
        <f t="shared" si="290"/>
        <v>6.1224489795918435E-2</v>
      </c>
      <c r="S147" s="1150"/>
      <c r="T147" s="1152">
        <v>228</v>
      </c>
      <c r="U147" s="1148">
        <v>218</v>
      </c>
      <c r="V147" s="1148">
        <v>210</v>
      </c>
      <c r="W147" s="173">
        <v>208</v>
      </c>
      <c r="X147" s="7"/>
      <c r="Y147" s="1122">
        <f t="shared" si="289"/>
        <v>229</v>
      </c>
      <c r="Z147" s="1150">
        <f t="shared" si="289"/>
        <v>219</v>
      </c>
      <c r="AA147" s="1150">
        <f t="shared" si="289"/>
        <v>211</v>
      </c>
      <c r="AB147" s="1045">
        <f t="shared" si="289"/>
        <v>209</v>
      </c>
      <c r="AC147" s="48"/>
      <c r="AD147" s="1150"/>
    </row>
    <row r="148" spans="1:30" s="577" customFormat="1" ht="15.75" customHeight="1" x14ac:dyDescent="0.2">
      <c r="A148" s="175" t="s">
        <v>20</v>
      </c>
      <c r="B148" s="8" t="s">
        <v>2590</v>
      </c>
      <c r="C148" s="695" t="s">
        <v>2591</v>
      </c>
      <c r="D148" s="695" t="str">
        <f>VLOOKUP(C148,'Items in Tally'!$A$2:$D$4982,2,FALSE)</f>
        <v>720 PC</v>
      </c>
      <c r="E148" s="695">
        <v>1500</v>
      </c>
      <c r="F148" s="782">
        <v>2000</v>
      </c>
      <c r="G148" s="8" t="s">
        <v>2327</v>
      </c>
      <c r="H148" s="1130">
        <v>1500</v>
      </c>
      <c r="I148" s="1130">
        <v>25</v>
      </c>
      <c r="J148" s="1130">
        <v>17</v>
      </c>
      <c r="K148" s="459">
        <v>45741</v>
      </c>
      <c r="L148" s="125">
        <v>1.75</v>
      </c>
      <c r="M148" s="1154">
        <v>178</v>
      </c>
      <c r="N148" s="1130"/>
      <c r="O148" s="9">
        <f t="shared" ref="O148" si="291">IF(T148="","",T148/$M148-1)</f>
        <v>0.24719101123595499</v>
      </c>
      <c r="P148" s="9">
        <f t="shared" ref="P148" si="292">IF(U148="","",U148/$M148-1)</f>
        <v>0.1910112359550562</v>
      </c>
      <c r="Q148" s="9">
        <f t="shared" ref="Q148" si="293">IF(V148="","",V148/$M148-1)</f>
        <v>0.12359550561797761</v>
      </c>
      <c r="R148" s="9">
        <f t="shared" ref="R148" si="294">IF(W148="","",W148/$M148-1)</f>
        <v>0.11235955056179781</v>
      </c>
      <c r="S148" s="1130"/>
      <c r="T148" s="1134">
        <v>222</v>
      </c>
      <c r="U148" s="1131">
        <v>212</v>
      </c>
      <c r="V148" s="1131">
        <v>200</v>
      </c>
      <c r="W148" s="178">
        <v>198</v>
      </c>
      <c r="X148" s="124"/>
      <c r="Y148" s="1129">
        <f t="shared" si="289"/>
        <v>223</v>
      </c>
      <c r="Z148" s="1130">
        <f t="shared" si="289"/>
        <v>213</v>
      </c>
      <c r="AA148" s="1130">
        <f t="shared" si="289"/>
        <v>201</v>
      </c>
      <c r="AB148" s="1154">
        <f t="shared" si="289"/>
        <v>199</v>
      </c>
      <c r="AC148" s="47"/>
      <c r="AD148" s="1130">
        <v>198</v>
      </c>
    </row>
    <row r="149" spans="1:30" s="624" customFormat="1" ht="15.75" customHeight="1" x14ac:dyDescent="0.2">
      <c r="A149" s="536" t="s">
        <v>706</v>
      </c>
      <c r="B149" s="119" t="s">
        <v>2592</v>
      </c>
      <c r="C149" s="708" t="s">
        <v>2593</v>
      </c>
      <c r="D149" s="694" t="str">
        <f>VLOOKUP(C149,'Items in Tally'!$A$2:$D$4982,2,FALSE)</f>
        <v>409 PC</v>
      </c>
      <c r="E149" s="708">
        <v>2000</v>
      </c>
      <c r="F149" s="784">
        <v>1300</v>
      </c>
      <c r="G149" s="119" t="s">
        <v>2330</v>
      </c>
      <c r="H149" s="1157">
        <v>1500</v>
      </c>
      <c r="I149" s="1157">
        <v>20</v>
      </c>
      <c r="J149" s="1157">
        <v>17</v>
      </c>
      <c r="K149" s="585">
        <v>45682</v>
      </c>
      <c r="L149" s="586">
        <v>2.08</v>
      </c>
      <c r="M149" s="539">
        <v>218</v>
      </c>
      <c r="N149" s="1157"/>
      <c r="O149" s="120">
        <f t="shared" si="290"/>
        <v>0.11009174311926606</v>
      </c>
      <c r="P149" s="120">
        <f t="shared" si="290"/>
        <v>6.4220183486238591E-2</v>
      </c>
      <c r="Q149" s="120">
        <f t="shared" si="290"/>
        <v>2.2935779816513735E-2</v>
      </c>
      <c r="R149" s="120">
        <f t="shared" si="290"/>
        <v>1.3761467889908285E-2</v>
      </c>
      <c r="S149" s="1157"/>
      <c r="T149" s="1163">
        <v>242</v>
      </c>
      <c r="U149" s="1164">
        <v>232</v>
      </c>
      <c r="V149" s="1164">
        <v>223</v>
      </c>
      <c r="W149" s="589">
        <v>221</v>
      </c>
      <c r="X149" s="121"/>
      <c r="Y149" s="1159">
        <f t="shared" si="289"/>
        <v>243</v>
      </c>
      <c r="Z149" s="1157">
        <f t="shared" si="289"/>
        <v>233</v>
      </c>
      <c r="AA149" s="1157">
        <f t="shared" si="289"/>
        <v>224</v>
      </c>
      <c r="AB149" s="539">
        <f t="shared" si="289"/>
        <v>222</v>
      </c>
      <c r="AC149" s="591"/>
      <c r="AD149" s="1157"/>
    </row>
    <row r="150" spans="1:30" s="578" customFormat="1" ht="15.75" customHeight="1" x14ac:dyDescent="0.2">
      <c r="A150" s="171" t="s">
        <v>20</v>
      </c>
      <c r="B150" s="5" t="s">
        <v>2592</v>
      </c>
      <c r="C150" s="705" t="s">
        <v>2594</v>
      </c>
      <c r="D150" s="694" t="str">
        <f>VLOOKUP(C150,'Items in Tally'!$A$2:$D$4982,2,FALSE)</f>
        <v> </v>
      </c>
      <c r="E150" s="705"/>
      <c r="F150" s="783">
        <v>17</v>
      </c>
      <c r="G150" s="5" t="s">
        <v>2332</v>
      </c>
      <c r="H150" s="1150">
        <v>1500</v>
      </c>
      <c r="I150" s="1150">
        <v>20</v>
      </c>
      <c r="J150" s="1150">
        <v>17</v>
      </c>
      <c r="K150" s="456">
        <v>45650</v>
      </c>
      <c r="L150" s="133">
        <v>2.06</v>
      </c>
      <c r="M150" s="1045">
        <v>210</v>
      </c>
      <c r="N150" s="1150"/>
      <c r="O150" s="6">
        <f t="shared" si="290"/>
        <v>0.15238095238095228</v>
      </c>
      <c r="P150" s="6">
        <f t="shared" si="290"/>
        <v>0.10476190476190483</v>
      </c>
      <c r="Q150" s="6">
        <f t="shared" si="290"/>
        <v>5.7142857142857162E-2</v>
      </c>
      <c r="R150" s="6" t="str">
        <f t="shared" si="290"/>
        <v/>
      </c>
      <c r="S150" s="1150"/>
      <c r="T150" s="1152">
        <v>242</v>
      </c>
      <c r="U150" s="1148">
        <v>232</v>
      </c>
      <c r="V150" s="1148">
        <v>222</v>
      </c>
      <c r="W150" s="173"/>
      <c r="X150" s="7"/>
      <c r="Y150" s="1122">
        <f t="shared" si="289"/>
        <v>243</v>
      </c>
      <c r="Z150" s="1150">
        <f t="shared" si="289"/>
        <v>233</v>
      </c>
      <c r="AA150" s="1150">
        <f t="shared" si="289"/>
        <v>223</v>
      </c>
      <c r="AB150" s="1045" t="str">
        <f t="shared" si="289"/>
        <v/>
      </c>
      <c r="AC150" s="48"/>
      <c r="AD150" s="1150"/>
    </row>
    <row r="151" spans="1:30" s="577" customFormat="1" ht="17.25" customHeight="1" x14ac:dyDescent="0.2">
      <c r="A151" s="175" t="s">
        <v>20</v>
      </c>
      <c r="B151" s="8" t="s">
        <v>2595</v>
      </c>
      <c r="C151" s="577" t="s">
        <v>2596</v>
      </c>
      <c r="D151" s="694" t="str">
        <f>VLOOKUP(C151,'Items in Tally'!$A$2:$D$4982,2,FALSE)</f>
        <v>708 PC</v>
      </c>
      <c r="E151" s="577">
        <v>1750</v>
      </c>
      <c r="F151" s="867">
        <v>2400</v>
      </c>
      <c r="G151" s="8" t="s">
        <v>2332</v>
      </c>
      <c r="H151" s="1130">
        <v>1500</v>
      </c>
      <c r="I151" s="1130" t="s">
        <v>2339</v>
      </c>
      <c r="J151" s="1130" t="s">
        <v>2597</v>
      </c>
      <c r="K151" s="459">
        <v>45741</v>
      </c>
      <c r="L151" s="125">
        <v>1.96</v>
      </c>
      <c r="M151" s="1154">
        <v>199</v>
      </c>
      <c r="N151" s="1130"/>
      <c r="O151" s="9"/>
      <c r="P151" s="9"/>
      <c r="Q151" s="9"/>
      <c r="R151" s="9"/>
      <c r="S151" s="1130"/>
      <c r="T151" s="1134">
        <v>238</v>
      </c>
      <c r="U151" s="1131">
        <v>228</v>
      </c>
      <c r="V151" s="1131">
        <v>217</v>
      </c>
      <c r="W151" s="178">
        <v>215</v>
      </c>
      <c r="X151" s="124"/>
      <c r="Y151" s="1129">
        <f t="shared" si="289"/>
        <v>239</v>
      </c>
      <c r="Z151" s="1130">
        <f t="shared" si="289"/>
        <v>229</v>
      </c>
      <c r="AA151" s="1130">
        <f t="shared" si="289"/>
        <v>218</v>
      </c>
      <c r="AB151" s="1154">
        <f t="shared" si="289"/>
        <v>216</v>
      </c>
      <c r="AC151" s="47"/>
      <c r="AD151" s="1130"/>
    </row>
    <row r="152" spans="1:30" s="578" customFormat="1" ht="15.75" customHeight="1" x14ac:dyDescent="0.2">
      <c r="A152" s="171" t="s">
        <v>20</v>
      </c>
      <c r="B152" s="5" t="s">
        <v>2598</v>
      </c>
      <c r="C152" s="705" t="s">
        <v>2599</v>
      </c>
      <c r="D152" s="701" t="str">
        <f>VLOOKUP(C152,'Items in Tally'!$A$2:$D$4982,2,FALSE)</f>
        <v>2 PC</v>
      </c>
      <c r="E152" s="705"/>
      <c r="F152" s="783"/>
      <c r="G152" s="5" t="s">
        <v>2327</v>
      </c>
      <c r="H152" s="1150">
        <v>1500</v>
      </c>
      <c r="I152" s="1150">
        <v>20</v>
      </c>
      <c r="J152" s="1150">
        <v>15</v>
      </c>
      <c r="K152" s="456">
        <v>45375</v>
      </c>
      <c r="L152" s="133">
        <v>2</v>
      </c>
      <c r="M152" s="1045">
        <v>177</v>
      </c>
      <c r="N152" s="1150"/>
      <c r="O152" s="6" t="str">
        <f t="shared" ref="O152:R152" si="295">IF(T152="","",T152/$M152-1)</f>
        <v/>
      </c>
      <c r="P152" s="6" t="str">
        <f t="shared" si="295"/>
        <v/>
      </c>
      <c r="Q152" s="6" t="str">
        <f t="shared" si="295"/>
        <v/>
      </c>
      <c r="R152" s="6" t="str">
        <f t="shared" si="295"/>
        <v/>
      </c>
      <c r="S152" s="1150"/>
      <c r="T152" s="1152"/>
      <c r="U152" s="1148"/>
      <c r="V152" s="1148"/>
      <c r="W152" s="173"/>
      <c r="X152" s="7"/>
      <c r="Y152" s="1122" t="str">
        <f>IF(T152="","",CEILING(T152*1.01,1))</f>
        <v/>
      </c>
      <c r="Z152" s="1150" t="str">
        <f>IF(U152="","",CEILING(U152*1.01,1))</f>
        <v/>
      </c>
      <c r="AA152" s="1150" t="str">
        <f>IF(V152="","",CEILING(V152*1.01,1))</f>
        <v/>
      </c>
      <c r="AB152" s="1045" t="str">
        <f>IF(W152="","",CEILING(W152*1.01,1))</f>
        <v/>
      </c>
      <c r="AC152" s="48"/>
      <c r="AD152" s="1150"/>
    </row>
    <row r="153" spans="1:30" s="578" customFormat="1" ht="15.75" customHeight="1" x14ac:dyDescent="0.2">
      <c r="A153" s="171" t="s">
        <v>20</v>
      </c>
      <c r="B153" s="5" t="s">
        <v>2600</v>
      </c>
      <c r="C153" s="578" t="s">
        <v>2601</v>
      </c>
      <c r="D153" s="694" t="str">
        <f>VLOOKUP(C153,'Items in Tally'!$A$2:$D$4982,2,FALSE)</f>
        <v>13 PC</v>
      </c>
      <c r="E153" s="578">
        <v>140</v>
      </c>
      <c r="F153" s="1149"/>
      <c r="G153" s="5" t="s">
        <v>2327</v>
      </c>
      <c r="H153" s="1150">
        <v>1500</v>
      </c>
      <c r="I153" s="1150">
        <v>20</v>
      </c>
      <c r="J153" s="1150">
        <v>17</v>
      </c>
      <c r="K153" s="456">
        <v>45650</v>
      </c>
      <c r="L153" s="133">
        <v>1.9</v>
      </c>
      <c r="M153" s="1045">
        <v>196</v>
      </c>
      <c r="N153" s="1150"/>
      <c r="O153" s="6">
        <f t="shared" ref="O153:O155" si="296">IF(T153="","",T153/$M153-1)</f>
        <v>0.18367346938775508</v>
      </c>
      <c r="P153" s="6">
        <f t="shared" ref="P153:P155" si="297">IF(U153="","",U153/$M153-1)</f>
        <v>0.13265306122448983</v>
      </c>
      <c r="Q153" s="6">
        <f t="shared" ref="Q153:Q155" si="298">IF(V153="","",V153/$M153-1)</f>
        <v>8.163265306122458E-2</v>
      </c>
      <c r="R153" s="6">
        <f t="shared" ref="R153:R155" si="299">IF(W153="","",W153/$M153-1)</f>
        <v>7.1428571428571397E-2</v>
      </c>
      <c r="S153" s="1150"/>
      <c r="T153" s="1152">
        <v>232</v>
      </c>
      <c r="U153" s="1148">
        <v>222</v>
      </c>
      <c r="V153" s="1148">
        <v>212</v>
      </c>
      <c r="W153" s="173">
        <v>210</v>
      </c>
      <c r="X153" s="7"/>
      <c r="Y153" s="1122">
        <f>IF(T153="","",CEILING(T153*1.003,1))</f>
        <v>233</v>
      </c>
      <c r="Z153" s="1150">
        <f>IF(U153="","",CEILING(U153*1.003,1))</f>
        <v>223</v>
      </c>
      <c r="AA153" s="1150">
        <f>IF(V153="","",CEILING(V153*1.003,1))</f>
        <v>213</v>
      </c>
      <c r="AB153" s="1045">
        <f>IF(W153="","",CEILING(W153*1.003,1))</f>
        <v>211</v>
      </c>
      <c r="AC153" s="48"/>
      <c r="AD153" s="1150"/>
    </row>
    <row r="154" spans="1:30" s="577" customFormat="1" ht="15.75" customHeight="1" x14ac:dyDescent="0.2">
      <c r="A154" s="175" t="s">
        <v>706</v>
      </c>
      <c r="B154" s="8" t="s">
        <v>2600</v>
      </c>
      <c r="C154" s="695" t="s">
        <v>2602</v>
      </c>
      <c r="D154" s="695" t="str">
        <f>VLOOKUP(C154,'Items in Tally'!$A$2:$D$4982,2,FALSE)</f>
        <v>80 PC</v>
      </c>
      <c r="E154" s="695"/>
      <c r="F154" s="782">
        <v>100</v>
      </c>
      <c r="G154" s="8" t="s">
        <v>2332</v>
      </c>
      <c r="H154" s="1130">
        <v>1500</v>
      </c>
      <c r="I154" s="1130">
        <v>20</v>
      </c>
      <c r="J154" s="1130">
        <v>17</v>
      </c>
      <c r="K154" s="459">
        <v>45741</v>
      </c>
      <c r="L154" s="125">
        <v>1.96</v>
      </c>
      <c r="M154" s="1154">
        <v>199</v>
      </c>
      <c r="N154" s="1130"/>
      <c r="O154" s="9">
        <f t="shared" ref="O154" si="300">IF(T154="","",T154/$M154-1)</f>
        <v>0.22110552763819102</v>
      </c>
      <c r="P154" s="9">
        <f t="shared" ref="P154" si="301">IF(U154="","",U154/$M154-1)</f>
        <v>0.17085427135678399</v>
      </c>
      <c r="Q154" s="9">
        <f t="shared" ref="Q154" si="302">IF(V154="","",V154/$M154-1)</f>
        <v>0.11055276381909551</v>
      </c>
      <c r="R154" s="9">
        <f t="shared" ref="R154" si="303">IF(W154="","",W154/$M154-1)</f>
        <v>0.10050251256281406</v>
      </c>
      <c r="S154" s="1130"/>
      <c r="T154" s="1134">
        <v>243</v>
      </c>
      <c r="U154" s="1131">
        <v>233</v>
      </c>
      <c r="V154" s="1131">
        <v>221</v>
      </c>
      <c r="W154" s="178">
        <v>219</v>
      </c>
      <c r="X154" s="124"/>
      <c r="Y154" s="1129">
        <f t="shared" ref="Y154:AA159" si="304">IF(T154="","",CEILING(T154*1.003,1))</f>
        <v>244</v>
      </c>
      <c r="Z154" s="1130">
        <f t="shared" si="304"/>
        <v>234</v>
      </c>
      <c r="AA154" s="1130">
        <f t="shared" si="304"/>
        <v>222</v>
      </c>
      <c r="AB154" s="1154">
        <f>IF(W154="","",CEILING(W154*1.01,1))</f>
        <v>222</v>
      </c>
      <c r="AC154" s="47"/>
      <c r="AD154" s="1130"/>
    </row>
    <row r="155" spans="1:30" s="577" customFormat="1" ht="15.75" customHeight="1" x14ac:dyDescent="0.2">
      <c r="A155" s="175" t="s">
        <v>706</v>
      </c>
      <c r="B155" s="8" t="s">
        <v>2603</v>
      </c>
      <c r="C155" s="695" t="s">
        <v>2602</v>
      </c>
      <c r="D155" s="695" t="str">
        <f>VLOOKUP(C155,'Items in Tally'!$A$2:$D$4982,2,FALSE)</f>
        <v>80 PC</v>
      </c>
      <c r="E155" s="695"/>
      <c r="F155" s="782">
        <v>20</v>
      </c>
      <c r="G155" s="8" t="s">
        <v>2332</v>
      </c>
      <c r="H155" s="1130">
        <v>1500</v>
      </c>
      <c r="I155" s="1130">
        <v>20</v>
      </c>
      <c r="J155" s="1130">
        <v>17</v>
      </c>
      <c r="K155" s="459">
        <v>45467</v>
      </c>
      <c r="L155" s="125">
        <v>2.08</v>
      </c>
      <c r="M155" s="1154">
        <v>193</v>
      </c>
      <c r="N155" s="1130"/>
      <c r="O155" s="9">
        <f t="shared" si="296"/>
        <v>0.2590673575129534</v>
      </c>
      <c r="P155" s="9">
        <f t="shared" si="297"/>
        <v>0.20725388601036276</v>
      </c>
      <c r="Q155" s="9">
        <f t="shared" si="298"/>
        <v>0.14507772020725396</v>
      </c>
      <c r="R155" s="9">
        <f t="shared" si="299"/>
        <v>0.13471502590673579</v>
      </c>
      <c r="S155" s="1130"/>
      <c r="T155" s="1134">
        <v>243</v>
      </c>
      <c r="U155" s="1131">
        <v>233</v>
      </c>
      <c r="V155" s="1131">
        <v>221</v>
      </c>
      <c r="W155" s="178">
        <v>219</v>
      </c>
      <c r="X155" s="124"/>
      <c r="Y155" s="1129">
        <f t="shared" si="304"/>
        <v>244</v>
      </c>
      <c r="Z155" s="1130">
        <f t="shared" si="304"/>
        <v>234</v>
      </c>
      <c r="AA155" s="1130">
        <f t="shared" si="304"/>
        <v>222</v>
      </c>
      <c r="AB155" s="1154">
        <f>IF(W155="","",CEILING(W155*1.01,1))</f>
        <v>222</v>
      </c>
      <c r="AC155" s="47"/>
      <c r="AD155" s="1130"/>
    </row>
    <row r="156" spans="1:30" s="577" customFormat="1" ht="15.75" customHeight="1" x14ac:dyDescent="0.2">
      <c r="A156" s="175" t="s">
        <v>706</v>
      </c>
      <c r="B156" s="8" t="s">
        <v>2598</v>
      </c>
      <c r="C156" s="695" t="s">
        <v>2604</v>
      </c>
      <c r="D156" s="695" t="str">
        <f>VLOOKUP(C156,'Items in Tally'!$A$2:$D$4982,2,FALSE)</f>
        <v>4180 PC</v>
      </c>
      <c r="E156" s="695"/>
      <c r="F156" s="782">
        <v>3600</v>
      </c>
      <c r="G156" s="8" t="s">
        <v>2330</v>
      </c>
      <c r="H156" s="1130">
        <v>1500</v>
      </c>
      <c r="I156" s="1130">
        <v>20</v>
      </c>
      <c r="J156" s="1130">
        <v>17</v>
      </c>
      <c r="K156" s="459">
        <v>45682</v>
      </c>
      <c r="L156" s="125">
        <v>2.08</v>
      </c>
      <c r="M156" s="1154">
        <v>218</v>
      </c>
      <c r="N156" s="1130"/>
      <c r="O156" s="9"/>
      <c r="P156" s="9"/>
      <c r="Q156" s="9"/>
      <c r="R156" s="9"/>
      <c r="S156" s="1130"/>
      <c r="T156" s="1134">
        <v>245</v>
      </c>
      <c r="U156" s="1131">
        <v>235</v>
      </c>
      <c r="V156" s="1131">
        <v>225</v>
      </c>
      <c r="W156" s="178">
        <v>223</v>
      </c>
      <c r="X156" s="124"/>
      <c r="Y156" s="1129">
        <f t="shared" si="304"/>
        <v>246</v>
      </c>
      <c r="Z156" s="1130">
        <f t="shared" si="304"/>
        <v>236</v>
      </c>
      <c r="AA156" s="1130">
        <f t="shared" si="304"/>
        <v>226</v>
      </c>
      <c r="AB156" s="1154">
        <f t="shared" ref="AB156:AB161" si="305">IF(W156="","",CEILING(W156*1.003,1))</f>
        <v>224</v>
      </c>
      <c r="AC156" s="47"/>
      <c r="AD156" s="1130"/>
    </row>
    <row r="157" spans="1:30" s="577" customFormat="1" ht="15.75" customHeight="1" x14ac:dyDescent="0.2">
      <c r="A157" s="175" t="s">
        <v>20</v>
      </c>
      <c r="B157" s="8" t="s">
        <v>2605</v>
      </c>
      <c r="C157" s="695" t="s">
        <v>2606</v>
      </c>
      <c r="D157" s="694" t="str">
        <f>VLOOKUP(C157,'Items in Tally'!$A$2:$D$4982,2,FALSE)</f>
        <v>5557 PC</v>
      </c>
      <c r="E157" s="695">
        <v>1000</v>
      </c>
      <c r="F157" s="782">
        <v>180</v>
      </c>
      <c r="G157" s="8" t="s">
        <v>2327</v>
      </c>
      <c r="H157" s="1130">
        <v>1500</v>
      </c>
      <c r="I157" s="1130">
        <v>25</v>
      </c>
      <c r="J157" s="1130" t="s">
        <v>2597</v>
      </c>
      <c r="K157" s="459">
        <v>45772</v>
      </c>
      <c r="L157" s="125">
        <v>1.9</v>
      </c>
      <c r="M157" s="1154">
        <v>192</v>
      </c>
      <c r="N157" s="1130"/>
      <c r="O157" s="9">
        <f t="shared" ref="O157" si="306">IF(T157="","",T157/$M157-1)</f>
        <v>0.171875</v>
      </c>
      <c r="P157" s="9">
        <f t="shared" ref="P157" si="307">IF(U157="","",U157/$M157-1)</f>
        <v>0.11979166666666674</v>
      </c>
      <c r="Q157" s="9">
        <f t="shared" ref="Q157" si="308">IF(V157="","",V157/$M157-1)</f>
        <v>8.3333333333333259E-2</v>
      </c>
      <c r="R157" s="9">
        <f t="shared" ref="R157" si="309">IF(W157="","",W157/$M157-1)</f>
        <v>6.7708333333333259E-2</v>
      </c>
      <c r="S157" s="1130"/>
      <c r="T157" s="1134">
        <v>225</v>
      </c>
      <c r="U157" s="1131">
        <v>215</v>
      </c>
      <c r="V157" s="1131">
        <v>208</v>
      </c>
      <c r="W157" s="178">
        <v>205</v>
      </c>
      <c r="X157" s="124"/>
      <c r="Y157" s="1129">
        <f t="shared" si="304"/>
        <v>226</v>
      </c>
      <c r="Z157" s="1130">
        <f t="shared" si="304"/>
        <v>216</v>
      </c>
      <c r="AA157" s="1130">
        <f t="shared" si="304"/>
        <v>209</v>
      </c>
      <c r="AB157" s="1154">
        <f t="shared" si="305"/>
        <v>206</v>
      </c>
      <c r="AC157" s="47"/>
      <c r="AD157" s="1130"/>
    </row>
    <row r="158" spans="1:30" s="578" customFormat="1" ht="15.75" customHeight="1" x14ac:dyDescent="0.2">
      <c r="A158" s="171" t="s">
        <v>20</v>
      </c>
      <c r="B158" s="5" t="s">
        <v>2607</v>
      </c>
      <c r="C158" s="705" t="s">
        <v>2606</v>
      </c>
      <c r="D158" s="694" t="str">
        <f>VLOOKUP(C158,'Items in Tally'!$A$2:$D$4982,2,FALSE)</f>
        <v>5557 PC</v>
      </c>
      <c r="E158" s="705"/>
      <c r="F158" s="783"/>
      <c r="G158" s="5" t="s">
        <v>2327</v>
      </c>
      <c r="H158" s="1150">
        <v>1500</v>
      </c>
      <c r="I158" s="1150">
        <v>25</v>
      </c>
      <c r="J158" s="1150">
        <v>21</v>
      </c>
      <c r="K158" s="456">
        <v>45559</v>
      </c>
      <c r="L158" s="133">
        <v>1.82</v>
      </c>
      <c r="M158" s="1045">
        <v>165</v>
      </c>
      <c r="N158" s="1150"/>
      <c r="O158" s="6">
        <f t="shared" ref="O158" si="310">IF(T158="","",T158/$M158-1)</f>
        <v>0.35151515151515156</v>
      </c>
      <c r="P158" s="6">
        <f t="shared" ref="P158" si="311">IF(U158="","",U158/$M158-1)</f>
        <v>0.29090909090909101</v>
      </c>
      <c r="Q158" s="6">
        <f t="shared" ref="Q158" si="312">IF(V158="","",V158/$M158-1)</f>
        <v>0.23030303030303023</v>
      </c>
      <c r="R158" s="6">
        <f t="shared" ref="R158" si="313">IF(W158="","",W158/$M158-1)</f>
        <v>0.21818181818181825</v>
      </c>
      <c r="S158" s="1150"/>
      <c r="T158" s="1152">
        <v>223</v>
      </c>
      <c r="U158" s="1148">
        <v>213</v>
      </c>
      <c r="V158" s="1148">
        <v>203</v>
      </c>
      <c r="W158" s="173">
        <v>201</v>
      </c>
      <c r="X158" s="7"/>
      <c r="Y158" s="1122">
        <f t="shared" si="304"/>
        <v>224</v>
      </c>
      <c r="Z158" s="1150">
        <f t="shared" si="304"/>
        <v>214</v>
      </c>
      <c r="AA158" s="1150">
        <f t="shared" si="304"/>
        <v>204</v>
      </c>
      <c r="AB158" s="1045">
        <f t="shared" si="305"/>
        <v>202</v>
      </c>
      <c r="AC158" s="48"/>
      <c r="AD158" s="1150"/>
    </row>
    <row r="159" spans="1:30" s="577" customFormat="1" ht="15.75" customHeight="1" x14ac:dyDescent="0.2">
      <c r="A159" s="175" t="s">
        <v>20</v>
      </c>
      <c r="B159" s="8" t="s">
        <v>2608</v>
      </c>
      <c r="C159" s="695" t="s">
        <v>2609</v>
      </c>
      <c r="D159" s="695" t="str">
        <f>VLOOKUP(C159,'Items in Tally'!$A$2:$D$4982,2,FALSE)</f>
        <v>1689 PC</v>
      </c>
      <c r="E159" s="695">
        <v>200</v>
      </c>
      <c r="F159" s="782">
        <v>1920</v>
      </c>
      <c r="G159" s="8" t="s">
        <v>2363</v>
      </c>
      <c r="H159" s="1130"/>
      <c r="I159" s="1130">
        <v>20</v>
      </c>
      <c r="J159" s="1130">
        <v>18</v>
      </c>
      <c r="K159" s="459">
        <v>45713</v>
      </c>
      <c r="L159" s="125">
        <v>2.04</v>
      </c>
      <c r="M159" s="1154">
        <v>216</v>
      </c>
      <c r="N159" s="1130"/>
      <c r="O159" s="9"/>
      <c r="P159" s="9"/>
      <c r="Q159" s="9"/>
      <c r="R159" s="9"/>
      <c r="S159" s="1130"/>
      <c r="T159" s="1134">
        <v>250</v>
      </c>
      <c r="U159" s="1131">
        <v>240</v>
      </c>
      <c r="V159" s="1131">
        <v>232</v>
      </c>
      <c r="W159" s="178">
        <v>230</v>
      </c>
      <c r="X159" s="124"/>
      <c r="Y159" s="1129">
        <f t="shared" si="304"/>
        <v>251</v>
      </c>
      <c r="Z159" s="1130">
        <f t="shared" si="304"/>
        <v>241</v>
      </c>
      <c r="AA159" s="1130">
        <f t="shared" si="304"/>
        <v>233</v>
      </c>
      <c r="AB159" s="1154">
        <f t="shared" si="305"/>
        <v>231</v>
      </c>
      <c r="AC159" s="47"/>
      <c r="AD159" s="1130"/>
    </row>
    <row r="160" spans="1:30" s="578" customFormat="1" ht="15.75" customHeight="1" x14ac:dyDescent="0.2">
      <c r="A160" s="171" t="s">
        <v>20</v>
      </c>
      <c r="B160" s="5" t="s">
        <v>2610</v>
      </c>
      <c r="C160" s="705" t="s">
        <v>2611</v>
      </c>
      <c r="D160" s="694" t="str">
        <f>VLOOKUP(C160,'Items in Tally'!$A$2:$D$4982,2,FALSE)</f>
        <v>22 PC</v>
      </c>
      <c r="E160" s="705">
        <v>150</v>
      </c>
      <c r="F160" s="783"/>
      <c r="G160" s="5" t="s">
        <v>2327</v>
      </c>
      <c r="H160" s="1150">
        <v>3000</v>
      </c>
      <c r="I160" s="1150">
        <v>20</v>
      </c>
      <c r="J160" s="1150">
        <v>17</v>
      </c>
      <c r="K160" s="456">
        <v>45682</v>
      </c>
      <c r="L160" s="133">
        <v>2.2799999999999998</v>
      </c>
      <c r="M160" s="1045">
        <v>239</v>
      </c>
      <c r="N160" s="1150"/>
      <c r="O160" s="6"/>
      <c r="P160" s="6"/>
      <c r="Q160" s="6"/>
      <c r="R160" s="6"/>
      <c r="S160" s="1150"/>
      <c r="T160" s="1152">
        <v>280</v>
      </c>
      <c r="U160" s="1148">
        <v>270</v>
      </c>
      <c r="V160" s="1148">
        <v>260</v>
      </c>
      <c r="W160" s="173">
        <v>255</v>
      </c>
      <c r="X160" s="7"/>
      <c r="Y160" s="1122">
        <f t="shared" ref="Y160:AA162" si="314">IF(T160="","",CEILING(T160*1.007,1))</f>
        <v>282</v>
      </c>
      <c r="Z160" s="1150">
        <f t="shared" si="314"/>
        <v>272</v>
      </c>
      <c r="AA160" s="1150">
        <f t="shared" si="314"/>
        <v>262</v>
      </c>
      <c r="AB160" s="1045">
        <f t="shared" si="305"/>
        <v>256</v>
      </c>
      <c r="AC160" s="48"/>
      <c r="AD160" s="1150"/>
    </row>
    <row r="161" spans="1:30" s="577" customFormat="1" ht="15.75" customHeight="1" x14ac:dyDescent="0.2">
      <c r="A161" s="175" t="s">
        <v>20</v>
      </c>
      <c r="B161" s="8" t="s">
        <v>2610</v>
      </c>
      <c r="C161" s="695" t="s">
        <v>2611</v>
      </c>
      <c r="D161" s="695" t="str">
        <f>VLOOKUP(C161,'Items in Tally'!$A$2:$D$4982,2,FALSE)</f>
        <v>22 PC</v>
      </c>
      <c r="E161" s="695">
        <v>400</v>
      </c>
      <c r="F161" s="782">
        <v>580</v>
      </c>
      <c r="G161" s="8" t="s">
        <v>2332</v>
      </c>
      <c r="H161" s="1130">
        <v>3000</v>
      </c>
      <c r="I161" s="1130">
        <v>20</v>
      </c>
      <c r="J161" s="1130">
        <v>17</v>
      </c>
      <c r="K161" s="459">
        <v>45682</v>
      </c>
      <c r="L161" s="125">
        <v>2.38</v>
      </c>
      <c r="M161" s="1154">
        <v>250</v>
      </c>
      <c r="N161" s="1130"/>
      <c r="O161" s="9"/>
      <c r="P161" s="9"/>
      <c r="Q161" s="9"/>
      <c r="R161" s="9"/>
      <c r="S161" s="1130"/>
      <c r="T161" s="1134">
        <v>285</v>
      </c>
      <c r="U161" s="1131">
        <v>275</v>
      </c>
      <c r="V161" s="1131">
        <v>265</v>
      </c>
      <c r="W161" s="178">
        <v>260</v>
      </c>
      <c r="X161" s="124"/>
      <c r="Y161" s="1129">
        <f t="shared" si="314"/>
        <v>287</v>
      </c>
      <c r="Z161" s="1130">
        <f t="shared" si="314"/>
        <v>277</v>
      </c>
      <c r="AA161" s="1130">
        <f t="shared" si="314"/>
        <v>267</v>
      </c>
      <c r="AB161" s="1154">
        <f t="shared" si="305"/>
        <v>261</v>
      </c>
      <c r="AC161" s="47"/>
      <c r="AD161" s="1130"/>
    </row>
    <row r="162" spans="1:30" s="577" customFormat="1" ht="15.75" customHeight="1" x14ac:dyDescent="0.2">
      <c r="A162" s="175" t="s">
        <v>20</v>
      </c>
      <c r="B162" s="8" t="s">
        <v>2612</v>
      </c>
      <c r="C162" s="695" t="s">
        <v>2613</v>
      </c>
      <c r="D162" s="695" t="str">
        <f>VLOOKUP(C162,'Items in Tally'!$A$2:$D$4982,2,FALSE)</f>
        <v>90 PC</v>
      </c>
      <c r="E162" s="695"/>
      <c r="F162" s="782">
        <v>15</v>
      </c>
      <c r="G162" s="8" t="s">
        <v>2327</v>
      </c>
      <c r="H162" s="1130">
        <v>2100</v>
      </c>
      <c r="I162" s="1130">
        <v>25</v>
      </c>
      <c r="J162" s="1130">
        <v>21</v>
      </c>
      <c r="K162" s="459">
        <v>45772</v>
      </c>
      <c r="L162" s="125">
        <v>1.98</v>
      </c>
      <c r="M162" s="1154">
        <v>200</v>
      </c>
      <c r="N162" s="1130"/>
      <c r="O162" s="9"/>
      <c r="P162" s="9"/>
      <c r="Q162" s="9"/>
      <c r="R162" s="9"/>
      <c r="S162" s="1130"/>
      <c r="T162" s="1134">
        <v>240</v>
      </c>
      <c r="U162" s="1131">
        <v>230</v>
      </c>
      <c r="V162" s="1131">
        <v>220</v>
      </c>
      <c r="W162" s="178"/>
      <c r="X162" s="124"/>
      <c r="Y162" s="1129">
        <f t="shared" si="314"/>
        <v>242</v>
      </c>
      <c r="Z162" s="1130">
        <f t="shared" si="314"/>
        <v>232</v>
      </c>
      <c r="AA162" s="1130">
        <f t="shared" si="314"/>
        <v>222</v>
      </c>
      <c r="AB162" s="1154" t="str">
        <f>IF(W162="","",CEILING(W162*1.01,1))</f>
        <v/>
      </c>
      <c r="AC162" s="47"/>
      <c r="AD162" s="1130"/>
    </row>
    <row r="163" spans="1:30" s="578" customFormat="1" ht="15.75" customHeight="1" x14ac:dyDescent="0.2">
      <c r="A163" s="171" t="s">
        <v>20</v>
      </c>
      <c r="B163" s="5" t="s">
        <v>2614</v>
      </c>
      <c r="C163" s="695" t="s">
        <v>2615</v>
      </c>
      <c r="D163" s="695" t="str">
        <f>VLOOKUP(C163,'Items in Tally'!$A$2:$D$4982,2,FALSE)</f>
        <v> </v>
      </c>
      <c r="E163" s="695"/>
      <c r="F163" s="782"/>
      <c r="G163" s="5" t="s">
        <v>2332</v>
      </c>
      <c r="H163" s="1150">
        <v>5000</v>
      </c>
      <c r="I163" s="1150">
        <v>10</v>
      </c>
      <c r="J163" s="1150">
        <v>16</v>
      </c>
      <c r="K163" s="456">
        <v>45467</v>
      </c>
      <c r="L163" s="133">
        <v>3.89</v>
      </c>
      <c r="M163" s="1045">
        <v>360</v>
      </c>
      <c r="N163" s="1150"/>
      <c r="O163" s="6">
        <f t="shared" ref="O163:R163" si="315">IF(T163="","",T163/$M163-1)</f>
        <v>0.13888888888888884</v>
      </c>
      <c r="P163" s="6" t="str">
        <f t="shared" si="315"/>
        <v/>
      </c>
      <c r="Q163" s="6">
        <f t="shared" si="315"/>
        <v>0.11111111111111116</v>
      </c>
      <c r="R163" s="6" t="str">
        <f t="shared" si="315"/>
        <v/>
      </c>
      <c r="S163" s="1150"/>
      <c r="T163" s="1152">
        <v>410</v>
      </c>
      <c r="U163" s="1148"/>
      <c r="V163" s="1148">
        <v>400</v>
      </c>
      <c r="W163" s="173"/>
      <c r="X163" s="7"/>
      <c r="Y163" s="1122">
        <f>IF(T163="","",CEILING(T163*1.01,1))</f>
        <v>415</v>
      </c>
      <c r="Z163" s="1150" t="str">
        <f t="shared" ref="Z163:AB163" si="316">IF(U163="","",CEILING(U163*1.015,1))</f>
        <v/>
      </c>
      <c r="AA163" s="1150">
        <f>IF(V163="","",CEILING(V163*1.01,1))</f>
        <v>404</v>
      </c>
      <c r="AB163" s="1045" t="str">
        <f t="shared" si="316"/>
        <v/>
      </c>
      <c r="AC163" s="48"/>
      <c r="AD163" s="1150"/>
    </row>
    <row r="164" spans="1:30" s="577" customFormat="1" ht="15.75" customHeight="1" x14ac:dyDescent="0.2">
      <c r="A164" s="175" t="s">
        <v>20</v>
      </c>
      <c r="B164" s="8" t="s">
        <v>2616</v>
      </c>
      <c r="C164" s="695" t="s">
        <v>2617</v>
      </c>
      <c r="D164" s="695" t="str">
        <f>VLOOKUP(C164,'Items in Tally'!$A$2:$D$4982,2,FALSE)</f>
        <v>29 PC</v>
      </c>
      <c r="E164" s="695">
        <v>40</v>
      </c>
      <c r="F164" s="782">
        <v>0</v>
      </c>
      <c r="G164" s="8" t="s">
        <v>2332</v>
      </c>
      <c r="H164" s="1130">
        <v>5000</v>
      </c>
      <c r="I164" s="1130">
        <v>10</v>
      </c>
      <c r="J164" s="1130">
        <v>19</v>
      </c>
      <c r="K164" s="459">
        <v>45772</v>
      </c>
      <c r="L164" s="125">
        <v>3.6</v>
      </c>
      <c r="M164" s="1154">
        <v>365</v>
      </c>
      <c r="N164" s="1130"/>
      <c r="O164" s="9">
        <f t="shared" ref="O164" si="317">IF(T164="","",T164/$M164-1)</f>
        <v>0.17808219178082196</v>
      </c>
      <c r="P164" s="9" t="str">
        <f t="shared" ref="P164" si="318">IF(U164="","",U164/$M164-1)</f>
        <v/>
      </c>
      <c r="Q164" s="9">
        <f t="shared" ref="Q164" si="319">IF(V164="","",V164/$M164-1)</f>
        <v>0.13698630136986312</v>
      </c>
      <c r="R164" s="9" t="str">
        <f t="shared" ref="R164" si="320">IF(W164="","",W164/$M164-1)</f>
        <v/>
      </c>
      <c r="S164" s="1130"/>
      <c r="T164" s="1134">
        <v>430</v>
      </c>
      <c r="U164" s="1131"/>
      <c r="V164" s="1131">
        <v>415</v>
      </c>
      <c r="W164" s="178"/>
      <c r="X164" s="124"/>
      <c r="Y164" s="1129">
        <f>IF(T164="","",CEILING(T164*1.01,1))</f>
        <v>435</v>
      </c>
      <c r="Z164" s="1130" t="str">
        <f t="shared" ref="Z164" si="321">IF(U164="","",CEILING(U164*1.015,1))</f>
        <v/>
      </c>
      <c r="AA164" s="1130">
        <f>IF(V164="","",CEILING(V164*1.01,1))</f>
        <v>420</v>
      </c>
      <c r="AB164" s="1154" t="str">
        <f t="shared" ref="AB164" si="322">IF(W164="","",CEILING(W164*1.015,1))</f>
        <v/>
      </c>
      <c r="AC164" s="47"/>
      <c r="AD164" s="1130"/>
    </row>
    <row r="165" spans="1:30" s="578" customFormat="1" ht="15.75" customHeight="1" x14ac:dyDescent="0.2">
      <c r="A165" s="171" t="s">
        <v>20</v>
      </c>
      <c r="B165" s="5" t="s">
        <v>2618</v>
      </c>
      <c r="C165" s="705" t="s">
        <v>2617</v>
      </c>
      <c r="D165" s="694" t="str">
        <f>VLOOKUP(C165,'Items in Tally'!$A$2:$D$4982,2,FALSE)</f>
        <v>29 PC</v>
      </c>
      <c r="E165" s="705"/>
      <c r="F165" s="783">
        <v>15</v>
      </c>
      <c r="G165" s="5" t="s">
        <v>2332</v>
      </c>
      <c r="H165" s="1150"/>
      <c r="I165" s="1150">
        <v>10</v>
      </c>
      <c r="J165" s="1150">
        <v>19</v>
      </c>
      <c r="K165" s="456">
        <v>45682</v>
      </c>
      <c r="L165" s="133">
        <v>4.88</v>
      </c>
      <c r="M165" s="1045">
        <v>513</v>
      </c>
      <c r="N165" s="1150"/>
      <c r="O165" s="6">
        <f t="shared" ref="O165" si="323">IF(T165="","",T165/$M165-1)</f>
        <v>0.15009746588693962</v>
      </c>
      <c r="P165" s="6" t="str">
        <f t="shared" ref="P165" si="324">IF(U165="","",U165/$M165-1)</f>
        <v/>
      </c>
      <c r="Q165" s="6">
        <f t="shared" ref="Q165" si="325">IF(V165="","",V165/$M165-1)</f>
        <v>0.12085769980506833</v>
      </c>
      <c r="R165" s="6" t="str">
        <f t="shared" ref="R165" si="326">IF(W165="","",W165/$M165-1)</f>
        <v/>
      </c>
      <c r="S165" s="1150"/>
      <c r="T165" s="1152">
        <v>590</v>
      </c>
      <c r="U165" s="1148"/>
      <c r="V165" s="1148">
        <v>575</v>
      </c>
      <c r="W165" s="173"/>
      <c r="X165" s="7"/>
      <c r="Y165" s="1122">
        <f>IF(T165="","",CEILING(T165*1.01,1))</f>
        <v>596</v>
      </c>
      <c r="Z165" s="1150" t="str">
        <f t="shared" ref="Z165" si="327">IF(U165="","",CEILING(U165*1.015,1))</f>
        <v/>
      </c>
      <c r="AA165" s="1150">
        <f>IF(V165="","",CEILING(V165*1.01,1))</f>
        <v>581</v>
      </c>
      <c r="AB165" s="1045" t="str">
        <f t="shared" ref="AB165" si="328">IF(W165="","",CEILING(W165*1.015,1))</f>
        <v/>
      </c>
      <c r="AC165" s="48"/>
      <c r="AD165" s="1150"/>
    </row>
    <row r="166" spans="1:30" s="577" customFormat="1" ht="15.75" customHeight="1" x14ac:dyDescent="0.2">
      <c r="A166" s="175" t="s">
        <v>20</v>
      </c>
      <c r="B166" s="8" t="s">
        <v>2619</v>
      </c>
      <c r="C166" s="695" t="s">
        <v>2620</v>
      </c>
      <c r="D166" s="695" t="str">
        <f>VLOOKUP(C166,'Items in Tally'!$A$2:$D$4982,2,FALSE)</f>
        <v>30 PC</v>
      </c>
      <c r="E166" s="695"/>
      <c r="F166" s="782"/>
      <c r="G166" s="8" t="s">
        <v>2332</v>
      </c>
      <c r="H166" s="1130"/>
      <c r="I166" s="1130"/>
      <c r="J166" s="1130"/>
      <c r="K166" s="459">
        <v>45772</v>
      </c>
      <c r="L166" s="125">
        <v>4.8</v>
      </c>
      <c r="M166" s="1154">
        <v>485</v>
      </c>
      <c r="N166" s="1130"/>
      <c r="O166" s="9"/>
      <c r="P166" s="9"/>
      <c r="Q166" s="9"/>
      <c r="R166" s="9"/>
      <c r="S166" s="1130"/>
      <c r="T166" s="1134"/>
      <c r="U166" s="1131"/>
      <c r="V166" s="1131"/>
      <c r="W166" s="178"/>
      <c r="X166" s="124"/>
      <c r="Y166" s="1129"/>
      <c r="Z166" s="1130"/>
      <c r="AA166" s="1130"/>
      <c r="AB166" s="1154"/>
      <c r="AC166" s="47"/>
      <c r="AD166" s="1130"/>
    </row>
    <row r="167" spans="1:30" s="577" customFormat="1" ht="15.75" customHeight="1" x14ac:dyDescent="0.2">
      <c r="A167" s="175" t="s">
        <v>20</v>
      </c>
      <c r="B167" s="8" t="s">
        <v>2621</v>
      </c>
      <c r="C167" s="695" t="s">
        <v>2622</v>
      </c>
      <c r="D167" s="695" t="str">
        <f>VLOOKUP(C167,'Items in Tally'!$A$2:$D$4982,2,FALSE)</f>
        <v>316 PC</v>
      </c>
      <c r="E167" s="695"/>
      <c r="F167" s="782">
        <v>600</v>
      </c>
      <c r="G167" s="8" t="s">
        <v>2327</v>
      </c>
      <c r="H167" s="1130">
        <v>1600</v>
      </c>
      <c r="I167" s="1130">
        <v>20</v>
      </c>
      <c r="J167" s="1130">
        <v>16</v>
      </c>
      <c r="K167" s="459">
        <v>45682</v>
      </c>
      <c r="L167" s="125">
        <v>1.96</v>
      </c>
      <c r="M167" s="1154">
        <v>206</v>
      </c>
      <c r="N167" s="1130"/>
      <c r="O167" s="9">
        <f t="shared" ref="O167:R168" si="329">IF(T167="","",T167/$M167-1)</f>
        <v>9.2233009708737823E-2</v>
      </c>
      <c r="P167" s="9">
        <f t="shared" si="329"/>
        <v>4.3689320388349495E-2</v>
      </c>
      <c r="Q167" s="9">
        <f t="shared" si="329"/>
        <v>0</v>
      </c>
      <c r="R167" s="9">
        <f t="shared" si="329"/>
        <v>-1.4563106796116498E-2</v>
      </c>
      <c r="S167" s="1130"/>
      <c r="T167" s="1134">
        <v>225</v>
      </c>
      <c r="U167" s="1131">
        <v>215</v>
      </c>
      <c r="V167" s="1131">
        <v>206</v>
      </c>
      <c r="W167" s="178">
        <v>203</v>
      </c>
      <c r="X167" s="124"/>
      <c r="Y167" s="1129">
        <f t="shared" ref="Y167:Y175" si="330">IF(T167="","",CEILING(T167*1.003,1))</f>
        <v>226</v>
      </c>
      <c r="Z167" s="1130">
        <f t="shared" ref="Z167:Z175" si="331">IF(U167="","",CEILING(U167*1.003,1))</f>
        <v>216</v>
      </c>
      <c r="AA167" s="1130">
        <f t="shared" ref="AA167:AA175" si="332">IF(V167="","",CEILING(V167*1.003,1))</f>
        <v>207</v>
      </c>
      <c r="AB167" s="1154">
        <f t="shared" ref="AB167:AB175" si="333">IF(W167="","",CEILING(W167*1.003,1))</f>
        <v>204</v>
      </c>
      <c r="AC167" s="47"/>
      <c r="AD167" s="1130">
        <v>201</v>
      </c>
    </row>
    <row r="168" spans="1:30" s="577" customFormat="1" ht="15.75" customHeight="1" x14ac:dyDescent="0.2">
      <c r="A168" s="175" t="s">
        <v>20</v>
      </c>
      <c r="B168" s="8" t="s">
        <v>2623</v>
      </c>
      <c r="C168" s="695" t="s">
        <v>2624</v>
      </c>
      <c r="D168" s="695" t="str">
        <f>VLOOKUP(C168,'Items in Tally'!$A$2:$D$4982,2,FALSE)</f>
        <v>62 PC</v>
      </c>
      <c r="E168" s="695"/>
      <c r="F168" s="782">
        <v>2500</v>
      </c>
      <c r="G168" s="8" t="s">
        <v>2327</v>
      </c>
      <c r="H168" s="1130">
        <v>1600</v>
      </c>
      <c r="I168" s="1130">
        <v>20</v>
      </c>
      <c r="J168" s="1130">
        <v>16</v>
      </c>
      <c r="K168" s="459">
        <v>45772</v>
      </c>
      <c r="L168" s="125">
        <v>1.89</v>
      </c>
      <c r="M168" s="1154">
        <v>192</v>
      </c>
      <c r="N168" s="1130"/>
      <c r="O168" s="9">
        <f t="shared" si="329"/>
        <v>0.171875</v>
      </c>
      <c r="P168" s="9">
        <f t="shared" si="329"/>
        <v>0.11979166666666674</v>
      </c>
      <c r="Q168" s="9">
        <f t="shared" si="329"/>
        <v>7.2916666666666741E-2</v>
      </c>
      <c r="R168" s="9">
        <f t="shared" si="329"/>
        <v>5.7291666666666741E-2</v>
      </c>
      <c r="S168" s="1130"/>
      <c r="T168" s="1134">
        <v>225</v>
      </c>
      <c r="U168" s="1131">
        <v>215</v>
      </c>
      <c r="V168" s="1131">
        <v>206</v>
      </c>
      <c r="W168" s="178">
        <v>203</v>
      </c>
      <c r="X168" s="124"/>
      <c r="Y168" s="1129">
        <f t="shared" si="330"/>
        <v>226</v>
      </c>
      <c r="Z168" s="1130">
        <f t="shared" si="331"/>
        <v>216</v>
      </c>
      <c r="AA168" s="1130">
        <f t="shared" si="332"/>
        <v>207</v>
      </c>
      <c r="AB168" s="1154">
        <f t="shared" si="333"/>
        <v>204</v>
      </c>
      <c r="AC168" s="47"/>
      <c r="AD168" s="1130"/>
    </row>
    <row r="169" spans="1:30" s="578" customFormat="1" ht="15.75" customHeight="1" x14ac:dyDescent="0.2">
      <c r="A169" s="171" t="s">
        <v>20</v>
      </c>
      <c r="B169" s="5" t="s">
        <v>2625</v>
      </c>
      <c r="C169" s="705" t="s">
        <v>2624</v>
      </c>
      <c r="D169" s="694" t="str">
        <f>VLOOKUP(C169,'Items in Tally'!$A$2:$D$4982,2,FALSE)</f>
        <v>62 PC</v>
      </c>
      <c r="E169" s="705"/>
      <c r="F169" s="783"/>
      <c r="G169" s="5" t="s">
        <v>2327</v>
      </c>
      <c r="H169" s="1150">
        <v>1600</v>
      </c>
      <c r="I169" s="1150">
        <v>20</v>
      </c>
      <c r="J169" s="1150">
        <v>16</v>
      </c>
      <c r="K169" s="456">
        <v>46015</v>
      </c>
      <c r="L169" s="133">
        <v>1.9</v>
      </c>
      <c r="M169" s="1045">
        <v>201</v>
      </c>
      <c r="N169" s="1150"/>
      <c r="O169" s="6">
        <f t="shared" ref="O169" si="334">IF(T169="","",T169/$M169-1)</f>
        <v>0.12935323383084585</v>
      </c>
      <c r="P169" s="6">
        <f t="shared" ref="P169" si="335">IF(U169="","",U169/$M169-1)</f>
        <v>7.9601990049751326E-2</v>
      </c>
      <c r="Q169" s="6">
        <f t="shared" ref="Q169" si="336">IF(V169="","",V169/$M169-1)</f>
        <v>2.9850746268656803E-2</v>
      </c>
      <c r="R169" s="6">
        <f t="shared" ref="R169" si="337">IF(W169="","",W169/$M169-1)</f>
        <v>1.4925373134328401E-2</v>
      </c>
      <c r="S169" s="1150"/>
      <c r="T169" s="1152">
        <v>227</v>
      </c>
      <c r="U169" s="1148">
        <v>217</v>
      </c>
      <c r="V169" s="1148">
        <v>207</v>
      </c>
      <c r="W169" s="173">
        <v>204</v>
      </c>
      <c r="X169" s="7"/>
      <c r="Y169" s="1122">
        <f t="shared" si="330"/>
        <v>228</v>
      </c>
      <c r="Z169" s="1150">
        <f t="shared" si="331"/>
        <v>218</v>
      </c>
      <c r="AA169" s="1150">
        <f t="shared" si="332"/>
        <v>208</v>
      </c>
      <c r="AB169" s="1045">
        <f t="shared" si="333"/>
        <v>205</v>
      </c>
      <c r="AC169" s="48"/>
      <c r="AD169" s="1150"/>
    </row>
    <row r="170" spans="1:30" s="578" customFormat="1" ht="15.75" customHeight="1" x14ac:dyDescent="0.2">
      <c r="A170" s="171" t="s">
        <v>20</v>
      </c>
      <c r="B170" s="5" t="s">
        <v>2626</v>
      </c>
      <c r="C170" s="705" t="s">
        <v>2627</v>
      </c>
      <c r="D170" s="694" t="str">
        <f>VLOOKUP(C170,'Items in Tally'!$A$2:$D$4982,2,FALSE)</f>
        <v> </v>
      </c>
      <c r="E170" s="705"/>
      <c r="F170" s="783"/>
      <c r="G170" s="5" t="s">
        <v>2332</v>
      </c>
      <c r="H170" s="1150">
        <v>1600</v>
      </c>
      <c r="I170" s="1150">
        <v>20</v>
      </c>
      <c r="J170" s="1150">
        <v>16</v>
      </c>
      <c r="K170" s="456">
        <v>45497</v>
      </c>
      <c r="L170" s="133">
        <v>2.08</v>
      </c>
      <c r="M170" s="1045">
        <v>193</v>
      </c>
      <c r="N170" s="1150"/>
      <c r="O170" s="6">
        <f t="shared" ref="O170:R170" si="338">IF(T170="","",T170/$M170-1)</f>
        <v>0.16580310880829008</v>
      </c>
      <c r="P170" s="6">
        <f t="shared" si="338"/>
        <v>0.13989637305699487</v>
      </c>
      <c r="Q170" s="6">
        <f t="shared" si="338"/>
        <v>8.8082901554404236E-2</v>
      </c>
      <c r="R170" s="6">
        <f t="shared" si="338"/>
        <v>7.7720207253886064E-2</v>
      </c>
      <c r="S170" s="1150"/>
      <c r="T170" s="1152">
        <v>225</v>
      </c>
      <c r="U170" s="1148">
        <v>220</v>
      </c>
      <c r="V170" s="1148">
        <v>210</v>
      </c>
      <c r="W170" s="173">
        <v>208</v>
      </c>
      <c r="X170" s="7"/>
      <c r="Y170" s="1122">
        <f t="shared" si="330"/>
        <v>226</v>
      </c>
      <c r="Z170" s="1150">
        <f t="shared" si="331"/>
        <v>221</v>
      </c>
      <c r="AA170" s="1150">
        <f t="shared" si="332"/>
        <v>211</v>
      </c>
      <c r="AB170" s="1045">
        <f t="shared" si="333"/>
        <v>209</v>
      </c>
      <c r="AC170" s="48"/>
      <c r="AD170" s="1150"/>
    </row>
    <row r="171" spans="1:30" s="578" customFormat="1" ht="15.75" customHeight="1" x14ac:dyDescent="0.2">
      <c r="A171" s="171" t="s">
        <v>20</v>
      </c>
      <c r="B171" s="5" t="s">
        <v>2628</v>
      </c>
      <c r="C171" s="578" t="s">
        <v>2629</v>
      </c>
      <c r="D171" s="694" t="str">
        <f>VLOOKUP(C171,'Items in Tally'!$A$2:$D$4982,2,FALSE)</f>
        <v> </v>
      </c>
      <c r="E171" s="578">
        <v>450</v>
      </c>
      <c r="F171" s="1149"/>
      <c r="G171" s="5" t="s">
        <v>2332</v>
      </c>
      <c r="H171" s="1150">
        <v>1600</v>
      </c>
      <c r="I171" s="1150">
        <v>20</v>
      </c>
      <c r="J171" s="1150">
        <v>16</v>
      </c>
      <c r="K171" s="456">
        <v>45682</v>
      </c>
      <c r="L171" s="133">
        <v>1.94</v>
      </c>
      <c r="M171" s="1045">
        <v>204</v>
      </c>
      <c r="N171" s="1150"/>
      <c r="O171" s="6"/>
      <c r="P171" s="6"/>
      <c r="Q171" s="6"/>
      <c r="R171" s="6"/>
      <c r="S171" s="1150"/>
      <c r="T171" s="1152">
        <v>240</v>
      </c>
      <c r="U171" s="1148">
        <v>230</v>
      </c>
      <c r="V171" s="1148">
        <v>220</v>
      </c>
      <c r="W171" s="173"/>
      <c r="X171" s="7"/>
      <c r="Y171" s="1122">
        <f t="shared" si="330"/>
        <v>241</v>
      </c>
      <c r="Z171" s="1150">
        <f t="shared" si="331"/>
        <v>231</v>
      </c>
      <c r="AA171" s="1150">
        <f t="shared" si="332"/>
        <v>221</v>
      </c>
      <c r="AB171" s="1045" t="str">
        <f t="shared" si="333"/>
        <v/>
      </c>
      <c r="AC171" s="48"/>
      <c r="AD171" s="1150"/>
    </row>
    <row r="172" spans="1:30" s="577" customFormat="1" ht="15.75" customHeight="1" x14ac:dyDescent="0.2">
      <c r="A172" s="175" t="s">
        <v>20</v>
      </c>
      <c r="B172" s="8" t="s">
        <v>2626</v>
      </c>
      <c r="C172" s="695" t="s">
        <v>2630</v>
      </c>
      <c r="D172" s="695" t="str">
        <f>VLOOKUP(C172,'Items in Tally'!$A$2:$D$4982,2,FALSE)</f>
        <v>1754 PC</v>
      </c>
      <c r="E172" s="695">
        <v>900</v>
      </c>
      <c r="F172" s="782">
        <v>2200</v>
      </c>
      <c r="G172" s="8" t="s">
        <v>2330</v>
      </c>
      <c r="H172" s="1130">
        <v>1600</v>
      </c>
      <c r="I172" s="1130">
        <v>20</v>
      </c>
      <c r="J172" s="1130">
        <v>16</v>
      </c>
      <c r="K172" s="459">
        <v>45741</v>
      </c>
      <c r="L172" s="125">
        <v>2.0699999999999998</v>
      </c>
      <c r="M172" s="1154">
        <v>212</v>
      </c>
      <c r="N172" s="1130"/>
      <c r="O172" s="9">
        <f t="shared" ref="O172:R173" si="339">IF(T172="","",T172/$M172-1)</f>
        <v>0.14150943396226423</v>
      </c>
      <c r="P172" s="9">
        <f t="shared" si="339"/>
        <v>9.4339622641509413E-2</v>
      </c>
      <c r="Q172" s="9">
        <f t="shared" si="339"/>
        <v>5.1886792452830122E-2</v>
      </c>
      <c r="R172" s="9">
        <f t="shared" si="339"/>
        <v>4.2452830188679291E-2</v>
      </c>
      <c r="S172" s="1130"/>
      <c r="T172" s="1134">
        <v>242</v>
      </c>
      <c r="U172" s="1131">
        <v>232</v>
      </c>
      <c r="V172" s="1131">
        <v>223</v>
      </c>
      <c r="W172" s="178">
        <v>221</v>
      </c>
      <c r="X172" s="124"/>
      <c r="Y172" s="1129">
        <f t="shared" si="330"/>
        <v>243</v>
      </c>
      <c r="Z172" s="1130">
        <f t="shared" si="331"/>
        <v>233</v>
      </c>
      <c r="AA172" s="1130">
        <f t="shared" si="332"/>
        <v>224</v>
      </c>
      <c r="AB172" s="1154">
        <f t="shared" si="333"/>
        <v>222</v>
      </c>
      <c r="AC172" s="47"/>
      <c r="AD172" s="1130"/>
    </row>
    <row r="173" spans="1:30" s="577" customFormat="1" ht="15.75" customHeight="1" x14ac:dyDescent="0.2">
      <c r="A173" s="175" t="s">
        <v>20</v>
      </c>
      <c r="B173" s="8" t="s">
        <v>2631</v>
      </c>
      <c r="C173" s="695" t="s">
        <v>2632</v>
      </c>
      <c r="D173" s="694" t="str">
        <f>VLOOKUP(C173,'Items in Tally'!$A$2:$D$4982,2,FALSE)</f>
        <v>1893 PC</v>
      </c>
      <c r="E173" s="695">
        <v>300</v>
      </c>
      <c r="F173" s="782"/>
      <c r="G173" s="8" t="s">
        <v>2327</v>
      </c>
      <c r="H173" s="1130">
        <v>1600</v>
      </c>
      <c r="I173" s="1130">
        <v>25</v>
      </c>
      <c r="J173" s="1130">
        <v>21</v>
      </c>
      <c r="K173" s="459">
        <v>45772</v>
      </c>
      <c r="L173" s="125">
        <v>1.9</v>
      </c>
      <c r="M173" s="1154">
        <v>192</v>
      </c>
      <c r="N173" s="1130"/>
      <c r="O173" s="9">
        <f t="shared" si="339"/>
        <v>0.171875</v>
      </c>
      <c r="P173" s="9">
        <f t="shared" si="339"/>
        <v>0.11979166666666674</v>
      </c>
      <c r="Q173" s="9">
        <f t="shared" si="339"/>
        <v>8.3333333333333259E-2</v>
      </c>
      <c r="R173" s="9">
        <f t="shared" si="339"/>
        <v>6.7708333333333259E-2</v>
      </c>
      <c r="S173" s="1130"/>
      <c r="T173" s="1134">
        <v>225</v>
      </c>
      <c r="U173" s="1131">
        <v>215</v>
      </c>
      <c r="V173" s="1131">
        <v>208</v>
      </c>
      <c r="W173" s="178">
        <v>205</v>
      </c>
      <c r="X173" s="124"/>
      <c r="Y173" s="1129">
        <f t="shared" si="330"/>
        <v>226</v>
      </c>
      <c r="Z173" s="1130">
        <f t="shared" si="331"/>
        <v>216</v>
      </c>
      <c r="AA173" s="1130">
        <f t="shared" si="332"/>
        <v>209</v>
      </c>
      <c r="AB173" s="1154">
        <f t="shared" si="333"/>
        <v>206</v>
      </c>
      <c r="AC173" s="47"/>
      <c r="AD173" s="1130"/>
    </row>
    <row r="174" spans="1:30" s="577" customFormat="1" ht="15.75" customHeight="1" x14ac:dyDescent="0.2">
      <c r="A174" s="175"/>
      <c r="B174" s="8" t="s">
        <v>2633</v>
      </c>
      <c r="C174" s="695" t="s">
        <v>2634</v>
      </c>
      <c r="D174" s="695" t="str">
        <f>VLOOKUP(C174,'Items in Tally'!$A$2:$D$4982,2,FALSE)</f>
        <v>850 PC</v>
      </c>
      <c r="E174" s="695">
        <v>150</v>
      </c>
      <c r="F174" s="782">
        <v>870</v>
      </c>
      <c r="G174" s="8" t="s">
        <v>2363</v>
      </c>
      <c r="H174" s="1130"/>
      <c r="I174" s="1130">
        <v>20</v>
      </c>
      <c r="J174" s="1130">
        <v>18</v>
      </c>
      <c r="K174" s="459">
        <v>45713</v>
      </c>
      <c r="L174" s="125">
        <v>2.04</v>
      </c>
      <c r="M174" s="1154">
        <v>216</v>
      </c>
      <c r="N174" s="1130"/>
      <c r="O174" s="9"/>
      <c r="P174" s="9"/>
      <c r="Q174" s="9"/>
      <c r="R174" s="9"/>
      <c r="S174" s="1130"/>
      <c r="T174" s="1134">
        <v>255</v>
      </c>
      <c r="U174" s="1131">
        <v>245</v>
      </c>
      <c r="V174" s="1131">
        <v>232</v>
      </c>
      <c r="W174" s="178">
        <v>230</v>
      </c>
      <c r="X174" s="124"/>
      <c r="Y174" s="1129">
        <f t="shared" si="330"/>
        <v>256</v>
      </c>
      <c r="Z174" s="1130">
        <f t="shared" si="331"/>
        <v>246</v>
      </c>
      <c r="AA174" s="1130">
        <f t="shared" si="332"/>
        <v>233</v>
      </c>
      <c r="AB174" s="1154">
        <f t="shared" si="333"/>
        <v>231</v>
      </c>
      <c r="AC174" s="47"/>
      <c r="AD174" s="1130"/>
    </row>
    <row r="175" spans="1:30" s="652" customFormat="1" ht="15.75" customHeight="1" x14ac:dyDescent="0.2">
      <c r="A175" s="649" t="s">
        <v>20</v>
      </c>
      <c r="B175" s="650" t="s">
        <v>2635</v>
      </c>
      <c r="C175" s="709" t="s">
        <v>2636</v>
      </c>
      <c r="D175" s="709" t="str">
        <f>VLOOKUP(C175,'Items in Tally'!$A$2:$D$4982,2,FALSE)</f>
        <v> </v>
      </c>
      <c r="E175" s="709">
        <v>30</v>
      </c>
      <c r="F175" s="781">
        <v>17</v>
      </c>
      <c r="G175" s="650" t="s">
        <v>2332</v>
      </c>
      <c r="H175" s="823">
        <v>12000</v>
      </c>
      <c r="I175" s="823">
        <v>8</v>
      </c>
      <c r="J175" s="823">
        <v>30</v>
      </c>
      <c r="K175" s="687">
        <v>45682</v>
      </c>
      <c r="L175" s="681">
        <v>9</v>
      </c>
      <c r="M175" s="809">
        <v>944</v>
      </c>
      <c r="N175" s="823"/>
      <c r="O175" s="651">
        <f t="shared" ref="O175:R175" si="340">IF(T175="","",T175/$M175-1)</f>
        <v>7.5211864406779627E-2</v>
      </c>
      <c r="P175" s="651" t="str">
        <f t="shared" si="340"/>
        <v/>
      </c>
      <c r="Q175" s="651">
        <f t="shared" si="340"/>
        <v>5.9322033898305149E-2</v>
      </c>
      <c r="R175" s="651" t="str">
        <f t="shared" si="340"/>
        <v/>
      </c>
      <c r="S175" s="823"/>
      <c r="T175" s="825">
        <v>1015</v>
      </c>
      <c r="U175" s="827"/>
      <c r="V175" s="827">
        <v>1000</v>
      </c>
      <c r="W175" s="669"/>
      <c r="X175" s="682"/>
      <c r="Y175" s="826">
        <f t="shared" si="330"/>
        <v>1019</v>
      </c>
      <c r="Z175" s="823" t="str">
        <f t="shared" si="331"/>
        <v/>
      </c>
      <c r="AA175" s="823">
        <f t="shared" si="332"/>
        <v>1003</v>
      </c>
      <c r="AB175" s="809" t="str">
        <f t="shared" si="333"/>
        <v/>
      </c>
      <c r="AC175" s="683"/>
      <c r="AD175" s="823"/>
    </row>
    <row r="176" spans="1:30" s="577" customFormat="1" ht="15.75" customHeight="1" x14ac:dyDescent="0.2">
      <c r="A176" s="175" t="s">
        <v>20</v>
      </c>
      <c r="B176" s="8" t="s">
        <v>2637</v>
      </c>
      <c r="C176" s="695" t="s">
        <v>2638</v>
      </c>
      <c r="D176" s="694" t="str">
        <f>VLOOKUP(C176,'Items in Tally'!$A$2:$D$4982,2,FALSE)</f>
        <v>60 PC</v>
      </c>
      <c r="E176" s="695">
        <v>50</v>
      </c>
      <c r="F176" s="782">
        <v>0</v>
      </c>
      <c r="G176" s="8" t="s">
        <v>2332</v>
      </c>
      <c r="H176" s="1130">
        <v>12000</v>
      </c>
      <c r="I176" s="1130">
        <v>10</v>
      </c>
      <c r="J176" s="1130">
        <v>35</v>
      </c>
      <c r="K176" s="405">
        <v>45772</v>
      </c>
      <c r="L176" s="125">
        <v>8.6</v>
      </c>
      <c r="M176" s="1154">
        <v>865</v>
      </c>
      <c r="N176" s="1130"/>
      <c r="O176" s="9">
        <f t="shared" ref="O176" si="341">IF(T176="","",T176/$M176-1)</f>
        <v>0.13294797687861282</v>
      </c>
      <c r="P176" s="9" t="str">
        <f t="shared" ref="P176" si="342">IF(U176="","",U176/$M176-1)</f>
        <v/>
      </c>
      <c r="Q176" s="9">
        <f t="shared" ref="Q176" si="343">IF(V176="","",V176/$M176-1)</f>
        <v>0.11560693641618491</v>
      </c>
      <c r="R176" s="9" t="str">
        <f t="shared" ref="R176" si="344">IF(W176="","",W176/$M176-1)</f>
        <v/>
      </c>
      <c r="S176" s="1130"/>
      <c r="T176" s="1134">
        <v>980</v>
      </c>
      <c r="U176" s="1131"/>
      <c r="V176" s="1131">
        <v>965</v>
      </c>
      <c r="W176" s="178"/>
      <c r="X176" s="124"/>
      <c r="Y176" s="1129">
        <f t="shared" ref="Y176:Y189" si="345">IF(T176="","",CEILING(T176*1.01,1))</f>
        <v>990</v>
      </c>
      <c r="Z176" s="1130" t="str">
        <f t="shared" ref="Z176" si="346">IF(U176="","",CEILING(U176*1.015,1))</f>
        <v/>
      </c>
      <c r="AA176" s="1130">
        <f t="shared" ref="AA176:AA189" si="347">IF(V176="","",CEILING(V176*1.01,1))</f>
        <v>975</v>
      </c>
      <c r="AB176" s="1154" t="str">
        <f t="shared" ref="AB176" si="348">IF(W176="","",CEILING(W176*1.015,1))</f>
        <v/>
      </c>
      <c r="AC176" s="47"/>
      <c r="AD176" s="1130"/>
    </row>
    <row r="177" spans="1:30" s="578" customFormat="1" ht="15.75" customHeight="1" x14ac:dyDescent="0.2">
      <c r="A177" s="171" t="s">
        <v>20</v>
      </c>
      <c r="B177" s="5" t="s">
        <v>2639</v>
      </c>
      <c r="C177" s="705" t="s">
        <v>2640</v>
      </c>
      <c r="D177" s="705" t="str">
        <f>VLOOKUP(C177,'Items in Tally'!$A$2:$D$4982,2,FALSE)</f>
        <v>1 PC</v>
      </c>
      <c r="E177" s="705"/>
      <c r="F177" s="783">
        <v>6</v>
      </c>
      <c r="G177" s="5" t="s">
        <v>2330</v>
      </c>
      <c r="H177" s="1150">
        <v>12000</v>
      </c>
      <c r="I177" s="1150">
        <v>8</v>
      </c>
      <c r="J177" s="1150">
        <v>30</v>
      </c>
      <c r="K177" s="401">
        <v>45497</v>
      </c>
      <c r="L177" s="133">
        <v>9.1199999999999992</v>
      </c>
      <c r="M177" s="1045">
        <v>887</v>
      </c>
      <c r="N177" s="1150"/>
      <c r="O177" s="6">
        <f t="shared" ref="O177" si="349">IF(T177="","",T177/$M177-1)</f>
        <v>0.14430665163472378</v>
      </c>
      <c r="P177" s="6" t="str">
        <f t="shared" ref="P177" si="350">IF(U177="","",U177/$M177-1)</f>
        <v/>
      </c>
      <c r="Q177" s="6">
        <f t="shared" ref="Q177" si="351">IF(V177="","",V177/$M177-1)</f>
        <v>0.12739571589627952</v>
      </c>
      <c r="R177" s="6" t="str">
        <f t="shared" ref="R177" si="352">IF(W177="","",W177/$M177-1)</f>
        <v/>
      </c>
      <c r="S177" s="1150"/>
      <c r="T177" s="1152">
        <v>1015</v>
      </c>
      <c r="U177" s="1148"/>
      <c r="V177" s="1148">
        <v>1000</v>
      </c>
      <c r="W177" s="173"/>
      <c r="X177" s="7"/>
      <c r="Y177" s="1122">
        <f t="shared" si="345"/>
        <v>1026</v>
      </c>
      <c r="Z177" s="1150" t="str">
        <f t="shared" ref="Z177" si="353">IF(U177="","",CEILING(U177*1.015,1))</f>
        <v/>
      </c>
      <c r="AA177" s="1150">
        <f t="shared" si="347"/>
        <v>1010</v>
      </c>
      <c r="AB177" s="1045" t="str">
        <f t="shared" ref="AB177" si="354">IF(W177="","",CEILING(W177*1.015,1))</f>
        <v/>
      </c>
      <c r="AC177" s="48"/>
      <c r="AD177" s="1150"/>
    </row>
    <row r="178" spans="1:30" s="577" customFormat="1" ht="15.75" customHeight="1" x14ac:dyDescent="0.2">
      <c r="A178" s="175" t="s">
        <v>706</v>
      </c>
      <c r="B178" s="8" t="s">
        <v>2641</v>
      </c>
      <c r="C178" s="695" t="s">
        <v>2642</v>
      </c>
      <c r="D178" s="695" t="str">
        <f>VLOOKUP(C178,'Items in Tally'!$A$2:$D$4982,2,FALSE)</f>
        <v>95 PC</v>
      </c>
      <c r="E178" s="695">
        <v>40</v>
      </c>
      <c r="F178" s="782">
        <v>100</v>
      </c>
      <c r="G178" s="8" t="s">
        <v>2327</v>
      </c>
      <c r="H178" s="1130">
        <v>3100</v>
      </c>
      <c r="I178" s="1130">
        <v>12</v>
      </c>
      <c r="J178" s="1130">
        <v>14</v>
      </c>
      <c r="K178" s="405">
        <v>45682</v>
      </c>
      <c r="L178" s="125">
        <v>2.85</v>
      </c>
      <c r="M178" s="1154">
        <v>300</v>
      </c>
      <c r="N178" s="1130"/>
      <c r="O178" s="9">
        <f t="shared" ref="O178:R178" si="355">IF(T178="","",T178/$M178-1)</f>
        <v>0.1166666666666667</v>
      </c>
      <c r="P178" s="9" t="str">
        <f t="shared" si="355"/>
        <v/>
      </c>
      <c r="Q178" s="9">
        <f t="shared" si="355"/>
        <v>7.333333333333325E-2</v>
      </c>
      <c r="R178" s="9" t="str">
        <f t="shared" si="355"/>
        <v/>
      </c>
      <c r="S178" s="1130"/>
      <c r="T178" s="1134">
        <v>335</v>
      </c>
      <c r="U178" s="1131"/>
      <c r="V178" s="1131">
        <v>322</v>
      </c>
      <c r="W178" s="178"/>
      <c r="X178" s="1130"/>
      <c r="Y178" s="1129">
        <f t="shared" si="345"/>
        <v>339</v>
      </c>
      <c r="Z178" s="1130" t="str">
        <f t="shared" ref="Z178:AB178" si="356">IF(U178="","",CEILING(U178*1.015,1))</f>
        <v/>
      </c>
      <c r="AA178" s="1130">
        <f t="shared" si="347"/>
        <v>326</v>
      </c>
      <c r="AB178" s="1154" t="str">
        <f t="shared" si="356"/>
        <v/>
      </c>
      <c r="AC178" s="8"/>
      <c r="AD178" s="1130">
        <v>320</v>
      </c>
    </row>
    <row r="179" spans="1:30" s="578" customFormat="1" ht="15.75" customHeight="1" x14ac:dyDescent="0.2">
      <c r="A179" s="171" t="s">
        <v>706</v>
      </c>
      <c r="B179" s="5" t="s">
        <v>2643</v>
      </c>
      <c r="C179" s="578" t="s">
        <v>2644</v>
      </c>
      <c r="D179" s="701" t="str">
        <f>VLOOKUP(C179,'Items in Tally'!$A$2:$D$4982,2,FALSE)</f>
        <v>3 PC</v>
      </c>
      <c r="F179" s="1149">
        <v>3</v>
      </c>
      <c r="G179" s="5" t="s">
        <v>2327</v>
      </c>
      <c r="H179" s="1150">
        <v>3100</v>
      </c>
      <c r="I179" s="1150">
        <v>10</v>
      </c>
      <c r="J179" s="1150">
        <v>12</v>
      </c>
      <c r="K179" s="456">
        <v>45559</v>
      </c>
      <c r="L179" s="133">
        <v>2.88</v>
      </c>
      <c r="M179" s="1045">
        <v>258</v>
      </c>
      <c r="N179" s="1150"/>
      <c r="O179" s="6">
        <f t="shared" ref="O179:O180" si="357">IF(T179="","",T179/$M179-1)</f>
        <v>0.29844961240310086</v>
      </c>
      <c r="P179" s="6" t="str">
        <f t="shared" ref="P179:P180" si="358">IF(U179="","",U179/$M179-1)</f>
        <v/>
      </c>
      <c r="Q179" s="6">
        <f t="shared" ref="Q179:Q180" si="359">IF(V179="","",V179/$M179-1)</f>
        <v>0.24806201550387597</v>
      </c>
      <c r="R179" s="6" t="str">
        <f t="shared" ref="R179:R180" si="360">IF(W179="","",W179/$M179-1)</f>
        <v/>
      </c>
      <c r="S179" s="1150"/>
      <c r="T179" s="1152">
        <v>335</v>
      </c>
      <c r="U179" s="1148"/>
      <c r="V179" s="1148">
        <v>322</v>
      </c>
      <c r="W179" s="173"/>
      <c r="X179" s="1150"/>
      <c r="Y179" s="1122">
        <f t="shared" si="345"/>
        <v>339</v>
      </c>
      <c r="Z179" s="1150" t="str">
        <f t="shared" ref="Z179" si="361">IF(U179="","",CEILING(U179*1.015,1))</f>
        <v/>
      </c>
      <c r="AA179" s="1150">
        <f t="shared" si="347"/>
        <v>326</v>
      </c>
      <c r="AB179" s="1045" t="str">
        <f t="shared" ref="AB179:AB180" si="362">IF(W179="","",CEILING(W179*1.015,1))</f>
        <v/>
      </c>
      <c r="AC179" s="5"/>
      <c r="AD179" s="1150"/>
    </row>
    <row r="180" spans="1:30" s="578" customFormat="1" ht="15.75" customHeight="1" x14ac:dyDescent="0.2">
      <c r="A180" s="171" t="s">
        <v>706</v>
      </c>
      <c r="B180" s="5" t="s">
        <v>2645</v>
      </c>
      <c r="C180" s="705" t="s">
        <v>2646</v>
      </c>
      <c r="D180" s="701" t="str">
        <f>VLOOKUP(C180,'Items in Tally'!$A$2:$D$4982,2,FALSE)</f>
        <v>3 PC</v>
      </c>
      <c r="E180" s="705"/>
      <c r="F180" s="783"/>
      <c r="G180" s="5" t="s">
        <v>2332</v>
      </c>
      <c r="H180" s="1150">
        <v>3100</v>
      </c>
      <c r="I180" s="1150">
        <v>15</v>
      </c>
      <c r="J180" s="1150">
        <v>18</v>
      </c>
      <c r="K180" s="456">
        <v>45559</v>
      </c>
      <c r="L180" s="133">
        <v>2.98</v>
      </c>
      <c r="M180" s="1045">
        <v>267</v>
      </c>
      <c r="N180" s="39"/>
      <c r="O180" s="6">
        <f t="shared" si="357"/>
        <v>0.23595505617977519</v>
      </c>
      <c r="P180" s="6" t="str">
        <f t="shared" si="358"/>
        <v/>
      </c>
      <c r="Q180" s="6">
        <f t="shared" si="359"/>
        <v>0.19850187265917607</v>
      </c>
      <c r="R180" s="6" t="str">
        <f t="shared" si="360"/>
        <v/>
      </c>
      <c r="S180" s="1150"/>
      <c r="T180" s="1152">
        <v>330</v>
      </c>
      <c r="U180" s="1148"/>
      <c r="V180" s="1148">
        <v>320</v>
      </c>
      <c r="W180" s="173"/>
      <c r="X180" s="1150"/>
      <c r="Y180" s="1122">
        <f t="shared" si="345"/>
        <v>334</v>
      </c>
      <c r="Z180" s="1150" t="str">
        <f t="shared" ref="Z180:Z181" si="363">IF(U180="","",CEILING(U180*1.015,1))</f>
        <v/>
      </c>
      <c r="AA180" s="1150">
        <f t="shared" si="347"/>
        <v>324</v>
      </c>
      <c r="AB180" s="1045" t="str">
        <f t="shared" si="362"/>
        <v/>
      </c>
      <c r="AC180" s="5"/>
      <c r="AD180" s="1150"/>
    </row>
    <row r="181" spans="1:30" s="578" customFormat="1" ht="15.75" customHeight="1" x14ac:dyDescent="0.2">
      <c r="A181" s="171" t="s">
        <v>706</v>
      </c>
      <c r="B181" s="5" t="s">
        <v>2647</v>
      </c>
      <c r="C181" s="705" t="s">
        <v>2646</v>
      </c>
      <c r="D181" s="701" t="str">
        <f>VLOOKUP(C181,'Items in Tally'!$A$2:$D$4982,2,FALSE)</f>
        <v>3 PC</v>
      </c>
      <c r="E181" s="705"/>
      <c r="F181" s="783">
        <v>10</v>
      </c>
      <c r="G181" s="5" t="s">
        <v>2332</v>
      </c>
      <c r="H181" s="1150">
        <v>3100</v>
      </c>
      <c r="I181" s="1150">
        <v>10</v>
      </c>
      <c r="J181" s="1150"/>
      <c r="K181" s="456">
        <v>45682</v>
      </c>
      <c r="L181" s="133">
        <v>2.95</v>
      </c>
      <c r="M181" s="1045">
        <v>310</v>
      </c>
      <c r="N181" s="39"/>
      <c r="O181" s="6">
        <f t="shared" ref="O181:R181" si="364">IF(T181="","",T181/$M181-1)</f>
        <v>0.14516129032258074</v>
      </c>
      <c r="P181" s="6" t="str">
        <f t="shared" si="364"/>
        <v/>
      </c>
      <c r="Q181" s="6">
        <f t="shared" si="364"/>
        <v>9.6774193548387011E-2</v>
      </c>
      <c r="R181" s="6" t="str">
        <f t="shared" si="364"/>
        <v/>
      </c>
      <c r="S181" s="1150"/>
      <c r="T181" s="1152">
        <v>355</v>
      </c>
      <c r="U181" s="1148"/>
      <c r="V181" s="1148">
        <v>340</v>
      </c>
      <c r="W181" s="173"/>
      <c r="X181" s="1150"/>
      <c r="Y181" s="1122">
        <f t="shared" si="345"/>
        <v>359</v>
      </c>
      <c r="Z181" s="1150" t="str">
        <f t="shared" si="363"/>
        <v/>
      </c>
      <c r="AA181" s="1150">
        <f t="shared" si="347"/>
        <v>344</v>
      </c>
      <c r="AB181" s="1045" t="str">
        <f t="shared" ref="AB181" si="365">IF(W181="","",CEILING(W181*1.015,1))</f>
        <v/>
      </c>
      <c r="AC181" s="5"/>
      <c r="AD181" s="1150"/>
    </row>
    <row r="182" spans="1:30" s="578" customFormat="1" ht="15.75" customHeight="1" x14ac:dyDescent="0.2">
      <c r="A182" s="171" t="s">
        <v>706</v>
      </c>
      <c r="B182" s="5" t="s">
        <v>2648</v>
      </c>
      <c r="D182" s="694" t="e">
        <f>VLOOKUP(C182,'Items in Tally'!$A$2:$D$4982,2,FALSE)</f>
        <v>#N/A</v>
      </c>
      <c r="F182" s="1149"/>
      <c r="G182" s="5" t="s">
        <v>2332</v>
      </c>
      <c r="H182" s="1150"/>
      <c r="I182" s="1150">
        <v>10</v>
      </c>
      <c r="J182" s="1150">
        <v>14</v>
      </c>
      <c r="K182" s="401">
        <v>45436</v>
      </c>
      <c r="L182" s="133">
        <v>4.5999999999999996</v>
      </c>
      <c r="M182" s="1045">
        <v>411</v>
      </c>
      <c r="N182" s="1150"/>
      <c r="O182" s="6">
        <f t="shared" ref="O182:R182" si="366">IF(T182="","",T182/$M182-1)</f>
        <v>0.15571776155717765</v>
      </c>
      <c r="P182" s="6" t="str">
        <f t="shared" si="366"/>
        <v/>
      </c>
      <c r="Q182" s="6">
        <f t="shared" si="366"/>
        <v>0.11922141119221408</v>
      </c>
      <c r="R182" s="6" t="str">
        <f t="shared" si="366"/>
        <v/>
      </c>
      <c r="S182" s="1150"/>
      <c r="T182" s="1152">
        <v>475</v>
      </c>
      <c r="U182" s="1148"/>
      <c r="V182" s="1148">
        <v>460</v>
      </c>
      <c r="W182" s="173"/>
      <c r="X182" s="1150"/>
      <c r="Y182" s="1122">
        <f t="shared" si="345"/>
        <v>480</v>
      </c>
      <c r="Z182" s="1150" t="str">
        <f t="shared" ref="Z182:AB185" si="367">IF(U182="","",CEILING(U182*1.015,1))</f>
        <v/>
      </c>
      <c r="AA182" s="1150">
        <f t="shared" si="347"/>
        <v>465</v>
      </c>
      <c r="AB182" s="1045" t="str">
        <f t="shared" si="367"/>
        <v/>
      </c>
      <c r="AC182" s="5"/>
      <c r="AD182" s="1150"/>
    </row>
    <row r="183" spans="1:30" s="624" customFormat="1" ht="15.75" customHeight="1" x14ac:dyDescent="0.2">
      <c r="A183" s="536" t="s">
        <v>47</v>
      </c>
      <c r="B183" s="119" t="s">
        <v>2649</v>
      </c>
      <c r="C183" s="708" t="s">
        <v>2650</v>
      </c>
      <c r="D183" s="694" t="str">
        <f>VLOOKUP(C183,'Items in Tally'!$A$2:$D$4982,2,FALSE)</f>
        <v>438 PC</v>
      </c>
      <c r="E183" s="708">
        <v>60</v>
      </c>
      <c r="F183" s="784">
        <v>575</v>
      </c>
      <c r="G183" s="119" t="s">
        <v>2327</v>
      </c>
      <c r="H183" s="1157">
        <v>3100</v>
      </c>
      <c r="I183" s="1157">
        <v>18</v>
      </c>
      <c r="J183" s="1157">
        <v>22</v>
      </c>
      <c r="K183" s="685">
        <v>45741</v>
      </c>
      <c r="L183" s="586">
        <v>2.85</v>
      </c>
      <c r="M183" s="539">
        <v>308</v>
      </c>
      <c r="N183" s="586"/>
      <c r="O183" s="120">
        <f t="shared" ref="O183:R183" si="368">IF(T183="","",T183/$M183-1)</f>
        <v>8.7662337662337553E-2</v>
      </c>
      <c r="P183" s="120" t="str">
        <f t="shared" si="368"/>
        <v/>
      </c>
      <c r="Q183" s="120">
        <f t="shared" si="368"/>
        <v>5.5194805194805241E-2</v>
      </c>
      <c r="R183" s="120">
        <f t="shared" si="368"/>
        <v>4.5454545454545414E-2</v>
      </c>
      <c r="S183" s="1157"/>
      <c r="T183" s="1163">
        <v>335</v>
      </c>
      <c r="U183" s="1164"/>
      <c r="V183" s="1164">
        <v>325</v>
      </c>
      <c r="W183" s="589">
        <v>322</v>
      </c>
      <c r="X183" s="121"/>
      <c r="Y183" s="1159">
        <f t="shared" si="345"/>
        <v>339</v>
      </c>
      <c r="Z183" s="1157" t="str">
        <f t="shared" si="367"/>
        <v/>
      </c>
      <c r="AA183" s="1157">
        <f t="shared" si="347"/>
        <v>329</v>
      </c>
      <c r="AB183" s="539">
        <f t="shared" ref="AB183" si="369">IF(W183="","",CEILING(W183*1.015,1))</f>
        <v>327</v>
      </c>
      <c r="AC183" s="591"/>
      <c r="AD183" s="1157">
        <v>322</v>
      </c>
    </row>
    <row r="184" spans="1:30" s="578" customFormat="1" ht="15.75" customHeight="1" x14ac:dyDescent="0.2">
      <c r="A184" s="171" t="s">
        <v>47</v>
      </c>
      <c r="B184" s="5" t="s">
        <v>2651</v>
      </c>
      <c r="C184" s="578" t="s">
        <v>2652</v>
      </c>
      <c r="D184" s="694" t="str">
        <f>VLOOKUP(C184,'Items in Tally'!$A$2:$D$4982,2,FALSE)</f>
        <v> </v>
      </c>
      <c r="F184" s="1149">
        <v>0</v>
      </c>
      <c r="G184" s="5" t="s">
        <v>2327</v>
      </c>
      <c r="H184" s="1150">
        <v>3100</v>
      </c>
      <c r="I184" s="1150">
        <v>10</v>
      </c>
      <c r="J184" s="1150">
        <v>15</v>
      </c>
      <c r="K184" s="401">
        <v>45650</v>
      </c>
      <c r="L184" s="133">
        <v>2.88</v>
      </c>
      <c r="M184" s="1045">
        <v>297</v>
      </c>
      <c r="N184" s="133"/>
      <c r="O184" s="6">
        <f t="shared" ref="O184" si="370">IF(T184="","",T184/$M184-1)</f>
        <v>0.14478114478114468</v>
      </c>
      <c r="P184" s="6" t="str">
        <f t="shared" ref="P184" si="371">IF(U184="","",U184/$M184-1)</f>
        <v/>
      </c>
      <c r="Q184" s="6">
        <f t="shared" ref="Q184" si="372">IF(V184="","",V184/$M184-1)</f>
        <v>0.10101010101010099</v>
      </c>
      <c r="R184" s="6">
        <f t="shared" ref="R184" si="373">IF(W184="","",W184/$M184-1)</f>
        <v>9.4276094276094291E-2</v>
      </c>
      <c r="S184" s="1150"/>
      <c r="T184" s="1152">
        <v>340</v>
      </c>
      <c r="U184" s="1148"/>
      <c r="V184" s="1148">
        <v>327</v>
      </c>
      <c r="W184" s="173">
        <v>325</v>
      </c>
      <c r="X184" s="7"/>
      <c r="Y184" s="1122">
        <f t="shared" si="345"/>
        <v>344</v>
      </c>
      <c r="Z184" s="1150" t="str">
        <f t="shared" si="367"/>
        <v/>
      </c>
      <c r="AA184" s="1150">
        <f t="shared" si="347"/>
        <v>331</v>
      </c>
      <c r="AB184" s="1045">
        <f t="shared" ref="AB184" si="374">IF(W184="","",CEILING(W184*1.015,1))</f>
        <v>330</v>
      </c>
      <c r="AC184" s="48"/>
      <c r="AD184" s="1150"/>
    </row>
    <row r="185" spans="1:30" s="578" customFormat="1" ht="15.75" customHeight="1" x14ac:dyDescent="0.2">
      <c r="A185" s="171" t="s">
        <v>47</v>
      </c>
      <c r="B185" s="5" t="s">
        <v>2649</v>
      </c>
      <c r="C185" s="705" t="s">
        <v>2653</v>
      </c>
      <c r="D185" s="705" t="str">
        <f>VLOOKUP(C185,'Items in Tally'!$A$2:$D$4982,2,FALSE)</f>
        <v>15 PC</v>
      </c>
      <c r="E185" s="705">
        <v>100</v>
      </c>
      <c r="F185" s="783">
        <v>90</v>
      </c>
      <c r="G185" s="5" t="s">
        <v>2332</v>
      </c>
      <c r="H185" s="1150">
        <v>3100</v>
      </c>
      <c r="I185" s="1150">
        <v>15</v>
      </c>
      <c r="J185" s="1150">
        <v>18</v>
      </c>
      <c r="K185" s="401">
        <v>45741</v>
      </c>
      <c r="L185" s="133">
        <v>2.95</v>
      </c>
      <c r="M185" s="1045">
        <v>317</v>
      </c>
      <c r="N185" s="133"/>
      <c r="O185" s="6">
        <f t="shared" ref="O185" si="375">IF(T185="","",T185/$M185-1)</f>
        <v>0.13564668769716093</v>
      </c>
      <c r="P185" s="6" t="str">
        <f t="shared" ref="P185" si="376">IF(U185="","",U185/$M185-1)</f>
        <v/>
      </c>
      <c r="Q185" s="6">
        <f t="shared" ref="Q185" si="377">IF(V185="","",V185/$M185-1)</f>
        <v>8.8328075709779075E-2</v>
      </c>
      <c r="R185" s="6" t="str">
        <f t="shared" ref="R185" si="378">IF(W185="","",W185/$M185-1)</f>
        <v/>
      </c>
      <c r="S185" s="1150"/>
      <c r="T185" s="1152">
        <v>360</v>
      </c>
      <c r="U185" s="1148"/>
      <c r="V185" s="1148">
        <v>345</v>
      </c>
      <c r="W185" s="173"/>
      <c r="X185" s="7"/>
      <c r="Y185" s="1122">
        <f t="shared" si="345"/>
        <v>364</v>
      </c>
      <c r="Z185" s="1150" t="str">
        <f t="shared" si="367"/>
        <v/>
      </c>
      <c r="AA185" s="1150">
        <f t="shared" si="347"/>
        <v>349</v>
      </c>
      <c r="AB185" s="1045" t="str">
        <f t="shared" ref="AB185" si="379">IF(W185="","",CEILING(W185*1.015,1))</f>
        <v/>
      </c>
      <c r="AC185" s="48"/>
      <c r="AD185" s="1150"/>
    </row>
    <row r="186" spans="1:30" s="578" customFormat="1" ht="15.75" customHeight="1" x14ac:dyDescent="0.2">
      <c r="A186" s="171" t="s">
        <v>47</v>
      </c>
      <c r="B186" s="5" t="s">
        <v>2651</v>
      </c>
      <c r="C186" s="578" t="s">
        <v>2654</v>
      </c>
      <c r="D186" s="694" t="str">
        <f>VLOOKUP(C186,'Items in Tally'!$A$2:$D$4982,2,FALSE)</f>
        <v> </v>
      </c>
      <c r="F186" s="1149"/>
      <c r="G186" s="5" t="s">
        <v>2332</v>
      </c>
      <c r="H186" s="1150">
        <v>3100</v>
      </c>
      <c r="I186" s="1150">
        <v>15</v>
      </c>
      <c r="J186" s="1150">
        <v>14</v>
      </c>
      <c r="K186" s="401">
        <v>45497</v>
      </c>
      <c r="L186" s="133">
        <v>3.05</v>
      </c>
      <c r="M186" s="1045">
        <v>286</v>
      </c>
      <c r="N186" s="133"/>
      <c r="O186" s="6"/>
      <c r="P186" s="6"/>
      <c r="Q186" s="6"/>
      <c r="R186" s="6"/>
      <c r="S186" s="1150"/>
      <c r="T186" s="1152">
        <v>335</v>
      </c>
      <c r="U186" s="1148"/>
      <c r="V186" s="1148">
        <v>325</v>
      </c>
      <c r="W186" s="173"/>
      <c r="X186" s="7"/>
      <c r="Y186" s="1122">
        <f t="shared" si="345"/>
        <v>339</v>
      </c>
      <c r="Z186" s="1150" t="str">
        <f t="shared" ref="Z186:Z187" si="380">IF(U186="","",CEILING(U186*1.015,1))</f>
        <v/>
      </c>
      <c r="AA186" s="1150">
        <f t="shared" si="347"/>
        <v>329</v>
      </c>
      <c r="AB186" s="1045"/>
      <c r="AC186" s="48"/>
      <c r="AD186" s="1150"/>
    </row>
    <row r="187" spans="1:30" s="578" customFormat="1" ht="15.75" customHeight="1" x14ac:dyDescent="0.2">
      <c r="A187" s="171" t="s">
        <v>47</v>
      </c>
      <c r="B187" s="5" t="s">
        <v>2655</v>
      </c>
      <c r="C187" s="705" t="s">
        <v>2656</v>
      </c>
      <c r="D187" s="694" t="str">
        <f>VLOOKUP(C187,'Items in Tally'!$A$2:$D$4982,2,FALSE)</f>
        <v>60 PC</v>
      </c>
      <c r="E187" s="705">
        <v>40</v>
      </c>
      <c r="F187" s="783">
        <v>0</v>
      </c>
      <c r="G187" s="5" t="s">
        <v>2332</v>
      </c>
      <c r="H187" s="1150">
        <v>10000</v>
      </c>
      <c r="I187" s="1150">
        <v>10</v>
      </c>
      <c r="J187" s="1150">
        <v>14</v>
      </c>
      <c r="K187" s="456">
        <v>45741</v>
      </c>
      <c r="L187" s="133">
        <v>4.4000000000000004</v>
      </c>
      <c r="M187" s="1045">
        <v>393</v>
      </c>
      <c r="N187" s="133"/>
      <c r="O187" s="6">
        <f t="shared" ref="O187" si="381">IF(T187="","",T187/$M187-1)</f>
        <v>0.22137404580152675</v>
      </c>
      <c r="P187" s="6" t="str">
        <f t="shared" ref="P187" si="382">IF(U187="","",U187/$M187-1)</f>
        <v/>
      </c>
      <c r="Q187" s="6">
        <f t="shared" ref="Q187" si="383">IF(V187="","",V187/$M187-1)</f>
        <v>0.17048346055979646</v>
      </c>
      <c r="R187" s="6" t="str">
        <f t="shared" ref="R187" si="384">IF(W187="","",W187/$M187-1)</f>
        <v/>
      </c>
      <c r="S187" s="1150"/>
      <c r="T187" s="1152">
        <v>480</v>
      </c>
      <c r="U187" s="1148"/>
      <c r="V187" s="1148">
        <v>460</v>
      </c>
      <c r="W187" s="173"/>
      <c r="X187" s="7"/>
      <c r="Y187" s="1122">
        <f t="shared" si="345"/>
        <v>485</v>
      </c>
      <c r="Z187" s="1150" t="str">
        <f t="shared" si="380"/>
        <v/>
      </c>
      <c r="AA187" s="1150">
        <f t="shared" si="347"/>
        <v>465</v>
      </c>
      <c r="AB187" s="1045" t="str">
        <f t="shared" ref="AB187" si="385">IF(W187="","",CEILING(W187*1.015,1))</f>
        <v/>
      </c>
      <c r="AC187" s="48"/>
      <c r="AD187" s="1150"/>
    </row>
    <row r="188" spans="1:30" s="578" customFormat="1" ht="15.75" customHeight="1" x14ac:dyDescent="0.2">
      <c r="A188" s="171" t="s">
        <v>47</v>
      </c>
      <c r="B188" s="5" t="s">
        <v>2657</v>
      </c>
      <c r="C188" s="705" t="s">
        <v>2656</v>
      </c>
      <c r="D188" s="694" t="str">
        <f>VLOOKUP(C188,'Items in Tally'!$A$2:$D$4982,2,FALSE)</f>
        <v>60 PC</v>
      </c>
      <c r="E188" s="705"/>
      <c r="F188" s="783">
        <v>60</v>
      </c>
      <c r="G188" s="5" t="s">
        <v>2332</v>
      </c>
      <c r="H188" s="1150">
        <v>10000</v>
      </c>
      <c r="I188" s="1150">
        <v>10</v>
      </c>
      <c r="J188" s="1150">
        <v>14</v>
      </c>
      <c r="K188" s="456">
        <v>45741</v>
      </c>
      <c r="L188" s="133">
        <v>4.4000000000000004</v>
      </c>
      <c r="M188" s="1045">
        <v>450</v>
      </c>
      <c r="N188" s="133"/>
      <c r="O188" s="6">
        <f t="shared" ref="O188" si="386">IF(T188="","",T188/$M188-1)</f>
        <v>0.1333333333333333</v>
      </c>
      <c r="P188" s="6" t="str">
        <f t="shared" ref="P188" si="387">IF(U188="","",U188/$M188-1)</f>
        <v/>
      </c>
      <c r="Q188" s="6">
        <f t="shared" ref="Q188" si="388">IF(V188="","",V188/$M188-1)</f>
        <v>0.11111111111111116</v>
      </c>
      <c r="R188" s="6" t="str">
        <f t="shared" ref="R188" si="389">IF(W188="","",W188/$M188-1)</f>
        <v/>
      </c>
      <c r="S188" s="1150"/>
      <c r="T188" s="1152">
        <v>510</v>
      </c>
      <c r="U188" s="1148"/>
      <c r="V188" s="1148">
        <v>500</v>
      </c>
      <c r="W188" s="173"/>
      <c r="X188" s="7"/>
      <c r="Y188" s="1122">
        <f t="shared" si="345"/>
        <v>516</v>
      </c>
      <c r="Z188" s="1150" t="str">
        <f t="shared" ref="Z188:Z189" si="390">IF(U188="","",CEILING(U188*1.015,1))</f>
        <v/>
      </c>
      <c r="AA188" s="1150">
        <f t="shared" si="347"/>
        <v>505</v>
      </c>
      <c r="AB188" s="1045" t="str">
        <f t="shared" ref="AB188" si="391">IF(W188="","",CEILING(W188*1.015,1))</f>
        <v/>
      </c>
      <c r="AC188" s="48"/>
      <c r="AD188" s="1150"/>
    </row>
    <row r="189" spans="1:30" s="578" customFormat="1" ht="15.75" customHeight="1" x14ac:dyDescent="0.2">
      <c r="A189" s="171" t="s">
        <v>47</v>
      </c>
      <c r="B189" s="5" t="s">
        <v>2658</v>
      </c>
      <c r="C189" s="705" t="s">
        <v>2659</v>
      </c>
      <c r="D189" s="705" t="str">
        <f>VLOOKUP(C189,'Items in Tally'!$A$2:$D$4982,2,FALSE)</f>
        <v> </v>
      </c>
      <c r="E189" s="705"/>
      <c r="F189" s="783">
        <v>120</v>
      </c>
      <c r="G189" s="5" t="s">
        <v>2332</v>
      </c>
      <c r="H189" s="1150">
        <v>3000</v>
      </c>
      <c r="I189" s="1150">
        <v>15</v>
      </c>
      <c r="J189" s="1150">
        <v>20</v>
      </c>
      <c r="K189" s="456">
        <v>45772</v>
      </c>
      <c r="L189" s="133">
        <v>2.95</v>
      </c>
      <c r="M189" s="1045">
        <v>300</v>
      </c>
      <c r="N189" s="133"/>
      <c r="O189" s="6"/>
      <c r="P189" s="6"/>
      <c r="Q189" s="6"/>
      <c r="R189" s="6"/>
      <c r="S189" s="1150"/>
      <c r="T189" s="1152">
        <v>355</v>
      </c>
      <c r="U189" s="1148"/>
      <c r="V189" s="1148">
        <v>345</v>
      </c>
      <c r="W189" s="173"/>
      <c r="X189" s="7"/>
      <c r="Y189" s="1122">
        <f t="shared" si="345"/>
        <v>359</v>
      </c>
      <c r="Z189" s="1150" t="str">
        <f t="shared" si="390"/>
        <v/>
      </c>
      <c r="AA189" s="1150">
        <f t="shared" si="347"/>
        <v>349</v>
      </c>
      <c r="AB189" s="1045"/>
      <c r="AC189" s="48"/>
      <c r="AD189" s="1150"/>
    </row>
    <row r="190" spans="1:30" s="578" customFormat="1" ht="15.75" customHeight="1" x14ac:dyDescent="0.2">
      <c r="A190" s="171" t="s">
        <v>47</v>
      </c>
      <c r="B190" s="5" t="s">
        <v>2660</v>
      </c>
      <c r="C190" s="705" t="s">
        <v>2661</v>
      </c>
      <c r="D190" s="701" t="str">
        <f>VLOOKUP(C190,'Items in Tally'!$A$2:$D$4982,2,FALSE)</f>
        <v> </v>
      </c>
      <c r="E190" s="705">
        <v>1200</v>
      </c>
      <c r="F190" s="783"/>
      <c r="G190" s="5" t="s">
        <v>2332</v>
      </c>
      <c r="H190" s="1150">
        <v>1200</v>
      </c>
      <c r="I190" s="1150">
        <v>20</v>
      </c>
      <c r="J190" s="1150">
        <v>18</v>
      </c>
      <c r="K190" s="456">
        <v>45741</v>
      </c>
      <c r="L190" s="133">
        <v>2.35</v>
      </c>
      <c r="M190" s="1045">
        <v>240</v>
      </c>
      <c r="N190" s="133"/>
      <c r="O190" s="6"/>
      <c r="P190" s="6"/>
      <c r="Q190" s="6"/>
      <c r="R190" s="6"/>
      <c r="S190" s="1150"/>
      <c r="T190" s="1152">
        <v>285</v>
      </c>
      <c r="U190" s="1148">
        <v>275</v>
      </c>
      <c r="V190" s="1148">
        <v>267</v>
      </c>
      <c r="W190" s="173"/>
      <c r="X190" s="7"/>
      <c r="Y190" s="1122">
        <f>IF(T190="","",CEILING(T190*1.005,1))</f>
        <v>287</v>
      </c>
      <c r="Z190" s="1150">
        <f>IF(U190="","",CEILING(U190*1.005,1))</f>
        <v>277</v>
      </c>
      <c r="AA190" s="1150">
        <f>IF(V190="","",CEILING(V190*1.005,1))</f>
        <v>269</v>
      </c>
      <c r="AB190" s="1045" t="str">
        <f>IF(W190="","",CEILING(W190*1.005,1))</f>
        <v/>
      </c>
      <c r="AC190" s="48"/>
      <c r="AD190" s="1150"/>
    </row>
    <row r="191" spans="1:30" s="578" customFormat="1" ht="15.75" customHeight="1" x14ac:dyDescent="0.2">
      <c r="A191" s="171" t="s">
        <v>47</v>
      </c>
      <c r="B191" s="5" t="s">
        <v>2662</v>
      </c>
      <c r="C191" s="578" t="s">
        <v>2663</v>
      </c>
      <c r="D191" s="701" t="str">
        <f>VLOOKUP(C191,'Items in Tally'!$A$2:$D$4982,2,FALSE)</f>
        <v> </v>
      </c>
      <c r="F191" s="1149"/>
      <c r="G191" s="5" t="s">
        <v>2332</v>
      </c>
      <c r="H191" s="1150">
        <v>1200</v>
      </c>
      <c r="I191" s="1150">
        <v>20</v>
      </c>
      <c r="J191" s="1150">
        <v>18</v>
      </c>
      <c r="K191" s="456">
        <v>45497</v>
      </c>
      <c r="L191" s="133">
        <v>2.48</v>
      </c>
      <c r="M191" s="1045">
        <v>232</v>
      </c>
      <c r="N191" s="133"/>
      <c r="O191" s="6"/>
      <c r="P191" s="6"/>
      <c r="Q191" s="6"/>
      <c r="R191" s="6"/>
      <c r="S191" s="1150"/>
      <c r="T191" s="1152">
        <v>270</v>
      </c>
      <c r="U191" s="1148">
        <v>265</v>
      </c>
      <c r="V191" s="1148">
        <v>255</v>
      </c>
      <c r="W191" s="173"/>
      <c r="X191" s="7"/>
      <c r="Y191" s="1122">
        <f t="shared" ref="Y191:AA192" si="392">IF(T191="","",CEILING(T191*1.005,1))</f>
        <v>272</v>
      </c>
      <c r="Z191" s="1150">
        <f t="shared" si="392"/>
        <v>267</v>
      </c>
      <c r="AA191" s="1150">
        <f t="shared" si="392"/>
        <v>257</v>
      </c>
      <c r="AB191" s="1045"/>
      <c r="AC191" s="48"/>
      <c r="AD191" s="1150"/>
    </row>
    <row r="192" spans="1:30" s="652" customFormat="1" ht="15.75" customHeight="1" x14ac:dyDescent="0.2">
      <c r="A192" s="649" t="s">
        <v>47</v>
      </c>
      <c r="B192" s="650" t="s">
        <v>2660</v>
      </c>
      <c r="C192" s="709" t="s">
        <v>2664</v>
      </c>
      <c r="D192" s="694" t="str">
        <f>VLOOKUP(C192,'Items in Tally'!$A$2:$D$4982,2,FALSE)</f>
        <v>10 PC</v>
      </c>
      <c r="E192" s="709">
        <v>100</v>
      </c>
      <c r="F192" s="781"/>
      <c r="G192" s="650" t="s">
        <v>2330</v>
      </c>
      <c r="H192" s="823">
        <v>1200</v>
      </c>
      <c r="I192" s="823">
        <v>20</v>
      </c>
      <c r="J192" s="823">
        <v>18</v>
      </c>
      <c r="K192" s="687">
        <v>45741</v>
      </c>
      <c r="L192" s="681">
        <v>2.37</v>
      </c>
      <c r="M192" s="809">
        <v>243</v>
      </c>
      <c r="N192" s="681"/>
      <c r="O192" s="651"/>
      <c r="P192" s="651"/>
      <c r="Q192" s="651"/>
      <c r="R192" s="651"/>
      <c r="S192" s="823"/>
      <c r="T192" s="825">
        <v>287</v>
      </c>
      <c r="U192" s="827">
        <v>277</v>
      </c>
      <c r="V192" s="827">
        <v>270</v>
      </c>
      <c r="W192" s="669"/>
      <c r="X192" s="682"/>
      <c r="Y192" s="826">
        <f t="shared" si="392"/>
        <v>289</v>
      </c>
      <c r="Z192" s="823">
        <f t="shared" si="392"/>
        <v>279</v>
      </c>
      <c r="AA192" s="823">
        <f t="shared" si="392"/>
        <v>272</v>
      </c>
      <c r="AB192" s="809"/>
      <c r="AC192" s="683"/>
      <c r="AD192" s="823"/>
    </row>
    <row r="193" spans="1:30" s="577" customFormat="1" ht="15.75" customHeight="1" x14ac:dyDescent="0.2">
      <c r="A193" s="175" t="s">
        <v>47</v>
      </c>
      <c r="B193" s="8" t="s">
        <v>2665</v>
      </c>
      <c r="C193" s="695" t="s">
        <v>2666</v>
      </c>
      <c r="D193" s="695" t="str">
        <f>VLOOKUP(C193,'Items in Tally'!$A$2:$D$4982,2,FALSE)</f>
        <v>47 PC</v>
      </c>
      <c r="E193" s="695">
        <v>20</v>
      </c>
      <c r="F193" s="782">
        <v>40</v>
      </c>
      <c r="G193" s="8" t="s">
        <v>2332</v>
      </c>
      <c r="H193" s="1130">
        <v>2500</v>
      </c>
      <c r="I193" s="1130">
        <v>20</v>
      </c>
      <c r="J193" s="1130">
        <v>18</v>
      </c>
      <c r="K193" s="405">
        <v>45741</v>
      </c>
      <c r="L193" s="125">
        <v>2.65</v>
      </c>
      <c r="M193" s="1154">
        <v>273</v>
      </c>
      <c r="N193" s="125"/>
      <c r="O193" s="9"/>
      <c r="P193" s="9"/>
      <c r="Q193" s="9"/>
      <c r="R193" s="9"/>
      <c r="S193" s="1130"/>
      <c r="T193" s="1134">
        <v>335</v>
      </c>
      <c r="U193" s="1131">
        <v>325</v>
      </c>
      <c r="V193" s="1131">
        <v>315</v>
      </c>
      <c r="W193" s="178"/>
      <c r="X193" s="124"/>
      <c r="Y193" s="1129">
        <f>IF(T193="","",CEILING(T193*1.01,1))</f>
        <v>339</v>
      </c>
      <c r="Z193" s="1130">
        <f>IF(U193="","",CEILING(U193*1.005,1))</f>
        <v>327</v>
      </c>
      <c r="AA193" s="1130">
        <f>IF(V193="","",CEILING(V193*1.01,1))</f>
        <v>319</v>
      </c>
      <c r="AB193" s="1154"/>
      <c r="AC193" s="47"/>
      <c r="AD193" s="1130"/>
    </row>
    <row r="194" spans="1:30" s="578" customFormat="1" ht="15.75" customHeight="1" x14ac:dyDescent="0.2">
      <c r="A194" s="171" t="s">
        <v>810</v>
      </c>
      <c r="B194" s="5" t="s">
        <v>2667</v>
      </c>
      <c r="C194" s="705" t="s">
        <v>2668</v>
      </c>
      <c r="D194" s="701" t="str">
        <f>VLOOKUP(C194,'Items in Tally'!$A$2:$D$4982,2,FALSE)</f>
        <v> </v>
      </c>
      <c r="E194" s="705"/>
      <c r="F194" s="783"/>
      <c r="G194" s="5" t="s">
        <v>2332</v>
      </c>
      <c r="H194" s="1150"/>
      <c r="I194" s="1150">
        <v>20</v>
      </c>
      <c r="J194" s="1150">
        <v>18</v>
      </c>
      <c r="K194" s="401">
        <v>45741</v>
      </c>
      <c r="L194" s="133">
        <v>3.75</v>
      </c>
      <c r="M194" s="1045">
        <v>378</v>
      </c>
      <c r="N194" s="133"/>
      <c r="O194" s="6"/>
      <c r="P194" s="6"/>
      <c r="Q194" s="6"/>
      <c r="R194" s="6"/>
      <c r="S194" s="1150"/>
      <c r="T194" s="1152">
        <v>570</v>
      </c>
      <c r="U194" s="1148">
        <v>560</v>
      </c>
      <c r="V194" s="1148">
        <v>550</v>
      </c>
      <c r="W194" s="173"/>
      <c r="X194" s="7"/>
      <c r="Y194" s="1122"/>
      <c r="Z194" s="1150"/>
      <c r="AA194" s="1150"/>
      <c r="AB194" s="1045"/>
      <c r="AC194" s="48"/>
      <c r="AD194" s="1150"/>
    </row>
    <row r="195" spans="1:30" s="578" customFormat="1" ht="15.75" customHeight="1" x14ac:dyDescent="0.2">
      <c r="A195" s="171" t="s">
        <v>20</v>
      </c>
      <c r="B195" s="5" t="s">
        <v>2669</v>
      </c>
      <c r="C195" s="578" t="s">
        <v>2670</v>
      </c>
      <c r="D195" s="701" t="str">
        <f>VLOOKUP(C195,'Items in Tally'!$A$2:$D$4982,2,FALSE)</f>
        <v> </v>
      </c>
      <c r="F195" s="1149">
        <v>3</v>
      </c>
      <c r="G195" s="5" t="s">
        <v>2332</v>
      </c>
      <c r="H195" s="1150"/>
      <c r="I195" s="1150">
        <v>12</v>
      </c>
      <c r="J195" s="1150">
        <v>24</v>
      </c>
      <c r="K195" s="456">
        <v>45713</v>
      </c>
      <c r="L195" s="133">
        <v>13.33</v>
      </c>
      <c r="M195" s="1045">
        <v>1360</v>
      </c>
      <c r="N195" s="133"/>
      <c r="O195" s="6">
        <f t="shared" ref="O195:R195" si="393">IF(T195="","",T195/$M195-1)</f>
        <v>0.17647058823529416</v>
      </c>
      <c r="P195" s="6" t="str">
        <f t="shared" si="393"/>
        <v/>
      </c>
      <c r="Q195" s="6">
        <f t="shared" si="393"/>
        <v>0.13970588235294112</v>
      </c>
      <c r="R195" s="6" t="str">
        <f t="shared" si="393"/>
        <v/>
      </c>
      <c r="S195" s="1150"/>
      <c r="T195" s="1152">
        <v>1600</v>
      </c>
      <c r="U195" s="1148"/>
      <c r="V195" s="1148">
        <v>1550</v>
      </c>
      <c r="W195" s="173"/>
      <c r="X195" s="7"/>
      <c r="Y195" s="1122">
        <f>IF(T195="","",CEILING(T195*1.007,1))</f>
        <v>1612</v>
      </c>
      <c r="Z195" s="1150" t="str">
        <f t="shared" ref="Z195:AB195" si="394">IF(U195="","",CEILING(U195*1.015,1))</f>
        <v/>
      </c>
      <c r="AA195" s="1150">
        <f t="shared" si="394"/>
        <v>1574</v>
      </c>
      <c r="AB195" s="1045" t="str">
        <f t="shared" si="394"/>
        <v/>
      </c>
      <c r="AC195" s="48"/>
      <c r="AD195" s="1150"/>
    </row>
    <row r="196" spans="1:30" s="578" customFormat="1" ht="14.25" customHeight="1" x14ac:dyDescent="0.2">
      <c r="A196" s="171" t="s">
        <v>20</v>
      </c>
      <c r="B196" s="5" t="s">
        <v>2671</v>
      </c>
      <c r="C196" s="705" t="s">
        <v>2672</v>
      </c>
      <c r="D196" s="701" t="str">
        <f>VLOOKUP(C196,'Items in Tally'!$A$2:$D$4982,2,FALSE)</f>
        <v> </v>
      </c>
      <c r="E196" s="705"/>
      <c r="F196" s="783"/>
      <c r="G196" s="5" t="s">
        <v>2332</v>
      </c>
      <c r="H196" s="1150">
        <v>1500</v>
      </c>
      <c r="I196" s="1150">
        <v>15</v>
      </c>
      <c r="J196" s="1150">
        <v>15</v>
      </c>
      <c r="K196" s="456">
        <v>44764</v>
      </c>
      <c r="L196" s="133">
        <v>9.35</v>
      </c>
      <c r="M196" s="1045">
        <v>832</v>
      </c>
      <c r="N196" s="133"/>
      <c r="O196" s="6">
        <f t="shared" ref="O196:R196" si="395">IF(T196="","",T196/$M196-1)</f>
        <v>-7.4519230769230727E-2</v>
      </c>
      <c r="P196" s="6">
        <f t="shared" si="395"/>
        <v>-8.6538461538461564E-2</v>
      </c>
      <c r="Q196" s="6">
        <f t="shared" si="395"/>
        <v>-9.8557692307692291E-2</v>
      </c>
      <c r="R196" s="6" t="str">
        <f t="shared" si="395"/>
        <v/>
      </c>
      <c r="S196" s="1150"/>
      <c r="T196" s="1152">
        <v>770</v>
      </c>
      <c r="U196" s="1148">
        <v>760</v>
      </c>
      <c r="V196" s="1148">
        <v>750</v>
      </c>
      <c r="W196" s="173"/>
      <c r="X196" s="7"/>
      <c r="Y196" s="1122">
        <f t="shared" ref="Y196:AA198" si="396">IF(T196="","",CEILING(T196*1.01,1))</f>
        <v>778</v>
      </c>
      <c r="Z196" s="1150">
        <f t="shared" si="396"/>
        <v>768</v>
      </c>
      <c r="AA196" s="1150">
        <f t="shared" si="396"/>
        <v>758</v>
      </c>
      <c r="AB196" s="1045" t="str">
        <f t="shared" ref="AB196" si="397">IF(W196="","",CEILING(W196*1.015,1))</f>
        <v/>
      </c>
      <c r="AC196" s="48"/>
      <c r="AD196" s="1150"/>
    </row>
    <row r="197" spans="1:30" s="578" customFormat="1" ht="15.75" customHeight="1" x14ac:dyDescent="0.2">
      <c r="A197" s="171" t="s">
        <v>20</v>
      </c>
      <c r="B197" s="5" t="s">
        <v>2673</v>
      </c>
      <c r="C197" s="705" t="s">
        <v>2674</v>
      </c>
      <c r="D197" s="705" t="str">
        <f>VLOOKUP(C197,'Items in Tally'!$A$2:$D$4982,2,FALSE)</f>
        <v> </v>
      </c>
      <c r="E197" s="705"/>
      <c r="F197" s="783"/>
      <c r="G197" s="5" t="s">
        <v>2332</v>
      </c>
      <c r="H197" s="1150">
        <v>2500</v>
      </c>
      <c r="I197" s="1150">
        <v>32</v>
      </c>
      <c r="J197" s="1150">
        <v>20</v>
      </c>
      <c r="K197" s="456">
        <v>45375</v>
      </c>
      <c r="L197" s="133">
        <v>1.08</v>
      </c>
      <c r="M197" s="1045">
        <v>97</v>
      </c>
      <c r="N197" s="35"/>
      <c r="O197" s="6">
        <f t="shared" ref="O197:R197" si="398">IF(T197="","",T197/$M197-1)</f>
        <v>0.49484536082474229</v>
      </c>
      <c r="P197" s="6">
        <f t="shared" si="398"/>
        <v>0.39175257731958757</v>
      </c>
      <c r="Q197" s="6">
        <f t="shared" si="398"/>
        <v>0.28865979381443307</v>
      </c>
      <c r="R197" s="6">
        <f t="shared" si="398"/>
        <v>0.23711340206185572</v>
      </c>
      <c r="S197" s="1150"/>
      <c r="T197" s="1152">
        <v>145</v>
      </c>
      <c r="U197" s="1148">
        <v>135</v>
      </c>
      <c r="V197" s="1148">
        <v>125</v>
      </c>
      <c r="W197" s="173">
        <v>120</v>
      </c>
      <c r="X197" s="7"/>
      <c r="Y197" s="1122">
        <f t="shared" si="396"/>
        <v>147</v>
      </c>
      <c r="Z197" s="1150">
        <f t="shared" si="396"/>
        <v>137</v>
      </c>
      <c r="AA197" s="1150">
        <f t="shared" si="396"/>
        <v>127</v>
      </c>
      <c r="AB197" s="1045">
        <f>IF(W197="","",CEILING(W197*1.01,1))</f>
        <v>122</v>
      </c>
      <c r="AC197" s="48"/>
      <c r="AD197" s="1150"/>
    </row>
    <row r="198" spans="1:30" s="577" customFormat="1" ht="15.75" customHeight="1" x14ac:dyDescent="0.2">
      <c r="A198" s="175" t="s">
        <v>20</v>
      </c>
      <c r="B198" s="8" t="s">
        <v>2675</v>
      </c>
      <c r="C198" s="695" t="s">
        <v>2676</v>
      </c>
      <c r="D198" s="695" t="str">
        <f>VLOOKUP(C198,'Items in Tally'!$A$2:$D$4982,2,FALSE)</f>
        <v>819 PC</v>
      </c>
      <c r="E198" s="695">
        <v>1000</v>
      </c>
      <c r="F198" s="782">
        <v>1400</v>
      </c>
      <c r="G198" s="8" t="s">
        <v>2332</v>
      </c>
      <c r="H198" s="1130">
        <v>2500</v>
      </c>
      <c r="I198" s="1130">
        <v>100</v>
      </c>
      <c r="J198" s="1130">
        <v>40</v>
      </c>
      <c r="K198" s="459">
        <v>45741</v>
      </c>
      <c r="L198" s="125">
        <v>0.95</v>
      </c>
      <c r="M198" s="1154">
        <v>97</v>
      </c>
      <c r="N198" s="17"/>
      <c r="O198" s="9">
        <f t="shared" ref="O198" si="399">IF(T198="","",T198/$M198-1)</f>
        <v>0.44329896907216493</v>
      </c>
      <c r="P198" s="9">
        <f t="shared" ref="P198" si="400">IF(U198="","",U198/$M198-1)</f>
        <v>0.39175257731958757</v>
      </c>
      <c r="Q198" s="9">
        <f t="shared" ref="Q198" si="401">IF(V198="","",V198/$M198-1)</f>
        <v>0.34020618556701021</v>
      </c>
      <c r="R198" s="9" t="str">
        <f t="shared" ref="R198" si="402">IF(W198="","",W198/$M198-1)</f>
        <v/>
      </c>
      <c r="S198" s="1130"/>
      <c r="T198" s="1134">
        <v>140</v>
      </c>
      <c r="U198" s="1131">
        <v>135</v>
      </c>
      <c r="V198" s="1131">
        <v>130</v>
      </c>
      <c r="W198" s="178"/>
      <c r="X198" s="124"/>
      <c r="Y198" s="1129">
        <f t="shared" si="396"/>
        <v>142</v>
      </c>
      <c r="Z198" s="1130">
        <f t="shared" si="396"/>
        <v>137</v>
      </c>
      <c r="AA198" s="1130">
        <f t="shared" si="396"/>
        <v>132</v>
      </c>
      <c r="AB198" s="1154" t="str">
        <f t="shared" ref="AB198" si="403">IF(W198="","",CEILING(W198*1.015,1))</f>
        <v/>
      </c>
      <c r="AC198" s="47"/>
      <c r="AD198" s="1130">
        <v>125</v>
      </c>
    </row>
    <row r="199" spans="1:30" s="578" customFormat="1" ht="15.75" customHeight="1" x14ac:dyDescent="0.2">
      <c r="A199" s="171" t="s">
        <v>20</v>
      </c>
      <c r="B199" s="5" t="s">
        <v>2673</v>
      </c>
      <c r="C199" s="705" t="s">
        <v>2677</v>
      </c>
      <c r="D199" s="694" t="str">
        <f>VLOOKUP(C199,'Items in Tally'!$A$2:$D$4982,2,FALSE)</f>
        <v>46 PC</v>
      </c>
      <c r="E199" s="705"/>
      <c r="F199" s="783"/>
      <c r="G199" s="5" t="s">
        <v>2330</v>
      </c>
      <c r="H199" s="1150">
        <v>2500</v>
      </c>
      <c r="I199" s="1150">
        <v>25</v>
      </c>
      <c r="J199" s="1150">
        <v>13</v>
      </c>
      <c r="K199" s="401">
        <v>45436</v>
      </c>
      <c r="L199" s="133">
        <v>1.3</v>
      </c>
      <c r="M199" s="1045">
        <v>117</v>
      </c>
      <c r="N199" s="39"/>
      <c r="O199" s="6">
        <f t="shared" ref="O199:R199" si="404">IF(T199="","",T199/$M199-1)</f>
        <v>0.23931623931623935</v>
      </c>
      <c r="P199" s="6">
        <f t="shared" si="404"/>
        <v>0.15384615384615374</v>
      </c>
      <c r="Q199" s="6">
        <f t="shared" si="404"/>
        <v>0.11111111111111116</v>
      </c>
      <c r="R199" s="6" t="str">
        <f t="shared" si="404"/>
        <v/>
      </c>
      <c r="S199" s="1150"/>
      <c r="T199" s="1152">
        <v>145</v>
      </c>
      <c r="U199" s="1148">
        <v>135</v>
      </c>
      <c r="V199" s="1148">
        <v>130</v>
      </c>
      <c r="W199" s="173"/>
      <c r="X199" s="7"/>
      <c r="Y199" s="1122">
        <f t="shared" ref="Y199:AB199" si="405">IF(T199="","",CEILING(T199*1.015,1))</f>
        <v>148</v>
      </c>
      <c r="Z199" s="1150">
        <f t="shared" si="405"/>
        <v>138</v>
      </c>
      <c r="AA199" s="609">
        <f t="shared" si="405"/>
        <v>132</v>
      </c>
      <c r="AB199" s="1045" t="str">
        <f t="shared" si="405"/>
        <v/>
      </c>
      <c r="AC199" s="48"/>
      <c r="AD199" s="1150"/>
    </row>
    <row r="200" spans="1:30" s="577" customFormat="1" ht="15.75" customHeight="1" x14ac:dyDescent="0.2">
      <c r="A200" s="175" t="s">
        <v>20</v>
      </c>
      <c r="B200" s="8" t="s">
        <v>2678</v>
      </c>
      <c r="C200" s="695" t="s">
        <v>2679</v>
      </c>
      <c r="D200" s="695" t="str">
        <f>VLOOKUP(C200,'Items in Tally'!$A$2:$D$4982,2,FALSE)</f>
        <v>2 PC</v>
      </c>
      <c r="E200" s="695">
        <v>50</v>
      </c>
      <c r="F200" s="782">
        <v>52</v>
      </c>
      <c r="G200" s="8" t="s">
        <v>2332</v>
      </c>
      <c r="H200" s="1130"/>
      <c r="I200" s="1130">
        <v>4</v>
      </c>
      <c r="J200" s="1130">
        <v>22</v>
      </c>
      <c r="K200" s="459">
        <v>45682</v>
      </c>
      <c r="L200" s="125">
        <v>15.5</v>
      </c>
      <c r="M200" s="1154">
        <v>1467</v>
      </c>
      <c r="N200" s="1130"/>
      <c r="O200" s="9"/>
      <c r="P200" s="9"/>
      <c r="Q200" s="9"/>
      <c r="R200" s="9"/>
      <c r="S200" s="1130"/>
      <c r="T200" s="1134">
        <v>1700</v>
      </c>
      <c r="U200" s="1131"/>
      <c r="V200" s="1131">
        <v>1650</v>
      </c>
      <c r="W200" s="178"/>
      <c r="X200" s="124"/>
      <c r="Y200" s="1129">
        <f>IF(T200="","",CEILING(T200*1.006,1))</f>
        <v>1711</v>
      </c>
      <c r="Z200" s="1130" t="str">
        <f>IF(U200="","",CEILING(U200*1.01,1))</f>
        <v/>
      </c>
      <c r="AA200" s="1130">
        <f>IF(V200="","",CEILING(V200*1.006,1))</f>
        <v>1660</v>
      </c>
      <c r="AB200" s="1154"/>
      <c r="AC200" s="47"/>
      <c r="AD200" s="1130">
        <v>1650</v>
      </c>
    </row>
    <row r="201" spans="1:30" s="577" customFormat="1" ht="15.75" customHeight="1" x14ac:dyDescent="0.2">
      <c r="A201" s="175" t="s">
        <v>20</v>
      </c>
      <c r="B201" s="8" t="s">
        <v>2680</v>
      </c>
      <c r="C201" s="695" t="s">
        <v>2681</v>
      </c>
      <c r="D201" s="695" t="str">
        <f>VLOOKUP(C201,'Items in Tally'!$A$2:$D$4982,2,FALSE)</f>
        <v>945 PC</v>
      </c>
      <c r="E201" s="695">
        <v>750</v>
      </c>
      <c r="F201" s="782">
        <v>1175</v>
      </c>
      <c r="G201" s="8" t="s">
        <v>2327</v>
      </c>
      <c r="H201" s="1130">
        <v>1500</v>
      </c>
      <c r="I201" s="1130">
        <v>18</v>
      </c>
      <c r="J201" s="1130">
        <v>15</v>
      </c>
      <c r="K201" s="405">
        <v>45741</v>
      </c>
      <c r="L201" s="125">
        <v>2.5499999999999998</v>
      </c>
      <c r="M201" s="1154">
        <v>262</v>
      </c>
      <c r="N201" s="1130"/>
      <c r="O201" s="9">
        <f>IF(T201="","",T201/$M201-1)</f>
        <v>0.16412213740458026</v>
      </c>
      <c r="P201" s="9">
        <f>IF(U201="","",U201/$M201-1)</f>
        <v>0.12595419847328237</v>
      </c>
      <c r="Q201" s="9">
        <f>IF(V201="","",V201/$M201-1)</f>
        <v>9.1603053435114434E-2</v>
      </c>
      <c r="R201" s="9">
        <f>IF(W201="","",W201/$M201-1)</f>
        <v>8.0152671755725269E-2</v>
      </c>
      <c r="S201" s="1130"/>
      <c r="T201" s="1134">
        <v>305</v>
      </c>
      <c r="U201" s="1131">
        <v>295</v>
      </c>
      <c r="V201" s="1131">
        <v>286</v>
      </c>
      <c r="W201" s="178">
        <v>283</v>
      </c>
      <c r="X201" s="124"/>
      <c r="Y201" s="1129">
        <f>IF(T201="","",CEILING(T201*1.005,1))</f>
        <v>307</v>
      </c>
      <c r="Z201" s="1130">
        <f>IF(U201="","",CEILING(U201*1.005,1))</f>
        <v>297</v>
      </c>
      <c r="AA201" s="643">
        <f>IF(V201="","",CEILING(V201*1.005,1))</f>
        <v>288</v>
      </c>
      <c r="AB201" s="1154">
        <f>IF(W201="","",CEILING(W201*1.005,1))</f>
        <v>285</v>
      </c>
      <c r="AC201" s="47"/>
      <c r="AD201" s="1130">
        <v>283</v>
      </c>
    </row>
    <row r="202" spans="1:30" s="577" customFormat="1" ht="15.75" customHeight="1" x14ac:dyDescent="0.2">
      <c r="A202" s="175" t="s">
        <v>20</v>
      </c>
      <c r="B202" s="8" t="s">
        <v>2682</v>
      </c>
      <c r="C202" s="695" t="s">
        <v>2683</v>
      </c>
      <c r="D202" s="695" t="str">
        <f>VLOOKUP(C202,'Items in Tally'!$A$2:$D$4982,2,FALSE)</f>
        <v>336 PC</v>
      </c>
      <c r="E202" s="695">
        <v>400</v>
      </c>
      <c r="F202" s="782">
        <v>420</v>
      </c>
      <c r="G202" s="8" t="s">
        <v>2330</v>
      </c>
      <c r="H202" s="1130">
        <v>1500</v>
      </c>
      <c r="I202" s="1130">
        <v>15</v>
      </c>
      <c r="J202" s="1130">
        <v>15</v>
      </c>
      <c r="K202" s="405">
        <v>45741</v>
      </c>
      <c r="L202" s="125">
        <v>2.67</v>
      </c>
      <c r="M202" s="1154">
        <v>274</v>
      </c>
      <c r="N202" s="1130"/>
      <c r="O202" s="9">
        <f t="shared" ref="O202:R202" si="406">IF(T202="","",T202/$M202-1)</f>
        <v>0.16788321167883202</v>
      </c>
      <c r="P202" s="9">
        <f t="shared" si="406"/>
        <v>0.13138686131386867</v>
      </c>
      <c r="Q202" s="9">
        <f t="shared" si="406"/>
        <v>0.1058394160583942</v>
      </c>
      <c r="R202" s="9" t="str">
        <f t="shared" si="406"/>
        <v/>
      </c>
      <c r="S202" s="1130"/>
      <c r="T202" s="1134">
        <v>320</v>
      </c>
      <c r="U202" s="1131">
        <v>310</v>
      </c>
      <c r="V202" s="1131">
        <v>303</v>
      </c>
      <c r="W202" s="178"/>
      <c r="X202" s="124"/>
      <c r="Y202" s="1129">
        <f t="shared" ref="Y202:AA207" si="407">IF(T202="","",CEILING(T202*1.005,1))</f>
        <v>322</v>
      </c>
      <c r="Z202" s="1130">
        <f t="shared" si="407"/>
        <v>312</v>
      </c>
      <c r="AA202" s="643">
        <f t="shared" si="407"/>
        <v>305</v>
      </c>
      <c r="AB202" s="1154" t="str">
        <f t="shared" ref="AB202" si="408">IF(W202="","",CEILING(W202*1.015,1))</f>
        <v/>
      </c>
      <c r="AC202" s="47"/>
      <c r="AD202" s="1130"/>
    </row>
    <row r="203" spans="1:30" s="577" customFormat="1" ht="15.75" customHeight="1" x14ac:dyDescent="0.2">
      <c r="A203" s="175" t="s">
        <v>20</v>
      </c>
      <c r="B203" s="8" t="s">
        <v>2682</v>
      </c>
      <c r="C203" s="695" t="s">
        <v>2684</v>
      </c>
      <c r="D203" s="695" t="str">
        <f>VLOOKUP(C203,'Items in Tally'!$A$2:$D$4982,2,FALSE)</f>
        <v>233 PC</v>
      </c>
      <c r="E203" s="695">
        <v>300</v>
      </c>
      <c r="F203" s="782">
        <v>320</v>
      </c>
      <c r="G203" s="8" t="s">
        <v>2332</v>
      </c>
      <c r="H203" s="1130">
        <v>1500</v>
      </c>
      <c r="I203" s="1130">
        <v>15</v>
      </c>
      <c r="J203" s="1130">
        <v>15</v>
      </c>
      <c r="K203" s="405">
        <v>45682</v>
      </c>
      <c r="L203" s="125">
        <v>2.7</v>
      </c>
      <c r="M203" s="1154">
        <v>285</v>
      </c>
      <c r="N203" s="1130"/>
      <c r="O203" s="9">
        <f t="shared" ref="O203:R203" si="409">IF(T203="","",T203/$M203-1)</f>
        <v>0.12280701754385959</v>
      </c>
      <c r="P203" s="9">
        <f t="shared" si="409"/>
        <v>8.7719298245614086E-2</v>
      </c>
      <c r="Q203" s="9">
        <f t="shared" si="409"/>
        <v>6.315789473684208E-2</v>
      </c>
      <c r="R203" s="9" t="str">
        <f t="shared" si="409"/>
        <v/>
      </c>
      <c r="S203" s="1130"/>
      <c r="T203" s="1134">
        <v>320</v>
      </c>
      <c r="U203" s="1131">
        <v>310</v>
      </c>
      <c r="V203" s="1131">
        <v>303</v>
      </c>
      <c r="W203" s="178"/>
      <c r="X203" s="124"/>
      <c r="Y203" s="1129">
        <f t="shared" si="407"/>
        <v>322</v>
      </c>
      <c r="Z203" s="1130">
        <f t="shared" si="407"/>
        <v>312</v>
      </c>
      <c r="AA203" s="643">
        <f t="shared" si="407"/>
        <v>305</v>
      </c>
      <c r="AB203" s="1154" t="str">
        <f t="shared" ref="AB203" si="410">IF(W203="","",CEILING(W203*1.015,1))</f>
        <v/>
      </c>
      <c r="AC203" s="47"/>
      <c r="AD203" s="1130"/>
    </row>
    <row r="204" spans="1:30" s="577" customFormat="1" ht="15.75" customHeight="1" x14ac:dyDescent="0.2">
      <c r="A204" s="175" t="s">
        <v>20</v>
      </c>
      <c r="B204" s="8" t="s">
        <v>2685</v>
      </c>
      <c r="C204" s="695" t="s">
        <v>2686</v>
      </c>
      <c r="D204" s="695" t="str">
        <f>VLOOKUP(C204,'Items in Tally'!$A$2:$D$4982,2,FALSE)</f>
        <v>4093 PC</v>
      </c>
      <c r="E204" s="695">
        <v>1000</v>
      </c>
      <c r="F204" s="782">
        <v>5000</v>
      </c>
      <c r="G204" s="8" t="s">
        <v>2327</v>
      </c>
      <c r="H204" s="1130"/>
      <c r="I204" s="1130">
        <v>18</v>
      </c>
      <c r="J204" s="1130">
        <v>18</v>
      </c>
      <c r="K204" s="459">
        <v>45772</v>
      </c>
      <c r="L204" s="125">
        <v>2.5099999999999998</v>
      </c>
      <c r="M204" s="1154">
        <v>256</v>
      </c>
      <c r="N204" s="1130"/>
      <c r="O204" s="9"/>
      <c r="P204" s="9"/>
      <c r="Q204" s="9"/>
      <c r="R204" s="9"/>
      <c r="S204" s="1130"/>
      <c r="T204" s="1134">
        <v>315</v>
      </c>
      <c r="U204" s="1131">
        <v>305</v>
      </c>
      <c r="V204" s="1131">
        <v>298</v>
      </c>
      <c r="W204" s="178">
        <v>295</v>
      </c>
      <c r="X204" s="124"/>
      <c r="Y204" s="1129">
        <f t="shared" si="407"/>
        <v>317</v>
      </c>
      <c r="Z204" s="1130">
        <f t="shared" si="407"/>
        <v>307</v>
      </c>
      <c r="AA204" s="643">
        <f t="shared" si="407"/>
        <v>300</v>
      </c>
      <c r="AB204" s="1154">
        <f>IF(W204="","",CEILING(W204*1.005,1))</f>
        <v>297</v>
      </c>
      <c r="AC204" s="47"/>
      <c r="AD204" s="1130">
        <v>298</v>
      </c>
    </row>
    <row r="205" spans="1:30" s="577" customFormat="1" ht="15.75" customHeight="1" x14ac:dyDescent="0.2">
      <c r="A205" s="175" t="s">
        <v>20</v>
      </c>
      <c r="B205" s="8" t="s">
        <v>2685</v>
      </c>
      <c r="C205" s="695" t="s">
        <v>2687</v>
      </c>
      <c r="D205" s="695" t="str">
        <f>VLOOKUP(C205,'Items in Tally'!$A$2:$D$4982,2,FALSE)</f>
        <v>405 PC</v>
      </c>
      <c r="E205" s="695">
        <v>300</v>
      </c>
      <c r="F205" s="782">
        <v>600</v>
      </c>
      <c r="G205" s="8" t="s">
        <v>2332</v>
      </c>
      <c r="H205" s="1130"/>
      <c r="I205" s="1130">
        <v>15</v>
      </c>
      <c r="J205" s="1130">
        <v>15</v>
      </c>
      <c r="K205" s="459">
        <v>45772</v>
      </c>
      <c r="L205" s="125">
        <v>2.65</v>
      </c>
      <c r="M205" s="1154">
        <v>270</v>
      </c>
      <c r="N205" s="1130"/>
      <c r="O205" s="9"/>
      <c r="P205" s="9"/>
      <c r="Q205" s="9"/>
      <c r="R205" s="9"/>
      <c r="S205" s="1130"/>
      <c r="T205" s="1134">
        <v>335</v>
      </c>
      <c r="U205" s="1131">
        <v>325</v>
      </c>
      <c r="V205" s="1131">
        <v>317</v>
      </c>
      <c r="W205" s="178"/>
      <c r="X205" s="124"/>
      <c r="Y205" s="1129">
        <f t="shared" si="407"/>
        <v>337</v>
      </c>
      <c r="Z205" s="1130">
        <f t="shared" si="407"/>
        <v>327</v>
      </c>
      <c r="AA205" s="643">
        <f t="shared" si="407"/>
        <v>319</v>
      </c>
      <c r="AB205" s="1154" t="str">
        <f>IF(W205="","",CEILING(W205*1.005,1))</f>
        <v/>
      </c>
      <c r="AC205" s="47"/>
      <c r="AD205" s="1130"/>
    </row>
    <row r="206" spans="1:30" s="577" customFormat="1" ht="15.75" customHeight="1" x14ac:dyDescent="0.2">
      <c r="A206" s="175" t="s">
        <v>20</v>
      </c>
      <c r="B206" s="8" t="s">
        <v>2688</v>
      </c>
      <c r="C206" s="695" t="s">
        <v>2687</v>
      </c>
      <c r="D206" s="695" t="str">
        <f>VLOOKUP(C206,'Items in Tally'!$A$2:$D$4982,2,FALSE)</f>
        <v>405 PC</v>
      </c>
      <c r="E206" s="695">
        <v>350</v>
      </c>
      <c r="F206" s="782">
        <v>350</v>
      </c>
      <c r="G206" s="8" t="s">
        <v>2689</v>
      </c>
      <c r="H206" s="1130"/>
      <c r="I206" s="1130">
        <v>15</v>
      </c>
      <c r="J206" s="1130">
        <v>15</v>
      </c>
      <c r="K206" s="459">
        <v>45772</v>
      </c>
      <c r="L206" s="125">
        <v>2.65</v>
      </c>
      <c r="M206" s="1154">
        <v>270</v>
      </c>
      <c r="N206" s="1130"/>
      <c r="O206" s="9"/>
      <c r="P206" s="9"/>
      <c r="Q206" s="9"/>
      <c r="R206" s="9"/>
      <c r="S206" s="1130"/>
      <c r="T206" s="1134">
        <v>337</v>
      </c>
      <c r="U206" s="1131">
        <v>325</v>
      </c>
      <c r="V206" s="1131">
        <v>317</v>
      </c>
      <c r="W206" s="178"/>
      <c r="X206" s="124"/>
      <c r="Y206" s="1129">
        <f t="shared" si="407"/>
        <v>339</v>
      </c>
      <c r="Z206" s="1130">
        <f t="shared" si="407"/>
        <v>327</v>
      </c>
      <c r="AA206" s="643">
        <f t="shared" si="407"/>
        <v>319</v>
      </c>
      <c r="AB206" s="1154" t="str">
        <f>IF(W206="","",CEILING(W206*1.005,1))</f>
        <v/>
      </c>
      <c r="AC206" s="47"/>
      <c r="AD206" s="1130"/>
    </row>
    <row r="207" spans="1:30" s="578" customFormat="1" ht="15.75" customHeight="1" x14ac:dyDescent="0.2">
      <c r="A207" s="171" t="s">
        <v>20</v>
      </c>
      <c r="B207" s="5" t="s">
        <v>2685</v>
      </c>
      <c r="C207" s="705" t="s">
        <v>2690</v>
      </c>
      <c r="D207" s="694" t="str">
        <f>VLOOKUP(C207,'Items in Tally'!$A$2:$D$4982,2,FALSE)</f>
        <v> </v>
      </c>
      <c r="E207" s="705"/>
      <c r="F207" s="783"/>
      <c r="G207" s="5" t="s">
        <v>2330</v>
      </c>
      <c r="H207" s="1150"/>
      <c r="I207" s="1150">
        <v>15</v>
      </c>
      <c r="J207" s="1150">
        <v>15</v>
      </c>
      <c r="K207" s="456">
        <v>45467</v>
      </c>
      <c r="L207" s="133">
        <v>3</v>
      </c>
      <c r="M207" s="1045">
        <v>278</v>
      </c>
      <c r="N207" s="1150"/>
      <c r="O207" s="6"/>
      <c r="P207" s="6"/>
      <c r="Q207" s="6"/>
      <c r="R207" s="6"/>
      <c r="S207" s="1150"/>
      <c r="T207" s="1152">
        <v>335</v>
      </c>
      <c r="U207" s="1148">
        <v>325</v>
      </c>
      <c r="V207" s="1148">
        <v>315</v>
      </c>
      <c r="W207" s="173"/>
      <c r="X207" s="7"/>
      <c r="Y207" s="1122">
        <f t="shared" si="407"/>
        <v>337</v>
      </c>
      <c r="Z207" s="1150">
        <f t="shared" si="407"/>
        <v>327</v>
      </c>
      <c r="AA207" s="609">
        <f t="shared" si="407"/>
        <v>317</v>
      </c>
      <c r="AB207" s="1045" t="str">
        <f>IF(W207="","",CEILING(W207*1.005,1))</f>
        <v/>
      </c>
      <c r="AC207" s="48"/>
      <c r="AD207" s="1150"/>
    </row>
    <row r="208" spans="1:30" s="578" customFormat="1" ht="15.75" customHeight="1" x14ac:dyDescent="0.2">
      <c r="A208" s="171" t="s">
        <v>20</v>
      </c>
      <c r="B208" s="5" t="s">
        <v>2691</v>
      </c>
      <c r="C208" s="705" t="s">
        <v>2692</v>
      </c>
      <c r="D208" s="705" t="str">
        <f>VLOOKUP(C208,'Items in Tally'!$A$2:$D$4982,2,FALSE)</f>
        <v>1 PC</v>
      </c>
      <c r="E208" s="705"/>
      <c r="F208" s="783">
        <v>1</v>
      </c>
      <c r="G208" s="5" t="s">
        <v>2332</v>
      </c>
      <c r="H208" s="1150">
        <v>7400</v>
      </c>
      <c r="I208" s="1150">
        <v>8</v>
      </c>
      <c r="J208" s="1150">
        <v>20</v>
      </c>
      <c r="K208" s="456">
        <v>45682</v>
      </c>
      <c r="L208" s="133">
        <v>3.45</v>
      </c>
      <c r="M208" s="1045">
        <v>363</v>
      </c>
      <c r="N208" s="1150"/>
      <c r="O208" s="6">
        <f t="shared" ref="O208:R208" si="411">IF(T208="","",T208/$M208-1)</f>
        <v>0.14325068870523405</v>
      </c>
      <c r="P208" s="6" t="str">
        <f t="shared" si="411"/>
        <v/>
      </c>
      <c r="Q208" s="6">
        <f t="shared" si="411"/>
        <v>0.11570247933884303</v>
      </c>
      <c r="R208" s="6" t="str">
        <f t="shared" si="411"/>
        <v/>
      </c>
      <c r="S208" s="1150"/>
      <c r="T208" s="1152">
        <v>415</v>
      </c>
      <c r="U208" s="1148"/>
      <c r="V208" s="1148">
        <v>405</v>
      </c>
      <c r="W208" s="173"/>
      <c r="X208" s="7"/>
      <c r="Y208" s="1122">
        <f t="shared" ref="Y208:Y213" si="412">IF(T208="","",CEILING(T208*1.01,1))</f>
        <v>420</v>
      </c>
      <c r="Z208" s="1150" t="str">
        <f t="shared" ref="Z208:Z213" si="413">IF(U208="","",CEILING(U208*1.005,1))</f>
        <v/>
      </c>
      <c r="AA208" s="609">
        <f t="shared" ref="AA208:AA213" si="414">IF(V208="","",CEILING(V208*1.01,1))</f>
        <v>410</v>
      </c>
      <c r="AB208" s="1045" t="str">
        <f t="shared" ref="AB208" si="415">IF(W208="","",CEILING(W208*1.015,1))</f>
        <v/>
      </c>
      <c r="AC208" s="48"/>
      <c r="AD208" s="1150"/>
    </row>
    <row r="209" spans="1:30" s="578" customFormat="1" ht="15.75" customHeight="1" x14ac:dyDescent="0.2">
      <c r="A209" s="171" t="s">
        <v>20</v>
      </c>
      <c r="B209" s="5" t="s">
        <v>2693</v>
      </c>
      <c r="C209" s="705" t="s">
        <v>2694</v>
      </c>
      <c r="D209" s="701" t="str">
        <f>VLOOKUP(C209,'Items in Tally'!$A$2:$D$4982,2,FALSE)</f>
        <v> </v>
      </c>
      <c r="E209" s="705"/>
      <c r="F209" s="783"/>
      <c r="G209" s="5" t="s">
        <v>2332</v>
      </c>
      <c r="H209" s="1150"/>
      <c r="I209" s="1150">
        <v>8</v>
      </c>
      <c r="J209" s="1150">
        <v>20</v>
      </c>
      <c r="K209" s="456">
        <v>45589</v>
      </c>
      <c r="L209" s="133">
        <v>2.8</v>
      </c>
      <c r="M209" s="1045">
        <v>274</v>
      </c>
      <c r="N209" s="1150"/>
      <c r="O209" s="6"/>
      <c r="P209" s="6"/>
      <c r="Q209" s="6"/>
      <c r="R209" s="6"/>
      <c r="S209" s="1150"/>
      <c r="T209" s="1152">
        <v>330</v>
      </c>
      <c r="U209" s="1148"/>
      <c r="V209" s="1148">
        <v>315</v>
      </c>
      <c r="W209" s="173"/>
      <c r="X209" s="7"/>
      <c r="Y209" s="1122">
        <f t="shared" si="412"/>
        <v>334</v>
      </c>
      <c r="Z209" s="1150" t="str">
        <f t="shared" si="413"/>
        <v/>
      </c>
      <c r="AA209" s="609">
        <f t="shared" si="414"/>
        <v>319</v>
      </c>
      <c r="AB209" s="1045"/>
      <c r="AC209" s="48"/>
      <c r="AD209" s="1150"/>
    </row>
    <row r="210" spans="1:30" s="577" customFormat="1" ht="15.75" customHeight="1" x14ac:dyDescent="0.2">
      <c r="A210" s="175" t="s">
        <v>20</v>
      </c>
      <c r="B210" s="8" t="s">
        <v>2695</v>
      </c>
      <c r="C210" s="694" t="s">
        <v>2696</v>
      </c>
      <c r="D210" s="694" t="str">
        <f>VLOOKUP(C210,'Items in Tally'!$A$2:$D$4982,2,FALSE)</f>
        <v>30 PC</v>
      </c>
      <c r="E210" s="694">
        <v>50</v>
      </c>
      <c r="F210" s="785">
        <v>24</v>
      </c>
      <c r="G210" s="8" t="s">
        <v>2332</v>
      </c>
      <c r="H210" s="1130"/>
      <c r="I210" s="833">
        <v>8</v>
      </c>
      <c r="J210" s="833">
        <v>22</v>
      </c>
      <c r="K210" s="459">
        <v>45772</v>
      </c>
      <c r="L210" s="125">
        <v>3.1</v>
      </c>
      <c r="M210" s="1154">
        <v>313</v>
      </c>
      <c r="N210" s="1130"/>
      <c r="O210" s="9"/>
      <c r="P210" s="9"/>
      <c r="Q210" s="9"/>
      <c r="R210" s="9"/>
      <c r="S210" s="1130"/>
      <c r="T210" s="1134">
        <v>390</v>
      </c>
      <c r="U210" s="1131"/>
      <c r="V210" s="1131">
        <v>375</v>
      </c>
      <c r="W210" s="178"/>
      <c r="X210" s="124"/>
      <c r="Y210" s="1129">
        <f t="shared" si="412"/>
        <v>394</v>
      </c>
      <c r="Z210" s="1130" t="str">
        <f t="shared" si="413"/>
        <v/>
      </c>
      <c r="AA210" s="1130">
        <f t="shared" si="414"/>
        <v>379</v>
      </c>
      <c r="AB210" s="1154"/>
      <c r="AC210" s="47"/>
      <c r="AD210" s="1130"/>
    </row>
    <row r="211" spans="1:30" s="578" customFormat="1" ht="15.75" customHeight="1" x14ac:dyDescent="0.2">
      <c r="A211" s="171" t="s">
        <v>20</v>
      </c>
      <c r="B211" s="5" t="s">
        <v>2697</v>
      </c>
      <c r="C211" s="705" t="s">
        <v>2698</v>
      </c>
      <c r="D211" s="701" t="str">
        <f>VLOOKUP(C211,'Items in Tally'!$A$2:$D$4982,2,FALSE)</f>
        <v>-14 PC</v>
      </c>
      <c r="E211" s="705"/>
      <c r="F211" s="783">
        <v>1</v>
      </c>
      <c r="G211" s="5" t="s">
        <v>2332</v>
      </c>
      <c r="H211" s="1150">
        <v>13700</v>
      </c>
      <c r="I211" s="1150">
        <v>8</v>
      </c>
      <c r="J211" s="1150">
        <v>20</v>
      </c>
      <c r="K211" s="456">
        <v>45650</v>
      </c>
      <c r="L211" s="133">
        <v>4</v>
      </c>
      <c r="M211" s="1045">
        <v>421</v>
      </c>
      <c r="N211" s="1150"/>
      <c r="O211" s="6"/>
      <c r="P211" s="6"/>
      <c r="Q211" s="6"/>
      <c r="R211" s="6"/>
      <c r="S211" s="1150"/>
      <c r="T211" s="1152">
        <v>470</v>
      </c>
      <c r="U211" s="1148"/>
      <c r="V211" s="1148">
        <v>460</v>
      </c>
      <c r="W211" s="173"/>
      <c r="X211" s="7"/>
      <c r="Y211" s="1122">
        <f t="shared" si="412"/>
        <v>475</v>
      </c>
      <c r="Z211" s="1150" t="str">
        <f t="shared" si="413"/>
        <v/>
      </c>
      <c r="AA211" s="609">
        <f t="shared" si="414"/>
        <v>465</v>
      </c>
      <c r="AB211" s="1045"/>
      <c r="AC211" s="48"/>
      <c r="AD211" s="1150"/>
    </row>
    <row r="212" spans="1:30" s="578" customFormat="1" ht="15.75" customHeight="1" x14ac:dyDescent="0.2">
      <c r="A212" s="171" t="s">
        <v>20</v>
      </c>
      <c r="B212" s="5" t="s">
        <v>2699</v>
      </c>
      <c r="C212" s="705" t="s">
        <v>2698</v>
      </c>
      <c r="D212" s="701" t="str">
        <f>VLOOKUP(C212,'Items in Tally'!$A$2:$D$4982,2,FALSE)</f>
        <v>-14 PC</v>
      </c>
      <c r="E212" s="705"/>
      <c r="F212" s="783"/>
      <c r="G212" s="5" t="s">
        <v>2332</v>
      </c>
      <c r="H212" s="1150">
        <v>13700</v>
      </c>
      <c r="I212" s="1150">
        <v>8</v>
      </c>
      <c r="J212" s="1150">
        <v>20</v>
      </c>
      <c r="K212" s="456">
        <v>45589</v>
      </c>
      <c r="L212" s="133">
        <v>3.3</v>
      </c>
      <c r="M212" s="1045">
        <v>323</v>
      </c>
      <c r="N212" s="1150"/>
      <c r="O212" s="6"/>
      <c r="P212" s="6"/>
      <c r="Q212" s="6"/>
      <c r="R212" s="6"/>
      <c r="S212" s="1150"/>
      <c r="T212" s="1152">
        <v>385</v>
      </c>
      <c r="U212" s="1148"/>
      <c r="V212" s="1148">
        <v>370</v>
      </c>
      <c r="W212" s="173"/>
      <c r="X212" s="7"/>
      <c r="Y212" s="1122">
        <f t="shared" si="412"/>
        <v>389</v>
      </c>
      <c r="Z212" s="1150" t="str">
        <f t="shared" si="413"/>
        <v/>
      </c>
      <c r="AA212" s="609">
        <f t="shared" si="414"/>
        <v>374</v>
      </c>
      <c r="AB212" s="1045"/>
      <c r="AC212" s="48"/>
      <c r="AD212" s="1150"/>
    </row>
    <row r="213" spans="1:30" s="577" customFormat="1" ht="15.75" customHeight="1" x14ac:dyDescent="0.2">
      <c r="A213" s="175" t="s">
        <v>20</v>
      </c>
      <c r="B213" s="8" t="s">
        <v>2700</v>
      </c>
      <c r="C213" s="695" t="s">
        <v>2701</v>
      </c>
      <c r="D213" s="694" t="str">
        <f>VLOOKUP(C213,'Items in Tally'!$A$2:$D$4982,2,FALSE)</f>
        <v>34 PC</v>
      </c>
      <c r="E213" s="695">
        <v>100</v>
      </c>
      <c r="F213" s="782">
        <v>15</v>
      </c>
      <c r="G213" s="8" t="s">
        <v>2332</v>
      </c>
      <c r="H213" s="1130"/>
      <c r="I213" s="833">
        <v>8</v>
      </c>
      <c r="J213" s="833">
        <v>22</v>
      </c>
      <c r="K213" s="459">
        <v>45772</v>
      </c>
      <c r="L213" s="125">
        <v>3.4</v>
      </c>
      <c r="M213" s="1154">
        <v>343</v>
      </c>
      <c r="N213" s="1130"/>
      <c r="O213" s="9"/>
      <c r="P213" s="9"/>
      <c r="Q213" s="9"/>
      <c r="R213" s="9"/>
      <c r="S213" s="1130"/>
      <c r="T213" s="1134">
        <v>440</v>
      </c>
      <c r="U213" s="1131"/>
      <c r="V213" s="1131">
        <v>425</v>
      </c>
      <c r="W213" s="178"/>
      <c r="X213" s="124"/>
      <c r="Y213" s="1129">
        <f t="shared" si="412"/>
        <v>445</v>
      </c>
      <c r="Z213" s="1130" t="str">
        <f t="shared" si="413"/>
        <v/>
      </c>
      <c r="AA213" s="643">
        <f t="shared" si="414"/>
        <v>430</v>
      </c>
      <c r="AB213" s="1154"/>
      <c r="AC213" s="47"/>
      <c r="AD213" s="1130"/>
    </row>
    <row r="214" spans="1:30" s="578" customFormat="1" ht="15.75" customHeight="1" x14ac:dyDescent="0.2">
      <c r="A214" s="171"/>
      <c r="B214" s="5" t="s">
        <v>2702</v>
      </c>
      <c r="D214" s="701" t="e">
        <f>VLOOKUP(C214,'Items in Tally'!$A$2:$D$4982,2,FALSE)</f>
        <v>#N/A</v>
      </c>
      <c r="F214" s="1149"/>
      <c r="G214" s="5"/>
      <c r="H214" s="1150"/>
      <c r="I214" s="1150"/>
      <c r="J214" s="1150"/>
      <c r="K214" s="456"/>
      <c r="L214" s="133"/>
      <c r="M214" s="1045"/>
      <c r="N214" s="1150"/>
      <c r="O214" s="6"/>
      <c r="P214" s="6"/>
      <c r="Q214" s="6"/>
      <c r="R214" s="6"/>
      <c r="S214" s="1150"/>
      <c r="T214" s="1152"/>
      <c r="U214" s="1148"/>
      <c r="V214" s="1148"/>
      <c r="W214" s="173"/>
      <c r="X214" s="7"/>
      <c r="Y214" s="1122"/>
      <c r="Z214" s="1150"/>
      <c r="AA214" s="1150"/>
      <c r="AB214" s="1045"/>
      <c r="AC214" s="48"/>
      <c r="AD214" s="1150"/>
    </row>
    <row r="215" spans="1:30" s="652" customFormat="1" ht="15.75" customHeight="1" x14ac:dyDescent="0.2">
      <c r="A215" s="649" t="s">
        <v>20</v>
      </c>
      <c r="B215" s="650" t="s">
        <v>2703</v>
      </c>
      <c r="C215" s="709" t="s">
        <v>2704</v>
      </c>
      <c r="D215" s="709" t="str">
        <f>VLOOKUP(C215,'Items in Tally'!$A$2:$D$4982,2,FALSE)</f>
        <v>164 PC</v>
      </c>
      <c r="E215" s="709">
        <v>200</v>
      </c>
      <c r="F215" s="781">
        <v>38</v>
      </c>
      <c r="G215" s="650" t="s">
        <v>2327</v>
      </c>
      <c r="H215" s="823"/>
      <c r="I215" s="823">
        <v>20</v>
      </c>
      <c r="J215" s="823">
        <v>18</v>
      </c>
      <c r="K215" s="680">
        <v>45741</v>
      </c>
      <c r="L215" s="681">
        <v>2.38</v>
      </c>
      <c r="M215" s="809">
        <v>240</v>
      </c>
      <c r="N215" s="823"/>
      <c r="O215" s="651"/>
      <c r="P215" s="651"/>
      <c r="Q215" s="651"/>
      <c r="R215" s="651"/>
      <c r="S215" s="823"/>
      <c r="T215" s="825">
        <v>300</v>
      </c>
      <c r="U215" s="827">
        <v>290</v>
      </c>
      <c r="V215" s="827">
        <v>280</v>
      </c>
      <c r="W215" s="669"/>
      <c r="X215" s="682"/>
      <c r="Y215" s="826">
        <f>IF(T215="","",CEILING(T215*1.01,1))</f>
        <v>303</v>
      </c>
      <c r="Z215" s="823">
        <f>IF(U215="","",CEILING(U215*1.015,1))</f>
        <v>295</v>
      </c>
      <c r="AA215" s="823">
        <f>IF(V215="","",CEILING(V215*1.01,1))</f>
        <v>283</v>
      </c>
      <c r="AB215" s="809"/>
      <c r="AC215" s="683"/>
      <c r="AD215" s="823"/>
    </row>
    <row r="216" spans="1:30" s="652" customFormat="1" ht="15.75" customHeight="1" x14ac:dyDescent="0.2">
      <c r="A216" s="649" t="s">
        <v>20</v>
      </c>
      <c r="B216" s="650" t="s">
        <v>2703</v>
      </c>
      <c r="C216" s="709" t="s">
        <v>2704</v>
      </c>
      <c r="D216" s="694" t="str">
        <f>VLOOKUP(C216,'Items in Tally'!$A$2:$D$4982,2,FALSE)</f>
        <v>164 PC</v>
      </c>
      <c r="E216" s="709">
        <v>400</v>
      </c>
      <c r="F216" s="781">
        <v>320</v>
      </c>
      <c r="G216" s="650" t="s">
        <v>2332</v>
      </c>
      <c r="H216" s="823"/>
      <c r="I216" s="823">
        <v>20</v>
      </c>
      <c r="J216" s="823">
        <v>18</v>
      </c>
      <c r="K216" s="680">
        <v>45741</v>
      </c>
      <c r="L216" s="681">
        <v>2.48</v>
      </c>
      <c r="M216" s="809">
        <v>254</v>
      </c>
      <c r="N216" s="823"/>
      <c r="O216" s="651"/>
      <c r="P216" s="651"/>
      <c r="Q216" s="651"/>
      <c r="R216" s="651"/>
      <c r="S216" s="823"/>
      <c r="T216" s="825">
        <v>315</v>
      </c>
      <c r="U216" s="827">
        <v>305</v>
      </c>
      <c r="V216" s="827">
        <v>295</v>
      </c>
      <c r="W216" s="669"/>
      <c r="X216" s="682"/>
      <c r="Y216" s="826">
        <f>IF(T216="","",CEILING(T216*1.01,1))</f>
        <v>319</v>
      </c>
      <c r="Z216" s="823">
        <f>IF(U216="","",CEILING(U216*1.015,1))</f>
        <v>310</v>
      </c>
      <c r="AA216" s="823">
        <f>IF(V216="","",CEILING(V216*1.01,1))</f>
        <v>298</v>
      </c>
      <c r="AB216" s="809"/>
      <c r="AC216" s="683"/>
      <c r="AD216" s="823">
        <v>295</v>
      </c>
    </row>
    <row r="217" spans="1:30" s="578" customFormat="1" ht="15.75" customHeight="1" x14ac:dyDescent="0.2">
      <c r="A217" s="171" t="s">
        <v>20</v>
      </c>
      <c r="B217" s="5" t="s">
        <v>2705</v>
      </c>
      <c r="C217" s="705" t="s">
        <v>2706</v>
      </c>
      <c r="D217" s="694" t="str">
        <f>VLOOKUP(C217,'Items in Tally'!$A$2:$D$4982,2,FALSE)</f>
        <v> </v>
      </c>
      <c r="E217" s="705">
        <v>12</v>
      </c>
      <c r="F217" s="783"/>
      <c r="G217" s="5" t="s">
        <v>2332</v>
      </c>
      <c r="H217" s="1150"/>
      <c r="I217" s="1150">
        <v>8</v>
      </c>
      <c r="J217" s="1150">
        <v>16</v>
      </c>
      <c r="K217" s="456">
        <v>45682</v>
      </c>
      <c r="L217" s="133">
        <v>9.8800000000000008</v>
      </c>
      <c r="M217" s="1045">
        <v>1035</v>
      </c>
      <c r="N217" s="1150"/>
      <c r="O217" s="6"/>
      <c r="P217" s="6"/>
      <c r="Q217" s="6"/>
      <c r="R217" s="6"/>
      <c r="S217" s="1150"/>
      <c r="T217" s="1152">
        <v>1125</v>
      </c>
      <c r="U217" s="1148"/>
      <c r="V217" s="1148">
        <v>1095</v>
      </c>
      <c r="W217" s="173"/>
      <c r="X217" s="7"/>
      <c r="Y217" s="1122">
        <f>IF(T217="","",CEILING(T217*1.008,1))</f>
        <v>1134</v>
      </c>
      <c r="Z217" s="1150" t="str">
        <f>IF(U217="","",CEILING(U217*1.015,1))</f>
        <v/>
      </c>
      <c r="AA217" s="1150">
        <f>IF(V217="","",CEILING(V217*1.008,1))</f>
        <v>1104</v>
      </c>
      <c r="AB217" s="1045"/>
      <c r="AC217" s="48"/>
      <c r="AD217" s="1150"/>
    </row>
    <row r="218" spans="1:30" s="578" customFormat="1" ht="15.75" customHeight="1" x14ac:dyDescent="0.2">
      <c r="A218" s="171"/>
      <c r="B218" s="730" t="s">
        <v>2707</v>
      </c>
      <c r="D218" s="694" t="e">
        <f>VLOOKUP(C218,'Items in Tally'!$A$2:$D$4982,2,FALSE)</f>
        <v>#N/A</v>
      </c>
      <c r="F218" s="1149"/>
      <c r="G218" s="5"/>
      <c r="H218" s="1150"/>
      <c r="I218" s="1150"/>
      <c r="J218" s="1150"/>
      <c r="K218" s="456"/>
      <c r="L218" s="133"/>
      <c r="M218" s="1045"/>
      <c r="N218" s="1150"/>
      <c r="O218" s="6"/>
      <c r="P218" s="6"/>
      <c r="Q218" s="6"/>
      <c r="R218" s="6"/>
      <c r="S218" s="1150"/>
      <c r="T218" s="1152"/>
      <c r="U218" s="1148"/>
      <c r="V218" s="1148"/>
      <c r="W218" s="173"/>
      <c r="X218" s="7"/>
      <c r="Y218" s="1122"/>
      <c r="Z218" s="1150"/>
      <c r="AA218" s="1150"/>
      <c r="AB218" s="1045"/>
      <c r="AC218" s="48"/>
      <c r="AD218" s="1150"/>
    </row>
    <row r="219" spans="1:30" s="577" customFormat="1" ht="15.75" customHeight="1" x14ac:dyDescent="0.2">
      <c r="A219" s="175" t="s">
        <v>20</v>
      </c>
      <c r="B219" s="1068" t="s">
        <v>2708</v>
      </c>
      <c r="C219" s="695" t="s">
        <v>2709</v>
      </c>
      <c r="D219" s="695" t="str">
        <f>VLOOKUP(C219,'Items in Tally'!$A$2:$D$4982,2,FALSE)</f>
        <v>95 PC</v>
      </c>
      <c r="E219" s="695">
        <v>100</v>
      </c>
      <c r="F219" s="782">
        <v>200</v>
      </c>
      <c r="G219" s="8" t="s">
        <v>2327</v>
      </c>
      <c r="H219" s="1130">
        <v>3050</v>
      </c>
      <c r="I219" s="1130">
        <v>10</v>
      </c>
      <c r="J219" s="1130">
        <v>15</v>
      </c>
      <c r="K219" s="459">
        <v>45772</v>
      </c>
      <c r="L219" s="125">
        <v>2.85</v>
      </c>
      <c r="M219" s="1154">
        <v>290</v>
      </c>
      <c r="N219" s="1130"/>
      <c r="O219" s="9">
        <f t="shared" ref="O219" si="416">IF(T219="","",T219/$M219-1)</f>
        <v>0.15517241379310343</v>
      </c>
      <c r="P219" s="9" t="str">
        <f t="shared" ref="P219" si="417">IF(U219="","",U219/$M219-1)</f>
        <v/>
      </c>
      <c r="Q219" s="9">
        <f t="shared" ref="Q219" si="418">IF(V219="","",V219/$M219-1)</f>
        <v>0.10344827586206895</v>
      </c>
      <c r="R219" s="9" t="str">
        <f t="shared" ref="R219" si="419">IF(W219="","",W219/$M219-1)</f>
        <v/>
      </c>
      <c r="S219" s="1130"/>
      <c r="T219" s="1134">
        <v>335</v>
      </c>
      <c r="U219" s="1131"/>
      <c r="V219" s="1131">
        <v>320</v>
      </c>
      <c r="W219" s="178"/>
      <c r="X219" s="124"/>
      <c r="Y219" s="1129">
        <f>IF(T219="","",CEILING(T219*1.01,1))</f>
        <v>339</v>
      </c>
      <c r="Z219" s="1130" t="str">
        <f>IF(U219="","",CEILING(U219*1.015,1))</f>
        <v/>
      </c>
      <c r="AA219" s="1130">
        <f>IF(V219="","",CEILING(V219*1.01,1))</f>
        <v>324</v>
      </c>
      <c r="AB219" s="1154"/>
      <c r="AC219" s="47"/>
      <c r="AD219" s="1130"/>
    </row>
    <row r="220" spans="1:30" s="577" customFormat="1" ht="15.75" customHeight="1" x14ac:dyDescent="0.2">
      <c r="A220" s="175" t="s">
        <v>20</v>
      </c>
      <c r="B220" s="1067" t="s">
        <v>2708</v>
      </c>
      <c r="C220" s="695" t="s">
        <v>2709</v>
      </c>
      <c r="D220" s="695" t="str">
        <f>VLOOKUP(C220,'Items in Tally'!$A$2:$D$4982,2,FALSE)</f>
        <v>95 PC</v>
      </c>
      <c r="E220" s="695">
        <v>800</v>
      </c>
      <c r="F220" s="782">
        <v>1515</v>
      </c>
      <c r="G220" s="8" t="s">
        <v>2332</v>
      </c>
      <c r="H220" s="1130">
        <v>3050</v>
      </c>
      <c r="I220" s="1130">
        <v>15</v>
      </c>
      <c r="J220" s="1130">
        <v>22</v>
      </c>
      <c r="K220" s="459">
        <v>45772</v>
      </c>
      <c r="L220" s="125">
        <v>2.96</v>
      </c>
      <c r="M220" s="1154">
        <v>300</v>
      </c>
      <c r="N220" s="1130"/>
      <c r="O220" s="9">
        <f t="shared" ref="O220:O225" si="420">IF(T220="","",T220/$M220-1)</f>
        <v>0.14999999999999991</v>
      </c>
      <c r="P220" s="9" t="str">
        <f t="shared" ref="P220:P225" si="421">IF(U220="","",U220/$M220-1)</f>
        <v/>
      </c>
      <c r="Q220" s="9">
        <f t="shared" ref="Q220:R225" si="422">IF(V220="","",V220/$M220-1)</f>
        <v>0.1166666666666667</v>
      </c>
      <c r="R220" s="9">
        <f t="shared" si="422"/>
        <v>0.10000000000000009</v>
      </c>
      <c r="S220" s="1130"/>
      <c r="T220" s="1134">
        <v>345</v>
      </c>
      <c r="U220" s="1131"/>
      <c r="V220" s="1131">
        <v>335</v>
      </c>
      <c r="W220" s="173">
        <v>330</v>
      </c>
      <c r="X220" s="124"/>
      <c r="Y220" s="1129">
        <f>IF(T220="","",CEILING(T220*1.01,1))</f>
        <v>349</v>
      </c>
      <c r="Z220" s="1130" t="str">
        <f>IF(U220="","",CEILING(U220*1.015,1))</f>
        <v/>
      </c>
      <c r="AA220" s="1130">
        <f>IF(V220="","",CEILING(V220*1.01,1))</f>
        <v>339</v>
      </c>
      <c r="AB220" s="1154">
        <f>IF(W220="","",CEILING(W220*1.01,1))</f>
        <v>334</v>
      </c>
      <c r="AC220" s="47"/>
      <c r="AD220" s="1130"/>
    </row>
    <row r="221" spans="1:30" s="652" customFormat="1" ht="15" customHeight="1" x14ac:dyDescent="0.2">
      <c r="A221" s="649" t="s">
        <v>20</v>
      </c>
      <c r="B221" s="650" t="s">
        <v>2710</v>
      </c>
      <c r="C221" s="709" t="s">
        <v>2711</v>
      </c>
      <c r="D221" s="694" t="str">
        <f>VLOOKUP(C221,'Items in Tally'!$A$2:$D$4982,2,FALSE)</f>
        <v>316 PC</v>
      </c>
      <c r="E221" s="709"/>
      <c r="F221" s="781">
        <v>100</v>
      </c>
      <c r="G221" s="650" t="s">
        <v>2327</v>
      </c>
      <c r="H221" s="823">
        <v>9700</v>
      </c>
      <c r="I221" s="823">
        <v>10</v>
      </c>
      <c r="J221" s="823">
        <v>15</v>
      </c>
      <c r="K221" s="680">
        <v>45772</v>
      </c>
      <c r="L221" s="681">
        <v>4.25</v>
      </c>
      <c r="M221" s="809">
        <v>431</v>
      </c>
      <c r="N221" s="823"/>
      <c r="O221" s="651">
        <f t="shared" ref="O221:R222" si="423">IF(T221="","",T221/$M221-1)</f>
        <v>0.14849187935034802</v>
      </c>
      <c r="P221" s="651" t="str">
        <f t="shared" si="423"/>
        <v/>
      </c>
      <c r="Q221" s="651">
        <f t="shared" si="423"/>
        <v>0.11368909512761016</v>
      </c>
      <c r="R221" s="651" t="str">
        <f t="shared" si="423"/>
        <v/>
      </c>
      <c r="S221" s="823"/>
      <c r="T221" s="825">
        <v>495</v>
      </c>
      <c r="U221" s="827"/>
      <c r="V221" s="827">
        <v>480</v>
      </c>
      <c r="W221" s="669"/>
      <c r="X221" s="682"/>
      <c r="Y221" s="826">
        <f>IF(T221="","",CEILING(T221*1.01,1))</f>
        <v>500</v>
      </c>
      <c r="Z221" s="823" t="str">
        <f>IF(U221="","",CEILING(U221*1.015,1))</f>
        <v/>
      </c>
      <c r="AA221" s="823">
        <f>IF(V221="","",CEILING(V221*1.01,1))</f>
        <v>485</v>
      </c>
      <c r="AB221" s="809"/>
      <c r="AC221" s="683"/>
      <c r="AD221" s="823"/>
    </row>
    <row r="222" spans="1:30" ht="15.75" customHeight="1" x14ac:dyDescent="0.2">
      <c r="A222" s="165" t="s">
        <v>20</v>
      </c>
      <c r="B222" s="1" t="s">
        <v>2710</v>
      </c>
      <c r="C222" s="714" t="s">
        <v>2711</v>
      </c>
      <c r="D222" s="694" t="str">
        <f>VLOOKUP(C222,'Items in Tally'!$A$2:$D$4982,2,FALSE)</f>
        <v>316 PC</v>
      </c>
      <c r="E222" s="714">
        <v>300</v>
      </c>
      <c r="F222" s="1077">
        <v>910</v>
      </c>
      <c r="G222" s="1" t="s">
        <v>2332</v>
      </c>
      <c r="H222" s="1133">
        <v>9700</v>
      </c>
      <c r="I222" s="1133">
        <v>10</v>
      </c>
      <c r="J222" s="1133">
        <v>17</v>
      </c>
      <c r="K222" s="1078">
        <v>45772</v>
      </c>
      <c r="L222" s="14">
        <v>4.3600000000000003</v>
      </c>
      <c r="M222" s="166">
        <v>442</v>
      </c>
      <c r="N222" s="1133"/>
      <c r="O222" s="3">
        <f t="shared" si="423"/>
        <v>0.13122171945701355</v>
      </c>
      <c r="P222" s="3" t="str">
        <f t="shared" si="423"/>
        <v/>
      </c>
      <c r="Q222" s="3">
        <f t="shared" si="423"/>
        <v>9.7285067873303266E-2</v>
      </c>
      <c r="R222" s="3">
        <f t="shared" si="423"/>
        <v>8.5972850678732948E-2</v>
      </c>
      <c r="S222" s="1133"/>
      <c r="T222" s="169">
        <v>500</v>
      </c>
      <c r="U222" s="1135"/>
      <c r="V222" s="1135">
        <v>485</v>
      </c>
      <c r="W222" s="168">
        <v>480</v>
      </c>
      <c r="X222" s="18"/>
      <c r="Y222" s="1132">
        <f>IF(T222="","",CEILING(T222*1.01,1))</f>
        <v>505</v>
      </c>
      <c r="Z222" s="1133" t="str">
        <f>IF(U222="","",CEILING(U222*1.015,1))</f>
        <v/>
      </c>
      <c r="AA222" s="1133">
        <f>IF(V222="","",CEILING(V222*1.01,1))</f>
        <v>490</v>
      </c>
      <c r="AB222" s="166"/>
      <c r="AC222" s="22"/>
      <c r="AD222" s="1133"/>
    </row>
    <row r="223" spans="1:30" s="577" customFormat="1" ht="15.75" customHeight="1" x14ac:dyDescent="0.2">
      <c r="A223" s="175"/>
      <c r="B223" s="5" t="s">
        <v>2712</v>
      </c>
      <c r="D223" s="694" t="e">
        <f>VLOOKUP(C223,'Items in Tally'!$A$2:$D$4982,2,FALSE)</f>
        <v>#N/A</v>
      </c>
      <c r="F223" s="867"/>
      <c r="G223" s="8"/>
      <c r="H223" s="1130"/>
      <c r="I223" s="1130"/>
      <c r="J223" s="1130"/>
      <c r="K223" s="459"/>
      <c r="L223" s="125"/>
      <c r="M223" s="1154"/>
      <c r="N223" s="1130"/>
      <c r="O223" s="9"/>
      <c r="P223" s="9"/>
      <c r="Q223" s="9"/>
      <c r="R223" s="9"/>
      <c r="S223" s="1130"/>
      <c r="T223" s="1134"/>
      <c r="U223" s="1131"/>
      <c r="V223" s="1131"/>
      <c r="W223" s="178"/>
      <c r="X223" s="124"/>
      <c r="Y223" s="1129"/>
      <c r="Z223" s="1130"/>
      <c r="AA223" s="1130"/>
      <c r="AB223" s="1154"/>
      <c r="AC223" s="47"/>
      <c r="AD223" s="1130"/>
    </row>
    <row r="224" spans="1:30" s="578" customFormat="1" ht="15.75" customHeight="1" x14ac:dyDescent="0.2">
      <c r="A224" s="171" t="s">
        <v>20</v>
      </c>
      <c r="B224" s="5" t="s">
        <v>2713</v>
      </c>
      <c r="C224" s="705" t="s">
        <v>2714</v>
      </c>
      <c r="D224" s="694" t="str">
        <f>VLOOKUP(C224,'Items in Tally'!$A$2:$D$4982,2,FALSE)</f>
        <v>69 PC</v>
      </c>
      <c r="E224" s="705">
        <v>300</v>
      </c>
      <c r="F224" s="783">
        <v>600</v>
      </c>
      <c r="G224" s="5" t="s">
        <v>2332</v>
      </c>
      <c r="H224" s="1150">
        <v>2500</v>
      </c>
      <c r="I224" s="1150">
        <v>30</v>
      </c>
      <c r="J224" s="1150">
        <v>12</v>
      </c>
      <c r="K224" s="456">
        <v>45772</v>
      </c>
      <c r="L224" s="133">
        <v>0.86</v>
      </c>
      <c r="M224" s="1045">
        <v>88</v>
      </c>
      <c r="N224" s="1150"/>
      <c r="O224" s="6">
        <f t="shared" si="420"/>
        <v>0.53409090909090917</v>
      </c>
      <c r="P224" s="6">
        <f t="shared" si="421"/>
        <v>0.36363636363636354</v>
      </c>
      <c r="Q224" s="6">
        <f t="shared" si="422"/>
        <v>0.25</v>
      </c>
      <c r="R224" s="6">
        <f t="shared" si="422"/>
        <v>0.19318181818181812</v>
      </c>
      <c r="S224" s="1150"/>
      <c r="T224" s="1152">
        <v>135</v>
      </c>
      <c r="U224" s="1148">
        <v>120</v>
      </c>
      <c r="V224" s="1148">
        <v>110</v>
      </c>
      <c r="W224" s="173">
        <v>105</v>
      </c>
      <c r="X224" s="7"/>
      <c r="Y224" s="1122">
        <f t="shared" ref="Y224:AA225" si="424">IF(T224="","",CEILING(T224*1.01,1))</f>
        <v>137</v>
      </c>
      <c r="Z224" s="1150">
        <f t="shared" si="424"/>
        <v>122</v>
      </c>
      <c r="AA224" s="1150">
        <f t="shared" si="424"/>
        <v>112</v>
      </c>
      <c r="AB224" s="1045">
        <f t="shared" ref="AB224" si="425">IF(W224="","",CEILING(W224*1.015,1))</f>
        <v>107</v>
      </c>
      <c r="AC224" s="48"/>
      <c r="AD224" s="1150"/>
    </row>
    <row r="225" spans="1:30" s="577" customFormat="1" ht="15.75" customHeight="1" x14ac:dyDescent="0.2">
      <c r="A225" s="175" t="s">
        <v>20</v>
      </c>
      <c r="B225" s="8" t="s">
        <v>2715</v>
      </c>
      <c r="C225" s="695" t="s">
        <v>2716</v>
      </c>
      <c r="D225" s="695" t="str">
        <f>VLOOKUP(C225,'Items in Tally'!$A$2:$D$4982,2,FALSE)</f>
        <v>1835 PC</v>
      </c>
      <c r="E225" s="695">
        <v>2000</v>
      </c>
      <c r="F225" s="782">
        <v>4000</v>
      </c>
      <c r="G225" s="8" t="s">
        <v>2717</v>
      </c>
      <c r="H225" s="1130">
        <v>5000</v>
      </c>
      <c r="I225" s="1130">
        <v>30</v>
      </c>
      <c r="J225" s="1130">
        <v>12</v>
      </c>
      <c r="K225" s="459">
        <v>45772</v>
      </c>
      <c r="L225" s="125">
        <v>1.2</v>
      </c>
      <c r="M225" s="1154">
        <v>122</v>
      </c>
      <c r="N225" s="1130"/>
      <c r="O225" s="9">
        <f t="shared" si="420"/>
        <v>0.43442622950819665</v>
      </c>
      <c r="P225" s="9">
        <f t="shared" si="421"/>
        <v>0.31147540983606548</v>
      </c>
      <c r="Q225" s="9">
        <f t="shared" si="422"/>
        <v>0.22950819672131151</v>
      </c>
      <c r="R225" s="9">
        <f t="shared" si="422"/>
        <v>0.18852459016393452</v>
      </c>
      <c r="S225" s="1130"/>
      <c r="T225" s="1134">
        <v>175</v>
      </c>
      <c r="U225" s="1131">
        <v>160</v>
      </c>
      <c r="V225" s="1131">
        <v>150</v>
      </c>
      <c r="W225" s="178">
        <v>145</v>
      </c>
      <c r="X225" s="124"/>
      <c r="Y225" s="1129">
        <f t="shared" si="424"/>
        <v>177</v>
      </c>
      <c r="Z225" s="1130">
        <f t="shared" si="424"/>
        <v>162</v>
      </c>
      <c r="AA225" s="1130">
        <f t="shared" si="424"/>
        <v>152</v>
      </c>
      <c r="AB225" s="1154"/>
      <c r="AC225" s="47"/>
      <c r="AD225" s="1130"/>
    </row>
    <row r="226" spans="1:30" s="578" customFormat="1" ht="15.75" customHeight="1" x14ac:dyDescent="0.2">
      <c r="A226" s="171" t="s">
        <v>20</v>
      </c>
      <c r="B226" s="5" t="s">
        <v>2718</v>
      </c>
      <c r="C226" s="705" t="s">
        <v>2719</v>
      </c>
      <c r="D226" s="701" t="str">
        <f>VLOOKUP(C226,'Items in Tally'!$A$2:$D$4982,2,FALSE)</f>
        <v> </v>
      </c>
      <c r="E226" s="705"/>
      <c r="F226" s="783">
        <v>12</v>
      </c>
      <c r="G226" s="5" t="s">
        <v>2332</v>
      </c>
      <c r="H226" s="1150"/>
      <c r="I226" s="1150">
        <v>13</v>
      </c>
      <c r="J226" s="1150">
        <v>40</v>
      </c>
      <c r="K226" s="456">
        <v>45682</v>
      </c>
      <c r="L226" s="133">
        <v>37.799999999999997</v>
      </c>
      <c r="M226" s="1045">
        <v>3575</v>
      </c>
      <c r="N226" s="1150"/>
      <c r="O226" s="6"/>
      <c r="P226" s="6"/>
      <c r="Q226" s="6"/>
      <c r="R226" s="6"/>
      <c r="S226" s="1150"/>
      <c r="T226" s="1152">
        <v>2000</v>
      </c>
      <c r="U226" s="1148"/>
      <c r="V226" s="1148">
        <v>1800</v>
      </c>
      <c r="W226" s="173"/>
      <c r="X226" s="7"/>
      <c r="Y226" s="1122">
        <f t="shared" ref="Y226:Y232" si="426">IF(T226="","",CEILING(T226*1.005,1))</f>
        <v>2010</v>
      </c>
      <c r="Z226" s="1150" t="str">
        <f>IF(U226="","",CEILING(U226*1.01,1))</f>
        <v/>
      </c>
      <c r="AA226" s="1150">
        <f t="shared" ref="AA226:AA232" si="427">IF(V226="","",CEILING(V226*1.005,1))</f>
        <v>1809</v>
      </c>
      <c r="AB226" s="1045"/>
      <c r="AC226" s="48"/>
      <c r="AD226" s="1150"/>
    </row>
    <row r="227" spans="1:30" s="652" customFormat="1" ht="15.75" customHeight="1" x14ac:dyDescent="0.2">
      <c r="A227" s="649" t="s">
        <v>20</v>
      </c>
      <c r="B227" s="650" t="s">
        <v>2720</v>
      </c>
      <c r="C227" s="709" t="s">
        <v>2721</v>
      </c>
      <c r="D227" s="709" t="str">
        <f>VLOOKUP(C227,'Items in Tally'!$A$2:$D$4982,2,FALSE)</f>
        <v>136 PC</v>
      </c>
      <c r="E227" s="709">
        <v>350</v>
      </c>
      <c r="F227" s="781">
        <v>160</v>
      </c>
      <c r="G227" s="650" t="s">
        <v>2327</v>
      </c>
      <c r="H227" s="823"/>
      <c r="I227" s="823">
        <v>18</v>
      </c>
      <c r="J227" s="823">
        <v>20</v>
      </c>
      <c r="K227" s="687">
        <v>45741</v>
      </c>
      <c r="L227" s="681">
        <v>2.58</v>
      </c>
      <c r="M227" s="809">
        <v>265</v>
      </c>
      <c r="N227" s="823"/>
      <c r="O227" s="651"/>
      <c r="P227" s="651"/>
      <c r="Q227" s="651"/>
      <c r="R227" s="651"/>
      <c r="S227" s="823"/>
      <c r="T227" s="825">
        <v>315</v>
      </c>
      <c r="U227" s="827">
        <v>305</v>
      </c>
      <c r="V227" s="827">
        <v>295</v>
      </c>
      <c r="W227" s="669">
        <v>290</v>
      </c>
      <c r="X227" s="682"/>
      <c r="Y227" s="826">
        <f t="shared" si="426"/>
        <v>317</v>
      </c>
      <c r="Z227" s="823">
        <f t="shared" ref="Z227:Z232" si="428">IF(U227="","",CEILING(U227*1.005,1))</f>
        <v>307</v>
      </c>
      <c r="AA227" s="788">
        <f t="shared" si="427"/>
        <v>297</v>
      </c>
      <c r="AB227" s="809">
        <f t="shared" ref="AB227:AB232" si="429">IF(W227="","",CEILING(W227*1.005,1))</f>
        <v>292</v>
      </c>
      <c r="AC227" s="683"/>
      <c r="AD227" s="823">
        <v>285</v>
      </c>
    </row>
    <row r="228" spans="1:30" s="577" customFormat="1" ht="15.75" customHeight="1" x14ac:dyDescent="0.2">
      <c r="A228" s="175" t="s">
        <v>20</v>
      </c>
      <c r="B228" s="8" t="s">
        <v>2720</v>
      </c>
      <c r="C228" s="695" t="s">
        <v>2721</v>
      </c>
      <c r="D228" s="695" t="str">
        <f>VLOOKUP(C228,'Items in Tally'!$A$2:$D$4982,2,FALSE)</f>
        <v>136 PC</v>
      </c>
      <c r="E228" s="695">
        <v>200</v>
      </c>
      <c r="F228" s="782">
        <v>318</v>
      </c>
      <c r="G228" s="8" t="s">
        <v>2332</v>
      </c>
      <c r="H228" s="1130"/>
      <c r="I228" s="1130">
        <v>15</v>
      </c>
      <c r="J228" s="1130">
        <v>18</v>
      </c>
      <c r="K228" s="405">
        <v>45682</v>
      </c>
      <c r="L228" s="125">
        <v>2.7</v>
      </c>
      <c r="M228" s="1154">
        <v>284</v>
      </c>
      <c r="N228" s="1130"/>
      <c r="O228" s="9"/>
      <c r="P228" s="9"/>
      <c r="Q228" s="9"/>
      <c r="R228" s="9"/>
      <c r="S228" s="1130"/>
      <c r="T228" s="1134">
        <v>325</v>
      </c>
      <c r="U228" s="1131">
        <v>315</v>
      </c>
      <c r="V228" s="1131">
        <v>305</v>
      </c>
      <c r="W228" s="178"/>
      <c r="X228" s="124"/>
      <c r="Y228" s="1129">
        <f t="shared" si="426"/>
        <v>327</v>
      </c>
      <c r="Z228" s="1130">
        <f t="shared" si="428"/>
        <v>317</v>
      </c>
      <c r="AA228" s="643">
        <f t="shared" si="427"/>
        <v>307</v>
      </c>
      <c r="AB228" s="1154" t="str">
        <f t="shared" si="429"/>
        <v/>
      </c>
      <c r="AC228" s="47"/>
      <c r="AD228" s="1130"/>
    </row>
    <row r="229" spans="1:30" s="577" customFormat="1" ht="15.75" customHeight="1" x14ac:dyDescent="0.2">
      <c r="A229" s="175" t="s">
        <v>20</v>
      </c>
      <c r="B229" s="8" t="s">
        <v>2720</v>
      </c>
      <c r="C229" s="695" t="s">
        <v>2722</v>
      </c>
      <c r="D229" s="695" t="str">
        <f>VLOOKUP(C229,'Items in Tally'!$A$2:$D$4982,2,FALSE)</f>
        <v>166 PC</v>
      </c>
      <c r="E229" s="695">
        <v>350</v>
      </c>
      <c r="F229" s="782">
        <v>200</v>
      </c>
      <c r="G229" s="8" t="s">
        <v>2330</v>
      </c>
      <c r="H229" s="1130"/>
      <c r="I229" s="1130">
        <v>15</v>
      </c>
      <c r="J229" s="1130">
        <v>18</v>
      </c>
      <c r="K229" s="405">
        <v>45741</v>
      </c>
      <c r="L229" s="125">
        <v>2.7</v>
      </c>
      <c r="M229" s="1154">
        <v>277</v>
      </c>
      <c r="N229" s="1130"/>
      <c r="O229" s="9"/>
      <c r="P229" s="9"/>
      <c r="Q229" s="9"/>
      <c r="R229" s="9"/>
      <c r="S229" s="1130"/>
      <c r="T229" s="1134">
        <v>325</v>
      </c>
      <c r="U229" s="1131">
        <v>315</v>
      </c>
      <c r="V229" s="1131">
        <v>305</v>
      </c>
      <c r="W229" s="178"/>
      <c r="X229" s="124"/>
      <c r="Y229" s="1129">
        <f t="shared" si="426"/>
        <v>327</v>
      </c>
      <c r="Z229" s="1130">
        <f t="shared" si="428"/>
        <v>317</v>
      </c>
      <c r="AA229" s="643">
        <f t="shared" si="427"/>
        <v>307</v>
      </c>
      <c r="AB229" s="1154" t="str">
        <f t="shared" si="429"/>
        <v/>
      </c>
      <c r="AC229" s="47"/>
      <c r="AD229" s="1130"/>
    </row>
    <row r="230" spans="1:30" s="577" customFormat="1" ht="15.75" customHeight="1" x14ac:dyDescent="0.2">
      <c r="A230" s="175" t="s">
        <v>20</v>
      </c>
      <c r="B230" s="8" t="s">
        <v>2723</v>
      </c>
      <c r="C230" s="695" t="s">
        <v>2721</v>
      </c>
      <c r="D230" s="695" t="str">
        <f>VLOOKUP(C230,'Items in Tally'!$A$2:$D$4982,2,FALSE)</f>
        <v>136 PC</v>
      </c>
      <c r="E230" s="695">
        <v>350</v>
      </c>
      <c r="F230" s="782">
        <v>700</v>
      </c>
      <c r="G230" s="8" t="s">
        <v>2327</v>
      </c>
      <c r="H230" s="1130"/>
      <c r="I230" s="1130">
        <v>18</v>
      </c>
      <c r="J230" s="1130">
        <v>18</v>
      </c>
      <c r="K230" s="459">
        <v>45772</v>
      </c>
      <c r="L230" s="125">
        <v>2.5499999999999998</v>
      </c>
      <c r="M230" s="1154">
        <v>260</v>
      </c>
      <c r="N230" s="1130"/>
      <c r="O230" s="9"/>
      <c r="P230" s="9"/>
      <c r="Q230" s="9"/>
      <c r="R230" s="9"/>
      <c r="S230" s="1130"/>
      <c r="T230" s="1134">
        <v>320</v>
      </c>
      <c r="U230" s="1131">
        <v>310</v>
      </c>
      <c r="V230" s="1131">
        <v>300</v>
      </c>
      <c r="W230" s="178">
        <v>297</v>
      </c>
      <c r="X230" s="124"/>
      <c r="Y230" s="1129">
        <f t="shared" si="426"/>
        <v>322</v>
      </c>
      <c r="Z230" s="1130">
        <f t="shared" si="428"/>
        <v>312</v>
      </c>
      <c r="AA230" s="643">
        <f t="shared" si="427"/>
        <v>302</v>
      </c>
      <c r="AB230" s="1154">
        <f t="shared" si="429"/>
        <v>299</v>
      </c>
      <c r="AC230" s="47"/>
      <c r="AD230" s="1130"/>
    </row>
    <row r="231" spans="1:30" s="577" customFormat="1" ht="15.75" customHeight="1" x14ac:dyDescent="0.2">
      <c r="A231" s="175" t="s">
        <v>20</v>
      </c>
      <c r="B231" s="8" t="s">
        <v>2724</v>
      </c>
      <c r="C231" s="695"/>
      <c r="D231" s="695" t="e">
        <f>VLOOKUP(C231,'Items in Tally'!$A$2:$D$4982,2,FALSE)</f>
        <v>#N/A</v>
      </c>
      <c r="E231" s="695">
        <v>300</v>
      </c>
      <c r="F231" s="782">
        <v>313</v>
      </c>
      <c r="G231" s="8" t="s">
        <v>2332</v>
      </c>
      <c r="H231" s="1130"/>
      <c r="I231" s="1130">
        <v>15</v>
      </c>
      <c r="J231" s="1130">
        <v>16</v>
      </c>
      <c r="K231" s="459">
        <v>45713</v>
      </c>
      <c r="L231" s="125">
        <v>2.73</v>
      </c>
      <c r="M231" s="1154">
        <v>289</v>
      </c>
      <c r="N231" s="1130"/>
      <c r="O231" s="9"/>
      <c r="P231" s="9"/>
      <c r="Q231" s="9"/>
      <c r="R231" s="9"/>
      <c r="S231" s="1130"/>
      <c r="T231" s="1134">
        <v>340</v>
      </c>
      <c r="U231" s="1131">
        <v>330</v>
      </c>
      <c r="V231" s="1131">
        <v>317</v>
      </c>
      <c r="W231" s="178"/>
      <c r="X231" s="124"/>
      <c r="Y231" s="1129">
        <f t="shared" si="426"/>
        <v>342</v>
      </c>
      <c r="Z231" s="1130">
        <f t="shared" si="428"/>
        <v>332</v>
      </c>
      <c r="AA231" s="643">
        <f t="shared" si="427"/>
        <v>319</v>
      </c>
      <c r="AB231" s="1154" t="str">
        <f t="shared" si="429"/>
        <v/>
      </c>
      <c r="AC231" s="47"/>
      <c r="AD231" s="1130"/>
    </row>
    <row r="232" spans="1:30" s="577" customFormat="1" ht="15.75" customHeight="1" x14ac:dyDescent="0.2">
      <c r="A232" s="175" t="s">
        <v>20</v>
      </c>
      <c r="B232" s="8" t="s">
        <v>2725</v>
      </c>
      <c r="C232" s="695"/>
      <c r="D232" s="695" t="e">
        <f>VLOOKUP(C232,'Items in Tally'!$A$2:$D$4982,2,FALSE)</f>
        <v>#N/A</v>
      </c>
      <c r="E232" s="695">
        <v>300</v>
      </c>
      <c r="F232" s="782">
        <v>210</v>
      </c>
      <c r="G232" s="8" t="s">
        <v>2689</v>
      </c>
      <c r="H232" s="1130"/>
      <c r="I232" s="1130">
        <v>15</v>
      </c>
      <c r="J232" s="1130">
        <v>16</v>
      </c>
      <c r="K232" s="459">
        <v>45772</v>
      </c>
      <c r="L232" s="125">
        <v>2.65</v>
      </c>
      <c r="M232" s="1154">
        <v>270</v>
      </c>
      <c r="N232" s="1130"/>
      <c r="O232" s="9"/>
      <c r="P232" s="9"/>
      <c r="Q232" s="9"/>
      <c r="R232" s="9"/>
      <c r="S232" s="1130"/>
      <c r="T232" s="1134">
        <v>340</v>
      </c>
      <c r="U232" s="1131">
        <v>330</v>
      </c>
      <c r="V232" s="1131">
        <v>317</v>
      </c>
      <c r="W232" s="178"/>
      <c r="X232" s="124"/>
      <c r="Y232" s="1129">
        <f t="shared" si="426"/>
        <v>342</v>
      </c>
      <c r="Z232" s="1130">
        <f t="shared" si="428"/>
        <v>332</v>
      </c>
      <c r="AA232" s="643">
        <f t="shared" si="427"/>
        <v>319</v>
      </c>
      <c r="AB232" s="1154" t="str">
        <f t="shared" si="429"/>
        <v/>
      </c>
      <c r="AC232" s="47"/>
      <c r="AD232" s="1130"/>
    </row>
    <row r="233" spans="1:30" ht="17.25" customHeight="1" x14ac:dyDescent="0.2">
      <c r="A233" s="175"/>
      <c r="B233" s="8"/>
      <c r="D233" s="694" t="e">
        <f>VLOOKUP(C233,'Items in Tally'!$A$2:$D$4982,2,FALSE)</f>
        <v>#N/A</v>
      </c>
      <c r="G233" s="8"/>
      <c r="H233" s="8"/>
      <c r="I233" s="8"/>
      <c r="J233" s="8"/>
      <c r="K233" s="240"/>
      <c r="L233" s="75"/>
      <c r="M233" s="438"/>
      <c r="N233" s="125"/>
      <c r="O233" s="9" t="str">
        <f t="shared" ref="O233:R233" si="430">IF(T233="","",T233/$M233-1)</f>
        <v/>
      </c>
      <c r="P233" s="9" t="str">
        <f t="shared" si="430"/>
        <v/>
      </c>
      <c r="Q233" s="9" t="str">
        <f t="shared" si="430"/>
        <v/>
      </c>
      <c r="R233" s="9" t="str">
        <f t="shared" si="430"/>
        <v/>
      </c>
      <c r="S233" s="1130"/>
      <c r="T233" s="1134"/>
      <c r="U233" s="1131"/>
      <c r="V233" s="1131"/>
      <c r="W233" s="178"/>
      <c r="X233" s="124"/>
      <c r="Y233" s="1129"/>
      <c r="Z233" s="1130" t="str">
        <f t="shared" ref="Z233:AB233" si="431">IF(U233="","",CEILING(U233*1.015,1))</f>
        <v/>
      </c>
      <c r="AA233" s="1130" t="str">
        <f t="shared" si="431"/>
        <v/>
      </c>
      <c r="AB233" s="1154" t="str">
        <f t="shared" si="431"/>
        <v/>
      </c>
      <c r="AC233" s="47"/>
      <c r="AD233" s="1130"/>
    </row>
    <row r="234" spans="1:30" s="624" customFormat="1" ht="15.75" customHeight="1" x14ac:dyDescent="0.2">
      <c r="A234" s="536" t="s">
        <v>610</v>
      </c>
      <c r="B234" s="119" t="s">
        <v>2726</v>
      </c>
      <c r="C234" s="708"/>
      <c r="D234" s="694" t="e">
        <f>VLOOKUP(C234,'Items in Tally'!$A$2:$D$4982,2,FALSE)</f>
        <v>#N/A</v>
      </c>
      <c r="E234" s="708">
        <v>85</v>
      </c>
      <c r="F234" s="784">
        <v>306</v>
      </c>
      <c r="G234" s="119" t="s">
        <v>2332</v>
      </c>
      <c r="H234" s="1157">
        <v>1300</v>
      </c>
      <c r="I234" s="1157">
        <v>20</v>
      </c>
      <c r="J234" s="1157">
        <v>10</v>
      </c>
      <c r="K234" s="685">
        <v>45682</v>
      </c>
      <c r="L234" s="586">
        <v>1.85</v>
      </c>
      <c r="M234" s="538">
        <v>195</v>
      </c>
      <c r="N234" s="586"/>
      <c r="O234" s="120">
        <f t="shared" ref="O234:R234" si="432">IF(T234="","",T234/$M234-1)</f>
        <v>0.23076923076923084</v>
      </c>
      <c r="P234" s="120">
        <f t="shared" si="432"/>
        <v>0.17948717948717952</v>
      </c>
      <c r="Q234" s="120">
        <f t="shared" si="432"/>
        <v>0.12820512820512819</v>
      </c>
      <c r="R234" s="120" t="str">
        <f t="shared" si="432"/>
        <v/>
      </c>
      <c r="S234" s="1157"/>
      <c r="T234" s="1163">
        <v>240</v>
      </c>
      <c r="U234" s="1164">
        <v>230</v>
      </c>
      <c r="V234" s="1164">
        <v>220</v>
      </c>
      <c r="W234" s="589"/>
      <c r="X234" s="121"/>
      <c r="Y234" s="1159">
        <f t="shared" ref="Y234:AA235" si="433">IF(T234="","",CEILING(T234*1.01,1))</f>
        <v>243</v>
      </c>
      <c r="Z234" s="1157">
        <f t="shared" si="433"/>
        <v>233</v>
      </c>
      <c r="AA234" s="1157">
        <f t="shared" si="433"/>
        <v>223</v>
      </c>
      <c r="AB234" s="539" t="str">
        <f t="shared" ref="AB234" si="434">IF(W234="","",CEILING(W234*1.015,1))</f>
        <v/>
      </c>
      <c r="AC234" s="591"/>
      <c r="AD234" s="1157"/>
    </row>
    <row r="235" spans="1:30" s="624" customFormat="1" ht="15.75" customHeight="1" x14ac:dyDescent="0.2">
      <c r="A235" s="536" t="s">
        <v>610</v>
      </c>
      <c r="B235" s="119" t="s">
        <v>2727</v>
      </c>
      <c r="C235" s="715" t="s">
        <v>2728</v>
      </c>
      <c r="D235" s="694" t="str">
        <f>VLOOKUP(C235,'Items in Tally'!$A$2:$D$4982,2,FALSE)</f>
        <v>297 PC</v>
      </c>
      <c r="E235" s="715"/>
      <c r="F235" s="835"/>
      <c r="G235" s="119" t="s">
        <v>2332</v>
      </c>
      <c r="H235" s="1157">
        <v>1300</v>
      </c>
      <c r="I235" s="1157">
        <v>20</v>
      </c>
      <c r="J235" s="1157">
        <v>10</v>
      </c>
      <c r="K235" s="685">
        <v>45682</v>
      </c>
      <c r="L235" s="586">
        <v>1.9</v>
      </c>
      <c r="M235" s="1240">
        <v>820</v>
      </c>
      <c r="N235" s="586"/>
      <c r="O235" s="120">
        <f t="shared" ref="O235:R235" si="435">IF(T235="","",T235/$M235-1)</f>
        <v>0.18902439024390238</v>
      </c>
      <c r="P235" s="120">
        <f t="shared" si="435"/>
        <v>9.7560975609756184E-2</v>
      </c>
      <c r="Q235" s="120">
        <f t="shared" si="435"/>
        <v>7.3170731707317138E-2</v>
      </c>
      <c r="R235" s="120" t="str">
        <f t="shared" si="435"/>
        <v/>
      </c>
      <c r="S235" s="1157"/>
      <c r="T235" s="1248">
        <v>975</v>
      </c>
      <c r="U235" s="1229">
        <v>900</v>
      </c>
      <c r="V235" s="1229">
        <v>880</v>
      </c>
      <c r="W235" s="589"/>
      <c r="X235" s="121"/>
      <c r="Y235" s="1159">
        <f t="shared" si="433"/>
        <v>985</v>
      </c>
      <c r="Z235" s="1157">
        <f t="shared" si="433"/>
        <v>909</v>
      </c>
      <c r="AA235" s="1157">
        <f t="shared" si="433"/>
        <v>889</v>
      </c>
      <c r="AB235" s="539" t="str">
        <f t="shared" ref="AB235" si="436">IF(W235="","",CEILING(W235*1.015,1))</f>
        <v/>
      </c>
      <c r="AC235" s="591"/>
      <c r="AD235" s="1244"/>
    </row>
    <row r="236" spans="1:30" s="624" customFormat="1" ht="15.75" customHeight="1" x14ac:dyDescent="0.2">
      <c r="A236" s="536" t="s">
        <v>610</v>
      </c>
      <c r="B236" s="119" t="s">
        <v>2729</v>
      </c>
      <c r="C236" s="624" t="s">
        <v>2730</v>
      </c>
      <c r="D236" s="694" t="str">
        <f>VLOOKUP(C236,'Items in Tally'!$A$2:$D$4982,2,FALSE)</f>
        <v>110 PC</v>
      </c>
      <c r="E236" s="624">
        <v>60</v>
      </c>
      <c r="F236" s="1155">
        <v>119</v>
      </c>
      <c r="G236" s="119" t="s">
        <v>2332</v>
      </c>
      <c r="H236" s="1157">
        <v>1000</v>
      </c>
      <c r="I236" s="1157">
        <v>20</v>
      </c>
      <c r="J236" s="1157">
        <v>10</v>
      </c>
      <c r="K236" s="685">
        <v>45682</v>
      </c>
      <c r="L236" s="586">
        <v>1.98</v>
      </c>
      <c r="M236" s="1241"/>
      <c r="N236" s="586"/>
      <c r="O236" s="120" t="str">
        <f t="shared" ref="O236:R236" si="437">IF(T236="","",T236/$M236-1)</f>
        <v/>
      </c>
      <c r="P236" s="120" t="str">
        <f t="shared" si="437"/>
        <v/>
      </c>
      <c r="Q236" s="120" t="str">
        <f t="shared" si="437"/>
        <v/>
      </c>
      <c r="R236" s="120" t="str">
        <f t="shared" si="437"/>
        <v/>
      </c>
      <c r="S236" s="1157"/>
      <c r="T236" s="1249"/>
      <c r="U236" s="1242"/>
      <c r="V236" s="1242"/>
      <c r="W236" s="589"/>
      <c r="X236" s="121"/>
      <c r="Y236" s="1159" t="str">
        <f t="shared" ref="Y236:AB236" si="438">IF(T236="","",CEILING(T236*1.015,1))</f>
        <v/>
      </c>
      <c r="Z236" s="1157" t="str">
        <f t="shared" si="438"/>
        <v/>
      </c>
      <c r="AA236" s="1157" t="str">
        <f t="shared" si="438"/>
        <v/>
      </c>
      <c r="AB236" s="539" t="str">
        <f t="shared" si="438"/>
        <v/>
      </c>
      <c r="AC236" s="591"/>
      <c r="AD236" s="1245"/>
    </row>
    <row r="237" spans="1:30" s="624" customFormat="1" ht="15.75" customHeight="1" x14ac:dyDescent="0.2">
      <c r="A237" s="536" t="s">
        <v>610</v>
      </c>
      <c r="B237" s="119" t="s">
        <v>2731</v>
      </c>
      <c r="C237" s="624" t="s">
        <v>2732</v>
      </c>
      <c r="D237" s="694" t="str">
        <f>VLOOKUP(C237,'Items in Tally'!$A$2:$D$4982,2,FALSE)</f>
        <v>105 PC</v>
      </c>
      <c r="E237" s="624">
        <v>60</v>
      </c>
      <c r="F237" s="1155">
        <v>114</v>
      </c>
      <c r="G237" s="119" t="s">
        <v>2332</v>
      </c>
      <c r="H237" s="1157">
        <v>1000</v>
      </c>
      <c r="I237" s="1157">
        <v>20</v>
      </c>
      <c r="J237" s="1157">
        <v>10</v>
      </c>
      <c r="K237" s="685">
        <v>45682</v>
      </c>
      <c r="L237" s="586">
        <v>1.98</v>
      </c>
      <c r="M237" s="1241"/>
      <c r="N237" s="586"/>
      <c r="O237" s="120" t="str">
        <f t="shared" ref="O237:R237" si="439">IF(T237="","",T237/$M237-1)</f>
        <v/>
      </c>
      <c r="P237" s="120" t="str">
        <f t="shared" si="439"/>
        <v/>
      </c>
      <c r="Q237" s="120" t="str">
        <f t="shared" si="439"/>
        <v/>
      </c>
      <c r="R237" s="120" t="str">
        <f t="shared" si="439"/>
        <v/>
      </c>
      <c r="S237" s="1157"/>
      <c r="T237" s="1249"/>
      <c r="U237" s="1242"/>
      <c r="V237" s="1242"/>
      <c r="W237" s="589"/>
      <c r="X237" s="121"/>
      <c r="Y237" s="1159" t="str">
        <f t="shared" ref="Y237:AB237" si="440">IF(T237="","",CEILING(T237*1.015,1))</f>
        <v/>
      </c>
      <c r="Z237" s="1157" t="str">
        <f t="shared" si="440"/>
        <v/>
      </c>
      <c r="AA237" s="1157" t="str">
        <f t="shared" si="440"/>
        <v/>
      </c>
      <c r="AB237" s="539" t="str">
        <f t="shared" si="440"/>
        <v/>
      </c>
      <c r="AC237" s="591"/>
      <c r="AD237" s="1245"/>
    </row>
    <row r="238" spans="1:30" s="624" customFormat="1" ht="15.75" customHeight="1" x14ac:dyDescent="0.2">
      <c r="A238" s="536" t="s">
        <v>610</v>
      </c>
      <c r="B238" s="119" t="s">
        <v>2733</v>
      </c>
      <c r="C238" s="624" t="s">
        <v>2734</v>
      </c>
      <c r="D238" s="694" t="str">
        <f>VLOOKUP(C238,'Items in Tally'!$A$2:$D$4982,2,FALSE)</f>
        <v>133 PC</v>
      </c>
      <c r="E238" s="624">
        <v>60</v>
      </c>
      <c r="F238" s="1155">
        <v>142</v>
      </c>
      <c r="G238" s="119" t="s">
        <v>2332</v>
      </c>
      <c r="H238" s="1157">
        <v>1000</v>
      </c>
      <c r="I238" s="1157">
        <v>20</v>
      </c>
      <c r="J238" s="1157">
        <v>10</v>
      </c>
      <c r="K238" s="685">
        <v>45682</v>
      </c>
      <c r="L238" s="586">
        <v>1.98</v>
      </c>
      <c r="M238" s="1241"/>
      <c r="N238" s="586"/>
      <c r="O238" s="120" t="str">
        <f t="shared" ref="O238:R238" si="441">IF(T238="","",T238/$M238-1)</f>
        <v/>
      </c>
      <c r="P238" s="120" t="str">
        <f t="shared" si="441"/>
        <v/>
      </c>
      <c r="Q238" s="120" t="str">
        <f t="shared" si="441"/>
        <v/>
      </c>
      <c r="R238" s="120" t="str">
        <f t="shared" si="441"/>
        <v/>
      </c>
      <c r="S238" s="1157"/>
      <c r="T238" s="1249"/>
      <c r="U238" s="1242"/>
      <c r="V238" s="1242"/>
      <c r="W238" s="589"/>
      <c r="X238" s="121"/>
      <c r="Y238" s="1159" t="str">
        <f t="shared" ref="Y238:AB238" si="442">IF(T238="","",CEILING(T238*1.015,1))</f>
        <v/>
      </c>
      <c r="Z238" s="1157" t="str">
        <f t="shared" si="442"/>
        <v/>
      </c>
      <c r="AA238" s="1157" t="str">
        <f t="shared" si="442"/>
        <v/>
      </c>
      <c r="AB238" s="539" t="str">
        <f t="shared" si="442"/>
        <v/>
      </c>
      <c r="AC238" s="591"/>
      <c r="AD238" s="1245"/>
    </row>
    <row r="239" spans="1:30" s="578" customFormat="1" ht="15.75" customHeight="1" x14ac:dyDescent="0.2">
      <c r="A239" s="171" t="s">
        <v>610</v>
      </c>
      <c r="B239" s="5" t="s">
        <v>2735</v>
      </c>
      <c r="C239" s="705" t="s">
        <v>2736</v>
      </c>
      <c r="D239" s="705" t="str">
        <f>VLOOKUP(C239,'Items in Tally'!$A$2:$D$4982,2,FALSE)</f>
        <v> </v>
      </c>
      <c r="E239" s="705">
        <v>85</v>
      </c>
      <c r="F239" s="783">
        <v>36</v>
      </c>
      <c r="G239" s="5" t="s">
        <v>2332</v>
      </c>
      <c r="H239" s="1150">
        <v>14000</v>
      </c>
      <c r="I239" s="1150">
        <v>10</v>
      </c>
      <c r="J239" s="1150">
        <v>13</v>
      </c>
      <c r="K239" s="401">
        <v>45741</v>
      </c>
      <c r="L239" s="133">
        <v>2.8</v>
      </c>
      <c r="M239" s="1156">
        <v>260</v>
      </c>
      <c r="N239" s="133"/>
      <c r="O239" s="6">
        <f t="shared" ref="O239:R239" si="443">IF(T239="","",T239/$M239-1)</f>
        <v>0.21153846153846145</v>
      </c>
      <c r="P239" s="6" t="str">
        <f t="shared" si="443"/>
        <v/>
      </c>
      <c r="Q239" s="6">
        <f t="shared" si="443"/>
        <v>0.15384615384615374</v>
      </c>
      <c r="R239" s="6" t="str">
        <f t="shared" si="443"/>
        <v/>
      </c>
      <c r="S239" s="1150"/>
      <c r="T239" s="1152">
        <v>315</v>
      </c>
      <c r="U239" s="1148"/>
      <c r="V239" s="1148">
        <v>300</v>
      </c>
      <c r="W239" s="173"/>
      <c r="X239" s="7"/>
      <c r="Y239" s="1122">
        <f t="shared" ref="Y239:AA241" si="444">IF(T239="","",CEILING(T239*1.01,1))</f>
        <v>319</v>
      </c>
      <c r="Z239" s="1150" t="str">
        <f t="shared" si="444"/>
        <v/>
      </c>
      <c r="AA239" s="1150">
        <f t="shared" si="444"/>
        <v>303</v>
      </c>
      <c r="AB239" s="1045" t="str">
        <f t="shared" ref="AB239" si="445">IF(W239="","",CEILING(W239*1.015,1))</f>
        <v/>
      </c>
      <c r="AC239" s="48"/>
      <c r="AD239" s="1150">
        <v>290</v>
      </c>
    </row>
    <row r="240" spans="1:30" s="577" customFormat="1" ht="15.75" customHeight="1" x14ac:dyDescent="0.2">
      <c r="A240" s="175" t="s">
        <v>610</v>
      </c>
      <c r="B240" s="8" t="s">
        <v>2737</v>
      </c>
      <c r="D240" s="694" t="e">
        <f>VLOOKUP(C240,'Items in Tally'!$A$2:$D$4982,2,FALSE)</f>
        <v>#N/A</v>
      </c>
      <c r="E240" s="577">
        <v>225</v>
      </c>
      <c r="F240" s="867">
        <v>142</v>
      </c>
      <c r="G240" s="8" t="s">
        <v>2332</v>
      </c>
      <c r="H240" s="1130">
        <v>1500</v>
      </c>
      <c r="I240" s="1130">
        <v>20</v>
      </c>
      <c r="J240" s="1130">
        <v>16</v>
      </c>
      <c r="K240" s="405">
        <v>45741</v>
      </c>
      <c r="L240" s="125">
        <v>3.2</v>
      </c>
      <c r="M240" s="1158">
        <v>330</v>
      </c>
      <c r="N240" s="125"/>
      <c r="O240" s="9">
        <f t="shared" ref="O240" si="446">IF(T240="","",T240/$M240-1)</f>
        <v>0.18181818181818188</v>
      </c>
      <c r="P240" s="9">
        <f t="shared" ref="P240" si="447">IF(U240="","",U240/$M240-1)</f>
        <v>0.1515151515151516</v>
      </c>
      <c r="Q240" s="9">
        <f t="shared" ref="Q240" si="448">IF(V240="","",V240/$M240-1)</f>
        <v>0.1212121212121211</v>
      </c>
      <c r="R240" s="9"/>
      <c r="S240" s="1130"/>
      <c r="T240" s="1134">
        <v>390</v>
      </c>
      <c r="U240" s="1131">
        <v>380</v>
      </c>
      <c r="V240" s="1131">
        <v>370</v>
      </c>
      <c r="W240" s="178"/>
      <c r="X240" s="124"/>
      <c r="Y240" s="1129">
        <f t="shared" si="444"/>
        <v>394</v>
      </c>
      <c r="Z240" s="1130">
        <f t="shared" si="444"/>
        <v>384</v>
      </c>
      <c r="AA240" s="1130">
        <f t="shared" si="444"/>
        <v>374</v>
      </c>
      <c r="AB240" s="1154"/>
      <c r="AC240" s="47"/>
      <c r="AD240" s="1130"/>
    </row>
    <row r="241" spans="1:30" s="577" customFormat="1" ht="15.75" customHeight="1" x14ac:dyDescent="0.2">
      <c r="A241" s="175" t="s">
        <v>610</v>
      </c>
      <c r="B241" s="8" t="s">
        <v>2738</v>
      </c>
      <c r="C241" s="695" t="s">
        <v>2739</v>
      </c>
      <c r="D241" s="695" t="str">
        <f>VLOOKUP(C241,'Items in Tally'!$A$2:$D$4982,2,FALSE)</f>
        <v>50 PC</v>
      </c>
      <c r="E241" s="695"/>
      <c r="F241" s="782"/>
      <c r="G241" s="8" t="s">
        <v>2332</v>
      </c>
      <c r="H241" s="1130">
        <v>1500</v>
      </c>
      <c r="I241" s="1130">
        <v>20</v>
      </c>
      <c r="J241" s="1130">
        <v>16</v>
      </c>
      <c r="K241" s="405">
        <v>45741</v>
      </c>
      <c r="L241" s="125">
        <v>3.2</v>
      </c>
      <c r="M241" s="1246">
        <v>1300</v>
      </c>
      <c r="N241" s="125"/>
      <c r="O241" s="9">
        <f t="shared" ref="O241:R241" si="449">IF(T241="","",T241/$M241-1)</f>
        <v>0.19230769230769229</v>
      </c>
      <c r="P241" s="9">
        <f t="shared" si="449"/>
        <v>0.15384615384615374</v>
      </c>
      <c r="Q241" s="9">
        <f t="shared" si="449"/>
        <v>0.13461538461538458</v>
      </c>
      <c r="R241" s="9" t="str">
        <f t="shared" si="449"/>
        <v/>
      </c>
      <c r="S241" s="1130"/>
      <c r="T241" s="1226">
        <v>1550</v>
      </c>
      <c r="U241" s="1224">
        <v>1500</v>
      </c>
      <c r="V241" s="1238">
        <v>1475</v>
      </c>
      <c r="W241" s="178"/>
      <c r="X241" s="1131"/>
      <c r="Y241" s="1129">
        <f t="shared" si="444"/>
        <v>1566</v>
      </c>
      <c r="Z241" s="1130">
        <f t="shared" si="444"/>
        <v>1515</v>
      </c>
      <c r="AA241" s="1130">
        <f t="shared" si="444"/>
        <v>1490</v>
      </c>
      <c r="AB241" s="1154" t="str">
        <f t="shared" ref="AB241" si="450">IF(W241="","",CEILING(W241*1.015,1))</f>
        <v/>
      </c>
      <c r="AC241" s="32"/>
      <c r="AD241" s="1192"/>
    </row>
    <row r="242" spans="1:30" s="577" customFormat="1" ht="15.75" customHeight="1" x14ac:dyDescent="0.2">
      <c r="A242" s="175" t="s">
        <v>610</v>
      </c>
      <c r="B242" s="8" t="s">
        <v>2740</v>
      </c>
      <c r="C242" s="577" t="s">
        <v>2741</v>
      </c>
      <c r="D242" s="694" t="str">
        <f>VLOOKUP(C242,'Items in Tally'!$A$2:$D$4982,2,FALSE)</f>
        <v>13 PC</v>
      </c>
      <c r="E242" s="577">
        <v>140</v>
      </c>
      <c r="F242" s="867">
        <v>70</v>
      </c>
      <c r="G242" s="8" t="s">
        <v>2332</v>
      </c>
      <c r="H242" s="1130">
        <v>1400</v>
      </c>
      <c r="I242" s="1130">
        <v>20</v>
      </c>
      <c r="J242" s="1130">
        <v>16</v>
      </c>
      <c r="K242" s="405">
        <v>45741</v>
      </c>
      <c r="L242" s="125">
        <v>3.15</v>
      </c>
      <c r="M242" s="1247"/>
      <c r="N242" s="125"/>
      <c r="O242" s="9" t="str">
        <f t="shared" ref="O242:R242" si="451">IF(T242="","",T242/$M242-1)</f>
        <v/>
      </c>
      <c r="P242" s="9" t="str">
        <f t="shared" si="451"/>
        <v/>
      </c>
      <c r="Q242" s="9" t="str">
        <f t="shared" si="451"/>
        <v/>
      </c>
      <c r="R242" s="9" t="str">
        <f t="shared" si="451"/>
        <v/>
      </c>
      <c r="S242" s="1130"/>
      <c r="T242" s="1190"/>
      <c r="U242" s="1225"/>
      <c r="V242" s="1228"/>
      <c r="W242" s="178"/>
      <c r="X242" s="1131"/>
      <c r="Y242" s="1129" t="str">
        <f t="shared" ref="Y242:AB242" si="452">IF(T242="","",CEILING(T242*1.015,1))</f>
        <v/>
      </c>
      <c r="Z242" s="1130" t="str">
        <f t="shared" si="452"/>
        <v/>
      </c>
      <c r="AA242" s="1130" t="str">
        <f t="shared" si="452"/>
        <v/>
      </c>
      <c r="AB242" s="1154" t="str">
        <f t="shared" si="452"/>
        <v/>
      </c>
      <c r="AC242" s="32"/>
      <c r="AD242" s="1193"/>
    </row>
    <row r="243" spans="1:30" s="577" customFormat="1" ht="15.75" customHeight="1" x14ac:dyDescent="0.2">
      <c r="A243" s="175" t="s">
        <v>610</v>
      </c>
      <c r="B243" s="8" t="s">
        <v>2742</v>
      </c>
      <c r="C243" s="577" t="s">
        <v>2743</v>
      </c>
      <c r="D243" s="694" t="str">
        <f>VLOOKUP(C243,'Items in Tally'!$A$2:$D$4982,2,FALSE)</f>
        <v>23 PC</v>
      </c>
      <c r="E243" s="577">
        <v>140</v>
      </c>
      <c r="F243" s="867">
        <v>70</v>
      </c>
      <c r="G243" s="8" t="s">
        <v>2332</v>
      </c>
      <c r="H243" s="1130">
        <v>1400</v>
      </c>
      <c r="I243" s="1130">
        <v>20</v>
      </c>
      <c r="J243" s="1130">
        <v>16</v>
      </c>
      <c r="K243" s="405">
        <v>45741</v>
      </c>
      <c r="L243" s="125">
        <v>3.15</v>
      </c>
      <c r="M243" s="1247"/>
      <c r="N243" s="125"/>
      <c r="O243" s="9"/>
      <c r="P243" s="9" t="str">
        <f t="shared" ref="P243:R243" si="453">IF(U243="","",U243/$M243-1)</f>
        <v/>
      </c>
      <c r="Q243" s="9" t="str">
        <f t="shared" si="453"/>
        <v/>
      </c>
      <c r="R243" s="9" t="str">
        <f t="shared" si="453"/>
        <v/>
      </c>
      <c r="S243" s="1130"/>
      <c r="T243" s="1190"/>
      <c r="U243" s="1225"/>
      <c r="V243" s="1228"/>
      <c r="W243" s="178"/>
      <c r="X243" s="1131"/>
      <c r="Y243" s="1129" t="str">
        <f t="shared" ref="Y243:AB243" si="454">IF(T243="","",CEILING(T243*1.015,1))</f>
        <v/>
      </c>
      <c r="Z243" s="1130" t="str">
        <f t="shared" si="454"/>
        <v/>
      </c>
      <c r="AA243" s="1130" t="str">
        <f t="shared" si="454"/>
        <v/>
      </c>
      <c r="AB243" s="1154" t="str">
        <f t="shared" si="454"/>
        <v/>
      </c>
      <c r="AC243" s="32"/>
      <c r="AD243" s="1193"/>
    </row>
    <row r="244" spans="1:30" s="577" customFormat="1" ht="15.75" customHeight="1" x14ac:dyDescent="0.2">
      <c r="A244" s="175" t="s">
        <v>610</v>
      </c>
      <c r="B244" s="8" t="s">
        <v>2744</v>
      </c>
      <c r="C244" s="577" t="s">
        <v>2745</v>
      </c>
      <c r="D244" s="694" t="str">
        <f>VLOOKUP(C244,'Items in Tally'!$A$2:$D$4982,2,FALSE)</f>
        <v>13 PC</v>
      </c>
      <c r="E244" s="577">
        <v>140</v>
      </c>
      <c r="F244" s="867">
        <v>70</v>
      </c>
      <c r="G244" s="8" t="s">
        <v>2332</v>
      </c>
      <c r="H244" s="1130">
        <v>1400</v>
      </c>
      <c r="I244" s="1130">
        <v>20</v>
      </c>
      <c r="J244" s="1130">
        <v>16</v>
      </c>
      <c r="K244" s="405">
        <v>45741</v>
      </c>
      <c r="L244" s="125">
        <v>3.15</v>
      </c>
      <c r="M244" s="1247"/>
      <c r="N244" s="125"/>
      <c r="O244" s="9" t="str">
        <f t="shared" ref="O244:R244" si="455">IF(T244="","",T244/$M244-1)</f>
        <v/>
      </c>
      <c r="P244" s="9" t="str">
        <f t="shared" si="455"/>
        <v/>
      </c>
      <c r="Q244" s="9" t="str">
        <f t="shared" si="455"/>
        <v/>
      </c>
      <c r="R244" s="9" t="str">
        <f t="shared" si="455"/>
        <v/>
      </c>
      <c r="S244" s="1130"/>
      <c r="T244" s="1190"/>
      <c r="U244" s="1225"/>
      <c r="V244" s="1228"/>
      <c r="W244" s="178"/>
      <c r="X244" s="1131"/>
      <c r="Y244" s="1129" t="str">
        <f t="shared" ref="Y244:AB244" si="456">IF(T244="","",CEILING(T244*1.015,1))</f>
        <v/>
      </c>
      <c r="Z244" s="1130" t="str">
        <f t="shared" si="456"/>
        <v/>
      </c>
      <c r="AA244" s="1130" t="str">
        <f t="shared" si="456"/>
        <v/>
      </c>
      <c r="AB244" s="1154" t="str">
        <f t="shared" si="456"/>
        <v/>
      </c>
      <c r="AC244" s="32"/>
      <c r="AD244" s="1193"/>
    </row>
    <row r="245" spans="1:30" s="577" customFormat="1" ht="15.75" customHeight="1" x14ac:dyDescent="0.2">
      <c r="A245" s="175" t="s">
        <v>610</v>
      </c>
      <c r="B245" s="8" t="s">
        <v>2746</v>
      </c>
      <c r="C245" s="577" t="s">
        <v>2747</v>
      </c>
      <c r="D245" s="694" t="str">
        <f>VLOOKUP(C245,'Items in Tally'!$A$2:$D$4982,2,FALSE)</f>
        <v>12 PC</v>
      </c>
      <c r="F245" s="867">
        <v>13</v>
      </c>
      <c r="G245" s="8" t="s">
        <v>2332</v>
      </c>
      <c r="H245" s="1130"/>
      <c r="I245" s="1130"/>
      <c r="J245" s="1130"/>
      <c r="K245" s="459">
        <v>45682</v>
      </c>
      <c r="L245" s="125">
        <v>8.1</v>
      </c>
      <c r="M245" s="1239">
        <v>3480</v>
      </c>
      <c r="N245" s="125"/>
      <c r="O245" s="9"/>
      <c r="P245" s="9"/>
      <c r="Q245" s="9"/>
      <c r="R245" s="9"/>
      <c r="S245" s="1130"/>
      <c r="T245" s="1190">
        <v>3750</v>
      </c>
      <c r="U245" s="1225">
        <v>3700</v>
      </c>
      <c r="V245" s="867"/>
      <c r="W245" s="178"/>
      <c r="X245" s="124"/>
      <c r="Y245" s="1190">
        <f>IF(T245="","",CEILING(T245*1.005,1))</f>
        <v>3769</v>
      </c>
      <c r="Z245" s="1192">
        <f>IF(U245="","",CEILING(U245*1.005,1))</f>
        <v>3719</v>
      </c>
      <c r="AA245" s="1130"/>
      <c r="AB245" s="1154"/>
      <c r="AC245" s="47"/>
    </row>
    <row r="246" spans="1:30" s="577" customFormat="1" ht="15.75" customHeight="1" x14ac:dyDescent="0.2">
      <c r="A246" s="175" t="s">
        <v>610</v>
      </c>
      <c r="B246" s="8" t="s">
        <v>2748</v>
      </c>
      <c r="C246" s="577" t="s">
        <v>2749</v>
      </c>
      <c r="D246" s="694" t="str">
        <f>VLOOKUP(C246,'Items in Tally'!$A$2:$D$4982,2,FALSE)</f>
        <v>12 PC</v>
      </c>
      <c r="F246" s="867">
        <v>13</v>
      </c>
      <c r="G246" s="8" t="s">
        <v>2332</v>
      </c>
      <c r="H246" s="1130"/>
      <c r="I246" s="1130"/>
      <c r="J246" s="1130"/>
      <c r="K246" s="459">
        <v>45682</v>
      </c>
      <c r="L246" s="125">
        <v>8.4</v>
      </c>
      <c r="M246" s="1239"/>
      <c r="N246" s="125"/>
      <c r="O246" s="9"/>
      <c r="P246" s="9"/>
      <c r="Q246" s="9"/>
      <c r="R246" s="9"/>
      <c r="S246" s="1130"/>
      <c r="T246" s="1190"/>
      <c r="U246" s="1225"/>
      <c r="V246" s="867"/>
      <c r="W246" s="178"/>
      <c r="X246" s="124"/>
      <c r="Y246" s="1190"/>
      <c r="Z246" s="1192"/>
      <c r="AA246" s="1130"/>
      <c r="AB246" s="1154"/>
      <c r="AC246" s="47"/>
    </row>
    <row r="247" spans="1:30" s="577" customFormat="1" ht="15.75" customHeight="1" x14ac:dyDescent="0.2">
      <c r="A247" s="175" t="s">
        <v>610</v>
      </c>
      <c r="B247" s="8" t="s">
        <v>2750</v>
      </c>
      <c r="C247" s="577" t="s">
        <v>2751</v>
      </c>
      <c r="D247" s="694" t="str">
        <f>VLOOKUP(C247,'Items in Tally'!$A$2:$D$4982,2,FALSE)</f>
        <v>12 PC</v>
      </c>
      <c r="F247" s="867">
        <v>13</v>
      </c>
      <c r="G247" s="8" t="s">
        <v>2332</v>
      </c>
      <c r="H247" s="1130"/>
      <c r="I247" s="1130"/>
      <c r="J247" s="1130"/>
      <c r="K247" s="459">
        <v>45682</v>
      </c>
      <c r="L247" s="125">
        <v>8.4</v>
      </c>
      <c r="M247" s="1239"/>
      <c r="N247" s="125"/>
      <c r="O247" s="9"/>
      <c r="P247" s="9"/>
      <c r="Q247" s="9"/>
      <c r="R247" s="9"/>
      <c r="S247" s="1130"/>
      <c r="T247" s="1190"/>
      <c r="U247" s="1225"/>
      <c r="V247" s="867"/>
      <c r="W247" s="178"/>
      <c r="X247" s="124"/>
      <c r="Y247" s="1190"/>
      <c r="Z247" s="1192"/>
      <c r="AA247" s="1130"/>
      <c r="AB247" s="1154"/>
      <c r="AC247" s="47"/>
    </row>
    <row r="248" spans="1:30" s="577" customFormat="1" ht="15.75" customHeight="1" x14ac:dyDescent="0.2">
      <c r="A248" s="175" t="s">
        <v>610</v>
      </c>
      <c r="B248" s="8" t="s">
        <v>2752</v>
      </c>
      <c r="C248" s="577" t="s">
        <v>2753</v>
      </c>
      <c r="D248" s="694" t="str">
        <f>VLOOKUP(C248,'Items in Tally'!$A$2:$D$4982,2,FALSE)</f>
        <v>12 PC</v>
      </c>
      <c r="F248" s="867">
        <v>13</v>
      </c>
      <c r="G248" s="8" t="s">
        <v>2332</v>
      </c>
      <c r="H248" s="1130"/>
      <c r="I248" s="1130"/>
      <c r="J248" s="1130"/>
      <c r="K248" s="459">
        <v>45682</v>
      </c>
      <c r="L248" s="125">
        <v>8.4</v>
      </c>
      <c r="M248" s="1239"/>
      <c r="N248" s="125"/>
      <c r="O248" s="9"/>
      <c r="P248" s="9"/>
      <c r="Q248" s="9"/>
      <c r="R248" s="9"/>
      <c r="S248" s="1130"/>
      <c r="T248" s="1190"/>
      <c r="U248" s="1225"/>
      <c r="V248" s="867"/>
      <c r="W248" s="178"/>
      <c r="X248" s="124"/>
      <c r="Y248" s="1190"/>
      <c r="Z248" s="1192"/>
      <c r="AA248" s="1130" t="str">
        <f>IF(V248="","",CEILING(V248*1.01,1))</f>
        <v/>
      </c>
      <c r="AB248" s="1154"/>
      <c r="AC248" s="47"/>
    </row>
    <row r="249" spans="1:30" s="578" customFormat="1" ht="15.75" customHeight="1" x14ac:dyDescent="0.2">
      <c r="A249" s="171" t="s">
        <v>610</v>
      </c>
      <c r="B249" s="5" t="s">
        <v>2754</v>
      </c>
      <c r="C249" s="705"/>
      <c r="D249" s="694" t="e">
        <f>VLOOKUP(C249,'Items in Tally'!$A$2:$D$4982,2,FALSE)</f>
        <v>#N/A</v>
      </c>
      <c r="E249" s="705">
        <v>60</v>
      </c>
      <c r="F249" s="783">
        <v>30</v>
      </c>
      <c r="G249" s="5" t="s">
        <v>2332</v>
      </c>
      <c r="H249" s="1150">
        <v>2300</v>
      </c>
      <c r="I249" s="1150">
        <v>20</v>
      </c>
      <c r="J249" s="1150">
        <v>16</v>
      </c>
      <c r="K249" s="401">
        <v>45682</v>
      </c>
      <c r="L249" s="133">
        <v>3.5</v>
      </c>
      <c r="M249" s="1156">
        <v>367</v>
      </c>
      <c r="N249" s="1150"/>
      <c r="O249" s="6">
        <f t="shared" ref="O249:R249" si="457">IF(T249="","",T249/$M249-1)</f>
        <v>0.11716621253406001</v>
      </c>
      <c r="P249" s="6">
        <f t="shared" si="457"/>
        <v>0.10354223433242504</v>
      </c>
      <c r="Q249" s="6">
        <f t="shared" si="457"/>
        <v>7.629427792915533E-2</v>
      </c>
      <c r="R249" s="6" t="str">
        <f t="shared" si="457"/>
        <v/>
      </c>
      <c r="S249" s="1150"/>
      <c r="T249" s="1160">
        <v>410</v>
      </c>
      <c r="U249" s="1153">
        <v>405</v>
      </c>
      <c r="V249" s="1153">
        <v>395</v>
      </c>
      <c r="W249" s="173"/>
      <c r="X249" s="48"/>
      <c r="Y249" s="1122">
        <f>IF(T249="","",CEILING(T249*1.01,1))</f>
        <v>415</v>
      </c>
      <c r="Z249" s="1150">
        <f>IF(U249="","",CEILING(U249*1.01,1))</f>
        <v>410</v>
      </c>
      <c r="AA249" s="1150">
        <f>IF(V249="","",CEILING(V249*1.01,1))</f>
        <v>399</v>
      </c>
      <c r="AB249" s="1045" t="str">
        <f t="shared" ref="AB249" si="458">IF(W249="","",CEILING(W249*1.015,1))</f>
        <v/>
      </c>
      <c r="AC249" s="48"/>
      <c r="AD249" s="1150"/>
    </row>
    <row r="250" spans="1:30" s="624" customFormat="1" ht="15.75" customHeight="1" x14ac:dyDescent="0.2">
      <c r="A250" s="536" t="s">
        <v>610</v>
      </c>
      <c r="B250" s="119" t="s">
        <v>2755</v>
      </c>
      <c r="C250" s="624" t="s">
        <v>2756</v>
      </c>
      <c r="D250" s="694" t="str">
        <f>VLOOKUP(C250,'Items in Tally'!$A$2:$D$4982,2,FALSE)</f>
        <v>35 PC</v>
      </c>
      <c r="F250" s="1155"/>
      <c r="G250" s="119" t="s">
        <v>2332</v>
      </c>
      <c r="H250" s="1157">
        <v>2300</v>
      </c>
      <c r="I250" s="1157">
        <v>20</v>
      </c>
      <c r="J250" s="1157">
        <v>16</v>
      </c>
      <c r="K250" s="685">
        <v>45741</v>
      </c>
      <c r="L250" s="586">
        <v>3.35</v>
      </c>
      <c r="M250" s="1240">
        <v>1425</v>
      </c>
      <c r="N250" s="1157"/>
      <c r="O250" s="120">
        <f t="shared" ref="O250:R250" si="459">IF(T250="","",T250/$M250-1)</f>
        <v>0.12280701754385959</v>
      </c>
      <c r="P250" s="120">
        <f t="shared" si="459"/>
        <v>8.7719298245614086E-2</v>
      </c>
      <c r="Q250" s="120">
        <f t="shared" si="459"/>
        <v>7.0175438596491224E-2</v>
      </c>
      <c r="R250" s="120" t="str">
        <f t="shared" si="459"/>
        <v/>
      </c>
      <c r="S250" s="1157"/>
      <c r="T250" s="1248">
        <v>1600</v>
      </c>
      <c r="U250" s="1229">
        <v>1550</v>
      </c>
      <c r="V250" s="1229">
        <v>1525</v>
      </c>
      <c r="W250" s="589"/>
      <c r="X250" s="591"/>
      <c r="Y250" s="1159">
        <f>IF(T250="","",CEILING(T250*1.01,1))</f>
        <v>1616</v>
      </c>
      <c r="Z250" s="1157">
        <f>IF(U250="","",CEILING(U250*1.01,1))</f>
        <v>1566</v>
      </c>
      <c r="AA250" s="1157">
        <f>IF(V250="","",CEILING(V250*1.01,1))</f>
        <v>1541</v>
      </c>
      <c r="AB250" s="539" t="str">
        <f t="shared" ref="AB250" si="460">IF(W250="","",CEILING(W250*1.015,1))</f>
        <v/>
      </c>
      <c r="AC250" s="591"/>
      <c r="AD250" s="1157"/>
    </row>
    <row r="251" spans="1:30" s="624" customFormat="1" ht="15.75" customHeight="1" x14ac:dyDescent="0.2">
      <c r="A251" s="536" t="s">
        <v>610</v>
      </c>
      <c r="B251" s="119" t="s">
        <v>2757</v>
      </c>
      <c r="C251" s="624" t="s">
        <v>2758</v>
      </c>
      <c r="D251" s="694" t="str">
        <f>VLOOKUP(C251,'Items in Tally'!$A$2:$D$4982,2,FALSE)</f>
        <v>31 PC</v>
      </c>
      <c r="E251" s="624">
        <v>40</v>
      </c>
      <c r="F251" s="1155">
        <v>46</v>
      </c>
      <c r="G251" s="119" t="s">
        <v>2332</v>
      </c>
      <c r="H251" s="1157">
        <v>2300</v>
      </c>
      <c r="I251" s="1157">
        <v>20</v>
      </c>
      <c r="J251" s="1157">
        <v>16</v>
      </c>
      <c r="K251" s="685">
        <v>45741</v>
      </c>
      <c r="L251" s="586">
        <v>3.3</v>
      </c>
      <c r="M251" s="1241"/>
      <c r="N251" s="1157"/>
      <c r="O251" s="120" t="str">
        <f t="shared" ref="O251:R251" si="461">IF(T251="","",T251/$M251-1)</f>
        <v/>
      </c>
      <c r="P251" s="120" t="str">
        <f t="shared" si="461"/>
        <v/>
      </c>
      <c r="Q251" s="120" t="str">
        <f t="shared" si="461"/>
        <v/>
      </c>
      <c r="R251" s="120" t="str">
        <f t="shared" si="461"/>
        <v/>
      </c>
      <c r="S251" s="1157"/>
      <c r="T251" s="1249"/>
      <c r="U251" s="1242"/>
      <c r="V251" s="1242"/>
      <c r="W251" s="589"/>
      <c r="X251" s="591"/>
      <c r="Y251" s="1159" t="str">
        <f t="shared" ref="Y251:AB251" si="462">IF(T251="","",CEILING(T251*1.015,1))</f>
        <v/>
      </c>
      <c r="Z251" s="1157" t="str">
        <f t="shared" si="462"/>
        <v/>
      </c>
      <c r="AA251" s="1157" t="str">
        <f t="shared" si="462"/>
        <v/>
      </c>
      <c r="AB251" s="539" t="str">
        <f t="shared" si="462"/>
        <v/>
      </c>
      <c r="AC251" s="591"/>
      <c r="AD251" s="1157"/>
    </row>
    <row r="252" spans="1:30" s="624" customFormat="1" ht="15.75" customHeight="1" x14ac:dyDescent="0.2">
      <c r="A252" s="536" t="s">
        <v>610</v>
      </c>
      <c r="B252" s="119" t="s">
        <v>2759</v>
      </c>
      <c r="C252" s="624" t="s">
        <v>2760</v>
      </c>
      <c r="D252" s="694" t="str">
        <f>VLOOKUP(C252,'Items in Tally'!$A$2:$D$4982,2,FALSE)</f>
        <v>26 PC</v>
      </c>
      <c r="E252" s="624">
        <v>40</v>
      </c>
      <c r="F252" s="1155">
        <v>46</v>
      </c>
      <c r="G252" s="119" t="s">
        <v>2332</v>
      </c>
      <c r="H252" s="1157">
        <v>2300</v>
      </c>
      <c r="I252" s="1157">
        <v>20</v>
      </c>
      <c r="J252" s="1157">
        <v>16</v>
      </c>
      <c r="K252" s="685">
        <v>45741</v>
      </c>
      <c r="L252" s="586">
        <v>3.3</v>
      </c>
      <c r="M252" s="1241"/>
      <c r="N252" s="1157"/>
      <c r="O252" s="120" t="str">
        <f t="shared" ref="O252:R252" si="463">IF(T252="","",T252/$M252-1)</f>
        <v/>
      </c>
      <c r="P252" s="120" t="str">
        <f t="shared" si="463"/>
        <v/>
      </c>
      <c r="Q252" s="120" t="str">
        <f t="shared" si="463"/>
        <v/>
      </c>
      <c r="R252" s="120" t="str">
        <f t="shared" si="463"/>
        <v/>
      </c>
      <c r="S252" s="1157"/>
      <c r="T252" s="1249"/>
      <c r="U252" s="1242"/>
      <c r="V252" s="1242"/>
      <c r="W252" s="589"/>
      <c r="X252" s="591"/>
      <c r="Y252" s="1159" t="str">
        <f t="shared" ref="Y252:AB252" si="464">IF(T252="","",CEILING(T252*1.015,1))</f>
        <v/>
      </c>
      <c r="Z252" s="1157" t="str">
        <f t="shared" si="464"/>
        <v/>
      </c>
      <c r="AA252" s="1157" t="str">
        <f t="shared" si="464"/>
        <v/>
      </c>
      <c r="AB252" s="539" t="str">
        <f t="shared" si="464"/>
        <v/>
      </c>
      <c r="AC252" s="591"/>
      <c r="AD252" s="1157"/>
    </row>
    <row r="253" spans="1:30" s="624" customFormat="1" ht="15.75" customHeight="1" x14ac:dyDescent="0.2">
      <c r="A253" s="536" t="s">
        <v>610</v>
      </c>
      <c r="B253" s="119" t="s">
        <v>2761</v>
      </c>
      <c r="C253" s="624" t="s">
        <v>2762</v>
      </c>
      <c r="D253" s="694" t="str">
        <f>VLOOKUP(C253,'Items in Tally'!$A$2:$D$4982,2,FALSE)</f>
        <v>33 PC</v>
      </c>
      <c r="E253" s="624">
        <v>40</v>
      </c>
      <c r="F253" s="1155">
        <v>46</v>
      </c>
      <c r="G253" s="119" t="s">
        <v>2332</v>
      </c>
      <c r="H253" s="1157">
        <v>2300</v>
      </c>
      <c r="I253" s="1157">
        <v>20</v>
      </c>
      <c r="J253" s="1157">
        <v>16</v>
      </c>
      <c r="K253" s="685">
        <v>45741</v>
      </c>
      <c r="L253" s="586">
        <v>3.3</v>
      </c>
      <c r="M253" s="1241"/>
      <c r="N253" s="1157"/>
      <c r="O253" s="120" t="str">
        <f t="shared" ref="O253:R253" si="465">IF(T253="","",T253/$M253-1)</f>
        <v/>
      </c>
      <c r="P253" s="120" t="str">
        <f t="shared" si="465"/>
        <v/>
      </c>
      <c r="Q253" s="120" t="str">
        <f t="shared" si="465"/>
        <v/>
      </c>
      <c r="R253" s="120" t="str">
        <f t="shared" si="465"/>
        <v/>
      </c>
      <c r="S253" s="1157"/>
      <c r="T253" s="1249"/>
      <c r="U253" s="1242"/>
      <c r="V253" s="1242"/>
      <c r="W253" s="589"/>
      <c r="X253" s="591"/>
      <c r="Y253" s="1159" t="str">
        <f t="shared" ref="Y253:AB253" si="466">IF(T253="","",CEILING(T253*1.015,1))</f>
        <v/>
      </c>
      <c r="Z253" s="1157" t="str">
        <f t="shared" si="466"/>
        <v/>
      </c>
      <c r="AA253" s="1157" t="str">
        <f t="shared" si="466"/>
        <v/>
      </c>
      <c r="AB253" s="539" t="str">
        <f t="shared" si="466"/>
        <v/>
      </c>
      <c r="AC253" s="591"/>
      <c r="AD253" s="1157"/>
    </row>
    <row r="254" spans="1:30" s="578" customFormat="1" ht="15.75" customHeight="1" x14ac:dyDescent="0.2">
      <c r="A254" s="171" t="s">
        <v>610</v>
      </c>
      <c r="B254" s="5" t="s">
        <v>2763</v>
      </c>
      <c r="D254" s="701" t="e">
        <f>VLOOKUP(C254,'Items in Tally'!$A$2:$D$4982,2,FALSE)</f>
        <v>#N/A</v>
      </c>
      <c r="E254" s="578">
        <v>130</v>
      </c>
      <c r="F254" s="1149">
        <v>38</v>
      </c>
      <c r="G254" s="5" t="s">
        <v>2332</v>
      </c>
      <c r="H254" s="1150">
        <v>1100</v>
      </c>
      <c r="I254" s="1150">
        <v>20</v>
      </c>
      <c r="J254" s="1150">
        <v>16</v>
      </c>
      <c r="K254" s="456">
        <v>45682</v>
      </c>
      <c r="L254" s="133">
        <v>3.25</v>
      </c>
      <c r="M254" s="1156">
        <v>330</v>
      </c>
      <c r="N254" s="1150"/>
      <c r="O254" s="6">
        <f t="shared" ref="O254:R254" si="467">IF(T254="","",T254/$M254-1)</f>
        <v>0.18181818181818188</v>
      </c>
      <c r="P254" s="6">
        <f t="shared" si="467"/>
        <v>0.1515151515151516</v>
      </c>
      <c r="Q254" s="6">
        <f t="shared" si="467"/>
        <v>0.1212121212121211</v>
      </c>
      <c r="R254" s="6" t="str">
        <f t="shared" si="467"/>
        <v/>
      </c>
      <c r="S254" s="1150"/>
      <c r="T254" s="1152">
        <v>390</v>
      </c>
      <c r="U254" s="1153">
        <v>380</v>
      </c>
      <c r="V254" s="1148">
        <v>370</v>
      </c>
      <c r="W254" s="173"/>
      <c r="X254" s="48"/>
      <c r="Y254" s="1122">
        <f>IF(T254="","",CEILING(T254*1.01,1))</f>
        <v>394</v>
      </c>
      <c r="Z254" s="1150">
        <f>IF(U254="","",CEILING(U254*1.01,1))</f>
        <v>384</v>
      </c>
      <c r="AA254" s="1150">
        <f>IF(V254="","",CEILING(V254*1.01,1))</f>
        <v>374</v>
      </c>
      <c r="AB254" s="1045" t="str">
        <f>IF(W254="","",CEILING(W254*1.015,1))</f>
        <v/>
      </c>
      <c r="AC254" s="48"/>
      <c r="AD254" s="1150"/>
    </row>
    <row r="255" spans="1:30" s="578" customFormat="1" ht="15.75" customHeight="1" x14ac:dyDescent="0.2">
      <c r="A255" s="171" t="s">
        <v>610</v>
      </c>
      <c r="B255" s="5" t="s">
        <v>2764</v>
      </c>
      <c r="C255" s="705" t="s">
        <v>2765</v>
      </c>
      <c r="D255" s="705" t="str">
        <f>VLOOKUP(C255,'Items in Tally'!$A$2:$D$4982,2,FALSE)</f>
        <v>29 PC</v>
      </c>
      <c r="E255" s="705"/>
      <c r="F255" s="783"/>
      <c r="G255" s="5" t="s">
        <v>2332</v>
      </c>
      <c r="H255" s="1150">
        <v>1100</v>
      </c>
      <c r="I255" s="1150">
        <v>20</v>
      </c>
      <c r="J255" s="1150">
        <v>16</v>
      </c>
      <c r="K255" s="456">
        <v>45682</v>
      </c>
      <c r="L255" s="133">
        <v>3.25</v>
      </c>
      <c r="M255" s="1243">
        <v>1300</v>
      </c>
      <c r="N255" s="1150"/>
      <c r="O255" s="6">
        <f t="shared" ref="O255:R255" si="468">IF(T255="","",T255/$M255-1)</f>
        <v>0.15384615384615374</v>
      </c>
      <c r="P255" s="6">
        <f t="shared" si="468"/>
        <v>0.14615384615384608</v>
      </c>
      <c r="Q255" s="6">
        <f t="shared" si="468"/>
        <v>0.16538461538461546</v>
      </c>
      <c r="R255" s="6" t="str">
        <f t="shared" si="468"/>
        <v/>
      </c>
      <c r="S255" s="1150"/>
      <c r="T255" s="1250">
        <v>1500</v>
      </c>
      <c r="U255" s="1238">
        <v>1490</v>
      </c>
      <c r="V255" s="1238">
        <v>1515</v>
      </c>
      <c r="W255" s="173"/>
      <c r="X255" s="48"/>
      <c r="Y255" s="1122">
        <f t="shared" ref="Y255:Y258" si="469">IF(T255="","",CEILING(T255*1.01,1))</f>
        <v>1515</v>
      </c>
      <c r="Z255" s="1150">
        <f t="shared" ref="Z255:Z258" si="470">IF(U255="","",CEILING(U255*1.01,1))</f>
        <v>1505</v>
      </c>
      <c r="AA255" s="1150">
        <f t="shared" ref="AA255:AA258" si="471">IF(V255="","",CEILING(V255*1.01,1))</f>
        <v>1531</v>
      </c>
      <c r="AB255" s="1045" t="str">
        <f t="shared" ref="AB255" si="472">IF(W255="","",CEILING(W255*1.015,1))</f>
        <v/>
      </c>
      <c r="AC255" s="48"/>
      <c r="AD255" s="1231"/>
    </row>
    <row r="256" spans="1:30" s="578" customFormat="1" ht="15.75" customHeight="1" x14ac:dyDescent="0.2">
      <c r="A256" s="171" t="s">
        <v>610</v>
      </c>
      <c r="B256" s="5" t="s">
        <v>2766</v>
      </c>
      <c r="C256" s="578" t="s">
        <v>2767</v>
      </c>
      <c r="D256" s="701" t="str">
        <f>VLOOKUP(C256,'Items in Tally'!$A$2:$D$4982,2,FALSE)</f>
        <v> </v>
      </c>
      <c r="E256" s="578">
        <v>75</v>
      </c>
      <c r="F256" s="1149">
        <v>2</v>
      </c>
      <c r="G256" s="5" t="s">
        <v>2332</v>
      </c>
      <c r="H256" s="1150">
        <v>900</v>
      </c>
      <c r="I256" s="1150">
        <v>20</v>
      </c>
      <c r="J256" s="1150">
        <v>16</v>
      </c>
      <c r="K256" s="456">
        <v>45682</v>
      </c>
      <c r="L256" s="133">
        <v>3.2</v>
      </c>
      <c r="M256" s="1234"/>
      <c r="N256" s="1150"/>
      <c r="O256" s="6" t="str">
        <f t="shared" ref="O256:R256" si="473">IF(T256="","",T256/$M256-1)</f>
        <v/>
      </c>
      <c r="P256" s="6" t="str">
        <f t="shared" si="473"/>
        <v/>
      </c>
      <c r="Q256" s="6" t="str">
        <f t="shared" si="473"/>
        <v/>
      </c>
      <c r="R256" s="6" t="str">
        <f t="shared" si="473"/>
        <v/>
      </c>
      <c r="S256" s="1150"/>
      <c r="T256" s="1236"/>
      <c r="U256" s="1228"/>
      <c r="V256" s="1228"/>
      <c r="W256" s="173"/>
      <c r="X256" s="48"/>
      <c r="Y256" s="1122" t="str">
        <f t="shared" si="469"/>
        <v/>
      </c>
      <c r="Z256" s="1150" t="str">
        <f t="shared" si="470"/>
        <v/>
      </c>
      <c r="AA256" s="1150" t="str">
        <f t="shared" si="471"/>
        <v/>
      </c>
      <c r="AB256" s="1045" t="str">
        <f t="shared" ref="AB256:AB258" si="474">IF(W256="","",CEILING(W256*1.015,1))</f>
        <v/>
      </c>
      <c r="AC256" s="48"/>
      <c r="AD256" s="1232"/>
    </row>
    <row r="257" spans="1:30" s="578" customFormat="1" ht="15.75" customHeight="1" x14ac:dyDescent="0.2">
      <c r="A257" s="171" t="s">
        <v>610</v>
      </c>
      <c r="B257" s="5" t="s">
        <v>2768</v>
      </c>
      <c r="C257" s="578" t="s">
        <v>2769</v>
      </c>
      <c r="D257" s="701" t="str">
        <f>VLOOKUP(C257,'Items in Tally'!$A$2:$D$4982,2,FALSE)</f>
        <v> </v>
      </c>
      <c r="E257" s="578">
        <v>75</v>
      </c>
      <c r="F257" s="1149">
        <v>2</v>
      </c>
      <c r="G257" s="5" t="s">
        <v>2332</v>
      </c>
      <c r="H257" s="1150">
        <v>900</v>
      </c>
      <c r="I257" s="1150">
        <v>20</v>
      </c>
      <c r="J257" s="1150">
        <v>16</v>
      </c>
      <c r="K257" s="456">
        <v>45682</v>
      </c>
      <c r="L257" s="133">
        <v>3.2</v>
      </c>
      <c r="M257" s="1234"/>
      <c r="N257" s="1150"/>
      <c r="O257" s="6" t="str">
        <f t="shared" ref="O257:R257" si="475">IF(T257="","",T257/$M257-1)</f>
        <v/>
      </c>
      <c r="P257" s="6" t="str">
        <f t="shared" si="475"/>
        <v/>
      </c>
      <c r="Q257" s="6" t="str">
        <f t="shared" si="475"/>
        <v/>
      </c>
      <c r="R257" s="6" t="str">
        <f t="shared" si="475"/>
        <v/>
      </c>
      <c r="S257" s="1150"/>
      <c r="T257" s="1236"/>
      <c r="U257" s="1228"/>
      <c r="V257" s="1228"/>
      <c r="W257" s="173"/>
      <c r="X257" s="48"/>
      <c r="Y257" s="1122" t="str">
        <f t="shared" si="469"/>
        <v/>
      </c>
      <c r="Z257" s="1150" t="str">
        <f t="shared" si="470"/>
        <v/>
      </c>
      <c r="AA257" s="1150" t="str">
        <f t="shared" si="471"/>
        <v/>
      </c>
      <c r="AB257" s="1045" t="str">
        <f t="shared" si="474"/>
        <v/>
      </c>
      <c r="AC257" s="48"/>
      <c r="AD257" s="1232"/>
    </row>
    <row r="258" spans="1:30" s="578" customFormat="1" ht="15.75" customHeight="1" x14ac:dyDescent="0.2">
      <c r="A258" s="171" t="s">
        <v>610</v>
      </c>
      <c r="B258" s="5" t="s">
        <v>2770</v>
      </c>
      <c r="C258" s="578" t="s">
        <v>2771</v>
      </c>
      <c r="D258" s="701" t="str">
        <f>VLOOKUP(C258,'Items in Tally'!$A$2:$D$4982,2,FALSE)</f>
        <v>18 PC</v>
      </c>
      <c r="E258" s="578">
        <v>75</v>
      </c>
      <c r="F258" s="1149">
        <v>2</v>
      </c>
      <c r="G258" s="5" t="s">
        <v>2332</v>
      </c>
      <c r="H258" s="1150">
        <v>900</v>
      </c>
      <c r="I258" s="1150">
        <v>20</v>
      </c>
      <c r="J258" s="1150">
        <v>16</v>
      </c>
      <c r="K258" s="456">
        <v>45682</v>
      </c>
      <c r="L258" s="133">
        <v>3.2</v>
      </c>
      <c r="M258" s="1234"/>
      <c r="N258" s="1150"/>
      <c r="O258" s="6" t="str">
        <f t="shared" ref="O258:R258" si="476">IF(T258="","",T258/$M258-1)</f>
        <v/>
      </c>
      <c r="P258" s="6" t="str">
        <f t="shared" si="476"/>
        <v/>
      </c>
      <c r="Q258" s="6" t="str">
        <f t="shared" si="476"/>
        <v/>
      </c>
      <c r="R258" s="6" t="str">
        <f t="shared" si="476"/>
        <v/>
      </c>
      <c r="S258" s="1150"/>
      <c r="T258" s="1236"/>
      <c r="U258" s="1228"/>
      <c r="V258" s="1228"/>
      <c r="W258" s="173"/>
      <c r="X258" s="48"/>
      <c r="Y258" s="1122" t="str">
        <f t="shared" si="469"/>
        <v/>
      </c>
      <c r="Z258" s="1150" t="str">
        <f t="shared" si="470"/>
        <v/>
      </c>
      <c r="AA258" s="1150" t="str">
        <f t="shared" si="471"/>
        <v/>
      </c>
      <c r="AB258" s="1045" t="str">
        <f t="shared" si="474"/>
        <v/>
      </c>
      <c r="AC258" s="48"/>
      <c r="AD258" s="1232"/>
    </row>
    <row r="259" spans="1:30" s="577" customFormat="1" ht="15.75" customHeight="1" x14ac:dyDescent="0.2">
      <c r="A259" s="175" t="s">
        <v>610</v>
      </c>
      <c r="B259" s="8" t="s">
        <v>2772</v>
      </c>
      <c r="D259" s="694" t="e">
        <f>VLOOKUP(C259,'Items in Tally'!$A$2:$D$4982,2,FALSE)</f>
        <v>#N/A</v>
      </c>
      <c r="E259" s="577">
        <v>25</v>
      </c>
      <c r="F259" s="867">
        <v>85</v>
      </c>
      <c r="G259" s="8" t="s">
        <v>2332</v>
      </c>
      <c r="H259" s="1130">
        <v>3500</v>
      </c>
      <c r="I259" s="1130">
        <v>15</v>
      </c>
      <c r="J259" s="1130">
        <v>16</v>
      </c>
      <c r="K259" s="459">
        <v>45497</v>
      </c>
      <c r="L259" s="125">
        <v>3.9</v>
      </c>
      <c r="M259" s="1158">
        <v>381</v>
      </c>
      <c r="N259" s="1130"/>
      <c r="O259" s="9">
        <f t="shared" ref="O259:R259" si="477">IF(T259="","",T259/$M259-1)</f>
        <v>0.1417322834645669</v>
      </c>
      <c r="P259" s="9">
        <f t="shared" si="477"/>
        <v>0.11548556430446189</v>
      </c>
      <c r="Q259" s="9" t="str">
        <f t="shared" si="477"/>
        <v/>
      </c>
      <c r="R259" s="9" t="str">
        <f t="shared" si="477"/>
        <v/>
      </c>
      <c r="S259" s="1130"/>
      <c r="T259" s="1147">
        <v>435</v>
      </c>
      <c r="U259" s="1146">
        <v>425</v>
      </c>
      <c r="V259" s="1146"/>
      <c r="W259" s="178"/>
      <c r="X259" s="47"/>
      <c r="Y259" s="1129">
        <f>IF(T259="","",CEILING(T259*1.01,1))</f>
        <v>440</v>
      </c>
      <c r="Z259" s="1130">
        <f>IF(U259="","",CEILING(U259*1.01,1))</f>
        <v>430</v>
      </c>
      <c r="AA259" s="1130" t="str">
        <f t="shared" ref="AA259:AB259" si="478">IF(V259="","",CEILING(V259*1.015,1))</f>
        <v/>
      </c>
      <c r="AB259" s="1154" t="str">
        <f t="shared" si="478"/>
        <v/>
      </c>
      <c r="AC259" s="47"/>
      <c r="AD259" s="1130"/>
    </row>
    <row r="260" spans="1:30" s="577" customFormat="1" ht="15.75" customHeight="1" x14ac:dyDescent="0.2">
      <c r="A260" s="175" t="s">
        <v>610</v>
      </c>
      <c r="B260" s="8" t="s">
        <v>2773</v>
      </c>
      <c r="C260" s="695" t="s">
        <v>2774</v>
      </c>
      <c r="D260" s="695" t="str">
        <f>VLOOKUP(C260,'Items in Tally'!$A$2:$D$4982,2,FALSE)</f>
        <v>76 PC</v>
      </c>
      <c r="E260" s="695"/>
      <c r="F260" s="782"/>
      <c r="G260" s="8" t="s">
        <v>2332</v>
      </c>
      <c r="H260" s="1130">
        <v>3500</v>
      </c>
      <c r="I260" s="1130">
        <v>15</v>
      </c>
      <c r="J260" s="1130">
        <v>16</v>
      </c>
      <c r="K260" s="459">
        <v>45497</v>
      </c>
      <c r="L260" s="125">
        <v>3.9</v>
      </c>
      <c r="M260" s="1246">
        <v>1500</v>
      </c>
      <c r="N260" s="1130"/>
      <c r="O260" s="9">
        <f t="shared" ref="O260:R260" si="479">IF(T260="","",T260/$M260-1)</f>
        <v>0.14999999999999991</v>
      </c>
      <c r="P260" s="9">
        <f t="shared" si="479"/>
        <v>0.1166666666666667</v>
      </c>
      <c r="Q260" s="9" t="str">
        <f t="shared" si="479"/>
        <v/>
      </c>
      <c r="R260" s="9" t="str">
        <f t="shared" si="479"/>
        <v/>
      </c>
      <c r="S260" s="1130"/>
      <c r="T260" s="1198">
        <v>1725</v>
      </c>
      <c r="U260" s="1194">
        <v>1675</v>
      </c>
      <c r="V260" s="1194"/>
      <c r="W260" s="178"/>
      <c r="X260" s="47"/>
      <c r="Y260" s="1129">
        <f t="shared" ref="Y260" si="480">IF(T260="","",CEILING(T260*1.01,1))</f>
        <v>1743</v>
      </c>
      <c r="Z260" s="1130">
        <f t="shared" ref="Z260" si="481">IF(U260="","",CEILING(U260*1.01,1))</f>
        <v>1692</v>
      </c>
      <c r="AA260" s="1130" t="str">
        <f t="shared" ref="AA260:AB260" si="482">IF(V260="","",CEILING(V260*1.015,1))</f>
        <v/>
      </c>
      <c r="AB260" s="1154" t="str">
        <f t="shared" si="482"/>
        <v/>
      </c>
      <c r="AC260" s="47"/>
      <c r="AD260" s="1130"/>
    </row>
    <row r="261" spans="1:30" s="577" customFormat="1" ht="15.75" customHeight="1" x14ac:dyDescent="0.2">
      <c r="A261" s="175" t="s">
        <v>610</v>
      </c>
      <c r="B261" s="8" t="s">
        <v>2775</v>
      </c>
      <c r="C261" s="577" t="s">
        <v>2776</v>
      </c>
      <c r="D261" s="694" t="str">
        <f>VLOOKUP(C261,'Items in Tally'!$A$2:$D$4982,2,FALSE)</f>
        <v>61 PC</v>
      </c>
      <c r="E261" s="577">
        <v>16</v>
      </c>
      <c r="F261" s="867">
        <v>66</v>
      </c>
      <c r="G261" s="8" t="s">
        <v>2332</v>
      </c>
      <c r="H261" s="1130">
        <v>2800</v>
      </c>
      <c r="I261" s="1130">
        <v>15</v>
      </c>
      <c r="J261" s="1130">
        <v>16</v>
      </c>
      <c r="K261" s="459">
        <v>45497</v>
      </c>
      <c r="L261" s="125">
        <v>3.8</v>
      </c>
      <c r="M261" s="1247"/>
      <c r="N261" s="1130"/>
      <c r="O261" s="9" t="str">
        <f t="shared" ref="O261:R261" si="483">IF(T261="","",T261/$M261-1)</f>
        <v/>
      </c>
      <c r="P261" s="9" t="str">
        <f t="shared" si="483"/>
        <v/>
      </c>
      <c r="Q261" s="9" t="str">
        <f t="shared" si="483"/>
        <v/>
      </c>
      <c r="R261" s="9" t="str">
        <f t="shared" si="483"/>
        <v/>
      </c>
      <c r="S261" s="1130"/>
      <c r="T261" s="1190"/>
      <c r="U261" s="1225"/>
      <c r="V261" s="1225"/>
      <c r="W261" s="178"/>
      <c r="X261" s="47"/>
      <c r="Y261" s="1129" t="str">
        <f t="shared" ref="Y261:AB261" si="484">IF(T261="","",CEILING(T261*1.015,1))</f>
        <v/>
      </c>
      <c r="Z261" s="1130" t="str">
        <f t="shared" si="484"/>
        <v/>
      </c>
      <c r="AA261" s="1130" t="str">
        <f t="shared" si="484"/>
        <v/>
      </c>
      <c r="AB261" s="1154" t="str">
        <f t="shared" si="484"/>
        <v/>
      </c>
      <c r="AC261" s="47"/>
      <c r="AD261" s="1130"/>
    </row>
    <row r="262" spans="1:30" s="577" customFormat="1" ht="15.75" customHeight="1" x14ac:dyDescent="0.2">
      <c r="A262" s="175" t="s">
        <v>610</v>
      </c>
      <c r="B262" s="8" t="s">
        <v>2777</v>
      </c>
      <c r="C262" s="577" t="s">
        <v>2778</v>
      </c>
      <c r="D262" s="694" t="str">
        <f>VLOOKUP(C262,'Items in Tally'!$A$2:$D$4982,2,FALSE)</f>
        <v>55 PC</v>
      </c>
      <c r="E262" s="577">
        <v>16</v>
      </c>
      <c r="F262" s="867">
        <v>66</v>
      </c>
      <c r="G262" s="8" t="s">
        <v>2332</v>
      </c>
      <c r="H262" s="1130">
        <v>2800</v>
      </c>
      <c r="I262" s="1130">
        <v>15</v>
      </c>
      <c r="J262" s="1130">
        <v>16</v>
      </c>
      <c r="K262" s="459">
        <v>45497</v>
      </c>
      <c r="L262" s="125">
        <v>3.8</v>
      </c>
      <c r="M262" s="1247"/>
      <c r="N262" s="1130"/>
      <c r="O262" s="9" t="str">
        <f t="shared" ref="O262:R262" si="485">IF(T262="","",T262/$M262-1)</f>
        <v/>
      </c>
      <c r="P262" s="9" t="str">
        <f t="shared" si="485"/>
        <v/>
      </c>
      <c r="Q262" s="9" t="str">
        <f t="shared" si="485"/>
        <v/>
      </c>
      <c r="R262" s="9" t="str">
        <f t="shared" si="485"/>
        <v/>
      </c>
      <c r="S262" s="1130"/>
      <c r="T262" s="1190"/>
      <c r="U262" s="1225"/>
      <c r="V262" s="1225"/>
      <c r="W262" s="178"/>
      <c r="X262" s="47"/>
      <c r="Y262" s="1129" t="str">
        <f t="shared" ref="Y262:AB262" si="486">IF(T262="","",CEILING(T262*1.015,1))</f>
        <v/>
      </c>
      <c r="Z262" s="1130" t="str">
        <f t="shared" si="486"/>
        <v/>
      </c>
      <c r="AA262" s="1130" t="str">
        <f t="shared" si="486"/>
        <v/>
      </c>
      <c r="AB262" s="1154" t="str">
        <f t="shared" si="486"/>
        <v/>
      </c>
      <c r="AC262" s="47"/>
      <c r="AD262" s="1130"/>
    </row>
    <row r="263" spans="1:30" s="577" customFormat="1" ht="15.75" customHeight="1" x14ac:dyDescent="0.2">
      <c r="A263" s="175" t="s">
        <v>610</v>
      </c>
      <c r="B263" s="8" t="s">
        <v>2779</v>
      </c>
      <c r="C263" s="577" t="s">
        <v>2780</v>
      </c>
      <c r="D263" s="694" t="str">
        <f>VLOOKUP(C263,'Items in Tally'!$A$2:$D$4982,2,FALSE)</f>
        <v>82 PC</v>
      </c>
      <c r="E263" s="577">
        <v>16</v>
      </c>
      <c r="F263" s="867">
        <v>66</v>
      </c>
      <c r="G263" s="8" t="s">
        <v>2332</v>
      </c>
      <c r="H263" s="1130">
        <v>2800</v>
      </c>
      <c r="I263" s="1130">
        <v>15</v>
      </c>
      <c r="J263" s="1130">
        <v>16</v>
      </c>
      <c r="K263" s="459">
        <v>45497</v>
      </c>
      <c r="L263" s="125">
        <v>3.8</v>
      </c>
      <c r="M263" s="1247"/>
      <c r="N263" s="1130"/>
      <c r="O263" s="9" t="str">
        <f t="shared" ref="O263:R263" si="487">IF(T263="","",T263/$M263-1)</f>
        <v/>
      </c>
      <c r="P263" s="9" t="str">
        <f t="shared" si="487"/>
        <v/>
      </c>
      <c r="Q263" s="9" t="str">
        <f t="shared" si="487"/>
        <v/>
      </c>
      <c r="R263" s="9" t="str">
        <f t="shared" si="487"/>
        <v/>
      </c>
      <c r="S263" s="1130"/>
      <c r="T263" s="1190"/>
      <c r="U263" s="1225"/>
      <c r="V263" s="1225"/>
      <c r="W263" s="178"/>
      <c r="X263" s="47"/>
      <c r="Y263" s="1129" t="str">
        <f t="shared" ref="Y263:AB263" si="488">IF(T263="","",CEILING(T263*1.015,1))</f>
        <v/>
      </c>
      <c r="Z263" s="1130" t="str">
        <f t="shared" si="488"/>
        <v/>
      </c>
      <c r="AA263" s="1130" t="str">
        <f t="shared" si="488"/>
        <v/>
      </c>
      <c r="AB263" s="1154" t="str">
        <f t="shared" si="488"/>
        <v/>
      </c>
      <c r="AC263" s="47"/>
      <c r="AD263" s="1130"/>
    </row>
    <row r="264" spans="1:30" s="577" customFormat="1" ht="15.75" customHeight="1" x14ac:dyDescent="0.2">
      <c r="A264" s="175" t="s">
        <v>610</v>
      </c>
      <c r="B264" s="8" t="s">
        <v>2781</v>
      </c>
      <c r="C264" s="695"/>
      <c r="D264" s="695" t="e">
        <f>VLOOKUP(C264,'Items in Tally'!$A$2:$D$4982,2,FALSE)</f>
        <v>#N/A</v>
      </c>
      <c r="E264" s="695">
        <v>30</v>
      </c>
      <c r="F264" s="782">
        <v>123</v>
      </c>
      <c r="G264" s="8" t="s">
        <v>2332</v>
      </c>
      <c r="H264" s="1130">
        <v>2400</v>
      </c>
      <c r="I264" s="1130">
        <v>15</v>
      </c>
      <c r="J264" s="1130">
        <v>16</v>
      </c>
      <c r="K264" s="405">
        <v>45682</v>
      </c>
      <c r="L264" s="125">
        <v>3.45</v>
      </c>
      <c r="M264" s="1158">
        <v>362</v>
      </c>
      <c r="N264" s="1130"/>
      <c r="O264" s="9">
        <f t="shared" ref="O264:R264" si="489">IF(T264="","",T264/$M264-1)</f>
        <v>0.1049723756906078</v>
      </c>
      <c r="P264" s="9">
        <f t="shared" si="489"/>
        <v>7.7348066298342566E-2</v>
      </c>
      <c r="Q264" s="9" t="str">
        <f t="shared" si="489"/>
        <v/>
      </c>
      <c r="R264" s="9" t="str">
        <f t="shared" si="489"/>
        <v/>
      </c>
      <c r="S264" s="1130"/>
      <c r="T264" s="1134">
        <v>400</v>
      </c>
      <c r="U264" s="1131">
        <v>390</v>
      </c>
      <c r="V264" s="1131"/>
      <c r="W264" s="178"/>
      <c r="X264" s="47"/>
      <c r="Y264" s="1129">
        <f>IF(T264="","",CEILING(T264*1.01,1))</f>
        <v>404</v>
      </c>
      <c r="Z264" s="1130">
        <f>IF(U264="","",CEILING(U264*1.01,1))</f>
        <v>394</v>
      </c>
      <c r="AA264" s="1130" t="str">
        <f t="shared" ref="AA264:AB264" si="490">IF(V264="","",CEILING(V264*1.015,1))</f>
        <v/>
      </c>
      <c r="AB264" s="1154" t="str">
        <f t="shared" si="490"/>
        <v/>
      </c>
      <c r="AC264" s="47"/>
      <c r="AD264" s="1130"/>
    </row>
    <row r="265" spans="1:30" s="624" customFormat="1" ht="16.5" customHeight="1" x14ac:dyDescent="0.2">
      <c r="A265" s="536" t="s">
        <v>610</v>
      </c>
      <c r="B265" s="119" t="s">
        <v>2782</v>
      </c>
      <c r="C265" s="708" t="s">
        <v>2783</v>
      </c>
      <c r="D265" s="694" t="str">
        <f>VLOOKUP(C265,'Items in Tally'!$A$2:$D$4982,2,FALSE)</f>
        <v>98 PC</v>
      </c>
      <c r="E265" s="708"/>
      <c r="F265" s="784"/>
      <c r="G265" s="119" t="s">
        <v>2332</v>
      </c>
      <c r="H265" s="1157">
        <v>2400</v>
      </c>
      <c r="I265" s="1157">
        <v>15</v>
      </c>
      <c r="J265" s="1157">
        <v>16</v>
      </c>
      <c r="K265" s="685">
        <v>45682</v>
      </c>
      <c r="L265" s="586">
        <v>3.45</v>
      </c>
      <c r="M265" s="1240">
        <v>1415</v>
      </c>
      <c r="N265" s="1157"/>
      <c r="O265" s="120">
        <f t="shared" ref="O265:R265" si="491">IF(T265="","",T265/$M265-1)</f>
        <v>0.11307420494699638</v>
      </c>
      <c r="P265" s="120">
        <f t="shared" si="491"/>
        <v>8.4805653710247286E-2</v>
      </c>
      <c r="Q265" s="120" t="str">
        <f t="shared" si="491"/>
        <v/>
      </c>
      <c r="R265" s="120" t="str">
        <f t="shared" si="491"/>
        <v/>
      </c>
      <c r="S265" s="1157"/>
      <c r="T265" s="1248">
        <v>1575</v>
      </c>
      <c r="U265" s="1229">
        <v>1535</v>
      </c>
      <c r="V265" s="1229"/>
      <c r="W265" s="589"/>
      <c r="X265" s="591"/>
      <c r="Y265" s="1159">
        <f>IF(T265="","",CEILING(T265*1.01,1))</f>
        <v>1591</v>
      </c>
      <c r="Z265" s="1157">
        <f>IF(U265="","",CEILING(U265*1.01,1))</f>
        <v>1551</v>
      </c>
      <c r="AA265" s="1157" t="str">
        <f t="shared" ref="AA265:AB265" si="492">IF(V265="","",CEILING(V265*1.015,1))</f>
        <v/>
      </c>
      <c r="AB265" s="539" t="str">
        <f t="shared" si="492"/>
        <v/>
      </c>
      <c r="AC265" s="591"/>
      <c r="AD265" s="1157"/>
    </row>
    <row r="266" spans="1:30" s="624" customFormat="1" ht="15.75" customHeight="1" x14ac:dyDescent="0.2">
      <c r="A266" s="536" t="s">
        <v>610</v>
      </c>
      <c r="B266" s="119" t="s">
        <v>2784</v>
      </c>
      <c r="C266" s="708" t="s">
        <v>2785</v>
      </c>
      <c r="D266" s="694" t="str">
        <f>VLOOKUP(C266,'Items in Tally'!$A$2:$D$4982,2,FALSE)</f>
        <v>44 PC</v>
      </c>
      <c r="E266" s="708">
        <v>20</v>
      </c>
      <c r="F266" s="784">
        <v>55</v>
      </c>
      <c r="G266" s="119" t="s">
        <v>2332</v>
      </c>
      <c r="H266" s="1157">
        <v>1800</v>
      </c>
      <c r="I266" s="1157">
        <v>15</v>
      </c>
      <c r="J266" s="1157">
        <v>16</v>
      </c>
      <c r="K266" s="685">
        <v>45741</v>
      </c>
      <c r="L266" s="586">
        <v>3.35</v>
      </c>
      <c r="M266" s="1241"/>
      <c r="N266" s="1157"/>
      <c r="O266" s="120" t="str">
        <f t="shared" ref="O266:R266" si="493">IF(T266="","",T266/$M266-1)</f>
        <v/>
      </c>
      <c r="P266" s="120" t="str">
        <f t="shared" si="493"/>
        <v/>
      </c>
      <c r="Q266" s="120" t="str">
        <f t="shared" si="493"/>
        <v/>
      </c>
      <c r="R266" s="120" t="str">
        <f t="shared" si="493"/>
        <v/>
      </c>
      <c r="S266" s="1157"/>
      <c r="T266" s="1251"/>
      <c r="U266" s="1230"/>
      <c r="V266" s="1230"/>
      <c r="W266" s="589"/>
      <c r="X266" s="591"/>
      <c r="Y266" s="1159" t="str">
        <f t="shared" ref="Y266:AB266" si="494">IF(T266="","",CEILING(T266*1.015,1))</f>
        <v/>
      </c>
      <c r="Z266" s="1157" t="str">
        <f t="shared" si="494"/>
        <v/>
      </c>
      <c r="AA266" s="1157" t="str">
        <f t="shared" si="494"/>
        <v/>
      </c>
      <c r="AB266" s="539" t="str">
        <f t="shared" si="494"/>
        <v/>
      </c>
      <c r="AC266" s="591"/>
      <c r="AD266" s="1157"/>
    </row>
    <row r="267" spans="1:30" s="624" customFormat="1" ht="15.75" customHeight="1" x14ac:dyDescent="0.2">
      <c r="A267" s="536" t="s">
        <v>610</v>
      </c>
      <c r="B267" s="119" t="s">
        <v>2786</v>
      </c>
      <c r="C267" s="624" t="s">
        <v>2787</v>
      </c>
      <c r="D267" s="694" t="str">
        <f>VLOOKUP(C267,'Items in Tally'!$A$2:$D$4982,2,FALSE)</f>
        <v>36 PC</v>
      </c>
      <c r="E267" s="624">
        <v>20</v>
      </c>
      <c r="F267" s="1155">
        <v>55</v>
      </c>
      <c r="G267" s="119" t="s">
        <v>2332</v>
      </c>
      <c r="H267" s="1157">
        <v>1800</v>
      </c>
      <c r="I267" s="1157">
        <v>15</v>
      </c>
      <c r="J267" s="1157">
        <v>16</v>
      </c>
      <c r="K267" s="685">
        <v>45741</v>
      </c>
      <c r="L267" s="586">
        <v>3.35</v>
      </c>
      <c r="M267" s="1241"/>
      <c r="N267" s="1157"/>
      <c r="O267" s="120" t="str">
        <f t="shared" ref="O267:R267" si="495">IF(T267="","",T267/$M267-1)</f>
        <v/>
      </c>
      <c r="P267" s="120" t="str">
        <f t="shared" si="495"/>
        <v/>
      </c>
      <c r="Q267" s="120" t="str">
        <f t="shared" si="495"/>
        <v/>
      </c>
      <c r="R267" s="120" t="str">
        <f t="shared" si="495"/>
        <v/>
      </c>
      <c r="S267" s="1157"/>
      <c r="T267" s="1251"/>
      <c r="U267" s="1230"/>
      <c r="V267" s="1230"/>
      <c r="W267" s="589"/>
      <c r="X267" s="1032"/>
      <c r="Y267" s="1159" t="str">
        <f t="shared" ref="Y267:AB267" si="496">IF(T267="","",CEILING(T267*1.015,1))</f>
        <v/>
      </c>
      <c r="Z267" s="1157" t="str">
        <f t="shared" si="496"/>
        <v/>
      </c>
      <c r="AA267" s="1157" t="str">
        <f t="shared" si="496"/>
        <v/>
      </c>
      <c r="AB267" s="539" t="str">
        <f t="shared" si="496"/>
        <v/>
      </c>
      <c r="AC267" s="1032"/>
      <c r="AD267" s="1157"/>
    </row>
    <row r="268" spans="1:30" s="624" customFormat="1" ht="15.75" customHeight="1" x14ac:dyDescent="0.2">
      <c r="A268" s="536" t="s">
        <v>610</v>
      </c>
      <c r="B268" s="119" t="s">
        <v>2788</v>
      </c>
      <c r="C268" s="624" t="s">
        <v>2789</v>
      </c>
      <c r="D268" s="694" t="str">
        <f>VLOOKUP(C268,'Items in Tally'!$A$2:$D$4982,2,FALSE)</f>
        <v>44 PC</v>
      </c>
      <c r="E268" s="624">
        <v>20</v>
      </c>
      <c r="F268" s="1155">
        <v>55</v>
      </c>
      <c r="G268" s="119" t="s">
        <v>2332</v>
      </c>
      <c r="H268" s="1157">
        <v>1800</v>
      </c>
      <c r="I268" s="1157">
        <v>15</v>
      </c>
      <c r="J268" s="1157">
        <v>16</v>
      </c>
      <c r="K268" s="685">
        <v>45741</v>
      </c>
      <c r="L268" s="586">
        <v>3.35</v>
      </c>
      <c r="M268" s="1241"/>
      <c r="N268" s="1157"/>
      <c r="O268" s="120" t="str">
        <f t="shared" ref="O268:R268" si="497">IF(T268="","",T268/$M268-1)</f>
        <v/>
      </c>
      <c r="P268" s="120" t="str">
        <f t="shared" si="497"/>
        <v/>
      </c>
      <c r="Q268" s="120" t="str">
        <f t="shared" si="497"/>
        <v/>
      </c>
      <c r="R268" s="120" t="str">
        <f t="shared" si="497"/>
        <v/>
      </c>
      <c r="S268" s="1157"/>
      <c r="T268" s="1251"/>
      <c r="U268" s="1230"/>
      <c r="V268" s="1230"/>
      <c r="W268" s="589"/>
      <c r="X268" s="1032"/>
      <c r="Y268" s="1159" t="str">
        <f t="shared" ref="Y268:AB268" si="498">IF(T268="","",CEILING(T268*1.015,1))</f>
        <v/>
      </c>
      <c r="Z268" s="1157" t="str">
        <f t="shared" si="498"/>
        <v/>
      </c>
      <c r="AA268" s="1157" t="str">
        <f t="shared" si="498"/>
        <v/>
      </c>
      <c r="AB268" s="539" t="str">
        <f t="shared" si="498"/>
        <v/>
      </c>
      <c r="AC268" s="1032"/>
      <c r="AD268" s="1157"/>
    </row>
    <row r="269" spans="1:30" s="578" customFormat="1" ht="15.75" customHeight="1" x14ac:dyDescent="0.2">
      <c r="A269" s="171" t="s">
        <v>610</v>
      </c>
      <c r="B269" s="5" t="s">
        <v>2790</v>
      </c>
      <c r="C269" s="578" t="s">
        <v>2791</v>
      </c>
      <c r="D269" s="701" t="str">
        <f>VLOOKUP(C269,'Items in Tally'!$A$2:$D$4982,2,FALSE)</f>
        <v> </v>
      </c>
      <c r="F269" s="1149"/>
      <c r="G269" s="5" t="s">
        <v>2332</v>
      </c>
      <c r="H269" s="1150">
        <v>1400</v>
      </c>
      <c r="I269" s="1150">
        <v>15</v>
      </c>
      <c r="J269" s="1150">
        <v>16</v>
      </c>
      <c r="K269" s="1094"/>
      <c r="L269" s="133"/>
      <c r="M269" s="1243">
        <v>1850</v>
      </c>
      <c r="N269" s="5"/>
      <c r="O269" s="6">
        <f t="shared" ref="O269:R269" si="499">IF(T269="","",T269/$M269-1)</f>
        <v>-0.10810810810810811</v>
      </c>
      <c r="P269" s="6">
        <f t="shared" si="499"/>
        <v>-0.13513513513513509</v>
      </c>
      <c r="Q269" s="6" t="str">
        <f t="shared" si="499"/>
        <v/>
      </c>
      <c r="R269" s="6" t="str">
        <f t="shared" si="499"/>
        <v/>
      </c>
      <c r="S269" s="5"/>
      <c r="T269" s="1235">
        <v>1650</v>
      </c>
      <c r="U269" s="1227">
        <v>1600</v>
      </c>
      <c r="V269" s="1227"/>
      <c r="W269" s="173"/>
      <c r="X269" s="660"/>
      <c r="Y269" s="1122">
        <f>IF(T269="","",CEILING(T269*1.01,1))</f>
        <v>1667</v>
      </c>
      <c r="Z269" s="1150">
        <f t="shared" ref="Z269:AB269" si="500">IF(U269="","",CEILING(U269*1.015,1))</f>
        <v>1624</v>
      </c>
      <c r="AA269" s="1150" t="str">
        <f>IF(V269="","",CEILING(V269*1.01,1))</f>
        <v/>
      </c>
      <c r="AB269" s="1045" t="str">
        <f t="shared" si="500"/>
        <v/>
      </c>
      <c r="AC269" s="5"/>
      <c r="AD269" s="1150"/>
    </row>
    <row r="270" spans="1:30" s="578" customFormat="1" ht="15.75" customHeight="1" x14ac:dyDescent="0.2">
      <c r="A270" s="171" t="s">
        <v>610</v>
      </c>
      <c r="B270" s="5" t="s">
        <v>2792</v>
      </c>
      <c r="C270" s="578" t="s">
        <v>2793</v>
      </c>
      <c r="D270" s="701" t="str">
        <f>VLOOKUP(C270,'Items in Tally'!$A$2:$D$4982,2,FALSE)</f>
        <v> </v>
      </c>
      <c r="F270" s="1149"/>
      <c r="G270" s="5" t="s">
        <v>2332</v>
      </c>
      <c r="H270" s="1150">
        <v>1300</v>
      </c>
      <c r="I270" s="1150">
        <v>15</v>
      </c>
      <c r="J270" s="1150">
        <v>16</v>
      </c>
      <c r="K270" s="1094"/>
      <c r="L270" s="133"/>
      <c r="M270" s="1234"/>
      <c r="N270" s="5"/>
      <c r="O270" s="6" t="str">
        <f t="shared" ref="O270:R270" si="501">IF(T270="","",T270/$M270-1)</f>
        <v/>
      </c>
      <c r="P270" s="6" t="str">
        <f t="shared" si="501"/>
        <v/>
      </c>
      <c r="Q270" s="6" t="str">
        <f t="shared" si="501"/>
        <v/>
      </c>
      <c r="R270" s="6" t="str">
        <f t="shared" si="501"/>
        <v/>
      </c>
      <c r="S270" s="5"/>
      <c r="T270" s="1236"/>
      <c r="U270" s="1228"/>
      <c r="V270" s="1228"/>
      <c r="W270" s="173"/>
      <c r="X270" s="660"/>
      <c r="Y270" s="1122" t="str">
        <f t="shared" ref="Y270:AB270" si="502">IF(T270="","",CEILING(T270*1.015,1))</f>
        <v/>
      </c>
      <c r="Z270" s="1150" t="str">
        <f t="shared" si="502"/>
        <v/>
      </c>
      <c r="AA270" s="1150" t="str">
        <f t="shared" si="502"/>
        <v/>
      </c>
      <c r="AB270" s="1045" t="str">
        <f t="shared" si="502"/>
        <v/>
      </c>
      <c r="AC270" s="5"/>
      <c r="AD270" s="1150"/>
    </row>
    <row r="271" spans="1:30" s="578" customFormat="1" ht="15.75" customHeight="1" x14ac:dyDescent="0.2">
      <c r="A271" s="171" t="s">
        <v>610</v>
      </c>
      <c r="B271" s="5" t="s">
        <v>2794</v>
      </c>
      <c r="C271" s="578" t="s">
        <v>2795</v>
      </c>
      <c r="D271" s="701" t="str">
        <f>VLOOKUP(C271,'Items in Tally'!$A$2:$D$4982,2,FALSE)</f>
        <v> </v>
      </c>
      <c r="F271" s="1149"/>
      <c r="G271" s="5" t="s">
        <v>2332</v>
      </c>
      <c r="H271" s="1150">
        <v>1300</v>
      </c>
      <c r="I271" s="1150">
        <v>15</v>
      </c>
      <c r="J271" s="1150">
        <v>16</v>
      </c>
      <c r="K271" s="1094"/>
      <c r="L271" s="133"/>
      <c r="M271" s="1234"/>
      <c r="N271" s="5"/>
      <c r="O271" s="6" t="str">
        <f t="shared" ref="O271:R271" si="503">IF(T271="","",T271/$M271-1)</f>
        <v/>
      </c>
      <c r="P271" s="6" t="str">
        <f t="shared" si="503"/>
        <v/>
      </c>
      <c r="Q271" s="6" t="str">
        <f t="shared" si="503"/>
        <v/>
      </c>
      <c r="R271" s="6" t="str">
        <f t="shared" si="503"/>
        <v/>
      </c>
      <c r="S271" s="5"/>
      <c r="T271" s="1236"/>
      <c r="U271" s="1228"/>
      <c r="V271" s="1228"/>
      <c r="W271" s="173"/>
      <c r="X271" s="660"/>
      <c r="Y271" s="1122" t="str">
        <f t="shared" ref="Y271:AB271" si="504">IF(T271="","",CEILING(T271*1.015,1))</f>
        <v/>
      </c>
      <c r="Z271" s="1150" t="str">
        <f t="shared" si="504"/>
        <v/>
      </c>
      <c r="AA271" s="1150" t="str">
        <f t="shared" si="504"/>
        <v/>
      </c>
      <c r="AB271" s="1045" t="str">
        <f t="shared" si="504"/>
        <v/>
      </c>
      <c r="AC271" s="5"/>
      <c r="AD271" s="1150"/>
    </row>
    <row r="272" spans="1:30" s="578" customFormat="1" ht="15.75" customHeight="1" x14ac:dyDescent="0.2">
      <c r="A272" s="171" t="s">
        <v>610</v>
      </c>
      <c r="B272" s="5" t="s">
        <v>2796</v>
      </c>
      <c r="C272" s="578" t="s">
        <v>2797</v>
      </c>
      <c r="D272" s="701" t="str">
        <f>VLOOKUP(C272,'Items in Tally'!$A$2:$D$4982,2,FALSE)</f>
        <v> </v>
      </c>
      <c r="F272" s="1149"/>
      <c r="G272" s="5" t="s">
        <v>2332</v>
      </c>
      <c r="H272" s="1150">
        <v>1300</v>
      </c>
      <c r="I272" s="1150">
        <v>15</v>
      </c>
      <c r="J272" s="1150">
        <v>16</v>
      </c>
      <c r="K272" s="1094"/>
      <c r="L272" s="133"/>
      <c r="M272" s="1234"/>
      <c r="N272" s="5"/>
      <c r="O272" s="6" t="str">
        <f t="shared" ref="O272:R272" si="505">IF(T272="","",T272/$M272-1)</f>
        <v/>
      </c>
      <c r="P272" s="6" t="str">
        <f t="shared" si="505"/>
        <v/>
      </c>
      <c r="Q272" s="6" t="str">
        <f t="shared" si="505"/>
        <v/>
      </c>
      <c r="R272" s="6" t="str">
        <f t="shared" si="505"/>
        <v/>
      </c>
      <c r="S272" s="5"/>
      <c r="T272" s="1236"/>
      <c r="U272" s="1228"/>
      <c r="V272" s="1228"/>
      <c r="W272" s="173"/>
      <c r="X272" s="660"/>
      <c r="Y272" s="1122" t="str">
        <f t="shared" ref="Y272:AB273" si="506">IF(T272="","",CEILING(T272*1.015,1))</f>
        <v/>
      </c>
      <c r="Z272" s="1150" t="str">
        <f t="shared" si="506"/>
        <v/>
      </c>
      <c r="AA272" s="1150" t="str">
        <f t="shared" si="506"/>
        <v/>
      </c>
      <c r="AB272" s="1045" t="str">
        <f t="shared" si="506"/>
        <v/>
      </c>
      <c r="AC272" s="5"/>
      <c r="AD272" s="1150"/>
    </row>
    <row r="273" spans="1:30" s="577" customFormat="1" ht="15.75" customHeight="1" x14ac:dyDescent="0.2">
      <c r="A273" s="175" t="s">
        <v>610</v>
      </c>
      <c r="B273" s="8" t="s">
        <v>2798</v>
      </c>
      <c r="D273" s="694" t="e">
        <f>VLOOKUP(C273,'Items in Tally'!$A$2:$D$4982,2,FALSE)</f>
        <v>#N/A</v>
      </c>
      <c r="F273" s="867">
        <v>45</v>
      </c>
      <c r="G273" s="8" t="s">
        <v>2332</v>
      </c>
      <c r="H273" s="1130">
        <v>1350</v>
      </c>
      <c r="I273" s="1130">
        <v>20</v>
      </c>
      <c r="J273" s="1130">
        <v>16</v>
      </c>
      <c r="K273" s="459">
        <v>45682</v>
      </c>
      <c r="L273" s="125">
        <v>3.2</v>
      </c>
      <c r="M273" s="179">
        <v>328</v>
      </c>
      <c r="N273" s="8"/>
      <c r="O273" s="9"/>
      <c r="P273" s="9"/>
      <c r="Q273" s="9"/>
      <c r="R273" s="9"/>
      <c r="S273" s="8"/>
      <c r="T273" s="1129">
        <v>380</v>
      </c>
      <c r="U273" s="867">
        <v>370</v>
      </c>
      <c r="V273" s="867"/>
      <c r="W273" s="178"/>
      <c r="X273" s="74"/>
      <c r="Y273" s="1129">
        <f t="shared" si="506"/>
        <v>386</v>
      </c>
      <c r="Z273" s="1130">
        <f t="shared" si="506"/>
        <v>376</v>
      </c>
      <c r="AA273" s="1130"/>
      <c r="AB273" s="1154"/>
      <c r="AC273" s="8"/>
      <c r="AD273" s="1130"/>
    </row>
    <row r="274" spans="1:30" s="577" customFormat="1" ht="15.75" customHeight="1" x14ac:dyDescent="0.2">
      <c r="A274" s="175" t="s">
        <v>610</v>
      </c>
      <c r="B274" s="8" t="s">
        <v>2799</v>
      </c>
      <c r="C274" s="577" t="s">
        <v>2800</v>
      </c>
      <c r="D274" s="694" t="str">
        <f>VLOOKUP(C274,'Items in Tally'!$A$2:$D$4982,2,FALSE)</f>
        <v>45 PC</v>
      </c>
      <c r="F274" s="867"/>
      <c r="G274" s="8" t="s">
        <v>2332</v>
      </c>
      <c r="H274" s="1130">
        <v>1350</v>
      </c>
      <c r="I274" s="1130">
        <v>20</v>
      </c>
      <c r="J274" s="1130">
        <v>16</v>
      </c>
      <c r="K274" s="459">
        <v>45682</v>
      </c>
      <c r="L274" s="125">
        <v>3.2</v>
      </c>
      <c r="M274" s="1246">
        <v>1280</v>
      </c>
      <c r="N274" s="8"/>
      <c r="O274" s="9">
        <f t="shared" ref="O274:R274" si="507">IF(T274="","",T274/$M274-1)</f>
        <v>0.171875</v>
      </c>
      <c r="P274" s="9">
        <f t="shared" si="507"/>
        <v>0.1484375</v>
      </c>
      <c r="Q274" s="9" t="str">
        <f t="shared" si="507"/>
        <v/>
      </c>
      <c r="R274" s="9" t="str">
        <f t="shared" si="507"/>
        <v/>
      </c>
      <c r="S274" s="8"/>
      <c r="T274" s="1226">
        <v>1500</v>
      </c>
      <c r="U274" s="1224">
        <v>1470</v>
      </c>
      <c r="V274" s="1224"/>
      <c r="W274" s="178"/>
      <c r="X274" s="74"/>
      <c r="Y274" s="1129">
        <f>IF(T274="","",CEILING(T274*1.01,1))</f>
        <v>1515</v>
      </c>
      <c r="Z274" s="1130">
        <f>IF(U274="","",CEILING(U274*1.01,1))</f>
        <v>1485</v>
      </c>
      <c r="AA274" s="1130" t="str">
        <f t="shared" ref="AA274:AB274" si="508">IF(V274="","",CEILING(V274*1.015,1))</f>
        <v/>
      </c>
      <c r="AB274" s="1154" t="str">
        <f t="shared" si="508"/>
        <v/>
      </c>
      <c r="AC274" s="8"/>
      <c r="AD274" s="1130"/>
    </row>
    <row r="275" spans="1:30" s="577" customFormat="1" ht="15.75" customHeight="1" x14ac:dyDescent="0.2">
      <c r="A275" s="175" t="s">
        <v>610</v>
      </c>
      <c r="B275" s="8" t="s">
        <v>2801</v>
      </c>
      <c r="C275" s="577" t="s">
        <v>2802</v>
      </c>
      <c r="D275" s="694" t="str">
        <f>VLOOKUP(C275,'Items in Tally'!$A$2:$D$4982,2,FALSE)</f>
        <v>14 PC</v>
      </c>
      <c r="F275" s="867">
        <v>15</v>
      </c>
      <c r="G275" s="8" t="s">
        <v>2332</v>
      </c>
      <c r="H275" s="1130">
        <v>1250</v>
      </c>
      <c r="I275" s="1130">
        <v>20</v>
      </c>
      <c r="J275" s="1130">
        <v>16</v>
      </c>
      <c r="K275" s="459">
        <v>45682</v>
      </c>
      <c r="L275" s="125">
        <v>3.1</v>
      </c>
      <c r="M275" s="1247"/>
      <c r="N275" s="8"/>
      <c r="O275" s="9" t="str">
        <f t="shared" ref="O275:R275" si="509">IF(T275="","",T275/$M275-1)</f>
        <v/>
      </c>
      <c r="P275" s="9" t="str">
        <f t="shared" si="509"/>
        <v/>
      </c>
      <c r="Q275" s="9" t="str">
        <f t="shared" si="509"/>
        <v/>
      </c>
      <c r="R275" s="9" t="str">
        <f t="shared" si="509"/>
        <v/>
      </c>
      <c r="S275" s="8"/>
      <c r="T275" s="1190"/>
      <c r="U275" s="1225"/>
      <c r="V275" s="1225"/>
      <c r="W275" s="178"/>
      <c r="X275" s="8"/>
      <c r="Y275" s="1129" t="str">
        <f t="shared" ref="Y275:AB275" si="510">IF(T275="","",CEILING(T275*1.015,1))</f>
        <v/>
      </c>
      <c r="Z275" s="1130" t="str">
        <f t="shared" si="510"/>
        <v/>
      </c>
      <c r="AA275" s="1130" t="str">
        <f t="shared" si="510"/>
        <v/>
      </c>
      <c r="AB275" s="1154" t="str">
        <f t="shared" si="510"/>
        <v/>
      </c>
      <c r="AC275" s="8"/>
      <c r="AD275" s="1130"/>
    </row>
    <row r="276" spans="1:30" s="577" customFormat="1" ht="15.75" customHeight="1" x14ac:dyDescent="0.2">
      <c r="A276" s="175" t="s">
        <v>610</v>
      </c>
      <c r="B276" s="8" t="s">
        <v>2803</v>
      </c>
      <c r="C276" s="577" t="s">
        <v>2804</v>
      </c>
      <c r="D276" s="694" t="str">
        <f>VLOOKUP(C276,'Items in Tally'!$A$2:$D$4982,2,FALSE)</f>
        <v>15 PC</v>
      </c>
      <c r="F276" s="867">
        <v>15</v>
      </c>
      <c r="G276" s="8" t="s">
        <v>2332</v>
      </c>
      <c r="H276" s="1130">
        <v>1250</v>
      </c>
      <c r="I276" s="1130">
        <v>20</v>
      </c>
      <c r="J276" s="1130">
        <v>16</v>
      </c>
      <c r="K276" s="459">
        <v>45682</v>
      </c>
      <c r="L276" s="125">
        <v>3.1</v>
      </c>
      <c r="M276" s="1247"/>
      <c r="N276" s="8"/>
      <c r="O276" s="9" t="str">
        <f t="shared" ref="O276:R276" si="511">IF(T276="","",T276/$M276-1)</f>
        <v/>
      </c>
      <c r="P276" s="9" t="str">
        <f t="shared" si="511"/>
        <v/>
      </c>
      <c r="Q276" s="9" t="str">
        <f t="shared" si="511"/>
        <v/>
      </c>
      <c r="R276" s="9" t="str">
        <f t="shared" si="511"/>
        <v/>
      </c>
      <c r="S276" s="8"/>
      <c r="T276" s="1190"/>
      <c r="U276" s="1225"/>
      <c r="V276" s="1225"/>
      <c r="W276" s="178"/>
      <c r="X276" s="8"/>
      <c r="Y276" s="1129" t="str">
        <f t="shared" ref="Y276:AB276" si="512">IF(T276="","",CEILING(T276*1.015,1))</f>
        <v/>
      </c>
      <c r="Z276" s="1130" t="str">
        <f t="shared" si="512"/>
        <v/>
      </c>
      <c r="AA276" s="1130" t="str">
        <f t="shared" si="512"/>
        <v/>
      </c>
      <c r="AB276" s="1154" t="str">
        <f t="shared" si="512"/>
        <v/>
      </c>
      <c r="AC276" s="8"/>
      <c r="AD276" s="1130"/>
    </row>
    <row r="277" spans="1:30" s="577" customFormat="1" ht="15.75" customHeight="1" x14ac:dyDescent="0.2">
      <c r="A277" s="175" t="s">
        <v>610</v>
      </c>
      <c r="B277" s="8" t="s">
        <v>2805</v>
      </c>
      <c r="C277" s="577" t="s">
        <v>2806</v>
      </c>
      <c r="D277" s="694" t="str">
        <f>VLOOKUP(C277,'Items in Tally'!$A$2:$D$4982,2,FALSE)</f>
        <v>14 PC</v>
      </c>
      <c r="F277" s="867">
        <v>15</v>
      </c>
      <c r="G277" s="8" t="s">
        <v>2332</v>
      </c>
      <c r="H277" s="1130">
        <v>1250</v>
      </c>
      <c r="I277" s="1130">
        <v>20</v>
      </c>
      <c r="J277" s="1130">
        <v>16</v>
      </c>
      <c r="K277" s="459">
        <v>45682</v>
      </c>
      <c r="L277" s="125">
        <v>3.1</v>
      </c>
      <c r="M277" s="1247"/>
      <c r="N277" s="8"/>
      <c r="O277" s="9" t="str">
        <f t="shared" ref="O277:R277" si="513">IF(T277="","",T277/$M277-1)</f>
        <v/>
      </c>
      <c r="P277" s="9" t="str">
        <f t="shared" si="513"/>
        <v/>
      </c>
      <c r="Q277" s="9" t="str">
        <f t="shared" si="513"/>
        <v/>
      </c>
      <c r="R277" s="9" t="str">
        <f t="shared" si="513"/>
        <v/>
      </c>
      <c r="S277" s="8"/>
      <c r="T277" s="1190"/>
      <c r="U277" s="1225"/>
      <c r="V277" s="1225"/>
      <c r="W277" s="178"/>
      <c r="X277" s="8"/>
      <c r="Y277" s="1129" t="str">
        <f t="shared" ref="Y277:AB277" si="514">IF(T277="","",CEILING(T277*1.015,1))</f>
        <v/>
      </c>
      <c r="Z277" s="1130" t="str">
        <f t="shared" si="514"/>
        <v/>
      </c>
      <c r="AA277" s="1130" t="str">
        <f t="shared" si="514"/>
        <v/>
      </c>
      <c r="AB277" s="1154" t="str">
        <f t="shared" si="514"/>
        <v/>
      </c>
      <c r="AC277" s="8"/>
      <c r="AD277" s="1130"/>
    </row>
    <row r="278" spans="1:30" s="577" customFormat="1" ht="15.75" customHeight="1" x14ac:dyDescent="0.2">
      <c r="A278" s="175" t="s">
        <v>610</v>
      </c>
      <c r="B278" s="8" t="s">
        <v>2807</v>
      </c>
      <c r="C278" s="694"/>
      <c r="D278" s="694" t="e">
        <f>VLOOKUP(C278,'Items in Tally'!$A$2:$D$4982,2,FALSE)</f>
        <v>#N/A</v>
      </c>
      <c r="E278" s="694">
        <v>30</v>
      </c>
      <c r="F278" s="785">
        <v>40</v>
      </c>
      <c r="G278" s="8" t="s">
        <v>2332</v>
      </c>
      <c r="H278" s="1130">
        <v>2400</v>
      </c>
      <c r="I278" s="1130">
        <v>15</v>
      </c>
      <c r="J278" s="1130">
        <v>11</v>
      </c>
      <c r="K278" s="459">
        <v>45741</v>
      </c>
      <c r="L278" s="125">
        <v>3.35</v>
      </c>
      <c r="M278" s="179">
        <v>349</v>
      </c>
      <c r="N278" s="8"/>
      <c r="O278" s="9">
        <f t="shared" ref="O278:R278" si="515">IF(T278="","",T278/$M278-1)</f>
        <v>0.13180515759312317</v>
      </c>
      <c r="P278" s="9">
        <f t="shared" si="515"/>
        <v>0.1031518624641834</v>
      </c>
      <c r="Q278" s="9" t="str">
        <f t="shared" si="515"/>
        <v/>
      </c>
      <c r="R278" s="9" t="str">
        <f t="shared" si="515"/>
        <v/>
      </c>
      <c r="S278" s="8"/>
      <c r="T278" s="1129">
        <v>395</v>
      </c>
      <c r="U278" s="1130">
        <v>385</v>
      </c>
      <c r="V278" s="1130"/>
      <c r="W278" s="178"/>
      <c r="X278" s="8"/>
      <c r="Y278" s="1129">
        <f>IF(T278="","",CEILING(T278*1.01,1))</f>
        <v>399</v>
      </c>
      <c r="Z278" s="1130">
        <f>IF(U278="","",CEILING(U278*1.01,1))</f>
        <v>389</v>
      </c>
      <c r="AA278" s="1130" t="str">
        <f t="shared" ref="AA278:AB278" si="516">IF(V278="","",CEILING(V278*1.015,1))</f>
        <v/>
      </c>
      <c r="AB278" s="1154" t="str">
        <f t="shared" si="516"/>
        <v/>
      </c>
      <c r="AC278" s="8"/>
      <c r="AD278" s="1130"/>
    </row>
    <row r="279" spans="1:30" s="577" customFormat="1" ht="15.75" customHeight="1" x14ac:dyDescent="0.2">
      <c r="A279" s="175" t="s">
        <v>610</v>
      </c>
      <c r="B279" s="8" t="s">
        <v>2808</v>
      </c>
      <c r="C279" s="694" t="s">
        <v>2809</v>
      </c>
      <c r="D279" s="694" t="str">
        <f>VLOOKUP(C279,'Items in Tally'!$A$2:$D$4982,2,FALSE)</f>
        <v>33 PC</v>
      </c>
      <c r="E279" s="694"/>
      <c r="F279" s="785"/>
      <c r="G279" s="8" t="s">
        <v>2332</v>
      </c>
      <c r="H279" s="1130">
        <v>2400</v>
      </c>
      <c r="I279" s="1130">
        <v>15</v>
      </c>
      <c r="J279" s="1130">
        <v>11</v>
      </c>
      <c r="K279" s="459">
        <v>45741</v>
      </c>
      <c r="L279" s="125">
        <v>3.3</v>
      </c>
      <c r="M279" s="1246">
        <v>1400</v>
      </c>
      <c r="N279" s="8"/>
      <c r="O279" s="9">
        <f t="shared" ref="O279:R279" si="517">IF(T279="","",T279/$M279-1)</f>
        <v>0.14285714285714279</v>
      </c>
      <c r="P279" s="9">
        <f t="shared" si="517"/>
        <v>0.125</v>
      </c>
      <c r="Q279" s="9">
        <f t="shared" si="517"/>
        <v>0.10714285714285721</v>
      </c>
      <c r="R279" s="9" t="str">
        <f t="shared" si="517"/>
        <v/>
      </c>
      <c r="S279" s="8"/>
      <c r="T279" s="1226">
        <v>1600</v>
      </c>
      <c r="U279" s="1224">
        <v>1575</v>
      </c>
      <c r="V279" s="1224">
        <v>1550</v>
      </c>
      <c r="W279" s="178"/>
      <c r="X279" s="8"/>
      <c r="Y279" s="1129">
        <f>IF(T279="","",CEILING(T279*1.01,1))</f>
        <v>1616</v>
      </c>
      <c r="Z279" s="1130">
        <f>IF(U279="","",CEILING(U279*1.01,1))</f>
        <v>1591</v>
      </c>
      <c r="AA279" s="1130">
        <f>IF(V279="","",CEILING(V279*1.01,1))</f>
        <v>1566</v>
      </c>
      <c r="AB279" s="1154" t="str">
        <f t="shared" ref="AB279" si="518">IF(W279="","",CEILING(W279*1.015,1))</f>
        <v/>
      </c>
      <c r="AC279" s="8"/>
      <c r="AD279" s="1130"/>
    </row>
    <row r="280" spans="1:30" s="577" customFormat="1" ht="15.75" customHeight="1" x14ac:dyDescent="0.2">
      <c r="A280" s="175" t="s">
        <v>610</v>
      </c>
      <c r="B280" s="8" t="s">
        <v>2810</v>
      </c>
      <c r="C280" s="577" t="s">
        <v>2811</v>
      </c>
      <c r="D280" s="694" t="str">
        <f>VLOOKUP(C280,'Items in Tally'!$A$2:$D$4982,2,FALSE)</f>
        <v>22 PC</v>
      </c>
      <c r="E280" s="577">
        <v>20</v>
      </c>
      <c r="F280" s="867">
        <v>27</v>
      </c>
      <c r="G280" s="8" t="s">
        <v>2332</v>
      </c>
      <c r="H280" s="1130">
        <v>2100</v>
      </c>
      <c r="I280" s="1130">
        <v>15</v>
      </c>
      <c r="J280" s="1130">
        <v>11</v>
      </c>
      <c r="K280" s="459">
        <v>45741</v>
      </c>
      <c r="L280" s="125">
        <v>3.2</v>
      </c>
      <c r="M280" s="1247"/>
      <c r="N280" s="8"/>
      <c r="O280" s="9"/>
      <c r="P280" s="9"/>
      <c r="Q280" s="9"/>
      <c r="R280" s="9"/>
      <c r="S280" s="8"/>
      <c r="T280" s="1190"/>
      <c r="U280" s="1225"/>
      <c r="V280" s="1225"/>
      <c r="W280" s="178"/>
      <c r="X280" s="8"/>
      <c r="Y280" s="1129"/>
      <c r="Z280" s="1130"/>
      <c r="AA280" s="1130"/>
      <c r="AB280" s="1154"/>
      <c r="AC280" s="8"/>
      <c r="AD280" s="1130"/>
    </row>
    <row r="281" spans="1:30" s="577" customFormat="1" ht="15.75" customHeight="1" x14ac:dyDescent="0.2">
      <c r="A281" s="175" t="s">
        <v>610</v>
      </c>
      <c r="B281" s="8" t="s">
        <v>2812</v>
      </c>
      <c r="C281" s="577" t="s">
        <v>2813</v>
      </c>
      <c r="D281" s="694" t="str">
        <f>VLOOKUP(C281,'Items in Tally'!$A$2:$D$4982,2,FALSE)</f>
        <v>19 PC</v>
      </c>
      <c r="E281" s="577">
        <v>20</v>
      </c>
      <c r="F281" s="867">
        <v>27</v>
      </c>
      <c r="G281" s="8" t="s">
        <v>2332</v>
      </c>
      <c r="H281" s="1130">
        <v>2100</v>
      </c>
      <c r="I281" s="1130">
        <v>15</v>
      </c>
      <c r="J281" s="1130">
        <v>11</v>
      </c>
      <c r="K281" s="459">
        <v>45741</v>
      </c>
      <c r="L281" s="125">
        <v>3.2</v>
      </c>
      <c r="M281" s="1247"/>
      <c r="N281" s="8"/>
      <c r="O281" s="9"/>
      <c r="P281" s="9"/>
      <c r="Q281" s="9"/>
      <c r="R281" s="9"/>
      <c r="S281" s="8"/>
      <c r="T281" s="1190"/>
      <c r="U281" s="1225"/>
      <c r="V281" s="1225"/>
      <c r="W281" s="178"/>
      <c r="X281" s="8"/>
      <c r="Y281" s="1129"/>
      <c r="Z281" s="1130"/>
      <c r="AA281" s="1130"/>
      <c r="AB281" s="1154"/>
      <c r="AC281" s="8"/>
      <c r="AD281" s="1130"/>
    </row>
    <row r="282" spans="1:30" s="577" customFormat="1" ht="15.75" customHeight="1" x14ac:dyDescent="0.2">
      <c r="A282" s="175" t="s">
        <v>610</v>
      </c>
      <c r="B282" s="8" t="s">
        <v>2814</v>
      </c>
      <c r="C282" s="577" t="s">
        <v>2815</v>
      </c>
      <c r="D282" s="694" t="str">
        <f>VLOOKUP(C282,'Items in Tally'!$A$2:$D$4982,2,FALSE)</f>
        <v>27 PC</v>
      </c>
      <c r="E282" s="577">
        <v>20</v>
      </c>
      <c r="F282" s="867">
        <v>27</v>
      </c>
      <c r="G282" s="8" t="s">
        <v>2332</v>
      </c>
      <c r="H282" s="1130">
        <v>2100</v>
      </c>
      <c r="I282" s="1130">
        <v>15</v>
      </c>
      <c r="J282" s="1130">
        <v>11</v>
      </c>
      <c r="K282" s="459">
        <v>45741</v>
      </c>
      <c r="L282" s="125">
        <v>3.25</v>
      </c>
      <c r="M282" s="1247"/>
      <c r="N282" s="8"/>
      <c r="O282" s="9"/>
      <c r="P282" s="9"/>
      <c r="Q282" s="9"/>
      <c r="R282" s="9"/>
      <c r="S282" s="8"/>
      <c r="T282" s="1190"/>
      <c r="U282" s="1225"/>
      <c r="V282" s="1225"/>
      <c r="W282" s="178"/>
      <c r="X282" s="8"/>
      <c r="Y282" s="1129"/>
      <c r="Z282" s="1130"/>
      <c r="AA282" s="1130"/>
      <c r="AB282" s="1154"/>
      <c r="AC282" s="8"/>
      <c r="AD282" s="1130"/>
    </row>
    <row r="283" spans="1:30" s="577" customFormat="1" ht="15.75" customHeight="1" x14ac:dyDescent="0.2">
      <c r="A283" s="175" t="s">
        <v>610</v>
      </c>
      <c r="B283" s="8" t="s">
        <v>2816</v>
      </c>
      <c r="C283" s="694"/>
      <c r="D283" s="694" t="e">
        <f>VLOOKUP(C283,'Items in Tally'!$A$2:$D$4982,2,FALSE)</f>
        <v>#N/A</v>
      </c>
      <c r="E283" s="694">
        <v>140</v>
      </c>
      <c r="F283" s="785">
        <v>200</v>
      </c>
      <c r="G283" s="8" t="s">
        <v>2332</v>
      </c>
      <c r="H283" s="1130">
        <v>1000</v>
      </c>
      <c r="I283" s="1130">
        <v>20</v>
      </c>
      <c r="J283" s="1130">
        <v>20</v>
      </c>
      <c r="K283" s="459">
        <v>45772</v>
      </c>
      <c r="L283" s="125">
        <v>2.7</v>
      </c>
      <c r="M283" s="179">
        <v>275</v>
      </c>
      <c r="N283" s="8"/>
      <c r="O283" s="9">
        <f t="shared" ref="O283:R283" si="519">IF(T283="","",T283/$M283-1)</f>
        <v>0.25454545454545463</v>
      </c>
      <c r="P283" s="9">
        <f t="shared" si="519"/>
        <v>0.21818181818181825</v>
      </c>
      <c r="Q283" s="9">
        <f t="shared" si="519"/>
        <v>0.19999999999999996</v>
      </c>
      <c r="R283" s="9" t="str">
        <f t="shared" si="519"/>
        <v/>
      </c>
      <c r="S283" s="8"/>
      <c r="T283" s="1129">
        <v>345</v>
      </c>
      <c r="U283" s="1130">
        <v>335</v>
      </c>
      <c r="V283" s="1130">
        <v>330</v>
      </c>
      <c r="W283" s="178"/>
      <c r="X283" s="8"/>
      <c r="Y283" s="1129">
        <f t="shared" ref="Y283:AA284" si="520">IF(T283="","",CEILING(T283*1.01,1))</f>
        <v>349</v>
      </c>
      <c r="Z283" s="1130">
        <f t="shared" si="520"/>
        <v>339</v>
      </c>
      <c r="AA283" s="1130">
        <f t="shared" si="520"/>
        <v>334</v>
      </c>
      <c r="AB283" s="1154" t="str">
        <f t="shared" ref="AB283" si="521">IF(W283="","",CEILING(W283*1.015,1))</f>
        <v/>
      </c>
      <c r="AC283" s="8"/>
      <c r="AD283" s="1130"/>
    </row>
    <row r="284" spans="1:30" s="577" customFormat="1" ht="15.75" customHeight="1" x14ac:dyDescent="0.2">
      <c r="A284" s="175" t="s">
        <v>610</v>
      </c>
      <c r="B284" s="8" t="s">
        <v>2817</v>
      </c>
      <c r="C284" s="694" t="s">
        <v>2818</v>
      </c>
      <c r="D284" s="694" t="str">
        <f>VLOOKUP(C284,'Items in Tally'!$A$2:$D$4982,2,FALSE)</f>
        <v>106 PC</v>
      </c>
      <c r="E284" s="694"/>
      <c r="F284" s="785"/>
      <c r="G284" s="8" t="s">
        <v>2332</v>
      </c>
      <c r="H284" s="1130">
        <v>1000</v>
      </c>
      <c r="I284" s="1130">
        <v>20</v>
      </c>
      <c r="J284" s="1130">
        <v>20</v>
      </c>
      <c r="K284" s="459">
        <v>45772</v>
      </c>
      <c r="L284" s="125">
        <v>2.7</v>
      </c>
      <c r="M284" s="1246">
        <v>1130</v>
      </c>
      <c r="N284" s="8"/>
      <c r="O284" s="9">
        <f t="shared" ref="O284:R284" si="522">IF(T284="","",T284/$M284-1)</f>
        <v>0.2168141592920354</v>
      </c>
      <c r="P284" s="9">
        <f t="shared" si="522"/>
        <v>0.15929203539823011</v>
      </c>
      <c r="Q284" s="9">
        <f t="shared" si="522"/>
        <v>0.13716814159292046</v>
      </c>
      <c r="R284" s="9" t="str">
        <f t="shared" si="522"/>
        <v/>
      </c>
      <c r="S284" s="8"/>
      <c r="T284" s="1226">
        <v>1375</v>
      </c>
      <c r="U284" s="1224">
        <v>1310</v>
      </c>
      <c r="V284" s="1224">
        <v>1285</v>
      </c>
      <c r="W284" s="178"/>
      <c r="X284" s="8"/>
      <c r="Y284" s="1129">
        <f t="shared" si="520"/>
        <v>1389</v>
      </c>
      <c r="Z284" s="1130">
        <f t="shared" si="520"/>
        <v>1324</v>
      </c>
      <c r="AA284" s="1130">
        <f t="shared" si="520"/>
        <v>1298</v>
      </c>
      <c r="AB284" s="1154" t="str">
        <f t="shared" ref="AB284" si="523">IF(W284="","",CEILING(W284*1.015,1))</f>
        <v/>
      </c>
      <c r="AC284" s="8"/>
      <c r="AD284" s="1130"/>
    </row>
    <row r="285" spans="1:30" s="578" customFormat="1" ht="15.75" customHeight="1" x14ac:dyDescent="0.2">
      <c r="A285" s="171" t="s">
        <v>610</v>
      </c>
      <c r="B285" s="5" t="s">
        <v>2819</v>
      </c>
      <c r="C285" s="578" t="s">
        <v>2820</v>
      </c>
      <c r="D285" s="701" t="str">
        <f>VLOOKUP(C285,'Items in Tally'!$A$2:$D$4982,2,FALSE)</f>
        <v>4 PC</v>
      </c>
      <c r="E285" s="578">
        <v>100</v>
      </c>
      <c r="F285" s="1149">
        <v>80</v>
      </c>
      <c r="G285" s="5" t="s">
        <v>2332</v>
      </c>
      <c r="H285" s="1150">
        <v>700</v>
      </c>
      <c r="I285" s="1150">
        <v>20</v>
      </c>
      <c r="J285" s="1150">
        <v>20</v>
      </c>
      <c r="K285" s="456">
        <v>45772</v>
      </c>
      <c r="L285" s="133">
        <v>2.8</v>
      </c>
      <c r="M285" s="1247"/>
      <c r="N285" s="5"/>
      <c r="O285" s="6" t="str">
        <f t="shared" ref="O285:R285" si="524">IF(T285="","",T285/$M285-1)</f>
        <v/>
      </c>
      <c r="P285" s="6" t="str">
        <f t="shared" si="524"/>
        <v/>
      </c>
      <c r="Q285" s="6" t="str">
        <f t="shared" si="524"/>
        <v/>
      </c>
      <c r="R285" s="6" t="str">
        <f t="shared" si="524"/>
        <v/>
      </c>
      <c r="S285" s="5"/>
      <c r="T285" s="1190"/>
      <c r="U285" s="1225"/>
      <c r="V285" s="1225"/>
      <c r="W285" s="173"/>
      <c r="X285" s="5"/>
      <c r="Y285" s="1122" t="str">
        <f t="shared" ref="Y285:AB285" si="525">IF(T285="","",CEILING(T285*1.015,1))</f>
        <v/>
      </c>
      <c r="Z285" s="1150" t="str">
        <f t="shared" si="525"/>
        <v/>
      </c>
      <c r="AA285" s="1150" t="str">
        <f t="shared" si="525"/>
        <v/>
      </c>
      <c r="AB285" s="1045" t="str">
        <f t="shared" si="525"/>
        <v/>
      </c>
      <c r="AC285" s="5"/>
      <c r="AD285" s="1150"/>
    </row>
    <row r="286" spans="1:30" s="578" customFormat="1" ht="15.75" customHeight="1" x14ac:dyDescent="0.2">
      <c r="A286" s="171" t="s">
        <v>610</v>
      </c>
      <c r="B286" s="5" t="s">
        <v>2821</v>
      </c>
      <c r="C286" s="578" t="s">
        <v>2822</v>
      </c>
      <c r="D286" s="701" t="str">
        <f>VLOOKUP(C286,'Items in Tally'!$A$2:$D$4982,2,FALSE)</f>
        <v> </v>
      </c>
      <c r="E286" s="578">
        <v>100</v>
      </c>
      <c r="F286" s="1149">
        <v>80</v>
      </c>
      <c r="G286" s="5" t="s">
        <v>2332</v>
      </c>
      <c r="H286" s="1150">
        <v>700</v>
      </c>
      <c r="I286" s="1150">
        <v>20</v>
      </c>
      <c r="J286" s="1150">
        <v>20</v>
      </c>
      <c r="K286" s="456">
        <v>45772</v>
      </c>
      <c r="L286" s="133">
        <v>2.8</v>
      </c>
      <c r="M286" s="1247"/>
      <c r="N286" s="5"/>
      <c r="O286" s="6" t="str">
        <f t="shared" ref="O286:R286" si="526">IF(T286="","",T286/$M286-1)</f>
        <v/>
      </c>
      <c r="P286" s="6" t="str">
        <f t="shared" si="526"/>
        <v/>
      </c>
      <c r="Q286" s="6" t="str">
        <f t="shared" si="526"/>
        <v/>
      </c>
      <c r="R286" s="6" t="str">
        <f t="shared" si="526"/>
        <v/>
      </c>
      <c r="S286" s="5"/>
      <c r="T286" s="1190"/>
      <c r="U286" s="1225"/>
      <c r="V286" s="1225"/>
      <c r="W286" s="173"/>
      <c r="X286" s="5"/>
      <c r="Y286" s="1122" t="str">
        <f t="shared" ref="Y286:AB286" si="527">IF(T286="","",CEILING(T286*1.015,1))</f>
        <v/>
      </c>
      <c r="Z286" s="1150" t="str">
        <f t="shared" si="527"/>
        <v/>
      </c>
      <c r="AA286" s="1150" t="str">
        <f t="shared" si="527"/>
        <v/>
      </c>
      <c r="AB286" s="1045" t="str">
        <f t="shared" si="527"/>
        <v/>
      </c>
      <c r="AC286" s="5"/>
      <c r="AD286" s="1150"/>
    </row>
    <row r="287" spans="1:30" s="578" customFormat="1" ht="15.75" customHeight="1" x14ac:dyDescent="0.2">
      <c r="A287" s="171" t="s">
        <v>610</v>
      </c>
      <c r="B287" s="5" t="s">
        <v>2823</v>
      </c>
      <c r="C287" s="578" t="s">
        <v>2824</v>
      </c>
      <c r="D287" s="701" t="str">
        <f>VLOOKUP(C287,'Items in Tally'!$A$2:$D$4982,2,FALSE)</f>
        <v>21 PC</v>
      </c>
      <c r="E287" s="578">
        <v>100</v>
      </c>
      <c r="F287" s="1149">
        <v>80</v>
      </c>
      <c r="G287" s="5" t="s">
        <v>2332</v>
      </c>
      <c r="H287" s="1150">
        <v>700</v>
      </c>
      <c r="I287" s="1150">
        <v>20</v>
      </c>
      <c r="J287" s="1150">
        <v>20</v>
      </c>
      <c r="K287" s="456">
        <v>45772</v>
      </c>
      <c r="L287" s="133">
        <v>2.8</v>
      </c>
      <c r="M287" s="1247"/>
      <c r="N287" s="5"/>
      <c r="O287" s="6" t="str">
        <f t="shared" ref="O287:R287" si="528">IF(T287="","",T287/$M287-1)</f>
        <v/>
      </c>
      <c r="P287" s="6" t="str">
        <f t="shared" si="528"/>
        <v/>
      </c>
      <c r="Q287" s="6" t="str">
        <f t="shared" si="528"/>
        <v/>
      </c>
      <c r="R287" s="6" t="str">
        <f t="shared" si="528"/>
        <v/>
      </c>
      <c r="S287" s="5"/>
      <c r="T287" s="1190"/>
      <c r="U287" s="1225"/>
      <c r="V287" s="1225"/>
      <c r="W287" s="173"/>
      <c r="X287" s="5"/>
      <c r="Y287" s="1122" t="str">
        <f t="shared" ref="Y287:AB287" si="529">IF(T287="","",CEILING(T287*1.015,1))</f>
        <v/>
      </c>
      <c r="Z287" s="1150" t="str">
        <f t="shared" si="529"/>
        <v/>
      </c>
      <c r="AA287" s="1150" t="str">
        <f t="shared" si="529"/>
        <v/>
      </c>
      <c r="AB287" s="1045" t="str">
        <f t="shared" si="529"/>
        <v/>
      </c>
      <c r="AC287" s="5"/>
      <c r="AD287" s="1150"/>
    </row>
    <row r="288" spans="1:30" s="577" customFormat="1" ht="15.75" customHeight="1" x14ac:dyDescent="0.2">
      <c r="A288" s="175" t="s">
        <v>610</v>
      </c>
      <c r="B288" s="8" t="s">
        <v>2825</v>
      </c>
      <c r="C288" s="694" t="s">
        <v>2826</v>
      </c>
      <c r="D288" s="694" t="str">
        <f>VLOOKUP(C288,'Items in Tally'!$A$2:$D$4982,2,FALSE)</f>
        <v>18 PC</v>
      </c>
      <c r="E288" s="694">
        <v>25</v>
      </c>
      <c r="F288" s="785">
        <v>22</v>
      </c>
      <c r="G288" s="8" t="s">
        <v>2332</v>
      </c>
      <c r="H288" s="1130"/>
      <c r="I288" s="627" t="s">
        <v>423</v>
      </c>
      <c r="J288" s="1130">
        <v>24</v>
      </c>
      <c r="K288" s="459">
        <v>45741</v>
      </c>
      <c r="L288" s="125">
        <v>9.4</v>
      </c>
      <c r="M288" s="179">
        <v>865</v>
      </c>
      <c r="N288" s="8"/>
      <c r="O288" s="9"/>
      <c r="P288" s="9"/>
      <c r="Q288" s="9"/>
      <c r="R288" s="9"/>
      <c r="S288" s="8"/>
      <c r="T288" s="1129">
        <v>1225</v>
      </c>
      <c r="U288" s="867"/>
      <c r="V288" s="867">
        <v>1175</v>
      </c>
      <c r="W288" s="178"/>
      <c r="X288" s="8"/>
      <c r="Y288" s="1129">
        <f t="shared" ref="Y288:AA289" si="530">IF(T288="","",CEILING(T288*1.01,1))</f>
        <v>1238</v>
      </c>
      <c r="Z288" s="1130" t="str">
        <f t="shared" si="530"/>
        <v/>
      </c>
      <c r="AA288" s="1130">
        <f t="shared" si="530"/>
        <v>1187</v>
      </c>
      <c r="AB288" s="1154"/>
      <c r="AC288" s="8"/>
      <c r="AD288" s="1130"/>
    </row>
    <row r="289" spans="1:30" s="578" customFormat="1" ht="15.75" customHeight="1" x14ac:dyDescent="0.2">
      <c r="A289" s="171" t="s">
        <v>610</v>
      </c>
      <c r="B289" s="5" t="s">
        <v>2827</v>
      </c>
      <c r="C289" s="701" t="s">
        <v>2828</v>
      </c>
      <c r="D289" s="694" t="str">
        <f>VLOOKUP(C289,'Items in Tally'!$A$2:$D$4982,2,FALSE)</f>
        <v>1 PC</v>
      </c>
      <c r="E289" s="701"/>
      <c r="F289" s="870">
        <v>2</v>
      </c>
      <c r="G289" s="5" t="s">
        <v>2332</v>
      </c>
      <c r="H289" s="1150"/>
      <c r="I289" s="711" t="s">
        <v>423</v>
      </c>
      <c r="J289" s="1150">
        <v>24</v>
      </c>
      <c r="K289" s="456">
        <v>45650</v>
      </c>
      <c r="L289" s="133">
        <v>10.65</v>
      </c>
      <c r="M289" s="174">
        <v>987</v>
      </c>
      <c r="N289" s="5"/>
      <c r="O289" s="6"/>
      <c r="P289" s="6"/>
      <c r="Q289" s="6"/>
      <c r="R289" s="6"/>
      <c r="S289" s="5"/>
      <c r="T289" s="1122">
        <v>1250</v>
      </c>
      <c r="U289" s="1149"/>
      <c r="V289" s="1149">
        <v>1200</v>
      </c>
      <c r="W289" s="173"/>
      <c r="X289" s="5"/>
      <c r="Y289" s="1122">
        <f t="shared" si="530"/>
        <v>1263</v>
      </c>
      <c r="Z289" s="1150" t="str">
        <f t="shared" si="530"/>
        <v/>
      </c>
      <c r="AA289" s="1150">
        <f t="shared" si="530"/>
        <v>1212</v>
      </c>
      <c r="AB289" s="1045"/>
      <c r="AC289" s="5"/>
      <c r="AD289" s="1150"/>
    </row>
    <row r="290" spans="1:30" s="577" customFormat="1" ht="15.75" customHeight="1" x14ac:dyDescent="0.2">
      <c r="A290" s="175" t="s">
        <v>610</v>
      </c>
      <c r="B290" s="8" t="s">
        <v>2829</v>
      </c>
      <c r="C290" s="694" t="s">
        <v>2830</v>
      </c>
      <c r="D290" s="694" t="str">
        <f>VLOOKUP(C290,'Items in Tally'!$A$2:$D$4982,2,FALSE)</f>
        <v>24 PC</v>
      </c>
      <c r="E290" s="694"/>
      <c r="F290" s="785"/>
      <c r="G290" s="8" t="s">
        <v>2332</v>
      </c>
      <c r="H290" s="1130"/>
      <c r="I290" s="627"/>
      <c r="J290" s="1130"/>
      <c r="K290" s="459">
        <v>45772</v>
      </c>
      <c r="L290" s="125">
        <v>3.55</v>
      </c>
      <c r="M290" s="1239">
        <v>1410</v>
      </c>
      <c r="N290" s="8"/>
      <c r="O290" s="9"/>
      <c r="P290" s="9"/>
      <c r="Q290" s="9"/>
      <c r="R290" s="9"/>
      <c r="S290" s="8"/>
      <c r="T290" s="1190">
        <v>1650</v>
      </c>
      <c r="U290" s="1225">
        <v>1600</v>
      </c>
      <c r="V290" s="1225"/>
      <c r="W290" s="178"/>
      <c r="X290" s="8"/>
      <c r="Y290" s="1129"/>
      <c r="Z290" s="1130"/>
      <c r="AA290" s="1130"/>
      <c r="AB290" s="1154"/>
      <c r="AC290" s="8"/>
      <c r="AD290" s="1130"/>
    </row>
    <row r="291" spans="1:30" s="577" customFormat="1" ht="15.75" customHeight="1" x14ac:dyDescent="0.2">
      <c r="A291" s="175" t="s">
        <v>610</v>
      </c>
      <c r="B291" s="8" t="s">
        <v>2831</v>
      </c>
      <c r="C291" s="694" t="s">
        <v>2832</v>
      </c>
      <c r="D291" s="694" t="str">
        <f>VLOOKUP(C291,'Items in Tally'!$A$2:$D$4982,2,FALSE)</f>
        <v>24 PC</v>
      </c>
      <c r="E291" s="694"/>
      <c r="F291" s="785"/>
      <c r="G291" s="8" t="s">
        <v>2332</v>
      </c>
      <c r="H291" s="1130"/>
      <c r="I291" s="627"/>
      <c r="J291" s="1130"/>
      <c r="K291" s="459">
        <v>45772</v>
      </c>
      <c r="L291" s="125">
        <v>3.45</v>
      </c>
      <c r="M291" s="1239"/>
      <c r="N291" s="8"/>
      <c r="O291" s="9"/>
      <c r="P291" s="9"/>
      <c r="Q291" s="9"/>
      <c r="R291" s="9"/>
      <c r="S291" s="8"/>
      <c r="T291" s="1190"/>
      <c r="U291" s="1225"/>
      <c r="V291" s="1225"/>
      <c r="W291" s="178"/>
      <c r="X291" s="8"/>
      <c r="Y291" s="1129"/>
      <c r="Z291" s="1130"/>
      <c r="AA291" s="1130"/>
      <c r="AB291" s="1154"/>
      <c r="AC291" s="8"/>
      <c r="AD291" s="1130"/>
    </row>
    <row r="292" spans="1:30" s="577" customFormat="1" ht="15.75" customHeight="1" x14ac:dyDescent="0.2">
      <c r="A292" s="175" t="s">
        <v>610</v>
      </c>
      <c r="B292" s="8" t="s">
        <v>2833</v>
      </c>
      <c r="C292" s="694" t="s">
        <v>2834</v>
      </c>
      <c r="D292" s="694" t="str">
        <f>VLOOKUP(C292,'Items in Tally'!$A$2:$D$4982,2,FALSE)</f>
        <v>24 PC</v>
      </c>
      <c r="E292" s="694"/>
      <c r="F292" s="785"/>
      <c r="G292" s="8" t="s">
        <v>2332</v>
      </c>
      <c r="H292" s="1130"/>
      <c r="I292" s="627"/>
      <c r="J292" s="1130"/>
      <c r="K292" s="459">
        <v>45772</v>
      </c>
      <c r="L292" s="125">
        <v>3.45</v>
      </c>
      <c r="M292" s="1239"/>
      <c r="N292" s="8"/>
      <c r="O292" s="9"/>
      <c r="P292" s="9"/>
      <c r="Q292" s="9"/>
      <c r="R292" s="9"/>
      <c r="S292" s="8"/>
      <c r="T292" s="1190"/>
      <c r="U292" s="1225"/>
      <c r="V292" s="1225"/>
      <c r="W292" s="178"/>
      <c r="X292" s="8"/>
      <c r="Y292" s="1129"/>
      <c r="Z292" s="1130"/>
      <c r="AA292" s="1130"/>
      <c r="AB292" s="1154"/>
      <c r="AC292" s="8"/>
      <c r="AD292" s="1130"/>
    </row>
    <row r="293" spans="1:30" s="577" customFormat="1" ht="15.75" customHeight="1" x14ac:dyDescent="0.2">
      <c r="A293" s="175" t="s">
        <v>610</v>
      </c>
      <c r="B293" s="8" t="s">
        <v>2835</v>
      </c>
      <c r="C293" s="694" t="s">
        <v>2836</v>
      </c>
      <c r="D293" s="694" t="str">
        <f>VLOOKUP(C293,'Items in Tally'!$A$2:$D$4982,2,FALSE)</f>
        <v>24 PC</v>
      </c>
      <c r="E293" s="694"/>
      <c r="F293" s="785"/>
      <c r="G293" s="8" t="s">
        <v>2332</v>
      </c>
      <c r="H293" s="1130"/>
      <c r="I293" s="627"/>
      <c r="J293" s="1130"/>
      <c r="K293" s="459">
        <v>45772</v>
      </c>
      <c r="L293" s="125">
        <v>3.45</v>
      </c>
      <c r="M293" s="1239"/>
      <c r="N293" s="8"/>
      <c r="O293" s="9"/>
      <c r="P293" s="9"/>
      <c r="Q293" s="9"/>
      <c r="R293" s="9"/>
      <c r="S293" s="8"/>
      <c r="T293" s="1190"/>
      <c r="U293" s="1225"/>
      <c r="V293" s="1225"/>
      <c r="W293" s="178"/>
      <c r="X293" s="8"/>
      <c r="Y293" s="1129"/>
      <c r="Z293" s="1130"/>
      <c r="AA293" s="1130"/>
      <c r="AB293" s="1154"/>
      <c r="AC293" s="8"/>
      <c r="AD293" s="1130"/>
    </row>
    <row r="294" spans="1:30" s="577" customFormat="1" ht="15.75" customHeight="1" x14ac:dyDescent="0.2">
      <c r="A294" s="175" t="s">
        <v>610</v>
      </c>
      <c r="B294" s="8" t="s">
        <v>2837</v>
      </c>
      <c r="C294" s="694"/>
      <c r="D294" s="694" t="e">
        <f>VLOOKUP(C294,'Items in Tally'!$A$2:$D$4982,2,FALSE)</f>
        <v>#N/A</v>
      </c>
      <c r="E294" s="694">
        <v>20</v>
      </c>
      <c r="F294" s="785">
        <v>60</v>
      </c>
      <c r="G294" s="8" t="s">
        <v>2332</v>
      </c>
      <c r="H294" s="1130"/>
      <c r="I294" s="1130">
        <v>20</v>
      </c>
      <c r="J294" s="1130">
        <v>20</v>
      </c>
      <c r="K294" s="459">
        <v>45772</v>
      </c>
      <c r="L294" s="125">
        <v>4.2699999999999996</v>
      </c>
      <c r="M294" s="1154">
        <v>433</v>
      </c>
      <c r="N294" s="8"/>
      <c r="O294" s="9"/>
      <c r="P294" s="9"/>
      <c r="Q294" s="9"/>
      <c r="R294" s="9"/>
      <c r="S294" s="8"/>
      <c r="T294" s="1129">
        <v>510</v>
      </c>
      <c r="U294" s="867">
        <v>495</v>
      </c>
      <c r="V294" s="867"/>
      <c r="W294" s="178"/>
      <c r="X294" s="8"/>
      <c r="Y294" s="1129">
        <f t="shared" ref="Y294:AA295" si="531">IF(T294="","",CEILING(T294*1.01,1))</f>
        <v>516</v>
      </c>
      <c r="Z294" s="1130">
        <f t="shared" si="531"/>
        <v>500</v>
      </c>
      <c r="AA294" s="1130" t="str">
        <f t="shared" si="531"/>
        <v/>
      </c>
      <c r="AB294" s="1154"/>
      <c r="AC294" s="8"/>
      <c r="AD294" s="1130"/>
    </row>
    <row r="295" spans="1:30" s="577" customFormat="1" ht="15.75" customHeight="1" x14ac:dyDescent="0.2">
      <c r="A295" s="175" t="s">
        <v>610</v>
      </c>
      <c r="B295" s="8" t="s">
        <v>2838</v>
      </c>
      <c r="C295" s="694" t="s">
        <v>2839</v>
      </c>
      <c r="D295" s="694" t="str">
        <f>VLOOKUP(C295,'Items in Tally'!$A$2:$D$4982,2,FALSE)</f>
        <v>43 PC</v>
      </c>
      <c r="E295" s="694"/>
      <c r="F295" s="785"/>
      <c r="G295" s="8" t="s">
        <v>2332</v>
      </c>
      <c r="H295" s="1130"/>
      <c r="I295" s="1130">
        <v>20</v>
      </c>
      <c r="J295" s="1130">
        <v>20</v>
      </c>
      <c r="K295" s="459">
        <v>45772</v>
      </c>
      <c r="L295" s="125">
        <v>4.2699999999999996</v>
      </c>
      <c r="M295" s="1239">
        <v>1716</v>
      </c>
      <c r="N295" s="8"/>
      <c r="O295" s="9"/>
      <c r="P295" s="9"/>
      <c r="Q295" s="9"/>
      <c r="R295" s="9"/>
      <c r="S295" s="8"/>
      <c r="T295" s="1190">
        <v>2025</v>
      </c>
      <c r="U295" s="1225">
        <v>1975</v>
      </c>
      <c r="V295" s="867"/>
      <c r="W295" s="178"/>
      <c r="X295" s="8"/>
      <c r="Y295" s="1129">
        <f t="shared" si="531"/>
        <v>2046</v>
      </c>
      <c r="Z295" s="1130">
        <f t="shared" si="531"/>
        <v>1995</v>
      </c>
      <c r="AA295" s="1130" t="str">
        <f t="shared" si="531"/>
        <v/>
      </c>
      <c r="AB295" s="1154"/>
      <c r="AC295" s="8"/>
      <c r="AD295" s="1130"/>
    </row>
    <row r="296" spans="1:30" s="577" customFormat="1" ht="15.75" customHeight="1" x14ac:dyDescent="0.2">
      <c r="A296" s="175" t="s">
        <v>610</v>
      </c>
      <c r="B296" s="8" t="s">
        <v>2840</v>
      </c>
      <c r="C296" s="694" t="s">
        <v>2841</v>
      </c>
      <c r="D296" s="694" t="str">
        <f>VLOOKUP(C296,'Items in Tally'!$A$2:$D$4982,2,FALSE)</f>
        <v>28 PC</v>
      </c>
      <c r="E296" s="694">
        <v>20</v>
      </c>
      <c r="F296" s="785">
        <v>40</v>
      </c>
      <c r="G296" s="8" t="s">
        <v>2332</v>
      </c>
      <c r="H296" s="1130"/>
      <c r="I296" s="1130">
        <v>20</v>
      </c>
      <c r="J296" s="1130">
        <v>20</v>
      </c>
      <c r="K296" s="459">
        <v>45772</v>
      </c>
      <c r="L296" s="125">
        <v>4.22</v>
      </c>
      <c r="M296" s="1239"/>
      <c r="N296" s="8"/>
      <c r="O296" s="9"/>
      <c r="P296" s="9"/>
      <c r="Q296" s="9"/>
      <c r="R296" s="9"/>
      <c r="S296" s="8"/>
      <c r="T296" s="1190"/>
      <c r="U296" s="1225"/>
      <c r="V296" s="867"/>
      <c r="W296" s="178"/>
      <c r="X296" s="8"/>
      <c r="Y296" s="1129"/>
      <c r="Z296" s="1130"/>
      <c r="AA296" s="1130"/>
      <c r="AB296" s="1154"/>
      <c r="AC296" s="8"/>
      <c r="AD296" s="1130"/>
    </row>
    <row r="297" spans="1:30" s="577" customFormat="1" ht="15.75" customHeight="1" x14ac:dyDescent="0.2">
      <c r="A297" s="175" t="s">
        <v>610</v>
      </c>
      <c r="B297" s="8" t="s">
        <v>2842</v>
      </c>
      <c r="C297" s="694" t="s">
        <v>2843</v>
      </c>
      <c r="D297" s="694" t="str">
        <f>VLOOKUP(C297,'Items in Tally'!$A$2:$D$4982,2,FALSE)</f>
        <v>28 PC</v>
      </c>
      <c r="E297" s="694">
        <v>20</v>
      </c>
      <c r="F297" s="785">
        <v>40</v>
      </c>
      <c r="G297" s="8" t="s">
        <v>2332</v>
      </c>
      <c r="H297" s="1130"/>
      <c r="I297" s="1130">
        <v>20</v>
      </c>
      <c r="J297" s="1130">
        <v>20</v>
      </c>
      <c r="K297" s="459">
        <v>45772</v>
      </c>
      <c r="L297" s="125">
        <v>4.22</v>
      </c>
      <c r="M297" s="1239"/>
      <c r="N297" s="8"/>
      <c r="O297" s="9"/>
      <c r="P297" s="9"/>
      <c r="Q297" s="9"/>
      <c r="R297" s="9"/>
      <c r="S297" s="8"/>
      <c r="T297" s="1190"/>
      <c r="U297" s="1225"/>
      <c r="V297" s="867"/>
      <c r="W297" s="178"/>
      <c r="X297" s="8"/>
      <c r="Y297" s="1129"/>
      <c r="Z297" s="1130"/>
      <c r="AA297" s="1130"/>
      <c r="AB297" s="1154"/>
      <c r="AC297" s="8"/>
      <c r="AD297" s="1130"/>
    </row>
    <row r="298" spans="1:30" s="577" customFormat="1" ht="15.75" customHeight="1" x14ac:dyDescent="0.2">
      <c r="A298" s="175" t="s">
        <v>610</v>
      </c>
      <c r="B298" s="8" t="s">
        <v>2844</v>
      </c>
      <c r="C298" s="694" t="s">
        <v>2845</v>
      </c>
      <c r="D298" s="694" t="str">
        <f>VLOOKUP(C298,'Items in Tally'!$A$2:$D$4982,2,FALSE)</f>
        <v>28 PC</v>
      </c>
      <c r="E298" s="694">
        <v>20</v>
      </c>
      <c r="F298" s="785">
        <v>40</v>
      </c>
      <c r="G298" s="8" t="s">
        <v>2332</v>
      </c>
      <c r="H298" s="1130"/>
      <c r="I298" s="1130">
        <v>20</v>
      </c>
      <c r="J298" s="1130">
        <v>20</v>
      </c>
      <c r="K298" s="459">
        <v>45682</v>
      </c>
      <c r="L298" s="125">
        <v>4.22</v>
      </c>
      <c r="M298" s="1239"/>
      <c r="N298" s="8"/>
      <c r="O298" s="9"/>
      <c r="P298" s="9"/>
      <c r="Q298" s="9"/>
      <c r="R298" s="9"/>
      <c r="S298" s="8"/>
      <c r="T298" s="1190"/>
      <c r="U298" s="1225"/>
      <c r="V298" s="867"/>
      <c r="W298" s="178"/>
      <c r="X298" s="8"/>
      <c r="Y298" s="1129"/>
      <c r="Z298" s="1130"/>
      <c r="AA298" s="1130"/>
      <c r="AB298" s="1154"/>
      <c r="AC298" s="8"/>
      <c r="AD298" s="1130"/>
    </row>
    <row r="299" spans="1:30" s="577" customFormat="1" ht="15.75" customHeight="1" x14ac:dyDescent="0.2">
      <c r="A299" s="175" t="s">
        <v>610</v>
      </c>
      <c r="B299" s="8" t="s">
        <v>2846</v>
      </c>
      <c r="C299" s="577" t="s">
        <v>2847</v>
      </c>
      <c r="D299" s="694" t="str">
        <f>VLOOKUP(C299,'Items in Tally'!$A$2:$D$4982,2,FALSE)</f>
        <v>1 PC</v>
      </c>
      <c r="E299" s="577">
        <v>20</v>
      </c>
      <c r="F299" s="867">
        <v>24</v>
      </c>
      <c r="G299" s="8" t="s">
        <v>2332</v>
      </c>
      <c r="H299" s="1130"/>
      <c r="I299" s="1130">
        <v>15</v>
      </c>
      <c r="J299" s="1130">
        <v>15</v>
      </c>
      <c r="K299" s="405">
        <v>45741</v>
      </c>
      <c r="L299" s="125">
        <v>3.15</v>
      </c>
      <c r="M299" s="1158">
        <v>323</v>
      </c>
      <c r="N299" s="8"/>
      <c r="O299" s="9"/>
      <c r="P299" s="9"/>
      <c r="Q299" s="9"/>
      <c r="R299" s="9"/>
      <c r="S299" s="8"/>
      <c r="T299" s="1147">
        <v>375</v>
      </c>
      <c r="U299" s="1146">
        <v>365</v>
      </c>
      <c r="V299" s="1146"/>
      <c r="W299" s="178"/>
      <c r="X299" s="8"/>
      <c r="Y299" s="1129">
        <f t="shared" ref="Y299:AA300" si="532">IF(T299="","",CEILING(T299*1.01,1))</f>
        <v>379</v>
      </c>
      <c r="Z299" s="1130">
        <f t="shared" si="532"/>
        <v>369</v>
      </c>
      <c r="AA299" s="1130" t="str">
        <f t="shared" si="532"/>
        <v/>
      </c>
      <c r="AB299" s="1154"/>
      <c r="AC299" s="8"/>
      <c r="AD299" s="1130"/>
    </row>
    <row r="300" spans="1:30" s="577" customFormat="1" ht="15.75" customHeight="1" x14ac:dyDescent="0.2">
      <c r="A300" s="175" t="s">
        <v>610</v>
      </c>
      <c r="B300" s="8" t="s">
        <v>2848</v>
      </c>
      <c r="C300" s="577" t="s">
        <v>2847</v>
      </c>
      <c r="D300" s="694" t="str">
        <f>VLOOKUP(C300,'Items in Tally'!$A$2:$D$4982,2,FALSE)</f>
        <v>1 PC</v>
      </c>
      <c r="F300" s="867"/>
      <c r="G300" s="8" t="s">
        <v>2332</v>
      </c>
      <c r="H300" s="1130"/>
      <c r="I300" s="1130">
        <v>15</v>
      </c>
      <c r="J300" s="1130">
        <v>15</v>
      </c>
      <c r="K300" s="405">
        <v>45741</v>
      </c>
      <c r="L300" s="125">
        <v>3.15</v>
      </c>
      <c r="M300" s="1246">
        <v>1260</v>
      </c>
      <c r="N300" s="8"/>
      <c r="O300" s="9"/>
      <c r="P300" s="9"/>
      <c r="Q300" s="9"/>
      <c r="R300" s="9"/>
      <c r="S300" s="8"/>
      <c r="T300" s="1226">
        <v>1475</v>
      </c>
      <c r="U300" s="1224">
        <v>1425</v>
      </c>
      <c r="V300" s="1224"/>
      <c r="W300" s="178"/>
      <c r="X300" s="8"/>
      <c r="Y300" s="1129">
        <f t="shared" si="532"/>
        <v>1490</v>
      </c>
      <c r="Z300" s="1130">
        <f t="shared" si="532"/>
        <v>1440</v>
      </c>
      <c r="AA300" s="1130" t="str">
        <f t="shared" si="532"/>
        <v/>
      </c>
      <c r="AB300" s="1154"/>
      <c r="AC300" s="8"/>
      <c r="AD300" s="1130"/>
    </row>
    <row r="301" spans="1:30" s="577" customFormat="1" ht="15.75" customHeight="1" x14ac:dyDescent="0.2">
      <c r="A301" s="175" t="s">
        <v>610</v>
      </c>
      <c r="B301" s="8" t="s">
        <v>2849</v>
      </c>
      <c r="C301" s="577" t="s">
        <v>2850</v>
      </c>
      <c r="D301" s="694" t="str">
        <f>VLOOKUP(C301,'Items in Tally'!$A$2:$D$4982,2,FALSE)</f>
        <v>1 PC</v>
      </c>
      <c r="E301" s="577">
        <v>15</v>
      </c>
      <c r="F301" s="867">
        <v>12</v>
      </c>
      <c r="G301" s="8" t="s">
        <v>2332</v>
      </c>
      <c r="H301" s="1130"/>
      <c r="I301" s="1130">
        <v>15</v>
      </c>
      <c r="J301" s="1130">
        <v>15</v>
      </c>
      <c r="K301" s="405">
        <v>45741</v>
      </c>
      <c r="L301" s="125">
        <v>3.05</v>
      </c>
      <c r="M301" s="1247"/>
      <c r="N301" s="8"/>
      <c r="O301" s="9"/>
      <c r="P301" s="9"/>
      <c r="Q301" s="9"/>
      <c r="R301" s="9"/>
      <c r="S301" s="8"/>
      <c r="T301" s="1190"/>
      <c r="U301" s="1225"/>
      <c r="V301" s="1225"/>
      <c r="W301" s="178"/>
      <c r="X301" s="8"/>
      <c r="Y301" s="1129"/>
      <c r="Z301" s="1130"/>
      <c r="AA301" s="1130"/>
      <c r="AB301" s="1154"/>
      <c r="AC301" s="8"/>
      <c r="AD301" s="1130"/>
    </row>
    <row r="302" spans="1:30" s="577" customFormat="1" ht="15.75" customHeight="1" x14ac:dyDescent="0.2">
      <c r="A302" s="175" t="s">
        <v>610</v>
      </c>
      <c r="B302" s="8" t="s">
        <v>2851</v>
      </c>
      <c r="C302" s="577" t="s">
        <v>2852</v>
      </c>
      <c r="D302" s="694" t="str">
        <f>VLOOKUP(C302,'Items in Tally'!$A$2:$D$4982,2,FALSE)</f>
        <v>1 PC</v>
      </c>
      <c r="E302" s="577">
        <v>15</v>
      </c>
      <c r="F302" s="867">
        <v>12</v>
      </c>
      <c r="G302" s="8" t="s">
        <v>2332</v>
      </c>
      <c r="H302" s="1130"/>
      <c r="I302" s="1130">
        <v>15</v>
      </c>
      <c r="J302" s="1130">
        <v>15</v>
      </c>
      <c r="K302" s="405">
        <v>45741</v>
      </c>
      <c r="L302" s="125">
        <v>3.05</v>
      </c>
      <c r="M302" s="1247"/>
      <c r="N302" s="8"/>
      <c r="O302" s="9"/>
      <c r="P302" s="9"/>
      <c r="Q302" s="9"/>
      <c r="R302" s="9"/>
      <c r="S302" s="8"/>
      <c r="T302" s="1190"/>
      <c r="U302" s="1225"/>
      <c r="V302" s="1225"/>
      <c r="W302" s="178"/>
      <c r="X302" s="8"/>
      <c r="Y302" s="1129"/>
      <c r="Z302" s="1130"/>
      <c r="AA302" s="1130"/>
      <c r="AB302" s="1154"/>
      <c r="AC302" s="8"/>
      <c r="AD302" s="1130"/>
    </row>
    <row r="303" spans="1:30" s="577" customFormat="1" ht="15.75" customHeight="1" x14ac:dyDescent="0.2">
      <c r="A303" s="175" t="s">
        <v>610</v>
      </c>
      <c r="B303" s="8" t="s">
        <v>2853</v>
      </c>
      <c r="C303" s="577" t="s">
        <v>2854</v>
      </c>
      <c r="D303" s="694" t="str">
        <f>VLOOKUP(C303,'Items in Tally'!$A$2:$D$4982,2,FALSE)</f>
        <v>1 PC</v>
      </c>
      <c r="E303" s="577">
        <v>15</v>
      </c>
      <c r="F303" s="867">
        <v>12</v>
      </c>
      <c r="G303" s="8" t="s">
        <v>2332</v>
      </c>
      <c r="H303" s="1130"/>
      <c r="I303" s="1130">
        <v>15</v>
      </c>
      <c r="J303" s="1130">
        <v>15</v>
      </c>
      <c r="K303" s="405">
        <v>45741</v>
      </c>
      <c r="L303" s="125">
        <v>3.05</v>
      </c>
      <c r="M303" s="1247"/>
      <c r="N303" s="8"/>
      <c r="O303" s="9"/>
      <c r="P303" s="9"/>
      <c r="Q303" s="9"/>
      <c r="R303" s="9"/>
      <c r="S303" s="8"/>
      <c r="T303" s="1190"/>
      <c r="U303" s="1225"/>
      <c r="V303" s="1225"/>
      <c r="W303" s="178"/>
      <c r="X303" s="8"/>
      <c r="Y303" s="1129"/>
      <c r="Z303" s="1130"/>
      <c r="AA303" s="1130"/>
      <c r="AB303" s="1154"/>
      <c r="AC303" s="8"/>
      <c r="AD303" s="1130"/>
    </row>
    <row r="304" spans="1:30" ht="15.75" customHeight="1" x14ac:dyDescent="0.2">
      <c r="A304" s="171" t="s">
        <v>610</v>
      </c>
      <c r="B304" s="5" t="s">
        <v>2855</v>
      </c>
      <c r="D304" s="694" t="e">
        <f>VLOOKUP(C304,'Items in Tally'!$A$2:$D$4982,2,FALSE)</f>
        <v>#N/A</v>
      </c>
      <c r="G304" s="8"/>
      <c r="H304" s="1130"/>
      <c r="I304" s="1130"/>
      <c r="J304" s="1130"/>
      <c r="K304" s="555"/>
      <c r="L304" s="42"/>
      <c r="M304" s="179"/>
      <c r="N304" s="8"/>
      <c r="O304" s="9" t="str">
        <f t="shared" ref="O304:R304" si="533">IF(T304="","",T304/$M304-1)</f>
        <v/>
      </c>
      <c r="P304" s="9" t="str">
        <f t="shared" si="533"/>
        <v/>
      </c>
      <c r="Q304" s="9" t="str">
        <f t="shared" si="533"/>
        <v/>
      </c>
      <c r="R304" s="9" t="str">
        <f t="shared" si="533"/>
        <v/>
      </c>
      <c r="S304" s="8"/>
      <c r="T304" s="1134"/>
      <c r="U304" s="1131"/>
      <c r="V304" s="1131"/>
      <c r="W304" s="178"/>
      <c r="X304" s="8"/>
      <c r="Y304" s="1129" t="str">
        <f t="shared" ref="Y304:AB304" si="534">IF(T304="","",CEILING(T304*1.015,1))</f>
        <v/>
      </c>
      <c r="Z304" s="1130" t="str">
        <f t="shared" si="534"/>
        <v/>
      </c>
      <c r="AA304" s="1130" t="str">
        <f t="shared" si="534"/>
        <v/>
      </c>
      <c r="AB304" s="1154" t="str">
        <f t="shared" si="534"/>
        <v/>
      </c>
      <c r="AC304" s="8"/>
      <c r="AD304" s="1130"/>
    </row>
    <row r="305" spans="1:30" ht="15.75" customHeight="1" x14ac:dyDescent="0.2">
      <c r="A305" s="171" t="s">
        <v>2856</v>
      </c>
      <c r="B305" s="5" t="s">
        <v>2857</v>
      </c>
      <c r="D305" s="694" t="e">
        <f>VLOOKUP(C305,'Items in Tally'!$A$2:$D$4982,2,FALSE)</f>
        <v>#N/A</v>
      </c>
      <c r="G305" s="8"/>
      <c r="H305" s="1130"/>
      <c r="I305" s="1130"/>
      <c r="J305" s="1130"/>
      <c r="K305" s="555"/>
      <c r="L305" s="42"/>
      <c r="M305" s="179"/>
      <c r="N305" s="8"/>
      <c r="O305" s="9"/>
      <c r="P305" s="9"/>
      <c r="Q305" s="9"/>
      <c r="R305" s="9"/>
      <c r="S305" s="8"/>
      <c r="T305" s="1134"/>
      <c r="U305" s="1131"/>
      <c r="V305" s="1131"/>
      <c r="W305" s="178"/>
      <c r="X305" s="8"/>
      <c r="Y305" s="1129"/>
      <c r="Z305" s="1130"/>
      <c r="AA305" s="1130"/>
      <c r="AB305" s="1154"/>
      <c r="AC305" s="8"/>
      <c r="AD305" s="1130"/>
    </row>
    <row r="306" spans="1:30" ht="15.75" customHeight="1" x14ac:dyDescent="0.2">
      <c r="A306" s="171"/>
      <c r="B306" s="5" t="s">
        <v>2858</v>
      </c>
      <c r="D306" s="694" t="e">
        <f>VLOOKUP(C306,'Items in Tally'!$A$2:$D$4982,2,FALSE)</f>
        <v>#N/A</v>
      </c>
      <c r="G306" s="8"/>
      <c r="H306" s="1130"/>
      <c r="I306" s="1130"/>
      <c r="J306" s="1130"/>
      <c r="K306" s="555"/>
      <c r="L306" s="42"/>
      <c r="M306" s="179"/>
      <c r="N306" s="8"/>
      <c r="O306" s="9"/>
      <c r="P306" s="9"/>
      <c r="Q306" s="9"/>
      <c r="R306" s="9"/>
      <c r="S306" s="8"/>
      <c r="T306" s="1134"/>
      <c r="U306" s="1131"/>
      <c r="V306" s="1131"/>
      <c r="W306" s="178"/>
      <c r="X306" s="8"/>
      <c r="Y306" s="1129"/>
      <c r="Z306" s="1130"/>
      <c r="AA306" s="1130"/>
      <c r="AB306" s="1154"/>
      <c r="AC306" s="8"/>
      <c r="AD306" s="1130"/>
    </row>
    <row r="307" spans="1:30" ht="15.75" customHeight="1" x14ac:dyDescent="0.2">
      <c r="A307" s="171"/>
      <c r="B307" s="5" t="s">
        <v>2859</v>
      </c>
      <c r="D307" s="694" t="e">
        <f>VLOOKUP(C307,'Items in Tally'!$A$2:$D$4982,2,FALSE)</f>
        <v>#N/A</v>
      </c>
      <c r="G307" s="8"/>
      <c r="H307" s="1130"/>
      <c r="I307" s="1130"/>
      <c r="J307" s="1130"/>
      <c r="K307" s="555"/>
      <c r="L307" s="42"/>
      <c r="M307" s="179"/>
      <c r="N307" s="8"/>
      <c r="O307" s="9"/>
      <c r="P307" s="9"/>
      <c r="Q307" s="9"/>
      <c r="R307" s="9"/>
      <c r="S307" s="8"/>
      <c r="T307" s="1134"/>
      <c r="U307" s="1131"/>
      <c r="V307" s="1131"/>
      <c r="W307" s="178"/>
      <c r="X307" s="8"/>
      <c r="Y307" s="1129"/>
      <c r="Z307" s="1130"/>
      <c r="AA307" s="1130"/>
      <c r="AB307" s="1154"/>
      <c r="AC307" s="8"/>
      <c r="AD307" s="1130"/>
    </row>
    <row r="308" spans="1:30" ht="15.75" customHeight="1" x14ac:dyDescent="0.2">
      <c r="A308" s="175"/>
      <c r="B308" s="8"/>
      <c r="D308" s="694" t="e">
        <f>VLOOKUP(C308,'Items in Tally'!$A$2:$D$4982,2,FALSE)</f>
        <v>#N/A</v>
      </c>
      <c r="G308" s="8"/>
      <c r="H308" s="1130"/>
      <c r="I308" s="1130"/>
      <c r="J308" s="1130"/>
      <c r="K308" s="555"/>
      <c r="L308" s="42"/>
      <c r="M308" s="179"/>
      <c r="N308" s="8"/>
      <c r="O308" s="9" t="str">
        <f t="shared" ref="O308:R308" si="535">IF(T308="","",T308/$M308-1)</f>
        <v/>
      </c>
      <c r="P308" s="9" t="str">
        <f t="shared" si="535"/>
        <v/>
      </c>
      <c r="Q308" s="9" t="str">
        <f t="shared" si="535"/>
        <v/>
      </c>
      <c r="R308" s="9" t="str">
        <f t="shared" si="535"/>
        <v/>
      </c>
      <c r="S308" s="8"/>
      <c r="T308" s="1134"/>
      <c r="U308" s="1131"/>
      <c r="V308" s="1131"/>
      <c r="W308" s="178"/>
      <c r="X308" s="8"/>
      <c r="Y308" s="1129" t="str">
        <f t="shared" ref="Y308:AB308" si="536">IF(T308="","",CEILING(T308*1.015,1))</f>
        <v/>
      </c>
      <c r="Z308" s="1130" t="str">
        <f t="shared" si="536"/>
        <v/>
      </c>
      <c r="AA308" s="1130" t="str">
        <f t="shared" si="536"/>
        <v/>
      </c>
      <c r="AB308" s="1154" t="str">
        <f t="shared" si="536"/>
        <v/>
      </c>
      <c r="AC308" s="8"/>
      <c r="AD308" s="1130"/>
    </row>
    <row r="309" spans="1:30" s="578" customFormat="1" ht="15.75" customHeight="1" x14ac:dyDescent="0.2">
      <c r="A309" s="171" t="s">
        <v>44</v>
      </c>
      <c r="B309" s="5" t="s">
        <v>2860</v>
      </c>
      <c r="C309" s="705" t="s">
        <v>2861</v>
      </c>
      <c r="D309" s="701" t="str">
        <f>VLOOKUP(C309,'Items in Tally'!$A$2:$D$4982,2,FALSE)</f>
        <v> </v>
      </c>
      <c r="E309" s="705">
        <v>750</v>
      </c>
      <c r="F309" s="783">
        <v>0</v>
      </c>
      <c r="G309" s="5" t="s">
        <v>2327</v>
      </c>
      <c r="H309" s="1150">
        <v>1500</v>
      </c>
      <c r="I309" s="1150">
        <v>18</v>
      </c>
      <c r="J309" s="1150">
        <v>16</v>
      </c>
      <c r="K309" s="401">
        <v>45682</v>
      </c>
      <c r="L309" s="133">
        <v>2.2999999999999998</v>
      </c>
      <c r="M309" s="1045">
        <v>242</v>
      </c>
      <c r="N309" s="5"/>
      <c r="O309" s="6">
        <f t="shared" ref="O309:R309" si="537">IF(T309="","",T309/$M309-1)</f>
        <v>0.13636363636363646</v>
      </c>
      <c r="P309" s="6">
        <f t="shared" si="537"/>
        <v>9.5041322314049603E-2</v>
      </c>
      <c r="Q309" s="6">
        <f t="shared" si="537"/>
        <v>7.024793388429762E-2</v>
      </c>
      <c r="R309" s="6" t="str">
        <f t="shared" si="537"/>
        <v/>
      </c>
      <c r="S309" s="5"/>
      <c r="T309" s="1152">
        <v>275</v>
      </c>
      <c r="U309" s="1148">
        <v>265</v>
      </c>
      <c r="V309" s="1148">
        <v>259</v>
      </c>
      <c r="W309" s="173"/>
      <c r="X309" s="5"/>
      <c r="Y309" s="1122">
        <f t="shared" ref="Y309:AB312" si="538">IF(T309="","",CEILING(T309*1.003,1))</f>
        <v>276</v>
      </c>
      <c r="Z309" s="1150">
        <f t="shared" si="538"/>
        <v>266</v>
      </c>
      <c r="AA309" s="1150">
        <f t="shared" si="538"/>
        <v>260</v>
      </c>
      <c r="AB309" s="1045" t="str">
        <f t="shared" si="538"/>
        <v/>
      </c>
      <c r="AC309" s="5"/>
      <c r="AD309" s="1150"/>
    </row>
    <row r="310" spans="1:30" s="577" customFormat="1" ht="15.75" customHeight="1" x14ac:dyDescent="0.2">
      <c r="A310" s="175" t="s">
        <v>44</v>
      </c>
      <c r="B310" s="8" t="s">
        <v>2862</v>
      </c>
      <c r="C310" s="695" t="s">
        <v>2863</v>
      </c>
      <c r="D310" s="695" t="str">
        <f>VLOOKUP(C310,'Items in Tally'!$A$2:$D$4982,2,FALSE)</f>
        <v>177 PC</v>
      </c>
      <c r="E310" s="695"/>
      <c r="F310" s="782">
        <v>700</v>
      </c>
      <c r="G310" s="8" t="s">
        <v>2327</v>
      </c>
      <c r="H310" s="1130">
        <v>1500</v>
      </c>
      <c r="I310" s="1130">
        <v>18</v>
      </c>
      <c r="J310" s="1130">
        <v>16</v>
      </c>
      <c r="K310" s="405">
        <v>45772</v>
      </c>
      <c r="L310" s="125">
        <v>2.2400000000000002</v>
      </c>
      <c r="M310" s="1154">
        <v>227</v>
      </c>
      <c r="N310" s="8"/>
      <c r="O310" s="9">
        <f t="shared" ref="O310" si="539">IF(T310="","",T310/$M310-1)</f>
        <v>0.18942731277533031</v>
      </c>
      <c r="P310" s="9">
        <f t="shared" ref="P310" si="540">IF(U310="","",U310/$M310-1)</f>
        <v>0.14537444933920707</v>
      </c>
      <c r="Q310" s="9">
        <f t="shared" ref="Q310" si="541">IF(V310="","",V310/$M310-1)</f>
        <v>0.11013215859030834</v>
      </c>
      <c r="R310" s="9">
        <f t="shared" ref="R310" si="542">IF(W310="","",W310/$M310-1)</f>
        <v>0.1013215859030836</v>
      </c>
      <c r="S310" s="8"/>
      <c r="T310" s="1134">
        <v>270</v>
      </c>
      <c r="U310" s="1131">
        <v>260</v>
      </c>
      <c r="V310" s="1131">
        <v>252</v>
      </c>
      <c r="W310" s="178">
        <v>250</v>
      </c>
      <c r="X310" s="8"/>
      <c r="Y310" s="1129">
        <f t="shared" si="538"/>
        <v>271</v>
      </c>
      <c r="Z310" s="1130">
        <f t="shared" si="538"/>
        <v>261</v>
      </c>
      <c r="AA310" s="1130">
        <f t="shared" si="538"/>
        <v>253</v>
      </c>
      <c r="AB310" s="1154">
        <f t="shared" si="538"/>
        <v>251</v>
      </c>
      <c r="AC310" s="8"/>
      <c r="AD310" s="1130"/>
    </row>
    <row r="311" spans="1:30" s="577" customFormat="1" ht="15.75" customHeight="1" x14ac:dyDescent="0.2">
      <c r="A311" s="175" t="s">
        <v>44</v>
      </c>
      <c r="B311" s="8" t="s">
        <v>2864</v>
      </c>
      <c r="C311" s="695" t="s">
        <v>2865</v>
      </c>
      <c r="D311" s="695" t="str">
        <f>VLOOKUP(C311,'Items in Tally'!$A$2:$D$4982,2,FALSE)</f>
        <v>165 PC</v>
      </c>
      <c r="E311" s="695">
        <v>160</v>
      </c>
      <c r="F311" s="782">
        <v>225</v>
      </c>
      <c r="G311" s="8" t="s">
        <v>2330</v>
      </c>
      <c r="H311" s="1130">
        <v>1500</v>
      </c>
      <c r="I311" s="1130">
        <v>15</v>
      </c>
      <c r="J311" s="1130">
        <v>15</v>
      </c>
      <c r="K311" s="405">
        <v>45772</v>
      </c>
      <c r="L311" s="125">
        <v>2.34</v>
      </c>
      <c r="M311" s="1154">
        <v>237</v>
      </c>
      <c r="N311" s="8"/>
      <c r="O311" s="9">
        <f t="shared" ref="O311:R311" si="543">IF(T311="","",T311/$M311-1)</f>
        <v>0.20253164556962022</v>
      </c>
      <c r="P311" s="9">
        <f t="shared" si="543"/>
        <v>0.16033755274261607</v>
      </c>
      <c r="Q311" s="9">
        <f t="shared" si="543"/>
        <v>0.12658227848101267</v>
      </c>
      <c r="R311" s="9" t="str">
        <f t="shared" si="543"/>
        <v/>
      </c>
      <c r="S311" s="8"/>
      <c r="T311" s="1134">
        <v>285</v>
      </c>
      <c r="U311" s="1131">
        <v>275</v>
      </c>
      <c r="V311" s="1131">
        <v>267</v>
      </c>
      <c r="W311" s="178"/>
      <c r="X311" s="8"/>
      <c r="Y311" s="1129">
        <f t="shared" si="538"/>
        <v>286</v>
      </c>
      <c r="Z311" s="1130">
        <f t="shared" si="538"/>
        <v>276</v>
      </c>
      <c r="AA311" s="1130">
        <f t="shared" si="538"/>
        <v>268</v>
      </c>
      <c r="AB311" s="1154" t="str">
        <f t="shared" si="538"/>
        <v/>
      </c>
      <c r="AC311" s="8"/>
      <c r="AD311" s="1130"/>
    </row>
    <row r="312" spans="1:30" s="577" customFormat="1" ht="15.75" customHeight="1" x14ac:dyDescent="0.2">
      <c r="A312" s="175" t="s">
        <v>44</v>
      </c>
      <c r="B312" s="8" t="s">
        <v>2864</v>
      </c>
      <c r="C312" s="695" t="s">
        <v>2866</v>
      </c>
      <c r="D312" s="695" t="str">
        <f>VLOOKUP(C312,'Items in Tally'!$A$2:$D$4982,2,FALSE)</f>
        <v>138 PC</v>
      </c>
      <c r="E312" s="695">
        <v>135</v>
      </c>
      <c r="F312" s="782">
        <v>210</v>
      </c>
      <c r="G312" s="8" t="s">
        <v>2332</v>
      </c>
      <c r="H312" s="1130">
        <v>1500</v>
      </c>
      <c r="I312" s="1130">
        <v>15</v>
      </c>
      <c r="J312" s="1130">
        <v>15</v>
      </c>
      <c r="K312" s="405">
        <v>45772</v>
      </c>
      <c r="L312" s="125">
        <v>2.34</v>
      </c>
      <c r="M312" s="1154">
        <v>237</v>
      </c>
      <c r="N312" s="8"/>
      <c r="O312" s="9">
        <f t="shared" ref="O312:R312" si="544">IF(T312="","",T312/$M312-1)</f>
        <v>0.20253164556962022</v>
      </c>
      <c r="P312" s="9">
        <f t="shared" si="544"/>
        <v>0.16033755274261607</v>
      </c>
      <c r="Q312" s="9">
        <f t="shared" si="544"/>
        <v>0.12658227848101267</v>
      </c>
      <c r="R312" s="9" t="str">
        <f t="shared" si="544"/>
        <v/>
      </c>
      <c r="S312" s="8"/>
      <c r="T312" s="1134">
        <v>285</v>
      </c>
      <c r="U312" s="1131">
        <v>275</v>
      </c>
      <c r="V312" s="1131">
        <v>267</v>
      </c>
      <c r="W312" s="178"/>
      <c r="X312" s="8"/>
      <c r="Y312" s="1129">
        <f t="shared" si="538"/>
        <v>286</v>
      </c>
      <c r="Z312" s="1130">
        <f t="shared" si="538"/>
        <v>276</v>
      </c>
      <c r="AA312" s="1130">
        <f t="shared" si="538"/>
        <v>268</v>
      </c>
      <c r="AB312" s="1154" t="str">
        <f t="shared" si="538"/>
        <v/>
      </c>
      <c r="AC312" s="8"/>
      <c r="AD312" s="1130"/>
    </row>
    <row r="313" spans="1:30" s="578" customFormat="1" ht="15.75" customHeight="1" x14ac:dyDescent="0.2">
      <c r="A313" s="171" t="s">
        <v>44</v>
      </c>
      <c r="B313" s="5" t="s">
        <v>2867</v>
      </c>
      <c r="C313" s="705" t="s">
        <v>2868</v>
      </c>
      <c r="D313" s="694" t="str">
        <f>VLOOKUP(C313,'Items in Tally'!$A$2:$D$4982,2,FALSE)</f>
        <v>21 PC</v>
      </c>
      <c r="E313" s="705"/>
      <c r="F313" s="783">
        <v>24</v>
      </c>
      <c r="G313" s="5" t="s">
        <v>2327</v>
      </c>
      <c r="H313" s="1150">
        <v>2500</v>
      </c>
      <c r="I313" s="1150">
        <v>12</v>
      </c>
      <c r="J313" s="1150">
        <v>14</v>
      </c>
      <c r="K313" s="401">
        <v>45497</v>
      </c>
      <c r="L313" s="133">
        <v>3.4</v>
      </c>
      <c r="M313" s="1045">
        <v>318</v>
      </c>
      <c r="N313" s="5"/>
      <c r="O313" s="6">
        <f t="shared" ref="O313:R313" si="545">IF(T313="","",T313/$M313-1)</f>
        <v>0.22641509433962259</v>
      </c>
      <c r="P313" s="6">
        <f t="shared" si="545"/>
        <v>0.19496855345911945</v>
      </c>
      <c r="Q313" s="6">
        <f t="shared" si="545"/>
        <v>0.16352201257861632</v>
      </c>
      <c r="R313" s="6" t="str">
        <f t="shared" si="545"/>
        <v/>
      </c>
      <c r="S313" s="5"/>
      <c r="T313" s="1152">
        <v>390</v>
      </c>
      <c r="U313" s="1148">
        <v>380</v>
      </c>
      <c r="V313" s="1148">
        <v>370</v>
      </c>
      <c r="W313" s="173"/>
      <c r="X313" s="5"/>
      <c r="Y313" s="1122">
        <f t="shared" ref="Y313:AA314" si="546">IF(T313="","",CEILING(T313*1.01,1))</f>
        <v>394</v>
      </c>
      <c r="Z313" s="1150">
        <f t="shared" si="546"/>
        <v>384</v>
      </c>
      <c r="AA313" s="1150">
        <f t="shared" si="546"/>
        <v>374</v>
      </c>
      <c r="AB313" s="1154" t="str">
        <f>IF(W313="","",CEILING(W313*1.003,1))</f>
        <v/>
      </c>
      <c r="AC313" s="5"/>
      <c r="AD313" s="1150"/>
    </row>
    <row r="314" spans="1:30" s="577" customFormat="1" ht="15.75" customHeight="1" x14ac:dyDescent="0.2">
      <c r="A314" s="175" t="s">
        <v>44</v>
      </c>
      <c r="B314" s="8" t="s">
        <v>2869</v>
      </c>
      <c r="C314" s="695" t="s">
        <v>2868</v>
      </c>
      <c r="D314" s="695" t="str">
        <f>VLOOKUP(C314,'Items in Tally'!$A$2:$D$4982,2,FALSE)</f>
        <v>21 PC</v>
      </c>
      <c r="E314" s="695"/>
      <c r="F314" s="782">
        <v>23</v>
      </c>
      <c r="G314" s="8" t="s">
        <v>2327</v>
      </c>
      <c r="H314" s="1130">
        <v>2500</v>
      </c>
      <c r="I314" s="1130"/>
      <c r="J314" s="1130"/>
      <c r="K314" s="405">
        <v>45713</v>
      </c>
      <c r="L314" s="125">
        <v>3.5</v>
      </c>
      <c r="M314" s="1154">
        <v>359</v>
      </c>
      <c r="N314" s="8"/>
      <c r="O314" s="9">
        <f t="shared" ref="O314" si="547">IF(T314="","",T314/$M314-1)</f>
        <v>0.19777158774373249</v>
      </c>
      <c r="P314" s="9">
        <f t="shared" ref="P314" si="548">IF(U314="","",U314/$M314-1)</f>
        <v>0.16991643454039007</v>
      </c>
      <c r="Q314" s="9">
        <f t="shared" ref="Q314" si="549">IF(V314="","",V314/$M314-1)</f>
        <v>0.14206128133704743</v>
      </c>
      <c r="R314" s="9" t="str">
        <f t="shared" ref="R314" si="550">IF(W314="","",W314/$M314-1)</f>
        <v/>
      </c>
      <c r="S314" s="8"/>
      <c r="T314" s="1134">
        <v>430</v>
      </c>
      <c r="U314" s="1131">
        <v>420</v>
      </c>
      <c r="V314" s="1131">
        <v>410</v>
      </c>
      <c r="W314" s="178"/>
      <c r="X314" s="8"/>
      <c r="Y314" s="1129">
        <f t="shared" si="546"/>
        <v>435</v>
      </c>
      <c r="Z314" s="1130">
        <f t="shared" si="546"/>
        <v>425</v>
      </c>
      <c r="AA314" s="1130">
        <f t="shared" si="546"/>
        <v>415</v>
      </c>
      <c r="AB314" s="1154" t="str">
        <f>IF(W314="","",CEILING(W314*1.003,1))</f>
        <v/>
      </c>
      <c r="AC314" s="8"/>
      <c r="AD314" s="1130"/>
    </row>
    <row r="315" spans="1:30" s="578" customFormat="1" ht="15.75" customHeight="1" x14ac:dyDescent="0.2">
      <c r="A315" s="171" t="s">
        <v>44</v>
      </c>
      <c r="B315" s="5" t="s">
        <v>2870</v>
      </c>
      <c r="C315" s="705" t="s">
        <v>2871</v>
      </c>
      <c r="D315" s="705" t="str">
        <f>VLOOKUP(C315,'Items in Tally'!$A$2:$D$4982,2,FALSE)</f>
        <v> </v>
      </c>
      <c r="E315" s="705"/>
      <c r="F315" s="783"/>
      <c r="G315" s="5" t="s">
        <v>2327</v>
      </c>
      <c r="H315" s="1150">
        <v>1500</v>
      </c>
      <c r="I315" s="1150">
        <v>18</v>
      </c>
      <c r="J315" s="1150">
        <v>15</v>
      </c>
      <c r="K315" s="456">
        <v>45315</v>
      </c>
      <c r="L315" s="133">
        <v>3.05</v>
      </c>
      <c r="M315" s="1045">
        <v>268</v>
      </c>
      <c r="N315" s="5"/>
      <c r="O315" s="6">
        <f t="shared" ref="O315:R316" si="551">IF(T315="","",T315/$M315-1)</f>
        <v>0.13805970149253732</v>
      </c>
      <c r="P315" s="6">
        <f t="shared" si="551"/>
        <v>0.10074626865671643</v>
      </c>
      <c r="Q315" s="6">
        <f t="shared" si="551"/>
        <v>6.3432835820895539E-2</v>
      </c>
      <c r="R315" s="6" t="str">
        <f t="shared" si="551"/>
        <v/>
      </c>
      <c r="S315" s="5"/>
      <c r="T315" s="1152">
        <v>305</v>
      </c>
      <c r="U315" s="1148">
        <v>295</v>
      </c>
      <c r="V315" s="1148">
        <v>285</v>
      </c>
      <c r="W315" s="173"/>
      <c r="X315" s="5"/>
      <c r="Y315" s="1122">
        <f t="shared" ref="Y315:AB318" si="552">IF(T315="","",CEILING(T315*1.006,1))</f>
        <v>307</v>
      </c>
      <c r="Z315" s="1150">
        <f t="shared" si="552"/>
        <v>297</v>
      </c>
      <c r="AA315" s="1150">
        <f t="shared" si="552"/>
        <v>287</v>
      </c>
      <c r="AB315" s="1045" t="str">
        <f t="shared" si="552"/>
        <v/>
      </c>
      <c r="AC315" s="5"/>
      <c r="AD315" s="1150"/>
    </row>
    <row r="316" spans="1:30" s="577" customFormat="1" ht="15.75" customHeight="1" x14ac:dyDescent="0.2">
      <c r="A316" s="175" t="s">
        <v>44</v>
      </c>
      <c r="B316" s="8" t="s">
        <v>2872</v>
      </c>
      <c r="C316" s="695" t="s">
        <v>2873</v>
      </c>
      <c r="D316" s="695" t="str">
        <f>VLOOKUP(C316,'Items in Tally'!$A$2:$D$4982,2,FALSE)</f>
        <v>515 PC</v>
      </c>
      <c r="E316" s="695">
        <v>90</v>
      </c>
      <c r="F316" s="782">
        <v>550</v>
      </c>
      <c r="G316" s="8" t="s">
        <v>2327</v>
      </c>
      <c r="H316" s="1130">
        <v>1500</v>
      </c>
      <c r="I316" s="1130">
        <v>18</v>
      </c>
      <c r="J316" s="1130">
        <v>18</v>
      </c>
      <c r="K316" s="459">
        <v>45772</v>
      </c>
      <c r="L316" s="125">
        <v>2.5</v>
      </c>
      <c r="M316" s="1154">
        <v>255</v>
      </c>
      <c r="N316" s="8"/>
      <c r="O316" s="9">
        <f t="shared" si="551"/>
        <v>0.25490196078431371</v>
      </c>
      <c r="P316" s="9">
        <f t="shared" si="551"/>
        <v>0.21568627450980382</v>
      </c>
      <c r="Q316" s="9">
        <f t="shared" si="551"/>
        <v>0.17647058823529416</v>
      </c>
      <c r="R316" s="9">
        <f t="shared" si="551"/>
        <v>0.16078431372549029</v>
      </c>
      <c r="S316" s="8"/>
      <c r="T316" s="1134">
        <v>320</v>
      </c>
      <c r="U316" s="1131">
        <v>310</v>
      </c>
      <c r="V316" s="1131">
        <v>300</v>
      </c>
      <c r="W316" s="178">
        <v>296</v>
      </c>
      <c r="X316" s="8"/>
      <c r="Y316" s="1129">
        <f t="shared" si="552"/>
        <v>322</v>
      </c>
      <c r="Z316" s="1130">
        <f t="shared" si="552"/>
        <v>312</v>
      </c>
      <c r="AA316" s="1130">
        <f t="shared" si="552"/>
        <v>302</v>
      </c>
      <c r="AB316" s="1154">
        <f t="shared" si="552"/>
        <v>298</v>
      </c>
      <c r="AC316" s="8"/>
      <c r="AD316" s="1130"/>
    </row>
    <row r="317" spans="1:30" s="578" customFormat="1" ht="15.75" customHeight="1" x14ac:dyDescent="0.2">
      <c r="A317" s="171" t="s">
        <v>44</v>
      </c>
      <c r="B317" s="5" t="s">
        <v>2870</v>
      </c>
      <c r="C317" s="705" t="s">
        <v>2874</v>
      </c>
      <c r="D317" s="705" t="str">
        <f>VLOOKUP(C317,'Items in Tally'!$A$2:$D$4982,2,FALSE)</f>
        <v> </v>
      </c>
      <c r="E317" s="705"/>
      <c r="F317" s="783"/>
      <c r="G317" s="5" t="s">
        <v>2330</v>
      </c>
      <c r="H317" s="1150">
        <v>1500</v>
      </c>
      <c r="I317" s="1150">
        <v>15</v>
      </c>
      <c r="J317" s="1150">
        <v>15</v>
      </c>
      <c r="K317" s="456">
        <v>45406</v>
      </c>
      <c r="L317" s="133">
        <v>3.07</v>
      </c>
      <c r="M317" s="1045">
        <v>270</v>
      </c>
      <c r="N317" s="5"/>
      <c r="O317" s="6">
        <f t="shared" ref="O317:R317" si="553">IF(T317="","",T317/$M317-1)</f>
        <v>0.20370370370370372</v>
      </c>
      <c r="P317" s="6">
        <f t="shared" si="553"/>
        <v>0.18518518518518512</v>
      </c>
      <c r="Q317" s="6">
        <f t="shared" si="553"/>
        <v>0.12962962962962954</v>
      </c>
      <c r="R317" s="6" t="str">
        <f t="shared" si="553"/>
        <v/>
      </c>
      <c r="S317" s="5"/>
      <c r="T317" s="1152">
        <v>325</v>
      </c>
      <c r="U317" s="1148">
        <v>320</v>
      </c>
      <c r="V317" s="1148">
        <v>305</v>
      </c>
      <c r="W317" s="173"/>
      <c r="X317" s="5"/>
      <c r="Y317" s="1122">
        <f t="shared" si="552"/>
        <v>327</v>
      </c>
      <c r="Z317" s="1150">
        <f t="shared" si="552"/>
        <v>322</v>
      </c>
      <c r="AA317" s="1150">
        <f t="shared" si="552"/>
        <v>307</v>
      </c>
      <c r="AB317" s="1045" t="str">
        <f t="shared" si="552"/>
        <v/>
      </c>
      <c r="AC317" s="5"/>
      <c r="AD317" s="1150"/>
    </row>
    <row r="318" spans="1:30" s="577" customFormat="1" ht="15.75" customHeight="1" x14ac:dyDescent="0.2">
      <c r="A318" s="175" t="s">
        <v>44</v>
      </c>
      <c r="B318" s="8" t="s">
        <v>2875</v>
      </c>
      <c r="C318" s="695" t="s">
        <v>2876</v>
      </c>
      <c r="D318" s="695" t="str">
        <f>VLOOKUP(C318,'Items in Tally'!$A$2:$D$4982,2,FALSE)</f>
        <v>165 PC</v>
      </c>
      <c r="E318" s="695">
        <v>100</v>
      </c>
      <c r="F318" s="782">
        <v>0</v>
      </c>
      <c r="G318" s="8" t="s">
        <v>2689</v>
      </c>
      <c r="H318" s="1130">
        <v>1500</v>
      </c>
      <c r="I318" s="1130">
        <v>15</v>
      </c>
      <c r="J318" s="1130">
        <v>15</v>
      </c>
      <c r="K318" s="459">
        <v>45772</v>
      </c>
      <c r="L318" s="125">
        <v>2.65</v>
      </c>
      <c r="M318" s="1154">
        <v>270</v>
      </c>
      <c r="N318" s="8"/>
      <c r="O318" s="9">
        <f>IF(T318="","",T318/$M318-1)</f>
        <v>0.2407407407407407</v>
      </c>
      <c r="P318" s="9">
        <f>IF(U318="","",U318/$M318-1)</f>
        <v>0.20370370370370372</v>
      </c>
      <c r="Q318" s="9">
        <f>IF(V318="","",V318/$M318-1)</f>
        <v>0.16666666666666674</v>
      </c>
      <c r="R318" s="9" t="str">
        <f>IF(W318="","",W318/$M318-1)</f>
        <v/>
      </c>
      <c r="S318" s="8"/>
      <c r="T318" s="1134">
        <v>335</v>
      </c>
      <c r="U318" s="1131">
        <v>325</v>
      </c>
      <c r="V318" s="1131">
        <v>315</v>
      </c>
      <c r="W318" s="178"/>
      <c r="X318" s="8"/>
      <c r="Y318" s="1129">
        <f t="shared" si="552"/>
        <v>338</v>
      </c>
      <c r="Z318" s="1130">
        <f t="shared" si="552"/>
        <v>327</v>
      </c>
      <c r="AA318" s="1130">
        <f t="shared" si="552"/>
        <v>317</v>
      </c>
      <c r="AB318" s="1154" t="str">
        <f t="shared" si="552"/>
        <v/>
      </c>
      <c r="AC318" s="8"/>
      <c r="AD318" s="1130"/>
    </row>
    <row r="319" spans="1:30" s="578" customFormat="1" ht="15.75" customHeight="1" x14ac:dyDescent="0.2">
      <c r="A319" s="171" t="s">
        <v>44</v>
      </c>
      <c r="B319" s="5" t="s">
        <v>2870</v>
      </c>
      <c r="C319" s="705" t="s">
        <v>2877</v>
      </c>
      <c r="D319" s="705" t="str">
        <f>VLOOKUP(C319,'Items in Tally'!$A$2:$D$4982,2,FALSE)</f>
        <v> </v>
      </c>
      <c r="E319" s="705"/>
      <c r="F319" s="783"/>
      <c r="G319" s="5" t="s">
        <v>2332</v>
      </c>
      <c r="H319" s="1150">
        <v>1500</v>
      </c>
      <c r="I319" s="1150">
        <v>15</v>
      </c>
      <c r="J319" s="1150">
        <v>15</v>
      </c>
      <c r="K319" s="456">
        <v>45346</v>
      </c>
      <c r="L319" s="133">
        <v>2.94</v>
      </c>
      <c r="M319" s="1045">
        <v>260</v>
      </c>
      <c r="N319" s="5"/>
      <c r="O319" s="6">
        <f t="shared" ref="O319:R319" si="554">IF(T319="","",T319/$M319-1)</f>
        <v>0.23076923076923084</v>
      </c>
      <c r="P319" s="6">
        <f t="shared" si="554"/>
        <v>0.19230769230769229</v>
      </c>
      <c r="Q319" s="6">
        <f t="shared" si="554"/>
        <v>0.15384615384615374</v>
      </c>
      <c r="R319" s="6" t="str">
        <f t="shared" si="554"/>
        <v/>
      </c>
      <c r="S319" s="5"/>
      <c r="T319" s="1152">
        <v>320</v>
      </c>
      <c r="U319" s="1148">
        <v>310</v>
      </c>
      <c r="V319" s="1148">
        <v>300</v>
      </c>
      <c r="W319" s="173"/>
      <c r="X319" s="5"/>
      <c r="Y319" s="1122">
        <f t="shared" ref="Y319:AA320" si="555">IF(T319="","",CEILING(T319*1.006,1))</f>
        <v>322</v>
      </c>
      <c r="Z319" s="1150">
        <f t="shared" si="555"/>
        <v>312</v>
      </c>
      <c r="AA319" s="1150">
        <f t="shared" si="555"/>
        <v>302</v>
      </c>
      <c r="AB319" s="1045" t="str">
        <f t="shared" ref="AB319" si="556">IF(W319="","",CEILING(W319*1.015,1))</f>
        <v/>
      </c>
      <c r="AC319" s="5"/>
      <c r="AD319" s="1150"/>
    </row>
    <row r="320" spans="1:30" s="577" customFormat="1" ht="15.75" customHeight="1" x14ac:dyDescent="0.2">
      <c r="A320" s="175"/>
      <c r="B320" s="8" t="s">
        <v>2872</v>
      </c>
      <c r="C320" s="695" t="s">
        <v>2878</v>
      </c>
      <c r="D320" s="695" t="str">
        <f>VLOOKUP(C320,'Items in Tally'!$A$2:$D$4982,2,FALSE)</f>
        <v>70 PC</v>
      </c>
      <c r="E320" s="695">
        <v>120</v>
      </c>
      <c r="F320" s="782">
        <v>20</v>
      </c>
      <c r="G320" s="8" t="s">
        <v>2332</v>
      </c>
      <c r="H320" s="1130">
        <v>1500</v>
      </c>
      <c r="I320" s="1130">
        <v>15</v>
      </c>
      <c r="J320" s="1130">
        <v>15</v>
      </c>
      <c r="K320" s="459">
        <v>45772</v>
      </c>
      <c r="L320" s="125">
        <v>2.65</v>
      </c>
      <c r="M320" s="1154">
        <v>269</v>
      </c>
      <c r="N320" s="8"/>
      <c r="O320" s="9">
        <f>IF(T320="","",T320/$M320-1)</f>
        <v>0.24535315985130102</v>
      </c>
      <c r="P320" s="9">
        <f>IF(U320="","",U320/$M320-1)</f>
        <v>0.20817843866171004</v>
      </c>
      <c r="Q320" s="9">
        <f>IF(V320="","",V320/$M320-1)</f>
        <v>0.17100371747211907</v>
      </c>
      <c r="R320" s="9" t="str">
        <f>IF(W320="","",W320/$M320-1)</f>
        <v/>
      </c>
      <c r="S320" s="8"/>
      <c r="T320" s="1134">
        <v>335</v>
      </c>
      <c r="U320" s="1131">
        <v>325</v>
      </c>
      <c r="V320" s="1131">
        <v>315</v>
      </c>
      <c r="W320" s="178"/>
      <c r="X320" s="8"/>
      <c r="Y320" s="1129">
        <f t="shared" si="555"/>
        <v>338</v>
      </c>
      <c r="Z320" s="1130">
        <f t="shared" si="555"/>
        <v>327</v>
      </c>
      <c r="AA320" s="1130">
        <f t="shared" si="555"/>
        <v>317</v>
      </c>
      <c r="AB320" s="1154" t="str">
        <f>IF(W320="","",CEILING(W320*1.015,1))</f>
        <v/>
      </c>
      <c r="AC320" s="8"/>
      <c r="AD320" s="1130"/>
    </row>
    <row r="321" spans="1:30" s="578" customFormat="1" ht="15.75" customHeight="1" x14ac:dyDescent="0.2">
      <c r="A321" s="171" t="s">
        <v>44</v>
      </c>
      <c r="B321" s="5" t="s">
        <v>2879</v>
      </c>
      <c r="C321" s="705" t="s">
        <v>2880</v>
      </c>
      <c r="D321" s="701" t="str">
        <f>VLOOKUP(C321,'Items in Tally'!$A$2:$D$4982,2,FALSE)</f>
        <v> </v>
      </c>
      <c r="E321" s="705"/>
      <c r="F321" s="783"/>
      <c r="G321" s="5" t="s">
        <v>2327</v>
      </c>
      <c r="H321" s="1150">
        <v>2500</v>
      </c>
      <c r="I321" s="872">
        <v>18</v>
      </c>
      <c r="J321" s="1150">
        <v>20</v>
      </c>
      <c r="K321" s="456">
        <v>45682</v>
      </c>
      <c r="L321" s="133">
        <v>3.89</v>
      </c>
      <c r="M321" s="1045">
        <v>410</v>
      </c>
      <c r="N321" s="5"/>
      <c r="O321" s="6">
        <f t="shared" ref="O321:R321" si="557">IF(T321="","",T321/$M321-1)</f>
        <v>0.13414634146341453</v>
      </c>
      <c r="P321" s="6" t="str">
        <f t="shared" si="557"/>
        <v/>
      </c>
      <c r="Q321" s="6">
        <f t="shared" si="557"/>
        <v>0.10975609756097571</v>
      </c>
      <c r="R321" s="6" t="str">
        <f t="shared" si="557"/>
        <v/>
      </c>
      <c r="S321" s="5"/>
      <c r="T321" s="1152">
        <v>465</v>
      </c>
      <c r="U321" s="1148"/>
      <c r="V321" s="1148">
        <v>455</v>
      </c>
      <c r="W321" s="173"/>
      <c r="X321" s="5"/>
      <c r="Y321" s="1122">
        <f>IF(T321="","",CEILING(T321*1.01,1))</f>
        <v>470</v>
      </c>
      <c r="Z321" s="1150" t="str">
        <f>IF(U321="","",CEILING(U321*1.006,1))</f>
        <v/>
      </c>
      <c r="AA321" s="1150">
        <f>IF(V321="","",CEILING(V321*1.01,1))</f>
        <v>460</v>
      </c>
      <c r="AB321" s="1045" t="str">
        <f t="shared" ref="AB321" si="558">IF(W321="","",CEILING(W321*1.015,1))</f>
        <v/>
      </c>
      <c r="AC321" s="5"/>
      <c r="AD321" s="1150"/>
    </row>
    <row r="322" spans="1:30" s="578" customFormat="1" ht="15.75" customHeight="1" x14ac:dyDescent="0.2">
      <c r="A322" s="171" t="s">
        <v>44</v>
      </c>
      <c r="B322" s="5" t="s">
        <v>2881</v>
      </c>
      <c r="C322" s="705" t="s">
        <v>2882</v>
      </c>
      <c r="D322" s="701" t="str">
        <f>VLOOKUP(C322,'Items in Tally'!$A$2:$D$4982,2,FALSE)</f>
        <v>1 PC</v>
      </c>
      <c r="E322" s="705"/>
      <c r="F322" s="783">
        <v>1</v>
      </c>
      <c r="G322" s="5" t="s">
        <v>2332</v>
      </c>
      <c r="H322" s="1150">
        <v>1500</v>
      </c>
      <c r="I322" s="1150">
        <v>15</v>
      </c>
      <c r="J322" s="1150">
        <v>20</v>
      </c>
      <c r="K322" s="456">
        <v>45467</v>
      </c>
      <c r="L322" s="133">
        <v>3.94</v>
      </c>
      <c r="M322" s="1045">
        <v>365</v>
      </c>
      <c r="N322" s="5"/>
      <c r="O322" s="6">
        <f t="shared" ref="O322:R322" si="559">IF(T322="","",T322/$M322-1)</f>
        <v>0.23287671232876717</v>
      </c>
      <c r="P322" s="6" t="str">
        <f t="shared" si="559"/>
        <v/>
      </c>
      <c r="Q322" s="6">
        <f t="shared" si="559"/>
        <v>0.16438356164383561</v>
      </c>
      <c r="R322" s="6" t="str">
        <f t="shared" si="559"/>
        <v/>
      </c>
      <c r="S322" s="5"/>
      <c r="T322" s="1152">
        <v>450</v>
      </c>
      <c r="U322" s="1148"/>
      <c r="V322" s="1148">
        <v>425</v>
      </c>
      <c r="W322" s="173"/>
      <c r="X322" s="5"/>
      <c r="Y322" s="1122">
        <f>IF(T322="","",CEILING(T322*1.01,1))</f>
        <v>455</v>
      </c>
      <c r="Z322" s="1150" t="str">
        <f t="shared" ref="Z322:AB322" si="560">IF(U322="","",CEILING(U322*1.015,1))</f>
        <v/>
      </c>
      <c r="AA322" s="1150">
        <f>IF(V322="","",CEILING(V322*1.01,1))</f>
        <v>430</v>
      </c>
      <c r="AB322" s="1045" t="str">
        <f t="shared" si="560"/>
        <v/>
      </c>
      <c r="AC322" s="5"/>
      <c r="AD322" s="1150"/>
    </row>
    <row r="323" spans="1:30" s="577" customFormat="1" ht="15.75" customHeight="1" x14ac:dyDescent="0.2">
      <c r="A323" s="175" t="s">
        <v>44</v>
      </c>
      <c r="B323" s="8" t="s">
        <v>2883</v>
      </c>
      <c r="C323" s="695" t="s">
        <v>2884</v>
      </c>
      <c r="D323" s="695" t="str">
        <f>VLOOKUP(C323,'Items in Tally'!$A$2:$D$4982,2,FALSE)</f>
        <v>4 PC</v>
      </c>
      <c r="E323" s="695">
        <v>20</v>
      </c>
      <c r="F323" s="782">
        <v>9</v>
      </c>
      <c r="G323" s="8" t="s">
        <v>2332</v>
      </c>
      <c r="H323" s="1130">
        <v>1500</v>
      </c>
      <c r="I323" s="1130">
        <v>12</v>
      </c>
      <c r="J323" s="1130">
        <v>16</v>
      </c>
      <c r="K323" s="459">
        <v>45713</v>
      </c>
      <c r="L323" s="125">
        <v>3.7</v>
      </c>
      <c r="M323" s="1154">
        <v>379</v>
      </c>
      <c r="N323" s="8"/>
      <c r="O323" s="9">
        <f t="shared" ref="O323" si="561">IF(T323="","",T323/$M323-1)</f>
        <v>0.16094986807387857</v>
      </c>
      <c r="P323" s="9" t="str">
        <f t="shared" ref="P323" si="562">IF(U323="","",U323/$M323-1)</f>
        <v/>
      </c>
      <c r="Q323" s="9">
        <f t="shared" ref="Q323" si="563">IF(V323="","",V323/$M323-1)</f>
        <v>0.12137203166226906</v>
      </c>
      <c r="R323" s="9" t="str">
        <f t="shared" ref="R323" si="564">IF(W323="","",W323/$M323-1)</f>
        <v/>
      </c>
      <c r="S323" s="8"/>
      <c r="T323" s="1134">
        <v>440</v>
      </c>
      <c r="U323" s="1131"/>
      <c r="V323" s="1131">
        <v>425</v>
      </c>
      <c r="W323" s="178"/>
      <c r="X323" s="8"/>
      <c r="Y323" s="1129">
        <f>IF(T323="","",CEILING(T323*1.01,1))</f>
        <v>445</v>
      </c>
      <c r="Z323" s="1130" t="str">
        <f t="shared" ref="Z323" si="565">IF(U323="","",CEILING(U323*1.015,1))</f>
        <v/>
      </c>
      <c r="AA323" s="1130">
        <f>IF(V323="","",CEILING(V323*1.01,1))</f>
        <v>430</v>
      </c>
      <c r="AB323" s="1154" t="str">
        <f t="shared" ref="AB323" si="566">IF(W323="","",CEILING(W323*1.015,1))</f>
        <v/>
      </c>
      <c r="AC323" s="8"/>
      <c r="AD323" s="1130"/>
    </row>
    <row r="324" spans="1:30" s="578" customFormat="1" ht="15.75" customHeight="1" x14ac:dyDescent="0.2">
      <c r="A324" s="171" t="s">
        <v>44</v>
      </c>
      <c r="B324" s="5" t="s">
        <v>2885</v>
      </c>
      <c r="C324" s="705" t="s">
        <v>2886</v>
      </c>
      <c r="D324" s="701" t="str">
        <f>VLOOKUP(C324,'Items in Tally'!$A$2:$D$4982,2,FALSE)</f>
        <v>1 PC</v>
      </c>
      <c r="E324" s="705"/>
      <c r="F324" s="783"/>
      <c r="G324" s="5" t="s">
        <v>2332</v>
      </c>
      <c r="H324" s="1150">
        <v>2000</v>
      </c>
      <c r="I324" s="1150">
        <v>10</v>
      </c>
      <c r="J324" s="1150">
        <v>13</v>
      </c>
      <c r="K324" s="456">
        <v>45467</v>
      </c>
      <c r="L324" s="133">
        <v>4.1500000000000004</v>
      </c>
      <c r="M324" s="1045">
        <v>395</v>
      </c>
      <c r="N324" s="5"/>
      <c r="O324" s="6">
        <f t="shared" ref="O324:R324" si="567">IF(T324="","",T324/$M324-1)</f>
        <v>0.10126582278481022</v>
      </c>
      <c r="P324" s="6" t="str">
        <f t="shared" si="567"/>
        <v/>
      </c>
      <c r="Q324" s="6" t="str">
        <f t="shared" si="567"/>
        <v/>
      </c>
      <c r="R324" s="6" t="str">
        <f t="shared" si="567"/>
        <v/>
      </c>
      <c r="S324" s="5"/>
      <c r="T324" s="1152">
        <v>435</v>
      </c>
      <c r="U324" s="1148"/>
      <c r="V324" s="1148"/>
      <c r="W324" s="173"/>
      <c r="X324" s="5"/>
      <c r="Y324" s="1122">
        <f>IF(T324="","",CEILING(T324*1.01,1))</f>
        <v>440</v>
      </c>
      <c r="Z324" s="1150" t="str">
        <f t="shared" ref="Z324:Z325" si="568">IF(U324="","",CEILING(U324*1.015,1))</f>
        <v/>
      </c>
      <c r="AA324" s="1150" t="str">
        <f>IF(V324="","",CEILING(V324*1.01,1))</f>
        <v/>
      </c>
      <c r="AB324" s="1045" t="str">
        <f t="shared" ref="AB324" si="569">IF(W324="","",CEILING(W324*1.015,1))</f>
        <v/>
      </c>
      <c r="AC324" s="5"/>
      <c r="AD324" s="1150"/>
    </row>
    <row r="325" spans="1:30" s="577" customFormat="1" ht="15.75" customHeight="1" x14ac:dyDescent="0.2">
      <c r="A325" s="175" t="s">
        <v>44</v>
      </c>
      <c r="B325" s="8" t="s">
        <v>2887</v>
      </c>
      <c r="C325" s="695" t="s">
        <v>2888</v>
      </c>
      <c r="D325" s="694" t="str">
        <f>VLOOKUP(C325,'Items in Tally'!$A$2:$D$4982,2,FALSE)</f>
        <v>32 PC</v>
      </c>
      <c r="E325" s="695">
        <v>25</v>
      </c>
      <c r="F325" s="782"/>
      <c r="G325" s="8" t="s">
        <v>2332</v>
      </c>
      <c r="H325" s="1130">
        <v>2000</v>
      </c>
      <c r="I325" s="1130">
        <v>14</v>
      </c>
      <c r="J325" s="1130">
        <v>14</v>
      </c>
      <c r="K325" s="459">
        <v>45772</v>
      </c>
      <c r="L325" s="125">
        <v>3.47</v>
      </c>
      <c r="M325" s="1154">
        <v>350</v>
      </c>
      <c r="N325" s="8"/>
      <c r="O325" s="9"/>
      <c r="P325" s="9"/>
      <c r="Q325" s="9"/>
      <c r="R325" s="9"/>
      <c r="S325" s="8"/>
      <c r="T325" s="1134">
        <v>430</v>
      </c>
      <c r="U325" s="1131"/>
      <c r="V325" s="1131">
        <v>415</v>
      </c>
      <c r="W325" s="178"/>
      <c r="X325" s="8"/>
      <c r="Y325" s="1129">
        <f>IF(T325="","",CEILING(T325*1.01,1))</f>
        <v>435</v>
      </c>
      <c r="Z325" s="1130" t="str">
        <f t="shared" si="568"/>
        <v/>
      </c>
      <c r="AA325" s="1130">
        <f>IF(V325="","",CEILING(V325*1.01,1))</f>
        <v>420</v>
      </c>
      <c r="AB325" s="1154"/>
      <c r="AC325" s="8"/>
      <c r="AD325" s="1130"/>
    </row>
    <row r="326" spans="1:30" s="577" customFormat="1" ht="15.75" customHeight="1" x14ac:dyDescent="0.2">
      <c r="A326" s="175" t="s">
        <v>44</v>
      </c>
      <c r="B326" s="8" t="s">
        <v>2889</v>
      </c>
      <c r="C326" s="695" t="s">
        <v>2890</v>
      </c>
      <c r="D326" s="695" t="str">
        <f>VLOOKUP(C326,'Items in Tally'!$A$2:$D$4982,2,FALSE)</f>
        <v>6 PC</v>
      </c>
      <c r="E326" s="695">
        <v>250</v>
      </c>
      <c r="F326" s="782">
        <v>34</v>
      </c>
      <c r="G326" s="8" t="s">
        <v>2327</v>
      </c>
      <c r="H326" s="1130">
        <v>1000</v>
      </c>
      <c r="I326" s="1130">
        <v>18</v>
      </c>
      <c r="J326" s="1130">
        <v>16</v>
      </c>
      <c r="K326" s="405">
        <v>45650</v>
      </c>
      <c r="L326" s="125">
        <v>2.2999999999999998</v>
      </c>
      <c r="M326" s="1154">
        <v>235</v>
      </c>
      <c r="N326" s="8"/>
      <c r="O326" s="9">
        <f t="shared" ref="O326:O329" si="570">IF(T326="","",T326/$M326-1)</f>
        <v>0.14893617021276606</v>
      </c>
      <c r="P326" s="9">
        <f t="shared" ref="P326:P329" si="571">IF(U326="","",U326/$M326-1)</f>
        <v>0.1063829787234043</v>
      </c>
      <c r="Q326" s="9">
        <f t="shared" ref="Q326:Q329" si="572">IF(V326="","",V326/$M326-1)</f>
        <v>7.2340425531914887E-2</v>
      </c>
      <c r="R326" s="9">
        <f t="shared" ref="R326:R329" si="573">IF(W326="","",W326/$M326-1)</f>
        <v>6.3829787234042534E-2</v>
      </c>
      <c r="S326" s="8"/>
      <c r="T326" s="1134">
        <v>270</v>
      </c>
      <c r="U326" s="1131">
        <v>260</v>
      </c>
      <c r="V326" s="1131">
        <v>252</v>
      </c>
      <c r="W326" s="178">
        <v>250</v>
      </c>
      <c r="X326" s="8"/>
      <c r="Y326" s="1129">
        <f t="shared" ref="Y326:AB329" si="574">IF(T326="","",CEILING(T326*1.003,1))</f>
        <v>271</v>
      </c>
      <c r="Z326" s="1130">
        <f t="shared" si="574"/>
        <v>261</v>
      </c>
      <c r="AA326" s="1130">
        <f t="shared" si="574"/>
        <v>253</v>
      </c>
      <c r="AB326" s="1154">
        <f t="shared" si="574"/>
        <v>251</v>
      </c>
      <c r="AC326" s="8"/>
      <c r="AD326" s="1130"/>
    </row>
    <row r="327" spans="1:30" s="577" customFormat="1" ht="15.75" customHeight="1" x14ac:dyDescent="0.2">
      <c r="A327" s="175" t="s">
        <v>44</v>
      </c>
      <c r="B327" s="8" t="s">
        <v>2891</v>
      </c>
      <c r="C327" s="695" t="s">
        <v>2890</v>
      </c>
      <c r="D327" s="695" t="str">
        <f>VLOOKUP(C327,'Items in Tally'!$A$2:$D$4982,2,FALSE)</f>
        <v>6 PC</v>
      </c>
      <c r="E327" s="695"/>
      <c r="F327" s="782">
        <v>512</v>
      </c>
      <c r="G327" s="8" t="s">
        <v>2327</v>
      </c>
      <c r="H327" s="1130">
        <v>1000</v>
      </c>
      <c r="I327" s="1130">
        <v>18</v>
      </c>
      <c r="J327" s="1130">
        <v>16</v>
      </c>
      <c r="K327" s="405">
        <v>45741</v>
      </c>
      <c r="L327" s="125">
        <v>2.2000000000000002</v>
      </c>
      <c r="M327" s="1154">
        <v>236</v>
      </c>
      <c r="N327" s="8"/>
      <c r="O327" s="9">
        <f t="shared" ref="O327" si="575">IF(T327="","",T327/$M327-1)</f>
        <v>0.14406779661016955</v>
      </c>
      <c r="P327" s="9">
        <f t="shared" ref="P327" si="576">IF(U327="","",U327/$M327-1)</f>
        <v>0.10169491525423724</v>
      </c>
      <c r="Q327" s="9">
        <f t="shared" ref="Q327" si="577">IF(V327="","",V327/$M327-1)</f>
        <v>6.7796610169491567E-2</v>
      </c>
      <c r="R327" s="9">
        <f t="shared" ref="R327" si="578">IF(W327="","",W327/$M327-1)</f>
        <v>5.9322033898305149E-2</v>
      </c>
      <c r="S327" s="8"/>
      <c r="T327" s="1134">
        <v>270</v>
      </c>
      <c r="U327" s="1131">
        <v>260</v>
      </c>
      <c r="V327" s="1131">
        <v>252</v>
      </c>
      <c r="W327" s="178">
        <v>250</v>
      </c>
      <c r="X327" s="8"/>
      <c r="Y327" s="1129">
        <f t="shared" si="574"/>
        <v>271</v>
      </c>
      <c r="Z327" s="1130">
        <f t="shared" si="574"/>
        <v>261</v>
      </c>
      <c r="AA327" s="1130">
        <f t="shared" si="574"/>
        <v>253</v>
      </c>
      <c r="AB327" s="1154">
        <f t="shared" si="574"/>
        <v>251</v>
      </c>
      <c r="AC327" s="8"/>
      <c r="AD327" s="1130"/>
    </row>
    <row r="328" spans="1:30" s="577" customFormat="1" ht="15.75" customHeight="1" x14ac:dyDescent="0.2">
      <c r="A328" s="175" t="s">
        <v>44</v>
      </c>
      <c r="B328" s="8" t="s">
        <v>2892</v>
      </c>
      <c r="C328" s="695" t="s">
        <v>2893</v>
      </c>
      <c r="D328" s="695" t="str">
        <f>VLOOKUP(C328,'Items in Tally'!$A$2:$D$4982,2,FALSE)</f>
        <v>35 PC</v>
      </c>
      <c r="E328" s="695">
        <v>150</v>
      </c>
      <c r="F328" s="782">
        <v>105</v>
      </c>
      <c r="G328" s="8" t="s">
        <v>2330</v>
      </c>
      <c r="H328" s="1130">
        <v>1000</v>
      </c>
      <c r="I328" s="1130">
        <v>15</v>
      </c>
      <c r="J328" s="1130">
        <v>15</v>
      </c>
      <c r="K328" s="405">
        <v>45772</v>
      </c>
      <c r="L328" s="125">
        <v>2.2999999999999998</v>
      </c>
      <c r="M328" s="1154">
        <v>254</v>
      </c>
      <c r="N328" s="8"/>
      <c r="O328" s="9">
        <f t="shared" si="570"/>
        <v>0.12204724409448819</v>
      </c>
      <c r="P328" s="9">
        <f t="shared" si="571"/>
        <v>8.2677165354330784E-2</v>
      </c>
      <c r="Q328" s="9">
        <f t="shared" si="572"/>
        <v>5.1181102362204633E-2</v>
      </c>
      <c r="R328" s="9" t="str">
        <f t="shared" si="573"/>
        <v/>
      </c>
      <c r="S328" s="8"/>
      <c r="T328" s="1134">
        <v>285</v>
      </c>
      <c r="U328" s="1131">
        <v>275</v>
      </c>
      <c r="V328" s="1131">
        <v>267</v>
      </c>
      <c r="W328" s="178"/>
      <c r="X328" s="8"/>
      <c r="Y328" s="1129">
        <f t="shared" si="574"/>
        <v>286</v>
      </c>
      <c r="Z328" s="1130">
        <f t="shared" si="574"/>
        <v>276</v>
      </c>
      <c r="AA328" s="1130">
        <f t="shared" si="574"/>
        <v>268</v>
      </c>
      <c r="AB328" s="1154" t="str">
        <f t="shared" si="574"/>
        <v/>
      </c>
      <c r="AC328" s="8"/>
      <c r="AD328" s="1130"/>
    </row>
    <row r="329" spans="1:30" s="652" customFormat="1" ht="15.75" customHeight="1" x14ac:dyDescent="0.2">
      <c r="A329" s="649" t="s">
        <v>44</v>
      </c>
      <c r="B329" s="650" t="s">
        <v>2892</v>
      </c>
      <c r="C329" s="709" t="s">
        <v>2894</v>
      </c>
      <c r="D329" s="694" t="str">
        <f>VLOOKUP(C329,'Items in Tally'!$A$2:$D$4982,2,FALSE)</f>
        <v>13 PC</v>
      </c>
      <c r="E329" s="709">
        <v>130</v>
      </c>
      <c r="F329" s="781">
        <v>45</v>
      </c>
      <c r="G329" s="650" t="s">
        <v>2332</v>
      </c>
      <c r="H329" s="823">
        <v>1000</v>
      </c>
      <c r="I329" s="823">
        <v>15</v>
      </c>
      <c r="J329" s="823">
        <v>15</v>
      </c>
      <c r="K329" s="687">
        <v>45772</v>
      </c>
      <c r="L329" s="681">
        <v>2.2999999999999998</v>
      </c>
      <c r="M329" s="809">
        <v>247</v>
      </c>
      <c r="N329" s="650"/>
      <c r="O329" s="651">
        <f t="shared" si="570"/>
        <v>0.15384615384615374</v>
      </c>
      <c r="P329" s="651">
        <f t="shared" si="571"/>
        <v>0.11336032388663964</v>
      </c>
      <c r="Q329" s="651">
        <f t="shared" si="572"/>
        <v>8.0971659919028438E-2</v>
      </c>
      <c r="R329" s="651" t="str">
        <f t="shared" si="573"/>
        <v/>
      </c>
      <c r="S329" s="650"/>
      <c r="T329" s="825">
        <v>285</v>
      </c>
      <c r="U329" s="827">
        <v>275</v>
      </c>
      <c r="V329" s="827">
        <v>267</v>
      </c>
      <c r="W329" s="669"/>
      <c r="X329" s="650"/>
      <c r="Y329" s="826">
        <f t="shared" si="574"/>
        <v>286</v>
      </c>
      <c r="Z329" s="823">
        <f t="shared" si="574"/>
        <v>276</v>
      </c>
      <c r="AA329" s="823">
        <f t="shared" si="574"/>
        <v>268</v>
      </c>
      <c r="AB329" s="809" t="str">
        <f t="shared" si="574"/>
        <v/>
      </c>
      <c r="AC329" s="650"/>
      <c r="AD329" s="823"/>
    </row>
    <row r="330" spans="1:30" s="577" customFormat="1" ht="15.75" customHeight="1" x14ac:dyDescent="0.2">
      <c r="A330" s="175" t="s">
        <v>44</v>
      </c>
      <c r="B330" s="8" t="s">
        <v>2895</v>
      </c>
      <c r="C330" s="695" t="s">
        <v>2896</v>
      </c>
      <c r="D330" s="695" t="str">
        <f>VLOOKUP(C330,'Items in Tally'!$A$2:$D$4982,2,FALSE)</f>
        <v>24 PC</v>
      </c>
      <c r="E330" s="695">
        <v>75</v>
      </c>
      <c r="F330" s="782">
        <v>40</v>
      </c>
      <c r="G330" s="8" t="s">
        <v>2327</v>
      </c>
      <c r="H330" s="1130">
        <v>3000</v>
      </c>
      <c r="I330" s="1130">
        <v>12</v>
      </c>
      <c r="J330" s="1130">
        <v>14</v>
      </c>
      <c r="K330" s="405">
        <v>45682</v>
      </c>
      <c r="L330" s="125">
        <v>3.63</v>
      </c>
      <c r="M330" s="1154">
        <v>382</v>
      </c>
      <c r="N330" s="8"/>
      <c r="O330" s="9">
        <f t="shared" ref="O330:R330" si="579">IF(T330="","",T330/$M330-1)</f>
        <v>9.9476439790575855E-2</v>
      </c>
      <c r="P330" s="9" t="str">
        <f t="shared" si="579"/>
        <v/>
      </c>
      <c r="Q330" s="9">
        <f t="shared" si="579"/>
        <v>6.0209424083769614E-2</v>
      </c>
      <c r="R330" s="9" t="str">
        <f t="shared" si="579"/>
        <v/>
      </c>
      <c r="S330" s="8"/>
      <c r="T330" s="1134">
        <v>420</v>
      </c>
      <c r="U330" s="1131"/>
      <c r="V330" s="1131">
        <v>405</v>
      </c>
      <c r="W330" s="178"/>
      <c r="X330" s="8"/>
      <c r="Y330" s="1129">
        <f t="shared" ref="Y330:AB332" si="580">IF(T330="","",CEILING(T330*1.01,1))</f>
        <v>425</v>
      </c>
      <c r="Z330" s="1130" t="str">
        <f t="shared" si="580"/>
        <v/>
      </c>
      <c r="AA330" s="1130">
        <f t="shared" si="580"/>
        <v>410</v>
      </c>
      <c r="AB330" s="1154" t="str">
        <f t="shared" si="580"/>
        <v/>
      </c>
      <c r="AC330" s="8"/>
      <c r="AD330" s="1130"/>
    </row>
    <row r="331" spans="1:30" s="578" customFormat="1" ht="15.75" customHeight="1" x14ac:dyDescent="0.2">
      <c r="A331" s="171" t="s">
        <v>44</v>
      </c>
      <c r="B331" s="5" t="s">
        <v>2897</v>
      </c>
      <c r="C331" s="705" t="s">
        <v>2898</v>
      </c>
      <c r="D331" s="701" t="str">
        <f>VLOOKUP(C331,'Items in Tally'!$A$2:$D$4982,2,FALSE)</f>
        <v> </v>
      </c>
      <c r="E331" s="705">
        <v>30</v>
      </c>
      <c r="F331" s="783"/>
      <c r="G331" s="5" t="s">
        <v>2332</v>
      </c>
      <c r="H331" s="1150">
        <v>3000</v>
      </c>
      <c r="I331" s="1150">
        <v>10</v>
      </c>
      <c r="J331" s="1150">
        <v>16</v>
      </c>
      <c r="K331" s="401">
        <v>45682</v>
      </c>
      <c r="L331" s="133">
        <v>3.73</v>
      </c>
      <c r="M331" s="1045">
        <v>391</v>
      </c>
      <c r="N331" s="5"/>
      <c r="O331" s="6">
        <f t="shared" ref="O331:R331" si="581">IF(T331="","",T331/$M331-1)</f>
        <v>0.11253196930946285</v>
      </c>
      <c r="P331" s="6" t="str">
        <f t="shared" si="581"/>
        <v/>
      </c>
      <c r="Q331" s="6">
        <f t="shared" si="581"/>
        <v>8.6956521739130377E-2</v>
      </c>
      <c r="R331" s="6" t="str">
        <f t="shared" si="581"/>
        <v/>
      </c>
      <c r="S331" s="5"/>
      <c r="T331" s="1152">
        <v>435</v>
      </c>
      <c r="U331" s="1148"/>
      <c r="V331" s="1148">
        <v>425</v>
      </c>
      <c r="W331" s="173"/>
      <c r="X331" s="5"/>
      <c r="Y331" s="1122">
        <f t="shared" si="580"/>
        <v>440</v>
      </c>
      <c r="Z331" s="1150" t="str">
        <f t="shared" si="580"/>
        <v/>
      </c>
      <c r="AA331" s="1150">
        <f t="shared" si="580"/>
        <v>430</v>
      </c>
      <c r="AB331" s="1045" t="str">
        <f t="shared" si="580"/>
        <v/>
      </c>
      <c r="AC331" s="5"/>
      <c r="AD331" s="1150"/>
    </row>
    <row r="332" spans="1:30" s="578" customFormat="1" ht="15.75" customHeight="1" x14ac:dyDescent="0.2">
      <c r="A332" s="171" t="s">
        <v>44</v>
      </c>
      <c r="B332" s="5" t="s">
        <v>2899</v>
      </c>
      <c r="C332" s="705" t="s">
        <v>2900</v>
      </c>
      <c r="D332" s="701" t="str">
        <f>VLOOKUP(C332,'Items in Tally'!$A$2:$D$4982,2,FALSE)</f>
        <v> </v>
      </c>
      <c r="E332" s="705">
        <v>45</v>
      </c>
      <c r="F332" s="783"/>
      <c r="G332" s="5" t="s">
        <v>2330</v>
      </c>
      <c r="H332" s="1150">
        <v>3000</v>
      </c>
      <c r="I332" s="1150">
        <v>10</v>
      </c>
      <c r="J332" s="1150">
        <v>16</v>
      </c>
      <c r="K332" s="401">
        <v>45682</v>
      </c>
      <c r="L332" s="133">
        <v>3.75</v>
      </c>
      <c r="M332" s="1045">
        <v>393</v>
      </c>
      <c r="N332" s="5"/>
      <c r="O332" s="6">
        <f t="shared" ref="O332:R336" si="582">IF(T332="","",T332/$M332-1)</f>
        <v>0.10687022900763354</v>
      </c>
      <c r="P332" s="6" t="str">
        <f t="shared" si="582"/>
        <v/>
      </c>
      <c r="Q332" s="6">
        <f t="shared" si="582"/>
        <v>8.1424936386768509E-2</v>
      </c>
      <c r="R332" s="6" t="str">
        <f t="shared" si="582"/>
        <v/>
      </c>
      <c r="S332" s="5"/>
      <c r="T332" s="1152">
        <v>435</v>
      </c>
      <c r="U332" s="1148"/>
      <c r="V332" s="1148">
        <v>425</v>
      </c>
      <c r="W332" s="173"/>
      <c r="X332" s="5"/>
      <c r="Y332" s="1122">
        <f t="shared" si="580"/>
        <v>440</v>
      </c>
      <c r="Z332" s="1150" t="str">
        <f t="shared" si="580"/>
        <v/>
      </c>
      <c r="AA332" s="1150">
        <f t="shared" si="580"/>
        <v>430</v>
      </c>
      <c r="AB332" s="1045" t="str">
        <f t="shared" si="580"/>
        <v/>
      </c>
      <c r="AC332" s="5"/>
      <c r="AD332" s="1150"/>
    </row>
    <row r="333" spans="1:30" s="578" customFormat="1" ht="12.75" customHeight="1" x14ac:dyDescent="0.2">
      <c r="A333" s="171" t="s">
        <v>44</v>
      </c>
      <c r="B333" s="5" t="s">
        <v>2901</v>
      </c>
      <c r="C333" s="705" t="s">
        <v>2902</v>
      </c>
      <c r="D333" s="701" t="str">
        <f>VLOOKUP(C333,'Items in Tally'!$A$2:$D$4982,2,FALSE)</f>
        <v> </v>
      </c>
      <c r="E333" s="705">
        <v>500</v>
      </c>
      <c r="F333" s="783"/>
      <c r="G333" s="5" t="s">
        <v>2327</v>
      </c>
      <c r="H333" s="1150">
        <v>3000</v>
      </c>
      <c r="I333" s="1150">
        <v>16</v>
      </c>
      <c r="J333" s="1150">
        <v>16</v>
      </c>
      <c r="K333" s="401">
        <v>45682</v>
      </c>
      <c r="L333" s="133">
        <v>2.25</v>
      </c>
      <c r="M333" s="1045">
        <v>237</v>
      </c>
      <c r="N333" s="5"/>
      <c r="O333" s="6">
        <f t="shared" ref="O333:R334" si="583">IF(T333="","",T333/$M333-1)</f>
        <v>0.139240506329114</v>
      </c>
      <c r="P333" s="6">
        <f t="shared" si="583"/>
        <v>0.1181434599156117</v>
      </c>
      <c r="Q333" s="6">
        <f t="shared" si="583"/>
        <v>7.5949367088607556E-2</v>
      </c>
      <c r="R333" s="6">
        <f t="shared" si="583"/>
        <v>6.3291139240506222E-2</v>
      </c>
      <c r="S333" s="5"/>
      <c r="T333" s="1152">
        <v>270</v>
      </c>
      <c r="U333" s="1148">
        <v>265</v>
      </c>
      <c r="V333" s="1148">
        <v>255</v>
      </c>
      <c r="W333" s="173">
        <v>252</v>
      </c>
      <c r="X333" s="5"/>
      <c r="Y333" s="1122">
        <f t="shared" ref="Y333:AB336" si="584">IF(T333="","",CEILING(T333*1.003,1))</f>
        <v>271</v>
      </c>
      <c r="Z333" s="1150">
        <f t="shared" si="584"/>
        <v>266</v>
      </c>
      <c r="AA333" s="1150">
        <f t="shared" si="584"/>
        <v>256</v>
      </c>
      <c r="AB333" s="1045">
        <f t="shared" si="584"/>
        <v>253</v>
      </c>
      <c r="AC333" s="5"/>
      <c r="AD333" s="1150"/>
    </row>
    <row r="334" spans="1:30" s="652" customFormat="1" ht="12.75" customHeight="1" x14ac:dyDescent="0.2">
      <c r="A334" s="649" t="s">
        <v>44</v>
      </c>
      <c r="B334" s="650" t="s">
        <v>2903</v>
      </c>
      <c r="C334" s="709" t="s">
        <v>2902</v>
      </c>
      <c r="D334" s="790" t="str">
        <f>VLOOKUP(C334,'Items in Tally'!$A$2:$D$4982,2,FALSE)</f>
        <v> </v>
      </c>
      <c r="E334" s="709"/>
      <c r="F334" s="781">
        <v>150</v>
      </c>
      <c r="G334" s="650" t="s">
        <v>2327</v>
      </c>
      <c r="H334" s="823">
        <v>3000</v>
      </c>
      <c r="I334" s="823">
        <v>18</v>
      </c>
      <c r="J334" s="823">
        <v>16</v>
      </c>
      <c r="K334" s="687">
        <v>45741</v>
      </c>
      <c r="L334" s="681">
        <v>2.2000000000000002</v>
      </c>
      <c r="M334" s="809">
        <v>237</v>
      </c>
      <c r="N334" s="650"/>
      <c r="O334" s="651">
        <f t="shared" si="583"/>
        <v>0.139240506329114</v>
      </c>
      <c r="P334" s="651">
        <f t="shared" si="583"/>
        <v>9.704641350210963E-2</v>
      </c>
      <c r="Q334" s="651">
        <f t="shared" si="583"/>
        <v>6.3291139240506222E-2</v>
      </c>
      <c r="R334" s="651" t="str">
        <f t="shared" si="583"/>
        <v/>
      </c>
      <c r="S334" s="650"/>
      <c r="T334" s="825">
        <v>270</v>
      </c>
      <c r="U334" s="827">
        <v>260</v>
      </c>
      <c r="V334" s="827">
        <v>252</v>
      </c>
      <c r="W334" s="669"/>
      <c r="X334" s="650"/>
      <c r="Y334" s="826">
        <f t="shared" si="584"/>
        <v>271</v>
      </c>
      <c r="Z334" s="823">
        <f t="shared" si="584"/>
        <v>261</v>
      </c>
      <c r="AA334" s="823">
        <f t="shared" si="584"/>
        <v>253</v>
      </c>
      <c r="AB334" s="809" t="str">
        <f t="shared" si="584"/>
        <v/>
      </c>
      <c r="AC334" s="650"/>
      <c r="AD334" s="823"/>
    </row>
    <row r="335" spans="1:30" s="577" customFormat="1" ht="15.75" customHeight="1" x14ac:dyDescent="0.2">
      <c r="A335" s="175" t="s">
        <v>44</v>
      </c>
      <c r="B335" s="8" t="s">
        <v>2904</v>
      </c>
      <c r="C335" s="695" t="s">
        <v>2905</v>
      </c>
      <c r="D335" s="695" t="str">
        <f>VLOOKUP(C335,'Items in Tally'!$A$2:$D$4982,2,FALSE)</f>
        <v>79 PC</v>
      </c>
      <c r="E335" s="695">
        <v>170</v>
      </c>
      <c r="F335" s="782">
        <v>105</v>
      </c>
      <c r="G335" s="8" t="s">
        <v>2330</v>
      </c>
      <c r="H335" s="1130">
        <v>3000</v>
      </c>
      <c r="I335" s="1130">
        <v>15</v>
      </c>
      <c r="J335" s="1130">
        <v>15</v>
      </c>
      <c r="K335" s="405">
        <v>45772</v>
      </c>
      <c r="L335" s="125">
        <v>2.2999999999999998</v>
      </c>
      <c r="M335" s="1154">
        <v>233</v>
      </c>
      <c r="N335" s="8"/>
      <c r="O335" s="9">
        <f t="shared" si="582"/>
        <v>0.22317596566523612</v>
      </c>
      <c r="P335" s="9">
        <f t="shared" si="582"/>
        <v>0.18025751072961382</v>
      </c>
      <c r="Q335" s="9">
        <f t="shared" si="582"/>
        <v>0.14592274678111594</v>
      </c>
      <c r="R335" s="9" t="str">
        <f t="shared" si="582"/>
        <v/>
      </c>
      <c r="S335" s="8"/>
      <c r="T335" s="1134">
        <v>285</v>
      </c>
      <c r="U335" s="1131">
        <v>275</v>
      </c>
      <c r="V335" s="1131">
        <v>267</v>
      </c>
      <c r="W335" s="1131"/>
      <c r="X335" s="8"/>
      <c r="Y335" s="1129">
        <f t="shared" si="584"/>
        <v>286</v>
      </c>
      <c r="Z335" s="1130">
        <f t="shared" si="584"/>
        <v>276</v>
      </c>
      <c r="AA335" s="1130">
        <f t="shared" si="584"/>
        <v>268</v>
      </c>
      <c r="AB335" s="1154" t="str">
        <f t="shared" si="584"/>
        <v/>
      </c>
      <c r="AC335" s="8"/>
      <c r="AD335" s="1130"/>
    </row>
    <row r="336" spans="1:30" s="578" customFormat="1" ht="15.75" customHeight="1" x14ac:dyDescent="0.2">
      <c r="A336" s="171" t="s">
        <v>44</v>
      </c>
      <c r="B336" s="5" t="s">
        <v>2904</v>
      </c>
      <c r="C336" s="705" t="s">
        <v>2906</v>
      </c>
      <c r="D336" s="705" t="str">
        <f>VLOOKUP(C336,'Items in Tally'!$A$2:$D$4982,2,FALSE)</f>
        <v>-2 PC</v>
      </c>
      <c r="E336" s="705">
        <v>200</v>
      </c>
      <c r="F336" s="783">
        <v>210</v>
      </c>
      <c r="G336" s="5" t="s">
        <v>2332</v>
      </c>
      <c r="H336" s="1150">
        <v>3000</v>
      </c>
      <c r="I336" s="1150">
        <v>15</v>
      </c>
      <c r="J336" s="1150">
        <v>15</v>
      </c>
      <c r="K336" s="401">
        <v>45772</v>
      </c>
      <c r="L336" s="133">
        <v>2.2999999999999998</v>
      </c>
      <c r="M336" s="1045">
        <v>233</v>
      </c>
      <c r="N336" s="5"/>
      <c r="O336" s="6">
        <f t="shared" si="582"/>
        <v>0.22317596566523612</v>
      </c>
      <c r="P336" s="6">
        <f t="shared" si="582"/>
        <v>0.18025751072961382</v>
      </c>
      <c r="Q336" s="6">
        <f t="shared" si="582"/>
        <v>0.14592274678111594</v>
      </c>
      <c r="R336" s="6" t="str">
        <f t="shared" si="582"/>
        <v/>
      </c>
      <c r="S336" s="5"/>
      <c r="T336" s="1152">
        <v>285</v>
      </c>
      <c r="U336" s="1148">
        <v>275</v>
      </c>
      <c r="V336" s="1148">
        <v>267</v>
      </c>
      <c r="W336" s="1148"/>
      <c r="X336" s="5"/>
      <c r="Y336" s="1122">
        <f t="shared" si="584"/>
        <v>286</v>
      </c>
      <c r="Z336" s="1150">
        <f t="shared" si="584"/>
        <v>276</v>
      </c>
      <c r="AA336" s="1150">
        <f t="shared" si="584"/>
        <v>268</v>
      </c>
      <c r="AB336" s="1045" t="str">
        <f t="shared" si="584"/>
        <v/>
      </c>
      <c r="AC336" s="5"/>
      <c r="AD336" s="1150"/>
    </row>
    <row r="337" spans="1:30" s="577" customFormat="1" ht="15.75" customHeight="1" x14ac:dyDescent="0.2">
      <c r="A337" s="175" t="s">
        <v>44</v>
      </c>
      <c r="B337" s="8" t="s">
        <v>2907</v>
      </c>
      <c r="C337" s="695" t="s">
        <v>2908</v>
      </c>
      <c r="D337" s="695" t="str">
        <f>VLOOKUP(C337,'Items in Tally'!$A$2:$D$4982,2,FALSE)</f>
        <v>216 PC</v>
      </c>
      <c r="E337" s="695">
        <v>425</v>
      </c>
      <c r="F337" s="782">
        <v>450</v>
      </c>
      <c r="G337" s="8" t="s">
        <v>2332</v>
      </c>
      <c r="H337" s="1130">
        <v>9000</v>
      </c>
      <c r="I337" s="1130">
        <v>10</v>
      </c>
      <c r="J337" s="1130">
        <v>28</v>
      </c>
      <c r="K337" s="405">
        <v>45741</v>
      </c>
      <c r="L337" s="125">
        <v>2.4</v>
      </c>
      <c r="M337" s="1154">
        <v>222</v>
      </c>
      <c r="N337" s="8"/>
      <c r="O337" s="9">
        <f t="shared" ref="O337:R337" si="585">IF(T337="","",T337/$M337-1)</f>
        <v>0.19369369369369371</v>
      </c>
      <c r="P337" s="9" t="str">
        <f t="shared" si="585"/>
        <v/>
      </c>
      <c r="Q337" s="9">
        <f t="shared" si="585"/>
        <v>0.12612612612612617</v>
      </c>
      <c r="R337" s="9">
        <f t="shared" si="585"/>
        <v>0.10360360360360366</v>
      </c>
      <c r="S337" s="8"/>
      <c r="T337" s="1134">
        <v>265</v>
      </c>
      <c r="U337" s="1131"/>
      <c r="V337" s="1131">
        <v>250</v>
      </c>
      <c r="W337" s="178">
        <v>245</v>
      </c>
      <c r="X337" s="8"/>
      <c r="Y337" s="1129">
        <f>IF(T337="","",CEILING(T337*1.008,1))</f>
        <v>268</v>
      </c>
      <c r="Z337" s="1130" t="str">
        <f t="shared" ref="Z337" si="586">IF(U337="","",CEILING(U337*1.015,1))</f>
        <v/>
      </c>
      <c r="AA337" s="1130">
        <f>IF(V337="","",CEILING(V337*1.008,1))</f>
        <v>252</v>
      </c>
      <c r="AB337" s="1154">
        <f>IF(W337="","",CEILING(W337*1.008,1))</f>
        <v>247</v>
      </c>
      <c r="AC337" s="8"/>
      <c r="AD337" s="1130"/>
    </row>
    <row r="338" spans="1:30" s="577" customFormat="1" ht="15.75" customHeight="1" x14ac:dyDescent="0.2">
      <c r="A338" s="175" t="s">
        <v>44</v>
      </c>
      <c r="B338" s="8" t="s">
        <v>2907</v>
      </c>
      <c r="C338" s="695" t="s">
        <v>2909</v>
      </c>
      <c r="D338" s="695" t="str">
        <f>VLOOKUP(C338,'Items in Tally'!$A$2:$D$4982,2,FALSE)</f>
        <v>24 PC</v>
      </c>
      <c r="E338" s="695">
        <v>50</v>
      </c>
      <c r="F338" s="782">
        <v>30</v>
      </c>
      <c r="G338" s="8" t="s">
        <v>2330</v>
      </c>
      <c r="H338" s="1130">
        <v>9000</v>
      </c>
      <c r="I338" s="1130">
        <v>8</v>
      </c>
      <c r="J338" s="1130">
        <v>28</v>
      </c>
      <c r="K338" s="405">
        <v>45741</v>
      </c>
      <c r="L338" s="125">
        <v>2.42</v>
      </c>
      <c r="M338" s="1154">
        <v>223</v>
      </c>
      <c r="N338" s="8"/>
      <c r="O338" s="9">
        <f t="shared" ref="O338:R338" si="587">IF(T338="","",T338/$M338-1)</f>
        <v>0.18834080717488799</v>
      </c>
      <c r="P338" s="9" t="str">
        <f t="shared" si="587"/>
        <v/>
      </c>
      <c r="Q338" s="9">
        <f t="shared" si="587"/>
        <v>0.13004484304932729</v>
      </c>
      <c r="R338" s="9" t="str">
        <f t="shared" si="587"/>
        <v/>
      </c>
      <c r="S338" s="8"/>
      <c r="T338" s="1134">
        <v>265</v>
      </c>
      <c r="U338" s="1131"/>
      <c r="V338" s="1131">
        <v>252</v>
      </c>
      <c r="W338" s="178"/>
      <c r="X338" s="8"/>
      <c r="Y338" s="1129">
        <f>IF(T338="","",CEILING(T338*1.008,1))</f>
        <v>268</v>
      </c>
      <c r="Z338" s="1130" t="str">
        <f t="shared" ref="Z338" si="588">IF(U338="","",CEILING(U338*1.015,1))</f>
        <v/>
      </c>
      <c r="AA338" s="1130">
        <f>IF(V338="","",CEILING(V338*1.008,1))</f>
        <v>255</v>
      </c>
      <c r="AB338" s="1154" t="str">
        <f t="shared" ref="AB338" si="589">IF(W338="","",CEILING(W338*1.015,1))</f>
        <v/>
      </c>
      <c r="AC338" s="8"/>
      <c r="AD338" s="1130"/>
    </row>
    <row r="339" spans="1:30" s="624" customFormat="1" ht="15.75" customHeight="1" x14ac:dyDescent="0.2">
      <c r="A339" s="536" t="s">
        <v>44</v>
      </c>
      <c r="B339" s="119" t="s">
        <v>2910</v>
      </c>
      <c r="C339" s="708" t="s">
        <v>2911</v>
      </c>
      <c r="D339" s="694" t="str">
        <f>VLOOKUP(C339,'Items in Tally'!$A$2:$D$4982,2,FALSE)</f>
        <v>631 PC</v>
      </c>
      <c r="E339" s="708"/>
      <c r="F339" s="784">
        <v>675</v>
      </c>
      <c r="G339" s="119" t="s">
        <v>2327</v>
      </c>
      <c r="H339" s="1157">
        <v>2000</v>
      </c>
      <c r="I339" s="1157">
        <v>15</v>
      </c>
      <c r="J339" s="1157">
        <v>19</v>
      </c>
      <c r="K339" s="585">
        <v>45741</v>
      </c>
      <c r="L339" s="586">
        <v>3.45</v>
      </c>
      <c r="M339" s="539">
        <v>371</v>
      </c>
      <c r="N339" s="119"/>
      <c r="O339" s="120">
        <f t="shared" ref="O339:R339" si="590">IF(T339="","",T339/$M339-1)</f>
        <v>9.1644204851752065E-2</v>
      </c>
      <c r="P339" s="120">
        <f t="shared" si="590"/>
        <v>6.4690026954177915E-2</v>
      </c>
      <c r="Q339" s="120">
        <f t="shared" si="590"/>
        <v>3.7735849056603765E-2</v>
      </c>
      <c r="R339" s="120">
        <f t="shared" si="590"/>
        <v>1.0781671159029615E-2</v>
      </c>
      <c r="S339" s="119"/>
      <c r="T339" s="1163">
        <v>405</v>
      </c>
      <c r="U339" s="1164">
        <v>395</v>
      </c>
      <c r="V339" s="1164">
        <v>385</v>
      </c>
      <c r="W339" s="589">
        <v>375</v>
      </c>
      <c r="X339" s="119"/>
      <c r="Y339" s="1159">
        <f t="shared" ref="Y339:AB341" si="591">IF(T339="","",CEILING(T339*1.007,1))</f>
        <v>408</v>
      </c>
      <c r="Z339" s="1157">
        <f t="shared" si="591"/>
        <v>398</v>
      </c>
      <c r="AA339" s="1157">
        <f t="shared" si="591"/>
        <v>388</v>
      </c>
      <c r="AB339" s="539">
        <f t="shared" si="591"/>
        <v>378</v>
      </c>
      <c r="AC339" s="119"/>
      <c r="AD339" s="1157"/>
    </row>
    <row r="340" spans="1:30" s="578" customFormat="1" ht="15.75" customHeight="1" x14ac:dyDescent="0.2">
      <c r="A340" s="171" t="s">
        <v>44</v>
      </c>
      <c r="B340" s="5" t="s">
        <v>2912</v>
      </c>
      <c r="C340" s="705" t="s">
        <v>2913</v>
      </c>
      <c r="D340" s="701" t="str">
        <f>VLOOKUP(C340,'Items in Tally'!$A$2:$D$4982,2,FALSE)</f>
        <v>4 PC</v>
      </c>
      <c r="E340" s="705"/>
      <c r="F340" s="783">
        <v>10</v>
      </c>
      <c r="G340" s="5" t="s">
        <v>2330</v>
      </c>
      <c r="H340" s="1150">
        <v>2000</v>
      </c>
      <c r="I340" s="1150">
        <v>10</v>
      </c>
      <c r="J340" s="1150">
        <v>15</v>
      </c>
      <c r="K340" s="401">
        <v>45682</v>
      </c>
      <c r="L340" s="133">
        <v>3.82</v>
      </c>
      <c r="M340" s="1045">
        <v>400</v>
      </c>
      <c r="N340" s="5"/>
      <c r="O340" s="6">
        <f t="shared" ref="O340:R340" si="592">IF(T340="","",T340/$M340-1)</f>
        <v>6.25E-2</v>
      </c>
      <c r="P340" s="6">
        <f t="shared" si="592"/>
        <v>3.7500000000000089E-2</v>
      </c>
      <c r="Q340" s="6">
        <f t="shared" si="592"/>
        <v>1.2499999999999956E-2</v>
      </c>
      <c r="R340" s="6" t="str">
        <f t="shared" si="592"/>
        <v/>
      </c>
      <c r="S340" s="5"/>
      <c r="T340" s="1152">
        <v>425</v>
      </c>
      <c r="U340" s="1148">
        <v>415</v>
      </c>
      <c r="V340" s="1148">
        <v>405</v>
      </c>
      <c r="W340" s="173"/>
      <c r="X340" s="5"/>
      <c r="Y340" s="1122">
        <f t="shared" si="591"/>
        <v>428</v>
      </c>
      <c r="Z340" s="1150">
        <f t="shared" si="591"/>
        <v>418</v>
      </c>
      <c r="AA340" s="1150">
        <f t="shared" si="591"/>
        <v>408</v>
      </c>
      <c r="AB340" s="1045" t="str">
        <f t="shared" si="591"/>
        <v/>
      </c>
      <c r="AC340" s="5"/>
      <c r="AD340" s="1150"/>
    </row>
    <row r="341" spans="1:30" s="577" customFormat="1" ht="15.75" customHeight="1" x14ac:dyDescent="0.2">
      <c r="A341" s="175" t="s">
        <v>44</v>
      </c>
      <c r="B341" s="8" t="s">
        <v>2912</v>
      </c>
      <c r="C341" s="695" t="s">
        <v>2914</v>
      </c>
      <c r="D341" s="695" t="str">
        <f>VLOOKUP(C341,'Items in Tally'!$A$2:$D$4982,2,FALSE)</f>
        <v>136 PC</v>
      </c>
      <c r="E341" s="695">
        <v>70</v>
      </c>
      <c r="F341" s="782">
        <v>175</v>
      </c>
      <c r="G341" s="8" t="s">
        <v>2332</v>
      </c>
      <c r="H341" s="1130">
        <v>2000</v>
      </c>
      <c r="I341" s="1130">
        <v>15</v>
      </c>
      <c r="J341" s="1130">
        <v>19</v>
      </c>
      <c r="K341" s="459">
        <v>45741</v>
      </c>
      <c r="L341" s="125">
        <v>3.55</v>
      </c>
      <c r="M341" s="1154">
        <v>382</v>
      </c>
      <c r="N341" s="8"/>
      <c r="O341" s="9">
        <f t="shared" ref="O341:R341" si="593">IF(T341="","",T341/$M341-1)</f>
        <v>0.11256544502617793</v>
      </c>
      <c r="P341" s="9">
        <f t="shared" si="593"/>
        <v>8.6387434554973774E-2</v>
      </c>
      <c r="Q341" s="9">
        <f t="shared" si="593"/>
        <v>6.0209424083769614E-2</v>
      </c>
      <c r="R341" s="9" t="str">
        <f t="shared" si="593"/>
        <v/>
      </c>
      <c r="S341" s="8"/>
      <c r="T341" s="1134">
        <v>425</v>
      </c>
      <c r="U341" s="1131">
        <v>415</v>
      </c>
      <c r="V341" s="1131">
        <v>405</v>
      </c>
      <c r="W341" s="178"/>
      <c r="X341" s="8"/>
      <c r="Y341" s="1129">
        <f t="shared" si="591"/>
        <v>428</v>
      </c>
      <c r="Z341" s="1130">
        <f t="shared" si="591"/>
        <v>418</v>
      </c>
      <c r="AA341" s="1130">
        <f t="shared" si="591"/>
        <v>408</v>
      </c>
      <c r="AB341" s="1154" t="str">
        <f t="shared" si="591"/>
        <v/>
      </c>
      <c r="AC341" s="8"/>
      <c r="AD341" s="1130"/>
    </row>
    <row r="342" spans="1:30" s="624" customFormat="1" ht="15.75" customHeight="1" x14ac:dyDescent="0.2">
      <c r="A342" s="536" t="s">
        <v>44</v>
      </c>
      <c r="B342" s="119" t="s">
        <v>2915</v>
      </c>
      <c r="C342" s="708" t="s">
        <v>2916</v>
      </c>
      <c r="D342" s="694" t="str">
        <f>VLOOKUP(C342,'Items in Tally'!$A$2:$D$4982,2,FALSE)</f>
        <v>400 PC</v>
      </c>
      <c r="E342" s="708">
        <v>220</v>
      </c>
      <c r="F342" s="784">
        <v>550</v>
      </c>
      <c r="G342" s="119" t="s">
        <v>2332</v>
      </c>
      <c r="H342" s="1157">
        <v>5000</v>
      </c>
      <c r="I342" s="1157">
        <v>8</v>
      </c>
      <c r="J342" s="1157">
        <v>21</v>
      </c>
      <c r="K342" s="685">
        <v>45682</v>
      </c>
      <c r="L342" s="586">
        <v>4.9000000000000004</v>
      </c>
      <c r="M342" s="539">
        <v>514</v>
      </c>
      <c r="N342" s="119"/>
      <c r="O342" s="120">
        <f t="shared" ref="O342:R342" si="594">IF(T342="","",T342/$M342-1)</f>
        <v>6.0311284046692615E-2</v>
      </c>
      <c r="P342" s="120" t="str">
        <f t="shared" si="594"/>
        <v/>
      </c>
      <c r="Q342" s="120">
        <f t="shared" si="594"/>
        <v>4.0856031128404746E-2</v>
      </c>
      <c r="R342" s="120">
        <f t="shared" si="594"/>
        <v>3.112840466926059E-2</v>
      </c>
      <c r="S342" s="119"/>
      <c r="T342" s="1163">
        <v>545</v>
      </c>
      <c r="U342" s="1164"/>
      <c r="V342" s="1164">
        <v>535</v>
      </c>
      <c r="W342" s="589">
        <v>530</v>
      </c>
      <c r="X342" s="119"/>
      <c r="Y342" s="1159">
        <f>IF(T342="","",CEILING(T342*1.005,1))</f>
        <v>548</v>
      </c>
      <c r="Z342" s="1157" t="str">
        <f>IF(U342="","",CEILING(U342*1.006,1))</f>
        <v/>
      </c>
      <c r="AA342" s="1157">
        <f t="shared" ref="AA342:AB345" si="595">IF(V342="","",CEILING(V342*1.005,1))</f>
        <v>538</v>
      </c>
      <c r="AB342" s="539">
        <f t="shared" si="595"/>
        <v>533</v>
      </c>
      <c r="AC342" s="119"/>
      <c r="AD342" s="1157"/>
    </row>
    <row r="343" spans="1:30" s="578" customFormat="1" ht="15.75" customHeight="1" x14ac:dyDescent="0.2">
      <c r="A343" s="171" t="s">
        <v>44</v>
      </c>
      <c r="B343" s="5" t="s">
        <v>2915</v>
      </c>
      <c r="C343" s="705" t="s">
        <v>2917</v>
      </c>
      <c r="D343" s="694" t="str">
        <f>VLOOKUP(C343,'Items in Tally'!$A$2:$D$4982,2,FALSE)</f>
        <v>19 PC</v>
      </c>
      <c r="E343" s="705">
        <v>16</v>
      </c>
      <c r="F343" s="783"/>
      <c r="G343" s="5" t="s">
        <v>2330</v>
      </c>
      <c r="H343" s="1150">
        <v>5000</v>
      </c>
      <c r="I343" s="1150">
        <v>8</v>
      </c>
      <c r="J343" s="1150">
        <v>28</v>
      </c>
      <c r="K343" s="401">
        <v>45682</v>
      </c>
      <c r="L343" s="133">
        <v>4.92</v>
      </c>
      <c r="M343" s="1045">
        <v>517</v>
      </c>
      <c r="N343" s="5"/>
      <c r="O343" s="6">
        <f t="shared" ref="O343:R344" si="596">IF(T343="","",T343/$M343-1)</f>
        <v>8.3172147001934205E-2</v>
      </c>
      <c r="P343" s="6" t="str">
        <f t="shared" si="596"/>
        <v/>
      </c>
      <c r="Q343" s="6">
        <f t="shared" si="596"/>
        <v>5.415860735009681E-2</v>
      </c>
      <c r="R343" s="6" t="str">
        <f t="shared" si="596"/>
        <v/>
      </c>
      <c r="S343" s="5"/>
      <c r="T343" s="1152">
        <v>560</v>
      </c>
      <c r="U343" s="1148"/>
      <c r="V343" s="1148">
        <v>545</v>
      </c>
      <c r="W343" s="173"/>
      <c r="X343" s="5"/>
      <c r="Y343" s="1122">
        <f>IF(T343="","",CEILING(T343*1.005,1))</f>
        <v>563</v>
      </c>
      <c r="Z343" s="1150" t="str">
        <f>IF(U343="","",CEILING(U343*1.006,1))</f>
        <v/>
      </c>
      <c r="AA343" s="1150">
        <f t="shared" si="595"/>
        <v>548</v>
      </c>
      <c r="AB343" s="1045" t="str">
        <f t="shared" si="595"/>
        <v/>
      </c>
      <c r="AC343" s="5"/>
      <c r="AD343" s="1150"/>
    </row>
    <row r="344" spans="1:30" s="578" customFormat="1" ht="15.75" customHeight="1" x14ac:dyDescent="0.2">
      <c r="A344" s="171" t="s">
        <v>44</v>
      </c>
      <c r="B344" s="5" t="s">
        <v>2918</v>
      </c>
      <c r="C344" s="705" t="s">
        <v>2919</v>
      </c>
      <c r="D344" s="701" t="str">
        <f>VLOOKUP(C344,'Items in Tally'!$A$2:$D$4982,2,FALSE)</f>
        <v>2 PC</v>
      </c>
      <c r="E344" s="705"/>
      <c r="F344" s="783"/>
      <c r="G344" s="5" t="s">
        <v>2332</v>
      </c>
      <c r="H344" s="1150">
        <v>10000</v>
      </c>
      <c r="I344" s="1150">
        <v>8</v>
      </c>
      <c r="J344" s="1150">
        <v>21</v>
      </c>
      <c r="K344" s="456">
        <v>45620</v>
      </c>
      <c r="L344" s="133">
        <v>5.5</v>
      </c>
      <c r="M344" s="1045">
        <v>541</v>
      </c>
      <c r="N344" s="5"/>
      <c r="O344" s="6">
        <f t="shared" si="596"/>
        <v>0.17375231053604434</v>
      </c>
      <c r="P344" s="6" t="str">
        <f t="shared" si="596"/>
        <v/>
      </c>
      <c r="Q344" s="6">
        <f t="shared" si="596"/>
        <v>0.14602587800369693</v>
      </c>
      <c r="R344" s="6" t="str">
        <f t="shared" si="596"/>
        <v/>
      </c>
      <c r="S344" s="5"/>
      <c r="T344" s="1152">
        <v>635</v>
      </c>
      <c r="U344" s="1148"/>
      <c r="V344" s="1148">
        <v>620</v>
      </c>
      <c r="W344" s="173"/>
      <c r="X344" s="5"/>
      <c r="Y344" s="1122">
        <f>IF(T344="","",CEILING(T344*1.005,1))</f>
        <v>639</v>
      </c>
      <c r="Z344" s="1150" t="str">
        <f>IF(U344="","",CEILING(U344*1.006,1))</f>
        <v/>
      </c>
      <c r="AA344" s="1150">
        <f t="shared" si="595"/>
        <v>624</v>
      </c>
      <c r="AB344" s="1045" t="str">
        <f t="shared" si="595"/>
        <v/>
      </c>
      <c r="AC344" s="5"/>
      <c r="AD344" s="1150"/>
    </row>
    <row r="345" spans="1:30" s="577" customFormat="1" ht="15.75" customHeight="1" x14ac:dyDescent="0.2">
      <c r="A345" s="175" t="s">
        <v>44</v>
      </c>
      <c r="B345" s="8" t="s">
        <v>2920</v>
      </c>
      <c r="C345" s="695" t="s">
        <v>2921</v>
      </c>
      <c r="D345" s="695" t="str">
        <f>VLOOKUP(C345,'Items in Tally'!$A$2:$D$4982,2,FALSE)</f>
        <v>59 PC</v>
      </c>
      <c r="E345" s="695">
        <v>45</v>
      </c>
      <c r="F345" s="782">
        <v>79</v>
      </c>
      <c r="G345" s="8" t="s">
        <v>2332</v>
      </c>
      <c r="H345" s="1130">
        <v>5000</v>
      </c>
      <c r="I345" s="1130">
        <v>8</v>
      </c>
      <c r="J345" s="1130">
        <v>21</v>
      </c>
      <c r="K345" s="405">
        <v>45741</v>
      </c>
      <c r="L345" s="125">
        <v>4.5999999999999996</v>
      </c>
      <c r="M345" s="1154">
        <v>471</v>
      </c>
      <c r="N345" s="8"/>
      <c r="O345" s="9">
        <f t="shared" ref="O345:R345" si="597">IF(T345="","",T345/$M345-1)</f>
        <v>0.13588110403397025</v>
      </c>
      <c r="P345" s="9" t="str">
        <f t="shared" si="597"/>
        <v/>
      </c>
      <c r="Q345" s="9">
        <f t="shared" si="597"/>
        <v>0.10403397027600847</v>
      </c>
      <c r="R345" s="9" t="str">
        <f t="shared" si="597"/>
        <v/>
      </c>
      <c r="S345" s="8"/>
      <c r="T345" s="1134">
        <v>535</v>
      </c>
      <c r="U345" s="1131"/>
      <c r="V345" s="1131">
        <v>520</v>
      </c>
      <c r="W345" s="178"/>
      <c r="X345" s="8"/>
      <c r="Y345" s="1129">
        <f>IF(T345="","",CEILING(T345*1.005,1))</f>
        <v>538</v>
      </c>
      <c r="Z345" s="1130" t="str">
        <f>IF(U345="","",CEILING(U345*1.006,1))</f>
        <v/>
      </c>
      <c r="AA345" s="1130">
        <f t="shared" si="595"/>
        <v>523</v>
      </c>
      <c r="AB345" s="1154" t="str">
        <f t="shared" si="595"/>
        <v/>
      </c>
      <c r="AC345" s="8"/>
      <c r="AD345" s="1130"/>
    </row>
    <row r="346" spans="1:30" s="578" customFormat="1" ht="15.75" customHeight="1" x14ac:dyDescent="0.2">
      <c r="A346" s="171" t="s">
        <v>44</v>
      </c>
      <c r="B346" s="5" t="s">
        <v>2920</v>
      </c>
      <c r="C346" s="705" t="s">
        <v>2922</v>
      </c>
      <c r="D346" s="705" t="str">
        <f>VLOOKUP(C346,'Items in Tally'!$A$2:$D$4982,2,FALSE)</f>
        <v> </v>
      </c>
      <c r="E346" s="705"/>
      <c r="F346" s="783"/>
      <c r="G346" s="5" t="s">
        <v>2330</v>
      </c>
      <c r="H346" s="1150">
        <v>5000</v>
      </c>
      <c r="I346" s="1150">
        <v>8</v>
      </c>
      <c r="J346" s="1150">
        <v>28</v>
      </c>
      <c r="K346" s="456">
        <v>44501</v>
      </c>
      <c r="L346" s="133">
        <v>5.92</v>
      </c>
      <c r="M346" s="1045">
        <v>551</v>
      </c>
      <c r="N346" s="5"/>
      <c r="O346" s="6" t="str">
        <f t="shared" ref="O346:R346" si="598">IF(T346="","",T346/$M346-1)</f>
        <v/>
      </c>
      <c r="P346" s="6" t="str">
        <f t="shared" si="598"/>
        <v/>
      </c>
      <c r="Q346" s="6" t="str">
        <f t="shared" si="598"/>
        <v/>
      </c>
      <c r="R346" s="6" t="str">
        <f t="shared" si="598"/>
        <v/>
      </c>
      <c r="S346" s="5"/>
      <c r="T346" s="1152"/>
      <c r="U346" s="1148"/>
      <c r="V346" s="1148"/>
      <c r="W346" s="173"/>
      <c r="X346" s="5"/>
      <c r="Y346" s="1122" t="str">
        <f t="shared" ref="Y346:AB346" si="599">IF(T346="","",CEILING(T346*1.015,1))</f>
        <v/>
      </c>
      <c r="Z346" s="1150" t="str">
        <f t="shared" si="599"/>
        <v/>
      </c>
      <c r="AA346" s="1150" t="str">
        <f t="shared" si="599"/>
        <v/>
      </c>
      <c r="AB346" s="1045" t="str">
        <f t="shared" si="599"/>
        <v/>
      </c>
      <c r="AC346" s="5"/>
      <c r="AD346" s="1150"/>
    </row>
    <row r="347" spans="1:30" s="578" customFormat="1" ht="15.75" customHeight="1" x14ac:dyDescent="0.2">
      <c r="A347" s="171" t="s">
        <v>44</v>
      </c>
      <c r="B347" s="5" t="s">
        <v>2923</v>
      </c>
      <c r="C347" s="705" t="s">
        <v>2924</v>
      </c>
      <c r="D347" s="701" t="str">
        <f>VLOOKUP(C347,'Items in Tally'!$A$2:$D$4982,2,FALSE)</f>
        <v> </v>
      </c>
      <c r="E347" s="705"/>
      <c r="F347" s="783"/>
      <c r="G347" s="5" t="s">
        <v>2332</v>
      </c>
      <c r="H347" s="1150">
        <v>2000</v>
      </c>
      <c r="I347" s="1150">
        <v>8</v>
      </c>
      <c r="J347" s="1150">
        <v>21</v>
      </c>
      <c r="K347" s="401">
        <v>45436</v>
      </c>
      <c r="L347" s="133">
        <v>5</v>
      </c>
      <c r="M347" s="1045">
        <v>447</v>
      </c>
      <c r="N347" s="5"/>
      <c r="O347" s="6">
        <f t="shared" ref="O347:R347" si="600">IF(T347="","",T347/$M347-1)</f>
        <v>0.20805369127516782</v>
      </c>
      <c r="P347" s="6" t="str">
        <f t="shared" si="600"/>
        <v/>
      </c>
      <c r="Q347" s="6">
        <f t="shared" si="600"/>
        <v>0.17449664429530198</v>
      </c>
      <c r="R347" s="6" t="str">
        <f t="shared" si="600"/>
        <v/>
      </c>
      <c r="S347" s="5"/>
      <c r="T347" s="1152">
        <v>540</v>
      </c>
      <c r="U347" s="1148"/>
      <c r="V347" s="1148">
        <v>525</v>
      </c>
      <c r="W347" s="173"/>
      <c r="X347" s="5"/>
      <c r="Y347" s="1122">
        <f t="shared" ref="Y347:AB347" si="601">IF(T347="","",CEILING(T347*1.015,1))</f>
        <v>549</v>
      </c>
      <c r="Z347" s="1150" t="str">
        <f t="shared" si="601"/>
        <v/>
      </c>
      <c r="AA347" s="1150">
        <f t="shared" si="601"/>
        <v>533</v>
      </c>
      <c r="AB347" s="1045" t="str">
        <f t="shared" si="601"/>
        <v/>
      </c>
      <c r="AC347" s="5"/>
      <c r="AD347" s="1150"/>
    </row>
    <row r="348" spans="1:30" s="577" customFormat="1" ht="15.75" customHeight="1" x14ac:dyDescent="0.2">
      <c r="A348" s="175" t="s">
        <v>44</v>
      </c>
      <c r="B348" s="8" t="s">
        <v>2925</v>
      </c>
      <c r="C348" s="695" t="s">
        <v>2926</v>
      </c>
      <c r="D348" s="695" t="str">
        <f>VLOOKUP(C348,'Items in Tally'!$A$2:$D$4982,2,FALSE)</f>
        <v>32 PC</v>
      </c>
      <c r="E348" s="695"/>
      <c r="F348" s="782">
        <v>32</v>
      </c>
      <c r="G348" s="8" t="s">
        <v>2332</v>
      </c>
      <c r="H348" s="1130"/>
      <c r="I348" s="1130">
        <v>20</v>
      </c>
      <c r="J348" s="1130">
        <v>30</v>
      </c>
      <c r="K348" s="405">
        <v>45713</v>
      </c>
      <c r="L348" s="125">
        <v>3.95</v>
      </c>
      <c r="M348" s="1154">
        <v>404</v>
      </c>
      <c r="N348" s="8"/>
      <c r="O348" s="9"/>
      <c r="P348" s="9"/>
      <c r="Q348" s="9"/>
      <c r="R348" s="9"/>
      <c r="S348" s="8"/>
      <c r="T348" s="1134">
        <v>485</v>
      </c>
      <c r="U348" s="1131">
        <v>475</v>
      </c>
      <c r="V348" s="1131">
        <v>465</v>
      </c>
      <c r="W348" s="178"/>
      <c r="X348" s="8"/>
      <c r="Y348" s="1129">
        <f>IF(T348="","",CEILING(T348*1.01,1))</f>
        <v>490</v>
      </c>
      <c r="Z348" s="1130">
        <f>IF(U348="","",CEILING(U348*1.006,1))</f>
        <v>478</v>
      </c>
      <c r="AA348" s="1130">
        <f>IF(V348="","",CEILING(V348*1.01,1))</f>
        <v>470</v>
      </c>
      <c r="AB348" s="1154" t="str">
        <f>IF(W348="","",CEILING(W348*1.005,1))</f>
        <v/>
      </c>
      <c r="AC348" s="8"/>
      <c r="AD348" s="1130"/>
    </row>
    <row r="349" spans="1:30" s="578" customFormat="1" ht="15.75" customHeight="1" x14ac:dyDescent="0.2">
      <c r="A349" s="171" t="s">
        <v>44</v>
      </c>
      <c r="B349" s="5" t="s">
        <v>2927</v>
      </c>
      <c r="C349" s="705" t="s">
        <v>2928</v>
      </c>
      <c r="D349" s="705" t="str">
        <f>VLOOKUP(C349,'Items in Tally'!$A$2:$D$4982,2,FALSE)</f>
        <v> </v>
      </c>
      <c r="E349" s="705"/>
      <c r="F349" s="783"/>
      <c r="G349" s="5" t="s">
        <v>2332</v>
      </c>
      <c r="H349" s="1150">
        <v>6000</v>
      </c>
      <c r="I349" s="1150">
        <v>8</v>
      </c>
      <c r="J349" s="1150">
        <v>20</v>
      </c>
      <c r="K349" s="456">
        <v>45375</v>
      </c>
      <c r="L349" s="133">
        <v>4.3</v>
      </c>
      <c r="M349" s="1045">
        <v>378</v>
      </c>
      <c r="N349" s="5"/>
      <c r="O349" s="6">
        <f t="shared" ref="O349:R349" si="602">IF(T349="","",T349/$M349-1)</f>
        <v>0.23015873015873023</v>
      </c>
      <c r="P349" s="6" t="str">
        <f t="shared" si="602"/>
        <v/>
      </c>
      <c r="Q349" s="6">
        <f t="shared" si="602"/>
        <v>0.19047619047619047</v>
      </c>
      <c r="R349" s="6" t="str">
        <f t="shared" si="602"/>
        <v/>
      </c>
      <c r="S349" s="5"/>
      <c r="T349" s="1152">
        <v>465</v>
      </c>
      <c r="U349" s="1148"/>
      <c r="V349" s="1148">
        <v>450</v>
      </c>
      <c r="W349" s="173"/>
      <c r="X349" s="5"/>
      <c r="Y349" s="1122">
        <f>IF(T349="","",CEILING(T349*1.01,1))</f>
        <v>470</v>
      </c>
      <c r="Z349" s="1150" t="str">
        <f t="shared" ref="Z349:AB349" si="603">IF(U349="","",CEILING(U349*1.015,1))</f>
        <v/>
      </c>
      <c r="AA349" s="1150">
        <f>IF(V349="","",CEILING(V349*1.01,1))</f>
        <v>455</v>
      </c>
      <c r="AB349" s="1045" t="str">
        <f t="shared" si="603"/>
        <v/>
      </c>
      <c r="AC349" s="5"/>
      <c r="AD349" s="1150"/>
    </row>
    <row r="350" spans="1:30" s="578" customFormat="1" ht="15.75" customHeight="1" x14ac:dyDescent="0.2">
      <c r="A350" s="171" t="s">
        <v>44</v>
      </c>
      <c r="B350" s="5" t="s">
        <v>2929</v>
      </c>
      <c r="C350" s="705" t="s">
        <v>2930</v>
      </c>
      <c r="D350" s="705" t="str">
        <f>VLOOKUP(C350,'Items in Tally'!$A$2:$D$4982,2,FALSE)</f>
        <v> </v>
      </c>
      <c r="E350" s="705"/>
      <c r="F350" s="783">
        <v>5</v>
      </c>
      <c r="G350" s="5" t="s">
        <v>2332</v>
      </c>
      <c r="H350" s="1150">
        <v>6000</v>
      </c>
      <c r="I350" s="711" t="s">
        <v>2931</v>
      </c>
      <c r="J350" s="1150" t="s">
        <v>2932</v>
      </c>
      <c r="K350" s="456">
        <v>45620</v>
      </c>
      <c r="L350" s="133">
        <v>3.7</v>
      </c>
      <c r="M350" s="1045">
        <v>365</v>
      </c>
      <c r="N350" s="5"/>
      <c r="O350" s="6">
        <f t="shared" ref="O350" si="604">IF(T350="","",T350/$M350-1)</f>
        <v>0.20547945205479445</v>
      </c>
      <c r="P350" s="6" t="str">
        <f t="shared" ref="P350" si="605">IF(U350="","",U350/$M350-1)</f>
        <v/>
      </c>
      <c r="Q350" s="6">
        <f t="shared" ref="Q350" si="606">IF(V350="","",V350/$M350-1)</f>
        <v>0.16438356164383561</v>
      </c>
      <c r="R350" s="6" t="str">
        <f t="shared" ref="R350" si="607">IF(W350="","",W350/$M350-1)</f>
        <v/>
      </c>
      <c r="S350" s="5"/>
      <c r="T350" s="1152">
        <v>440</v>
      </c>
      <c r="U350" s="1148"/>
      <c r="V350" s="1148">
        <v>425</v>
      </c>
      <c r="W350" s="173"/>
      <c r="X350" s="5"/>
      <c r="Y350" s="1122">
        <f>IF(T350="","",CEILING(T350*1.01,1))</f>
        <v>445</v>
      </c>
      <c r="Z350" s="1150" t="str">
        <f t="shared" ref="Z350" si="608">IF(U350="","",CEILING(U350*1.015,1))</f>
        <v/>
      </c>
      <c r="AA350" s="1150">
        <f>IF(V350="","",CEILING(V350*1.01,1))</f>
        <v>430</v>
      </c>
      <c r="AB350" s="1045" t="str">
        <f t="shared" ref="AB350" si="609">IF(W350="","",CEILING(W350*1.015,1))</f>
        <v/>
      </c>
      <c r="AC350" s="5"/>
      <c r="AD350" s="1150"/>
    </row>
    <row r="351" spans="1:30" s="578" customFormat="1" ht="15.75" customHeight="1" x14ac:dyDescent="0.2">
      <c r="A351" s="171" t="s">
        <v>44</v>
      </c>
      <c r="B351" s="5" t="s">
        <v>2933</v>
      </c>
      <c r="D351" s="694" t="e">
        <f>VLOOKUP(C351,'Items in Tally'!$A$2:$D$4982,2,FALSE)</f>
        <v>#N/A</v>
      </c>
      <c r="F351" s="1149"/>
      <c r="G351" s="5"/>
      <c r="H351" s="1150"/>
      <c r="I351" s="1150"/>
      <c r="J351" s="1150"/>
      <c r="K351" s="456"/>
      <c r="L351" s="133"/>
      <c r="M351" s="1045"/>
      <c r="N351" s="5"/>
      <c r="O351" s="6"/>
      <c r="P351" s="6"/>
      <c r="Q351" s="6"/>
      <c r="R351" s="6"/>
      <c r="S351" s="5"/>
      <c r="T351" s="1152"/>
      <c r="U351" s="1148"/>
      <c r="V351" s="1148"/>
      <c r="W351" s="173"/>
      <c r="X351" s="5"/>
      <c r="Y351" s="1122"/>
      <c r="Z351" s="1150"/>
      <c r="AA351" s="1150"/>
      <c r="AB351" s="1045"/>
      <c r="AC351" s="5"/>
      <c r="AD351" s="1150"/>
    </row>
    <row r="352" spans="1:30" ht="15.75" customHeight="1" x14ac:dyDescent="0.2">
      <c r="A352" s="175"/>
      <c r="B352" s="8"/>
      <c r="D352" s="694" t="e">
        <f>VLOOKUP(C352,'Items in Tally'!$A$2:$D$4982,2,FALSE)</f>
        <v>#N/A</v>
      </c>
      <c r="G352" s="8"/>
      <c r="H352" s="1130"/>
      <c r="I352" s="8"/>
      <c r="J352" s="1130"/>
      <c r="K352" s="179"/>
      <c r="L352" s="42"/>
      <c r="M352" s="179"/>
      <c r="N352" s="8"/>
      <c r="O352" s="9" t="str">
        <f t="shared" ref="O352:R352" si="610">IF(T352="","",T352/$M352-1)</f>
        <v/>
      </c>
      <c r="P352" s="9" t="str">
        <f t="shared" si="610"/>
        <v/>
      </c>
      <c r="Q352" s="9" t="str">
        <f t="shared" si="610"/>
        <v/>
      </c>
      <c r="R352" s="9" t="str">
        <f t="shared" si="610"/>
        <v/>
      </c>
      <c r="S352" s="8"/>
      <c r="T352" s="1134"/>
      <c r="U352" s="1131"/>
      <c r="V352" s="1131"/>
      <c r="W352" s="178"/>
      <c r="X352" s="8"/>
      <c r="Y352" s="1129" t="str">
        <f t="shared" ref="Y352:AB352" si="611">IF(T352="","",CEILING(T352*1.015,1))</f>
        <v/>
      </c>
      <c r="Z352" s="1130" t="str">
        <f t="shared" si="611"/>
        <v/>
      </c>
      <c r="AA352" s="1130" t="str">
        <f t="shared" si="611"/>
        <v/>
      </c>
      <c r="AB352" s="1154" t="str">
        <f t="shared" si="611"/>
        <v/>
      </c>
      <c r="AC352" s="8"/>
      <c r="AD352" s="1130"/>
    </row>
    <row r="353" spans="1:30" ht="15.75" customHeight="1" x14ac:dyDescent="0.2">
      <c r="A353" s="175"/>
      <c r="B353" s="74"/>
      <c r="D353" s="694" t="e">
        <f>VLOOKUP(C353,'Items in Tally'!$A$2:$D$4982,2,FALSE)</f>
        <v>#N/A</v>
      </c>
      <c r="G353" s="74"/>
      <c r="H353" s="8"/>
      <c r="I353" s="8"/>
      <c r="J353" s="8"/>
      <c r="K353" s="179"/>
      <c r="L353" s="42"/>
      <c r="M353" s="179"/>
      <c r="N353" s="8"/>
      <c r="O353" s="9" t="str">
        <f t="shared" ref="O353:R353" si="612">IF(T353="","",T353/$M353-1)</f>
        <v/>
      </c>
      <c r="P353" s="9" t="str">
        <f t="shared" si="612"/>
        <v/>
      </c>
      <c r="Q353" s="9" t="str">
        <f t="shared" si="612"/>
        <v/>
      </c>
      <c r="R353" s="9" t="str">
        <f t="shared" si="612"/>
        <v/>
      </c>
      <c r="S353" s="8"/>
      <c r="T353" s="1134"/>
      <c r="U353" s="1131"/>
      <c r="V353" s="1131"/>
      <c r="W353" s="178"/>
      <c r="X353" s="8"/>
      <c r="Y353" s="1129" t="str">
        <f t="shared" ref="Y353:AB353" si="613">IF(T353="","",CEILING(T353*1.015,1))</f>
        <v/>
      </c>
      <c r="Z353" s="1130" t="str">
        <f t="shared" si="613"/>
        <v/>
      </c>
      <c r="AA353" s="1130" t="str">
        <f t="shared" si="613"/>
        <v/>
      </c>
      <c r="AB353" s="1154" t="str">
        <f t="shared" si="613"/>
        <v/>
      </c>
      <c r="AC353" s="8"/>
      <c r="AD353" s="1130"/>
    </row>
    <row r="354" spans="1:30" s="577" customFormat="1" ht="15.75" customHeight="1" x14ac:dyDescent="0.2">
      <c r="A354" s="175" t="s">
        <v>132</v>
      </c>
      <c r="B354" s="8" t="s">
        <v>2934</v>
      </c>
      <c r="C354" s="695" t="s">
        <v>2935</v>
      </c>
      <c r="D354" s="695" t="str">
        <f>VLOOKUP(C354,'Items in Tally'!$A$2:$D$4982,2,FALSE)</f>
        <v>199 PC</v>
      </c>
      <c r="E354" s="695">
        <v>100</v>
      </c>
      <c r="F354" s="782">
        <v>250</v>
      </c>
      <c r="G354" s="8" t="s">
        <v>2327</v>
      </c>
      <c r="H354" s="1130">
        <v>1500</v>
      </c>
      <c r="I354" s="1130">
        <v>24</v>
      </c>
      <c r="J354" s="1130">
        <v>19</v>
      </c>
      <c r="K354" s="459">
        <v>45772</v>
      </c>
      <c r="L354" s="125">
        <v>1.1499999999999999</v>
      </c>
      <c r="M354" s="1154">
        <v>117</v>
      </c>
      <c r="N354" s="8"/>
      <c r="O354" s="9">
        <f t="shared" ref="O354:R354" si="614">IF(T354="","",T354/$M354-1)</f>
        <v>0.41025641025641035</v>
      </c>
      <c r="P354" s="9">
        <f t="shared" si="614"/>
        <v>0.32478632478632474</v>
      </c>
      <c r="Q354" s="9">
        <f t="shared" si="614"/>
        <v>0.25641025641025639</v>
      </c>
      <c r="R354" s="9">
        <f t="shared" si="614"/>
        <v>0.23931623931623935</v>
      </c>
      <c r="S354" s="8"/>
      <c r="T354" s="1134">
        <v>165</v>
      </c>
      <c r="U354" s="1131">
        <v>155</v>
      </c>
      <c r="V354" s="1131">
        <v>147</v>
      </c>
      <c r="W354" s="178">
        <v>145</v>
      </c>
      <c r="X354" s="8"/>
      <c r="Y354" s="1129">
        <f t="shared" ref="Y354:AB358" si="615">IF(T354="","",CEILING(T354*1.01,1))</f>
        <v>167</v>
      </c>
      <c r="Z354" s="1130">
        <f t="shared" si="615"/>
        <v>157</v>
      </c>
      <c r="AA354" s="1130">
        <f t="shared" si="615"/>
        <v>149</v>
      </c>
      <c r="AB354" s="1154">
        <f t="shared" si="615"/>
        <v>147</v>
      </c>
      <c r="AC354" s="8"/>
      <c r="AD354" s="1130"/>
    </row>
    <row r="355" spans="1:30" s="578" customFormat="1" ht="15.75" customHeight="1" x14ac:dyDescent="0.2">
      <c r="A355" s="171" t="s">
        <v>132</v>
      </c>
      <c r="B355" s="5" t="s">
        <v>2934</v>
      </c>
      <c r="C355" s="705" t="s">
        <v>2936</v>
      </c>
      <c r="D355" s="705" t="str">
        <f>VLOOKUP(C355,'Items in Tally'!$A$2:$D$4982,2,FALSE)</f>
        <v>-5 PC</v>
      </c>
      <c r="E355" s="705">
        <v>80</v>
      </c>
      <c r="F355" s="783">
        <v>40</v>
      </c>
      <c r="G355" s="5" t="s">
        <v>2332</v>
      </c>
      <c r="H355" s="1150">
        <v>1500</v>
      </c>
      <c r="I355" s="1150">
        <v>40</v>
      </c>
      <c r="J355" s="1150">
        <v>25</v>
      </c>
      <c r="K355" s="456">
        <v>45772</v>
      </c>
      <c r="L355" s="133">
        <v>1.25</v>
      </c>
      <c r="M355" s="1045">
        <v>128</v>
      </c>
      <c r="N355" s="5"/>
      <c r="O355" s="6"/>
      <c r="P355" s="6"/>
      <c r="Q355" s="6"/>
      <c r="R355" s="6"/>
      <c r="S355" s="5"/>
      <c r="T355" s="1152">
        <v>180</v>
      </c>
      <c r="U355" s="1148">
        <v>170</v>
      </c>
      <c r="V355" s="1148">
        <v>162</v>
      </c>
      <c r="W355" s="173"/>
      <c r="X355" s="5"/>
      <c r="Y355" s="1122">
        <f t="shared" si="615"/>
        <v>182</v>
      </c>
      <c r="Z355" s="1150">
        <f t="shared" si="615"/>
        <v>172</v>
      </c>
      <c r="AA355" s="1150">
        <f t="shared" si="615"/>
        <v>164</v>
      </c>
      <c r="AB355" s="1045" t="str">
        <f t="shared" si="615"/>
        <v/>
      </c>
      <c r="AC355" s="5"/>
      <c r="AD355" s="1150"/>
    </row>
    <row r="356" spans="1:30" s="577" customFormat="1" ht="15.75" customHeight="1" x14ac:dyDescent="0.2">
      <c r="A356" s="175" t="s">
        <v>132</v>
      </c>
      <c r="B356" s="8" t="s">
        <v>2937</v>
      </c>
      <c r="C356" s="695" t="s">
        <v>2938</v>
      </c>
      <c r="D356" s="695" t="str">
        <f>VLOOKUP(C356,'Items in Tally'!$A$2:$D$4982,2,FALSE)</f>
        <v>284 PC</v>
      </c>
      <c r="E356" s="695">
        <v>150</v>
      </c>
      <c r="F356" s="782">
        <v>320</v>
      </c>
      <c r="G356" s="8" t="s">
        <v>2332</v>
      </c>
      <c r="H356" s="1130">
        <v>10000</v>
      </c>
      <c r="I356" s="1130">
        <v>15</v>
      </c>
      <c r="J356" s="1130">
        <v>15</v>
      </c>
      <c r="K356" s="459">
        <v>45772</v>
      </c>
      <c r="L356" s="125">
        <v>2</v>
      </c>
      <c r="M356" s="1154">
        <v>185</v>
      </c>
      <c r="N356" s="8"/>
      <c r="O356" s="9">
        <f t="shared" ref="O356:R356" si="616">IF(T356="","",T356/$M356-1)</f>
        <v>0.29729729729729737</v>
      </c>
      <c r="P356" s="9">
        <f t="shared" si="616"/>
        <v>0.2432432432432432</v>
      </c>
      <c r="Q356" s="9">
        <f t="shared" si="616"/>
        <v>0.21621621621621623</v>
      </c>
      <c r="R356" s="9" t="str">
        <f t="shared" si="616"/>
        <v/>
      </c>
      <c r="S356" s="8"/>
      <c r="T356" s="1134">
        <v>240</v>
      </c>
      <c r="U356" s="1131">
        <v>230</v>
      </c>
      <c r="V356" s="1131">
        <v>225</v>
      </c>
      <c r="W356" s="178"/>
      <c r="X356" s="8"/>
      <c r="Y356" s="1129">
        <f t="shared" si="615"/>
        <v>243</v>
      </c>
      <c r="Z356" s="1130">
        <f t="shared" si="615"/>
        <v>233</v>
      </c>
      <c r="AA356" s="1130">
        <f t="shared" si="615"/>
        <v>228</v>
      </c>
      <c r="AB356" s="1154" t="str">
        <f t="shared" si="615"/>
        <v/>
      </c>
      <c r="AC356" s="8"/>
      <c r="AD356" s="1130"/>
    </row>
    <row r="357" spans="1:30" s="578" customFormat="1" ht="15.75" customHeight="1" x14ac:dyDescent="0.2">
      <c r="A357" s="171" t="s">
        <v>132</v>
      </c>
      <c r="B357" s="5" t="s">
        <v>2939</v>
      </c>
      <c r="C357" s="578" t="s">
        <v>2940</v>
      </c>
      <c r="D357" s="701" t="str">
        <f>VLOOKUP(C357,'Items in Tally'!$A$2:$D$4982,2,FALSE)</f>
        <v>2 PC</v>
      </c>
      <c r="F357" s="1149"/>
      <c r="G357" s="5" t="s">
        <v>2332</v>
      </c>
      <c r="H357" s="1150">
        <v>10000</v>
      </c>
      <c r="I357" s="1150">
        <v>18</v>
      </c>
      <c r="J357" s="1150">
        <v>18</v>
      </c>
      <c r="K357" s="456">
        <v>45497</v>
      </c>
      <c r="L357" s="133">
        <v>2.15</v>
      </c>
      <c r="M357" s="1045">
        <v>202</v>
      </c>
      <c r="N357" s="5"/>
      <c r="O357" s="6">
        <f t="shared" ref="O357" si="617">IF(T357="","",T357/$M357-1)</f>
        <v>0.23762376237623761</v>
      </c>
      <c r="P357" s="6">
        <f t="shared" ref="P357" si="618">IF(U357="","",U357/$M357-1)</f>
        <v>0.18811881188118806</v>
      </c>
      <c r="Q357" s="6">
        <f t="shared" ref="Q357" si="619">IF(V357="","",V357/$M357-1)</f>
        <v>0.13861386138613851</v>
      </c>
      <c r="R357" s="6" t="str">
        <f t="shared" ref="R357" si="620">IF(W357="","",W357/$M357-1)</f>
        <v/>
      </c>
      <c r="S357" s="5"/>
      <c r="T357" s="1152">
        <v>250</v>
      </c>
      <c r="U357" s="1148">
        <v>240</v>
      </c>
      <c r="V357" s="1148">
        <v>230</v>
      </c>
      <c r="W357" s="173"/>
      <c r="X357" s="5"/>
      <c r="Y357" s="1122">
        <f t="shared" si="615"/>
        <v>253</v>
      </c>
      <c r="Z357" s="1150">
        <f t="shared" si="615"/>
        <v>243</v>
      </c>
      <c r="AA357" s="1150">
        <f t="shared" si="615"/>
        <v>233</v>
      </c>
      <c r="AB357" s="1045" t="str">
        <f t="shared" si="615"/>
        <v/>
      </c>
      <c r="AC357" s="5"/>
      <c r="AD357" s="1150"/>
    </row>
    <row r="358" spans="1:30" s="578" customFormat="1" ht="15.75" customHeight="1" x14ac:dyDescent="0.2">
      <c r="A358" s="171" t="s">
        <v>132</v>
      </c>
      <c r="B358" s="5" t="s">
        <v>2937</v>
      </c>
      <c r="C358" s="705" t="s">
        <v>2941</v>
      </c>
      <c r="D358" s="694" t="str">
        <f>VLOOKUP(C358,'Items in Tally'!$A$2:$D$4982,2,FALSE)</f>
        <v> </v>
      </c>
      <c r="E358" s="705"/>
      <c r="F358" s="783"/>
      <c r="G358" s="5" t="s">
        <v>2942</v>
      </c>
      <c r="H358" s="1150">
        <v>10000</v>
      </c>
      <c r="I358" s="1150"/>
      <c r="J358" s="1150"/>
      <c r="K358" s="401">
        <v>45436</v>
      </c>
      <c r="L358" s="133">
        <v>2.2200000000000002</v>
      </c>
      <c r="M358" s="1045">
        <v>200</v>
      </c>
      <c r="N358" s="5"/>
      <c r="O358" s="6"/>
      <c r="P358" s="6"/>
      <c r="Q358" s="6"/>
      <c r="R358" s="6"/>
      <c r="S358" s="5"/>
      <c r="T358" s="1152">
        <v>250</v>
      </c>
      <c r="U358" s="1148"/>
      <c r="V358" s="1148">
        <v>240</v>
      </c>
      <c r="W358" s="173"/>
      <c r="X358" s="5"/>
      <c r="Y358" s="1122">
        <f t="shared" si="615"/>
        <v>253</v>
      </c>
      <c r="Z358" s="1150" t="str">
        <f t="shared" si="615"/>
        <v/>
      </c>
      <c r="AA358" s="1150">
        <f t="shared" si="615"/>
        <v>243</v>
      </c>
      <c r="AB358" s="1045" t="str">
        <f t="shared" si="615"/>
        <v/>
      </c>
      <c r="AC358" s="5"/>
      <c r="AD358" s="1150"/>
    </row>
    <row r="359" spans="1:30" s="577" customFormat="1" ht="15.75" customHeight="1" x14ac:dyDescent="0.2">
      <c r="A359" s="175" t="s">
        <v>132</v>
      </c>
      <c r="B359" s="8" t="s">
        <v>2943</v>
      </c>
      <c r="C359" s="695" t="s">
        <v>2944</v>
      </c>
      <c r="D359" s="695" t="str">
        <f>VLOOKUP(C359,'Items in Tally'!$A$2:$D$4982,2,FALSE)</f>
        <v>1224 PC</v>
      </c>
      <c r="E359" s="695">
        <v>1700</v>
      </c>
      <c r="F359" s="782">
        <v>3100</v>
      </c>
      <c r="G359" s="8" t="s">
        <v>2327</v>
      </c>
      <c r="H359" s="1130">
        <v>2600</v>
      </c>
      <c r="I359" s="1130">
        <v>18</v>
      </c>
      <c r="J359" s="1130">
        <v>16</v>
      </c>
      <c r="K359" s="459">
        <v>45741</v>
      </c>
      <c r="L359" s="125" t="s">
        <v>2945</v>
      </c>
      <c r="M359" s="1154">
        <v>156</v>
      </c>
      <c r="N359" s="8"/>
      <c r="O359" s="9">
        <f t="shared" ref="O359:R359" si="621">IF(T359="","",T359/$M359-1)</f>
        <v>0.1858974358974359</v>
      </c>
      <c r="P359" s="9">
        <f t="shared" si="621"/>
        <v>0.12179487179487181</v>
      </c>
      <c r="Q359" s="9">
        <f t="shared" si="621"/>
        <v>5.7692307692307709E-2</v>
      </c>
      <c r="R359" s="9">
        <f t="shared" si="621"/>
        <v>4.4871794871794934E-2</v>
      </c>
      <c r="S359" s="8"/>
      <c r="T359" s="1134">
        <v>185</v>
      </c>
      <c r="U359" s="1131">
        <v>175</v>
      </c>
      <c r="V359" s="1131">
        <v>165</v>
      </c>
      <c r="W359" s="178">
        <v>163</v>
      </c>
      <c r="X359" s="8"/>
      <c r="Y359" s="1129">
        <f t="shared" ref="Y359:AB365" si="622">IF(T359="","",CEILING(T359*1.006,1))</f>
        <v>187</v>
      </c>
      <c r="Z359" s="1130">
        <f t="shared" si="622"/>
        <v>177</v>
      </c>
      <c r="AA359" s="1130">
        <f t="shared" si="622"/>
        <v>166</v>
      </c>
      <c r="AB359" s="1154">
        <f t="shared" si="622"/>
        <v>164</v>
      </c>
      <c r="AC359" s="8"/>
      <c r="AD359" s="1130">
        <v>162</v>
      </c>
    </row>
    <row r="360" spans="1:30" s="578" customFormat="1" ht="15" customHeight="1" x14ac:dyDescent="0.2">
      <c r="A360" s="171" t="s">
        <v>132</v>
      </c>
      <c r="B360" s="5" t="s">
        <v>2946</v>
      </c>
      <c r="C360" s="705" t="s">
        <v>2947</v>
      </c>
      <c r="D360" s="701" t="str">
        <f>VLOOKUP(C360,'Items in Tally'!$A$2:$D$4982,2,FALSE)</f>
        <v>2 PC</v>
      </c>
      <c r="E360" s="705"/>
      <c r="F360" s="783"/>
      <c r="G360" s="5" t="s">
        <v>2327</v>
      </c>
      <c r="H360" s="1150">
        <v>2600</v>
      </c>
      <c r="I360" s="1150">
        <v>22</v>
      </c>
      <c r="J360" s="1150">
        <v>22</v>
      </c>
      <c r="K360" s="456">
        <v>45497</v>
      </c>
      <c r="L360" s="133">
        <v>1.52</v>
      </c>
      <c r="M360" s="1045">
        <v>143</v>
      </c>
      <c r="N360" s="5"/>
      <c r="O360" s="6">
        <f t="shared" ref="O360:R361" si="623">IF(T360="","",T360/$M360-1)</f>
        <v>0.22377622377622375</v>
      </c>
      <c r="P360" s="6">
        <f t="shared" si="623"/>
        <v>0.15384615384615374</v>
      </c>
      <c r="Q360" s="6">
        <f t="shared" si="623"/>
        <v>9.0909090909090828E-2</v>
      </c>
      <c r="R360" s="6">
        <f t="shared" si="623"/>
        <v>7.6923076923076872E-2</v>
      </c>
      <c r="S360" s="5"/>
      <c r="T360" s="1152">
        <v>175</v>
      </c>
      <c r="U360" s="1148">
        <v>165</v>
      </c>
      <c r="V360" s="1148">
        <v>156</v>
      </c>
      <c r="W360" s="173">
        <v>154</v>
      </c>
      <c r="X360" s="5"/>
      <c r="Y360" s="1122">
        <f t="shared" si="622"/>
        <v>177</v>
      </c>
      <c r="Z360" s="1150">
        <f t="shared" si="622"/>
        <v>166</v>
      </c>
      <c r="AA360" s="1150">
        <f t="shared" si="622"/>
        <v>157</v>
      </c>
      <c r="AB360" s="1045">
        <f t="shared" si="622"/>
        <v>155</v>
      </c>
      <c r="AC360" s="5"/>
      <c r="AD360" s="1150"/>
    </row>
    <row r="361" spans="1:30" s="652" customFormat="1" ht="15" customHeight="1" x14ac:dyDescent="0.2">
      <c r="A361" s="649" t="s">
        <v>132</v>
      </c>
      <c r="B361" s="650" t="s">
        <v>2948</v>
      </c>
      <c r="C361" s="709" t="s">
        <v>2944</v>
      </c>
      <c r="D361" s="709" t="str">
        <f>VLOOKUP(C361,'Items in Tally'!$A$2:$D$4982,2,FALSE)</f>
        <v>1224 PC</v>
      </c>
      <c r="E361" s="709">
        <v>400</v>
      </c>
      <c r="F361" s="781">
        <v>280</v>
      </c>
      <c r="G361" s="650" t="s">
        <v>2327</v>
      </c>
      <c r="H361" s="823">
        <v>2600</v>
      </c>
      <c r="I361" s="823">
        <v>18</v>
      </c>
      <c r="J361" s="823">
        <v>15</v>
      </c>
      <c r="K361" s="680">
        <v>45772</v>
      </c>
      <c r="L361" s="681">
        <v>1.68</v>
      </c>
      <c r="M361" s="809">
        <v>172</v>
      </c>
      <c r="N361" s="650"/>
      <c r="O361" s="651">
        <f t="shared" si="623"/>
        <v>0.25</v>
      </c>
      <c r="P361" s="651">
        <f t="shared" si="623"/>
        <v>0.19186046511627897</v>
      </c>
      <c r="Q361" s="651">
        <f t="shared" si="623"/>
        <v>0.16279069767441867</v>
      </c>
      <c r="R361" s="651" t="str">
        <f t="shared" si="623"/>
        <v/>
      </c>
      <c r="S361" s="650"/>
      <c r="T361" s="825">
        <v>215</v>
      </c>
      <c r="U361" s="827">
        <v>205</v>
      </c>
      <c r="V361" s="827">
        <v>200</v>
      </c>
      <c r="W361" s="669"/>
      <c r="X361" s="650"/>
      <c r="Y361" s="826">
        <f t="shared" si="622"/>
        <v>217</v>
      </c>
      <c r="Z361" s="823">
        <f t="shared" si="622"/>
        <v>207</v>
      </c>
      <c r="AA361" s="823">
        <f t="shared" si="622"/>
        <v>202</v>
      </c>
      <c r="AB361" s="809" t="str">
        <f t="shared" si="622"/>
        <v/>
      </c>
      <c r="AC361" s="650"/>
      <c r="AD361" s="823"/>
    </row>
    <row r="362" spans="1:30" s="577" customFormat="1" ht="15.75" customHeight="1" x14ac:dyDescent="0.2">
      <c r="A362" s="175" t="s">
        <v>132</v>
      </c>
      <c r="B362" s="8" t="s">
        <v>2949</v>
      </c>
      <c r="C362" s="695" t="s">
        <v>2950</v>
      </c>
      <c r="D362" s="695" t="str">
        <f>VLOOKUP(C362,'Items in Tally'!$A$2:$D$4982,2,FALSE)</f>
        <v>446 PC</v>
      </c>
      <c r="E362" s="695">
        <v>750</v>
      </c>
      <c r="F362" s="782">
        <v>1005</v>
      </c>
      <c r="G362" s="8" t="s">
        <v>2942</v>
      </c>
      <c r="H362" s="1130">
        <v>2600</v>
      </c>
      <c r="I362" s="1130">
        <v>15</v>
      </c>
      <c r="J362" s="1130">
        <v>15</v>
      </c>
      <c r="K362" s="459">
        <v>45772</v>
      </c>
      <c r="L362" s="125">
        <v>1.55</v>
      </c>
      <c r="M362" s="1154">
        <v>158</v>
      </c>
      <c r="N362" s="8"/>
      <c r="O362" s="9">
        <f t="shared" ref="O362:R362" si="624">IF(T362="","",T362/$M362-1)</f>
        <v>0.26582278481012667</v>
      </c>
      <c r="P362" s="9">
        <f t="shared" si="624"/>
        <v>0.20253164556962022</v>
      </c>
      <c r="Q362" s="9">
        <f t="shared" si="624"/>
        <v>0.14556962025316467</v>
      </c>
      <c r="R362" s="9" t="str">
        <f t="shared" si="624"/>
        <v/>
      </c>
      <c r="S362" s="8"/>
      <c r="T362" s="1134">
        <v>200</v>
      </c>
      <c r="U362" s="1131">
        <v>190</v>
      </c>
      <c r="V362" s="1131">
        <v>181</v>
      </c>
      <c r="W362" s="178"/>
      <c r="X362" s="8"/>
      <c r="Y362" s="1129">
        <f t="shared" si="622"/>
        <v>202</v>
      </c>
      <c r="Z362" s="1130">
        <f t="shared" si="622"/>
        <v>192</v>
      </c>
      <c r="AA362" s="1130">
        <f t="shared" si="622"/>
        <v>183</v>
      </c>
      <c r="AB362" s="1154" t="str">
        <f t="shared" si="622"/>
        <v/>
      </c>
      <c r="AC362" s="8"/>
      <c r="AD362" s="1130"/>
    </row>
    <row r="363" spans="1:30" s="578" customFormat="1" ht="14.25" customHeight="1" x14ac:dyDescent="0.2">
      <c r="A363" s="171" t="s">
        <v>132</v>
      </c>
      <c r="B363" s="5" t="s">
        <v>2949</v>
      </c>
      <c r="C363" s="705" t="s">
        <v>2951</v>
      </c>
      <c r="D363" s="705" t="str">
        <f>VLOOKUP(C363,'Items in Tally'!$A$2:$D$4982,2,FALSE)</f>
        <v> </v>
      </c>
      <c r="E363" s="705">
        <v>550</v>
      </c>
      <c r="F363" s="783">
        <v>300</v>
      </c>
      <c r="G363" s="5" t="s">
        <v>2332</v>
      </c>
      <c r="H363" s="1150">
        <v>2600</v>
      </c>
      <c r="I363" s="1150">
        <v>15</v>
      </c>
      <c r="J363" s="1150">
        <v>18</v>
      </c>
      <c r="K363" s="456">
        <v>45772</v>
      </c>
      <c r="L363" s="133">
        <v>1.55</v>
      </c>
      <c r="M363" s="1045">
        <v>158</v>
      </c>
      <c r="N363" s="5"/>
      <c r="O363" s="6">
        <f t="shared" ref="O363:R363" si="625">IF(T363="","",T363/$M363-1)</f>
        <v>0.26582278481012667</v>
      </c>
      <c r="P363" s="6">
        <f t="shared" si="625"/>
        <v>0.20253164556962022</v>
      </c>
      <c r="Q363" s="6">
        <f t="shared" si="625"/>
        <v>0.14556962025316467</v>
      </c>
      <c r="R363" s="6" t="str">
        <f t="shared" si="625"/>
        <v/>
      </c>
      <c r="S363" s="5"/>
      <c r="T363" s="1152">
        <v>200</v>
      </c>
      <c r="U363" s="1148">
        <v>190</v>
      </c>
      <c r="V363" s="1148">
        <v>181</v>
      </c>
      <c r="W363" s="173"/>
      <c r="X363" s="5"/>
      <c r="Y363" s="1122">
        <f t="shared" si="622"/>
        <v>202</v>
      </c>
      <c r="Z363" s="1150">
        <f t="shared" si="622"/>
        <v>192</v>
      </c>
      <c r="AA363" s="1150">
        <f t="shared" si="622"/>
        <v>183</v>
      </c>
      <c r="AB363" s="1045" t="str">
        <f t="shared" si="622"/>
        <v/>
      </c>
      <c r="AC363" s="5"/>
      <c r="AD363" s="1150"/>
    </row>
    <row r="364" spans="1:30" s="577" customFormat="1" ht="15.75" customHeight="1" x14ac:dyDescent="0.2">
      <c r="A364" s="175" t="s">
        <v>132</v>
      </c>
      <c r="B364" s="8" t="s">
        <v>2952</v>
      </c>
      <c r="C364" s="695" t="s">
        <v>2953</v>
      </c>
      <c r="D364" s="695" t="str">
        <f>VLOOKUP(C364,'Items in Tally'!$A$2:$D$4982,2,FALSE)</f>
        <v>159 PC</v>
      </c>
      <c r="E364" s="695">
        <v>1400</v>
      </c>
      <c r="F364" s="782">
        <v>1000</v>
      </c>
      <c r="G364" s="8" t="s">
        <v>2332</v>
      </c>
      <c r="H364" s="1130">
        <v>12000</v>
      </c>
      <c r="I364" s="627" t="s">
        <v>2954</v>
      </c>
      <c r="J364" s="1130">
        <v>19</v>
      </c>
      <c r="K364" s="459">
        <v>45772</v>
      </c>
      <c r="L364" s="125">
        <v>2.2799999999999998</v>
      </c>
      <c r="M364" s="1154">
        <v>210</v>
      </c>
      <c r="N364" s="8"/>
      <c r="O364" s="9">
        <f t="shared" ref="O364:R364" si="626">IF(T364="","",T364/$M364-1)</f>
        <v>0.19047619047619047</v>
      </c>
      <c r="P364" s="9" t="str">
        <f t="shared" si="626"/>
        <v/>
      </c>
      <c r="Q364" s="9">
        <f t="shared" si="626"/>
        <v>0.14285714285714279</v>
      </c>
      <c r="R364" s="9" t="str">
        <f t="shared" si="626"/>
        <v/>
      </c>
      <c r="S364" s="8"/>
      <c r="T364" s="1134">
        <v>250</v>
      </c>
      <c r="U364" s="1131"/>
      <c r="V364" s="1131">
        <v>240</v>
      </c>
      <c r="W364" s="178"/>
      <c r="X364" s="8"/>
      <c r="Y364" s="1129">
        <f t="shared" si="622"/>
        <v>252</v>
      </c>
      <c r="Z364" s="1130" t="str">
        <f t="shared" si="622"/>
        <v/>
      </c>
      <c r="AA364" s="1130">
        <f t="shared" si="622"/>
        <v>242</v>
      </c>
      <c r="AB364" s="1154" t="str">
        <f t="shared" si="622"/>
        <v/>
      </c>
      <c r="AC364" s="8"/>
      <c r="AD364" s="1130">
        <v>235</v>
      </c>
    </row>
    <row r="365" spans="1:30" s="577" customFormat="1" ht="15.75" customHeight="1" x14ac:dyDescent="0.2">
      <c r="A365" s="175" t="s">
        <v>132</v>
      </c>
      <c r="B365" s="8" t="s">
        <v>2952</v>
      </c>
      <c r="C365" s="695" t="s">
        <v>2955</v>
      </c>
      <c r="D365" s="695" t="str">
        <f>VLOOKUP(C365,'Items in Tally'!$A$2:$D$4982,2,FALSE)</f>
        <v>120 PC</v>
      </c>
      <c r="E365" s="695">
        <v>300</v>
      </c>
      <c r="F365" s="782">
        <v>300</v>
      </c>
      <c r="G365" s="8" t="s">
        <v>2942</v>
      </c>
      <c r="H365" s="1130">
        <v>12000</v>
      </c>
      <c r="I365" s="1130">
        <v>10</v>
      </c>
      <c r="J365" s="1130">
        <v>16</v>
      </c>
      <c r="K365" s="459">
        <v>45772</v>
      </c>
      <c r="L365" s="125">
        <v>2.2799999999999998</v>
      </c>
      <c r="M365" s="1154">
        <v>210</v>
      </c>
      <c r="N365" s="8"/>
      <c r="O365" s="9">
        <f t="shared" ref="O365:R365" si="627">IF(T365="","",T365/$M365-1)</f>
        <v>0.19047619047619047</v>
      </c>
      <c r="P365" s="9" t="str">
        <f t="shared" si="627"/>
        <v/>
      </c>
      <c r="Q365" s="9">
        <f t="shared" si="627"/>
        <v>0.14285714285714279</v>
      </c>
      <c r="R365" s="9" t="str">
        <f t="shared" si="627"/>
        <v/>
      </c>
      <c r="S365" s="8"/>
      <c r="T365" s="1134">
        <v>250</v>
      </c>
      <c r="U365" s="1131"/>
      <c r="V365" s="1131">
        <v>240</v>
      </c>
      <c r="W365" s="178"/>
      <c r="X365" s="8"/>
      <c r="Y365" s="1129">
        <f t="shared" si="622"/>
        <v>252</v>
      </c>
      <c r="Z365" s="1130" t="str">
        <f t="shared" si="622"/>
        <v/>
      </c>
      <c r="AA365" s="1130">
        <f t="shared" si="622"/>
        <v>242</v>
      </c>
      <c r="AB365" s="1154" t="str">
        <f t="shared" si="622"/>
        <v/>
      </c>
      <c r="AC365" s="8"/>
      <c r="AD365" s="1130"/>
    </row>
    <row r="366" spans="1:30" s="652" customFormat="1" ht="15.75" customHeight="1" x14ac:dyDescent="0.2">
      <c r="A366" s="649" t="s">
        <v>132</v>
      </c>
      <c r="B366" s="650" t="s">
        <v>2956</v>
      </c>
      <c r="C366" s="709" t="s">
        <v>2957</v>
      </c>
      <c r="D366" s="709" t="str">
        <f>VLOOKUP(C366,'Items in Tally'!$A$2:$D$4982,2,FALSE)</f>
        <v>6 PC</v>
      </c>
      <c r="E366" s="709">
        <v>200</v>
      </c>
      <c r="F366" s="781">
        <v>240</v>
      </c>
      <c r="G366" s="650" t="s">
        <v>2327</v>
      </c>
      <c r="H366" s="823">
        <v>3000</v>
      </c>
      <c r="I366" s="823">
        <v>18</v>
      </c>
      <c r="J366" s="823">
        <v>15</v>
      </c>
      <c r="K366" s="680">
        <v>45772</v>
      </c>
      <c r="L366" s="681">
        <v>1.65</v>
      </c>
      <c r="M366" s="809">
        <v>169</v>
      </c>
      <c r="N366" s="650"/>
      <c r="O366" s="651">
        <f t="shared" ref="O366:R366" si="628">IF(T366="","",T366/$M366-1)</f>
        <v>0.33136094674556205</v>
      </c>
      <c r="P366" s="651">
        <f t="shared" si="628"/>
        <v>0.27218934911242609</v>
      </c>
      <c r="Q366" s="651">
        <f t="shared" si="628"/>
        <v>0.24260355029585789</v>
      </c>
      <c r="R366" s="651" t="str">
        <f t="shared" si="628"/>
        <v/>
      </c>
      <c r="S366" s="650"/>
      <c r="T366" s="825">
        <v>225</v>
      </c>
      <c r="U366" s="827">
        <v>215</v>
      </c>
      <c r="V366" s="827">
        <v>210</v>
      </c>
      <c r="W366" s="669"/>
      <c r="X366" s="650"/>
      <c r="Y366" s="826">
        <f t="shared" ref="Y366:AB367" si="629">IF(T366="","",CEILING(T366*1.01,1))</f>
        <v>228</v>
      </c>
      <c r="Z366" s="823">
        <f t="shared" si="629"/>
        <v>218</v>
      </c>
      <c r="AA366" s="823">
        <f t="shared" si="629"/>
        <v>213</v>
      </c>
      <c r="AB366" s="809" t="str">
        <f t="shared" si="629"/>
        <v/>
      </c>
      <c r="AC366" s="650"/>
      <c r="AD366" s="823"/>
    </row>
    <row r="367" spans="1:30" s="578" customFormat="1" ht="15.75" customHeight="1" x14ac:dyDescent="0.2">
      <c r="A367" s="171" t="s">
        <v>132</v>
      </c>
      <c r="B367" s="5" t="s">
        <v>2958</v>
      </c>
      <c r="C367" s="705" t="s">
        <v>2959</v>
      </c>
      <c r="D367" s="705" t="str">
        <f>VLOOKUP(C367,'Items in Tally'!$A$2:$D$4982,2,FALSE)</f>
        <v> </v>
      </c>
      <c r="E367" s="705">
        <v>90</v>
      </c>
      <c r="F367" s="783">
        <v>135</v>
      </c>
      <c r="G367" s="5" t="s">
        <v>2332</v>
      </c>
      <c r="H367" s="1150">
        <v>3000</v>
      </c>
      <c r="I367" s="1150">
        <v>15</v>
      </c>
      <c r="J367" s="1150">
        <v>15</v>
      </c>
      <c r="K367" s="401">
        <v>45772</v>
      </c>
      <c r="L367" s="133">
        <v>1.75</v>
      </c>
      <c r="M367" s="1045">
        <v>179</v>
      </c>
      <c r="N367" s="5"/>
      <c r="O367" s="6">
        <f t="shared" ref="O367:R367" si="630">IF(T367="","",T367/$M367-1)</f>
        <v>0.34078212290502785</v>
      </c>
      <c r="P367" s="6">
        <f t="shared" si="630"/>
        <v>0.28491620111731852</v>
      </c>
      <c r="Q367" s="6">
        <f t="shared" si="630"/>
        <v>0.25698324022346375</v>
      </c>
      <c r="R367" s="6" t="str">
        <f t="shared" si="630"/>
        <v/>
      </c>
      <c r="S367" s="5"/>
      <c r="T367" s="1152">
        <v>240</v>
      </c>
      <c r="U367" s="1148">
        <v>230</v>
      </c>
      <c r="V367" s="1148">
        <v>225</v>
      </c>
      <c r="W367" s="173"/>
      <c r="X367" s="5"/>
      <c r="Y367" s="1122">
        <f t="shared" si="629"/>
        <v>243</v>
      </c>
      <c r="Z367" s="1150">
        <f t="shared" si="629"/>
        <v>233</v>
      </c>
      <c r="AA367" s="1150">
        <f t="shared" si="629"/>
        <v>228</v>
      </c>
      <c r="AB367" s="1045" t="str">
        <f t="shared" si="629"/>
        <v/>
      </c>
      <c r="AC367" s="5"/>
      <c r="AD367" s="1150"/>
    </row>
    <row r="368" spans="1:30" s="577" customFormat="1" ht="15.75" customHeight="1" x14ac:dyDescent="0.2">
      <c r="A368" s="175" t="s">
        <v>132</v>
      </c>
      <c r="B368" s="8" t="s">
        <v>2960</v>
      </c>
      <c r="C368" s="695" t="s">
        <v>2961</v>
      </c>
      <c r="D368" s="695" t="str">
        <f>VLOOKUP(C368,'Items in Tally'!$A$2:$D$4982,2,FALSE)</f>
        <v>36 PC</v>
      </c>
      <c r="E368" s="695">
        <v>100</v>
      </c>
      <c r="F368" s="782">
        <v>60</v>
      </c>
      <c r="G368" s="8" t="s">
        <v>2332</v>
      </c>
      <c r="H368" s="1130">
        <v>12000</v>
      </c>
      <c r="I368" s="1130">
        <v>10</v>
      </c>
      <c r="J368" s="1130">
        <v>19</v>
      </c>
      <c r="K368" s="459">
        <v>45772</v>
      </c>
      <c r="L368" s="125">
        <v>2.5499999999999998</v>
      </c>
      <c r="M368" s="1154">
        <v>235</v>
      </c>
      <c r="N368" s="8"/>
      <c r="O368" s="9">
        <f t="shared" ref="O368:R368" si="631">IF(T368="","",T368/$M368-1)</f>
        <v>0.23404255319148937</v>
      </c>
      <c r="P368" s="9" t="str">
        <f t="shared" si="631"/>
        <v/>
      </c>
      <c r="Q368" s="9">
        <f t="shared" si="631"/>
        <v>0.1914893617021276</v>
      </c>
      <c r="R368" s="9" t="str">
        <f t="shared" si="631"/>
        <v/>
      </c>
      <c r="S368" s="8"/>
      <c r="T368" s="1134">
        <v>290</v>
      </c>
      <c r="U368" s="1131"/>
      <c r="V368" s="1131">
        <v>280</v>
      </c>
      <c r="W368" s="178"/>
      <c r="X368" s="8"/>
      <c r="Y368" s="1129">
        <f t="shared" ref="Y368:AB368" si="632">IF(T368="","",CEILING(T368*1.015,1))</f>
        <v>295</v>
      </c>
      <c r="Z368" s="1130" t="str">
        <f t="shared" si="632"/>
        <v/>
      </c>
      <c r="AA368" s="1130">
        <f t="shared" si="632"/>
        <v>285</v>
      </c>
      <c r="AB368" s="1154" t="str">
        <f t="shared" si="632"/>
        <v/>
      </c>
      <c r="AC368" s="8"/>
      <c r="AD368" s="1130"/>
    </row>
    <row r="369" spans="1:30" s="578" customFormat="1" ht="15.75" customHeight="1" x14ac:dyDescent="0.2">
      <c r="A369" s="171" t="s">
        <v>132</v>
      </c>
      <c r="B369" s="5" t="s">
        <v>2960</v>
      </c>
      <c r="C369" s="695" t="s">
        <v>2962</v>
      </c>
      <c r="D369" s="695" t="str">
        <f>VLOOKUP(C369,'Items in Tally'!$A$2:$D$4982,2,FALSE)</f>
        <v> </v>
      </c>
      <c r="E369" s="695"/>
      <c r="F369" s="782"/>
      <c r="G369" s="5" t="s">
        <v>2942</v>
      </c>
      <c r="H369" s="1150">
        <v>12000</v>
      </c>
      <c r="I369" s="1150">
        <v>8</v>
      </c>
      <c r="J369" s="1150">
        <v>28</v>
      </c>
      <c r="K369" s="456">
        <v>44348</v>
      </c>
      <c r="L369" s="133">
        <v>4.12</v>
      </c>
      <c r="M369" s="1045"/>
      <c r="N369" s="5"/>
      <c r="O369" s="6" t="str">
        <f t="shared" ref="O369:R369" si="633">IF(T369="","",T369/$M369-1)</f>
        <v/>
      </c>
      <c r="P369" s="6" t="str">
        <f t="shared" si="633"/>
        <v/>
      </c>
      <c r="Q369" s="6" t="str">
        <f t="shared" si="633"/>
        <v/>
      </c>
      <c r="R369" s="6" t="str">
        <f t="shared" si="633"/>
        <v/>
      </c>
      <c r="S369" s="5"/>
      <c r="T369" s="1152"/>
      <c r="U369" s="1148"/>
      <c r="V369" s="1148"/>
      <c r="W369" s="173"/>
      <c r="X369" s="5"/>
      <c r="Y369" s="1122" t="str">
        <f t="shared" ref="Y369:AB369" si="634">IF(T369="","",CEILING(T369*1.015,1))</f>
        <v/>
      </c>
      <c r="Z369" s="1150" t="str">
        <f t="shared" si="634"/>
        <v/>
      </c>
      <c r="AA369" s="1150" t="str">
        <f t="shared" si="634"/>
        <v/>
      </c>
      <c r="AB369" s="1045" t="str">
        <f t="shared" si="634"/>
        <v/>
      </c>
      <c r="AC369" s="5"/>
      <c r="AD369" s="1150"/>
    </row>
    <row r="370" spans="1:30" s="577" customFormat="1" ht="15.75" customHeight="1" x14ac:dyDescent="0.2">
      <c r="A370" s="175" t="s">
        <v>132</v>
      </c>
      <c r="B370" s="8" t="s">
        <v>2963</v>
      </c>
      <c r="C370" s="695" t="s">
        <v>2964</v>
      </c>
      <c r="D370" s="695" t="str">
        <f>VLOOKUP(C370,'Items in Tally'!$A$2:$D$4982,2,FALSE)</f>
        <v>6 PC</v>
      </c>
      <c r="E370" s="695"/>
      <c r="F370" s="782"/>
      <c r="G370" s="8" t="s">
        <v>2332</v>
      </c>
      <c r="H370" s="1130"/>
      <c r="I370" s="1130">
        <v>15</v>
      </c>
      <c r="J370" s="1130">
        <v>12</v>
      </c>
      <c r="K370" s="459">
        <v>45559</v>
      </c>
      <c r="L370" s="125">
        <v>3.25</v>
      </c>
      <c r="M370" s="1239">
        <v>1200</v>
      </c>
      <c r="N370" s="8"/>
      <c r="O370" s="9"/>
      <c r="P370" s="9"/>
      <c r="Q370" s="9"/>
      <c r="R370" s="9"/>
      <c r="S370" s="8"/>
      <c r="T370" s="1198">
        <v>1500</v>
      </c>
      <c r="U370" s="1194"/>
      <c r="V370" s="1131"/>
      <c r="W370" s="178"/>
      <c r="X370" s="8"/>
      <c r="Y370" s="1129">
        <f>IF(T370="","",CEILING(T370*1.01,1))</f>
        <v>1515</v>
      </c>
      <c r="Z370" s="1130"/>
      <c r="AA370" s="1130"/>
      <c r="AB370" s="1154"/>
      <c r="AC370" s="8"/>
      <c r="AD370" s="1130"/>
    </row>
    <row r="371" spans="1:30" s="577" customFormat="1" ht="15.75" customHeight="1" x14ac:dyDescent="0.2">
      <c r="A371" s="175" t="s">
        <v>132</v>
      </c>
      <c r="B371" s="8" t="s">
        <v>2965</v>
      </c>
      <c r="C371" s="695" t="s">
        <v>2966</v>
      </c>
      <c r="D371" s="695" t="str">
        <f>VLOOKUP(C371,'Items in Tally'!$A$2:$D$4982,2,FALSE)</f>
        <v>6 PC</v>
      </c>
      <c r="E371" s="695"/>
      <c r="F371" s="782"/>
      <c r="G371" s="8" t="s">
        <v>2332</v>
      </c>
      <c r="H371" s="1130"/>
      <c r="I371" s="1130">
        <v>15</v>
      </c>
      <c r="J371" s="1130">
        <v>12</v>
      </c>
      <c r="K371" s="459">
        <v>45559</v>
      </c>
      <c r="L371" s="125">
        <v>3.35</v>
      </c>
      <c r="M371" s="1239"/>
      <c r="N371" s="8"/>
      <c r="O371" s="9"/>
      <c r="P371" s="9"/>
      <c r="Q371" s="9"/>
      <c r="R371" s="9"/>
      <c r="S371" s="8"/>
      <c r="T371" s="1198"/>
      <c r="U371" s="1194"/>
      <c r="V371" s="1131"/>
      <c r="W371" s="178"/>
      <c r="X371" s="8"/>
      <c r="Y371" s="1129"/>
      <c r="Z371" s="1130"/>
      <c r="AA371" s="1130"/>
      <c r="AB371" s="1154"/>
      <c r="AC371" s="8"/>
      <c r="AD371" s="1130"/>
    </row>
    <row r="372" spans="1:30" s="577" customFormat="1" ht="15.75" customHeight="1" x14ac:dyDescent="0.2">
      <c r="A372" s="175" t="s">
        <v>132</v>
      </c>
      <c r="B372" s="8" t="s">
        <v>2967</v>
      </c>
      <c r="C372" s="695" t="s">
        <v>2968</v>
      </c>
      <c r="D372" s="695" t="str">
        <f>VLOOKUP(C372,'Items in Tally'!$A$2:$D$4982,2,FALSE)</f>
        <v>6 PC</v>
      </c>
      <c r="E372" s="695"/>
      <c r="F372" s="782"/>
      <c r="G372" s="8" t="s">
        <v>2332</v>
      </c>
      <c r="H372" s="1130"/>
      <c r="I372" s="1130">
        <v>15</v>
      </c>
      <c r="J372" s="1130">
        <v>12</v>
      </c>
      <c r="K372" s="459">
        <v>45559</v>
      </c>
      <c r="L372" s="125">
        <v>3.35</v>
      </c>
      <c r="M372" s="1239"/>
      <c r="N372" s="8"/>
      <c r="O372" s="9"/>
      <c r="P372" s="9"/>
      <c r="Q372" s="9"/>
      <c r="R372" s="9"/>
      <c r="S372" s="8"/>
      <c r="T372" s="1198"/>
      <c r="U372" s="1194"/>
      <c r="V372" s="1131"/>
      <c r="W372" s="178"/>
      <c r="X372" s="8"/>
      <c r="Y372" s="1129"/>
      <c r="Z372" s="1130"/>
      <c r="AA372" s="1130"/>
      <c r="AB372" s="1154"/>
      <c r="AC372" s="8"/>
      <c r="AD372" s="1130"/>
    </row>
    <row r="373" spans="1:30" s="577" customFormat="1" ht="15.75" customHeight="1" x14ac:dyDescent="0.2">
      <c r="A373" s="175" t="s">
        <v>132</v>
      </c>
      <c r="B373" s="8" t="s">
        <v>2969</v>
      </c>
      <c r="C373" s="695" t="s">
        <v>2970</v>
      </c>
      <c r="D373" s="695" t="str">
        <f>VLOOKUP(C373,'Items in Tally'!$A$2:$D$4982,2,FALSE)</f>
        <v>6 PC</v>
      </c>
      <c r="E373" s="695"/>
      <c r="F373" s="782"/>
      <c r="G373" s="8" t="s">
        <v>2332</v>
      </c>
      <c r="H373" s="1130"/>
      <c r="I373" s="1130">
        <v>15</v>
      </c>
      <c r="J373" s="1130">
        <v>12</v>
      </c>
      <c r="K373" s="459">
        <v>45559</v>
      </c>
      <c r="L373" s="125">
        <v>3.35</v>
      </c>
      <c r="M373" s="1239"/>
      <c r="N373" s="8"/>
      <c r="O373" s="9"/>
      <c r="P373" s="9"/>
      <c r="Q373" s="9"/>
      <c r="R373" s="9"/>
      <c r="S373" s="8"/>
      <c r="T373" s="1198"/>
      <c r="U373" s="1194"/>
      <c r="V373" s="1131"/>
      <c r="W373" s="178"/>
      <c r="X373" s="8"/>
      <c r="Y373" s="1129"/>
      <c r="Z373" s="1130"/>
      <c r="AA373" s="1130"/>
      <c r="AB373" s="1154"/>
      <c r="AC373" s="8"/>
      <c r="AD373" s="1130"/>
    </row>
    <row r="374" spans="1:30" s="578" customFormat="1" ht="15.75" customHeight="1" x14ac:dyDescent="0.2">
      <c r="A374" s="171" t="s">
        <v>132</v>
      </c>
      <c r="B374" s="5" t="s">
        <v>2971</v>
      </c>
      <c r="C374" s="705" t="s">
        <v>2972</v>
      </c>
      <c r="D374" s="701" t="str">
        <f>VLOOKUP(C374,'Items in Tally'!$A$2:$D$4982,2,FALSE)</f>
        <v>10 PC</v>
      </c>
      <c r="E374" s="705">
        <v>100</v>
      </c>
      <c r="F374" s="783"/>
      <c r="G374" s="5" t="s">
        <v>2332</v>
      </c>
      <c r="H374" s="1150">
        <v>3000</v>
      </c>
      <c r="I374" s="1150">
        <v>15</v>
      </c>
      <c r="J374" s="1150">
        <v>15</v>
      </c>
      <c r="K374" s="456">
        <v>45741</v>
      </c>
      <c r="L374" s="133">
        <v>1.85</v>
      </c>
      <c r="M374" s="1045">
        <v>191</v>
      </c>
      <c r="N374" s="5"/>
      <c r="O374" s="6"/>
      <c r="P374" s="6"/>
      <c r="Q374" s="6"/>
      <c r="R374" s="6"/>
      <c r="S374" s="5"/>
      <c r="T374" s="1152">
        <v>300</v>
      </c>
      <c r="U374" s="1148">
        <v>290</v>
      </c>
      <c r="V374" s="1148">
        <v>280</v>
      </c>
      <c r="W374" s="173"/>
      <c r="X374" s="5"/>
      <c r="Y374" s="1122">
        <f t="shared" ref="Y374:AA376" si="635">IF(T374="","",CEILING(T374*1.01,1))</f>
        <v>303</v>
      </c>
      <c r="Z374" s="1150">
        <f t="shared" si="635"/>
        <v>293</v>
      </c>
      <c r="AA374" s="1150">
        <f t="shared" si="635"/>
        <v>283</v>
      </c>
      <c r="AB374" s="1045"/>
      <c r="AC374" s="5"/>
      <c r="AD374" s="1150"/>
    </row>
    <row r="375" spans="1:30" s="578" customFormat="1" ht="15.75" customHeight="1" x14ac:dyDescent="0.2">
      <c r="A375" s="171" t="s">
        <v>132</v>
      </c>
      <c r="B375" s="5" t="s">
        <v>2973</v>
      </c>
      <c r="C375" s="705" t="s">
        <v>2974</v>
      </c>
      <c r="D375" s="701" t="str">
        <f>VLOOKUP(C375,'Items in Tally'!$A$2:$D$4982,2,FALSE)</f>
        <v>5 PC</v>
      </c>
      <c r="E375" s="705">
        <v>30</v>
      </c>
      <c r="F375" s="783"/>
      <c r="G375" s="5" t="s">
        <v>2332</v>
      </c>
      <c r="H375" s="1150">
        <v>15000</v>
      </c>
      <c r="I375" s="1150">
        <v>15</v>
      </c>
      <c r="J375" s="1150">
        <v>20</v>
      </c>
      <c r="K375" s="456">
        <v>45741</v>
      </c>
      <c r="L375" s="133">
        <v>2.5499999999999998</v>
      </c>
      <c r="M375" s="1045">
        <v>237</v>
      </c>
      <c r="N375" s="5"/>
      <c r="O375" s="6"/>
      <c r="P375" s="6"/>
      <c r="Q375" s="6"/>
      <c r="R375" s="6"/>
      <c r="S375" s="5"/>
      <c r="T375" s="1152">
        <v>330</v>
      </c>
      <c r="U375" s="1148">
        <v>320</v>
      </c>
      <c r="V375" s="1148">
        <v>310</v>
      </c>
      <c r="W375" s="173"/>
      <c r="X375" s="5"/>
      <c r="Y375" s="1122">
        <f t="shared" si="635"/>
        <v>334</v>
      </c>
      <c r="Z375" s="1150">
        <f t="shared" si="635"/>
        <v>324</v>
      </c>
      <c r="AA375" s="1150">
        <f t="shared" si="635"/>
        <v>314</v>
      </c>
      <c r="AB375" s="1045"/>
      <c r="AC375" s="5"/>
      <c r="AD375" s="1150"/>
    </row>
    <row r="376" spans="1:30" s="577" customFormat="1" ht="15.75" customHeight="1" x14ac:dyDescent="0.2">
      <c r="A376" s="175" t="s">
        <v>132</v>
      </c>
      <c r="B376" s="8" t="s">
        <v>2975</v>
      </c>
      <c r="D376" s="695" t="e">
        <f>VLOOKUP(C376,'Items in Tally'!$A$2:$D$4982,2,FALSE)</f>
        <v>#N/A</v>
      </c>
      <c r="E376" s="695">
        <v>75</v>
      </c>
      <c r="F376" s="782">
        <v>110</v>
      </c>
      <c r="G376" s="8" t="s">
        <v>2332</v>
      </c>
      <c r="H376" s="1130">
        <v>1400</v>
      </c>
      <c r="I376" s="1130">
        <v>20</v>
      </c>
      <c r="J376" s="1130">
        <v>16</v>
      </c>
      <c r="K376" s="459">
        <v>45772</v>
      </c>
      <c r="L376" s="125">
        <v>2.0499999999999998</v>
      </c>
      <c r="M376" s="1154">
        <v>209</v>
      </c>
      <c r="N376" s="8"/>
      <c r="O376" s="9">
        <f t="shared" ref="O376:R376" si="636">IF(T376="","",T376/$M376-1)</f>
        <v>0.24401913875598091</v>
      </c>
      <c r="P376" s="9">
        <f t="shared" si="636"/>
        <v>0.19617224880382778</v>
      </c>
      <c r="Q376" s="9">
        <f t="shared" si="636"/>
        <v>0.14832535885167464</v>
      </c>
      <c r="R376" s="9" t="str">
        <f t="shared" si="636"/>
        <v/>
      </c>
      <c r="S376" s="8"/>
      <c r="T376" s="1134">
        <v>260</v>
      </c>
      <c r="U376" s="1131">
        <v>250</v>
      </c>
      <c r="V376" s="1131">
        <v>240</v>
      </c>
      <c r="W376" s="178"/>
      <c r="X376" s="8"/>
      <c r="Y376" s="1129">
        <f t="shared" si="635"/>
        <v>263</v>
      </c>
      <c r="Z376" s="1130">
        <f t="shared" si="635"/>
        <v>253</v>
      </c>
      <c r="AA376" s="1130">
        <f t="shared" si="635"/>
        <v>243</v>
      </c>
      <c r="AB376" s="1154" t="str">
        <f>IF(W376="","",CEILING(W376*1.015,1))</f>
        <v/>
      </c>
      <c r="AC376" s="8"/>
      <c r="AD376" s="1130"/>
    </row>
    <row r="377" spans="1:30" s="577" customFormat="1" ht="15.75" customHeight="1" x14ac:dyDescent="0.2">
      <c r="A377" s="175" t="s">
        <v>132</v>
      </c>
      <c r="B377" s="8" t="s">
        <v>2976</v>
      </c>
      <c r="C377" s="695" t="s">
        <v>2977</v>
      </c>
      <c r="D377" s="694" t="str">
        <f>VLOOKUP(C377,'Items in Tally'!$A$2:$D$4982,2,FALSE)</f>
        <v>58 PC</v>
      </c>
      <c r="F377" s="867"/>
      <c r="G377" s="8" t="s">
        <v>2332</v>
      </c>
      <c r="H377" s="1130">
        <v>1400</v>
      </c>
      <c r="I377" s="1130">
        <v>20</v>
      </c>
      <c r="J377" s="1130">
        <v>16</v>
      </c>
      <c r="K377" s="459">
        <v>45772</v>
      </c>
      <c r="L377" s="125">
        <v>2.0499999999999998</v>
      </c>
      <c r="M377" s="1258">
        <v>870</v>
      </c>
      <c r="N377" s="8"/>
      <c r="O377" s="9">
        <f t="shared" ref="O377:R377" si="637">IF(T377="","",T377/$M377-1)</f>
        <v>0.2068965517241379</v>
      </c>
      <c r="P377" s="9">
        <f t="shared" si="637"/>
        <v>0.14942528735632177</v>
      </c>
      <c r="Q377" s="9">
        <f t="shared" si="637"/>
        <v>0.1206896551724137</v>
      </c>
      <c r="R377" s="9" t="str">
        <f t="shared" si="637"/>
        <v/>
      </c>
      <c r="S377" s="8"/>
      <c r="T377" s="1198">
        <v>1050</v>
      </c>
      <c r="U377" s="1194">
        <v>1000</v>
      </c>
      <c r="V377" s="1194">
        <v>975</v>
      </c>
      <c r="W377" s="178"/>
      <c r="X377" s="8"/>
      <c r="Y377" s="1129">
        <f t="shared" ref="Y377:Y380" si="638">IF(T377="","",CEILING(T377*1.01,1))</f>
        <v>1061</v>
      </c>
      <c r="Z377" s="1130">
        <f t="shared" ref="Z377:Z380" si="639">IF(U377="","",CEILING(U377*1.01,1))</f>
        <v>1010</v>
      </c>
      <c r="AA377" s="1130">
        <f t="shared" ref="AA377:AA380" si="640">IF(V377="","",CEILING(V377*1.01,1))</f>
        <v>985</v>
      </c>
      <c r="AB377" s="1154" t="str">
        <f t="shared" ref="AB377" si="641">IF(W377="","",CEILING(W377*1.015,1))</f>
        <v/>
      </c>
      <c r="AC377" s="8"/>
      <c r="AD377" s="1130"/>
    </row>
    <row r="378" spans="1:30" s="577" customFormat="1" ht="15.75" customHeight="1" x14ac:dyDescent="0.2">
      <c r="A378" s="175" t="s">
        <v>132</v>
      </c>
      <c r="B378" s="8" t="s">
        <v>2978</v>
      </c>
      <c r="C378" s="577" t="s">
        <v>2979</v>
      </c>
      <c r="D378" s="694" t="str">
        <f>VLOOKUP(C378,'Items in Tally'!$A$2:$D$4982,2,FALSE)</f>
        <v>10 PC</v>
      </c>
      <c r="E378" s="577">
        <v>50</v>
      </c>
      <c r="F378" s="867">
        <v>60</v>
      </c>
      <c r="G378" s="8" t="s">
        <v>2332</v>
      </c>
      <c r="H378" s="1130">
        <v>1300</v>
      </c>
      <c r="I378" s="1130">
        <v>20</v>
      </c>
      <c r="J378" s="1130">
        <v>16</v>
      </c>
      <c r="K378" s="459">
        <v>45772</v>
      </c>
      <c r="L378" s="125">
        <v>2.15</v>
      </c>
      <c r="M378" s="1247"/>
      <c r="N378" s="8"/>
      <c r="O378" s="9" t="str">
        <f t="shared" ref="O378:R378" si="642">IF(T378="","",T378/$M378-1)</f>
        <v/>
      </c>
      <c r="P378" s="9" t="str">
        <f t="shared" si="642"/>
        <v/>
      </c>
      <c r="Q378" s="9" t="str">
        <f t="shared" si="642"/>
        <v/>
      </c>
      <c r="R378" s="9" t="str">
        <f t="shared" si="642"/>
        <v/>
      </c>
      <c r="S378" s="8"/>
      <c r="T378" s="1190"/>
      <c r="U378" s="1225"/>
      <c r="V378" s="1225"/>
      <c r="W378" s="178"/>
      <c r="X378" s="8"/>
      <c r="Y378" s="1129" t="str">
        <f t="shared" si="638"/>
        <v/>
      </c>
      <c r="Z378" s="1130" t="str">
        <f t="shared" si="639"/>
        <v/>
      </c>
      <c r="AA378" s="1130" t="str">
        <f t="shared" si="640"/>
        <v/>
      </c>
      <c r="AB378" s="1154" t="str">
        <f t="shared" ref="AB378:AB380" si="643">IF(W378="","",CEILING(W378*1.015,1))</f>
        <v/>
      </c>
      <c r="AC378" s="8"/>
      <c r="AD378" s="1130"/>
    </row>
    <row r="379" spans="1:30" s="577" customFormat="1" ht="15.75" customHeight="1" x14ac:dyDescent="0.2">
      <c r="A379" s="175" t="s">
        <v>132</v>
      </c>
      <c r="B379" s="8" t="s">
        <v>2980</v>
      </c>
      <c r="C379" s="577" t="s">
        <v>2981</v>
      </c>
      <c r="D379" s="694" t="str">
        <f>VLOOKUP(C379,'Items in Tally'!$A$2:$D$4982,2,FALSE)</f>
        <v>21 PC</v>
      </c>
      <c r="E379" s="577">
        <v>50</v>
      </c>
      <c r="F379" s="867">
        <v>60</v>
      </c>
      <c r="G379" s="8" t="s">
        <v>2332</v>
      </c>
      <c r="H379" s="1130">
        <v>1300</v>
      </c>
      <c r="I379" s="1130">
        <v>20</v>
      </c>
      <c r="J379" s="1130">
        <v>16</v>
      </c>
      <c r="K379" s="459">
        <v>45772</v>
      </c>
      <c r="L379" s="125">
        <v>2.15</v>
      </c>
      <c r="M379" s="1247"/>
      <c r="N379" s="8"/>
      <c r="O379" s="9" t="str">
        <f t="shared" ref="O379:R379" si="644">IF(T379="","",T379/$M379-1)</f>
        <v/>
      </c>
      <c r="P379" s="9" t="str">
        <f t="shared" si="644"/>
        <v/>
      </c>
      <c r="Q379" s="9" t="str">
        <f t="shared" si="644"/>
        <v/>
      </c>
      <c r="R379" s="9" t="str">
        <f t="shared" si="644"/>
        <v/>
      </c>
      <c r="S379" s="8"/>
      <c r="T379" s="1190"/>
      <c r="U379" s="1225"/>
      <c r="V379" s="1225"/>
      <c r="W379" s="178"/>
      <c r="X379" s="8"/>
      <c r="Y379" s="1129" t="str">
        <f t="shared" si="638"/>
        <v/>
      </c>
      <c r="Z379" s="1130" t="str">
        <f t="shared" si="639"/>
        <v/>
      </c>
      <c r="AA379" s="1130" t="str">
        <f t="shared" si="640"/>
        <v/>
      </c>
      <c r="AB379" s="1154" t="str">
        <f t="shared" si="643"/>
        <v/>
      </c>
      <c r="AC379" s="8"/>
      <c r="AD379" s="1130"/>
    </row>
    <row r="380" spans="1:30" s="577" customFormat="1" ht="15.75" customHeight="1" x14ac:dyDescent="0.2">
      <c r="A380" s="175" t="s">
        <v>132</v>
      </c>
      <c r="B380" s="8" t="s">
        <v>2982</v>
      </c>
      <c r="C380" s="577" t="s">
        <v>2983</v>
      </c>
      <c r="D380" s="694" t="str">
        <f>VLOOKUP(C380,'Items in Tally'!$A$2:$D$4982,2,FALSE)</f>
        <v>18 PC</v>
      </c>
      <c r="E380" s="577">
        <v>50</v>
      </c>
      <c r="F380" s="867">
        <v>60</v>
      </c>
      <c r="G380" s="8" t="s">
        <v>2332</v>
      </c>
      <c r="H380" s="1130">
        <v>1300</v>
      </c>
      <c r="I380" s="1130">
        <v>20</v>
      </c>
      <c r="J380" s="1130">
        <v>16</v>
      </c>
      <c r="K380" s="459">
        <v>45772</v>
      </c>
      <c r="L380" s="125">
        <v>2.15</v>
      </c>
      <c r="M380" s="1247"/>
      <c r="N380" s="8"/>
      <c r="O380" s="9" t="str">
        <f t="shared" ref="O380:R380" si="645">IF(T380="","",T380/$M380-1)</f>
        <v/>
      </c>
      <c r="P380" s="9" t="str">
        <f t="shared" si="645"/>
        <v/>
      </c>
      <c r="Q380" s="9" t="str">
        <f t="shared" si="645"/>
        <v/>
      </c>
      <c r="R380" s="9" t="str">
        <f t="shared" si="645"/>
        <v/>
      </c>
      <c r="S380" s="8"/>
      <c r="T380" s="1190"/>
      <c r="U380" s="1225"/>
      <c r="V380" s="1225"/>
      <c r="W380" s="178"/>
      <c r="X380" s="8"/>
      <c r="Y380" s="1129" t="str">
        <f t="shared" si="638"/>
        <v/>
      </c>
      <c r="Z380" s="1130" t="str">
        <f t="shared" si="639"/>
        <v/>
      </c>
      <c r="AA380" s="1130" t="str">
        <f t="shared" si="640"/>
        <v/>
      </c>
      <c r="AB380" s="1154" t="str">
        <f t="shared" si="643"/>
        <v/>
      </c>
      <c r="AC380" s="8"/>
      <c r="AD380" s="1130"/>
    </row>
    <row r="381" spans="1:30" s="577" customFormat="1" ht="15.75" customHeight="1" x14ac:dyDescent="0.2">
      <c r="A381" s="175" t="s">
        <v>132</v>
      </c>
      <c r="B381" s="8" t="s">
        <v>2984</v>
      </c>
      <c r="C381" s="695" t="s">
        <v>2985</v>
      </c>
      <c r="D381" s="695" t="str">
        <f>VLOOKUP(C381,'Items in Tally'!$A$2:$D$4982,2,FALSE)</f>
        <v>21 PC</v>
      </c>
      <c r="E381" s="695">
        <v>25</v>
      </c>
      <c r="F381" s="782">
        <v>30</v>
      </c>
      <c r="G381" s="8" t="s">
        <v>2332</v>
      </c>
      <c r="H381" s="1130"/>
      <c r="I381" s="1130">
        <v>10</v>
      </c>
      <c r="J381" s="1130">
        <v>15</v>
      </c>
      <c r="K381" s="459">
        <v>45772</v>
      </c>
      <c r="L381" s="125">
        <v>3</v>
      </c>
      <c r="M381" s="179">
        <v>275</v>
      </c>
      <c r="N381" s="8"/>
      <c r="O381" s="9"/>
      <c r="P381" s="9"/>
      <c r="Q381" s="9"/>
      <c r="R381" s="9"/>
      <c r="S381" s="8"/>
      <c r="T381" s="1129">
        <v>325</v>
      </c>
      <c r="U381" s="867"/>
      <c r="V381" s="867">
        <v>315</v>
      </c>
      <c r="W381" s="178"/>
      <c r="X381" s="8"/>
      <c r="Y381" s="1129">
        <f t="shared" ref="Y381" si="646">IF(T381="","",CEILING(T381*1.01,1))</f>
        <v>329</v>
      </c>
      <c r="Z381" s="1130" t="str">
        <f t="shared" ref="Z381" si="647">IF(U381="","",CEILING(U381*1.01,1))</f>
        <v/>
      </c>
      <c r="AA381" s="1130">
        <f t="shared" ref="AA381" si="648">IF(V381="","",CEILING(V381*1.01,1))</f>
        <v>319</v>
      </c>
      <c r="AB381" s="1154"/>
      <c r="AC381" s="8"/>
      <c r="AD381" s="1130"/>
    </row>
    <row r="382" spans="1:30" s="577" customFormat="1" ht="15.75" customHeight="1" x14ac:dyDescent="0.2">
      <c r="A382" s="175" t="s">
        <v>132</v>
      </c>
      <c r="B382" s="8" t="s">
        <v>2986</v>
      </c>
      <c r="D382" s="695" t="e">
        <f>VLOOKUP(C382,'Items in Tally'!$A$2:$D$4982,2,FALSE)</f>
        <v>#N/A</v>
      </c>
      <c r="E382" s="695"/>
      <c r="F382" s="782"/>
      <c r="G382" s="8" t="s">
        <v>2332</v>
      </c>
      <c r="H382" s="1130">
        <v>1400</v>
      </c>
      <c r="I382" s="1130">
        <v>20</v>
      </c>
      <c r="J382" s="1130">
        <v>16</v>
      </c>
      <c r="K382" s="459">
        <v>45406</v>
      </c>
      <c r="L382" s="125">
        <v>2.2999999999999998</v>
      </c>
      <c r="M382" s="179">
        <v>203</v>
      </c>
      <c r="N382" s="8"/>
      <c r="O382" s="9">
        <f t="shared" ref="O382" si="649">IF(T382="","",T382/$M382-1)</f>
        <v>0.33004926108374377</v>
      </c>
      <c r="P382" s="9">
        <f t="shared" ref="P382" si="650">IF(U382="","",U382/$M382-1)</f>
        <v>0.28078817733990147</v>
      </c>
      <c r="Q382" s="9">
        <f t="shared" ref="Q382" si="651">IF(V382="","",V382/$M382-1)</f>
        <v>0.2561576354679802</v>
      </c>
      <c r="R382" s="9" t="str">
        <f t="shared" ref="R382" si="652">IF(W382="","",W382/$M382-1)</f>
        <v/>
      </c>
      <c r="S382" s="8"/>
      <c r="T382" s="1129">
        <v>270</v>
      </c>
      <c r="U382" s="867">
        <v>260</v>
      </c>
      <c r="V382" s="867">
        <v>255</v>
      </c>
      <c r="W382" s="178"/>
      <c r="X382" s="8"/>
      <c r="Y382" s="1129"/>
      <c r="Z382" s="1130"/>
      <c r="AA382" s="1130"/>
      <c r="AB382" s="1154" t="str">
        <f t="shared" ref="AB382" si="653">IF(W382="","",CEILING(W382*1.015,1))</f>
        <v/>
      </c>
      <c r="AC382" s="8"/>
      <c r="AD382" s="1130"/>
    </row>
    <row r="383" spans="1:30" s="577" customFormat="1" ht="15.75" customHeight="1" x14ac:dyDescent="0.2">
      <c r="A383" s="175" t="s">
        <v>132</v>
      </c>
      <c r="B383" s="8" t="s">
        <v>2986</v>
      </c>
      <c r="C383" s="695" t="s">
        <v>2987</v>
      </c>
      <c r="D383" s="694" t="str">
        <f>VLOOKUP(C383,'Items in Tally'!$A$2:$D$4982,2,FALSE)</f>
        <v>52 PC</v>
      </c>
      <c r="F383" s="867">
        <v>55</v>
      </c>
      <c r="G383" s="8" t="s">
        <v>2332</v>
      </c>
      <c r="H383" s="1130">
        <v>1400</v>
      </c>
      <c r="I383" s="1130">
        <v>20</v>
      </c>
      <c r="J383" s="1130">
        <v>16</v>
      </c>
      <c r="K383" s="459">
        <v>45741</v>
      </c>
      <c r="L383" s="125">
        <v>1.99</v>
      </c>
      <c r="M383" s="1258">
        <v>925</v>
      </c>
      <c r="N383" s="8"/>
      <c r="O383" s="9">
        <f t="shared" ref="O383:R383" si="654">IF(T383="","",T383/$M383-1)</f>
        <v>0.18918918918918926</v>
      </c>
      <c r="P383" s="9">
        <f t="shared" si="654"/>
        <v>0.13513513513513509</v>
      </c>
      <c r="Q383" s="9">
        <f t="shared" si="654"/>
        <v>0.10810810810810811</v>
      </c>
      <c r="R383" s="9" t="str">
        <f t="shared" si="654"/>
        <v/>
      </c>
      <c r="S383" s="8"/>
      <c r="T383" s="1198">
        <v>1100</v>
      </c>
      <c r="U383" s="1194">
        <v>1050</v>
      </c>
      <c r="V383" s="1194">
        <v>1025</v>
      </c>
      <c r="W383" s="178"/>
      <c r="X383" s="8"/>
      <c r="Y383" s="1129">
        <f t="shared" ref="Y383:Y386" si="655">IF(T383="","",CEILING(T383*1.01,1))</f>
        <v>1111</v>
      </c>
      <c r="Z383" s="1130">
        <f t="shared" ref="Z383:Z386" si="656">IF(U383="","",CEILING(U383*1.01,1))</f>
        <v>1061</v>
      </c>
      <c r="AA383" s="1130">
        <f t="shared" ref="AA383:AA386" si="657">IF(V383="","",CEILING(V383*1.01,1))</f>
        <v>1036</v>
      </c>
      <c r="AB383" s="1154" t="str">
        <f t="shared" ref="AB383" si="658">IF(W383="","",CEILING(W383*1.015,1))</f>
        <v/>
      </c>
      <c r="AC383" s="8"/>
      <c r="AD383" s="1130"/>
    </row>
    <row r="384" spans="1:30" s="577" customFormat="1" ht="15.75" customHeight="1" x14ac:dyDescent="0.2">
      <c r="A384" s="175" t="s">
        <v>132</v>
      </c>
      <c r="B384" s="8" t="s">
        <v>2988</v>
      </c>
      <c r="C384" s="577" t="s">
        <v>2989</v>
      </c>
      <c r="D384" s="694" t="str">
        <f>VLOOKUP(C384,'Items in Tally'!$A$2:$D$4982,2,FALSE)</f>
        <v>34 PC</v>
      </c>
      <c r="F384" s="867">
        <v>37</v>
      </c>
      <c r="G384" s="8" t="s">
        <v>2332</v>
      </c>
      <c r="H384" s="1130">
        <v>1300</v>
      </c>
      <c r="I384" s="1130">
        <v>20</v>
      </c>
      <c r="J384" s="1130">
        <v>16</v>
      </c>
      <c r="K384" s="459">
        <v>45741</v>
      </c>
      <c r="L384" s="125">
        <v>2.19</v>
      </c>
      <c r="M384" s="1247"/>
      <c r="N384" s="8"/>
      <c r="O384" s="9" t="str">
        <f t="shared" ref="O384:R384" si="659">IF(T384="","",T384/$M384-1)</f>
        <v/>
      </c>
      <c r="P384" s="9" t="str">
        <f t="shared" si="659"/>
        <v/>
      </c>
      <c r="Q384" s="9" t="str">
        <f t="shared" si="659"/>
        <v/>
      </c>
      <c r="R384" s="9" t="str">
        <f t="shared" si="659"/>
        <v/>
      </c>
      <c r="S384" s="8"/>
      <c r="T384" s="1190"/>
      <c r="U384" s="1225"/>
      <c r="V384" s="1225"/>
      <c r="W384" s="178"/>
      <c r="X384" s="8"/>
      <c r="Y384" s="1129" t="str">
        <f t="shared" si="655"/>
        <v/>
      </c>
      <c r="Z384" s="1130" t="str">
        <f t="shared" si="656"/>
        <v/>
      </c>
      <c r="AA384" s="1130" t="str">
        <f t="shared" si="657"/>
        <v/>
      </c>
      <c r="AB384" s="1154" t="str">
        <f t="shared" ref="AB384:AB388" si="660">IF(W384="","",CEILING(W384*1.015,1))</f>
        <v/>
      </c>
      <c r="AC384" s="8"/>
      <c r="AD384" s="1130"/>
    </row>
    <row r="385" spans="1:30" s="577" customFormat="1" ht="15.75" customHeight="1" x14ac:dyDescent="0.2">
      <c r="A385" s="175" t="s">
        <v>132</v>
      </c>
      <c r="B385" s="8" t="s">
        <v>2990</v>
      </c>
      <c r="C385" s="577" t="s">
        <v>2991</v>
      </c>
      <c r="D385" s="694" t="str">
        <f>VLOOKUP(C385,'Items in Tally'!$A$2:$D$4982,2,FALSE)</f>
        <v>37 PC</v>
      </c>
      <c r="F385" s="867">
        <v>37</v>
      </c>
      <c r="G385" s="8" t="s">
        <v>2332</v>
      </c>
      <c r="H385" s="1130">
        <v>1300</v>
      </c>
      <c r="I385" s="1130">
        <v>20</v>
      </c>
      <c r="J385" s="1130">
        <v>16</v>
      </c>
      <c r="K385" s="459">
        <v>45741</v>
      </c>
      <c r="L385" s="125">
        <v>2.19</v>
      </c>
      <c r="M385" s="1247"/>
      <c r="N385" s="8"/>
      <c r="O385" s="9" t="str">
        <f t="shared" ref="O385:R385" si="661">IF(T385="","",T385/$M385-1)</f>
        <v/>
      </c>
      <c r="P385" s="9" t="str">
        <f t="shared" si="661"/>
        <v/>
      </c>
      <c r="Q385" s="9" t="str">
        <f t="shared" si="661"/>
        <v/>
      </c>
      <c r="R385" s="9" t="str">
        <f t="shared" si="661"/>
        <v/>
      </c>
      <c r="S385" s="8"/>
      <c r="T385" s="1190"/>
      <c r="U385" s="1225"/>
      <c r="V385" s="1225"/>
      <c r="W385" s="178"/>
      <c r="X385" s="8"/>
      <c r="Y385" s="1129" t="str">
        <f t="shared" si="655"/>
        <v/>
      </c>
      <c r="Z385" s="1130" t="str">
        <f t="shared" si="656"/>
        <v/>
      </c>
      <c r="AA385" s="1130" t="str">
        <f t="shared" si="657"/>
        <v/>
      </c>
      <c r="AB385" s="1154" t="str">
        <f t="shared" si="660"/>
        <v/>
      </c>
      <c r="AC385" s="8"/>
      <c r="AD385" s="1130"/>
    </row>
    <row r="386" spans="1:30" s="577" customFormat="1" ht="15.75" customHeight="1" x14ac:dyDescent="0.2">
      <c r="A386" s="175" t="s">
        <v>132</v>
      </c>
      <c r="B386" s="8" t="s">
        <v>2992</v>
      </c>
      <c r="C386" s="577" t="s">
        <v>2993</v>
      </c>
      <c r="D386" s="694" t="str">
        <f>VLOOKUP(C386,'Items in Tally'!$A$2:$D$4982,2,FALSE)</f>
        <v>37 PC</v>
      </c>
      <c r="F386" s="867">
        <v>37</v>
      </c>
      <c r="G386" s="8" t="s">
        <v>2332</v>
      </c>
      <c r="H386" s="1130">
        <v>1300</v>
      </c>
      <c r="I386" s="1130">
        <v>20</v>
      </c>
      <c r="J386" s="1130">
        <v>16</v>
      </c>
      <c r="K386" s="459">
        <v>45741</v>
      </c>
      <c r="L386" s="125">
        <v>2.19</v>
      </c>
      <c r="M386" s="1247"/>
      <c r="N386" s="8"/>
      <c r="O386" s="9" t="str">
        <f t="shared" ref="O386:R390" si="662">IF(T386="","",T386/$M386-1)</f>
        <v/>
      </c>
      <c r="P386" s="9" t="str">
        <f t="shared" si="662"/>
        <v/>
      </c>
      <c r="Q386" s="9" t="str">
        <f t="shared" si="662"/>
        <v/>
      </c>
      <c r="R386" s="9" t="str">
        <f t="shared" si="662"/>
        <v/>
      </c>
      <c r="S386" s="8"/>
      <c r="T386" s="1190"/>
      <c r="U386" s="1225"/>
      <c r="V386" s="1225"/>
      <c r="W386" s="178"/>
      <c r="X386" s="8"/>
      <c r="Y386" s="1129" t="str">
        <f t="shared" si="655"/>
        <v/>
      </c>
      <c r="Z386" s="1130" t="str">
        <f t="shared" si="656"/>
        <v/>
      </c>
      <c r="AA386" s="1130" t="str">
        <f t="shared" si="657"/>
        <v/>
      </c>
      <c r="AB386" s="1154" t="str">
        <f t="shared" si="660"/>
        <v/>
      </c>
      <c r="AC386" s="8"/>
      <c r="AD386" s="1130"/>
    </row>
    <row r="387" spans="1:30" s="578" customFormat="1" ht="15.75" customHeight="1" x14ac:dyDescent="0.2">
      <c r="A387" s="171" t="s">
        <v>132</v>
      </c>
      <c r="B387" s="5" t="s">
        <v>2994</v>
      </c>
      <c r="C387" s="705"/>
      <c r="D387" s="694" t="e">
        <f>VLOOKUP(C387,'Items in Tally'!$A$2:$D$4982,2,FALSE)</f>
        <v>#N/A</v>
      </c>
      <c r="E387" s="705"/>
      <c r="F387" s="783">
        <v>38</v>
      </c>
      <c r="G387" s="5" t="s">
        <v>2332</v>
      </c>
      <c r="H387" s="1150">
        <v>1400</v>
      </c>
      <c r="I387" s="1150">
        <v>20</v>
      </c>
      <c r="J387" s="1150">
        <v>16</v>
      </c>
      <c r="K387" s="456">
        <v>45620</v>
      </c>
      <c r="L387" s="133">
        <v>2.08</v>
      </c>
      <c r="M387" s="1045">
        <v>206</v>
      </c>
      <c r="N387" s="5"/>
      <c r="O387" s="6">
        <f t="shared" si="662"/>
        <v>0.18932038834951448</v>
      </c>
      <c r="P387" s="6">
        <f t="shared" si="662"/>
        <v>0.16504854368932032</v>
      </c>
      <c r="Q387" s="6" t="str">
        <f t="shared" si="662"/>
        <v/>
      </c>
      <c r="R387" s="6" t="str">
        <f t="shared" si="662"/>
        <v/>
      </c>
      <c r="S387" s="5"/>
      <c r="T387" s="1152">
        <v>245</v>
      </c>
      <c r="U387" s="1148">
        <v>240</v>
      </c>
      <c r="V387" s="1148"/>
      <c r="W387" s="173"/>
      <c r="X387" s="5"/>
      <c r="Y387" s="1122">
        <f>IF(T387="","",CEILING(T387*1.01,1))</f>
        <v>248</v>
      </c>
      <c r="Z387" s="1150">
        <f>IF(U387="","",CEILING(U387*1.01,1))</f>
        <v>243</v>
      </c>
      <c r="AA387" s="1150" t="str">
        <f>IF(V387="","",CEILING(V387*1.01,1))</f>
        <v/>
      </c>
      <c r="AB387" s="1045" t="str">
        <f>IF(W387="","",CEILING(W387*1.015,1))</f>
        <v/>
      </c>
      <c r="AC387" s="5"/>
      <c r="AD387" s="1150"/>
    </row>
    <row r="388" spans="1:30" s="624" customFormat="1" ht="15.75" customHeight="1" x14ac:dyDescent="0.2">
      <c r="A388" s="536" t="s">
        <v>132</v>
      </c>
      <c r="B388" s="119" t="s">
        <v>2995</v>
      </c>
      <c r="C388" s="695" t="s">
        <v>2996</v>
      </c>
      <c r="D388" s="695" t="str">
        <f>VLOOKUP(C388,'Items in Tally'!$A$2:$D$4982,2,FALSE)</f>
        <v>35 PC</v>
      </c>
      <c r="E388" s="695"/>
      <c r="F388" s="782"/>
      <c r="G388" s="119" t="s">
        <v>2332</v>
      </c>
      <c r="H388" s="1157">
        <v>1400</v>
      </c>
      <c r="I388" s="1157">
        <v>20</v>
      </c>
      <c r="J388" s="1157">
        <v>16</v>
      </c>
      <c r="K388" s="585">
        <v>45497</v>
      </c>
      <c r="L388" s="586">
        <v>2.08</v>
      </c>
      <c r="M388" s="1255">
        <v>815</v>
      </c>
      <c r="N388" s="119"/>
      <c r="O388" s="120">
        <f t="shared" si="662"/>
        <v>0.25766871165644178</v>
      </c>
      <c r="P388" s="120">
        <f t="shared" si="662"/>
        <v>0.22699386503067487</v>
      </c>
      <c r="Q388" s="120" t="str">
        <f t="shared" si="662"/>
        <v/>
      </c>
      <c r="R388" s="120" t="str">
        <f t="shared" si="662"/>
        <v/>
      </c>
      <c r="S388" s="119"/>
      <c r="T388" s="1256">
        <v>1025</v>
      </c>
      <c r="U388" s="1257">
        <v>1000</v>
      </c>
      <c r="V388" s="1257"/>
      <c r="W388" s="589"/>
      <c r="X388" s="119"/>
      <c r="Y388" s="1159">
        <f t="shared" ref="Y388:Y391" si="663">IF(T388="","",CEILING(T388*1.01,1))</f>
        <v>1036</v>
      </c>
      <c r="Z388" s="1157">
        <f t="shared" ref="Z388:Z391" si="664">IF(U388="","",CEILING(U388*1.01,1))</f>
        <v>1010</v>
      </c>
      <c r="AA388" s="1157" t="str">
        <f t="shared" ref="AA388:AA391" si="665">IF(V388="","",CEILING(V388*1.01,1))</f>
        <v/>
      </c>
      <c r="AB388" s="539" t="str">
        <f t="shared" si="660"/>
        <v/>
      </c>
      <c r="AC388" s="119"/>
      <c r="AD388" s="1157"/>
    </row>
    <row r="389" spans="1:30" s="624" customFormat="1" ht="15.75" customHeight="1" x14ac:dyDescent="0.2">
      <c r="A389" s="536" t="s">
        <v>132</v>
      </c>
      <c r="B389" s="119" t="s">
        <v>2997</v>
      </c>
      <c r="C389" s="624" t="s">
        <v>2998</v>
      </c>
      <c r="D389" s="694" t="str">
        <f>VLOOKUP(C389,'Items in Tally'!$A$2:$D$4982,2,FALSE)</f>
        <v>36 PC</v>
      </c>
      <c r="F389" s="1155">
        <v>39</v>
      </c>
      <c r="G389" s="119" t="s">
        <v>2332</v>
      </c>
      <c r="H389" s="1157">
        <v>1300</v>
      </c>
      <c r="I389" s="1157">
        <v>20</v>
      </c>
      <c r="J389" s="1157">
        <v>16</v>
      </c>
      <c r="K389" s="585">
        <v>45497</v>
      </c>
      <c r="L389" s="586">
        <v>2.2000000000000002</v>
      </c>
      <c r="M389" s="1241"/>
      <c r="N389" s="119"/>
      <c r="O389" s="120" t="str">
        <f t="shared" si="662"/>
        <v/>
      </c>
      <c r="P389" s="120" t="str">
        <f t="shared" si="662"/>
        <v/>
      </c>
      <c r="Q389" s="120" t="str">
        <f t="shared" si="662"/>
        <v/>
      </c>
      <c r="R389" s="120" t="str">
        <f t="shared" si="662"/>
        <v/>
      </c>
      <c r="S389" s="119"/>
      <c r="T389" s="1249"/>
      <c r="U389" s="1242"/>
      <c r="V389" s="1242"/>
      <c r="W389" s="589"/>
      <c r="X389" s="119"/>
      <c r="Y389" s="1159" t="str">
        <f t="shared" si="663"/>
        <v/>
      </c>
      <c r="Z389" s="1157" t="str">
        <f t="shared" si="664"/>
        <v/>
      </c>
      <c r="AA389" s="1157" t="str">
        <f t="shared" si="665"/>
        <v/>
      </c>
      <c r="AB389" s="539" t="str">
        <f t="shared" ref="AB389:AB393" si="666">IF(W389="","",CEILING(W389*1.015,1))</f>
        <v/>
      </c>
      <c r="AC389" s="119"/>
      <c r="AD389" s="1157"/>
    </row>
    <row r="390" spans="1:30" s="624" customFormat="1" ht="15.75" customHeight="1" x14ac:dyDescent="0.2">
      <c r="A390" s="536" t="s">
        <v>132</v>
      </c>
      <c r="B390" s="119" t="s">
        <v>2999</v>
      </c>
      <c r="C390" s="624" t="s">
        <v>3000</v>
      </c>
      <c r="D390" s="694" t="str">
        <f>VLOOKUP(C390,'Items in Tally'!$A$2:$D$4982,2,FALSE)</f>
        <v>36 PC</v>
      </c>
      <c r="F390" s="1155">
        <v>39</v>
      </c>
      <c r="G390" s="119" t="s">
        <v>2332</v>
      </c>
      <c r="H390" s="1157">
        <v>1300</v>
      </c>
      <c r="I390" s="1157">
        <v>20</v>
      </c>
      <c r="J390" s="1157">
        <v>16</v>
      </c>
      <c r="K390" s="585">
        <v>45497</v>
      </c>
      <c r="L390" s="586">
        <v>2.2000000000000002</v>
      </c>
      <c r="M390" s="1241"/>
      <c r="N390" s="119"/>
      <c r="O390" s="120" t="str">
        <f t="shared" si="662"/>
        <v/>
      </c>
      <c r="P390" s="120" t="str">
        <f t="shared" si="662"/>
        <v/>
      </c>
      <c r="Q390" s="120" t="str">
        <f t="shared" si="662"/>
        <v/>
      </c>
      <c r="R390" s="120" t="str">
        <f t="shared" si="662"/>
        <v/>
      </c>
      <c r="S390" s="119"/>
      <c r="T390" s="1249"/>
      <c r="U390" s="1242"/>
      <c r="V390" s="1242"/>
      <c r="W390" s="589"/>
      <c r="X390" s="119"/>
      <c r="Y390" s="1159" t="str">
        <f t="shared" si="663"/>
        <v/>
      </c>
      <c r="Z390" s="1157" t="str">
        <f t="shared" si="664"/>
        <v/>
      </c>
      <c r="AA390" s="1157" t="str">
        <f t="shared" si="665"/>
        <v/>
      </c>
      <c r="AB390" s="539" t="str">
        <f t="shared" si="666"/>
        <v/>
      </c>
      <c r="AC390" s="119"/>
      <c r="AD390" s="1157"/>
    </row>
    <row r="391" spans="1:30" s="624" customFormat="1" ht="15.75" customHeight="1" x14ac:dyDescent="0.2">
      <c r="A391" s="536" t="s">
        <v>132</v>
      </c>
      <c r="B391" s="119" t="s">
        <v>3001</v>
      </c>
      <c r="C391" s="624" t="s">
        <v>3002</v>
      </c>
      <c r="D391" s="694" t="str">
        <f>VLOOKUP(C391,'Items in Tally'!$A$2:$D$4982,2,FALSE)</f>
        <v>36 PC</v>
      </c>
      <c r="F391" s="1155">
        <v>39</v>
      </c>
      <c r="G391" s="119" t="s">
        <v>2332</v>
      </c>
      <c r="H391" s="1157">
        <v>1300</v>
      </c>
      <c r="I391" s="1157">
        <v>20</v>
      </c>
      <c r="J391" s="1157">
        <v>16</v>
      </c>
      <c r="K391" s="585">
        <v>45497</v>
      </c>
      <c r="L391" s="586">
        <v>2.2000000000000002</v>
      </c>
      <c r="M391" s="1241"/>
      <c r="N391" s="119"/>
      <c r="O391" s="120" t="str">
        <f t="shared" ref="O391:O395" si="667">IF(T391="","",T391/$M391-1)</f>
        <v/>
      </c>
      <c r="P391" s="120" t="str">
        <f t="shared" ref="P391:P395" si="668">IF(U391="","",U391/$M391-1)</f>
        <v/>
      </c>
      <c r="Q391" s="120" t="str">
        <f t="shared" ref="Q391:Q395" si="669">IF(V391="","",V391/$M391-1)</f>
        <v/>
      </c>
      <c r="R391" s="120" t="str">
        <f t="shared" ref="R391:R395" si="670">IF(W391="","",W391/$M391-1)</f>
        <v/>
      </c>
      <c r="S391" s="119"/>
      <c r="T391" s="1249"/>
      <c r="U391" s="1242"/>
      <c r="V391" s="1242"/>
      <c r="W391" s="589"/>
      <c r="X391" s="119"/>
      <c r="Y391" s="1159" t="str">
        <f t="shared" si="663"/>
        <v/>
      </c>
      <c r="Z391" s="1157" t="str">
        <f t="shared" si="664"/>
        <v/>
      </c>
      <c r="AA391" s="1157" t="str">
        <f t="shared" si="665"/>
        <v/>
      </c>
      <c r="AB391" s="539" t="str">
        <f t="shared" si="666"/>
        <v/>
      </c>
      <c r="AC391" s="119"/>
      <c r="AD391" s="1157"/>
    </row>
    <row r="392" spans="1:30" s="652" customFormat="1" ht="15.75" customHeight="1" x14ac:dyDescent="0.2">
      <c r="A392" s="649" t="s">
        <v>132</v>
      </c>
      <c r="B392" s="650" t="s">
        <v>3003</v>
      </c>
      <c r="C392" s="709"/>
      <c r="D392" s="694" t="e">
        <f>VLOOKUP(C392,'Items in Tally'!$A$2:$D$4982,2,FALSE)</f>
        <v>#N/A</v>
      </c>
      <c r="E392" s="709"/>
      <c r="F392" s="781">
        <v>1</v>
      </c>
      <c r="G392" s="650" t="s">
        <v>2332</v>
      </c>
      <c r="H392" s="823">
        <v>1400</v>
      </c>
      <c r="I392" s="823">
        <v>20</v>
      </c>
      <c r="J392" s="823">
        <v>16</v>
      </c>
      <c r="K392" s="680">
        <v>45682</v>
      </c>
      <c r="L392" s="681">
        <v>5.4</v>
      </c>
      <c r="M392" s="824">
        <v>569</v>
      </c>
      <c r="N392" s="650"/>
      <c r="O392" s="651">
        <f t="shared" ref="O392" si="671">IF(T392="","",T392/$M392-1)</f>
        <v>0.23022847100175747</v>
      </c>
      <c r="P392" s="651" t="str">
        <f t="shared" ref="P392" si="672">IF(U392="","",U392/$M392-1)</f>
        <v/>
      </c>
      <c r="Q392" s="651" t="str">
        <f t="shared" ref="Q392" si="673">IF(V392="","",V392/$M392-1)</f>
        <v/>
      </c>
      <c r="R392" s="651" t="str">
        <f t="shared" ref="R392" si="674">IF(W392="","",W392/$M392-1)</f>
        <v/>
      </c>
      <c r="S392" s="650"/>
      <c r="T392" s="827">
        <v>700</v>
      </c>
      <c r="U392" s="827"/>
      <c r="V392" s="827"/>
      <c r="W392" s="669"/>
      <c r="X392" s="650"/>
      <c r="Y392" s="826">
        <f>IF(T392="","",CEILING(T392*1.01,1))</f>
        <v>707</v>
      </c>
      <c r="Z392" s="823" t="str">
        <f t="shared" ref="Z392" si="675">IF(U392="","",CEILING(U392*1.015,1))</f>
        <v/>
      </c>
      <c r="AA392" s="823" t="str">
        <f t="shared" ref="AA392" si="676">IF(V392="","",CEILING(V392*1.015,1))</f>
        <v/>
      </c>
      <c r="AB392" s="809" t="str">
        <f t="shared" ref="AB392" si="677">IF(W392="","",CEILING(W392*1.015,1))</f>
        <v/>
      </c>
      <c r="AC392" s="650"/>
      <c r="AD392" s="823"/>
    </row>
    <row r="393" spans="1:30" s="578" customFormat="1" ht="16" x14ac:dyDescent="0.2">
      <c r="A393" s="171" t="s">
        <v>132</v>
      </c>
      <c r="B393" s="5" t="s">
        <v>3004</v>
      </c>
      <c r="C393" s="705" t="s">
        <v>3005</v>
      </c>
      <c r="D393" s="701" t="str">
        <f>VLOOKUP(C393,'Items in Tally'!$A$2:$D$4982,2,FALSE)</f>
        <v>1 PC</v>
      </c>
      <c r="E393" s="705"/>
      <c r="F393" s="783"/>
      <c r="G393" s="5" t="s">
        <v>2332</v>
      </c>
      <c r="H393" s="1150">
        <v>1400</v>
      </c>
      <c r="I393" s="1150">
        <v>20</v>
      </c>
      <c r="J393" s="1150">
        <v>16</v>
      </c>
      <c r="K393" s="456">
        <v>45741</v>
      </c>
      <c r="L393" s="133">
        <v>5.2</v>
      </c>
      <c r="M393" s="1233">
        <v>2240</v>
      </c>
      <c r="N393" s="5"/>
      <c r="O393" s="6">
        <f t="shared" si="667"/>
        <v>0.29464285714285721</v>
      </c>
      <c r="P393" s="6">
        <f t="shared" si="668"/>
        <v>0.25</v>
      </c>
      <c r="Q393" s="6" t="str">
        <f t="shared" si="669"/>
        <v/>
      </c>
      <c r="R393" s="6" t="str">
        <f t="shared" si="670"/>
        <v/>
      </c>
      <c r="S393" s="5"/>
      <c r="T393" s="1235">
        <v>2900</v>
      </c>
      <c r="U393" s="1227">
        <v>2800</v>
      </c>
      <c r="V393" s="1227"/>
      <c r="W393" s="173"/>
      <c r="X393" s="5"/>
      <c r="Y393" s="1236">
        <f>IF(T393="","",CEILING(T393*1.01,1))</f>
        <v>2929</v>
      </c>
      <c r="Z393" s="1231">
        <f t="shared" ref="Z393" si="678">IF(U393="","",CEILING(U393*1.015,1))</f>
        <v>2842</v>
      </c>
      <c r="AA393" s="1231" t="str">
        <f t="shared" ref="AA393" si="679">IF(V393="","",CEILING(V393*1.015,1))</f>
        <v/>
      </c>
      <c r="AB393" s="1045" t="str">
        <f t="shared" si="666"/>
        <v/>
      </c>
      <c r="AC393" s="5"/>
      <c r="AD393" s="1150"/>
    </row>
    <row r="394" spans="1:30" s="578" customFormat="1" ht="15.75" customHeight="1" x14ac:dyDescent="0.2">
      <c r="A394" s="171" t="s">
        <v>132</v>
      </c>
      <c r="B394" s="5" t="s">
        <v>3006</v>
      </c>
      <c r="C394" s="578" t="s">
        <v>3007</v>
      </c>
      <c r="D394" s="694" t="str">
        <f>VLOOKUP(C394,'Items in Tally'!$A$2:$D$4982,2,FALSE)</f>
        <v> </v>
      </c>
      <c r="E394" s="578">
        <v>30</v>
      </c>
      <c r="F394" s="1149">
        <v>33</v>
      </c>
      <c r="G394" s="5" t="s">
        <v>2332</v>
      </c>
      <c r="H394" s="1150">
        <v>1300</v>
      </c>
      <c r="I394" s="1150">
        <v>20</v>
      </c>
      <c r="J394" s="1150">
        <v>16</v>
      </c>
      <c r="K394" s="456">
        <v>45741</v>
      </c>
      <c r="L394" s="133">
        <v>5.2</v>
      </c>
      <c r="M394" s="1234"/>
      <c r="N394" s="5"/>
      <c r="O394" s="6" t="str">
        <f t="shared" si="667"/>
        <v/>
      </c>
      <c r="P394" s="6" t="str">
        <f t="shared" si="668"/>
        <v/>
      </c>
      <c r="Q394" s="6" t="str">
        <f t="shared" si="669"/>
        <v/>
      </c>
      <c r="R394" s="6" t="str">
        <f t="shared" si="670"/>
        <v/>
      </c>
      <c r="S394" s="5"/>
      <c r="T394" s="1236"/>
      <c r="U394" s="1228"/>
      <c r="V394" s="1228"/>
      <c r="W394" s="173"/>
      <c r="X394" s="5"/>
      <c r="Y394" s="1237"/>
      <c r="Z394" s="1232"/>
      <c r="AA394" s="1232"/>
      <c r="AB394" s="1045" t="str">
        <f t="shared" ref="AB394:AB396" si="680">IF(W394="","",CEILING(W394*1.015,1))</f>
        <v/>
      </c>
      <c r="AC394" s="5"/>
      <c r="AD394" s="1150"/>
    </row>
    <row r="395" spans="1:30" s="578" customFormat="1" ht="15.75" customHeight="1" x14ac:dyDescent="0.2">
      <c r="A395" s="171" t="s">
        <v>132</v>
      </c>
      <c r="B395" s="5" t="s">
        <v>3008</v>
      </c>
      <c r="C395" s="578" t="s">
        <v>3009</v>
      </c>
      <c r="D395" s="694" t="str">
        <f>VLOOKUP(C395,'Items in Tally'!$A$2:$D$4982,2,FALSE)</f>
        <v> </v>
      </c>
      <c r="E395" s="578">
        <v>30</v>
      </c>
      <c r="F395" s="1149">
        <v>33</v>
      </c>
      <c r="G395" s="5" t="s">
        <v>2332</v>
      </c>
      <c r="H395" s="1150">
        <v>1300</v>
      </c>
      <c r="I395" s="1150">
        <v>20</v>
      </c>
      <c r="J395" s="1150">
        <v>16</v>
      </c>
      <c r="K395" s="456">
        <v>45741</v>
      </c>
      <c r="L395" s="133">
        <v>5.2</v>
      </c>
      <c r="M395" s="1234"/>
      <c r="N395" s="5"/>
      <c r="O395" s="6" t="str">
        <f t="shared" si="667"/>
        <v/>
      </c>
      <c r="P395" s="6" t="str">
        <f t="shared" si="668"/>
        <v/>
      </c>
      <c r="Q395" s="6" t="str">
        <f t="shared" si="669"/>
        <v/>
      </c>
      <c r="R395" s="6" t="str">
        <f t="shared" si="670"/>
        <v/>
      </c>
      <c r="S395" s="5"/>
      <c r="T395" s="1236"/>
      <c r="U395" s="1228"/>
      <c r="V395" s="1228"/>
      <c r="W395" s="173"/>
      <c r="X395" s="5"/>
      <c r="Y395" s="1237"/>
      <c r="Z395" s="1232"/>
      <c r="AA395" s="1232"/>
      <c r="AB395" s="1045" t="str">
        <f t="shared" si="680"/>
        <v/>
      </c>
      <c r="AC395" s="5"/>
      <c r="AD395" s="1150"/>
    </row>
    <row r="396" spans="1:30" s="578" customFormat="1" ht="15.75" customHeight="1" x14ac:dyDescent="0.2">
      <c r="A396" s="171" t="s">
        <v>132</v>
      </c>
      <c r="B396" s="5" t="s">
        <v>3010</v>
      </c>
      <c r="C396" s="578" t="s">
        <v>3011</v>
      </c>
      <c r="D396" s="694" t="str">
        <f>VLOOKUP(C396,'Items in Tally'!$A$2:$D$4982,2,FALSE)</f>
        <v> </v>
      </c>
      <c r="E396" s="578">
        <v>30</v>
      </c>
      <c r="F396" s="1149">
        <v>33</v>
      </c>
      <c r="G396" s="5" t="s">
        <v>2332</v>
      </c>
      <c r="H396" s="1150">
        <v>1300</v>
      </c>
      <c r="I396" s="1150">
        <v>20</v>
      </c>
      <c r="J396" s="1150">
        <v>16</v>
      </c>
      <c r="K396" s="456">
        <v>45741</v>
      </c>
      <c r="L396" s="133">
        <v>5.2</v>
      </c>
      <c r="M396" s="1234"/>
      <c r="N396" s="5"/>
      <c r="O396" s="6" t="str">
        <f t="shared" ref="O396" si="681">IF(T396="","",T396/$M396-1)</f>
        <v/>
      </c>
      <c r="P396" s="6" t="str">
        <f t="shared" ref="P396" si="682">IF(U396="","",U396/$M396-1)</f>
        <v/>
      </c>
      <c r="Q396" s="6" t="str">
        <f t="shared" ref="Q396" si="683">IF(V396="","",V396/$M396-1)</f>
        <v/>
      </c>
      <c r="R396" s="6" t="str">
        <f t="shared" ref="R396" si="684">IF(W396="","",W396/$M396-1)</f>
        <v/>
      </c>
      <c r="S396" s="5"/>
      <c r="T396" s="1236"/>
      <c r="U396" s="1228"/>
      <c r="V396" s="1228"/>
      <c r="W396" s="173"/>
      <c r="X396" s="5"/>
      <c r="Y396" s="1237"/>
      <c r="Z396" s="1232"/>
      <c r="AA396" s="1232"/>
      <c r="AB396" s="1045" t="str">
        <f t="shared" si="680"/>
        <v/>
      </c>
      <c r="AC396" s="5"/>
      <c r="AD396" s="1150"/>
    </row>
    <row r="397" spans="1:30" s="577" customFormat="1" ht="15.75" customHeight="1" x14ac:dyDescent="0.2">
      <c r="A397" s="175" t="s">
        <v>132</v>
      </c>
      <c r="B397" s="8" t="s">
        <v>3012</v>
      </c>
      <c r="C397" s="695" t="s">
        <v>3013</v>
      </c>
      <c r="D397" s="695" t="str">
        <f>VLOOKUP(C397,'Items in Tally'!$A$2:$D$4982,2,FALSE)</f>
        <v>12 PC</v>
      </c>
      <c r="E397" s="695"/>
      <c r="F397" s="782">
        <v>105</v>
      </c>
      <c r="G397" s="8" t="s">
        <v>2327</v>
      </c>
      <c r="H397" s="1130">
        <v>8000</v>
      </c>
      <c r="I397" s="1130">
        <v>10</v>
      </c>
      <c r="J397" s="1130">
        <v>14</v>
      </c>
      <c r="K397" s="459">
        <v>45741</v>
      </c>
      <c r="L397" s="125">
        <v>2.86</v>
      </c>
      <c r="M397" s="1154">
        <v>291</v>
      </c>
      <c r="N397" s="8"/>
      <c r="O397" s="9">
        <f t="shared" ref="O397:R397" si="685">IF(T397="","",T397/$M397-1)</f>
        <v>0.18556701030927836</v>
      </c>
      <c r="P397" s="9" t="str">
        <f t="shared" si="685"/>
        <v/>
      </c>
      <c r="Q397" s="9">
        <f t="shared" si="685"/>
        <v>0.134020618556701</v>
      </c>
      <c r="R397" s="9" t="str">
        <f t="shared" si="685"/>
        <v/>
      </c>
      <c r="S397" s="8"/>
      <c r="T397" s="1134">
        <v>345</v>
      </c>
      <c r="U397" s="1131"/>
      <c r="V397" s="1131">
        <v>330</v>
      </c>
      <c r="W397" s="178"/>
      <c r="X397" s="8"/>
      <c r="Y397" s="1129">
        <f t="shared" ref="Y397:AB399" si="686">IF(T397="","",CEILING(T397*1.01,1))</f>
        <v>349</v>
      </c>
      <c r="Z397" s="1130" t="str">
        <f t="shared" si="686"/>
        <v/>
      </c>
      <c r="AA397" s="1130">
        <f t="shared" si="686"/>
        <v>334</v>
      </c>
      <c r="AB397" s="1154" t="str">
        <f t="shared" si="686"/>
        <v/>
      </c>
      <c r="AC397" s="8"/>
      <c r="AD397" s="1130"/>
    </row>
    <row r="398" spans="1:30" s="578" customFormat="1" ht="15.75" customHeight="1" x14ac:dyDescent="0.2">
      <c r="A398" s="171" t="s">
        <v>132</v>
      </c>
      <c r="B398" s="5" t="s">
        <v>3012</v>
      </c>
      <c r="C398" s="705" t="s">
        <v>3014</v>
      </c>
      <c r="D398" s="701" t="str">
        <f>VLOOKUP(C398,'Items in Tally'!$A$2:$D$4982,2,FALSE)</f>
        <v> </v>
      </c>
      <c r="E398" s="705">
        <v>50</v>
      </c>
      <c r="F398" s="783">
        <v>29</v>
      </c>
      <c r="G398" s="5" t="s">
        <v>2332</v>
      </c>
      <c r="H398" s="1150">
        <v>8000</v>
      </c>
      <c r="I398" s="1150">
        <v>10</v>
      </c>
      <c r="J398" s="1150">
        <v>19</v>
      </c>
      <c r="K398" s="456">
        <v>45682</v>
      </c>
      <c r="L398" s="133">
        <v>3.05</v>
      </c>
      <c r="M398" s="1045">
        <v>321</v>
      </c>
      <c r="N398" s="5"/>
      <c r="O398" s="6">
        <f t="shared" ref="O398" si="687">IF(T398="","",T398/$M398-1)</f>
        <v>0.13707165109034269</v>
      </c>
      <c r="P398" s="6" t="str">
        <f t="shared" ref="P398" si="688">IF(U398="","",U398/$M398-1)</f>
        <v/>
      </c>
      <c r="Q398" s="6">
        <f t="shared" ref="Q398" si="689">IF(V398="","",V398/$M398-1)</f>
        <v>0.10591900311526481</v>
      </c>
      <c r="R398" s="6" t="str">
        <f t="shared" ref="R398" si="690">IF(W398="","",W398/$M398-1)</f>
        <v/>
      </c>
      <c r="S398" s="5"/>
      <c r="T398" s="1152">
        <v>365</v>
      </c>
      <c r="U398" s="1148"/>
      <c r="V398" s="1148">
        <v>355</v>
      </c>
      <c r="W398" s="173"/>
      <c r="X398" s="5"/>
      <c r="Y398" s="1122">
        <f t="shared" si="686"/>
        <v>369</v>
      </c>
      <c r="Z398" s="1150" t="str">
        <f t="shared" si="686"/>
        <v/>
      </c>
      <c r="AA398" s="1150">
        <f t="shared" si="686"/>
        <v>359</v>
      </c>
      <c r="AB398" s="1045" t="str">
        <f t="shared" si="686"/>
        <v/>
      </c>
      <c r="AC398" s="5"/>
      <c r="AD398" s="1150"/>
    </row>
    <row r="399" spans="1:30" s="578" customFormat="1" ht="15.75" customHeight="1" x14ac:dyDescent="0.2">
      <c r="A399" s="171" t="s">
        <v>132</v>
      </c>
      <c r="B399" s="5" t="s">
        <v>3015</v>
      </c>
      <c r="C399" s="705" t="s">
        <v>3016</v>
      </c>
      <c r="D399" s="705" t="str">
        <f>VLOOKUP(C399,'Items in Tally'!$A$2:$D$4982,2,FALSE)</f>
        <v> </v>
      </c>
      <c r="E399" s="705"/>
      <c r="F399" s="783"/>
      <c r="G399" s="5" t="s">
        <v>2332</v>
      </c>
      <c r="H399" s="1150">
        <v>50000</v>
      </c>
      <c r="I399" s="1150">
        <v>10</v>
      </c>
      <c r="J399" s="1150">
        <v>16</v>
      </c>
      <c r="K399" s="456">
        <v>44856</v>
      </c>
      <c r="L399" s="133">
        <v>4.5999999999999996</v>
      </c>
      <c r="M399" s="1045">
        <v>402</v>
      </c>
      <c r="N399" s="5"/>
      <c r="O399" s="6">
        <f t="shared" ref="O399:R399" si="691">IF(T399="","",T399/$M399-1)</f>
        <v>0.15671641791044766</v>
      </c>
      <c r="P399" s="6" t="str">
        <f t="shared" si="691"/>
        <v/>
      </c>
      <c r="Q399" s="6" t="str">
        <f t="shared" si="691"/>
        <v/>
      </c>
      <c r="R399" s="6" t="str">
        <f t="shared" si="691"/>
        <v/>
      </c>
      <c r="S399" s="5"/>
      <c r="T399" s="1152">
        <v>465</v>
      </c>
      <c r="U399" s="1148"/>
      <c r="V399" s="1148"/>
      <c r="W399" s="173"/>
      <c r="X399" s="5"/>
      <c r="Y399" s="1122">
        <f t="shared" si="686"/>
        <v>470</v>
      </c>
      <c r="Z399" s="1150" t="str">
        <f t="shared" si="686"/>
        <v/>
      </c>
      <c r="AA399" s="1150" t="str">
        <f t="shared" si="686"/>
        <v/>
      </c>
      <c r="AB399" s="1045" t="str">
        <f t="shared" si="686"/>
        <v/>
      </c>
      <c r="AC399" s="5"/>
      <c r="AD399" s="1150"/>
    </row>
    <row r="400" spans="1:30" s="578" customFormat="1" ht="15.75" customHeight="1" x14ac:dyDescent="0.2">
      <c r="A400" s="171" t="s">
        <v>132</v>
      </c>
      <c r="B400" s="5" t="s">
        <v>3017</v>
      </c>
      <c r="C400" s="705" t="s">
        <v>3018</v>
      </c>
      <c r="D400" s="705" t="str">
        <f>VLOOKUP(C400,'Items in Tally'!$A$2:$D$4982,2,FALSE)</f>
        <v> </v>
      </c>
      <c r="E400" s="705"/>
      <c r="F400" s="783"/>
      <c r="G400" s="5" t="s">
        <v>2327</v>
      </c>
      <c r="H400" s="1150">
        <v>2500</v>
      </c>
      <c r="I400" s="1150">
        <v>20</v>
      </c>
      <c r="J400" s="1150">
        <v>21</v>
      </c>
      <c r="K400" s="456">
        <v>44501</v>
      </c>
      <c r="L400" s="133">
        <v>2.4500000000000002</v>
      </c>
      <c r="M400" s="1045"/>
      <c r="N400" s="5"/>
      <c r="O400" s="6" t="str">
        <f t="shared" ref="O400:R400" si="692">IF(T400="","",T400/$M400-1)</f>
        <v/>
      </c>
      <c r="P400" s="6" t="str">
        <f t="shared" si="692"/>
        <v/>
      </c>
      <c r="Q400" s="6" t="str">
        <f t="shared" si="692"/>
        <v/>
      </c>
      <c r="R400" s="6" t="str">
        <f t="shared" si="692"/>
        <v/>
      </c>
      <c r="S400" s="5"/>
      <c r="T400" s="1152"/>
      <c r="U400" s="1148"/>
      <c r="V400" s="1148"/>
      <c r="W400" s="173"/>
      <c r="X400" s="5"/>
      <c r="Y400" s="1122" t="str">
        <f t="shared" ref="Y400:AB400" si="693">IF(T400="","",CEILING(T400*1.015,1))</f>
        <v/>
      </c>
      <c r="Z400" s="1150" t="str">
        <f t="shared" si="693"/>
        <v/>
      </c>
      <c r="AA400" s="1150" t="str">
        <f t="shared" si="693"/>
        <v/>
      </c>
      <c r="AB400" s="1045" t="str">
        <f t="shared" si="693"/>
        <v/>
      </c>
      <c r="AC400" s="5"/>
      <c r="AD400" s="1150"/>
    </row>
    <row r="401" spans="1:30" s="577" customFormat="1" ht="15.75" customHeight="1" x14ac:dyDescent="0.2">
      <c r="A401" s="175" t="s">
        <v>3019</v>
      </c>
      <c r="B401" s="8" t="s">
        <v>3020</v>
      </c>
      <c r="C401" s="695" t="s">
        <v>3021</v>
      </c>
      <c r="D401" s="695" t="str">
        <f>VLOOKUP(C401,'Items in Tally'!$A$2:$D$4982,2,FALSE)</f>
        <v>54 PC</v>
      </c>
      <c r="E401" s="695">
        <v>15</v>
      </c>
      <c r="F401" s="782">
        <v>68</v>
      </c>
      <c r="G401" s="8" t="s">
        <v>2327</v>
      </c>
      <c r="H401" s="1130">
        <v>2600</v>
      </c>
      <c r="I401" s="1130">
        <v>18</v>
      </c>
      <c r="J401" s="1130">
        <v>16</v>
      </c>
      <c r="K401" s="459">
        <v>45772</v>
      </c>
      <c r="L401" s="125">
        <v>1.88</v>
      </c>
      <c r="M401" s="1154">
        <v>192</v>
      </c>
      <c r="N401" s="8"/>
      <c r="O401" s="9">
        <f t="shared" ref="O401:R401" si="694">IF(T401="","",T401/$M401-1)</f>
        <v>0.27604166666666674</v>
      </c>
      <c r="P401" s="9">
        <f t="shared" si="694"/>
        <v>0.25</v>
      </c>
      <c r="Q401" s="9">
        <f t="shared" si="694"/>
        <v>0.22395833333333326</v>
      </c>
      <c r="R401" s="9" t="str">
        <f t="shared" si="694"/>
        <v/>
      </c>
      <c r="S401" s="8"/>
      <c r="T401" s="1134">
        <v>245</v>
      </c>
      <c r="U401" s="1131">
        <v>240</v>
      </c>
      <c r="V401" s="1131">
        <v>235</v>
      </c>
      <c r="W401" s="178"/>
      <c r="X401" s="8"/>
      <c r="Y401" s="1129">
        <f t="shared" ref="Y401:AB402" si="695">IF(T401="","",CEILING(T401*1.01,1))</f>
        <v>248</v>
      </c>
      <c r="Z401" s="1130">
        <f t="shared" si="695"/>
        <v>243</v>
      </c>
      <c r="AA401" s="1130">
        <f t="shared" si="695"/>
        <v>238</v>
      </c>
      <c r="AB401" s="1154" t="str">
        <f t="shared" si="695"/>
        <v/>
      </c>
      <c r="AC401" s="8"/>
      <c r="AD401" s="1130"/>
    </row>
    <row r="402" spans="1:30" s="577" customFormat="1" ht="15.75" customHeight="1" x14ac:dyDescent="0.2">
      <c r="A402" s="175" t="s">
        <v>132</v>
      </c>
      <c r="B402" s="8" t="s">
        <v>3022</v>
      </c>
      <c r="C402" s="695" t="s">
        <v>3023</v>
      </c>
      <c r="D402" s="695" t="str">
        <f>VLOOKUP(C402,'Items in Tally'!$A$2:$D$4982,2,FALSE)</f>
        <v>25 PC</v>
      </c>
      <c r="E402" s="695">
        <v>20</v>
      </c>
      <c r="F402" s="782">
        <v>28</v>
      </c>
      <c r="G402" s="8" t="s">
        <v>2332</v>
      </c>
      <c r="H402" s="1130">
        <v>12000</v>
      </c>
      <c r="I402" s="1130">
        <v>10</v>
      </c>
      <c r="J402" s="1130">
        <v>19</v>
      </c>
      <c r="K402" s="459">
        <v>45650</v>
      </c>
      <c r="L402" s="125">
        <v>2.9</v>
      </c>
      <c r="M402" s="1154">
        <v>270</v>
      </c>
      <c r="N402" s="8"/>
      <c r="O402" s="9">
        <f t="shared" ref="O402:R402" si="696">IF(T402="","",T402/$M402-1)</f>
        <v>0.16666666666666674</v>
      </c>
      <c r="P402" s="9" t="str">
        <f t="shared" si="696"/>
        <v/>
      </c>
      <c r="Q402" s="9">
        <f t="shared" si="696"/>
        <v>0.12962962962962954</v>
      </c>
      <c r="R402" s="9" t="str">
        <f t="shared" si="696"/>
        <v/>
      </c>
      <c r="S402" s="8"/>
      <c r="T402" s="1134">
        <v>315</v>
      </c>
      <c r="U402" s="1131"/>
      <c r="V402" s="1131">
        <v>305</v>
      </c>
      <c r="W402" s="178"/>
      <c r="X402" s="8"/>
      <c r="Y402" s="1129">
        <f t="shared" si="695"/>
        <v>319</v>
      </c>
      <c r="Z402" s="1130" t="str">
        <f t="shared" si="695"/>
        <v/>
      </c>
      <c r="AA402" s="1130">
        <f t="shared" si="695"/>
        <v>309</v>
      </c>
      <c r="AB402" s="1154" t="str">
        <f t="shared" si="695"/>
        <v/>
      </c>
      <c r="AC402" s="8"/>
      <c r="AD402" s="1130"/>
    </row>
    <row r="403" spans="1:30" s="578" customFormat="1" ht="15.75" customHeight="1" x14ac:dyDescent="0.2">
      <c r="A403" s="171" t="s">
        <v>132</v>
      </c>
      <c r="B403" s="5" t="s">
        <v>3024</v>
      </c>
      <c r="C403" s="578" t="s">
        <v>3025</v>
      </c>
      <c r="D403" s="701" t="str">
        <f>VLOOKUP(C403,'Items in Tally'!$A$2:$D$4982,2,FALSE)</f>
        <v>1 PC</v>
      </c>
      <c r="F403" s="1149"/>
      <c r="G403" s="5" t="s">
        <v>2332</v>
      </c>
      <c r="H403" s="1150">
        <v>3000</v>
      </c>
      <c r="I403" s="1150">
        <v>12</v>
      </c>
      <c r="J403" s="1150">
        <v>20</v>
      </c>
      <c r="K403" s="456">
        <v>45559</v>
      </c>
      <c r="L403" s="133">
        <v>13.5</v>
      </c>
      <c r="M403" s="1045">
        <v>1200</v>
      </c>
      <c r="N403" s="5"/>
      <c r="O403" s="6"/>
      <c r="P403" s="6"/>
      <c r="Q403" s="6"/>
      <c r="R403" s="6"/>
      <c r="S403" s="5"/>
      <c r="T403" s="1152">
        <v>1000</v>
      </c>
      <c r="U403" s="1148"/>
      <c r="V403" s="1148">
        <v>900</v>
      </c>
      <c r="W403" s="173"/>
      <c r="X403" s="5"/>
      <c r="Y403" s="1122"/>
      <c r="Z403" s="1150"/>
      <c r="AA403" s="1150"/>
      <c r="AB403" s="1045"/>
      <c r="AC403" s="5"/>
      <c r="AD403" s="1150"/>
    </row>
    <row r="404" spans="1:30" s="652" customFormat="1" ht="15.75" customHeight="1" x14ac:dyDescent="0.2">
      <c r="A404" s="649" t="s">
        <v>3026</v>
      </c>
      <c r="B404" s="650" t="s">
        <v>3027</v>
      </c>
      <c r="C404" s="652" t="s">
        <v>3028</v>
      </c>
      <c r="D404" s="790" t="str">
        <f>VLOOKUP(C404,'Items in Tally'!$A$2:$D$4982,2,FALSE)</f>
        <v> </v>
      </c>
      <c r="E404" s="652">
        <v>140</v>
      </c>
      <c r="F404" s="1100">
        <v>36</v>
      </c>
      <c r="G404" s="650" t="s">
        <v>2332</v>
      </c>
      <c r="H404" s="823">
        <v>6000</v>
      </c>
      <c r="I404" s="823"/>
      <c r="J404" s="823"/>
      <c r="K404" s="680">
        <v>45741</v>
      </c>
      <c r="L404" s="681">
        <v>2.95</v>
      </c>
      <c r="M404" s="809">
        <v>303</v>
      </c>
      <c r="N404" s="650"/>
      <c r="O404" s="651"/>
      <c r="P404" s="651"/>
      <c r="Q404" s="651"/>
      <c r="R404" s="651"/>
      <c r="S404" s="650"/>
      <c r="T404" s="825">
        <v>435</v>
      </c>
      <c r="U404" s="827"/>
      <c r="V404" s="827">
        <v>425</v>
      </c>
      <c r="W404" s="669"/>
      <c r="X404" s="650"/>
      <c r="Y404" s="826">
        <f>IF(T404="","",CEILING(T404*1.01,1))</f>
        <v>440</v>
      </c>
      <c r="Z404" s="823" t="str">
        <f>IF(U404="","",CEILING(U404*1.01,1))</f>
        <v/>
      </c>
      <c r="AA404" s="823">
        <f>IF(V404="","",CEILING(V404*1.01,1))</f>
        <v>430</v>
      </c>
      <c r="AB404" s="809" t="str">
        <f>IF(W404="","",CEILING(W404*1.01,1))</f>
        <v/>
      </c>
      <c r="AC404" s="650"/>
      <c r="AD404" s="823"/>
    </row>
    <row r="405" spans="1:30" s="1103" customFormat="1" ht="15.75" customHeight="1" x14ac:dyDescent="0.2">
      <c r="A405" s="1101" t="s">
        <v>132</v>
      </c>
      <c r="B405" s="1102" t="s">
        <v>3029</v>
      </c>
      <c r="C405" s="1103" t="s">
        <v>3030</v>
      </c>
      <c r="D405" s="790" t="str">
        <f>VLOOKUP(C405,'Items in Tally'!$A$2:$D$4982,2,FALSE)</f>
        <v> </v>
      </c>
      <c r="F405" s="1104"/>
      <c r="G405" s="1102" t="s">
        <v>2332</v>
      </c>
      <c r="H405" s="1105">
        <v>9000</v>
      </c>
      <c r="I405" s="1105">
        <v>10</v>
      </c>
      <c r="J405" s="1105">
        <v>20</v>
      </c>
      <c r="K405" s="1106">
        <v>45620</v>
      </c>
      <c r="L405" s="1107">
        <v>12</v>
      </c>
      <c r="M405" s="1108">
        <v>1134</v>
      </c>
      <c r="N405" s="1102"/>
      <c r="O405" s="1109"/>
      <c r="P405" s="1109"/>
      <c r="Q405" s="1109"/>
      <c r="R405" s="1109"/>
      <c r="S405" s="1102"/>
      <c r="T405" s="1110">
        <v>1500</v>
      </c>
      <c r="U405" s="1111"/>
      <c r="V405" s="1111">
        <v>1400</v>
      </c>
      <c r="W405" s="1112"/>
      <c r="X405" s="1102"/>
      <c r="Y405" s="1113"/>
      <c r="Z405" s="1105"/>
      <c r="AA405" s="1105"/>
      <c r="AB405" s="1108"/>
      <c r="AC405" s="1102"/>
      <c r="AD405" s="1105"/>
    </row>
    <row r="406" spans="1:30" s="578" customFormat="1" ht="15.75" customHeight="1" x14ac:dyDescent="0.2">
      <c r="A406" s="171" t="s">
        <v>132</v>
      </c>
      <c r="B406" s="5" t="s">
        <v>3031</v>
      </c>
      <c r="C406" s="578" t="s">
        <v>3032</v>
      </c>
      <c r="D406" s="701" t="str">
        <f>VLOOKUP(C406,'Items in Tally'!$A$2:$D$4982,2,FALSE)</f>
        <v>1 PC</v>
      </c>
      <c r="E406" s="578">
        <v>15</v>
      </c>
      <c r="F406" s="1149">
        <v>33</v>
      </c>
      <c r="G406" s="5" t="s">
        <v>2332</v>
      </c>
      <c r="H406" s="1150">
        <v>15000</v>
      </c>
      <c r="I406" s="1150">
        <v>12</v>
      </c>
      <c r="J406" s="1150">
        <v>18</v>
      </c>
      <c r="K406" s="456">
        <v>45650</v>
      </c>
      <c r="L406" s="133">
        <v>4.3</v>
      </c>
      <c r="M406" s="1045">
        <v>410</v>
      </c>
      <c r="N406" s="5"/>
      <c r="O406" s="6"/>
      <c r="P406" s="6"/>
      <c r="Q406" s="6"/>
      <c r="R406" s="6"/>
      <c r="S406" s="5"/>
      <c r="T406" s="1152">
        <v>475</v>
      </c>
      <c r="U406" s="1148"/>
      <c r="V406" s="1148">
        <v>460</v>
      </c>
      <c r="W406" s="173"/>
      <c r="X406" s="5"/>
      <c r="Y406" s="1122">
        <f>IF(T406="","",CEILING(T406*1.01,1))</f>
        <v>480</v>
      </c>
      <c r="Z406" s="1150" t="str">
        <f>IF(U406="","",CEILING(U406*1.01,1))</f>
        <v/>
      </c>
      <c r="AA406" s="1150">
        <f>IF(V406="","",CEILING(V406*1.01,1))</f>
        <v>465</v>
      </c>
      <c r="AB406" s="1045" t="str">
        <f>IF(W406="","",CEILING(W406*1.01,1))</f>
        <v/>
      </c>
      <c r="AC406" s="5"/>
      <c r="AD406" s="1150"/>
    </row>
    <row r="407" spans="1:30" s="577" customFormat="1" ht="15.75" customHeight="1" x14ac:dyDescent="0.2">
      <c r="A407" s="175" t="s">
        <v>3026</v>
      </c>
      <c r="B407" s="8" t="s">
        <v>3033</v>
      </c>
      <c r="C407" s="577" t="s">
        <v>3034</v>
      </c>
      <c r="D407" s="694" t="str">
        <f>VLOOKUP(C407,'Items in Tally'!$A$2:$D$4982,2,FALSE)</f>
        <v>10 PC</v>
      </c>
      <c r="F407" s="867">
        <v>10</v>
      </c>
      <c r="G407" s="8" t="s">
        <v>2332</v>
      </c>
      <c r="H407" s="1130"/>
      <c r="I407" s="1130"/>
      <c r="J407" s="1130"/>
      <c r="K407" s="459">
        <v>45741</v>
      </c>
      <c r="L407" s="125">
        <v>5.75</v>
      </c>
      <c r="M407" s="1154">
        <v>578</v>
      </c>
      <c r="N407" s="8"/>
      <c r="O407" s="9"/>
      <c r="P407" s="9"/>
      <c r="Q407" s="9"/>
      <c r="R407" s="9"/>
      <c r="S407" s="8"/>
      <c r="T407" s="1134">
        <v>850</v>
      </c>
      <c r="U407" s="1131"/>
      <c r="V407" s="1131">
        <v>825</v>
      </c>
      <c r="W407" s="178"/>
      <c r="X407" s="8"/>
      <c r="Y407" s="1129"/>
      <c r="Z407" s="1130"/>
      <c r="AA407" s="1130"/>
      <c r="AB407" s="1154"/>
      <c r="AC407" s="8"/>
      <c r="AD407" s="1130"/>
    </row>
    <row r="408" spans="1:30" s="577" customFormat="1" ht="15" customHeight="1" x14ac:dyDescent="0.2">
      <c r="A408" s="175" t="s">
        <v>132</v>
      </c>
      <c r="B408" s="8" t="s">
        <v>3035</v>
      </c>
      <c r="C408" s="695" t="s">
        <v>3036</v>
      </c>
      <c r="D408" s="695" t="str">
        <f>VLOOKUP(C408,'Items in Tally'!$A$2:$D$4982,2,FALSE)</f>
        <v>295 PC</v>
      </c>
      <c r="E408" s="695">
        <v>140</v>
      </c>
      <c r="F408" s="782">
        <v>300</v>
      </c>
      <c r="G408" s="8" t="s">
        <v>2327</v>
      </c>
      <c r="H408" s="1130">
        <v>1200</v>
      </c>
      <c r="I408" s="1130">
        <v>18</v>
      </c>
      <c r="J408" s="1130">
        <v>20</v>
      </c>
      <c r="K408" s="459">
        <v>45772</v>
      </c>
      <c r="L408" s="125">
        <v>1.5</v>
      </c>
      <c r="M408" s="1154">
        <v>154</v>
      </c>
      <c r="N408" s="8"/>
      <c r="O408" s="9">
        <f t="shared" ref="O408:R408" si="697">IF(T408="","",T408/$M408-1)</f>
        <v>0.26623376623376616</v>
      </c>
      <c r="P408" s="9">
        <f t="shared" si="697"/>
        <v>0.20129870129870131</v>
      </c>
      <c r="Q408" s="9">
        <f t="shared" si="697"/>
        <v>0.16883116883116878</v>
      </c>
      <c r="R408" s="9" t="str">
        <f t="shared" si="697"/>
        <v/>
      </c>
      <c r="S408" s="8"/>
      <c r="T408" s="1134">
        <v>195</v>
      </c>
      <c r="U408" s="1131">
        <v>185</v>
      </c>
      <c r="V408" s="1131">
        <v>180</v>
      </c>
      <c r="W408" s="178"/>
      <c r="X408" s="8"/>
      <c r="Y408" s="1129">
        <f>IF(T408="","",CEILING(T408*1.01,1))</f>
        <v>197</v>
      </c>
      <c r="Z408" s="1130">
        <f>IF(U408="","",CEILING(U408*1.01,1))</f>
        <v>187</v>
      </c>
      <c r="AA408" s="1130">
        <f>IF(V408="","",CEILING(V408*1.01,1))</f>
        <v>182</v>
      </c>
      <c r="AB408" s="1154" t="str">
        <f>IF(W408="","",CEILING(W408*1.01,1))</f>
        <v/>
      </c>
      <c r="AC408" s="8"/>
      <c r="AD408" s="1130"/>
    </row>
    <row r="409" spans="1:30" s="578" customFormat="1" ht="15.75" customHeight="1" x14ac:dyDescent="0.2">
      <c r="A409" s="171" t="s">
        <v>132</v>
      </c>
      <c r="B409" s="5" t="s">
        <v>3037</v>
      </c>
      <c r="C409" s="705" t="s">
        <v>3038</v>
      </c>
      <c r="D409" s="705" t="str">
        <f>VLOOKUP(C409,'Items in Tally'!$A$2:$D$4982,2,FALSE)</f>
        <v> </v>
      </c>
      <c r="E409" s="705"/>
      <c r="F409" s="783"/>
      <c r="G409" s="5" t="s">
        <v>2942</v>
      </c>
      <c r="H409" s="1150">
        <v>1200</v>
      </c>
      <c r="I409" s="1150">
        <v>10</v>
      </c>
      <c r="J409" s="1150">
        <v>13</v>
      </c>
      <c r="K409" s="456">
        <v>44348</v>
      </c>
      <c r="L409" s="133">
        <v>2.2200000000000002</v>
      </c>
      <c r="M409" s="1045"/>
      <c r="N409" s="5"/>
      <c r="O409" s="6" t="str">
        <f t="shared" ref="O409:R409" si="698">IF(T409="","",T409/$M409-1)</f>
        <v/>
      </c>
      <c r="P409" s="6" t="str">
        <f t="shared" si="698"/>
        <v/>
      </c>
      <c r="Q409" s="6" t="str">
        <f t="shared" si="698"/>
        <v/>
      </c>
      <c r="R409" s="6" t="str">
        <f t="shared" si="698"/>
        <v/>
      </c>
      <c r="S409" s="5"/>
      <c r="T409" s="1152"/>
      <c r="U409" s="1148"/>
      <c r="V409" s="1148"/>
      <c r="W409" s="173"/>
      <c r="X409" s="5"/>
      <c r="Y409" s="1122" t="str">
        <f t="shared" ref="Y409:AB409" si="699">IF(T409="","",CEILING(T409*1.015,1))</f>
        <v/>
      </c>
      <c r="Z409" s="1150" t="str">
        <f t="shared" si="699"/>
        <v/>
      </c>
      <c r="AA409" s="1150" t="str">
        <f t="shared" si="699"/>
        <v/>
      </c>
      <c r="AB409" s="1045" t="str">
        <f t="shared" si="699"/>
        <v/>
      </c>
      <c r="AC409" s="5"/>
      <c r="AD409" s="1150"/>
    </row>
    <row r="410" spans="1:30" s="577" customFormat="1" ht="15.75" customHeight="1" x14ac:dyDescent="0.2">
      <c r="A410" s="175" t="s">
        <v>132</v>
      </c>
      <c r="B410" s="8" t="s">
        <v>3035</v>
      </c>
      <c r="C410" s="695" t="s">
        <v>3039</v>
      </c>
      <c r="D410" s="695" t="str">
        <f>VLOOKUP(C410,'Items in Tally'!$A$2:$D$4982,2,FALSE)</f>
        <v>80 PC</v>
      </c>
      <c r="E410" s="695">
        <v>70</v>
      </c>
      <c r="F410" s="782">
        <v>150</v>
      </c>
      <c r="G410" s="8" t="s">
        <v>2332</v>
      </c>
      <c r="H410" s="1130">
        <v>1200</v>
      </c>
      <c r="I410" s="1130">
        <v>15</v>
      </c>
      <c r="J410" s="1130">
        <v>14</v>
      </c>
      <c r="K410" s="405">
        <v>45772</v>
      </c>
      <c r="L410" s="125">
        <v>1.6</v>
      </c>
      <c r="M410" s="1154">
        <v>164</v>
      </c>
      <c r="N410" s="8"/>
      <c r="O410" s="9"/>
      <c r="P410" s="9"/>
      <c r="Q410" s="9"/>
      <c r="R410" s="9"/>
      <c r="S410" s="8"/>
      <c r="T410" s="1134">
        <v>210</v>
      </c>
      <c r="U410" s="1131">
        <v>200</v>
      </c>
      <c r="V410" s="1131">
        <v>195</v>
      </c>
      <c r="W410" s="178"/>
      <c r="X410" s="8"/>
      <c r="Y410" s="1129">
        <f>IF(T410="","",CEILING(T410*1.01,1))</f>
        <v>213</v>
      </c>
      <c r="Z410" s="1130">
        <f>IF(U410="","",CEILING(U410*1.01,1))</f>
        <v>202</v>
      </c>
      <c r="AA410" s="1130">
        <f>IF(V410="","",CEILING(V410*1.01,1))</f>
        <v>197</v>
      </c>
      <c r="AB410" s="1154" t="str">
        <f>IF(W410="","",CEILING(W410*1.01,1))</f>
        <v/>
      </c>
      <c r="AC410" s="8"/>
      <c r="AD410" s="1130"/>
    </row>
    <row r="411" spans="1:30" s="577" customFormat="1" ht="14.25" customHeight="1" x14ac:dyDescent="0.2">
      <c r="A411" s="175" t="s">
        <v>132</v>
      </c>
      <c r="B411" s="8" t="s">
        <v>3040</v>
      </c>
      <c r="C411" s="695" t="s">
        <v>3041</v>
      </c>
      <c r="D411" s="695" t="str">
        <f>VLOOKUP(C411,'Items in Tally'!$A$2:$D$4982,2,FALSE)</f>
        <v>124 PC</v>
      </c>
      <c r="E411" s="695">
        <v>90</v>
      </c>
      <c r="F411" s="782">
        <v>155</v>
      </c>
      <c r="G411" s="8" t="s">
        <v>2332</v>
      </c>
      <c r="H411" s="1130">
        <v>12000</v>
      </c>
      <c r="I411" s="1130">
        <v>10</v>
      </c>
      <c r="J411" s="1130">
        <v>19</v>
      </c>
      <c r="K411" s="459">
        <v>45741</v>
      </c>
      <c r="L411" s="125">
        <v>2.36</v>
      </c>
      <c r="M411" s="1154">
        <v>230</v>
      </c>
      <c r="N411" s="8"/>
      <c r="O411" s="9">
        <f t="shared" ref="O411:R411" si="700">IF(T411="","",T411/$M411-1)</f>
        <v>0.19565217391304346</v>
      </c>
      <c r="P411" s="9" t="str">
        <f t="shared" si="700"/>
        <v/>
      </c>
      <c r="Q411" s="9">
        <f t="shared" si="700"/>
        <v>0.15217391304347827</v>
      </c>
      <c r="R411" s="9" t="str">
        <f t="shared" si="700"/>
        <v/>
      </c>
      <c r="S411" s="8"/>
      <c r="T411" s="1134">
        <v>275</v>
      </c>
      <c r="U411" s="1131"/>
      <c r="V411" s="1131">
        <v>265</v>
      </c>
      <c r="W411" s="178"/>
      <c r="X411" s="8"/>
      <c r="Y411" s="1129">
        <f t="shared" ref="Y411:Y419" si="701">IF(T411="","",CEILING(T411*1.01,1))</f>
        <v>278</v>
      </c>
      <c r="Z411" s="1130" t="str">
        <f t="shared" ref="Z411:Z419" si="702">IF(U411="","",CEILING(U411*1.01,1))</f>
        <v/>
      </c>
      <c r="AA411" s="1130">
        <f t="shared" ref="AA411:AA419" si="703">IF(V411="","",CEILING(V411*1.01,1))</f>
        <v>268</v>
      </c>
      <c r="AB411" s="1154" t="str">
        <f t="shared" ref="AB411" si="704">IF(W411="","",CEILING(W411*1.015,1))</f>
        <v/>
      </c>
      <c r="AC411" s="8"/>
      <c r="AD411" s="1130"/>
    </row>
    <row r="412" spans="1:30" s="578" customFormat="1" ht="15.75" customHeight="1" x14ac:dyDescent="0.2">
      <c r="A412" s="171" t="s">
        <v>132</v>
      </c>
      <c r="B412" s="5" t="s">
        <v>3042</v>
      </c>
      <c r="C412" s="705" t="s">
        <v>3043</v>
      </c>
      <c r="D412" s="705" t="str">
        <f>VLOOKUP(C412,'Items in Tally'!$A$2:$D$4982,2,FALSE)</f>
        <v> </v>
      </c>
      <c r="E412" s="705"/>
      <c r="F412" s="783"/>
      <c r="G412" s="5" t="s">
        <v>2332</v>
      </c>
      <c r="H412" s="1150">
        <v>12000</v>
      </c>
      <c r="I412" s="1150">
        <v>12</v>
      </c>
      <c r="J412" s="1150">
        <v>21</v>
      </c>
      <c r="K412" s="456">
        <v>45100</v>
      </c>
      <c r="L412" s="133">
        <v>2.83</v>
      </c>
      <c r="M412" s="1045">
        <v>244</v>
      </c>
      <c r="N412" s="5"/>
      <c r="O412" s="6">
        <f t="shared" ref="O412:R416" si="705">IF(T412="","",T412/$M412-1)</f>
        <v>0.16803278688524581</v>
      </c>
      <c r="P412" s="6" t="str">
        <f t="shared" si="705"/>
        <v/>
      </c>
      <c r="Q412" s="6">
        <f t="shared" si="705"/>
        <v>0.12704918032786883</v>
      </c>
      <c r="R412" s="6">
        <f t="shared" si="705"/>
        <v>0.10655737704918034</v>
      </c>
      <c r="S412" s="5"/>
      <c r="T412" s="1152">
        <v>285</v>
      </c>
      <c r="U412" s="1148"/>
      <c r="V412" s="1148">
        <v>275</v>
      </c>
      <c r="W412" s="173">
        <v>270</v>
      </c>
      <c r="X412" s="5"/>
      <c r="Y412" s="1122">
        <f t="shared" si="701"/>
        <v>288</v>
      </c>
      <c r="Z412" s="1150" t="str">
        <f t="shared" si="702"/>
        <v/>
      </c>
      <c r="AA412" s="1150">
        <f t="shared" si="703"/>
        <v>278</v>
      </c>
      <c r="AB412" s="1045">
        <f t="shared" ref="AB412:AB419" si="706">IF(W412="","",CEILING(W412*1.01,1))</f>
        <v>273</v>
      </c>
      <c r="AC412" s="5"/>
      <c r="AD412" s="1150"/>
    </row>
    <row r="413" spans="1:30" s="578" customFormat="1" ht="15.75" customHeight="1" x14ac:dyDescent="0.2">
      <c r="A413" s="171" t="s">
        <v>132</v>
      </c>
      <c r="B413" s="5" t="s">
        <v>3044</v>
      </c>
      <c r="C413" s="705" t="s">
        <v>3045</v>
      </c>
      <c r="D413" s="705" t="str">
        <f>VLOOKUP(C413,'Items in Tally'!$A$2:$D$4982,2,FALSE)</f>
        <v> </v>
      </c>
      <c r="E413" s="705"/>
      <c r="F413" s="783"/>
      <c r="G413" s="5" t="s">
        <v>2332</v>
      </c>
      <c r="H413" s="1150">
        <v>12000</v>
      </c>
      <c r="I413" s="1150">
        <v>10</v>
      </c>
      <c r="J413" s="1150">
        <v>20</v>
      </c>
      <c r="K413" s="456">
        <v>45406</v>
      </c>
      <c r="L413" s="133">
        <v>2.5</v>
      </c>
      <c r="M413" s="1045">
        <v>221</v>
      </c>
      <c r="N413" s="5"/>
      <c r="O413" s="6">
        <f>IF(T413="","",T413/$M413-1)</f>
        <v>0.26696832579185514</v>
      </c>
      <c r="P413" s="6" t="str">
        <f>IF(U413="","",U413/$M413-1)</f>
        <v/>
      </c>
      <c r="Q413" s="6">
        <f>IF(V413="","",V413/$M413-1)</f>
        <v>0.22171945701357476</v>
      </c>
      <c r="R413" s="6">
        <f>IF(W413="","",W413/$M413-1)</f>
        <v>0.19909502262443435</v>
      </c>
      <c r="S413" s="5"/>
      <c r="T413" s="1152">
        <v>280</v>
      </c>
      <c r="U413" s="1148"/>
      <c r="V413" s="1148">
        <v>270</v>
      </c>
      <c r="W413" s="173">
        <v>265</v>
      </c>
      <c r="X413" s="5"/>
      <c r="Y413" s="1122">
        <f t="shared" si="701"/>
        <v>283</v>
      </c>
      <c r="Z413" s="1150" t="str">
        <f t="shared" si="702"/>
        <v/>
      </c>
      <c r="AA413" s="1150">
        <f t="shared" si="703"/>
        <v>273</v>
      </c>
      <c r="AB413" s="1045">
        <f t="shared" si="706"/>
        <v>268</v>
      </c>
      <c r="AC413" s="5"/>
      <c r="AD413" s="1150"/>
    </row>
    <row r="414" spans="1:30" s="578" customFormat="1" ht="15.75" customHeight="1" x14ac:dyDescent="0.2">
      <c r="A414" s="171" t="s">
        <v>132</v>
      </c>
      <c r="B414" s="5" t="s">
        <v>3046</v>
      </c>
      <c r="C414" s="705" t="s">
        <v>3047</v>
      </c>
      <c r="D414" s="705" t="str">
        <f>VLOOKUP(C414,'Items in Tally'!$A$2:$D$4982,2,FALSE)</f>
        <v> </v>
      </c>
      <c r="E414" s="705"/>
      <c r="F414" s="783">
        <v>19</v>
      </c>
      <c r="G414" s="5" t="s">
        <v>2327</v>
      </c>
      <c r="H414" s="1150">
        <v>7000</v>
      </c>
      <c r="I414" s="1150">
        <v>14</v>
      </c>
      <c r="J414" s="1150">
        <v>18</v>
      </c>
      <c r="K414" s="456">
        <v>45620</v>
      </c>
      <c r="L414" s="133">
        <v>2.5</v>
      </c>
      <c r="M414" s="1045">
        <v>257</v>
      </c>
      <c r="N414" s="5"/>
      <c r="O414" s="6"/>
      <c r="P414" s="6"/>
      <c r="Q414" s="6"/>
      <c r="R414" s="6"/>
      <c r="S414" s="5"/>
      <c r="T414" s="1152">
        <v>315</v>
      </c>
      <c r="U414" s="1148">
        <v>305</v>
      </c>
      <c r="V414" s="1148">
        <v>295</v>
      </c>
      <c r="W414" s="173"/>
      <c r="X414" s="5"/>
      <c r="Y414" s="1122">
        <f t="shared" si="701"/>
        <v>319</v>
      </c>
      <c r="Z414" s="1150">
        <f t="shared" si="702"/>
        <v>309</v>
      </c>
      <c r="AA414" s="1150">
        <f t="shared" si="703"/>
        <v>298</v>
      </c>
      <c r="AB414" s="1045" t="str">
        <f t="shared" si="706"/>
        <v/>
      </c>
      <c r="AC414" s="5"/>
      <c r="AD414" s="1150"/>
    </row>
    <row r="415" spans="1:30" s="578" customFormat="1" ht="15.75" customHeight="1" x14ac:dyDescent="0.2">
      <c r="A415" s="171" t="s">
        <v>132</v>
      </c>
      <c r="B415" s="5" t="s">
        <v>3048</v>
      </c>
      <c r="C415" s="705" t="s">
        <v>3049</v>
      </c>
      <c r="D415" s="705" t="str">
        <f>VLOOKUP(C415,'Items in Tally'!$A$2:$D$4982,2,FALSE)</f>
        <v>1 PC</v>
      </c>
      <c r="E415" s="705"/>
      <c r="F415" s="783">
        <v>15</v>
      </c>
      <c r="G415" s="5" t="s">
        <v>2332</v>
      </c>
      <c r="H415" s="1150">
        <v>25000</v>
      </c>
      <c r="I415" s="1150">
        <v>8</v>
      </c>
      <c r="J415" s="1150">
        <v>18</v>
      </c>
      <c r="K415" s="456">
        <v>45620</v>
      </c>
      <c r="L415" s="133">
        <v>3.3</v>
      </c>
      <c r="M415" s="1045">
        <v>295</v>
      </c>
      <c r="N415" s="5"/>
      <c r="O415" s="6"/>
      <c r="P415" s="6"/>
      <c r="Q415" s="6"/>
      <c r="R415" s="6"/>
      <c r="S415" s="5"/>
      <c r="T415" s="1152">
        <v>365</v>
      </c>
      <c r="U415" s="1148"/>
      <c r="V415" s="1148">
        <v>355</v>
      </c>
      <c r="W415" s="173"/>
      <c r="X415" s="5"/>
      <c r="Y415" s="1122">
        <f t="shared" si="701"/>
        <v>369</v>
      </c>
      <c r="Z415" s="1150" t="str">
        <f t="shared" si="702"/>
        <v/>
      </c>
      <c r="AA415" s="1150">
        <f t="shared" si="703"/>
        <v>359</v>
      </c>
      <c r="AB415" s="1045" t="str">
        <f t="shared" si="706"/>
        <v/>
      </c>
      <c r="AC415" s="5"/>
      <c r="AD415" s="1150"/>
    </row>
    <row r="416" spans="1:30" s="577" customFormat="1" ht="15.75" customHeight="1" x14ac:dyDescent="0.2">
      <c r="A416" s="175" t="s">
        <v>132</v>
      </c>
      <c r="B416" s="8" t="s">
        <v>3050</v>
      </c>
      <c r="C416" s="695" t="s">
        <v>3051</v>
      </c>
      <c r="D416" s="695" t="str">
        <f>VLOOKUP(C416,'Items in Tally'!$A$2:$D$4982,2,FALSE)</f>
        <v>4 PC</v>
      </c>
      <c r="E416" s="695"/>
      <c r="F416" s="782">
        <v>23</v>
      </c>
      <c r="G416" s="8" t="s">
        <v>2327</v>
      </c>
      <c r="H416" s="1130">
        <v>3000</v>
      </c>
      <c r="I416" s="1130">
        <v>14</v>
      </c>
      <c r="J416" s="1130">
        <v>20</v>
      </c>
      <c r="K416" s="459">
        <v>45620</v>
      </c>
      <c r="L416" s="125">
        <v>2.5499999999999998</v>
      </c>
      <c r="M416" s="1154">
        <v>252</v>
      </c>
      <c r="N416" s="8"/>
      <c r="O416" s="9">
        <f t="shared" si="705"/>
        <v>0.26984126984126977</v>
      </c>
      <c r="P416" s="9">
        <f t="shared" si="705"/>
        <v>0.23015873015873023</v>
      </c>
      <c r="Q416" s="9">
        <f t="shared" si="705"/>
        <v>0.19047619047619047</v>
      </c>
      <c r="R416" s="9" t="str">
        <f t="shared" si="705"/>
        <v/>
      </c>
      <c r="S416" s="8"/>
      <c r="T416" s="1134">
        <v>320</v>
      </c>
      <c r="U416" s="1131">
        <v>310</v>
      </c>
      <c r="V416" s="1131">
        <v>300</v>
      </c>
      <c r="W416" s="178"/>
      <c r="X416" s="8"/>
      <c r="Y416" s="1129">
        <f t="shared" si="701"/>
        <v>324</v>
      </c>
      <c r="Z416" s="1130">
        <f t="shared" si="702"/>
        <v>314</v>
      </c>
      <c r="AA416" s="1130">
        <f t="shared" si="703"/>
        <v>303</v>
      </c>
      <c r="AB416" s="1154" t="str">
        <f t="shared" si="706"/>
        <v/>
      </c>
      <c r="AC416" s="8"/>
      <c r="AD416" s="1130"/>
    </row>
    <row r="417" spans="1:30" s="578" customFormat="1" ht="15.75" customHeight="1" x14ac:dyDescent="0.2">
      <c r="A417" s="171" t="s">
        <v>132</v>
      </c>
      <c r="B417" s="5" t="s">
        <v>3052</v>
      </c>
      <c r="C417" s="705" t="s">
        <v>3053</v>
      </c>
      <c r="D417" s="705" t="str">
        <f>VLOOKUP(C417,'Items in Tally'!$A$2:$D$4982,2,FALSE)</f>
        <v> </v>
      </c>
      <c r="E417" s="705"/>
      <c r="F417" s="783">
        <v>2</v>
      </c>
      <c r="G417" s="5" t="s">
        <v>2332</v>
      </c>
      <c r="H417" s="1150">
        <v>30000</v>
      </c>
      <c r="I417" s="711" t="s">
        <v>3054</v>
      </c>
      <c r="J417" s="1150">
        <v>19</v>
      </c>
      <c r="K417" s="456">
        <v>45741</v>
      </c>
      <c r="L417" s="133">
        <v>3.65</v>
      </c>
      <c r="M417" s="1045">
        <v>355</v>
      </c>
      <c r="N417" s="5"/>
      <c r="O417" s="6">
        <f t="shared" ref="O417" si="707">IF(T417="","",T417/$M417-1)</f>
        <v>0.22535211267605626</v>
      </c>
      <c r="P417" s="6" t="str">
        <f t="shared" ref="P417" si="708">IF(U417="","",U417/$M417-1)</f>
        <v/>
      </c>
      <c r="Q417" s="6">
        <f t="shared" ref="Q417" si="709">IF(V417="","",V417/$M417-1)</f>
        <v>0.16901408450704225</v>
      </c>
      <c r="R417" s="6" t="str">
        <f t="shared" ref="R417" si="710">IF(W417="","",W417/$M417-1)</f>
        <v/>
      </c>
      <c r="S417" s="5"/>
      <c r="T417" s="1152">
        <v>435</v>
      </c>
      <c r="U417" s="1148"/>
      <c r="V417" s="1148">
        <v>415</v>
      </c>
      <c r="W417" s="173"/>
      <c r="X417" s="5"/>
      <c r="Y417" s="1122">
        <f t="shared" si="701"/>
        <v>440</v>
      </c>
      <c r="Z417" s="1150" t="str">
        <f t="shared" si="702"/>
        <v/>
      </c>
      <c r="AA417" s="1150">
        <f t="shared" si="703"/>
        <v>420</v>
      </c>
      <c r="AB417" s="1045" t="str">
        <f t="shared" si="706"/>
        <v/>
      </c>
      <c r="AC417" s="5"/>
      <c r="AD417" s="1150"/>
    </row>
    <row r="418" spans="1:30" s="577" customFormat="1" ht="15.75" customHeight="1" x14ac:dyDescent="0.2">
      <c r="A418" s="175" t="s">
        <v>132</v>
      </c>
      <c r="B418" s="8" t="s">
        <v>3055</v>
      </c>
      <c r="C418" s="695" t="s">
        <v>3056</v>
      </c>
      <c r="D418" s="695" t="str">
        <f>VLOOKUP(C418,'Items in Tally'!$A$2:$D$4982,2,FALSE)</f>
        <v>180 PC</v>
      </c>
      <c r="E418" s="695">
        <v>60</v>
      </c>
      <c r="F418" s="782">
        <v>200</v>
      </c>
      <c r="G418" s="8" t="s">
        <v>2332</v>
      </c>
      <c r="H418" s="1130">
        <v>12000</v>
      </c>
      <c r="I418" s="1130">
        <v>10</v>
      </c>
      <c r="J418" s="1130">
        <v>19</v>
      </c>
      <c r="K418" s="459">
        <v>45741</v>
      </c>
      <c r="L418" s="125">
        <v>3.4</v>
      </c>
      <c r="M418" s="1154">
        <v>350</v>
      </c>
      <c r="N418" s="8"/>
      <c r="O418" s="9">
        <f t="shared" ref="O418:R418" si="711">IF(T418="","",T418/$M418-1)</f>
        <v>0.15714285714285725</v>
      </c>
      <c r="P418" s="9" t="str">
        <f t="shared" si="711"/>
        <v/>
      </c>
      <c r="Q418" s="9">
        <f t="shared" si="711"/>
        <v>0.12857142857142856</v>
      </c>
      <c r="R418" s="9">
        <f t="shared" si="711"/>
        <v>0.11428571428571432</v>
      </c>
      <c r="S418" s="8"/>
      <c r="T418" s="1134">
        <v>405</v>
      </c>
      <c r="U418" s="1131"/>
      <c r="V418" s="1131">
        <v>395</v>
      </c>
      <c r="W418" s="178">
        <v>390</v>
      </c>
      <c r="X418" s="8"/>
      <c r="Y418" s="1129">
        <f t="shared" si="701"/>
        <v>410</v>
      </c>
      <c r="Z418" s="1130" t="str">
        <f t="shared" si="702"/>
        <v/>
      </c>
      <c r="AA418" s="1130">
        <f t="shared" si="703"/>
        <v>399</v>
      </c>
      <c r="AB418" s="1154">
        <f t="shared" si="706"/>
        <v>394</v>
      </c>
      <c r="AC418" s="8"/>
      <c r="AD418" s="1130"/>
    </row>
    <row r="419" spans="1:30" s="577" customFormat="1" ht="15.75" customHeight="1" x14ac:dyDescent="0.2">
      <c r="A419" s="175" t="s">
        <v>132</v>
      </c>
      <c r="B419" s="8" t="s">
        <v>3057</v>
      </c>
      <c r="C419" s="695" t="s">
        <v>3058</v>
      </c>
      <c r="D419" s="695" t="str">
        <f>VLOOKUP(C419,'Items in Tally'!$A$2:$D$4982,2,FALSE)</f>
        <v>60 PC</v>
      </c>
      <c r="E419" s="695">
        <v>90</v>
      </c>
      <c r="F419" s="782">
        <v>100</v>
      </c>
      <c r="G419" s="8" t="s">
        <v>2332</v>
      </c>
      <c r="H419" s="1130">
        <v>30000</v>
      </c>
      <c r="I419" s="1130">
        <v>15</v>
      </c>
      <c r="J419" s="1130">
        <v>24</v>
      </c>
      <c r="K419" s="459">
        <v>45741</v>
      </c>
      <c r="L419" s="125">
        <v>3.3</v>
      </c>
      <c r="M419" s="1154">
        <v>306</v>
      </c>
      <c r="N419" s="8"/>
      <c r="O419" s="9">
        <f t="shared" ref="O419:R419" si="712">IF(T419="","",T419/$M419-1)</f>
        <v>0.17647058823529416</v>
      </c>
      <c r="P419" s="9" t="str">
        <f t="shared" si="712"/>
        <v/>
      </c>
      <c r="Q419" s="9">
        <f t="shared" si="712"/>
        <v>0.14379084967320255</v>
      </c>
      <c r="R419" s="9" t="str">
        <f t="shared" si="712"/>
        <v/>
      </c>
      <c r="S419" s="8"/>
      <c r="T419" s="1134">
        <v>360</v>
      </c>
      <c r="U419" s="1131"/>
      <c r="V419" s="1131">
        <v>350</v>
      </c>
      <c r="W419" s="178"/>
      <c r="X419" s="8"/>
      <c r="Y419" s="1129">
        <f t="shared" si="701"/>
        <v>364</v>
      </c>
      <c r="Z419" s="1130" t="str">
        <f t="shared" si="702"/>
        <v/>
      </c>
      <c r="AA419" s="1130">
        <f t="shared" si="703"/>
        <v>354</v>
      </c>
      <c r="AB419" s="1154" t="str">
        <f t="shared" si="706"/>
        <v/>
      </c>
      <c r="AC419" s="8"/>
      <c r="AD419" s="1130"/>
    </row>
    <row r="420" spans="1:30" s="780" customFormat="1" ht="15.75" customHeight="1" x14ac:dyDescent="0.2">
      <c r="A420" s="850" t="s">
        <v>132</v>
      </c>
      <c r="B420" s="851" t="s">
        <v>3059</v>
      </c>
      <c r="C420" s="852" t="s">
        <v>3060</v>
      </c>
      <c r="D420" s="694" t="str">
        <f>VLOOKUP(C420,'Items in Tally'!$A$2:$D$4982,2,FALSE)</f>
        <v>1879 PC</v>
      </c>
      <c r="E420" s="852"/>
      <c r="F420" s="853">
        <v>2000</v>
      </c>
      <c r="G420" s="851" t="s">
        <v>2332</v>
      </c>
      <c r="H420" s="854">
        <v>2600</v>
      </c>
      <c r="I420" s="854">
        <v>64</v>
      </c>
      <c r="J420" s="854">
        <v>28</v>
      </c>
      <c r="K420" s="862">
        <v>45682</v>
      </c>
      <c r="L420" s="855">
        <v>1.08</v>
      </c>
      <c r="M420" s="856">
        <v>112</v>
      </c>
      <c r="N420" s="851"/>
      <c r="O420" s="857">
        <f t="shared" ref="O420:R420" si="713">IF(T420="","",T420/$M420-1)</f>
        <v>0.25</v>
      </c>
      <c r="P420" s="857">
        <f t="shared" si="713"/>
        <v>0.16071428571428581</v>
      </c>
      <c r="Q420" s="857">
        <f t="shared" si="713"/>
        <v>8.9285714285714191E-2</v>
      </c>
      <c r="R420" s="857">
        <f t="shared" si="713"/>
        <v>7.1428571428571397E-2</v>
      </c>
      <c r="S420" s="851"/>
      <c r="T420" s="858">
        <v>140</v>
      </c>
      <c r="U420" s="859">
        <v>130</v>
      </c>
      <c r="V420" s="859">
        <v>122</v>
      </c>
      <c r="W420" s="860">
        <v>120</v>
      </c>
      <c r="X420" s="851"/>
      <c r="Y420" s="861">
        <f t="shared" ref="Y420:AB420" si="714">IF(T420="","",CEILING(T420*1.015,1))</f>
        <v>143</v>
      </c>
      <c r="Z420" s="854">
        <f t="shared" si="714"/>
        <v>132</v>
      </c>
      <c r="AA420" s="854">
        <f t="shared" si="714"/>
        <v>124</v>
      </c>
      <c r="AB420" s="856">
        <f t="shared" si="714"/>
        <v>122</v>
      </c>
      <c r="AC420" s="851"/>
      <c r="AD420" s="854"/>
    </row>
    <row r="421" spans="1:30" s="577" customFormat="1" ht="15.75" customHeight="1" x14ac:dyDescent="0.2">
      <c r="A421" s="175" t="s">
        <v>3026</v>
      </c>
      <c r="B421" s="8" t="s">
        <v>3061</v>
      </c>
      <c r="C421" s="695" t="s">
        <v>3062</v>
      </c>
      <c r="D421" s="695" t="str">
        <f>VLOOKUP(C421,'Items in Tally'!$A$2:$D$4982,2,FALSE)</f>
        <v>6790 PC</v>
      </c>
      <c r="E421" s="695"/>
      <c r="F421" s="782">
        <v>8800</v>
      </c>
      <c r="G421" s="8" t="s">
        <v>2332</v>
      </c>
      <c r="H421" s="1130">
        <v>2600</v>
      </c>
      <c r="I421" s="1130">
        <v>80</v>
      </c>
      <c r="J421" s="1130">
        <v>25</v>
      </c>
      <c r="K421" s="459">
        <v>45713</v>
      </c>
      <c r="L421" s="125">
        <v>0.9</v>
      </c>
      <c r="M421" s="1154">
        <v>96</v>
      </c>
      <c r="N421" s="8"/>
      <c r="O421" s="9">
        <f t="shared" ref="O421" si="715">IF(T421="","",T421/$M421-1)</f>
        <v>0.45833333333333326</v>
      </c>
      <c r="P421" s="9">
        <f t="shared" ref="P421" si="716">IF(U421="","",U421/$M421-1)</f>
        <v>0.35416666666666674</v>
      </c>
      <c r="Q421" s="9">
        <f t="shared" ref="Q421" si="717">IF(V421="","",V421/$M421-1)</f>
        <v>0.27083333333333326</v>
      </c>
      <c r="R421" s="9">
        <f t="shared" ref="R421" si="718">IF(W421="","",W421/$M421-1)</f>
        <v>0.22916666666666674</v>
      </c>
      <c r="S421" s="8"/>
      <c r="T421" s="1134">
        <v>140</v>
      </c>
      <c r="U421" s="1131">
        <v>130</v>
      </c>
      <c r="V421" s="1131">
        <v>122</v>
      </c>
      <c r="W421" s="178">
        <v>118</v>
      </c>
      <c r="X421" s="8"/>
      <c r="Y421" s="1129">
        <f>IF(T421="","",CEILING(T421*1.01,1))</f>
        <v>142</v>
      </c>
      <c r="Z421" s="1130">
        <f>IF(U421="","",CEILING(U421*1.01,1))</f>
        <v>132</v>
      </c>
      <c r="AA421" s="1130">
        <f>IF(V421="","",CEILING(V421*1.01,1))</f>
        <v>124</v>
      </c>
      <c r="AB421" s="1154">
        <f>IF(W421="","",CEILING(W421*1.01,1))</f>
        <v>120</v>
      </c>
      <c r="AC421" s="8"/>
      <c r="AD421" s="1130"/>
    </row>
    <row r="422" spans="1:30" s="578" customFormat="1" ht="15.75" customHeight="1" x14ac:dyDescent="0.2">
      <c r="A422" s="171" t="s">
        <v>132</v>
      </c>
      <c r="B422" s="5" t="s">
        <v>3061</v>
      </c>
      <c r="C422" s="705" t="s">
        <v>3063</v>
      </c>
      <c r="D422" s="694" t="str">
        <f>VLOOKUP(C422,'Items in Tally'!$A$2:$D$4982,2,FALSE)</f>
        <v>17 PC</v>
      </c>
      <c r="E422" s="705"/>
      <c r="F422" s="783"/>
      <c r="G422" s="5" t="s">
        <v>2942</v>
      </c>
      <c r="H422" s="1150">
        <v>2600</v>
      </c>
      <c r="I422" s="1150">
        <v>64</v>
      </c>
      <c r="J422" s="1150">
        <v>19</v>
      </c>
      <c r="K422" s="401">
        <v>45436</v>
      </c>
      <c r="L422" s="133">
        <v>1.1399999999999999</v>
      </c>
      <c r="M422" s="1045">
        <v>102</v>
      </c>
      <c r="N422" s="5"/>
      <c r="O422" s="6">
        <f t="shared" ref="O422:R422" si="719">IF(T422="","",T422/$M422-1)</f>
        <v>0.32352941176470584</v>
      </c>
      <c r="P422" s="6">
        <f t="shared" si="719"/>
        <v>0.27450980392156854</v>
      </c>
      <c r="Q422" s="6" t="str">
        <f t="shared" si="719"/>
        <v/>
      </c>
      <c r="R422" s="6" t="str">
        <f t="shared" si="719"/>
        <v/>
      </c>
      <c r="S422" s="5"/>
      <c r="T422" s="1152">
        <v>135</v>
      </c>
      <c r="U422" s="1148">
        <v>130</v>
      </c>
      <c r="V422" s="1148"/>
      <c r="W422" s="173"/>
      <c r="X422" s="5"/>
      <c r="Y422" s="1122">
        <f t="shared" ref="Y422:AB422" si="720">IF(T422="","",CEILING(T422*1.015,1))</f>
        <v>138</v>
      </c>
      <c r="Z422" s="1150">
        <f t="shared" si="720"/>
        <v>132</v>
      </c>
      <c r="AA422" s="1150" t="str">
        <f t="shared" si="720"/>
        <v/>
      </c>
      <c r="AB422" s="1045" t="str">
        <f t="shared" si="720"/>
        <v/>
      </c>
      <c r="AC422" s="5"/>
      <c r="AD422" s="1150"/>
    </row>
    <row r="423" spans="1:30" s="577" customFormat="1" ht="15.75" customHeight="1" x14ac:dyDescent="0.2">
      <c r="A423" s="175" t="s">
        <v>132</v>
      </c>
      <c r="B423" s="8" t="s">
        <v>3064</v>
      </c>
      <c r="C423" s="695" t="s">
        <v>3065</v>
      </c>
      <c r="D423" s="695" t="str">
        <f>VLOOKUP(C423,'Items in Tally'!$A$2:$D$4982,2,FALSE)</f>
        <v>529 PC</v>
      </c>
      <c r="E423" s="695">
        <v>600</v>
      </c>
      <c r="F423" s="782">
        <v>700</v>
      </c>
      <c r="G423" s="8" t="s">
        <v>2332</v>
      </c>
      <c r="H423" s="1130">
        <v>12000</v>
      </c>
      <c r="I423" s="1130">
        <v>10</v>
      </c>
      <c r="J423" s="1130">
        <v>24</v>
      </c>
      <c r="K423" s="459">
        <v>45772</v>
      </c>
      <c r="L423" s="125">
        <v>4.5</v>
      </c>
      <c r="M423" s="1154">
        <v>412</v>
      </c>
      <c r="N423" s="8"/>
      <c r="O423" s="9">
        <f t="shared" ref="O423:R423" si="721">IF(T423="","",T423/$M423-1)</f>
        <v>0.18932038834951448</v>
      </c>
      <c r="P423" s="9" t="str">
        <f t="shared" si="721"/>
        <v/>
      </c>
      <c r="Q423" s="9">
        <f t="shared" si="721"/>
        <v>0.14077669902912615</v>
      </c>
      <c r="R423" s="9">
        <f t="shared" si="721"/>
        <v>0.12864077669902918</v>
      </c>
      <c r="S423" s="8"/>
      <c r="T423" s="1134">
        <v>490</v>
      </c>
      <c r="U423" s="1131"/>
      <c r="V423" s="1131">
        <v>470</v>
      </c>
      <c r="W423" s="178">
        <v>465</v>
      </c>
      <c r="X423" s="8"/>
      <c r="Y423" s="1129">
        <f t="shared" ref="Y423:AA424" si="722">IF(T423="","",CEILING(T423*1.01,1))</f>
        <v>495</v>
      </c>
      <c r="Z423" s="1130" t="str">
        <f t="shared" si="722"/>
        <v/>
      </c>
      <c r="AA423" s="1130">
        <f t="shared" si="722"/>
        <v>475</v>
      </c>
      <c r="AB423" s="1154">
        <f t="shared" ref="AB423" si="723">IF(W423="","",CEILING(W423*1.015,1))</f>
        <v>472</v>
      </c>
      <c r="AC423" s="8"/>
      <c r="AD423" s="1130">
        <v>460</v>
      </c>
    </row>
    <row r="424" spans="1:30" s="577" customFormat="1" ht="15.75" customHeight="1" x14ac:dyDescent="0.2">
      <c r="A424" s="175" t="s">
        <v>132</v>
      </c>
      <c r="B424" s="8" t="s">
        <v>3066</v>
      </c>
      <c r="C424" s="695" t="s">
        <v>3067</v>
      </c>
      <c r="D424" s="694" t="str">
        <f>VLOOKUP(C424,'Items in Tally'!$A$2:$D$4982,2,FALSE)</f>
        <v>190 PC</v>
      </c>
      <c r="E424" s="695"/>
      <c r="F424" s="782"/>
      <c r="G424" s="8" t="s">
        <v>2332</v>
      </c>
      <c r="H424" s="1130">
        <v>12000</v>
      </c>
      <c r="I424" s="1130">
        <v>10</v>
      </c>
      <c r="J424" s="1130">
        <v>24</v>
      </c>
      <c r="K424" s="459">
        <v>45772</v>
      </c>
      <c r="L424" s="125">
        <v>4.3</v>
      </c>
      <c r="M424" s="1154">
        <v>392</v>
      </c>
      <c r="N424" s="8"/>
      <c r="O424" s="9">
        <f t="shared" ref="O424" si="724">IF(T424="","",T424/$M424-1)</f>
        <v>0.21173469387755106</v>
      </c>
      <c r="P424" s="9" t="str">
        <f t="shared" ref="P424" si="725">IF(U424="","",U424/$M424-1)</f>
        <v/>
      </c>
      <c r="Q424" s="9">
        <f t="shared" ref="Q424" si="726">IF(V424="","",V424/$M424-1)</f>
        <v>0.17346938775510212</v>
      </c>
      <c r="R424" s="9" t="str">
        <f t="shared" ref="R424" si="727">IF(W424="","",W424/$M424-1)</f>
        <v/>
      </c>
      <c r="S424" s="8"/>
      <c r="T424" s="1134">
        <v>475</v>
      </c>
      <c r="U424" s="1131"/>
      <c r="V424" s="1131">
        <v>460</v>
      </c>
      <c r="W424" s="178"/>
      <c r="X424" s="8"/>
      <c r="Y424" s="1129">
        <f t="shared" si="722"/>
        <v>480</v>
      </c>
      <c r="Z424" s="1130" t="str">
        <f t="shared" si="722"/>
        <v/>
      </c>
      <c r="AA424" s="1130">
        <f t="shared" si="722"/>
        <v>465</v>
      </c>
      <c r="AB424" s="1154" t="str">
        <f t="shared" ref="AB424" si="728">IF(W424="","",CEILING(W424*1.015,1))</f>
        <v/>
      </c>
      <c r="AC424" s="8"/>
      <c r="AD424" s="1130"/>
    </row>
    <row r="425" spans="1:30" ht="15.75" customHeight="1" x14ac:dyDescent="0.2">
      <c r="A425" s="175"/>
      <c r="B425" s="8"/>
      <c r="D425" s="694" t="e">
        <f>VLOOKUP(C425,'Items in Tally'!$A$2:$D$4982,2,FALSE)</f>
        <v>#N/A</v>
      </c>
      <c r="G425" s="8"/>
      <c r="H425" s="1130"/>
      <c r="I425" s="1130"/>
      <c r="J425" s="1130"/>
      <c r="K425" s="1154"/>
      <c r="L425" s="42"/>
      <c r="M425" s="179"/>
      <c r="N425" s="8"/>
      <c r="O425" s="9" t="str">
        <f t="shared" ref="O425:R425" si="729">IF(T425="","",T425/$M425-1)</f>
        <v/>
      </c>
      <c r="P425" s="9" t="str">
        <f t="shared" si="729"/>
        <v/>
      </c>
      <c r="Q425" s="9" t="str">
        <f t="shared" si="729"/>
        <v/>
      </c>
      <c r="R425" s="9" t="str">
        <f t="shared" si="729"/>
        <v/>
      </c>
      <c r="S425" s="8"/>
      <c r="T425" s="1134"/>
      <c r="U425" s="1131"/>
      <c r="V425" s="1131"/>
      <c r="W425" s="178"/>
      <c r="X425" s="8"/>
      <c r="Y425" s="1129" t="str">
        <f t="shared" ref="Y425:AB425" si="730">IF(T425="","",CEILING(T425*1.015,1))</f>
        <v/>
      </c>
      <c r="Z425" s="1130" t="str">
        <f t="shared" si="730"/>
        <v/>
      </c>
      <c r="AA425" s="1130" t="str">
        <f t="shared" si="730"/>
        <v/>
      </c>
      <c r="AB425" s="1154" t="str">
        <f t="shared" si="730"/>
        <v/>
      </c>
      <c r="AC425" s="8"/>
      <c r="AD425" s="1130"/>
    </row>
    <row r="426" spans="1:30" s="577" customFormat="1" ht="15.75" customHeight="1" x14ac:dyDescent="0.2">
      <c r="A426" s="175" t="s">
        <v>1467</v>
      </c>
      <c r="B426" s="8" t="s">
        <v>3068</v>
      </c>
      <c r="C426" s="695" t="s">
        <v>3069</v>
      </c>
      <c r="D426" s="695" t="str">
        <f>VLOOKUP(C426,'Items in Tally'!$A$2:$D$4982,2,FALSE)</f>
        <v>63 PC</v>
      </c>
      <c r="E426" s="695">
        <v>50</v>
      </c>
      <c r="F426" s="782">
        <v>78</v>
      </c>
      <c r="G426" s="8" t="s">
        <v>2332</v>
      </c>
      <c r="H426" s="1130">
        <v>2000</v>
      </c>
      <c r="I426" s="1130">
        <v>10</v>
      </c>
      <c r="J426" s="1130">
        <v>16</v>
      </c>
      <c r="K426" s="459">
        <v>45741</v>
      </c>
      <c r="L426" s="125">
        <v>5.3</v>
      </c>
      <c r="M426" s="1154">
        <v>545</v>
      </c>
      <c r="N426" s="8"/>
      <c r="O426" s="9">
        <f t="shared" ref="O426:R426" si="731">IF(T426="","",T426/$M426-1)</f>
        <v>0.11009174311926606</v>
      </c>
      <c r="P426" s="9" t="str">
        <f t="shared" si="731"/>
        <v/>
      </c>
      <c r="Q426" s="9">
        <f t="shared" si="731"/>
        <v>8.256880733944949E-2</v>
      </c>
      <c r="R426" s="9" t="str">
        <f t="shared" si="731"/>
        <v/>
      </c>
      <c r="S426" s="8"/>
      <c r="T426" s="1134">
        <v>605</v>
      </c>
      <c r="U426" s="1131"/>
      <c r="V426" s="1131">
        <v>590</v>
      </c>
      <c r="W426" s="178"/>
      <c r="X426" s="8"/>
      <c r="Y426" s="1129">
        <f t="shared" ref="Y426:AA427" si="732">IF(T426="","",CEILING(T426*1.01,1))</f>
        <v>612</v>
      </c>
      <c r="Z426" s="1130" t="str">
        <f t="shared" si="732"/>
        <v/>
      </c>
      <c r="AA426" s="1130">
        <f t="shared" si="732"/>
        <v>596</v>
      </c>
      <c r="AB426" s="1154" t="str">
        <f t="shared" ref="AB426" si="733">IF(W426="","",CEILING(W426*1.015,1))</f>
        <v/>
      </c>
      <c r="AC426" s="8"/>
      <c r="AD426" s="1130"/>
    </row>
    <row r="427" spans="1:30" s="578" customFormat="1" ht="15.75" customHeight="1" x14ac:dyDescent="0.2">
      <c r="A427" s="171" t="s">
        <v>1467</v>
      </c>
      <c r="B427" s="5" t="s">
        <v>3070</v>
      </c>
      <c r="C427" s="705" t="s">
        <v>3071</v>
      </c>
      <c r="D427" s="701" t="str">
        <f>VLOOKUP(C427,'Items in Tally'!$A$2:$D$4982,2,FALSE)</f>
        <v> </v>
      </c>
      <c r="E427" s="705"/>
      <c r="F427" s="783"/>
      <c r="G427" s="5" t="s">
        <v>2332</v>
      </c>
      <c r="H427" s="1150">
        <v>2000</v>
      </c>
      <c r="I427" s="1150">
        <v>15</v>
      </c>
      <c r="J427" s="1150">
        <v>22</v>
      </c>
      <c r="K427" s="456">
        <v>45498</v>
      </c>
      <c r="L427" s="133">
        <v>5.25</v>
      </c>
      <c r="M427" s="1045">
        <v>490</v>
      </c>
      <c r="N427" s="5"/>
      <c r="O427" s="6">
        <f t="shared" ref="O427" si="734">IF(T427="","",T427/$M427-1)</f>
        <v>0.19387755102040827</v>
      </c>
      <c r="P427" s="6" t="str">
        <f t="shared" ref="P427" si="735">IF(U427="","",U427/$M427-1)</f>
        <v/>
      </c>
      <c r="Q427" s="6">
        <f t="shared" ref="Q427" si="736">IF(V427="","",V427/$M427-1)</f>
        <v>0.16326530612244894</v>
      </c>
      <c r="R427" s="6" t="str">
        <f t="shared" ref="R427" si="737">IF(W427="","",W427/$M427-1)</f>
        <v/>
      </c>
      <c r="S427" s="5"/>
      <c r="T427" s="1152">
        <v>585</v>
      </c>
      <c r="U427" s="1148"/>
      <c r="V427" s="1148">
        <v>570</v>
      </c>
      <c r="W427" s="173"/>
      <c r="X427" s="5"/>
      <c r="Y427" s="1122">
        <f t="shared" si="732"/>
        <v>591</v>
      </c>
      <c r="Z427" s="1150" t="str">
        <f t="shared" si="732"/>
        <v/>
      </c>
      <c r="AA427" s="1150">
        <f t="shared" si="732"/>
        <v>576</v>
      </c>
      <c r="AB427" s="1045" t="str">
        <f t="shared" ref="AB427" si="738">IF(W427="","",CEILING(W427*1.015,1))</f>
        <v/>
      </c>
      <c r="AC427" s="5"/>
      <c r="AD427" s="1150"/>
    </row>
    <row r="428" spans="1:30" s="578" customFormat="1" ht="15.75" customHeight="1" x14ac:dyDescent="0.2">
      <c r="A428" s="171" t="s">
        <v>1467</v>
      </c>
      <c r="B428" s="5" t="s">
        <v>3072</v>
      </c>
      <c r="C428" s="705" t="s">
        <v>3073</v>
      </c>
      <c r="D428" s="705" t="str">
        <f>VLOOKUP(C428,'Items in Tally'!$A$2:$D$4982,2,FALSE)</f>
        <v> </v>
      </c>
      <c r="E428" s="705"/>
      <c r="F428" s="783"/>
      <c r="G428" s="5" t="s">
        <v>2330</v>
      </c>
      <c r="H428" s="1150">
        <v>2000</v>
      </c>
      <c r="I428" s="1150">
        <v>10</v>
      </c>
      <c r="J428" s="1150">
        <v>16</v>
      </c>
      <c r="K428" s="456">
        <v>44228</v>
      </c>
      <c r="L428" s="133">
        <v>5.92</v>
      </c>
      <c r="M428" s="1045"/>
      <c r="N428" s="5"/>
      <c r="O428" s="6" t="str">
        <f t="shared" ref="O428:R428" si="739">IF(T428="","",T428/$M428-1)</f>
        <v/>
      </c>
      <c r="P428" s="6" t="str">
        <f t="shared" si="739"/>
        <v/>
      </c>
      <c r="Q428" s="6" t="str">
        <f t="shared" si="739"/>
        <v/>
      </c>
      <c r="R428" s="6" t="str">
        <f t="shared" si="739"/>
        <v/>
      </c>
      <c r="S428" s="5"/>
      <c r="T428" s="1152"/>
      <c r="U428" s="1148"/>
      <c r="V428" s="1148"/>
      <c r="W428" s="173"/>
      <c r="X428" s="5"/>
      <c r="Y428" s="1122" t="str">
        <f t="shared" ref="Y428:AB428" si="740">IF(T428="","",CEILING(T428*1.015,1))</f>
        <v/>
      </c>
      <c r="Z428" s="1150" t="str">
        <f t="shared" si="740"/>
        <v/>
      </c>
      <c r="AA428" s="1150" t="str">
        <f t="shared" si="740"/>
        <v/>
      </c>
      <c r="AB428" s="1045" t="str">
        <f t="shared" si="740"/>
        <v/>
      </c>
      <c r="AC428" s="5"/>
      <c r="AD428" s="1150"/>
    </row>
    <row r="429" spans="1:30" s="578" customFormat="1" ht="15.75" customHeight="1" x14ac:dyDescent="0.2">
      <c r="A429" s="171" t="s">
        <v>1467</v>
      </c>
      <c r="B429" s="5" t="s">
        <v>3074</v>
      </c>
      <c r="C429" s="705" t="s">
        <v>3075</v>
      </c>
      <c r="D429" s="705" t="str">
        <f>VLOOKUP(C429,'Items in Tally'!$A$2:$D$4982,2,FALSE)</f>
        <v> </v>
      </c>
      <c r="E429" s="705"/>
      <c r="F429" s="783"/>
      <c r="G429" s="5" t="s">
        <v>2332</v>
      </c>
      <c r="H429" s="1150">
        <v>2600</v>
      </c>
      <c r="I429" s="1150">
        <v>8</v>
      </c>
      <c r="J429" s="1150">
        <v>21</v>
      </c>
      <c r="K429" s="456">
        <v>45315</v>
      </c>
      <c r="L429" s="133">
        <v>5.15</v>
      </c>
      <c r="M429" s="1045">
        <v>451</v>
      </c>
      <c r="N429" s="5"/>
      <c r="O429" s="6">
        <f t="shared" ref="O429:R429" si="741">IF(T429="","",T429/$M429-1)</f>
        <v>0.16407982261640797</v>
      </c>
      <c r="P429" s="6" t="str">
        <f t="shared" si="741"/>
        <v/>
      </c>
      <c r="Q429" s="6">
        <f t="shared" si="741"/>
        <v>0.13082039911308208</v>
      </c>
      <c r="R429" s="6" t="str">
        <f t="shared" si="741"/>
        <v/>
      </c>
      <c r="S429" s="5"/>
      <c r="T429" s="1152">
        <v>525</v>
      </c>
      <c r="U429" s="1148"/>
      <c r="V429" s="1148">
        <v>510</v>
      </c>
      <c r="W429" s="173"/>
      <c r="X429" s="5"/>
      <c r="Y429" s="1122">
        <f t="shared" ref="Y429:AA430" si="742">IF(T429="","",CEILING(T429*1.01,1))</f>
        <v>531</v>
      </c>
      <c r="Z429" s="1150" t="str">
        <f t="shared" si="742"/>
        <v/>
      </c>
      <c r="AA429" s="1150">
        <f t="shared" si="742"/>
        <v>516</v>
      </c>
      <c r="AB429" s="1045" t="str">
        <f t="shared" ref="AB429" si="743">IF(W429="","",CEILING(W429*1.015,1))</f>
        <v/>
      </c>
      <c r="AC429" s="5"/>
      <c r="AD429" s="1150"/>
    </row>
    <row r="430" spans="1:30" s="577" customFormat="1" ht="15.75" customHeight="1" x14ac:dyDescent="0.2">
      <c r="A430" s="175" t="s">
        <v>1467</v>
      </c>
      <c r="B430" s="8" t="s">
        <v>3076</v>
      </c>
      <c r="C430" s="695" t="s">
        <v>3077</v>
      </c>
      <c r="D430" s="695" t="str">
        <f>VLOOKUP(C430,'Items in Tally'!$A$2:$D$4982,2,FALSE)</f>
        <v>277 PC</v>
      </c>
      <c r="E430" s="695">
        <v>120</v>
      </c>
      <c r="F430" s="782">
        <v>133</v>
      </c>
      <c r="G430" s="8" t="s">
        <v>2332</v>
      </c>
      <c r="H430" s="1130">
        <v>2600</v>
      </c>
      <c r="I430" s="1130">
        <v>12</v>
      </c>
      <c r="J430" s="1130">
        <v>22</v>
      </c>
      <c r="K430" s="459">
        <v>45772</v>
      </c>
      <c r="L430" s="125">
        <v>4.5999999999999996</v>
      </c>
      <c r="M430" s="1154">
        <v>465</v>
      </c>
      <c r="N430" s="8"/>
      <c r="O430" s="9">
        <f t="shared" ref="O430" si="744">IF(T430="","",T430/$M430-1)</f>
        <v>0.12903225806451624</v>
      </c>
      <c r="P430" s="9" t="str">
        <f t="shared" ref="P430" si="745">IF(U430="","",U430/$M430-1)</f>
        <v/>
      </c>
      <c r="Q430" s="9">
        <f t="shared" ref="Q430" si="746">IF(V430="","",V430/$M430-1)</f>
        <v>9.6774193548387011E-2</v>
      </c>
      <c r="R430" s="9" t="str">
        <f t="shared" ref="R430" si="747">IF(W430="","",W430/$M430-1)</f>
        <v/>
      </c>
      <c r="S430" s="8"/>
      <c r="T430" s="1134">
        <v>525</v>
      </c>
      <c r="U430" s="1131"/>
      <c r="V430" s="1131">
        <v>510</v>
      </c>
      <c r="W430" s="178"/>
      <c r="X430" s="8"/>
      <c r="Y430" s="1129">
        <f t="shared" si="742"/>
        <v>531</v>
      </c>
      <c r="Z430" s="1130" t="str">
        <f t="shared" si="742"/>
        <v/>
      </c>
      <c r="AA430" s="1130">
        <f t="shared" si="742"/>
        <v>516</v>
      </c>
      <c r="AB430" s="1154" t="str">
        <f t="shared" ref="AB430" si="748">IF(W430="","",CEILING(W430*1.015,1))</f>
        <v/>
      </c>
      <c r="AC430" s="8"/>
      <c r="AD430" s="1130"/>
    </row>
    <row r="431" spans="1:30" s="578" customFormat="1" ht="15.75" customHeight="1" x14ac:dyDescent="0.2">
      <c r="A431" s="171" t="s">
        <v>1467</v>
      </c>
      <c r="B431" s="5" t="s">
        <v>3078</v>
      </c>
      <c r="C431" s="705" t="s">
        <v>3079</v>
      </c>
      <c r="D431" s="705" t="str">
        <f>VLOOKUP(C431,'Items in Tally'!$A$2:$D$4982,2,FALSE)</f>
        <v> </v>
      </c>
      <c r="E431" s="705"/>
      <c r="F431" s="783"/>
      <c r="G431" s="5" t="s">
        <v>2330</v>
      </c>
      <c r="H431" s="1150">
        <v>2600</v>
      </c>
      <c r="I431" s="1150">
        <v>8</v>
      </c>
      <c r="J431" s="1150">
        <v>28</v>
      </c>
      <c r="K431" s="456">
        <v>44287</v>
      </c>
      <c r="L431" s="133">
        <v>5.77</v>
      </c>
      <c r="M431" s="1045"/>
      <c r="N431" s="5"/>
      <c r="O431" s="6"/>
      <c r="P431" s="6" t="str">
        <f t="shared" ref="P431:R431" si="749">IF(U431="","",U431/$M431-1)</f>
        <v/>
      </c>
      <c r="Q431" s="6" t="str">
        <f t="shared" si="749"/>
        <v/>
      </c>
      <c r="R431" s="6" t="str">
        <f t="shared" si="749"/>
        <v/>
      </c>
      <c r="S431" s="5"/>
      <c r="T431" s="1152"/>
      <c r="U431" s="1148"/>
      <c r="V431" s="1148"/>
      <c r="W431" s="173"/>
      <c r="X431" s="5"/>
      <c r="Y431" s="1122" t="str">
        <f t="shared" ref="Y431:AB431" si="750">IF(T431="","",CEILING(T431*1.015,1))</f>
        <v/>
      </c>
      <c r="Z431" s="1150" t="str">
        <f t="shared" si="750"/>
        <v/>
      </c>
      <c r="AA431" s="1150" t="str">
        <f t="shared" si="750"/>
        <v/>
      </c>
      <c r="AB431" s="1045" t="str">
        <f t="shared" si="750"/>
        <v/>
      </c>
      <c r="AC431" s="5"/>
      <c r="AD431" s="1150"/>
    </row>
    <row r="432" spans="1:30" s="577" customFormat="1" ht="15.75" customHeight="1" x14ac:dyDescent="0.2">
      <c r="A432" s="175" t="s">
        <v>1467</v>
      </c>
      <c r="B432" s="8" t="s">
        <v>3080</v>
      </c>
      <c r="C432" s="695" t="s">
        <v>3081</v>
      </c>
      <c r="D432" s="695" t="str">
        <f>VLOOKUP(C432,'Items in Tally'!$A$2:$D$4982,2,FALSE)</f>
        <v>36 PC</v>
      </c>
      <c r="E432" s="695"/>
      <c r="F432" s="782">
        <v>50</v>
      </c>
      <c r="G432" s="8" t="s">
        <v>2332</v>
      </c>
      <c r="H432" s="1130">
        <v>3500</v>
      </c>
      <c r="I432" s="1130">
        <v>10</v>
      </c>
      <c r="J432" s="1130">
        <v>16</v>
      </c>
      <c r="K432" s="459">
        <v>45713</v>
      </c>
      <c r="L432" s="125">
        <v>4.4800000000000004</v>
      </c>
      <c r="M432" s="1154">
        <v>458</v>
      </c>
      <c r="N432" s="8"/>
      <c r="O432" s="9">
        <f t="shared" ref="O432:R432" si="751">IF(T432="","",T432/$M432-1)</f>
        <v>0.12445414847161573</v>
      </c>
      <c r="P432" s="9" t="str">
        <f t="shared" si="751"/>
        <v/>
      </c>
      <c r="Q432" s="9">
        <f t="shared" si="751"/>
        <v>9.1703056768559055E-2</v>
      </c>
      <c r="R432" s="9" t="str">
        <f t="shared" si="751"/>
        <v/>
      </c>
      <c r="S432" s="8"/>
      <c r="T432" s="1134">
        <v>515</v>
      </c>
      <c r="U432" s="1131"/>
      <c r="V432" s="1131">
        <v>500</v>
      </c>
      <c r="W432" s="178"/>
      <c r="X432" s="8"/>
      <c r="Y432" s="1129">
        <f t="shared" ref="Y432:AA433" si="752">IF(T432="","",CEILING(T432*1.01,1))</f>
        <v>521</v>
      </c>
      <c r="Z432" s="1130" t="str">
        <f t="shared" si="752"/>
        <v/>
      </c>
      <c r="AA432" s="1130">
        <f t="shared" si="752"/>
        <v>505</v>
      </c>
      <c r="AB432" s="1154" t="str">
        <f t="shared" ref="AB432" si="753">IF(W432="","",CEILING(W432*1.015,1))</f>
        <v/>
      </c>
      <c r="AC432" s="8"/>
      <c r="AD432" s="1130"/>
    </row>
    <row r="433" spans="1:30" s="577" customFormat="1" ht="15.75" customHeight="1" x14ac:dyDescent="0.2">
      <c r="A433" s="175" t="s">
        <v>1467</v>
      </c>
      <c r="B433" s="8" t="s">
        <v>3082</v>
      </c>
      <c r="C433" s="695" t="s">
        <v>3083</v>
      </c>
      <c r="D433" s="694" t="str">
        <f>VLOOKUP(C433,'Items in Tally'!$A$2:$D$4982,2,FALSE)</f>
        <v>46 PC</v>
      </c>
      <c r="E433" s="695"/>
      <c r="F433" s="782"/>
      <c r="G433" s="8" t="s">
        <v>2332</v>
      </c>
      <c r="H433" s="1130">
        <v>3500</v>
      </c>
      <c r="I433" s="1130" t="s">
        <v>3084</v>
      </c>
      <c r="J433" s="1130" t="s">
        <v>3085</v>
      </c>
      <c r="K433" s="459">
        <v>45498</v>
      </c>
      <c r="L433" s="125" t="s">
        <v>3086</v>
      </c>
      <c r="M433" s="1154">
        <v>462</v>
      </c>
      <c r="N433" s="8"/>
      <c r="O433" s="9">
        <f t="shared" ref="O433" si="754">IF(T433="","",T433/$M433-1)</f>
        <v>0.11471861471861478</v>
      </c>
      <c r="P433" s="9" t="str">
        <f t="shared" ref="P433" si="755">IF(U433="","",U433/$M433-1)</f>
        <v/>
      </c>
      <c r="Q433" s="9">
        <f t="shared" ref="Q433" si="756">IF(V433="","",V433/$M433-1)</f>
        <v>8.2251082251082241E-2</v>
      </c>
      <c r="R433" s="9" t="str">
        <f t="shared" ref="R433" si="757">IF(W433="","",W433/$M433-1)</f>
        <v/>
      </c>
      <c r="S433" s="8"/>
      <c r="T433" s="1134">
        <v>515</v>
      </c>
      <c r="U433" s="1131"/>
      <c r="V433" s="1131">
        <v>500</v>
      </c>
      <c r="W433" s="178"/>
      <c r="X433" s="8"/>
      <c r="Y433" s="1129">
        <f t="shared" si="752"/>
        <v>521</v>
      </c>
      <c r="Z433" s="1130" t="str">
        <f t="shared" si="752"/>
        <v/>
      </c>
      <c r="AA433" s="1130">
        <f t="shared" si="752"/>
        <v>505</v>
      </c>
      <c r="AB433" s="1154" t="str">
        <f t="shared" ref="AB433" si="758">IF(W433="","",CEILING(W433*1.015,1))</f>
        <v/>
      </c>
      <c r="AC433" s="8"/>
      <c r="AD433" s="1130"/>
    </row>
    <row r="434" spans="1:30" s="578" customFormat="1" ht="15.75" customHeight="1" x14ac:dyDescent="0.2">
      <c r="A434" s="171" t="s">
        <v>1467</v>
      </c>
      <c r="B434" s="5" t="s">
        <v>3087</v>
      </c>
      <c r="C434" s="578" t="s">
        <v>3088</v>
      </c>
      <c r="D434" s="701" t="str">
        <f>VLOOKUP(C434,'Items in Tally'!$A$2:$D$4982,2,FALSE)</f>
        <v> </v>
      </c>
      <c r="F434" s="1149"/>
      <c r="G434" s="5" t="s">
        <v>2330</v>
      </c>
      <c r="H434" s="1150">
        <v>3500</v>
      </c>
      <c r="I434" s="1150">
        <v>10</v>
      </c>
      <c r="J434" s="1150">
        <v>16</v>
      </c>
      <c r="K434" s="456">
        <v>44348</v>
      </c>
      <c r="L434" s="133">
        <v>5.97</v>
      </c>
      <c r="M434" s="1045"/>
      <c r="N434" s="5"/>
      <c r="O434" s="6" t="str">
        <f t="shared" ref="O434:R434" si="759">IF(T434="","",T434/$M434-1)</f>
        <v/>
      </c>
      <c r="P434" s="6" t="str">
        <f t="shared" si="759"/>
        <v/>
      </c>
      <c r="Q434" s="6" t="str">
        <f t="shared" si="759"/>
        <v/>
      </c>
      <c r="R434" s="6" t="str">
        <f t="shared" si="759"/>
        <v/>
      </c>
      <c r="S434" s="5"/>
      <c r="T434" s="1152"/>
      <c r="U434" s="1148"/>
      <c r="V434" s="1148"/>
      <c r="W434" s="173"/>
      <c r="X434" s="5"/>
      <c r="Y434" s="1122" t="str">
        <f t="shared" ref="Y434:AB434" si="760">IF(T434="","",CEILING(T434*1.015,1))</f>
        <v/>
      </c>
      <c r="Z434" s="1150" t="str">
        <f t="shared" si="760"/>
        <v/>
      </c>
      <c r="AA434" s="1150" t="str">
        <f t="shared" si="760"/>
        <v/>
      </c>
      <c r="AB434" s="1045" t="str">
        <f t="shared" si="760"/>
        <v/>
      </c>
      <c r="AC434" s="5"/>
      <c r="AD434" s="1150"/>
    </row>
    <row r="435" spans="1:30" s="577" customFormat="1" ht="15.75" customHeight="1" x14ac:dyDescent="0.2">
      <c r="A435" s="175" t="s">
        <v>1467</v>
      </c>
      <c r="B435" s="8" t="s">
        <v>3089</v>
      </c>
      <c r="C435" s="695" t="s">
        <v>3090</v>
      </c>
      <c r="D435" s="694" t="str">
        <f>VLOOKUP(C435,'Items in Tally'!$A$2:$D$4982,2,FALSE)</f>
        <v>30 PC</v>
      </c>
      <c r="E435" s="695"/>
      <c r="F435" s="782"/>
      <c r="G435" s="8" t="s">
        <v>2332</v>
      </c>
      <c r="H435" s="1130">
        <v>6400</v>
      </c>
      <c r="I435" s="1130">
        <v>10</v>
      </c>
      <c r="J435" s="1130">
        <v>16</v>
      </c>
      <c r="K435" s="459">
        <v>45315</v>
      </c>
      <c r="L435" s="125">
        <v>5.6</v>
      </c>
      <c r="M435" s="1154">
        <v>490</v>
      </c>
      <c r="N435" s="8"/>
      <c r="O435" s="9">
        <f t="shared" ref="O435:R435" si="761">IF(T435="","",T435/$M435-1)</f>
        <v>0.12244897959183665</v>
      </c>
      <c r="P435" s="9" t="str">
        <f t="shared" si="761"/>
        <v/>
      </c>
      <c r="Q435" s="9">
        <f t="shared" si="761"/>
        <v>0.1020408163265305</v>
      </c>
      <c r="R435" s="9" t="str">
        <f t="shared" si="761"/>
        <v/>
      </c>
      <c r="S435" s="8"/>
      <c r="T435" s="1134">
        <v>550</v>
      </c>
      <c r="U435" s="1131"/>
      <c r="V435" s="1131">
        <v>540</v>
      </c>
      <c r="W435" s="178"/>
      <c r="X435" s="8"/>
      <c r="Y435" s="1129">
        <f t="shared" ref="Y435:AA436" si="762">IF(T435="","",CEILING(T435*1.01,1))</f>
        <v>556</v>
      </c>
      <c r="Z435" s="1130" t="str">
        <f t="shared" si="762"/>
        <v/>
      </c>
      <c r="AA435" s="1130">
        <f t="shared" si="762"/>
        <v>546</v>
      </c>
      <c r="AB435" s="1154" t="str">
        <f t="shared" ref="AB435" si="763">IF(W435="","",CEILING(W435*1.015,1))</f>
        <v/>
      </c>
      <c r="AC435" s="8"/>
      <c r="AD435" s="1130"/>
    </row>
    <row r="436" spans="1:30" s="577" customFormat="1" ht="15.75" customHeight="1" x14ac:dyDescent="0.2">
      <c r="A436" s="175" t="s">
        <v>1467</v>
      </c>
      <c r="B436" s="8" t="s">
        <v>3091</v>
      </c>
      <c r="C436" s="695" t="s">
        <v>3092</v>
      </c>
      <c r="D436" s="695" t="str">
        <f>VLOOKUP(C436,'Items in Tally'!$A$2:$D$4982,2,FALSE)</f>
        <v>8 PC</v>
      </c>
      <c r="E436" s="695"/>
      <c r="F436" s="782">
        <v>30</v>
      </c>
      <c r="G436" s="8" t="s">
        <v>2332</v>
      </c>
      <c r="H436" s="1130">
        <v>6400</v>
      </c>
      <c r="I436" s="1130" t="s">
        <v>3084</v>
      </c>
      <c r="J436" s="1130" t="s">
        <v>3093</v>
      </c>
      <c r="K436" s="459">
        <v>45741</v>
      </c>
      <c r="L436" s="125">
        <v>4.6500000000000004</v>
      </c>
      <c r="M436" s="1154">
        <v>500</v>
      </c>
      <c r="N436" s="8"/>
      <c r="O436" s="9">
        <f t="shared" ref="O436" si="764">IF(T436="","",T436/$M436-1)</f>
        <v>0.10000000000000009</v>
      </c>
      <c r="P436" s="9" t="str">
        <f t="shared" ref="P436" si="765">IF(U436="","",U436/$M436-1)</f>
        <v/>
      </c>
      <c r="Q436" s="9">
        <f t="shared" ref="Q436" si="766">IF(V436="","",V436/$M436-1)</f>
        <v>8.0000000000000071E-2</v>
      </c>
      <c r="R436" s="9" t="str">
        <f t="shared" ref="R436" si="767">IF(W436="","",W436/$M436-1)</f>
        <v/>
      </c>
      <c r="S436" s="8"/>
      <c r="T436" s="1134">
        <v>550</v>
      </c>
      <c r="U436" s="1131"/>
      <c r="V436" s="1131">
        <v>540</v>
      </c>
      <c r="W436" s="178"/>
      <c r="X436" s="8"/>
      <c r="Y436" s="1129">
        <f t="shared" si="762"/>
        <v>556</v>
      </c>
      <c r="Z436" s="1130" t="str">
        <f t="shared" si="762"/>
        <v/>
      </c>
      <c r="AA436" s="1130">
        <f t="shared" si="762"/>
        <v>546</v>
      </c>
      <c r="AB436" s="1154" t="str">
        <f t="shared" ref="AB436" si="768">IF(W436="","",CEILING(W436*1.015,1))</f>
        <v/>
      </c>
      <c r="AC436" s="8"/>
      <c r="AD436" s="1130"/>
    </row>
    <row r="437" spans="1:30" s="578" customFormat="1" ht="15.75" customHeight="1" x14ac:dyDescent="0.2">
      <c r="A437" s="171" t="s">
        <v>1467</v>
      </c>
      <c r="B437" s="5" t="s">
        <v>3089</v>
      </c>
      <c r="C437" s="705" t="s">
        <v>3094</v>
      </c>
      <c r="D437" s="705" t="str">
        <f>VLOOKUP(C437,'Items in Tally'!$A$2:$D$4982,2,FALSE)</f>
        <v> </v>
      </c>
      <c r="E437" s="705"/>
      <c r="F437" s="783"/>
      <c r="G437" s="5" t="s">
        <v>2330</v>
      </c>
      <c r="H437" s="1150">
        <v>6400</v>
      </c>
      <c r="I437" s="1150">
        <v>10</v>
      </c>
      <c r="J437" s="1150">
        <v>16</v>
      </c>
      <c r="K437" s="456">
        <v>44228</v>
      </c>
      <c r="L437" s="133">
        <v>6.42</v>
      </c>
      <c r="M437" s="1045"/>
      <c r="N437" s="5"/>
      <c r="O437" s="6" t="str">
        <f t="shared" ref="O437:R437" si="769">IF(T437="","",T437/$M437-1)</f>
        <v/>
      </c>
      <c r="P437" s="6" t="str">
        <f t="shared" si="769"/>
        <v/>
      </c>
      <c r="Q437" s="6" t="str">
        <f t="shared" si="769"/>
        <v/>
      </c>
      <c r="R437" s="6" t="str">
        <f t="shared" si="769"/>
        <v/>
      </c>
      <c r="S437" s="5"/>
      <c r="T437" s="1152"/>
      <c r="U437" s="1148"/>
      <c r="V437" s="1148"/>
      <c r="W437" s="173"/>
      <c r="X437" s="5"/>
      <c r="Y437" s="1122" t="str">
        <f t="shared" ref="Y437:AB437" si="770">IF(T437="","",CEILING(T437*1.015,1))</f>
        <v/>
      </c>
      <c r="Z437" s="1150" t="str">
        <f t="shared" si="770"/>
        <v/>
      </c>
      <c r="AA437" s="1150" t="str">
        <f t="shared" si="770"/>
        <v/>
      </c>
      <c r="AB437" s="1045" t="str">
        <f t="shared" si="770"/>
        <v/>
      </c>
      <c r="AC437" s="5"/>
      <c r="AD437" s="1150"/>
    </row>
    <row r="438" spans="1:30" s="578" customFormat="1" ht="15.75" customHeight="1" x14ac:dyDescent="0.2">
      <c r="A438" s="171" t="s">
        <v>1467</v>
      </c>
      <c r="B438" s="5" t="s">
        <v>3095</v>
      </c>
      <c r="C438" s="705" t="s">
        <v>3096</v>
      </c>
      <c r="D438" s="701" t="str">
        <f>VLOOKUP(C438,'Items in Tally'!$A$2:$D$4982,2,FALSE)</f>
        <v> </v>
      </c>
      <c r="E438" s="705"/>
      <c r="F438" s="783"/>
      <c r="G438" s="5" t="s">
        <v>2332</v>
      </c>
      <c r="H438" s="1150"/>
      <c r="I438" s="1150">
        <v>24</v>
      </c>
      <c r="J438" s="1150">
        <v>30</v>
      </c>
      <c r="K438" s="456">
        <v>45713</v>
      </c>
      <c r="L438" s="133">
        <v>1.6</v>
      </c>
      <c r="M438" s="1045">
        <v>165</v>
      </c>
      <c r="N438" s="5"/>
      <c r="O438" s="6"/>
      <c r="P438" s="6"/>
      <c r="Q438" s="6"/>
      <c r="R438" s="6"/>
      <c r="S438" s="5"/>
      <c r="T438" s="1152">
        <v>280</v>
      </c>
      <c r="U438" s="1148">
        <v>265</v>
      </c>
      <c r="V438" s="1148">
        <v>250</v>
      </c>
      <c r="W438" s="173"/>
      <c r="X438" s="5"/>
      <c r="Y438" s="1122">
        <f>IF(T438="","",CEILING(T438*1.01,1))</f>
        <v>283</v>
      </c>
      <c r="Z438" s="1150">
        <f>IF(U438="","",CEILING(U438*1.01,1))</f>
        <v>268</v>
      </c>
      <c r="AA438" s="1150">
        <f>IF(V438="","",CEILING(V438*1.01,1))</f>
        <v>253</v>
      </c>
      <c r="AB438" s="1045"/>
      <c r="AC438" s="5"/>
      <c r="AD438" s="1150"/>
    </row>
    <row r="439" spans="1:30" ht="15.75" customHeight="1" x14ac:dyDescent="0.2">
      <c r="A439" s="175"/>
      <c r="B439" s="8"/>
      <c r="D439" s="694" t="e">
        <f>VLOOKUP(C439,'Items in Tally'!$A$2:$D$4982,2,FALSE)</f>
        <v>#N/A</v>
      </c>
      <c r="G439" s="8"/>
      <c r="H439" s="1130"/>
      <c r="I439" s="1130"/>
      <c r="J439" s="1130"/>
      <c r="K439" s="459"/>
      <c r="L439" s="125"/>
      <c r="M439" s="1154"/>
      <c r="N439" s="8"/>
      <c r="O439" s="9" t="str">
        <f t="shared" ref="O439:R439" si="771">IF(T439="","",T439/$M439-1)</f>
        <v/>
      </c>
      <c r="P439" s="9" t="str">
        <f t="shared" si="771"/>
        <v/>
      </c>
      <c r="Q439" s="9" t="str">
        <f t="shared" si="771"/>
        <v/>
      </c>
      <c r="R439" s="9" t="str">
        <f t="shared" si="771"/>
        <v/>
      </c>
      <c r="S439" s="8"/>
      <c r="T439" s="1134"/>
      <c r="U439" s="1131"/>
      <c r="V439" s="1131"/>
      <c r="W439" s="178"/>
      <c r="X439" s="8"/>
      <c r="Y439" s="1129" t="str">
        <f t="shared" ref="Y439:AB439" si="772">IF(T439="","",CEILING(T439*1.015,1))</f>
        <v/>
      </c>
      <c r="Z439" s="1130" t="str">
        <f t="shared" si="772"/>
        <v/>
      </c>
      <c r="AA439" s="1130" t="str">
        <f t="shared" si="772"/>
        <v/>
      </c>
      <c r="AB439" s="1154" t="str">
        <f t="shared" si="772"/>
        <v/>
      </c>
      <c r="AC439" s="8"/>
      <c r="AD439" s="1130"/>
    </row>
    <row r="440" spans="1:30" s="578" customFormat="1" ht="15.75" customHeight="1" x14ac:dyDescent="0.2">
      <c r="A440" s="171" t="s">
        <v>842</v>
      </c>
      <c r="B440" s="701" t="s">
        <v>3097</v>
      </c>
      <c r="C440" s="705" t="s">
        <v>3097</v>
      </c>
      <c r="D440" s="694" t="str">
        <f>VLOOKUP(C440,'Items in Tally'!$A$2:$D$4982,2,FALSE)</f>
        <v>2 PC</v>
      </c>
      <c r="E440" s="705"/>
      <c r="F440" s="783"/>
      <c r="G440" s="5" t="s">
        <v>2332</v>
      </c>
      <c r="H440" s="1150">
        <v>2500</v>
      </c>
      <c r="I440" s="1150">
        <v>48</v>
      </c>
      <c r="J440" s="1150">
        <v>18</v>
      </c>
      <c r="K440" s="456">
        <v>44734</v>
      </c>
      <c r="L440" s="133">
        <v>1.65</v>
      </c>
      <c r="M440" s="1045">
        <v>147</v>
      </c>
      <c r="N440" s="5"/>
      <c r="O440" s="6">
        <f t="shared" ref="O440:R440" si="773">IF(T440="","",T440/$M440-1)</f>
        <v>0.39455782312925169</v>
      </c>
      <c r="P440" s="6" t="str">
        <f t="shared" si="773"/>
        <v/>
      </c>
      <c r="Q440" s="6">
        <f t="shared" si="773"/>
        <v>0.25850340136054428</v>
      </c>
      <c r="R440" s="6" t="str">
        <f t="shared" si="773"/>
        <v/>
      </c>
      <c r="S440" s="5"/>
      <c r="T440" s="1152">
        <v>205</v>
      </c>
      <c r="U440" s="1148"/>
      <c r="V440" s="1148">
        <v>185</v>
      </c>
      <c r="W440" s="173"/>
      <c r="X440" s="5"/>
      <c r="Y440" s="1122">
        <f t="shared" ref="Y440:AA441" si="774">IF(T440="","",CEILING(T440*1.01,1))</f>
        <v>208</v>
      </c>
      <c r="Z440" s="1150" t="str">
        <f t="shared" si="774"/>
        <v/>
      </c>
      <c r="AA440" s="1150">
        <f t="shared" si="774"/>
        <v>187</v>
      </c>
      <c r="AB440" s="1045" t="str">
        <f t="shared" ref="AB440" si="775">IF(W440="","",CEILING(W440*1.015,1))</f>
        <v/>
      </c>
      <c r="AC440" s="5"/>
      <c r="AD440" s="1150"/>
    </row>
    <row r="441" spans="1:30" s="577" customFormat="1" ht="15.75" customHeight="1" x14ac:dyDescent="0.2">
      <c r="A441" s="175" t="s">
        <v>842</v>
      </c>
      <c r="B441" s="8" t="s">
        <v>3098</v>
      </c>
      <c r="C441" s="695" t="s">
        <v>3099</v>
      </c>
      <c r="D441" s="695" t="str">
        <f>VLOOKUP(C441,'Items in Tally'!$A$2:$D$4982,2,FALSE)</f>
        <v>899 PC</v>
      </c>
      <c r="E441" s="695">
        <v>150</v>
      </c>
      <c r="F441" s="782">
        <v>950</v>
      </c>
      <c r="G441" s="8" t="s">
        <v>2332</v>
      </c>
      <c r="H441" s="1130">
        <v>2500</v>
      </c>
      <c r="I441" s="1130">
        <v>30</v>
      </c>
      <c r="J441" s="1130">
        <v>18</v>
      </c>
      <c r="K441" s="459">
        <v>45741</v>
      </c>
      <c r="L441" s="125" t="s">
        <v>3100</v>
      </c>
      <c r="M441" s="1154">
        <v>128</v>
      </c>
      <c r="N441" s="8"/>
      <c r="O441" s="9">
        <f>IF(T441="","",T441/$M441-1)</f>
        <v>0.25</v>
      </c>
      <c r="P441" s="9">
        <f>IF(U441="","",U441/$M441-1)</f>
        <v>0.171875</v>
      </c>
      <c r="Q441" s="9">
        <f>IF(V441="","",V441/$M441-1)</f>
        <v>7.8125E-2</v>
      </c>
      <c r="R441" s="9">
        <f>IF(W441="","",W441/$M441-1)</f>
        <v>5.46875E-2</v>
      </c>
      <c r="S441" s="8"/>
      <c r="T441" s="1134">
        <v>160</v>
      </c>
      <c r="U441" s="1131">
        <v>150</v>
      </c>
      <c r="V441" s="1131">
        <v>138</v>
      </c>
      <c r="W441" s="178">
        <v>135</v>
      </c>
      <c r="X441" s="8"/>
      <c r="Y441" s="1129">
        <f t="shared" si="774"/>
        <v>162</v>
      </c>
      <c r="Z441" s="1130">
        <f t="shared" si="774"/>
        <v>152</v>
      </c>
      <c r="AA441" s="1130">
        <f t="shared" si="774"/>
        <v>140</v>
      </c>
      <c r="AB441" s="1154">
        <f>IF(W441="","",CEILING(W441*1.01,1))</f>
        <v>137</v>
      </c>
      <c r="AC441" s="8"/>
      <c r="AD441" s="1130"/>
    </row>
    <row r="442" spans="1:30" s="578" customFormat="1" ht="15.75" customHeight="1" x14ac:dyDescent="0.2">
      <c r="A442" s="171" t="s">
        <v>842</v>
      </c>
      <c r="B442" s="5" t="s">
        <v>3101</v>
      </c>
      <c r="C442" s="705" t="s">
        <v>3102</v>
      </c>
      <c r="D442" s="694" t="str">
        <f>VLOOKUP(C442,'Items in Tally'!$A$2:$D$4982,2,FALSE)</f>
        <v> </v>
      </c>
      <c r="E442" s="705"/>
      <c r="F442" s="783"/>
      <c r="G442" s="5" t="s">
        <v>2332</v>
      </c>
      <c r="H442" s="1150"/>
      <c r="I442" s="1150">
        <v>8</v>
      </c>
      <c r="J442" s="1150">
        <v>16</v>
      </c>
      <c r="K442" s="456">
        <v>45620</v>
      </c>
      <c r="L442" s="133">
        <v>8.5</v>
      </c>
      <c r="M442" s="1045">
        <v>755</v>
      </c>
      <c r="N442" s="5"/>
      <c r="O442" s="6"/>
      <c r="P442" s="6"/>
      <c r="Q442" s="6"/>
      <c r="R442" s="6"/>
      <c r="S442" s="5"/>
      <c r="T442" s="1152">
        <v>1150</v>
      </c>
      <c r="U442" s="1148"/>
      <c r="V442" s="1148">
        <v>1100</v>
      </c>
      <c r="W442" s="173"/>
      <c r="X442" s="5"/>
      <c r="Y442" s="1122"/>
      <c r="Z442" s="1150"/>
      <c r="AA442" s="1150"/>
      <c r="AB442" s="1045"/>
      <c r="AC442" s="5"/>
      <c r="AD442" s="1150"/>
    </row>
    <row r="443" spans="1:30" s="578" customFormat="1" ht="15.75" customHeight="1" x14ac:dyDescent="0.2">
      <c r="A443" s="171" t="s">
        <v>842</v>
      </c>
      <c r="B443" s="5" t="s">
        <v>3103</v>
      </c>
      <c r="C443" s="705" t="s">
        <v>3104</v>
      </c>
      <c r="D443" s="694" t="str">
        <f>VLOOKUP(C443,'Items in Tally'!$A$2:$D$4982,2,FALSE)</f>
        <v> </v>
      </c>
      <c r="E443" s="705"/>
      <c r="F443" s="783">
        <v>0</v>
      </c>
      <c r="G443" s="5" t="s">
        <v>2332</v>
      </c>
      <c r="H443" s="1150"/>
      <c r="I443" s="1150">
        <v>40</v>
      </c>
      <c r="J443" s="1150">
        <v>18</v>
      </c>
      <c r="K443" s="456">
        <v>45497</v>
      </c>
      <c r="L443" s="133">
        <v>1.1499999999999999</v>
      </c>
      <c r="M443" s="1045">
        <v>110</v>
      </c>
      <c r="N443" s="5"/>
      <c r="O443" s="6"/>
      <c r="P443" s="6"/>
      <c r="Q443" s="6"/>
      <c r="R443" s="6"/>
      <c r="S443" s="5"/>
      <c r="T443" s="1152">
        <v>190</v>
      </c>
      <c r="U443" s="1148">
        <v>180</v>
      </c>
      <c r="V443" s="1148">
        <v>170</v>
      </c>
      <c r="W443" s="173"/>
      <c r="X443" s="5"/>
      <c r="Y443" s="1122"/>
      <c r="Z443" s="1150"/>
      <c r="AA443" s="1150"/>
      <c r="AB443" s="1045"/>
      <c r="AC443" s="5"/>
      <c r="AD443" s="1150"/>
    </row>
    <row r="444" spans="1:30" s="577" customFormat="1" ht="15.75" customHeight="1" x14ac:dyDescent="0.2">
      <c r="A444" s="175" t="s">
        <v>842</v>
      </c>
      <c r="B444" s="8" t="s">
        <v>3105</v>
      </c>
      <c r="C444" s="695" t="s">
        <v>3106</v>
      </c>
      <c r="D444" s="695" t="str">
        <f>VLOOKUP(C444,'Items in Tally'!$A$2:$D$4982,2,FALSE)</f>
        <v>165 PC</v>
      </c>
      <c r="E444" s="695">
        <v>70</v>
      </c>
      <c r="F444" s="782">
        <v>185</v>
      </c>
      <c r="G444" s="8" t="s">
        <v>2332</v>
      </c>
      <c r="H444" s="1130">
        <v>3000</v>
      </c>
      <c r="I444" s="1130">
        <v>32</v>
      </c>
      <c r="J444" s="1130">
        <v>26</v>
      </c>
      <c r="K444" s="459">
        <v>45741</v>
      </c>
      <c r="L444" s="125">
        <v>1.4</v>
      </c>
      <c r="M444" s="1154">
        <v>144</v>
      </c>
      <c r="N444" s="8"/>
      <c r="O444" s="9"/>
      <c r="P444" s="9"/>
      <c r="Q444" s="9"/>
      <c r="R444" s="9"/>
      <c r="S444" s="8"/>
      <c r="T444" s="1134">
        <v>215</v>
      </c>
      <c r="U444" s="1131">
        <v>200</v>
      </c>
      <c r="V444" s="1131">
        <v>190</v>
      </c>
      <c r="W444" s="178">
        <v>185</v>
      </c>
      <c r="X444" s="8"/>
      <c r="Y444" s="1129"/>
      <c r="Z444" s="1130"/>
      <c r="AA444" s="1130"/>
      <c r="AB444" s="1154"/>
      <c r="AC444" s="8"/>
      <c r="AD444" s="1130"/>
    </row>
    <row r="445" spans="1:30" s="578" customFormat="1" ht="15.75" customHeight="1" x14ac:dyDescent="0.2">
      <c r="A445" s="171" t="s">
        <v>842</v>
      </c>
      <c r="B445" s="5" t="s">
        <v>3107</v>
      </c>
      <c r="C445" s="705" t="s">
        <v>3108</v>
      </c>
      <c r="D445" s="694" t="str">
        <f>VLOOKUP(C445,'Items in Tally'!$A$2:$D$4982,2,FALSE)</f>
        <v> </v>
      </c>
      <c r="E445" s="705"/>
      <c r="F445" s="783"/>
      <c r="G445" s="5" t="s">
        <v>2332</v>
      </c>
      <c r="H445" s="1150">
        <v>3000</v>
      </c>
      <c r="I445" s="1150">
        <v>20</v>
      </c>
      <c r="J445" s="1150">
        <v>17</v>
      </c>
      <c r="K445" s="456">
        <v>45497</v>
      </c>
      <c r="L445" s="133">
        <v>1.55</v>
      </c>
      <c r="M445" s="1045">
        <v>146</v>
      </c>
      <c r="N445" s="5"/>
      <c r="O445" s="6"/>
      <c r="P445" s="6"/>
      <c r="Q445" s="6"/>
      <c r="R445" s="6"/>
      <c r="S445" s="5"/>
      <c r="T445" s="1152">
        <v>240</v>
      </c>
      <c r="U445" s="1148">
        <v>225</v>
      </c>
      <c r="V445" s="1148">
        <v>210</v>
      </c>
      <c r="W445" s="173"/>
      <c r="X445" s="5"/>
      <c r="Y445" s="1122"/>
      <c r="Z445" s="1150"/>
      <c r="AA445" s="1150"/>
      <c r="AB445" s="1045"/>
      <c r="AC445" s="5"/>
      <c r="AD445" s="1150"/>
    </row>
    <row r="446" spans="1:30" s="577" customFormat="1" ht="15.75" customHeight="1" x14ac:dyDescent="0.2">
      <c r="A446" s="175" t="s">
        <v>842</v>
      </c>
      <c r="B446" s="8" t="s">
        <v>3109</v>
      </c>
      <c r="C446" s="695" t="s">
        <v>3110</v>
      </c>
      <c r="D446" s="695" t="str">
        <f>VLOOKUP(C446,'Items in Tally'!$A$2:$D$4982,2,FALSE)</f>
        <v>23 PC</v>
      </c>
      <c r="E446" s="695">
        <v>30</v>
      </c>
      <c r="F446" s="782">
        <v>28</v>
      </c>
      <c r="G446" s="8" t="s">
        <v>2332</v>
      </c>
      <c r="H446" s="1130">
        <v>7200</v>
      </c>
      <c r="I446" s="1130">
        <v>32</v>
      </c>
      <c r="J446" s="1130">
        <v>24</v>
      </c>
      <c r="K446" s="459">
        <v>45741</v>
      </c>
      <c r="L446" s="125">
        <v>1.9</v>
      </c>
      <c r="M446" s="1154">
        <v>195</v>
      </c>
      <c r="N446" s="8"/>
      <c r="O446" s="9">
        <f t="shared" ref="O446:R446" si="776">IF(T446="","",T446/$M446-1)</f>
        <v>0.38461538461538458</v>
      </c>
      <c r="P446" s="9">
        <f t="shared" si="776"/>
        <v>0.33333333333333326</v>
      </c>
      <c r="Q446" s="9">
        <f t="shared" si="776"/>
        <v>0.28205128205128216</v>
      </c>
      <c r="R446" s="9" t="str">
        <f t="shared" si="776"/>
        <v/>
      </c>
      <c r="S446" s="8"/>
      <c r="T446" s="1134">
        <v>270</v>
      </c>
      <c r="U446" s="1131">
        <v>260</v>
      </c>
      <c r="V446" s="1131">
        <v>250</v>
      </c>
      <c r="W446" s="178"/>
      <c r="X446" s="8"/>
      <c r="Y446" s="1129">
        <f t="shared" ref="Y446:AB446" si="777">IF(T446="","",CEILING(T446*1.015,1))</f>
        <v>275</v>
      </c>
      <c r="Z446" s="1130">
        <f t="shared" si="777"/>
        <v>264</v>
      </c>
      <c r="AA446" s="1130">
        <f t="shared" si="777"/>
        <v>254</v>
      </c>
      <c r="AB446" s="1154" t="str">
        <f t="shared" si="777"/>
        <v/>
      </c>
      <c r="AC446" s="8"/>
      <c r="AD446" s="1130"/>
    </row>
    <row r="447" spans="1:30" s="652" customFormat="1" ht="15.75" customHeight="1" x14ac:dyDescent="0.2">
      <c r="A447" s="649" t="s">
        <v>842</v>
      </c>
      <c r="B447" s="650" t="s">
        <v>3111</v>
      </c>
      <c r="C447" s="709" t="s">
        <v>3112</v>
      </c>
      <c r="D447" s="709" t="str">
        <f>VLOOKUP(C447,'Items in Tally'!$A$2:$D$4982,2,FALSE)</f>
        <v>100 PC</v>
      </c>
      <c r="E447" s="709">
        <v>350</v>
      </c>
      <c r="F447" s="781">
        <v>400</v>
      </c>
      <c r="G447" s="650" t="s">
        <v>2332</v>
      </c>
      <c r="H447" s="823">
        <v>7200</v>
      </c>
      <c r="I447" s="823">
        <v>18</v>
      </c>
      <c r="J447" s="823">
        <v>13</v>
      </c>
      <c r="K447" s="687">
        <v>45741</v>
      </c>
      <c r="L447" s="681">
        <v>1.85</v>
      </c>
      <c r="M447" s="809">
        <v>190</v>
      </c>
      <c r="N447" s="650"/>
      <c r="O447" s="651">
        <f t="shared" ref="O447:R447" si="778">IF(T447="","",T447/$M447-1)</f>
        <v>0.28947368421052633</v>
      </c>
      <c r="P447" s="651">
        <f t="shared" si="778"/>
        <v>0.23684210526315796</v>
      </c>
      <c r="Q447" s="651">
        <f t="shared" si="778"/>
        <v>0.18421052631578938</v>
      </c>
      <c r="R447" s="651">
        <f t="shared" si="778"/>
        <v>0.15789473684210531</v>
      </c>
      <c r="S447" s="650"/>
      <c r="T447" s="825">
        <v>245</v>
      </c>
      <c r="U447" s="827">
        <v>235</v>
      </c>
      <c r="V447" s="827">
        <v>225</v>
      </c>
      <c r="W447" s="173">
        <v>220</v>
      </c>
      <c r="X447" s="650"/>
      <c r="Y447" s="826">
        <f t="shared" ref="Y447:AB447" si="779">IF(T447="","",CEILING(T447*1.015,1))</f>
        <v>249</v>
      </c>
      <c r="Z447" s="823">
        <f t="shared" si="779"/>
        <v>239</v>
      </c>
      <c r="AA447" s="823">
        <f t="shared" si="779"/>
        <v>229</v>
      </c>
      <c r="AB447" s="809">
        <f t="shared" si="779"/>
        <v>224</v>
      </c>
      <c r="AC447" s="650"/>
      <c r="AD447" s="823"/>
    </row>
    <row r="448" spans="1:30" s="578" customFormat="1" ht="15.75" customHeight="1" x14ac:dyDescent="0.2">
      <c r="A448" s="171" t="s">
        <v>842</v>
      </c>
      <c r="B448" s="5" t="s">
        <v>3113</v>
      </c>
      <c r="C448" s="705" t="s">
        <v>3114</v>
      </c>
      <c r="D448" s="705" t="str">
        <f>VLOOKUP(C448,'Items in Tally'!$A$2:$D$4982,2,FALSE)</f>
        <v>-2 PC</v>
      </c>
      <c r="E448" s="705">
        <v>300</v>
      </c>
      <c r="F448" s="783">
        <v>220</v>
      </c>
      <c r="G448" s="5" t="s">
        <v>2332</v>
      </c>
      <c r="H448" s="1150">
        <v>12000</v>
      </c>
      <c r="I448" s="1150">
        <v>18</v>
      </c>
      <c r="J448" s="1150">
        <v>13</v>
      </c>
      <c r="K448" s="401">
        <v>45682</v>
      </c>
      <c r="L448" s="133">
        <v>2.2000000000000002</v>
      </c>
      <c r="M448" s="1045">
        <v>231</v>
      </c>
      <c r="N448" s="5"/>
      <c r="O448" s="6">
        <f t="shared" ref="O448" si="780">IF(T448="","",T448/$M448-1)</f>
        <v>0.21212121212121215</v>
      </c>
      <c r="P448" s="6">
        <f t="shared" ref="P448" si="781">IF(U448="","",U448/$M448-1)</f>
        <v>0.16883116883116878</v>
      </c>
      <c r="Q448" s="6">
        <f t="shared" ref="Q448" si="782">IF(V448="","",V448/$M448-1)</f>
        <v>0.11255411255411252</v>
      </c>
      <c r="R448" s="6">
        <f t="shared" ref="R448" si="783">IF(W448="","",W448/$M448-1)</f>
        <v>0.10389610389610393</v>
      </c>
      <c r="S448" s="5"/>
      <c r="T448" s="1152">
        <v>280</v>
      </c>
      <c r="U448" s="1148">
        <v>270</v>
      </c>
      <c r="V448" s="1148">
        <v>257</v>
      </c>
      <c r="W448" s="173">
        <v>255</v>
      </c>
      <c r="X448" s="5"/>
      <c r="Y448" s="1122">
        <f t="shared" ref="Y448" si="784">IF(T448="","",CEILING(T448*1.015,1))</f>
        <v>285</v>
      </c>
      <c r="Z448" s="1150">
        <f t="shared" ref="Z448" si="785">IF(U448="","",CEILING(U448*1.015,1))</f>
        <v>275</v>
      </c>
      <c r="AA448" s="1150">
        <f t="shared" ref="AA448" si="786">IF(V448="","",CEILING(V448*1.015,1))</f>
        <v>261</v>
      </c>
      <c r="AB448" s="1045">
        <f t="shared" ref="AB448" si="787">IF(W448="","",CEILING(W448*1.015,1))</f>
        <v>259</v>
      </c>
      <c r="AC448" s="5"/>
      <c r="AD448" s="1150"/>
    </row>
    <row r="449" spans="1:30" s="578" customFormat="1" ht="15.75" customHeight="1" x14ac:dyDescent="0.2">
      <c r="A449" s="171" t="s">
        <v>842</v>
      </c>
      <c r="B449" s="5" t="s">
        <v>3115</v>
      </c>
      <c r="C449" s="578" t="s">
        <v>3116</v>
      </c>
      <c r="D449" s="694" t="str">
        <f>VLOOKUP(C449,'Items in Tally'!$A$2:$D$4982,2,FALSE)</f>
        <v>35 PC</v>
      </c>
      <c r="F449" s="1149">
        <v>180</v>
      </c>
      <c r="G449" s="5" t="s">
        <v>2332</v>
      </c>
      <c r="H449" s="1150"/>
      <c r="I449" s="1150">
        <v>10</v>
      </c>
      <c r="J449" s="1150">
        <v>30</v>
      </c>
      <c r="K449" s="456">
        <v>45315</v>
      </c>
      <c r="L449" s="133">
        <v>15.7</v>
      </c>
      <c r="M449" s="1045">
        <v>1365</v>
      </c>
      <c r="N449" s="5"/>
      <c r="O449" s="6"/>
      <c r="P449" s="6"/>
      <c r="Q449" s="6"/>
      <c r="R449" s="6"/>
      <c r="S449" s="5"/>
      <c r="T449" s="1152">
        <v>1700</v>
      </c>
      <c r="U449" s="1148"/>
      <c r="V449" s="1148">
        <v>1650</v>
      </c>
      <c r="W449" s="173"/>
      <c r="X449" s="5"/>
      <c r="Y449" s="1122"/>
      <c r="Z449" s="1150"/>
      <c r="AA449" s="1150"/>
      <c r="AB449" s="1045"/>
      <c r="AC449" s="5"/>
      <c r="AD449" s="1150"/>
    </row>
    <row r="450" spans="1:30" s="577" customFormat="1" ht="15.75" customHeight="1" x14ac:dyDescent="0.2">
      <c r="A450" s="175" t="s">
        <v>842</v>
      </c>
      <c r="B450" s="8" t="s">
        <v>3117</v>
      </c>
      <c r="C450" s="577" t="s">
        <v>3116</v>
      </c>
      <c r="D450" s="695" t="str">
        <f>VLOOKUP(C450,'Items in Tally'!$A$2:$D$4982,2,FALSE)</f>
        <v>35 PC</v>
      </c>
      <c r="E450" s="695"/>
      <c r="F450" s="782">
        <v>88</v>
      </c>
      <c r="G450" s="8" t="s">
        <v>2332</v>
      </c>
      <c r="H450" s="1130"/>
      <c r="I450" s="1130">
        <v>12</v>
      </c>
      <c r="J450" s="1130">
        <v>32</v>
      </c>
      <c r="K450" s="459">
        <v>45713</v>
      </c>
      <c r="L450" s="125">
        <v>9.3000000000000007</v>
      </c>
      <c r="M450" s="1154">
        <v>856</v>
      </c>
      <c r="N450" s="8"/>
      <c r="O450" s="9"/>
      <c r="P450" s="9"/>
      <c r="Q450" s="9"/>
      <c r="R450" s="9"/>
      <c r="S450" s="8"/>
      <c r="T450" s="1134">
        <v>1200</v>
      </c>
      <c r="U450" s="1131"/>
      <c r="V450" s="1131">
        <v>1150</v>
      </c>
      <c r="W450" s="178"/>
      <c r="X450" s="8"/>
      <c r="Y450" s="1129"/>
      <c r="Z450" s="1130"/>
      <c r="AA450" s="1130"/>
      <c r="AB450" s="1154"/>
      <c r="AC450" s="8"/>
      <c r="AD450" s="1130"/>
    </row>
    <row r="451" spans="1:30" s="578" customFormat="1" ht="15.75" customHeight="1" x14ac:dyDescent="0.2">
      <c r="A451" s="171" t="s">
        <v>842</v>
      </c>
      <c r="B451" s="5" t="s">
        <v>3118</v>
      </c>
      <c r="C451" s="705"/>
      <c r="D451" s="694" t="e">
        <f>VLOOKUP(C451,'Items in Tally'!$A$2:$D$4982,2,FALSE)</f>
        <v>#N/A</v>
      </c>
      <c r="E451" s="705"/>
      <c r="F451" s="783">
        <v>17</v>
      </c>
      <c r="G451" s="5" t="s">
        <v>2332</v>
      </c>
      <c r="H451" s="1150"/>
      <c r="I451" s="1150">
        <v>20</v>
      </c>
      <c r="J451" s="1150">
        <v>20</v>
      </c>
      <c r="K451" s="456">
        <v>45713</v>
      </c>
      <c r="L451" s="133">
        <v>2.46</v>
      </c>
      <c r="M451" s="1045">
        <v>253</v>
      </c>
      <c r="N451" s="5"/>
      <c r="O451" s="6"/>
      <c r="P451" s="6"/>
      <c r="Q451" s="6"/>
      <c r="R451" s="6"/>
      <c r="S451" s="5"/>
      <c r="T451" s="1152">
        <v>320</v>
      </c>
      <c r="U451" s="1148">
        <v>310</v>
      </c>
      <c r="V451" s="1148">
        <v>300</v>
      </c>
      <c r="W451" s="173"/>
      <c r="X451" s="5"/>
      <c r="Y451" s="1122"/>
      <c r="Z451" s="1150"/>
      <c r="AA451" s="1150"/>
      <c r="AB451" s="1045"/>
      <c r="AC451" s="5"/>
      <c r="AD451" s="1150"/>
    </row>
    <row r="452" spans="1:30" s="578" customFormat="1" ht="15.75" customHeight="1" x14ac:dyDescent="0.2">
      <c r="A452" s="171" t="s">
        <v>842</v>
      </c>
      <c r="B452" s="5" t="s">
        <v>3119</v>
      </c>
      <c r="D452" s="694" t="e">
        <f>VLOOKUP(C452,'Items in Tally'!$A$2:$D$4982,2,FALSE)</f>
        <v>#N/A</v>
      </c>
      <c r="F452" s="1149"/>
      <c r="G452" s="5"/>
      <c r="H452" s="1150"/>
      <c r="I452" s="1150"/>
      <c r="J452" s="1150"/>
      <c r="K452" s="456"/>
      <c r="L452" s="133"/>
      <c r="M452" s="1045"/>
      <c r="N452" s="5"/>
      <c r="O452" s="6"/>
      <c r="P452" s="6"/>
      <c r="Q452" s="6"/>
      <c r="R452" s="6"/>
      <c r="S452" s="5"/>
      <c r="T452" s="1152"/>
      <c r="U452" s="1148"/>
      <c r="V452" s="1148"/>
      <c r="W452" s="173"/>
      <c r="X452" s="5"/>
      <c r="Y452" s="1122"/>
      <c r="Z452" s="1150"/>
      <c r="AA452" s="1150"/>
      <c r="AB452" s="1045"/>
      <c r="AC452" s="5"/>
      <c r="AD452" s="1150"/>
    </row>
    <row r="453" spans="1:30" s="577" customFormat="1" ht="15.75" customHeight="1" x14ac:dyDescent="0.2">
      <c r="A453" s="175" t="s">
        <v>842</v>
      </c>
      <c r="B453" s="8" t="s">
        <v>3120</v>
      </c>
      <c r="C453" s="695" t="s">
        <v>3121</v>
      </c>
      <c r="D453" s="695" t="str">
        <f>VLOOKUP(C453,'Items in Tally'!$A$2:$D$4982,2,FALSE)</f>
        <v>137 PC</v>
      </c>
      <c r="E453" s="695">
        <v>75</v>
      </c>
      <c r="F453" s="782">
        <v>200</v>
      </c>
      <c r="G453" s="8" t="s">
        <v>2332</v>
      </c>
      <c r="H453" s="1130">
        <v>15000</v>
      </c>
      <c r="I453" s="1130">
        <v>20</v>
      </c>
      <c r="J453" s="1130">
        <v>24</v>
      </c>
      <c r="K453" s="459">
        <v>45741</v>
      </c>
      <c r="L453" s="125">
        <v>3.15</v>
      </c>
      <c r="M453" s="1154">
        <v>325</v>
      </c>
      <c r="N453" s="8"/>
      <c r="O453" s="9">
        <f t="shared" ref="O453:R453" si="788">IF(T453="","",T453/$M453-1)</f>
        <v>0.18461538461538463</v>
      </c>
      <c r="P453" s="9">
        <f t="shared" si="788"/>
        <v>0.15384615384615374</v>
      </c>
      <c r="Q453" s="9">
        <f t="shared" si="788"/>
        <v>0.12307692307692308</v>
      </c>
      <c r="R453" s="9" t="str">
        <f t="shared" si="788"/>
        <v/>
      </c>
      <c r="S453" s="8"/>
      <c r="T453" s="1134">
        <v>385</v>
      </c>
      <c r="U453" s="1131">
        <v>375</v>
      </c>
      <c r="V453" s="1131">
        <v>365</v>
      </c>
      <c r="W453" s="178"/>
      <c r="X453" s="8"/>
      <c r="Y453" s="1129">
        <f t="shared" ref="Y453:AB453" si="789">IF(T453="","",CEILING(T453*1.015,1))</f>
        <v>391</v>
      </c>
      <c r="Z453" s="1130">
        <f t="shared" si="789"/>
        <v>381</v>
      </c>
      <c r="AA453" s="1130">
        <f t="shared" si="789"/>
        <v>371</v>
      </c>
      <c r="AB453" s="1154" t="str">
        <f t="shared" si="789"/>
        <v/>
      </c>
      <c r="AC453" s="8"/>
      <c r="AD453" s="1130"/>
    </row>
    <row r="454" spans="1:30" s="577" customFormat="1" ht="15.75" customHeight="1" x14ac:dyDescent="0.2">
      <c r="A454" s="175" t="s">
        <v>842</v>
      </c>
      <c r="B454" s="8" t="s">
        <v>3122</v>
      </c>
      <c r="C454" s="695"/>
      <c r="D454" s="695"/>
      <c r="E454" s="695"/>
      <c r="F454" s="782"/>
      <c r="G454" s="8" t="s">
        <v>2332</v>
      </c>
      <c r="H454" s="1130"/>
      <c r="I454" s="1130">
        <v>10</v>
      </c>
      <c r="J454" s="1130">
        <v>24</v>
      </c>
      <c r="K454" s="459">
        <v>45772</v>
      </c>
      <c r="L454" s="125">
        <v>21</v>
      </c>
      <c r="M454" s="1154">
        <v>1900</v>
      </c>
      <c r="N454" s="8"/>
      <c r="O454" s="9"/>
      <c r="P454" s="9"/>
      <c r="Q454" s="9"/>
      <c r="R454" s="9"/>
      <c r="S454" s="8"/>
      <c r="T454" s="1134">
        <v>2350</v>
      </c>
      <c r="U454" s="1131"/>
      <c r="V454" s="1131">
        <v>2300</v>
      </c>
      <c r="W454" s="178"/>
      <c r="X454" s="8"/>
      <c r="Y454" s="1129"/>
      <c r="Z454" s="1130"/>
      <c r="AA454" s="1130"/>
      <c r="AB454" s="1154"/>
      <c r="AC454" s="8"/>
      <c r="AD454" s="1130"/>
    </row>
    <row r="455" spans="1:30" s="578" customFormat="1" ht="15.75" customHeight="1" x14ac:dyDescent="0.2">
      <c r="A455" s="171" t="s">
        <v>842</v>
      </c>
      <c r="B455" s="5" t="s">
        <v>3123</v>
      </c>
      <c r="C455" s="705" t="s">
        <v>3124</v>
      </c>
      <c r="D455" s="694" t="str">
        <f>VLOOKUP(C455,'Items in Tally'!$A$2:$D$4982,2,FALSE)</f>
        <v> </v>
      </c>
      <c r="E455" s="705"/>
      <c r="F455" s="783"/>
      <c r="G455" s="5" t="s">
        <v>2332</v>
      </c>
      <c r="H455" s="1150"/>
      <c r="I455" s="1150">
        <v>20</v>
      </c>
      <c r="J455" s="1150">
        <v>27</v>
      </c>
      <c r="K455" s="456">
        <v>45467</v>
      </c>
      <c r="L455" s="133">
        <v>4.3</v>
      </c>
      <c r="M455" s="1045">
        <v>400</v>
      </c>
      <c r="N455" s="5"/>
      <c r="O455" s="6"/>
      <c r="P455" s="6"/>
      <c r="Q455" s="6"/>
      <c r="R455" s="6"/>
      <c r="S455" s="5"/>
      <c r="T455" s="1152">
        <v>480</v>
      </c>
      <c r="U455" s="1148"/>
      <c r="V455" s="1148"/>
      <c r="W455" s="173"/>
      <c r="X455" s="5"/>
      <c r="Y455" s="1122"/>
      <c r="Z455" s="1150"/>
      <c r="AA455" s="1150"/>
      <c r="AB455" s="1045"/>
      <c r="AC455" s="5"/>
      <c r="AD455" s="1150"/>
    </row>
    <row r="456" spans="1:30" s="577" customFormat="1" ht="15.75" customHeight="1" x14ac:dyDescent="0.2">
      <c r="A456" s="175" t="s">
        <v>842</v>
      </c>
      <c r="B456" s="8" t="s">
        <v>3125</v>
      </c>
      <c r="C456" s="695" t="s">
        <v>3126</v>
      </c>
      <c r="D456" s="695" t="str">
        <f>VLOOKUP(C456,'Items in Tally'!$A$2:$D$4982,2,FALSE)</f>
        <v>124 PC</v>
      </c>
      <c r="E456" s="695">
        <v>20</v>
      </c>
      <c r="F456" s="782">
        <v>49</v>
      </c>
      <c r="G456" s="8" t="s">
        <v>2332</v>
      </c>
      <c r="H456" s="1130"/>
      <c r="I456" s="1130">
        <v>20</v>
      </c>
      <c r="J456" s="1130">
        <v>21</v>
      </c>
      <c r="K456" s="459">
        <v>45772</v>
      </c>
      <c r="L456" s="125">
        <v>3.65</v>
      </c>
      <c r="M456" s="1154">
        <v>370</v>
      </c>
      <c r="N456" s="8"/>
      <c r="O456" s="9"/>
      <c r="P456" s="9"/>
      <c r="Q456" s="9"/>
      <c r="R456" s="9"/>
      <c r="S456" s="8"/>
      <c r="T456" s="1134">
        <v>460</v>
      </c>
      <c r="U456" s="1131">
        <v>445</v>
      </c>
      <c r="V456" s="1131">
        <v>435</v>
      </c>
      <c r="W456" s="178"/>
      <c r="X456" s="8"/>
      <c r="Y456" s="1129"/>
      <c r="Z456" s="1130"/>
      <c r="AA456" s="1130"/>
      <c r="AB456" s="1154"/>
      <c r="AC456" s="8"/>
      <c r="AD456" s="1130"/>
    </row>
    <row r="457" spans="1:30" ht="15.75" customHeight="1" x14ac:dyDescent="0.2">
      <c r="A457" s="171" t="s">
        <v>842</v>
      </c>
      <c r="B457" s="5" t="s">
        <v>3127</v>
      </c>
      <c r="D457" s="694" t="e">
        <f>VLOOKUP(C457,'Items in Tally'!$A$2:$D$4982,2,FALSE)</f>
        <v>#N/A</v>
      </c>
      <c r="G457" s="130"/>
      <c r="H457" s="584"/>
      <c r="I457" s="584"/>
      <c r="J457" s="584"/>
      <c r="K457" s="554"/>
      <c r="L457" s="132"/>
      <c r="M457" s="549"/>
      <c r="N457" s="130"/>
      <c r="O457" s="131"/>
      <c r="P457" s="131"/>
      <c r="Q457" s="131"/>
      <c r="R457" s="131"/>
      <c r="S457" s="130"/>
      <c r="T457" s="810"/>
      <c r="U457" s="811"/>
      <c r="V457" s="811"/>
      <c r="W457" s="812"/>
      <c r="X457" s="130"/>
      <c r="Y457" s="548"/>
      <c r="Z457" s="584"/>
      <c r="AA457" s="584"/>
      <c r="AB457" s="549"/>
      <c r="AC457" s="130"/>
      <c r="AD457" s="584"/>
    </row>
    <row r="458" spans="1:30" ht="15.75" customHeight="1" x14ac:dyDescent="0.2">
      <c r="A458" s="171" t="s">
        <v>842</v>
      </c>
      <c r="B458" s="5" t="s">
        <v>3128</v>
      </c>
      <c r="D458" s="694" t="e">
        <f>VLOOKUP(C458,'Items in Tally'!$A$2:$D$4982,2,FALSE)</f>
        <v>#N/A</v>
      </c>
      <c r="G458" s="130"/>
      <c r="H458" s="584"/>
      <c r="I458" s="584"/>
      <c r="J458" s="584"/>
      <c r="K458" s="554"/>
      <c r="L458" s="132"/>
      <c r="M458" s="549"/>
      <c r="N458" s="130"/>
      <c r="O458" s="131"/>
      <c r="P458" s="131"/>
      <c r="Q458" s="131"/>
      <c r="R458" s="131"/>
      <c r="S458" s="130"/>
      <c r="T458" s="810"/>
      <c r="U458" s="811"/>
      <c r="V458" s="811"/>
      <c r="W458" s="812"/>
      <c r="X458" s="130"/>
      <c r="Y458" s="548"/>
      <c r="Z458" s="584"/>
      <c r="AA458" s="584"/>
      <c r="AB458" s="549"/>
      <c r="AC458" s="130"/>
      <c r="AD458" s="584"/>
    </row>
    <row r="459" spans="1:30" s="578" customFormat="1" ht="15.75" customHeight="1" x14ac:dyDescent="0.2">
      <c r="A459" s="171" t="s">
        <v>842</v>
      </c>
      <c r="B459" s="5" t="s">
        <v>3129</v>
      </c>
      <c r="C459" s="578" t="s">
        <v>3130</v>
      </c>
      <c r="D459" s="694" t="str">
        <f>VLOOKUP(C459,'Items in Tally'!$A$2:$D$4982,2,FALSE)</f>
        <v> </v>
      </c>
      <c r="F459" s="1149">
        <v>40</v>
      </c>
      <c r="G459" s="5" t="s">
        <v>2332</v>
      </c>
      <c r="H459" s="1150"/>
      <c r="I459" s="1150">
        <v>10</v>
      </c>
      <c r="J459" s="1150">
        <v>35</v>
      </c>
      <c r="K459" s="456">
        <v>45713</v>
      </c>
      <c r="L459" s="133">
        <v>5.8</v>
      </c>
      <c r="M459" s="1045">
        <v>592</v>
      </c>
      <c r="N459" s="5"/>
      <c r="O459" s="6"/>
      <c r="P459" s="6"/>
      <c r="Q459" s="6"/>
      <c r="R459" s="6"/>
      <c r="S459" s="5"/>
      <c r="T459" s="1152">
        <v>690</v>
      </c>
      <c r="U459" s="1148"/>
      <c r="V459" s="1148">
        <v>675</v>
      </c>
      <c r="W459" s="173"/>
      <c r="X459" s="5"/>
      <c r="Y459" s="1122"/>
      <c r="Z459" s="1150"/>
      <c r="AA459" s="1150"/>
      <c r="AB459" s="1045"/>
      <c r="AC459" s="5"/>
      <c r="AD459" s="1150"/>
    </row>
    <row r="460" spans="1:30" ht="15.75" customHeight="1" x14ac:dyDescent="0.2">
      <c r="A460" s="171" t="s">
        <v>842</v>
      </c>
      <c r="B460" s="5" t="s">
        <v>3131</v>
      </c>
      <c r="D460" s="694" t="e">
        <f>VLOOKUP(C460,'Items in Tally'!$A$2:$D$4982,2,FALSE)</f>
        <v>#N/A</v>
      </c>
      <c r="G460" s="130"/>
      <c r="H460" s="584"/>
      <c r="I460" s="584"/>
      <c r="J460" s="584"/>
      <c r="K460" s="554"/>
      <c r="L460" s="132"/>
      <c r="M460" s="549"/>
      <c r="N460" s="130"/>
      <c r="O460" s="131"/>
      <c r="P460" s="131"/>
      <c r="Q460" s="131"/>
      <c r="R460" s="131"/>
      <c r="S460" s="130"/>
      <c r="T460" s="810"/>
      <c r="U460" s="811"/>
      <c r="V460" s="811"/>
      <c r="W460" s="812"/>
      <c r="X460" s="130"/>
      <c r="Y460" s="548"/>
      <c r="Z460" s="584"/>
      <c r="AA460" s="584"/>
      <c r="AB460" s="549"/>
      <c r="AC460" s="130"/>
      <c r="AD460" s="584"/>
    </row>
    <row r="461" spans="1:30" ht="15.75" customHeight="1" x14ac:dyDescent="0.2">
      <c r="A461" s="550"/>
      <c r="B461" s="126"/>
      <c r="D461" s="694" t="e">
        <f>VLOOKUP(C461,'Items in Tally'!$A$2:$D$4982,2,FALSE)</f>
        <v>#N/A</v>
      </c>
      <c r="G461" s="126"/>
      <c r="H461" s="127"/>
      <c r="I461" s="127"/>
      <c r="J461" s="127"/>
      <c r="K461" s="551"/>
      <c r="L461" s="128"/>
      <c r="M461" s="552"/>
      <c r="N461" s="126"/>
      <c r="O461" s="129"/>
      <c r="P461" s="129"/>
      <c r="Q461" s="129"/>
      <c r="R461" s="129"/>
      <c r="S461" s="126"/>
      <c r="T461" s="813"/>
      <c r="U461" s="814"/>
      <c r="V461" s="814"/>
      <c r="W461" s="815"/>
      <c r="X461" s="126"/>
      <c r="Y461" s="553"/>
      <c r="Z461" s="127"/>
      <c r="AA461" s="127"/>
      <c r="AB461" s="552"/>
      <c r="AC461" s="126"/>
      <c r="AD461" s="127"/>
    </row>
    <row r="462" spans="1:30" s="578" customFormat="1" ht="15.75" customHeight="1" x14ac:dyDescent="0.2">
      <c r="A462" s="171" t="s">
        <v>856</v>
      </c>
      <c r="B462" s="5" t="s">
        <v>3132</v>
      </c>
      <c r="C462" s="705" t="s">
        <v>3133</v>
      </c>
      <c r="D462" s="694" t="str">
        <f>VLOOKUP(C462,'Items in Tally'!$A$2:$D$4982,2,FALSE)</f>
        <v> </v>
      </c>
      <c r="E462" s="705">
        <v>30</v>
      </c>
      <c r="F462" s="783"/>
      <c r="G462" s="5" t="s">
        <v>2332</v>
      </c>
      <c r="H462" s="1150">
        <v>1500</v>
      </c>
      <c r="I462" s="1150">
        <v>15</v>
      </c>
      <c r="J462" s="1150">
        <v>11</v>
      </c>
      <c r="K462" s="456">
        <v>45741</v>
      </c>
      <c r="L462" s="133">
        <v>2.58</v>
      </c>
      <c r="M462" s="1045">
        <v>278</v>
      </c>
      <c r="N462" s="5"/>
      <c r="O462" s="6"/>
      <c r="P462" s="6"/>
      <c r="Q462" s="6"/>
      <c r="R462" s="6"/>
      <c r="S462" s="5"/>
      <c r="T462" s="1152">
        <v>350</v>
      </c>
      <c r="U462" s="1148">
        <v>340</v>
      </c>
      <c r="V462" s="1148">
        <v>330</v>
      </c>
      <c r="W462" s="173"/>
      <c r="X462" s="5"/>
      <c r="Y462" s="1122">
        <f t="shared" ref="Y462:AB462" si="790">IF(T462="","",CEILING(T462*1.015,1))</f>
        <v>356</v>
      </c>
      <c r="Z462" s="1150">
        <f t="shared" si="790"/>
        <v>346</v>
      </c>
      <c r="AA462" s="1150">
        <f t="shared" si="790"/>
        <v>335</v>
      </c>
      <c r="AB462" s="1045" t="str">
        <f t="shared" si="790"/>
        <v/>
      </c>
      <c r="AC462" s="5"/>
      <c r="AD462" s="1150"/>
    </row>
    <row r="463" spans="1:30" s="624" customFormat="1" ht="15.75" customHeight="1" x14ac:dyDescent="0.2">
      <c r="A463" s="536" t="s">
        <v>856</v>
      </c>
      <c r="B463" s="596">
        <v>3225</v>
      </c>
      <c r="C463" s="624" t="s">
        <v>3134</v>
      </c>
      <c r="D463" s="694" t="str">
        <f>VLOOKUP(C463,'Items in Tally'!$A$2:$D$4982,2,FALSE)</f>
        <v>80 PC</v>
      </c>
      <c r="F463" s="1155">
        <v>90</v>
      </c>
      <c r="G463" s="119" t="s">
        <v>2332</v>
      </c>
      <c r="H463" s="1157">
        <v>3000</v>
      </c>
      <c r="I463" s="1157">
        <v>15</v>
      </c>
      <c r="J463" s="1157">
        <v>15</v>
      </c>
      <c r="K463" s="585">
        <v>45741</v>
      </c>
      <c r="L463" s="586">
        <v>2.38</v>
      </c>
      <c r="M463" s="539">
        <v>257</v>
      </c>
      <c r="N463" s="119"/>
      <c r="O463" s="120"/>
      <c r="P463" s="120"/>
      <c r="Q463" s="120"/>
      <c r="R463" s="120"/>
      <c r="S463" s="119"/>
      <c r="T463" s="1163">
        <v>310</v>
      </c>
      <c r="U463" s="1164">
        <v>300</v>
      </c>
      <c r="V463" s="1164">
        <v>290</v>
      </c>
      <c r="W463" s="589"/>
      <c r="X463" s="119"/>
      <c r="Y463" s="1159"/>
      <c r="Z463" s="1157"/>
      <c r="AA463" s="1157"/>
      <c r="AB463" s="539"/>
      <c r="AC463" s="119"/>
      <c r="AD463" s="1157"/>
    </row>
    <row r="464" spans="1:30" s="577" customFormat="1" ht="15.75" customHeight="1" x14ac:dyDescent="0.2">
      <c r="A464" s="175" t="s">
        <v>856</v>
      </c>
      <c r="B464" s="10" t="s">
        <v>3135</v>
      </c>
      <c r="C464" s="577" t="s">
        <v>3136</v>
      </c>
      <c r="D464" s="694" t="str">
        <f>VLOOKUP(C464,'Items in Tally'!$A$2:$D$4982,2,FALSE)</f>
        <v>63 PC</v>
      </c>
      <c r="F464" s="867">
        <v>60</v>
      </c>
      <c r="G464" s="8" t="s">
        <v>2332</v>
      </c>
      <c r="H464" s="1130">
        <v>3000</v>
      </c>
      <c r="I464" s="1130">
        <v>10</v>
      </c>
      <c r="J464" s="1130">
        <v>14</v>
      </c>
      <c r="K464" s="459">
        <v>45772</v>
      </c>
      <c r="L464" s="125">
        <v>3.85</v>
      </c>
      <c r="M464" s="1154">
        <v>390</v>
      </c>
      <c r="N464" s="8"/>
      <c r="O464" s="9"/>
      <c r="P464" s="9"/>
      <c r="Q464" s="9"/>
      <c r="R464" s="9"/>
      <c r="S464" s="8"/>
      <c r="T464" s="1134">
        <v>455</v>
      </c>
      <c r="U464" s="1131"/>
      <c r="V464" s="1131">
        <v>440</v>
      </c>
      <c r="W464" s="178"/>
      <c r="X464" s="8"/>
      <c r="Y464" s="1129"/>
      <c r="Z464" s="1130"/>
      <c r="AA464" s="1130"/>
      <c r="AB464" s="1154"/>
      <c r="AC464" s="8"/>
      <c r="AD464" s="1130"/>
    </row>
    <row r="465" spans="1:30" s="577" customFormat="1" ht="15.75" customHeight="1" x14ac:dyDescent="0.2">
      <c r="A465" s="175" t="s">
        <v>856</v>
      </c>
      <c r="B465" s="10" t="s">
        <v>3137</v>
      </c>
      <c r="C465" s="577" t="s">
        <v>3138</v>
      </c>
      <c r="D465" s="694" t="str">
        <f>VLOOKUP(C465,'Items in Tally'!$A$2:$D$4982,2,FALSE)</f>
        <v>53 PC</v>
      </c>
      <c r="F465" s="867">
        <v>3</v>
      </c>
      <c r="G465" s="8" t="s">
        <v>2332</v>
      </c>
      <c r="H465" s="1130"/>
      <c r="I465" s="1130">
        <v>10</v>
      </c>
      <c r="J465" s="1130">
        <v>27</v>
      </c>
      <c r="K465" s="459">
        <v>45772</v>
      </c>
      <c r="L465" s="125">
        <v>2.89</v>
      </c>
      <c r="M465" s="1154">
        <v>265</v>
      </c>
      <c r="N465" s="8"/>
      <c r="O465" s="9"/>
      <c r="P465" s="9"/>
      <c r="Q465" s="9"/>
      <c r="R465" s="9"/>
      <c r="S465" s="8"/>
      <c r="T465" s="1134">
        <v>350</v>
      </c>
      <c r="U465" s="1131"/>
      <c r="V465" s="1131">
        <v>335</v>
      </c>
      <c r="W465" s="178"/>
      <c r="X465" s="8"/>
      <c r="Y465" s="1129"/>
      <c r="Z465" s="1130"/>
      <c r="AA465" s="1130"/>
      <c r="AB465" s="1154"/>
      <c r="AC465" s="8"/>
      <c r="AD465" s="1130"/>
    </row>
    <row r="466" spans="1:30" s="578" customFormat="1" ht="15.75" customHeight="1" x14ac:dyDescent="0.2">
      <c r="A466" s="171" t="s">
        <v>856</v>
      </c>
      <c r="B466" s="40" t="s">
        <v>3139</v>
      </c>
      <c r="D466" s="694" t="e">
        <f>VLOOKUP(C466,'Items in Tally'!$A$2:$D$4982,2,FALSE)</f>
        <v>#N/A</v>
      </c>
      <c r="F466" s="1149"/>
      <c r="G466" s="5" t="s">
        <v>2332</v>
      </c>
      <c r="H466" s="1150"/>
      <c r="I466" s="1150">
        <v>6</v>
      </c>
      <c r="J466" s="1150">
        <v>20</v>
      </c>
      <c r="K466" s="456">
        <v>45620</v>
      </c>
      <c r="L466" s="133">
        <v>25.5</v>
      </c>
      <c r="M466" s="1045">
        <v>2260</v>
      </c>
      <c r="N466" s="5"/>
      <c r="O466" s="6"/>
      <c r="P466" s="6"/>
      <c r="Q466" s="6"/>
      <c r="R466" s="6"/>
      <c r="S466" s="5"/>
      <c r="T466" s="1152">
        <v>2550</v>
      </c>
      <c r="U466" s="1148"/>
      <c r="V466" s="1148">
        <v>2500</v>
      </c>
      <c r="W466" s="173"/>
      <c r="X466" s="5"/>
      <c r="Y466" s="1122"/>
      <c r="Z466" s="1150"/>
      <c r="AA466" s="1150"/>
      <c r="AB466" s="1045"/>
      <c r="AC466" s="5"/>
      <c r="AD466" s="1150"/>
    </row>
    <row r="467" spans="1:30" s="578" customFormat="1" ht="15.75" customHeight="1" x14ac:dyDescent="0.2">
      <c r="A467" s="171" t="s">
        <v>856</v>
      </c>
      <c r="B467" s="40" t="s">
        <v>3140</v>
      </c>
      <c r="C467" s="705" t="s">
        <v>3141</v>
      </c>
      <c r="D467" s="694" t="str">
        <f>VLOOKUP(C467,'Items in Tally'!$A$2:$D$4982,2,FALSE)</f>
        <v> </v>
      </c>
      <c r="E467" s="705"/>
      <c r="F467" s="783">
        <v>0</v>
      </c>
      <c r="G467" s="5" t="s">
        <v>2332</v>
      </c>
      <c r="H467" s="1150"/>
      <c r="I467" s="1150">
        <v>15</v>
      </c>
      <c r="J467" s="1150">
        <v>20</v>
      </c>
      <c r="K467" s="456">
        <v>45406</v>
      </c>
      <c r="L467" s="133">
        <v>5.5</v>
      </c>
      <c r="M467" s="1045">
        <v>483</v>
      </c>
      <c r="N467" s="5"/>
      <c r="O467" s="6"/>
      <c r="P467" s="6"/>
      <c r="Q467" s="6"/>
      <c r="R467" s="6"/>
      <c r="S467" s="5"/>
      <c r="T467" s="1152">
        <v>580</v>
      </c>
      <c r="U467" s="1148"/>
      <c r="V467" s="1148"/>
      <c r="W467" s="173"/>
      <c r="X467" s="5"/>
      <c r="Y467" s="1122"/>
      <c r="Z467" s="1150"/>
      <c r="AA467" s="1150"/>
      <c r="AB467" s="1045"/>
      <c r="AC467" s="5"/>
      <c r="AD467" s="1150"/>
    </row>
    <row r="468" spans="1:30" s="578" customFormat="1" ht="15.75" customHeight="1" x14ac:dyDescent="0.2">
      <c r="A468" s="171" t="s">
        <v>856</v>
      </c>
      <c r="B468" s="40" t="s">
        <v>3142</v>
      </c>
      <c r="C468" s="705" t="s">
        <v>3143</v>
      </c>
      <c r="D468" s="694" t="str">
        <f>VLOOKUP(C468,'Items in Tally'!$A$2:$D$4982,2,FALSE)</f>
        <v> </v>
      </c>
      <c r="E468" s="705"/>
      <c r="F468" s="783"/>
      <c r="G468" s="5" t="s">
        <v>2332</v>
      </c>
      <c r="H468" s="1150"/>
      <c r="I468" s="1150">
        <v>20</v>
      </c>
      <c r="J468" s="1150">
        <v>29</v>
      </c>
      <c r="K468" s="456">
        <v>45497</v>
      </c>
      <c r="L468" s="133">
        <v>4.2</v>
      </c>
      <c r="M468" s="1045">
        <v>392</v>
      </c>
      <c r="N468" s="5"/>
      <c r="O468" s="6"/>
      <c r="P468" s="6"/>
      <c r="Q468" s="6"/>
      <c r="R468" s="6"/>
      <c r="S468" s="5"/>
      <c r="T468" s="1152">
        <v>560</v>
      </c>
      <c r="U468" s="1148">
        <v>535</v>
      </c>
      <c r="V468" s="1148">
        <v>510</v>
      </c>
      <c r="W468" s="173"/>
      <c r="X468" s="5"/>
      <c r="Y468" s="1122"/>
      <c r="Z468" s="1150"/>
      <c r="AA468" s="1150"/>
      <c r="AB468" s="1045"/>
      <c r="AC468" s="5"/>
      <c r="AD468" s="1150"/>
    </row>
    <row r="469" spans="1:30" ht="15.75" customHeight="1" x14ac:dyDescent="0.2">
      <c r="A469" s="175"/>
      <c r="B469" s="8"/>
      <c r="D469" s="694" t="e">
        <f>VLOOKUP(C469,'Items in Tally'!$A$2:$D$4982,2,FALSE)</f>
        <v>#N/A</v>
      </c>
      <c r="G469" s="8"/>
      <c r="H469" s="1130"/>
      <c r="I469" s="1130"/>
      <c r="J469" s="1130"/>
      <c r="K469" s="459"/>
      <c r="L469" s="125"/>
      <c r="M469" s="1154"/>
      <c r="N469" s="8"/>
      <c r="O469" s="9" t="str">
        <f t="shared" ref="O469:R470" si="791">IF(T469="","",T469/$M469-1)</f>
        <v/>
      </c>
      <c r="P469" s="9" t="str">
        <f t="shared" si="791"/>
        <v/>
      </c>
      <c r="Q469" s="9" t="str">
        <f t="shared" si="791"/>
        <v/>
      </c>
      <c r="R469" s="9" t="str">
        <f t="shared" si="791"/>
        <v/>
      </c>
      <c r="S469" s="8"/>
      <c r="T469" s="1134"/>
      <c r="U469" s="1131"/>
      <c r="V469" s="1131"/>
      <c r="W469" s="178"/>
      <c r="X469" s="8"/>
      <c r="Y469" s="1129" t="str">
        <f t="shared" ref="Y469:AB469" si="792">IF(T469="","",CEILING(T469*1.015,1))</f>
        <v/>
      </c>
      <c r="Z469" s="1130" t="str">
        <f t="shared" si="792"/>
        <v/>
      </c>
      <c r="AA469" s="1130" t="str">
        <f t="shared" si="792"/>
        <v/>
      </c>
      <c r="AB469" s="1154" t="str">
        <f t="shared" si="792"/>
        <v/>
      </c>
      <c r="AC469" s="8"/>
      <c r="AD469" s="1130"/>
    </row>
    <row r="470" spans="1:30" s="577" customFormat="1" ht="15.75" customHeight="1" x14ac:dyDescent="0.2">
      <c r="A470" s="175" t="s">
        <v>1459</v>
      </c>
      <c r="B470" s="8" t="s">
        <v>3144</v>
      </c>
      <c r="C470" s="695" t="s">
        <v>3145</v>
      </c>
      <c r="D470" s="695" t="str">
        <f>VLOOKUP(C470,'Items in Tally'!$A$2:$D$4982,2,FALSE)</f>
        <v>181 PC</v>
      </c>
      <c r="E470" s="695">
        <v>400</v>
      </c>
      <c r="F470" s="782">
        <v>750</v>
      </c>
      <c r="G470" s="8" t="s">
        <v>2332</v>
      </c>
      <c r="H470" s="1130">
        <v>1600</v>
      </c>
      <c r="I470" s="1130">
        <v>15</v>
      </c>
      <c r="J470" s="1130">
        <v>15</v>
      </c>
      <c r="K470" s="459">
        <v>45772</v>
      </c>
      <c r="L470" s="125">
        <v>2.8</v>
      </c>
      <c r="M470" s="1154">
        <v>285</v>
      </c>
      <c r="N470" s="8"/>
      <c r="O470" s="9">
        <f t="shared" si="791"/>
        <v>0.22807017543859653</v>
      </c>
      <c r="P470" s="9">
        <f t="shared" si="791"/>
        <v>0.19298245614035081</v>
      </c>
      <c r="Q470" s="9">
        <f t="shared" si="791"/>
        <v>0.15789473684210531</v>
      </c>
      <c r="R470" s="9">
        <f t="shared" si="791"/>
        <v>0.14035087719298245</v>
      </c>
      <c r="S470" s="8"/>
      <c r="T470" s="1134">
        <v>350</v>
      </c>
      <c r="U470" s="1131">
        <v>340</v>
      </c>
      <c r="V470" s="1131">
        <v>330</v>
      </c>
      <c r="W470" s="178">
        <v>325</v>
      </c>
      <c r="X470" s="8"/>
      <c r="Y470" s="1129">
        <f t="shared" ref="Y470:AB470" si="793">IF(T470="","",CEILING(T470*1.015,1))</f>
        <v>356</v>
      </c>
      <c r="Z470" s="1130">
        <f t="shared" si="793"/>
        <v>346</v>
      </c>
      <c r="AA470" s="1130">
        <f t="shared" si="793"/>
        <v>335</v>
      </c>
      <c r="AB470" s="1154">
        <f t="shared" si="793"/>
        <v>330</v>
      </c>
      <c r="AC470" s="8"/>
      <c r="AD470" s="1130"/>
    </row>
    <row r="471" spans="1:30" s="578" customFormat="1" ht="15.75" customHeight="1" x14ac:dyDescent="0.2">
      <c r="A471" s="171" t="s">
        <v>1459</v>
      </c>
      <c r="B471" s="5" t="s">
        <v>3146</v>
      </c>
      <c r="C471" s="705" t="s">
        <v>3147</v>
      </c>
      <c r="D471" s="694" t="str">
        <f>VLOOKUP(C471,'Items in Tally'!$A$2:$D$4982,2,FALSE)</f>
        <v>6 PC</v>
      </c>
      <c r="E471" s="705"/>
      <c r="F471" s="783"/>
      <c r="G471" s="5" t="s">
        <v>2330</v>
      </c>
      <c r="H471" s="1150">
        <v>1600</v>
      </c>
      <c r="I471" s="1150">
        <v>15</v>
      </c>
      <c r="J471" s="1150">
        <v>15</v>
      </c>
      <c r="K471" s="456">
        <v>45772</v>
      </c>
      <c r="L471" s="133">
        <v>2.8</v>
      </c>
      <c r="M471" s="1045">
        <v>285</v>
      </c>
      <c r="N471" s="5"/>
      <c r="O471" s="6"/>
      <c r="P471" s="6"/>
      <c r="Q471" s="6"/>
      <c r="R471" s="6"/>
      <c r="S471" s="5"/>
      <c r="T471" s="1152">
        <v>355</v>
      </c>
      <c r="U471" s="1148">
        <v>345</v>
      </c>
      <c r="V471" s="1148">
        <v>335</v>
      </c>
      <c r="W471" s="173"/>
      <c r="X471" s="5"/>
      <c r="Y471" s="1122"/>
      <c r="Z471" s="1150"/>
      <c r="AA471" s="1150"/>
      <c r="AB471" s="1045"/>
      <c r="AC471" s="5"/>
      <c r="AD471" s="1150"/>
    </row>
    <row r="472" spans="1:30" s="577" customFormat="1" ht="15.75" customHeight="1" x14ac:dyDescent="0.2">
      <c r="A472" s="175" t="s">
        <v>1459</v>
      </c>
      <c r="B472" s="8" t="s">
        <v>3148</v>
      </c>
      <c r="C472" s="695" t="s">
        <v>3145</v>
      </c>
      <c r="D472" s="695" t="str">
        <f>VLOOKUP(C472,'Items in Tally'!$A$2:$D$4982,2,FALSE)</f>
        <v>181 PC</v>
      </c>
      <c r="E472" s="695"/>
      <c r="F472" s="782">
        <v>0</v>
      </c>
      <c r="G472" s="8" t="s">
        <v>2689</v>
      </c>
      <c r="H472" s="1130">
        <v>1600</v>
      </c>
      <c r="I472" s="1130">
        <v>15</v>
      </c>
      <c r="J472" s="1130">
        <v>15</v>
      </c>
      <c r="K472" s="459">
        <v>45772</v>
      </c>
      <c r="L472" s="125">
        <v>2.8</v>
      </c>
      <c r="M472" s="1154">
        <v>285</v>
      </c>
      <c r="N472" s="8"/>
      <c r="O472" s="9">
        <f t="shared" ref="O472:O473" si="794">IF(T472="","",T472/$M472-1)</f>
        <v>0.2456140350877194</v>
      </c>
      <c r="P472" s="9">
        <f t="shared" ref="P472:P473" si="795">IF(U472="","",U472/$M472-1)</f>
        <v>0.21052631578947367</v>
      </c>
      <c r="Q472" s="9">
        <f t="shared" ref="Q472:Q473" si="796">IF(V472="","",V472/$M472-1)</f>
        <v>0.17543859649122817</v>
      </c>
      <c r="R472" s="9" t="str">
        <f t="shared" ref="R472:R473" si="797">IF(W472="","",W472/$M472-1)</f>
        <v/>
      </c>
      <c r="S472" s="8"/>
      <c r="T472" s="1134">
        <v>355</v>
      </c>
      <c r="U472" s="1131">
        <v>345</v>
      </c>
      <c r="V472" s="1131">
        <v>335</v>
      </c>
      <c r="W472" s="178"/>
      <c r="X472" s="8"/>
      <c r="Y472" s="1129">
        <f t="shared" ref="Y472:Y473" si="798">IF(T472="","",CEILING(T472*1.015,1))</f>
        <v>361</v>
      </c>
      <c r="Z472" s="1130">
        <f t="shared" ref="Z472:Z473" si="799">IF(U472="","",CEILING(U472*1.015,1))</f>
        <v>351</v>
      </c>
      <c r="AA472" s="1130">
        <f t="shared" ref="AA472:AA473" si="800">IF(V472="","",CEILING(V472*1.015,1))</f>
        <v>341</v>
      </c>
      <c r="AB472" s="1154" t="str">
        <f t="shared" ref="AB472:AB473" si="801">IF(W472="","",CEILING(W472*1.015,1))</f>
        <v/>
      </c>
      <c r="AC472" s="8"/>
      <c r="AD472" s="1130"/>
    </row>
    <row r="473" spans="1:30" s="578" customFormat="1" ht="15.75" customHeight="1" x14ac:dyDescent="0.2">
      <c r="A473" s="171" t="s">
        <v>1459</v>
      </c>
      <c r="B473" s="5" t="s">
        <v>3149</v>
      </c>
      <c r="C473" s="705" t="s">
        <v>3150</v>
      </c>
      <c r="D473" s="701" t="str">
        <f>VLOOKUP(C473,'Items in Tally'!$A$2:$D$4982,2,FALSE)</f>
        <v>47 PC</v>
      </c>
      <c r="E473" s="705">
        <v>200</v>
      </c>
      <c r="F473" s="783">
        <v>405</v>
      </c>
      <c r="G473" s="5" t="s">
        <v>2332</v>
      </c>
      <c r="H473" s="1150">
        <v>1600</v>
      </c>
      <c r="I473" s="1150">
        <v>15</v>
      </c>
      <c r="J473" s="1150">
        <v>15</v>
      </c>
      <c r="K473" s="456">
        <v>45772</v>
      </c>
      <c r="L473" s="133">
        <v>2.8</v>
      </c>
      <c r="M473" s="1045">
        <v>285</v>
      </c>
      <c r="N473" s="5"/>
      <c r="O473" s="6">
        <f t="shared" si="794"/>
        <v>0.22807017543859653</v>
      </c>
      <c r="P473" s="6">
        <f t="shared" si="795"/>
        <v>0.19298245614035081</v>
      </c>
      <c r="Q473" s="6">
        <f t="shared" si="796"/>
        <v>0.15789473684210531</v>
      </c>
      <c r="R473" s="6">
        <f t="shared" si="797"/>
        <v>0.14035087719298245</v>
      </c>
      <c r="S473" s="5"/>
      <c r="T473" s="1152">
        <v>350</v>
      </c>
      <c r="U473" s="1148">
        <v>340</v>
      </c>
      <c r="V473" s="1148">
        <v>330</v>
      </c>
      <c r="W473" s="173">
        <v>325</v>
      </c>
      <c r="X473" s="5"/>
      <c r="Y473" s="1122">
        <f t="shared" si="798"/>
        <v>356</v>
      </c>
      <c r="Z473" s="1150">
        <f t="shared" si="799"/>
        <v>346</v>
      </c>
      <c r="AA473" s="1150">
        <f t="shared" si="800"/>
        <v>335</v>
      </c>
      <c r="AB473" s="1045">
        <f t="shared" si="801"/>
        <v>330</v>
      </c>
      <c r="AC473" s="5"/>
      <c r="AD473" s="1150"/>
    </row>
    <row r="474" spans="1:30" s="578" customFormat="1" ht="15.75" customHeight="1" x14ac:dyDescent="0.2">
      <c r="A474" s="171" t="s">
        <v>1459</v>
      </c>
      <c r="B474" s="5" t="s">
        <v>3151</v>
      </c>
      <c r="C474" s="705" t="s">
        <v>3152</v>
      </c>
      <c r="D474" s="694" t="str">
        <f>VLOOKUP(C474,'Items in Tally'!$A$2:$D$4982,2,FALSE)</f>
        <v> </v>
      </c>
      <c r="E474" s="705"/>
      <c r="F474" s="783"/>
      <c r="G474" s="5" t="s">
        <v>2330</v>
      </c>
      <c r="H474" s="1150">
        <v>1600</v>
      </c>
      <c r="I474" s="1150">
        <v>15</v>
      </c>
      <c r="J474" s="1150">
        <v>15</v>
      </c>
      <c r="K474" s="401">
        <v>45497</v>
      </c>
      <c r="L474" s="133">
        <v>3.22</v>
      </c>
      <c r="M474" s="1045">
        <v>301</v>
      </c>
      <c r="N474" s="5"/>
      <c r="O474" s="6"/>
      <c r="P474" s="6"/>
      <c r="Q474" s="6"/>
      <c r="R474" s="6"/>
      <c r="S474" s="5"/>
      <c r="T474" s="1152">
        <v>365</v>
      </c>
      <c r="U474" s="1148"/>
      <c r="V474" s="1148">
        <v>345</v>
      </c>
      <c r="W474" s="173"/>
      <c r="X474" s="5"/>
      <c r="Y474" s="1122"/>
      <c r="Z474" s="1150"/>
      <c r="AA474" s="1150"/>
      <c r="AB474" s="1045"/>
      <c r="AC474" s="5"/>
      <c r="AD474" s="1150"/>
    </row>
    <row r="475" spans="1:30" s="577" customFormat="1" ht="15.75" customHeight="1" x14ac:dyDescent="0.2">
      <c r="A475" s="175" t="s">
        <v>1459</v>
      </c>
      <c r="B475" s="8" t="s">
        <v>3153</v>
      </c>
      <c r="C475" s="695" t="s">
        <v>3145</v>
      </c>
      <c r="D475" s="695" t="str">
        <f>VLOOKUP(C475,'Items in Tally'!$A$2:$D$4982,2,FALSE)</f>
        <v>181 PC</v>
      </c>
      <c r="E475" s="695"/>
      <c r="F475" s="782">
        <v>60</v>
      </c>
      <c r="G475" s="8" t="s">
        <v>2689</v>
      </c>
      <c r="H475" s="1130">
        <v>1600</v>
      </c>
      <c r="I475" s="1130">
        <v>15</v>
      </c>
      <c r="J475" s="1130">
        <v>15</v>
      </c>
      <c r="K475" s="459">
        <v>45772</v>
      </c>
      <c r="L475" s="125">
        <v>2.8</v>
      </c>
      <c r="M475" s="1154">
        <v>285</v>
      </c>
      <c r="N475" s="8"/>
      <c r="O475" s="9">
        <f t="shared" ref="O475" si="802">IF(T475="","",T475/$M475-1)</f>
        <v>0.2456140350877194</v>
      </c>
      <c r="P475" s="9">
        <f t="shared" ref="P475" si="803">IF(U475="","",U475/$M475-1)</f>
        <v>0.21052631578947367</v>
      </c>
      <c r="Q475" s="9">
        <f t="shared" ref="Q475" si="804">IF(V475="","",V475/$M475-1)</f>
        <v>0.17543859649122817</v>
      </c>
      <c r="R475" s="9" t="str">
        <f t="shared" ref="R475" si="805">IF(W475="","",W475/$M475-1)</f>
        <v/>
      </c>
      <c r="S475" s="8"/>
      <c r="T475" s="1134">
        <v>355</v>
      </c>
      <c r="U475" s="1131">
        <v>345</v>
      </c>
      <c r="V475" s="1131">
        <v>335</v>
      </c>
      <c r="W475" s="178"/>
      <c r="X475" s="8"/>
      <c r="Y475" s="1129">
        <f t="shared" ref="Y475" si="806">IF(T475="","",CEILING(T475*1.015,1))</f>
        <v>361</v>
      </c>
      <c r="Z475" s="1130">
        <f t="shared" ref="Z475" si="807">IF(U475="","",CEILING(U475*1.015,1))</f>
        <v>351</v>
      </c>
      <c r="AA475" s="1130">
        <f t="shared" ref="AA475" si="808">IF(V475="","",CEILING(V475*1.015,1))</f>
        <v>341</v>
      </c>
      <c r="AB475" s="1154" t="str">
        <f t="shared" ref="AB475" si="809">IF(W475="","",CEILING(W475*1.015,1))</f>
        <v/>
      </c>
      <c r="AC475" s="8"/>
      <c r="AD475" s="1130"/>
    </row>
    <row r="476" spans="1:30" s="577" customFormat="1" ht="15.75" customHeight="1" x14ac:dyDescent="0.2">
      <c r="A476" s="175" t="s">
        <v>1459</v>
      </c>
      <c r="B476" s="8" t="s">
        <v>3154</v>
      </c>
      <c r="C476" s="577" t="s">
        <v>3155</v>
      </c>
      <c r="D476" s="694" t="str">
        <f>VLOOKUP(C476,'Items in Tally'!$A$2:$D$4982,2,FALSE)</f>
        <v>53 PC</v>
      </c>
      <c r="F476" s="867">
        <v>50</v>
      </c>
      <c r="G476" s="8" t="s">
        <v>2332</v>
      </c>
      <c r="H476" s="1130">
        <v>1600</v>
      </c>
      <c r="I476" s="1130">
        <v>15</v>
      </c>
      <c r="J476" s="1130">
        <v>15</v>
      </c>
      <c r="K476" s="405">
        <v>45650</v>
      </c>
      <c r="L476" s="125">
        <v>3.4</v>
      </c>
      <c r="M476" s="1154">
        <v>350</v>
      </c>
      <c r="N476" s="8"/>
      <c r="O476" s="9"/>
      <c r="P476" s="9"/>
      <c r="Q476" s="9"/>
      <c r="R476" s="9"/>
      <c r="S476" s="8"/>
      <c r="T476" s="1134">
        <v>415</v>
      </c>
      <c r="U476" s="1131"/>
      <c r="V476" s="1131">
        <v>400</v>
      </c>
      <c r="W476" s="178"/>
      <c r="X476" s="8"/>
      <c r="Y476" s="1129"/>
      <c r="Z476" s="1130"/>
      <c r="AA476" s="1130"/>
      <c r="AB476" s="1154"/>
      <c r="AC476" s="8"/>
      <c r="AD476" s="1130"/>
    </row>
    <row r="477" spans="1:30" ht="15.75" customHeight="1" x14ac:dyDescent="0.2">
      <c r="A477" s="171" t="s">
        <v>1459</v>
      </c>
      <c r="B477" s="5" t="s">
        <v>3156</v>
      </c>
      <c r="D477" s="694" t="e">
        <f>VLOOKUP(C477,'Items in Tally'!$A$2:$D$4982,2,FALSE)</f>
        <v>#N/A</v>
      </c>
      <c r="G477" s="5"/>
      <c r="H477" s="1150"/>
      <c r="I477" s="1150"/>
      <c r="J477" s="1150"/>
      <c r="K477" s="456"/>
      <c r="L477" s="133"/>
      <c r="M477" s="1045"/>
      <c r="N477" s="5"/>
      <c r="O477" s="6"/>
      <c r="P477" s="6"/>
      <c r="Q477" s="6"/>
      <c r="R477" s="6"/>
      <c r="S477" s="5"/>
      <c r="T477" s="1152"/>
      <c r="U477" s="1148"/>
      <c r="V477" s="1148"/>
      <c r="W477" s="173"/>
      <c r="X477" s="5"/>
      <c r="Y477" s="1122"/>
      <c r="Z477" s="1150"/>
      <c r="AA477" s="1150"/>
      <c r="AB477" s="1045"/>
      <c r="AC477" s="5"/>
      <c r="AD477" s="1150"/>
    </row>
    <row r="478" spans="1:30" s="577" customFormat="1" ht="15.75" customHeight="1" x14ac:dyDescent="0.2">
      <c r="A478" s="175" t="s">
        <v>1459</v>
      </c>
      <c r="B478" s="8" t="s">
        <v>3157</v>
      </c>
      <c r="C478" s="695" t="s">
        <v>3158</v>
      </c>
      <c r="D478" s="695" t="str">
        <f>VLOOKUP(C478,'Items in Tally'!$A$2:$D$4982,2,FALSE)</f>
        <v> </v>
      </c>
      <c r="E478" s="695"/>
      <c r="F478" s="782">
        <v>27</v>
      </c>
      <c r="G478" s="8" t="s">
        <v>2332</v>
      </c>
      <c r="H478" s="1130">
        <v>6000</v>
      </c>
      <c r="I478" s="1130">
        <v>8</v>
      </c>
      <c r="J478" s="1130">
        <v>18</v>
      </c>
      <c r="K478" s="459">
        <v>45772</v>
      </c>
      <c r="L478" s="125">
        <v>4.9000000000000004</v>
      </c>
      <c r="M478" s="1154">
        <v>495</v>
      </c>
      <c r="N478" s="8"/>
      <c r="O478" s="9">
        <f t="shared" ref="O478:R478" si="810">IF(T478="","",T478/$M478-1)</f>
        <v>0.18181818181818188</v>
      </c>
      <c r="P478" s="9" t="str">
        <f t="shared" si="810"/>
        <v/>
      </c>
      <c r="Q478" s="9">
        <f t="shared" si="810"/>
        <v>0.1515151515151516</v>
      </c>
      <c r="R478" s="9" t="str">
        <f t="shared" si="810"/>
        <v/>
      </c>
      <c r="S478" s="8"/>
      <c r="T478" s="1134">
        <v>585</v>
      </c>
      <c r="U478" s="1131"/>
      <c r="V478" s="1131">
        <v>570</v>
      </c>
      <c r="W478" s="178"/>
      <c r="X478" s="8"/>
      <c r="Y478" s="1129">
        <f t="shared" ref="Y478:AB478" si="811">IF(T478="","",CEILING(T478*1.015,1))</f>
        <v>594</v>
      </c>
      <c r="Z478" s="1130" t="str">
        <f t="shared" si="811"/>
        <v/>
      </c>
      <c r="AA478" s="1130">
        <f t="shared" si="811"/>
        <v>579</v>
      </c>
      <c r="AB478" s="1154" t="str">
        <f t="shared" si="811"/>
        <v/>
      </c>
      <c r="AC478" s="8"/>
      <c r="AD478" s="1130"/>
    </row>
    <row r="479" spans="1:30" s="577" customFormat="1" ht="15.75" customHeight="1" x14ac:dyDescent="0.2">
      <c r="A479" s="175" t="s">
        <v>1459</v>
      </c>
      <c r="B479" s="8" t="s">
        <v>3159</v>
      </c>
      <c r="C479" s="695" t="s">
        <v>3160</v>
      </c>
      <c r="D479" s="695" t="str">
        <f>VLOOKUP(C479,'Items in Tally'!$A$2:$D$4982,2,FALSE)</f>
        <v>495 PC</v>
      </c>
      <c r="E479" s="695">
        <v>250</v>
      </c>
      <c r="F479" s="782">
        <v>680</v>
      </c>
      <c r="G479" s="8" t="s">
        <v>2332</v>
      </c>
      <c r="H479" s="1130">
        <v>3000</v>
      </c>
      <c r="I479" s="1130">
        <v>15</v>
      </c>
      <c r="J479" s="1130">
        <v>15</v>
      </c>
      <c r="K479" s="459">
        <v>45772</v>
      </c>
      <c r="L479" s="125">
        <v>2.2999999999999998</v>
      </c>
      <c r="M479" s="1154">
        <v>235</v>
      </c>
      <c r="N479" s="8"/>
      <c r="O479" s="9">
        <f t="shared" ref="O479:R479" si="812">IF(T479="","",T479/$M479-1)</f>
        <v>0.2127659574468086</v>
      </c>
      <c r="P479" s="9" t="str">
        <f t="shared" si="812"/>
        <v/>
      </c>
      <c r="Q479" s="9">
        <f t="shared" si="812"/>
        <v>0.14893617021276606</v>
      </c>
      <c r="R479" s="9">
        <f t="shared" si="812"/>
        <v>0.12765957446808507</v>
      </c>
      <c r="S479" s="8"/>
      <c r="T479" s="1134">
        <v>285</v>
      </c>
      <c r="U479" s="1131"/>
      <c r="V479" s="1131">
        <v>270</v>
      </c>
      <c r="W479" s="178">
        <v>265</v>
      </c>
      <c r="X479" s="8"/>
      <c r="Y479" s="1129">
        <f t="shared" ref="Y479:AB479" si="813">IF(T479="","",CEILING(T479*1.015,1))</f>
        <v>290</v>
      </c>
      <c r="Z479" s="1130" t="str">
        <f t="shared" si="813"/>
        <v/>
      </c>
      <c r="AA479" s="1130">
        <f t="shared" si="813"/>
        <v>275</v>
      </c>
      <c r="AB479" s="1154">
        <f t="shared" si="813"/>
        <v>269</v>
      </c>
      <c r="AC479" s="8"/>
      <c r="AD479" s="1130"/>
    </row>
    <row r="480" spans="1:30" s="578" customFormat="1" ht="15.75" customHeight="1" x14ac:dyDescent="0.2">
      <c r="A480" s="171" t="s">
        <v>1459</v>
      </c>
      <c r="B480" s="5" t="s">
        <v>3161</v>
      </c>
      <c r="C480" s="705" t="s">
        <v>3160</v>
      </c>
      <c r="D480" s="694" t="str">
        <f>VLOOKUP(C480,'Items in Tally'!$A$2:$D$4982,2,FALSE)</f>
        <v>495 PC</v>
      </c>
      <c r="E480" s="705"/>
      <c r="F480" s="783"/>
      <c r="G480" s="5" t="s">
        <v>2332</v>
      </c>
      <c r="H480" s="1150">
        <v>12000</v>
      </c>
      <c r="I480" s="1150">
        <v>15</v>
      </c>
      <c r="J480" s="1150">
        <v>15</v>
      </c>
      <c r="K480" s="456">
        <v>45682</v>
      </c>
      <c r="L480" s="133">
        <v>3.9</v>
      </c>
      <c r="M480" s="1045">
        <v>412</v>
      </c>
      <c r="N480" s="5"/>
      <c r="O480" s="6">
        <f t="shared" ref="O480" si="814">IF(T480="","",T480/$M480-1)</f>
        <v>0.16504854368932032</v>
      </c>
      <c r="P480" s="6" t="str">
        <f t="shared" ref="P480" si="815">IF(U480="","",U480/$M480-1)</f>
        <v/>
      </c>
      <c r="Q480" s="6">
        <f t="shared" ref="Q480" si="816">IF(V480="","",V480/$M480-1)</f>
        <v>0.14077669902912615</v>
      </c>
      <c r="R480" s="6" t="str">
        <f t="shared" ref="R480" si="817">IF(W480="","",W480/$M480-1)</f>
        <v/>
      </c>
      <c r="S480" s="5"/>
      <c r="T480" s="1152">
        <v>480</v>
      </c>
      <c r="U480" s="1148"/>
      <c r="V480" s="1148">
        <v>470</v>
      </c>
      <c r="W480" s="173"/>
      <c r="X480" s="5"/>
      <c r="Y480" s="1122">
        <f t="shared" ref="Y480" si="818">IF(T480="","",CEILING(T480*1.015,1))</f>
        <v>488</v>
      </c>
      <c r="Z480" s="1150" t="str">
        <f t="shared" ref="Z480" si="819">IF(U480="","",CEILING(U480*1.015,1))</f>
        <v/>
      </c>
      <c r="AA480" s="1150">
        <f t="shared" ref="AA480" si="820">IF(V480="","",CEILING(V480*1.015,1))</f>
        <v>478</v>
      </c>
      <c r="AB480" s="1045" t="str">
        <f t="shared" ref="AB480" si="821">IF(W480="","",CEILING(W480*1.015,1))</f>
        <v/>
      </c>
      <c r="AC480" s="5"/>
      <c r="AD480" s="1150"/>
    </row>
    <row r="481" spans="1:30" s="577" customFormat="1" ht="15.75" customHeight="1" x14ac:dyDescent="0.2">
      <c r="A481" s="175"/>
      <c r="B481" s="5" t="s">
        <v>3162</v>
      </c>
      <c r="C481" s="695"/>
      <c r="D481" s="695" t="e">
        <f>VLOOKUP(C481,'Items in Tally'!$A$2:$D$4982,2,FALSE)</f>
        <v>#N/A</v>
      </c>
      <c r="E481" s="695"/>
      <c r="F481" s="782"/>
      <c r="G481" s="8"/>
      <c r="H481" s="1130"/>
      <c r="I481" s="1130"/>
      <c r="J481" s="1130"/>
      <c r="K481" s="459"/>
      <c r="L481" s="125"/>
      <c r="M481" s="1154"/>
      <c r="N481" s="8"/>
      <c r="O481" s="9"/>
      <c r="P481" s="9"/>
      <c r="Q481" s="9"/>
      <c r="R481" s="9"/>
      <c r="S481" s="8"/>
      <c r="T481" s="1134"/>
      <c r="U481" s="1131"/>
      <c r="V481" s="1131"/>
      <c r="W481" s="178"/>
      <c r="X481" s="8"/>
      <c r="Y481" s="1129"/>
      <c r="Z481" s="1130"/>
      <c r="AA481" s="1130"/>
      <c r="AB481" s="1154"/>
      <c r="AC481" s="8"/>
      <c r="AD481" s="1130"/>
    </row>
    <row r="482" spans="1:30" s="577" customFormat="1" ht="15.75" customHeight="1" x14ac:dyDescent="0.2">
      <c r="A482" s="175"/>
      <c r="B482" s="5" t="s">
        <v>3163</v>
      </c>
      <c r="C482" s="695"/>
      <c r="D482" s="695" t="e">
        <f>VLOOKUP(C482,'Items in Tally'!$A$2:$D$4982,2,FALSE)</f>
        <v>#N/A</v>
      </c>
      <c r="E482" s="695"/>
      <c r="F482" s="782"/>
      <c r="G482" s="8"/>
      <c r="H482" s="1130"/>
      <c r="I482" s="1130"/>
      <c r="J482" s="1130"/>
      <c r="K482" s="459"/>
      <c r="L482" s="125"/>
      <c r="M482" s="1154"/>
      <c r="N482" s="8"/>
      <c r="O482" s="9"/>
      <c r="P482" s="9"/>
      <c r="Q482" s="9"/>
      <c r="R482" s="9"/>
      <c r="S482" s="8"/>
      <c r="T482" s="1134"/>
      <c r="U482" s="1131"/>
      <c r="V482" s="1131"/>
      <c r="W482" s="178"/>
      <c r="X482" s="8"/>
      <c r="Y482" s="1129"/>
      <c r="Z482" s="1130"/>
      <c r="AA482" s="1130"/>
      <c r="AB482" s="1154"/>
      <c r="AC482" s="8"/>
      <c r="AD482" s="1130"/>
    </row>
    <row r="483" spans="1:30" s="578" customFormat="1" ht="15.75" customHeight="1" x14ac:dyDescent="0.2">
      <c r="A483" s="171" t="s">
        <v>1459</v>
      </c>
      <c r="B483" s="5" t="s">
        <v>3164</v>
      </c>
      <c r="C483" s="705" t="s">
        <v>3165</v>
      </c>
      <c r="D483" s="705" t="str">
        <f>VLOOKUP(C483,'Items in Tally'!$A$2:$D$4982,2,FALSE)</f>
        <v> </v>
      </c>
      <c r="E483" s="705">
        <v>75</v>
      </c>
      <c r="F483" s="783">
        <v>30</v>
      </c>
      <c r="G483" s="5" t="s">
        <v>2332</v>
      </c>
      <c r="H483" s="1150">
        <v>1500</v>
      </c>
      <c r="I483" s="1150">
        <v>15</v>
      </c>
      <c r="J483" s="1150">
        <v>15</v>
      </c>
      <c r="K483" s="456">
        <v>45772</v>
      </c>
      <c r="L483" s="133">
        <v>2.2999999999999998</v>
      </c>
      <c r="M483" s="1045">
        <v>235</v>
      </c>
      <c r="N483" s="5"/>
      <c r="O483" s="6"/>
      <c r="P483" s="6"/>
      <c r="Q483" s="6"/>
      <c r="R483" s="6"/>
      <c r="S483" s="5"/>
      <c r="T483" s="1152">
        <v>305</v>
      </c>
      <c r="U483" s="1148"/>
      <c r="V483" s="1148">
        <v>290</v>
      </c>
      <c r="W483" s="173"/>
      <c r="X483" s="5"/>
      <c r="Y483" s="1122"/>
      <c r="Z483" s="1150"/>
      <c r="AA483" s="1150"/>
      <c r="AB483" s="1045"/>
      <c r="AC483" s="5"/>
      <c r="AD483" s="1150"/>
    </row>
    <row r="484" spans="1:30" s="652" customFormat="1" ht="15.75" customHeight="1" x14ac:dyDescent="0.2">
      <c r="A484" s="649" t="s">
        <v>1459</v>
      </c>
      <c r="B484" s="650" t="s">
        <v>3166</v>
      </c>
      <c r="C484" s="709" t="s">
        <v>3167</v>
      </c>
      <c r="D484" s="694" t="str">
        <f>VLOOKUP(C484,'Items in Tally'!$A$2:$D$4982,2,FALSE)</f>
        <v>72 PC</v>
      </c>
      <c r="E484" s="709"/>
      <c r="F484" s="781">
        <v>120</v>
      </c>
      <c r="G484" s="650" t="s">
        <v>2332</v>
      </c>
      <c r="H484" s="823"/>
      <c r="I484" s="1035" t="s">
        <v>2380</v>
      </c>
      <c r="J484" s="823">
        <v>20</v>
      </c>
      <c r="K484" s="680">
        <v>45772</v>
      </c>
      <c r="L484" s="681">
        <v>2.8</v>
      </c>
      <c r="M484" s="809">
        <v>257</v>
      </c>
      <c r="N484" s="650"/>
      <c r="O484" s="651"/>
      <c r="P484" s="651"/>
      <c r="Q484" s="651"/>
      <c r="R484" s="651"/>
      <c r="S484" s="650"/>
      <c r="T484" s="825">
        <v>340</v>
      </c>
      <c r="U484" s="827"/>
      <c r="V484" s="827">
        <v>325</v>
      </c>
      <c r="W484" s="669"/>
      <c r="X484" s="650"/>
      <c r="Y484" s="826">
        <f t="shared" ref="Y484:AB484" si="822">IF(T484="","",CEILING(T484*1.015,1))</f>
        <v>346</v>
      </c>
      <c r="Z484" s="823" t="str">
        <f t="shared" si="822"/>
        <v/>
      </c>
      <c r="AA484" s="823">
        <f t="shared" si="822"/>
        <v>330</v>
      </c>
      <c r="AB484" s="809" t="str">
        <f t="shared" si="822"/>
        <v/>
      </c>
      <c r="AC484" s="650"/>
      <c r="AD484" s="823"/>
    </row>
    <row r="485" spans="1:30" s="578" customFormat="1" ht="15.75" customHeight="1" x14ac:dyDescent="0.2">
      <c r="A485" s="171" t="s">
        <v>1459</v>
      </c>
      <c r="B485" s="5" t="s">
        <v>3168</v>
      </c>
      <c r="C485" s="705" t="s">
        <v>3169</v>
      </c>
      <c r="D485" s="694" t="str">
        <f>VLOOKUP(C485,'Items in Tally'!$A$2:$D$4982,2,FALSE)</f>
        <v>5 PC</v>
      </c>
      <c r="E485" s="705">
        <v>35</v>
      </c>
      <c r="F485" s="783">
        <v>20</v>
      </c>
      <c r="G485" s="5" t="s">
        <v>2332</v>
      </c>
      <c r="H485" s="1150"/>
      <c r="I485" s="1150">
        <v>10</v>
      </c>
      <c r="J485" s="1150">
        <v>20</v>
      </c>
      <c r="K485" s="456">
        <v>45772</v>
      </c>
      <c r="L485" s="133">
        <v>2.88</v>
      </c>
      <c r="M485" s="1045">
        <v>265</v>
      </c>
      <c r="N485" s="5"/>
      <c r="O485" s="6"/>
      <c r="P485" s="6"/>
      <c r="Q485" s="6"/>
      <c r="R485" s="6"/>
      <c r="S485" s="5"/>
      <c r="T485" s="1152">
        <v>345</v>
      </c>
      <c r="U485" s="1148"/>
      <c r="V485" s="1148">
        <v>335</v>
      </c>
      <c r="W485" s="173"/>
      <c r="X485" s="5"/>
      <c r="Y485" s="1122"/>
      <c r="Z485" s="1150"/>
      <c r="AA485" s="1150"/>
      <c r="AB485" s="1045"/>
      <c r="AC485" s="5"/>
      <c r="AD485" s="1150"/>
    </row>
    <row r="486" spans="1:30" s="577" customFormat="1" ht="15.75" customHeight="1" x14ac:dyDescent="0.2">
      <c r="A486" s="175" t="s">
        <v>1459</v>
      </c>
      <c r="B486" s="8" t="s">
        <v>3170</v>
      </c>
      <c r="C486" s="695" t="s">
        <v>3171</v>
      </c>
      <c r="D486" s="695" t="str">
        <f>VLOOKUP(C486,'Items in Tally'!$A$2:$D$4982,2,FALSE)</f>
        <v>143 PC</v>
      </c>
      <c r="E486" s="695">
        <v>25</v>
      </c>
      <c r="F486" s="782">
        <v>75</v>
      </c>
      <c r="G486" s="8" t="s">
        <v>2332</v>
      </c>
      <c r="H486" s="1130">
        <v>6000</v>
      </c>
      <c r="I486" s="849" t="s">
        <v>320</v>
      </c>
      <c r="J486" s="1130">
        <v>15</v>
      </c>
      <c r="K486" s="459">
        <v>45772</v>
      </c>
      <c r="L486" s="125">
        <v>2.8</v>
      </c>
      <c r="M486" s="1154">
        <v>285</v>
      </c>
      <c r="N486" s="8"/>
      <c r="O486" s="9"/>
      <c r="P486" s="9"/>
      <c r="Q486" s="9"/>
      <c r="R486" s="9"/>
      <c r="S486" s="8"/>
      <c r="T486" s="1134">
        <v>365</v>
      </c>
      <c r="U486" s="1131"/>
      <c r="V486" s="1131">
        <v>355</v>
      </c>
      <c r="W486" s="178"/>
      <c r="X486" s="8"/>
      <c r="Y486" s="1129"/>
      <c r="Z486" s="1130"/>
      <c r="AA486" s="1130"/>
      <c r="AB486" s="1154"/>
      <c r="AC486" s="8"/>
      <c r="AD486" s="1130"/>
    </row>
    <row r="487" spans="1:30" s="577" customFormat="1" ht="15.75" customHeight="1" x14ac:dyDescent="0.2">
      <c r="A487" s="175" t="s">
        <v>1459</v>
      </c>
      <c r="B487" s="8" t="s">
        <v>3172</v>
      </c>
      <c r="C487" s="695" t="s">
        <v>3173</v>
      </c>
      <c r="D487" s="694" t="str">
        <f>VLOOKUP(C487,'Items in Tally'!$A$2:$D$4982,2,FALSE)</f>
        <v>20 PC</v>
      </c>
      <c r="E487" s="695"/>
      <c r="F487" s="782"/>
      <c r="G487" s="8" t="s">
        <v>2332</v>
      </c>
      <c r="H487" s="1130"/>
      <c r="I487" s="849" t="s">
        <v>2380</v>
      </c>
      <c r="J487" s="1130">
        <v>30</v>
      </c>
      <c r="K487" s="459">
        <v>45772</v>
      </c>
      <c r="L487" s="125">
        <v>2.76</v>
      </c>
      <c r="M487" s="1154">
        <v>252</v>
      </c>
      <c r="N487" s="8"/>
      <c r="O487" s="9"/>
      <c r="P487" s="9"/>
      <c r="Q487" s="9"/>
      <c r="R487" s="9"/>
      <c r="S487" s="8"/>
      <c r="T487" s="1134">
        <v>345</v>
      </c>
      <c r="U487" s="1131"/>
      <c r="V487" s="1131">
        <v>325</v>
      </c>
      <c r="W487" s="178"/>
      <c r="X487" s="8"/>
      <c r="Y487" s="1129"/>
      <c r="Z487" s="1130"/>
      <c r="AA487" s="1130"/>
      <c r="AB487" s="1154"/>
      <c r="AC487" s="8"/>
      <c r="AD487" s="1130"/>
    </row>
    <row r="488" spans="1:30" ht="15.75" customHeight="1" x14ac:dyDescent="0.2">
      <c r="A488" s="175"/>
      <c r="B488" s="8"/>
      <c r="D488" s="694" t="e">
        <f>VLOOKUP(C488,'Items in Tally'!$A$2:$D$4982,2,FALSE)</f>
        <v>#N/A</v>
      </c>
      <c r="G488" s="8"/>
      <c r="H488" s="1130"/>
      <c r="I488" s="1130"/>
      <c r="J488" s="1130"/>
      <c r="K488" s="459"/>
      <c r="L488" s="125"/>
      <c r="M488" s="1154"/>
      <c r="N488" s="8"/>
      <c r="O488" s="9" t="str">
        <f t="shared" ref="O488:R488" si="823">IF(T488="","",T488/$M488-1)</f>
        <v/>
      </c>
      <c r="P488" s="9" t="str">
        <f t="shared" si="823"/>
        <v/>
      </c>
      <c r="Q488" s="9" t="str">
        <f t="shared" si="823"/>
        <v/>
      </c>
      <c r="R488" s="9" t="str">
        <f t="shared" si="823"/>
        <v/>
      </c>
      <c r="S488" s="8"/>
      <c r="T488" s="1134"/>
      <c r="U488" s="1131"/>
      <c r="V488" s="1131"/>
      <c r="W488" s="178"/>
      <c r="X488" s="8"/>
      <c r="Y488" s="1129" t="str">
        <f t="shared" ref="Y488:AB488" si="824">IF(T488="","",CEILING(T488*1.015,1))</f>
        <v/>
      </c>
      <c r="Z488" s="1130" t="str">
        <f t="shared" si="824"/>
        <v/>
      </c>
      <c r="AA488" s="1130" t="str">
        <f t="shared" si="824"/>
        <v/>
      </c>
      <c r="AB488" s="1154" t="str">
        <f t="shared" si="824"/>
        <v/>
      </c>
      <c r="AC488" s="8"/>
      <c r="AD488" s="1130"/>
    </row>
    <row r="489" spans="1:30" s="578" customFormat="1" ht="15.75" customHeight="1" x14ac:dyDescent="0.2">
      <c r="A489" s="171" t="s">
        <v>1465</v>
      </c>
      <c r="B489" s="5" t="s">
        <v>3174</v>
      </c>
      <c r="C489" s="705" t="s">
        <v>3175</v>
      </c>
      <c r="D489" s="701" t="str">
        <f>VLOOKUP(C489,'Items in Tally'!$A$2:$D$4982,2,FALSE)</f>
        <v>4 PC</v>
      </c>
      <c r="E489" s="705"/>
      <c r="F489" s="783">
        <v>62</v>
      </c>
      <c r="G489" s="5" t="s">
        <v>2332</v>
      </c>
      <c r="H489" s="1150">
        <v>5000</v>
      </c>
      <c r="I489" s="1150">
        <v>18</v>
      </c>
      <c r="J489" s="1150">
        <v>24</v>
      </c>
      <c r="K489" s="456">
        <v>45682</v>
      </c>
      <c r="L489" s="133">
        <v>2.8</v>
      </c>
      <c r="M489" s="1045">
        <v>290</v>
      </c>
      <c r="N489" s="5"/>
      <c r="O489" s="6">
        <f t="shared" ref="O489" si="825">IF(T489="","",T489/$M489-1)</f>
        <v>0.2068965517241379</v>
      </c>
      <c r="P489" s="6" t="str">
        <f t="shared" ref="P489" si="826">IF(U489="","",U489/$M489-1)</f>
        <v/>
      </c>
      <c r="Q489" s="6">
        <f t="shared" ref="Q489" si="827">IF(V489="","",V489/$M489-1)</f>
        <v>0.17241379310344818</v>
      </c>
      <c r="R489" s="6" t="str">
        <f t="shared" ref="R489" si="828">IF(W489="","",W489/$M489-1)</f>
        <v/>
      </c>
      <c r="S489" s="5"/>
      <c r="T489" s="1152">
        <v>350</v>
      </c>
      <c r="U489" s="1148"/>
      <c r="V489" s="1148">
        <v>340</v>
      </c>
      <c r="W489" s="173"/>
      <c r="X489" s="5"/>
      <c r="Y489" s="1122">
        <f t="shared" ref="Y489" si="829">IF(T489="","",CEILING(T489*1.015,1))</f>
        <v>356</v>
      </c>
      <c r="Z489" s="1150"/>
      <c r="AA489" s="1150">
        <f t="shared" ref="AA489" si="830">IF(V489="","",CEILING(V489*1.015,1))</f>
        <v>346</v>
      </c>
      <c r="AB489" s="1045" t="str">
        <f t="shared" ref="AB489" si="831">IF(W489="","",CEILING(W489*1.015,1))</f>
        <v/>
      </c>
      <c r="AC489" s="5"/>
      <c r="AD489" s="1150"/>
    </row>
    <row r="490" spans="1:30" s="577" customFormat="1" ht="15.75" customHeight="1" x14ac:dyDescent="0.2">
      <c r="A490" s="175" t="s">
        <v>1465</v>
      </c>
      <c r="B490" s="8" t="s">
        <v>3176</v>
      </c>
      <c r="C490" s="577" t="s">
        <v>3177</v>
      </c>
      <c r="D490" s="694" t="str">
        <f>VLOOKUP(C490,'Items in Tally'!$A$2:$D$4982,2,FALSE)</f>
        <v>2 PC</v>
      </c>
      <c r="F490" s="867"/>
      <c r="G490" s="8" t="s">
        <v>2332</v>
      </c>
      <c r="H490" s="1130"/>
      <c r="I490" s="627" t="s">
        <v>347</v>
      </c>
      <c r="J490" s="833">
        <v>15</v>
      </c>
      <c r="K490" s="459">
        <v>45772</v>
      </c>
      <c r="L490" s="125">
        <v>10.9</v>
      </c>
      <c r="M490" s="1154">
        <v>988</v>
      </c>
      <c r="N490" s="8"/>
      <c r="O490" s="9"/>
      <c r="P490" s="9"/>
      <c r="Q490" s="9"/>
      <c r="R490" s="9"/>
      <c r="S490" s="8"/>
      <c r="T490" s="1134">
        <v>1300</v>
      </c>
      <c r="U490" s="1131"/>
      <c r="V490" s="1131">
        <v>1250</v>
      </c>
      <c r="W490" s="178"/>
      <c r="X490" s="8"/>
      <c r="Y490" s="1129"/>
      <c r="Z490" s="1130"/>
      <c r="AA490" s="1130"/>
      <c r="AB490" s="1154"/>
      <c r="AC490" s="8"/>
      <c r="AD490" s="1130"/>
    </row>
    <row r="491" spans="1:30" s="577" customFormat="1" ht="15.75" customHeight="1" x14ac:dyDescent="0.2">
      <c r="A491" s="175" t="s">
        <v>1465</v>
      </c>
      <c r="B491" s="8" t="s">
        <v>3178</v>
      </c>
      <c r="D491" s="694"/>
      <c r="F491" s="867"/>
      <c r="G491" s="8" t="s">
        <v>2332</v>
      </c>
      <c r="H491" s="1130"/>
      <c r="I491" s="627"/>
      <c r="J491" s="833"/>
      <c r="K491" s="459">
        <v>45772</v>
      </c>
      <c r="L491" s="125">
        <v>11.65</v>
      </c>
      <c r="M491" s="1154">
        <v>1056</v>
      </c>
      <c r="N491" s="8"/>
      <c r="O491" s="9"/>
      <c r="P491" s="9"/>
      <c r="Q491" s="9"/>
      <c r="R491" s="9"/>
      <c r="S491" s="8"/>
      <c r="T491" s="1134">
        <v>1450</v>
      </c>
      <c r="U491" s="1131"/>
      <c r="V491" s="1148">
        <v>1350</v>
      </c>
      <c r="W491" s="178"/>
      <c r="X491" s="8"/>
      <c r="Y491" s="1129"/>
      <c r="Z491" s="1130"/>
      <c r="AA491" s="1130"/>
      <c r="AB491" s="1154"/>
      <c r="AC491" s="8"/>
      <c r="AD491" s="1130"/>
    </row>
    <row r="492" spans="1:30" ht="15.75" customHeight="1" x14ac:dyDescent="0.2">
      <c r="A492" s="171" t="s">
        <v>1465</v>
      </c>
      <c r="B492" s="5" t="s">
        <v>3179</v>
      </c>
      <c r="C492" s="5" t="s">
        <v>3180</v>
      </c>
      <c r="D492" s="694" t="str">
        <f>VLOOKUP(C492,'Items in Tally'!$A$2:$D$4982,2,FALSE)</f>
        <v> </v>
      </c>
      <c r="E492" s="5"/>
      <c r="F492" s="1150"/>
      <c r="G492" s="5" t="s">
        <v>2332</v>
      </c>
      <c r="H492" s="1150">
        <v>20000</v>
      </c>
      <c r="I492" s="1150">
        <v>15</v>
      </c>
      <c r="J492" s="1150">
        <v>24</v>
      </c>
      <c r="K492" s="456">
        <v>44562</v>
      </c>
      <c r="L492" s="133">
        <v>5.6</v>
      </c>
      <c r="M492" s="1045"/>
      <c r="N492" s="5"/>
      <c r="O492" s="6" t="str">
        <f t="shared" ref="O492:R492" si="832">IF(T492="","",T492/$M492-1)</f>
        <v/>
      </c>
      <c r="P492" s="6" t="str">
        <f t="shared" si="832"/>
        <v/>
      </c>
      <c r="Q492" s="6" t="str">
        <f t="shared" si="832"/>
        <v/>
      </c>
      <c r="R492" s="6" t="str">
        <f t="shared" si="832"/>
        <v/>
      </c>
      <c r="S492" s="5"/>
      <c r="T492" s="1152"/>
      <c r="U492" s="1148"/>
      <c r="V492" s="1148"/>
      <c r="W492" s="173"/>
      <c r="X492" s="5"/>
      <c r="Y492" s="1122" t="str">
        <f t="shared" ref="Y492:Y500" si="833">IF(T492="","",CEILING(T492*1.015,1))</f>
        <v/>
      </c>
      <c r="Z492" s="1150" t="str">
        <f t="shared" ref="Z492:AB492" si="834">IF(U492="","",CEILING(U492*1.015,1))</f>
        <v/>
      </c>
      <c r="AA492" s="1150" t="str">
        <f t="shared" si="834"/>
        <v/>
      </c>
      <c r="AB492" s="1154" t="str">
        <f t="shared" si="834"/>
        <v/>
      </c>
      <c r="AC492" s="8"/>
      <c r="AD492" s="1130"/>
    </row>
    <row r="493" spans="1:30" ht="15.75" customHeight="1" x14ac:dyDescent="0.2">
      <c r="A493" s="171"/>
      <c r="B493" s="5"/>
      <c r="C493" s="5"/>
      <c r="D493" s="694" t="e">
        <f>VLOOKUP(C493,'Items in Tally'!$A$2:$D$4982,2,FALSE)</f>
        <v>#N/A</v>
      </c>
      <c r="E493" s="5"/>
      <c r="F493" s="1150"/>
      <c r="G493" s="5"/>
      <c r="H493" s="1150"/>
      <c r="I493" s="1150"/>
      <c r="J493" s="1150"/>
      <c r="K493" s="456"/>
      <c r="L493" s="133"/>
      <c r="M493" s="1045"/>
      <c r="N493" s="5"/>
      <c r="O493" s="6"/>
      <c r="P493" s="6"/>
      <c r="Q493" s="6"/>
      <c r="R493" s="6"/>
      <c r="S493" s="5"/>
      <c r="T493" s="1152"/>
      <c r="U493" s="1148"/>
      <c r="V493" s="1148"/>
      <c r="W493" s="173"/>
      <c r="X493" s="5"/>
      <c r="Y493" s="1122"/>
      <c r="Z493" s="1150"/>
      <c r="AA493" s="1150"/>
      <c r="AB493" s="1154"/>
      <c r="AC493" s="8"/>
      <c r="AD493" s="1130"/>
    </row>
    <row r="494" spans="1:30" s="577" customFormat="1" ht="15.75" customHeight="1" x14ac:dyDescent="0.2">
      <c r="A494" s="175" t="s">
        <v>3181</v>
      </c>
      <c r="B494" s="8" t="s">
        <v>3182</v>
      </c>
      <c r="C494" s="695" t="s">
        <v>3183</v>
      </c>
      <c r="D494" s="695" t="str">
        <f>VLOOKUP(C494,'Items in Tally'!$A$2:$D$4982,2,FALSE)</f>
        <v>178 PC</v>
      </c>
      <c r="E494" s="695">
        <v>60</v>
      </c>
      <c r="F494" s="782">
        <v>250</v>
      </c>
      <c r="G494" s="8" t="s">
        <v>2332</v>
      </c>
      <c r="H494" s="1130">
        <v>5000</v>
      </c>
      <c r="I494" s="1130">
        <v>24</v>
      </c>
      <c r="J494" s="1130">
        <v>15</v>
      </c>
      <c r="K494" s="459">
        <v>45713</v>
      </c>
      <c r="L494" s="125">
        <v>1.8</v>
      </c>
      <c r="M494" s="1154">
        <v>193</v>
      </c>
      <c r="N494" s="8"/>
      <c r="O494" s="9"/>
      <c r="P494" s="9"/>
      <c r="Q494" s="9"/>
      <c r="R494" s="9"/>
      <c r="S494" s="8"/>
      <c r="T494" s="1134">
        <v>265</v>
      </c>
      <c r="U494" s="1131">
        <v>250</v>
      </c>
      <c r="V494" s="1131">
        <v>240</v>
      </c>
      <c r="W494" s="178"/>
      <c r="X494" s="8"/>
      <c r="Y494" s="1129"/>
      <c r="Z494" s="1130"/>
      <c r="AA494" s="1130"/>
      <c r="AB494" s="1154"/>
      <c r="AC494" s="8"/>
      <c r="AD494" s="1130"/>
    </row>
    <row r="495" spans="1:30" s="578" customFormat="1" ht="15.75" customHeight="1" x14ac:dyDescent="0.2">
      <c r="A495" s="171"/>
      <c r="B495" s="5"/>
      <c r="C495" s="705"/>
      <c r="D495" s="694" t="e">
        <f>VLOOKUP(C495,'Items in Tally'!$A$2:$D$4982,2,FALSE)</f>
        <v>#N/A</v>
      </c>
      <c r="E495" s="705"/>
      <c r="F495" s="783"/>
      <c r="G495" s="5"/>
      <c r="H495" s="1150"/>
      <c r="I495" s="1150"/>
      <c r="J495" s="1150"/>
      <c r="K495" s="456"/>
      <c r="L495" s="133"/>
      <c r="M495" s="1045"/>
      <c r="N495" s="5"/>
      <c r="O495" s="6"/>
      <c r="P495" s="6"/>
      <c r="Q495" s="6"/>
      <c r="R495" s="6"/>
      <c r="S495" s="5"/>
      <c r="T495" s="1152"/>
      <c r="U495" s="1148"/>
      <c r="V495" s="1148"/>
      <c r="W495" s="173"/>
      <c r="X495" s="5"/>
      <c r="Y495" s="1122"/>
      <c r="Z495" s="1150"/>
      <c r="AA495" s="1150"/>
      <c r="AB495" s="1045"/>
      <c r="AC495" s="5"/>
      <c r="AD495" s="1150"/>
    </row>
    <row r="496" spans="1:30" s="578" customFormat="1" ht="15.75" customHeight="1" x14ac:dyDescent="0.2">
      <c r="A496" s="171" t="s">
        <v>429</v>
      </c>
      <c r="B496" s="5" t="s">
        <v>3184</v>
      </c>
      <c r="C496" s="705" t="s">
        <v>3185</v>
      </c>
      <c r="D496" s="705" t="str">
        <f>VLOOKUP(C496,'Items in Tally'!$A$2:$D$4982,2,FALSE)</f>
        <v> </v>
      </c>
      <c r="E496" s="705"/>
      <c r="F496" s="783">
        <v>16</v>
      </c>
      <c r="G496" s="5" t="s">
        <v>2332</v>
      </c>
      <c r="H496" s="1150"/>
      <c r="I496" s="1150">
        <v>20</v>
      </c>
      <c r="J496" s="711" t="s">
        <v>377</v>
      </c>
      <c r="K496" s="456">
        <v>45559</v>
      </c>
      <c r="L496" s="133">
        <v>3.05</v>
      </c>
      <c r="M496" s="1045">
        <v>275</v>
      </c>
      <c r="N496" s="5"/>
      <c r="O496" s="6"/>
      <c r="P496" s="6"/>
      <c r="Q496" s="6"/>
      <c r="R496" s="6"/>
      <c r="S496" s="5"/>
      <c r="T496" s="1152">
        <v>330</v>
      </c>
      <c r="U496" s="1148">
        <v>325</v>
      </c>
      <c r="V496" s="1148">
        <v>320</v>
      </c>
      <c r="W496" s="173"/>
      <c r="X496" s="5"/>
      <c r="Y496" s="1122"/>
      <c r="Z496" s="1150"/>
      <c r="AA496" s="1150"/>
      <c r="AB496" s="1045"/>
      <c r="AC496" s="5"/>
      <c r="AD496" s="1150"/>
    </row>
    <row r="497" spans="1:30" s="577" customFormat="1" ht="15.75" customHeight="1" x14ac:dyDescent="0.2">
      <c r="A497" s="175" t="s">
        <v>429</v>
      </c>
      <c r="B497" s="8" t="s">
        <v>3186</v>
      </c>
      <c r="C497" s="695" t="s">
        <v>3187</v>
      </c>
      <c r="D497" s="694" t="str">
        <f>VLOOKUP(C497,'Items in Tally'!$A$2:$D$4982,2,FALSE)</f>
        <v>80 PC</v>
      </c>
      <c r="E497" s="695"/>
      <c r="F497" s="782"/>
      <c r="G497" s="8" t="s">
        <v>2332</v>
      </c>
      <c r="H497" s="1130"/>
      <c r="I497" s="1130">
        <v>30</v>
      </c>
      <c r="J497" s="627" t="s">
        <v>3188</v>
      </c>
      <c r="K497" s="459">
        <v>45772</v>
      </c>
      <c r="L497" s="125">
        <v>2.2000000000000002</v>
      </c>
      <c r="M497" s="1154">
        <v>225</v>
      </c>
      <c r="N497" s="8"/>
      <c r="O497" s="9"/>
      <c r="P497" s="9"/>
      <c r="Q497" s="9"/>
      <c r="R497" s="9"/>
      <c r="S497" s="8"/>
      <c r="T497" s="1134">
        <v>285</v>
      </c>
      <c r="U497" s="1131">
        <v>270</v>
      </c>
      <c r="V497" s="1131">
        <v>260</v>
      </c>
      <c r="W497" s="178"/>
      <c r="X497" s="8"/>
      <c r="Y497" s="1129"/>
      <c r="Z497" s="1130"/>
      <c r="AA497" s="1130"/>
      <c r="AB497" s="1154"/>
      <c r="AC497" s="8"/>
      <c r="AD497" s="1130"/>
    </row>
    <row r="498" spans="1:30" s="577" customFormat="1" ht="15.75" customHeight="1" x14ac:dyDescent="0.2">
      <c r="A498" s="175" t="s">
        <v>429</v>
      </c>
      <c r="B498" s="8" t="s">
        <v>3189</v>
      </c>
      <c r="C498" s="695" t="s">
        <v>3190</v>
      </c>
      <c r="D498" s="695" t="str">
        <f>VLOOKUP(C498,'Items in Tally'!$A$2:$D$4982,2,FALSE)</f>
        <v>55 PC</v>
      </c>
      <c r="E498" s="695"/>
      <c r="F498" s="782">
        <v>20</v>
      </c>
      <c r="G498" s="8" t="s">
        <v>2332</v>
      </c>
      <c r="H498" s="1130"/>
      <c r="I498" s="1130">
        <v>10</v>
      </c>
      <c r="J498" s="627" t="s">
        <v>3191</v>
      </c>
      <c r="K498" s="459">
        <v>45772</v>
      </c>
      <c r="L498" s="125">
        <v>8.4</v>
      </c>
      <c r="M498" s="1154">
        <v>845</v>
      </c>
      <c r="N498" s="8"/>
      <c r="O498" s="9"/>
      <c r="P498" s="9"/>
      <c r="Q498" s="9"/>
      <c r="R498" s="9"/>
      <c r="S498" s="8"/>
      <c r="T498" s="1134">
        <v>1150</v>
      </c>
      <c r="U498" s="1131"/>
      <c r="V498" s="1131">
        <v>1100</v>
      </c>
      <c r="W498" s="178"/>
      <c r="X498" s="8"/>
      <c r="Y498" s="1129"/>
      <c r="Z498" s="1130"/>
      <c r="AA498" s="1130"/>
      <c r="AB498" s="1154"/>
      <c r="AC498" s="8"/>
      <c r="AD498" s="1130"/>
    </row>
    <row r="499" spans="1:30" ht="15.75" customHeight="1" x14ac:dyDescent="0.2">
      <c r="A499" s="175"/>
      <c r="B499" s="8"/>
      <c r="D499" s="694" t="e">
        <f>VLOOKUP(C499,'Items in Tally'!$A$2:$D$4982,2,FALSE)</f>
        <v>#N/A</v>
      </c>
      <c r="E499" s="694"/>
      <c r="G499" s="8"/>
      <c r="H499" s="1130"/>
      <c r="I499" s="1130"/>
      <c r="J499" s="1130"/>
      <c r="K499" s="459"/>
      <c r="L499" s="125"/>
      <c r="M499" s="1154"/>
      <c r="N499" s="8"/>
      <c r="O499" s="9" t="str">
        <f t="shared" ref="O499:R499" si="835">IF(T499="","",T499/$M499-1)</f>
        <v/>
      </c>
      <c r="P499" s="9" t="str">
        <f t="shared" si="835"/>
        <v/>
      </c>
      <c r="Q499" s="9" t="str">
        <f t="shared" si="835"/>
        <v/>
      </c>
      <c r="R499" s="9" t="str">
        <f t="shared" si="835"/>
        <v/>
      </c>
      <c r="S499" s="8"/>
      <c r="T499" s="1134"/>
      <c r="U499" s="1131"/>
      <c r="V499" s="1131"/>
      <c r="W499" s="178"/>
      <c r="X499" s="8"/>
      <c r="Y499" s="1129" t="str">
        <f t="shared" si="833"/>
        <v/>
      </c>
      <c r="Z499" s="1130" t="str">
        <f t="shared" ref="Z499:AB499" si="836">IF(U499="","",CEILING(U499*1.015,1))</f>
        <v/>
      </c>
      <c r="AA499" s="1130" t="str">
        <f t="shared" si="836"/>
        <v/>
      </c>
      <c r="AB499" s="1154" t="str">
        <f t="shared" si="836"/>
        <v/>
      </c>
      <c r="AC499" s="8"/>
      <c r="AD499" s="1130"/>
    </row>
    <row r="500" spans="1:30" s="577" customFormat="1" ht="15.75" customHeight="1" x14ac:dyDescent="0.2">
      <c r="A500" s="288" t="s">
        <v>3192</v>
      </c>
      <c r="B500" s="408" t="s">
        <v>3193</v>
      </c>
      <c r="C500" s="695" t="s">
        <v>3194</v>
      </c>
      <c r="D500" s="694" t="str">
        <f>VLOOKUP(C500,'Items in Tally'!$A$2:$D$4982,2,FALSE)</f>
        <v>25 PC</v>
      </c>
      <c r="E500" s="695"/>
      <c r="F500" s="782">
        <v>0</v>
      </c>
      <c r="G500" s="408" t="s">
        <v>2332</v>
      </c>
      <c r="H500" s="244">
        <v>2500</v>
      </c>
      <c r="I500" s="244">
        <v>10</v>
      </c>
      <c r="J500" s="244">
        <v>15</v>
      </c>
      <c r="K500" s="1099">
        <v>45772</v>
      </c>
      <c r="L500" s="892">
        <v>7.6</v>
      </c>
      <c r="M500" s="245">
        <v>765</v>
      </c>
      <c r="N500" s="8"/>
      <c r="O500" s="9">
        <f t="shared" ref="O500:R500" si="837">IF(T500="","",T500/$M500-1)</f>
        <v>0.11111111111111116</v>
      </c>
      <c r="P500" s="9" t="str">
        <f t="shared" si="837"/>
        <v/>
      </c>
      <c r="Q500" s="9">
        <f t="shared" si="837"/>
        <v>8.4967320261437829E-2</v>
      </c>
      <c r="R500" s="9" t="str">
        <f t="shared" si="837"/>
        <v/>
      </c>
      <c r="S500" s="8"/>
      <c r="T500" s="293">
        <v>850</v>
      </c>
      <c r="U500" s="294"/>
      <c r="V500" s="294">
        <v>830</v>
      </c>
      <c r="W500" s="298"/>
      <c r="X500" s="8"/>
      <c r="Y500" s="291">
        <f t="shared" si="833"/>
        <v>863</v>
      </c>
      <c r="Z500" s="244" t="str">
        <f t="shared" ref="Z500:AB500" si="838">IF(U500="","",CEILING(U500*1.015,1))</f>
        <v/>
      </c>
      <c r="AA500" s="244">
        <f t="shared" si="838"/>
        <v>843</v>
      </c>
      <c r="AB500" s="245" t="str">
        <f t="shared" si="838"/>
        <v/>
      </c>
      <c r="AC500" s="8"/>
      <c r="AD500" s="1130"/>
    </row>
    <row r="501" spans="1:30" ht="15.75" customHeight="1" x14ac:dyDescent="0.25">
      <c r="A501" s="8"/>
      <c r="B501" s="134"/>
      <c r="C501" s="134"/>
      <c r="D501" s="134"/>
      <c r="E501" s="134"/>
      <c r="F501" s="786"/>
      <c r="G501" s="8"/>
      <c r="H501" s="1130"/>
      <c r="I501" s="1130"/>
      <c r="J501" s="1130"/>
      <c r="K501" s="135"/>
      <c r="L501" s="1130"/>
      <c r="M501" s="1130"/>
      <c r="N501" s="8"/>
      <c r="O501" s="8"/>
      <c r="P501" s="8"/>
      <c r="Q501" s="8"/>
      <c r="R501" s="8"/>
      <c r="S501" s="8"/>
      <c r="T501" s="1131"/>
      <c r="U501" s="1131"/>
      <c r="V501" s="1131"/>
      <c r="W501" s="1131"/>
      <c r="X501" s="8"/>
      <c r="Y501" s="8"/>
      <c r="Z501" s="8"/>
      <c r="AA501" s="8"/>
      <c r="AB501" s="8"/>
      <c r="AC501" s="8"/>
      <c r="AD501" s="1130"/>
    </row>
    <row r="502" spans="1:30" ht="15.75" customHeight="1" x14ac:dyDescent="0.2">
      <c r="A502" s="8"/>
      <c r="B502" s="8"/>
      <c r="C502" s="8"/>
      <c r="D502" s="8"/>
      <c r="E502" s="8"/>
      <c r="F502" s="1130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1131"/>
      <c r="U502" s="1131"/>
      <c r="V502" s="1131"/>
      <c r="W502" s="1131"/>
      <c r="X502" s="8"/>
      <c r="Y502" s="8"/>
      <c r="Z502" s="8"/>
      <c r="AA502" s="8"/>
      <c r="AB502" s="8"/>
      <c r="AC502" s="8"/>
      <c r="AD502" s="1130"/>
    </row>
    <row r="503" spans="1:30" ht="15.75" customHeight="1" x14ac:dyDescent="0.2">
      <c r="A503" s="8"/>
      <c r="B503" s="8" t="s">
        <v>3195</v>
      </c>
      <c r="C503" s="8"/>
      <c r="D503" s="8"/>
      <c r="E503" s="8"/>
      <c r="F503" s="1130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1131"/>
      <c r="U503" s="1131"/>
      <c r="V503" s="1131"/>
      <c r="W503" s="1131"/>
      <c r="X503" s="8"/>
      <c r="Y503" s="8"/>
      <c r="Z503" s="8"/>
      <c r="AA503" s="8"/>
      <c r="AB503" s="8"/>
      <c r="AC503" s="8"/>
      <c r="AD503" s="1130"/>
    </row>
    <row r="504" spans="1:30" ht="15.75" customHeight="1" x14ac:dyDescent="0.2">
      <c r="A504" s="8"/>
      <c r="B504" s="8" t="s">
        <v>3181</v>
      </c>
      <c r="C504" s="8"/>
      <c r="D504" s="8"/>
      <c r="E504" s="8"/>
      <c r="F504" s="1130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1131"/>
      <c r="U504" s="1131"/>
      <c r="V504" s="1131"/>
      <c r="W504" s="1131"/>
      <c r="X504" s="8"/>
      <c r="Y504" s="8"/>
      <c r="Z504" s="8"/>
      <c r="AA504" s="8"/>
      <c r="AB504" s="8"/>
      <c r="AC504" s="8"/>
      <c r="AD504" s="1130"/>
    </row>
    <row r="505" spans="1:30" ht="15.75" customHeight="1" x14ac:dyDescent="0.2">
      <c r="A505" s="8"/>
      <c r="B505" s="8"/>
      <c r="C505" s="8"/>
      <c r="D505" s="8"/>
      <c r="E505" s="8"/>
      <c r="F505" s="1130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1131"/>
      <c r="U505" s="1131"/>
      <c r="V505" s="1131"/>
      <c r="W505" s="1131"/>
      <c r="X505" s="8"/>
      <c r="Y505" s="8"/>
      <c r="Z505" s="8"/>
      <c r="AA505" s="8"/>
      <c r="AB505" s="8"/>
      <c r="AC505" s="8"/>
      <c r="AD505" s="1130"/>
    </row>
    <row r="506" spans="1:30" ht="15.75" customHeight="1" x14ac:dyDescent="0.2">
      <c r="A506" s="8"/>
      <c r="B506" s="8" t="s">
        <v>3196</v>
      </c>
      <c r="C506" s="8"/>
      <c r="D506" s="8"/>
      <c r="E506" s="8"/>
      <c r="F506" s="1130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1131"/>
      <c r="U506" s="1131"/>
      <c r="V506" s="1131"/>
      <c r="W506" s="1131"/>
      <c r="X506" s="8"/>
      <c r="Y506" s="8"/>
      <c r="Z506" s="8"/>
      <c r="AA506" s="8"/>
      <c r="AB506" s="8"/>
      <c r="AC506" s="8"/>
      <c r="AD506" s="1130"/>
    </row>
    <row r="507" spans="1:30" ht="15.75" customHeight="1" x14ac:dyDescent="0.2">
      <c r="A507" s="8"/>
      <c r="B507" s="8" t="s">
        <v>3197</v>
      </c>
      <c r="C507" s="8"/>
      <c r="D507" s="8"/>
      <c r="E507" s="8"/>
      <c r="F507" s="1130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1131"/>
      <c r="U507" s="1131"/>
      <c r="V507" s="1131"/>
      <c r="W507" s="1131"/>
      <c r="X507" s="8"/>
      <c r="Y507" s="8"/>
      <c r="Z507" s="8"/>
      <c r="AA507" s="8"/>
      <c r="AB507" s="8"/>
      <c r="AC507" s="8"/>
      <c r="AD507" s="1130"/>
    </row>
    <row r="508" spans="1:30" ht="15.75" customHeight="1" x14ac:dyDescent="0.2">
      <c r="A508" s="8"/>
      <c r="B508" s="8" t="s">
        <v>3198</v>
      </c>
      <c r="C508" s="8"/>
      <c r="D508" s="8"/>
      <c r="E508" s="8"/>
      <c r="F508" s="1130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1131"/>
      <c r="U508" s="1131"/>
      <c r="V508" s="1131"/>
      <c r="W508" s="1131"/>
      <c r="X508" s="8"/>
      <c r="Y508" s="8"/>
      <c r="Z508" s="8"/>
      <c r="AA508" s="8"/>
      <c r="AB508" s="8"/>
      <c r="AC508" s="8"/>
      <c r="AD508" s="1130"/>
    </row>
    <row r="509" spans="1:30" ht="15.75" customHeight="1" x14ac:dyDescent="0.2">
      <c r="A509" s="8"/>
      <c r="B509" s="8" t="s">
        <v>3199</v>
      </c>
      <c r="C509" s="8"/>
      <c r="D509" s="8"/>
      <c r="E509" s="8"/>
      <c r="F509" s="1130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1131"/>
      <c r="U509" s="1131"/>
      <c r="V509" s="1131"/>
      <c r="W509" s="1131"/>
      <c r="X509" s="8"/>
      <c r="Y509" s="8"/>
      <c r="Z509" s="8"/>
      <c r="AA509" s="8"/>
      <c r="AB509" s="8"/>
      <c r="AC509" s="8"/>
      <c r="AD509" s="1130"/>
    </row>
    <row r="510" spans="1:30" ht="15.75" customHeight="1" x14ac:dyDescent="0.2">
      <c r="A510" s="8"/>
      <c r="B510" s="8"/>
      <c r="C510" s="8"/>
      <c r="D510" s="8"/>
      <c r="E510" s="8"/>
      <c r="F510" s="1130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1131"/>
      <c r="U510" s="1131"/>
      <c r="V510" s="1131"/>
      <c r="W510" s="1131"/>
      <c r="X510" s="8"/>
      <c r="Y510" s="8"/>
      <c r="Z510" s="8"/>
      <c r="AA510" s="8"/>
      <c r="AB510" s="8"/>
      <c r="AC510" s="8"/>
      <c r="AD510" s="1130"/>
    </row>
    <row r="511" spans="1:30" ht="15.75" customHeight="1" x14ac:dyDescent="0.2">
      <c r="A511" s="8"/>
      <c r="B511" s="8" t="s">
        <v>3200</v>
      </c>
      <c r="C511" s="8"/>
      <c r="D511" s="8"/>
      <c r="E511" s="8"/>
      <c r="F511" s="1130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1131"/>
      <c r="U511" s="1131"/>
      <c r="V511" s="1131"/>
      <c r="W511" s="1131"/>
      <c r="X511" s="8"/>
      <c r="Y511" s="8"/>
      <c r="Z511" s="8"/>
      <c r="AA511" s="8"/>
      <c r="AB511" s="8"/>
      <c r="AC511" s="8"/>
      <c r="AD511" s="1130"/>
    </row>
    <row r="512" spans="1:30" ht="15.75" customHeight="1" x14ac:dyDescent="0.2">
      <c r="A512" s="8"/>
      <c r="B512" s="8"/>
      <c r="C512" s="8"/>
      <c r="D512" s="8"/>
      <c r="E512" s="8"/>
      <c r="F512" s="1130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1131"/>
      <c r="U512" s="1131"/>
      <c r="V512" s="1131"/>
      <c r="W512" s="1131"/>
      <c r="X512" s="8"/>
      <c r="Y512" s="8"/>
      <c r="Z512" s="8"/>
      <c r="AA512" s="8"/>
      <c r="AB512" s="8"/>
      <c r="AC512" s="8"/>
      <c r="AD512" s="1130"/>
    </row>
    <row r="513" spans="1:30" ht="15.75" customHeight="1" x14ac:dyDescent="0.2">
      <c r="A513" s="8"/>
      <c r="B513" s="8" t="s">
        <v>3201</v>
      </c>
      <c r="C513" s="8"/>
      <c r="D513" s="8"/>
      <c r="E513" s="8"/>
      <c r="F513" s="1130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1131"/>
      <c r="U513" s="1131"/>
      <c r="V513" s="1131"/>
      <c r="W513" s="1131"/>
      <c r="X513" s="8"/>
      <c r="Y513" s="8"/>
      <c r="Z513" s="8"/>
      <c r="AA513" s="8"/>
      <c r="AB513" s="8"/>
      <c r="AC513" s="8"/>
      <c r="AD513" s="1130"/>
    </row>
    <row r="514" spans="1:30" ht="15.75" customHeight="1" x14ac:dyDescent="0.2">
      <c r="A514" s="8"/>
      <c r="B514" s="8" t="s">
        <v>3202</v>
      </c>
      <c r="C514" s="8"/>
      <c r="D514" s="8"/>
      <c r="E514" s="8"/>
      <c r="F514" s="1130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1131"/>
      <c r="U514" s="1131"/>
      <c r="V514" s="1131"/>
      <c r="W514" s="1131"/>
      <c r="X514" s="8"/>
      <c r="Y514" s="8"/>
      <c r="Z514" s="8"/>
      <c r="AA514" s="8"/>
      <c r="AB514" s="8"/>
      <c r="AC514" s="8"/>
      <c r="AD514" s="1130"/>
    </row>
    <row r="515" spans="1:30" ht="15.75" customHeight="1" x14ac:dyDescent="0.2">
      <c r="A515" s="8"/>
      <c r="B515" s="8" t="s">
        <v>3203</v>
      </c>
      <c r="C515" s="8"/>
      <c r="D515" s="8"/>
      <c r="E515" s="8"/>
      <c r="F515" s="1130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1131"/>
      <c r="U515" s="1131"/>
      <c r="V515" s="1131"/>
      <c r="W515" s="1131"/>
      <c r="X515" s="8"/>
      <c r="Y515" s="8"/>
      <c r="Z515" s="8"/>
      <c r="AA515" s="8"/>
      <c r="AB515" s="8"/>
      <c r="AC515" s="8"/>
      <c r="AD515" s="1130"/>
    </row>
    <row r="516" spans="1:30" ht="15.75" customHeight="1" x14ac:dyDescent="0.2">
      <c r="A516" s="8"/>
      <c r="B516" s="8" t="s">
        <v>3184</v>
      </c>
      <c r="C516" s="8"/>
      <c r="D516" s="8"/>
      <c r="E516" s="8"/>
      <c r="F516" s="1130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1131"/>
      <c r="U516" s="1131"/>
      <c r="V516" s="1131"/>
      <c r="W516" s="1131"/>
      <c r="X516" s="8"/>
      <c r="Y516" s="8"/>
      <c r="Z516" s="8"/>
      <c r="AA516" s="8"/>
      <c r="AB516" s="8"/>
      <c r="AC516" s="8"/>
      <c r="AD516" s="1130"/>
    </row>
    <row r="517" spans="1:30" ht="15.75" customHeight="1" x14ac:dyDescent="0.2">
      <c r="A517" s="8"/>
      <c r="B517" s="8"/>
      <c r="C517" s="8"/>
      <c r="D517" s="8"/>
      <c r="E517" s="8"/>
      <c r="F517" s="1130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1131"/>
      <c r="U517" s="1131"/>
      <c r="V517" s="1131"/>
      <c r="W517" s="1131"/>
      <c r="X517" s="8"/>
      <c r="Y517" s="8"/>
      <c r="Z517" s="8"/>
      <c r="AA517" s="8"/>
      <c r="AB517" s="8"/>
      <c r="AC517" s="8"/>
      <c r="AD517" s="1130"/>
    </row>
    <row r="518" spans="1:30" ht="15.75" customHeight="1" x14ac:dyDescent="0.2">
      <c r="A518" s="8"/>
      <c r="B518" s="8"/>
      <c r="C518" s="8"/>
      <c r="D518" s="8"/>
      <c r="E518" s="8"/>
      <c r="F518" s="1130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1131"/>
      <c r="U518" s="1131"/>
      <c r="V518" s="1131"/>
      <c r="W518" s="1131"/>
      <c r="X518" s="8"/>
      <c r="Y518" s="8"/>
      <c r="Z518" s="8"/>
      <c r="AA518" s="8"/>
      <c r="AB518" s="8"/>
      <c r="AC518" s="8"/>
      <c r="AD518" s="1130"/>
    </row>
    <row r="519" spans="1:30" ht="15.75" customHeight="1" x14ac:dyDescent="0.2">
      <c r="A519" s="8"/>
      <c r="B519" s="8"/>
      <c r="C519" s="8"/>
      <c r="D519" s="8"/>
      <c r="E519" s="8"/>
      <c r="F519" s="1130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1131"/>
      <c r="U519" s="1131"/>
      <c r="V519" s="1131"/>
      <c r="W519" s="1131"/>
      <c r="X519" s="8"/>
      <c r="Y519" s="8"/>
      <c r="Z519" s="8"/>
      <c r="AA519" s="8"/>
      <c r="AB519" s="8"/>
      <c r="AC519" s="8"/>
      <c r="AD519" s="1130"/>
    </row>
    <row r="520" spans="1:30" ht="15.75" customHeight="1" x14ac:dyDescent="0.2">
      <c r="A520" s="8"/>
      <c r="B520" s="8"/>
      <c r="C520" s="8"/>
      <c r="D520" s="8"/>
      <c r="E520" s="8"/>
      <c r="F520" s="1130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1131"/>
      <c r="U520" s="1131"/>
      <c r="V520" s="1131"/>
      <c r="W520" s="1131"/>
      <c r="X520" s="8"/>
      <c r="Y520" s="8"/>
      <c r="Z520" s="8"/>
      <c r="AA520" s="8"/>
      <c r="AB520" s="8"/>
      <c r="AC520" s="8"/>
      <c r="AD520" s="1130"/>
    </row>
    <row r="521" spans="1:30" ht="15.75" customHeight="1" x14ac:dyDescent="0.2">
      <c r="A521" s="8"/>
      <c r="B521" s="8"/>
      <c r="C521" s="8"/>
      <c r="D521" s="8"/>
      <c r="E521" s="8"/>
      <c r="F521" s="1130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1131"/>
      <c r="U521" s="1131"/>
      <c r="V521" s="1131"/>
      <c r="W521" s="1131"/>
      <c r="X521" s="8"/>
      <c r="Y521" s="8"/>
      <c r="Z521" s="8"/>
      <c r="AA521" s="8"/>
      <c r="AB521" s="8"/>
      <c r="AC521" s="8"/>
      <c r="AD521" s="1130"/>
    </row>
    <row r="522" spans="1:30" ht="15.75" customHeight="1" x14ac:dyDescent="0.2">
      <c r="A522" s="8"/>
      <c r="B522" s="8"/>
      <c r="C522" s="8"/>
      <c r="D522" s="8"/>
      <c r="E522" s="8"/>
      <c r="F522" s="1130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1131"/>
      <c r="U522" s="1131"/>
      <c r="V522" s="1131"/>
      <c r="W522" s="1131"/>
      <c r="X522" s="8"/>
      <c r="Y522" s="8"/>
      <c r="Z522" s="8"/>
      <c r="AA522" s="8"/>
      <c r="AB522" s="8"/>
      <c r="AC522" s="8"/>
      <c r="AD522" s="1130"/>
    </row>
    <row r="523" spans="1:30" ht="15.75" customHeight="1" x14ac:dyDescent="0.2">
      <c r="A523" s="8"/>
      <c r="B523" s="8"/>
      <c r="C523" s="8"/>
      <c r="D523" s="8"/>
      <c r="E523" s="8"/>
      <c r="F523" s="1130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1131"/>
      <c r="U523" s="1131"/>
      <c r="V523" s="1131"/>
      <c r="W523" s="1131"/>
      <c r="X523" s="8"/>
      <c r="Y523" s="8"/>
      <c r="Z523" s="8"/>
      <c r="AA523" s="8"/>
      <c r="AB523" s="8"/>
      <c r="AC523" s="8"/>
      <c r="AD523" s="1130"/>
    </row>
    <row r="524" spans="1:30" ht="15.75" customHeight="1" x14ac:dyDescent="0.2">
      <c r="A524" s="8"/>
      <c r="B524" s="8"/>
      <c r="C524" s="8"/>
      <c r="D524" s="8"/>
      <c r="E524" s="8"/>
      <c r="F524" s="1130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1131"/>
      <c r="U524" s="1131"/>
      <c r="V524" s="1131"/>
      <c r="W524" s="1131"/>
      <c r="X524" s="8"/>
      <c r="Y524" s="8"/>
      <c r="Z524" s="8"/>
      <c r="AA524" s="8"/>
      <c r="AB524" s="8"/>
      <c r="AC524" s="8"/>
      <c r="AD524" s="1130"/>
    </row>
    <row r="525" spans="1:30" ht="15.75" customHeight="1" x14ac:dyDescent="0.2">
      <c r="A525" s="8"/>
      <c r="B525" s="8"/>
      <c r="C525" s="8"/>
      <c r="D525" s="8"/>
      <c r="E525" s="8"/>
      <c r="F525" s="1130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1131"/>
      <c r="U525" s="1131"/>
      <c r="V525" s="1131"/>
      <c r="W525" s="1131"/>
      <c r="X525" s="8"/>
      <c r="Y525" s="8"/>
      <c r="Z525" s="8"/>
      <c r="AA525" s="8"/>
      <c r="AB525" s="8"/>
      <c r="AC525" s="8"/>
      <c r="AD525" s="1130"/>
    </row>
    <row r="526" spans="1:30" ht="15.75" customHeight="1" x14ac:dyDescent="0.2">
      <c r="A526" s="8"/>
      <c r="B526" s="8"/>
      <c r="C526" s="8"/>
      <c r="D526" s="8"/>
      <c r="E526" s="8"/>
      <c r="F526" s="1130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1131"/>
      <c r="U526" s="1131"/>
      <c r="V526" s="1131"/>
      <c r="W526" s="1131"/>
      <c r="X526" s="8"/>
      <c r="Y526" s="8"/>
      <c r="Z526" s="8"/>
      <c r="AA526" s="8"/>
      <c r="AB526" s="8"/>
      <c r="AC526" s="8"/>
      <c r="AD526" s="1130"/>
    </row>
    <row r="527" spans="1:30" ht="15.75" customHeight="1" x14ac:dyDescent="0.2">
      <c r="A527" s="8"/>
      <c r="B527" s="8"/>
      <c r="C527" s="8"/>
      <c r="D527" s="8"/>
      <c r="E527" s="8"/>
      <c r="F527" s="1130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1131"/>
      <c r="U527" s="1131"/>
      <c r="V527" s="1131"/>
      <c r="W527" s="1131"/>
      <c r="X527" s="8"/>
      <c r="Y527" s="8"/>
      <c r="Z527" s="8"/>
      <c r="AA527" s="8"/>
      <c r="AB527" s="8"/>
      <c r="AC527" s="8"/>
      <c r="AD527" s="1130"/>
    </row>
    <row r="528" spans="1:30" ht="15.75" customHeight="1" x14ac:dyDescent="0.2">
      <c r="A528" s="8"/>
      <c r="B528" s="8"/>
      <c r="C528" s="8"/>
      <c r="D528" s="8"/>
      <c r="E528" s="8"/>
      <c r="F528" s="1130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1131"/>
      <c r="U528" s="1131"/>
      <c r="V528" s="1131"/>
      <c r="W528" s="1131"/>
      <c r="X528" s="8"/>
      <c r="Y528" s="8"/>
      <c r="Z528" s="8"/>
      <c r="AA528" s="8"/>
      <c r="AB528" s="8"/>
      <c r="AC528" s="8"/>
      <c r="AD528" s="1130"/>
    </row>
    <row r="529" spans="1:30" ht="15.75" customHeight="1" x14ac:dyDescent="0.2">
      <c r="A529" s="8"/>
      <c r="B529" s="8"/>
      <c r="C529" s="8"/>
      <c r="D529" s="8"/>
      <c r="E529" s="8"/>
      <c r="F529" s="1130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1131"/>
      <c r="U529" s="1131"/>
      <c r="V529" s="1131"/>
      <c r="W529" s="1131"/>
      <c r="X529" s="8"/>
      <c r="Y529" s="8"/>
      <c r="Z529" s="8"/>
      <c r="AA529" s="8"/>
      <c r="AB529" s="8"/>
      <c r="AC529" s="8"/>
      <c r="AD529" s="1130"/>
    </row>
    <row r="530" spans="1:30" ht="15.75" customHeight="1" x14ac:dyDescent="0.2">
      <c r="A530" s="8"/>
      <c r="B530" s="8"/>
      <c r="C530" s="8"/>
      <c r="D530" s="8"/>
      <c r="E530" s="8"/>
      <c r="F530" s="1130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1131"/>
      <c r="U530" s="1131"/>
      <c r="V530" s="1131"/>
      <c r="W530" s="1131"/>
      <c r="X530" s="8"/>
      <c r="Y530" s="8"/>
      <c r="Z530" s="8"/>
      <c r="AA530" s="8"/>
      <c r="AB530" s="8"/>
      <c r="AC530" s="8"/>
      <c r="AD530" s="1130"/>
    </row>
    <row r="531" spans="1:30" ht="15.75" customHeight="1" x14ac:dyDescent="0.2">
      <c r="A531" s="8"/>
      <c r="B531" s="8"/>
      <c r="C531" s="8"/>
      <c r="D531" s="8"/>
      <c r="E531" s="8"/>
      <c r="F531" s="1130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1131"/>
      <c r="U531" s="1131"/>
      <c r="V531" s="1131"/>
      <c r="W531" s="1131"/>
      <c r="X531" s="8"/>
      <c r="Y531" s="8"/>
      <c r="Z531" s="8"/>
      <c r="AA531" s="8"/>
      <c r="AB531" s="8"/>
      <c r="AC531" s="8"/>
      <c r="AD531" s="1130"/>
    </row>
    <row r="532" spans="1:30" ht="15.75" customHeight="1" x14ac:dyDescent="0.2">
      <c r="A532" s="8"/>
      <c r="B532" s="8"/>
      <c r="C532" s="8"/>
      <c r="D532" s="8"/>
      <c r="E532" s="8"/>
      <c r="F532" s="1130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1131"/>
      <c r="U532" s="1131"/>
      <c r="V532" s="1131"/>
      <c r="W532" s="1131"/>
      <c r="X532" s="8"/>
      <c r="Y532" s="8"/>
      <c r="Z532" s="8"/>
      <c r="AA532" s="8"/>
      <c r="AB532" s="8"/>
      <c r="AC532" s="8"/>
      <c r="AD532" s="1130"/>
    </row>
    <row r="533" spans="1:30" ht="15.75" customHeight="1" x14ac:dyDescent="0.2">
      <c r="A533" s="8"/>
      <c r="B533" s="8"/>
      <c r="C533" s="8"/>
      <c r="D533" s="8"/>
      <c r="E533" s="8"/>
      <c r="F533" s="1130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1131"/>
      <c r="U533" s="1131"/>
      <c r="V533" s="1131"/>
      <c r="W533" s="1131"/>
      <c r="X533" s="8"/>
      <c r="Y533" s="8"/>
      <c r="Z533" s="8"/>
      <c r="AA533" s="8"/>
      <c r="AB533" s="8"/>
      <c r="AC533" s="8"/>
      <c r="AD533" s="1130"/>
    </row>
    <row r="534" spans="1:30" ht="15.75" customHeight="1" x14ac:dyDescent="0.2">
      <c r="A534" s="8"/>
      <c r="B534" s="8"/>
      <c r="C534" s="8"/>
      <c r="D534" s="8"/>
      <c r="E534" s="8"/>
      <c r="F534" s="1130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1131"/>
      <c r="U534" s="1131"/>
      <c r="V534" s="1131"/>
      <c r="W534" s="1131"/>
      <c r="X534" s="8"/>
      <c r="Y534" s="8"/>
      <c r="Z534" s="8"/>
      <c r="AA534" s="8"/>
      <c r="AB534" s="8"/>
      <c r="AC534" s="8"/>
      <c r="AD534" s="1130"/>
    </row>
    <row r="535" spans="1:30" ht="15.75" customHeight="1" x14ac:dyDescent="0.2">
      <c r="A535" s="8"/>
      <c r="B535" s="8"/>
      <c r="C535" s="8"/>
      <c r="D535" s="8"/>
      <c r="E535" s="8"/>
      <c r="F535" s="1130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1131"/>
      <c r="U535" s="1131"/>
      <c r="V535" s="1131"/>
      <c r="W535" s="1131"/>
      <c r="X535" s="8"/>
      <c r="Y535" s="8"/>
      <c r="Z535" s="8"/>
      <c r="AA535" s="8"/>
      <c r="AB535" s="8"/>
      <c r="AC535" s="8"/>
      <c r="AD535" s="1130"/>
    </row>
    <row r="536" spans="1:30" ht="15.75" customHeight="1" x14ac:dyDescent="0.2">
      <c r="A536" s="8"/>
      <c r="B536" s="8"/>
      <c r="C536" s="8"/>
      <c r="D536" s="8"/>
      <c r="E536" s="8"/>
      <c r="F536" s="1130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1131"/>
      <c r="U536" s="1131"/>
      <c r="V536" s="1131"/>
      <c r="W536" s="1131"/>
      <c r="X536" s="8"/>
      <c r="Y536" s="8"/>
      <c r="Z536" s="8"/>
      <c r="AA536" s="8"/>
      <c r="AB536" s="8"/>
      <c r="AC536" s="8"/>
      <c r="AD536" s="1130"/>
    </row>
    <row r="537" spans="1:30" ht="15.75" customHeight="1" x14ac:dyDescent="0.2">
      <c r="A537" s="8"/>
      <c r="B537" s="8"/>
      <c r="C537" s="8"/>
      <c r="D537" s="8"/>
      <c r="E537" s="8"/>
      <c r="F537" s="1130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1131"/>
      <c r="U537" s="1131"/>
      <c r="V537" s="1131"/>
      <c r="W537" s="1131"/>
      <c r="X537" s="8"/>
      <c r="Y537" s="8"/>
      <c r="Z537" s="8"/>
      <c r="AA537" s="8"/>
      <c r="AB537" s="8"/>
      <c r="AC537" s="8"/>
      <c r="AD537" s="1130"/>
    </row>
    <row r="538" spans="1:30" ht="15.75" customHeight="1" x14ac:dyDescent="0.2">
      <c r="A538" s="8"/>
      <c r="B538" s="8"/>
      <c r="C538" s="8"/>
      <c r="D538" s="8"/>
      <c r="E538" s="8"/>
      <c r="F538" s="1130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1131"/>
      <c r="U538" s="1131"/>
      <c r="V538" s="1131"/>
      <c r="W538" s="1131"/>
      <c r="X538" s="8"/>
      <c r="Y538" s="8"/>
      <c r="Z538" s="8"/>
      <c r="AA538" s="8"/>
      <c r="AB538" s="8"/>
      <c r="AC538" s="8"/>
      <c r="AD538" s="1130"/>
    </row>
    <row r="539" spans="1:30" ht="15.75" customHeight="1" x14ac:dyDescent="0.2">
      <c r="A539" s="8"/>
      <c r="B539" s="8"/>
      <c r="C539" s="8"/>
      <c r="D539" s="8"/>
      <c r="E539" s="8"/>
      <c r="F539" s="1130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1131"/>
      <c r="U539" s="1131"/>
      <c r="V539" s="1131"/>
      <c r="W539" s="1131"/>
      <c r="X539" s="8"/>
      <c r="Y539" s="8"/>
      <c r="Z539" s="8"/>
      <c r="AA539" s="8"/>
      <c r="AB539" s="8"/>
      <c r="AC539" s="8"/>
      <c r="AD539" s="1130"/>
    </row>
    <row r="540" spans="1:30" ht="15.75" customHeight="1" x14ac:dyDescent="0.2">
      <c r="A540" s="8"/>
      <c r="B540" s="8"/>
      <c r="C540" s="8"/>
      <c r="D540" s="8"/>
      <c r="E540" s="8"/>
      <c r="F540" s="1130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1131"/>
      <c r="U540" s="1131"/>
      <c r="V540" s="1131"/>
      <c r="W540" s="1131"/>
      <c r="X540" s="8"/>
      <c r="Y540" s="8"/>
      <c r="Z540" s="8"/>
      <c r="AA540" s="8"/>
      <c r="AB540" s="8"/>
      <c r="AC540" s="8"/>
      <c r="AD540" s="1130"/>
    </row>
    <row r="541" spans="1:30" ht="15.75" customHeight="1" x14ac:dyDescent="0.2">
      <c r="A541" s="8"/>
      <c r="B541" s="8"/>
      <c r="C541" s="8"/>
      <c r="D541" s="8"/>
      <c r="E541" s="8"/>
      <c r="F541" s="1130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1131"/>
      <c r="U541" s="1131"/>
      <c r="V541" s="1131"/>
      <c r="W541" s="1131"/>
      <c r="X541" s="8"/>
      <c r="Y541" s="8"/>
      <c r="Z541" s="8"/>
      <c r="AA541" s="8"/>
      <c r="AB541" s="8"/>
      <c r="AC541" s="8"/>
      <c r="AD541" s="1130"/>
    </row>
    <row r="542" spans="1:30" ht="15.75" customHeight="1" x14ac:dyDescent="0.2">
      <c r="A542" s="8"/>
      <c r="B542" s="8"/>
      <c r="C542" s="8"/>
      <c r="D542" s="8"/>
      <c r="E542" s="8"/>
      <c r="F542" s="1130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1131"/>
      <c r="U542" s="1131"/>
      <c r="V542" s="1131"/>
      <c r="W542" s="1131"/>
      <c r="X542" s="8"/>
      <c r="Y542" s="8"/>
      <c r="Z542" s="8"/>
      <c r="AA542" s="8"/>
      <c r="AB542" s="8"/>
      <c r="AC542" s="8"/>
      <c r="AD542" s="1130"/>
    </row>
    <row r="543" spans="1:30" ht="15.75" customHeight="1" x14ac:dyDescent="0.2">
      <c r="A543" s="8"/>
      <c r="B543" s="8"/>
      <c r="C543" s="8"/>
      <c r="D543" s="8"/>
      <c r="E543" s="8"/>
      <c r="F543" s="1130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1131"/>
      <c r="U543" s="1131"/>
      <c r="V543" s="1131"/>
      <c r="W543" s="1131"/>
      <c r="X543" s="8"/>
      <c r="Y543" s="8"/>
      <c r="Z543" s="8"/>
      <c r="AA543" s="8"/>
      <c r="AB543" s="8"/>
      <c r="AC543" s="8"/>
      <c r="AD543" s="1130"/>
    </row>
    <row r="544" spans="1:30" ht="15.75" customHeight="1" x14ac:dyDescent="0.2">
      <c r="A544" s="8"/>
      <c r="B544" s="8"/>
      <c r="C544" s="8"/>
      <c r="D544" s="8"/>
      <c r="E544" s="8"/>
      <c r="F544" s="1130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1131"/>
      <c r="U544" s="1131"/>
      <c r="V544" s="1131"/>
      <c r="W544" s="1131"/>
      <c r="X544" s="8"/>
      <c r="Y544" s="8"/>
      <c r="Z544" s="8"/>
      <c r="AA544" s="8"/>
      <c r="AB544" s="8"/>
      <c r="AC544" s="8"/>
      <c r="AD544" s="1130"/>
    </row>
    <row r="545" spans="1:30" ht="15.75" customHeight="1" x14ac:dyDescent="0.2">
      <c r="A545" s="8"/>
      <c r="B545" s="8"/>
      <c r="C545" s="8"/>
      <c r="D545" s="8"/>
      <c r="E545" s="8"/>
      <c r="F545" s="1130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1131"/>
      <c r="U545" s="1131"/>
      <c r="V545" s="1131"/>
      <c r="W545" s="1131"/>
      <c r="X545" s="8"/>
      <c r="Y545" s="8"/>
      <c r="Z545" s="8"/>
      <c r="AA545" s="8"/>
      <c r="AB545" s="8"/>
      <c r="AC545" s="8"/>
      <c r="AD545" s="1130"/>
    </row>
    <row r="546" spans="1:30" ht="15.75" customHeight="1" x14ac:dyDescent="0.2">
      <c r="A546" s="8"/>
      <c r="B546" s="8"/>
      <c r="C546" s="8"/>
      <c r="D546" s="8"/>
      <c r="E546" s="8"/>
      <c r="F546" s="1130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1131"/>
      <c r="U546" s="1131"/>
      <c r="V546" s="1131"/>
      <c r="W546" s="1131"/>
      <c r="X546" s="8"/>
      <c r="Y546" s="8"/>
      <c r="Z546" s="8"/>
      <c r="AA546" s="8"/>
      <c r="AB546" s="8"/>
      <c r="AC546" s="8"/>
      <c r="AD546" s="1130"/>
    </row>
    <row r="547" spans="1:30" ht="15.75" customHeight="1" x14ac:dyDescent="0.2">
      <c r="A547" s="8"/>
      <c r="B547" s="8"/>
      <c r="C547" s="8"/>
      <c r="D547" s="8"/>
      <c r="E547" s="8"/>
      <c r="F547" s="1130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1131"/>
      <c r="U547" s="1131"/>
      <c r="V547" s="1131"/>
      <c r="W547" s="1131"/>
      <c r="X547" s="8"/>
      <c r="Y547" s="8"/>
      <c r="Z547" s="8"/>
      <c r="AA547" s="8"/>
      <c r="AB547" s="8"/>
      <c r="AC547" s="8"/>
      <c r="AD547" s="1130"/>
    </row>
    <row r="548" spans="1:30" ht="15.75" customHeight="1" x14ac:dyDescent="0.2">
      <c r="A548" s="8"/>
      <c r="B548" s="8"/>
      <c r="C548" s="8"/>
      <c r="D548" s="8"/>
      <c r="E548" s="8"/>
      <c r="F548" s="1130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1130"/>
      <c r="U548" s="1130"/>
      <c r="V548" s="1130"/>
      <c r="W548" s="1130"/>
      <c r="X548" s="8"/>
      <c r="Y548" s="8"/>
      <c r="Z548" s="8"/>
      <c r="AA548" s="8"/>
      <c r="AB548" s="8"/>
      <c r="AC548" s="8"/>
      <c r="AD548" s="1130"/>
    </row>
    <row r="549" spans="1:30" ht="15.75" customHeight="1" x14ac:dyDescent="0.2">
      <c r="A549" s="8"/>
      <c r="B549" s="8"/>
      <c r="C549" s="8"/>
      <c r="D549" s="8"/>
      <c r="E549" s="8"/>
      <c r="F549" s="1130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1130"/>
      <c r="U549" s="1130"/>
      <c r="V549" s="1130"/>
      <c r="W549" s="1130"/>
      <c r="X549" s="8"/>
      <c r="Y549" s="8"/>
      <c r="Z549" s="8"/>
      <c r="AA549" s="8"/>
      <c r="AB549" s="8"/>
      <c r="AC549" s="8"/>
      <c r="AD549" s="1130"/>
    </row>
    <row r="550" spans="1:30" ht="15.75" customHeight="1" x14ac:dyDescent="0.2">
      <c r="A550" s="8"/>
      <c r="B550" s="8"/>
      <c r="C550" s="8"/>
      <c r="D550" s="8"/>
      <c r="E550" s="8"/>
      <c r="F550" s="1130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1130"/>
      <c r="U550" s="1130"/>
      <c r="V550" s="1130"/>
      <c r="W550" s="1130"/>
      <c r="X550" s="8"/>
      <c r="Y550" s="8"/>
      <c r="Z550" s="8"/>
      <c r="AA550" s="8"/>
      <c r="AB550" s="8"/>
      <c r="AC550" s="8"/>
      <c r="AD550" s="1130"/>
    </row>
    <row r="551" spans="1:30" ht="15.75" customHeight="1" x14ac:dyDescent="0.2">
      <c r="A551" s="8"/>
      <c r="B551" s="8"/>
      <c r="C551" s="8"/>
      <c r="D551" s="8"/>
      <c r="E551" s="8"/>
      <c r="F551" s="1130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1130"/>
      <c r="U551" s="1130"/>
      <c r="V551" s="1130"/>
      <c r="W551" s="1130"/>
      <c r="X551" s="8"/>
      <c r="Y551" s="8"/>
      <c r="Z551" s="8"/>
      <c r="AA551" s="8"/>
      <c r="AB551" s="8"/>
      <c r="AC551" s="8"/>
      <c r="AD551" s="1130"/>
    </row>
    <row r="552" spans="1:30" ht="15.75" customHeight="1" x14ac:dyDescent="0.2">
      <c r="A552" s="8"/>
      <c r="B552" s="8"/>
      <c r="C552" s="8"/>
      <c r="D552" s="8"/>
      <c r="E552" s="8"/>
      <c r="F552" s="1130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1130"/>
      <c r="U552" s="1130"/>
      <c r="V552" s="1130"/>
      <c r="W552" s="1130"/>
      <c r="X552" s="8"/>
      <c r="Y552" s="8"/>
      <c r="Z552" s="8"/>
      <c r="AA552" s="8"/>
      <c r="AB552" s="8"/>
      <c r="AC552" s="8"/>
      <c r="AD552" s="1130"/>
    </row>
    <row r="553" spans="1:30" ht="15.75" customHeight="1" x14ac:dyDescent="0.2">
      <c r="A553" s="8"/>
      <c r="B553" s="8"/>
      <c r="C553" s="8"/>
      <c r="D553" s="8"/>
      <c r="E553" s="8"/>
      <c r="F553" s="1130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1130"/>
      <c r="U553" s="1130"/>
      <c r="V553" s="1130"/>
      <c r="W553" s="1130"/>
      <c r="X553" s="8"/>
      <c r="Y553" s="8"/>
      <c r="Z553" s="8"/>
      <c r="AA553" s="8"/>
      <c r="AB553" s="8"/>
      <c r="AC553" s="8"/>
      <c r="AD553" s="1130"/>
    </row>
    <row r="554" spans="1:30" ht="15.75" customHeight="1" x14ac:dyDescent="0.2">
      <c r="A554" s="8"/>
      <c r="B554" s="8"/>
      <c r="C554" s="8"/>
      <c r="D554" s="8"/>
      <c r="E554" s="8"/>
      <c r="F554" s="1130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1130"/>
      <c r="U554" s="1130"/>
      <c r="V554" s="1130"/>
      <c r="W554" s="1130"/>
      <c r="X554" s="8"/>
      <c r="Y554" s="8"/>
      <c r="Z554" s="8"/>
      <c r="AA554" s="8"/>
      <c r="AB554" s="8"/>
      <c r="AC554" s="8"/>
      <c r="AD554" s="1130"/>
    </row>
    <row r="555" spans="1:30" ht="15.75" customHeight="1" x14ac:dyDescent="0.2">
      <c r="A555" s="8"/>
      <c r="B555" s="8"/>
      <c r="C555" s="8"/>
      <c r="D555" s="8"/>
      <c r="E555" s="8"/>
      <c r="F555" s="1130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1130"/>
      <c r="U555" s="1130"/>
      <c r="V555" s="1130"/>
      <c r="W555" s="1130"/>
      <c r="X555" s="8"/>
      <c r="Y555" s="8"/>
      <c r="Z555" s="8"/>
      <c r="AA555" s="8"/>
      <c r="AB555" s="8"/>
      <c r="AC555" s="8"/>
      <c r="AD555" s="1130"/>
    </row>
    <row r="556" spans="1:30" ht="15.75" customHeight="1" x14ac:dyDescent="0.2">
      <c r="A556" s="8"/>
      <c r="B556" s="8"/>
      <c r="C556" s="8"/>
      <c r="D556" s="8"/>
      <c r="E556" s="8"/>
      <c r="F556" s="1130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1130"/>
      <c r="U556" s="1130"/>
      <c r="V556" s="1130"/>
      <c r="W556" s="1130"/>
      <c r="X556" s="8"/>
      <c r="Y556" s="8"/>
      <c r="Z556" s="8"/>
      <c r="AA556" s="8"/>
      <c r="AB556" s="8"/>
      <c r="AC556" s="8"/>
      <c r="AD556" s="1130"/>
    </row>
    <row r="557" spans="1:30" ht="15.75" customHeight="1" x14ac:dyDescent="0.2">
      <c r="A557" s="8"/>
      <c r="B557" s="8"/>
      <c r="C557" s="8"/>
      <c r="D557" s="8"/>
      <c r="E557" s="8"/>
      <c r="F557" s="1130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1130"/>
      <c r="U557" s="1130"/>
      <c r="V557" s="1130"/>
      <c r="W557" s="1130"/>
      <c r="X557" s="8"/>
      <c r="Y557" s="8"/>
      <c r="Z557" s="8"/>
      <c r="AA557" s="8"/>
      <c r="AB557" s="8"/>
      <c r="AC557" s="8"/>
      <c r="AD557" s="1130"/>
    </row>
    <row r="558" spans="1:30" ht="15.75" customHeight="1" x14ac:dyDescent="0.2">
      <c r="A558" s="8"/>
      <c r="B558" s="8"/>
      <c r="C558" s="8"/>
      <c r="D558" s="8"/>
      <c r="E558" s="8"/>
      <c r="F558" s="1130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1130"/>
      <c r="U558" s="1130"/>
      <c r="V558" s="1130"/>
      <c r="W558" s="1130"/>
      <c r="X558" s="8"/>
      <c r="Y558" s="8"/>
      <c r="Z558" s="8"/>
      <c r="AA558" s="8"/>
      <c r="AB558" s="8"/>
      <c r="AC558" s="8"/>
      <c r="AD558" s="1130"/>
    </row>
    <row r="559" spans="1:30" ht="15.75" customHeight="1" x14ac:dyDescent="0.2">
      <c r="A559" s="8"/>
      <c r="B559" s="8"/>
      <c r="C559" s="8"/>
      <c r="D559" s="8"/>
      <c r="E559" s="8"/>
      <c r="F559" s="1130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1130"/>
      <c r="U559" s="1130"/>
      <c r="V559" s="1130"/>
      <c r="W559" s="1130"/>
      <c r="X559" s="8"/>
      <c r="Y559" s="8"/>
      <c r="Z559" s="8"/>
      <c r="AA559" s="8"/>
      <c r="AB559" s="8"/>
      <c r="AC559" s="8"/>
      <c r="AD559" s="1130"/>
    </row>
    <row r="560" spans="1:30" ht="15.75" customHeight="1" x14ac:dyDescent="0.2">
      <c r="A560" s="8"/>
      <c r="B560" s="8"/>
      <c r="C560" s="8"/>
      <c r="D560" s="8"/>
      <c r="E560" s="8"/>
      <c r="F560" s="1130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1130"/>
      <c r="U560" s="1130"/>
      <c r="V560" s="1130"/>
      <c r="W560" s="1130"/>
      <c r="X560" s="8"/>
      <c r="Y560" s="8"/>
      <c r="Z560" s="8"/>
      <c r="AA560" s="8"/>
      <c r="AB560" s="8"/>
      <c r="AC560" s="8"/>
      <c r="AD560" s="1130"/>
    </row>
    <row r="561" spans="1:30" ht="15.75" customHeight="1" x14ac:dyDescent="0.2">
      <c r="A561" s="8"/>
      <c r="B561" s="8"/>
      <c r="C561" s="8"/>
      <c r="D561" s="8"/>
      <c r="E561" s="8"/>
      <c r="F561" s="1130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1130"/>
      <c r="U561" s="1130"/>
      <c r="V561" s="1130"/>
      <c r="W561" s="1130"/>
      <c r="X561" s="8"/>
      <c r="Y561" s="8"/>
      <c r="Z561" s="8"/>
      <c r="AA561" s="8"/>
      <c r="AB561" s="8"/>
      <c r="AC561" s="8"/>
      <c r="AD561" s="1130"/>
    </row>
    <row r="562" spans="1:30" ht="15.75" customHeight="1" x14ac:dyDescent="0.2">
      <c r="A562" s="8"/>
      <c r="B562" s="8"/>
      <c r="C562" s="8"/>
      <c r="D562" s="8"/>
      <c r="E562" s="8"/>
      <c r="F562" s="1130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1130"/>
      <c r="U562" s="1130"/>
      <c r="V562" s="1130"/>
      <c r="W562" s="1130"/>
      <c r="X562" s="8"/>
      <c r="Y562" s="8"/>
      <c r="Z562" s="8"/>
      <c r="AA562" s="8"/>
      <c r="AB562" s="8"/>
      <c r="AC562" s="8"/>
      <c r="AD562" s="1130"/>
    </row>
    <row r="563" spans="1:30" ht="15.75" customHeight="1" x14ac:dyDescent="0.2">
      <c r="A563" s="8"/>
      <c r="B563" s="8"/>
      <c r="C563" s="8"/>
      <c r="D563" s="8"/>
      <c r="E563" s="8"/>
      <c r="F563" s="1130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1130"/>
      <c r="U563" s="1130"/>
      <c r="V563" s="1130"/>
      <c r="W563" s="1130"/>
      <c r="X563" s="8"/>
      <c r="Y563" s="8"/>
      <c r="Z563" s="8"/>
      <c r="AA563" s="8"/>
      <c r="AB563" s="8"/>
      <c r="AC563" s="8"/>
      <c r="AD563" s="1130"/>
    </row>
    <row r="564" spans="1:30" ht="15.75" customHeight="1" x14ac:dyDescent="0.2">
      <c r="A564" s="8"/>
      <c r="B564" s="8"/>
      <c r="C564" s="8"/>
      <c r="D564" s="8"/>
      <c r="E564" s="8"/>
      <c r="F564" s="1130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1130"/>
      <c r="U564" s="1130"/>
      <c r="V564" s="1130"/>
      <c r="W564" s="1130"/>
      <c r="X564" s="8"/>
      <c r="Y564" s="8"/>
      <c r="Z564" s="8"/>
      <c r="AA564" s="8"/>
      <c r="AB564" s="8"/>
      <c r="AC564" s="8"/>
      <c r="AD564" s="1130"/>
    </row>
    <row r="565" spans="1:30" ht="15.75" customHeight="1" x14ac:dyDescent="0.2">
      <c r="A565" s="8"/>
      <c r="B565" s="8"/>
      <c r="C565" s="8"/>
      <c r="D565" s="8"/>
      <c r="E565" s="8"/>
      <c r="F565" s="1130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1130"/>
      <c r="U565" s="1130"/>
      <c r="V565" s="1130"/>
      <c r="W565" s="1130"/>
      <c r="X565" s="8"/>
      <c r="Y565" s="8"/>
      <c r="Z565" s="8"/>
      <c r="AA565" s="8"/>
      <c r="AB565" s="8"/>
      <c r="AC565" s="8"/>
      <c r="AD565" s="1130"/>
    </row>
    <row r="566" spans="1:30" ht="15.75" customHeight="1" x14ac:dyDescent="0.2">
      <c r="A566" s="8"/>
      <c r="B566" s="8"/>
      <c r="C566" s="8"/>
      <c r="D566" s="8"/>
      <c r="E566" s="8"/>
      <c r="F566" s="1130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1130"/>
      <c r="U566" s="1130"/>
      <c r="V566" s="1130"/>
      <c r="W566" s="1130"/>
      <c r="X566" s="8"/>
      <c r="Y566" s="8"/>
      <c r="Z566" s="8"/>
      <c r="AA566" s="8"/>
      <c r="AB566" s="8"/>
      <c r="AC566" s="8"/>
      <c r="AD566" s="1130"/>
    </row>
    <row r="567" spans="1:30" ht="15.75" customHeight="1" x14ac:dyDescent="0.2">
      <c r="A567" s="8"/>
      <c r="B567" s="8"/>
      <c r="C567" s="8"/>
      <c r="D567" s="8"/>
      <c r="E567" s="8"/>
      <c r="F567" s="1130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1130"/>
      <c r="U567" s="1130"/>
      <c r="V567" s="1130"/>
      <c r="W567" s="1130"/>
      <c r="X567" s="8"/>
      <c r="Y567" s="8"/>
      <c r="Z567" s="8"/>
      <c r="AA567" s="8"/>
      <c r="AB567" s="8"/>
      <c r="AC567" s="8"/>
      <c r="AD567" s="1130"/>
    </row>
    <row r="568" spans="1:30" ht="15.75" customHeight="1" x14ac:dyDescent="0.2">
      <c r="A568" s="8"/>
      <c r="B568" s="8"/>
      <c r="C568" s="8"/>
      <c r="D568" s="8"/>
      <c r="E568" s="8"/>
      <c r="F568" s="1130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1130"/>
      <c r="U568" s="1130"/>
      <c r="V568" s="1130"/>
      <c r="W568" s="1130"/>
      <c r="X568" s="8"/>
      <c r="Y568" s="8"/>
      <c r="Z568" s="8"/>
      <c r="AA568" s="8"/>
      <c r="AB568" s="8"/>
      <c r="AC568" s="8"/>
      <c r="AD568" s="1130"/>
    </row>
    <row r="569" spans="1:30" ht="15.75" customHeight="1" x14ac:dyDescent="0.2">
      <c r="A569" s="8"/>
      <c r="B569" s="8"/>
      <c r="C569" s="8"/>
      <c r="D569" s="8"/>
      <c r="E569" s="8"/>
      <c r="F569" s="1130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1130"/>
      <c r="U569" s="1130"/>
      <c r="V569" s="1130"/>
      <c r="W569" s="1130"/>
      <c r="X569" s="8"/>
      <c r="Y569" s="8"/>
      <c r="Z569" s="8"/>
      <c r="AA569" s="8"/>
      <c r="AB569" s="8"/>
      <c r="AC569" s="8"/>
      <c r="AD569" s="1130"/>
    </row>
    <row r="570" spans="1:30" ht="15.75" customHeight="1" x14ac:dyDescent="0.2">
      <c r="A570" s="8"/>
      <c r="B570" s="8"/>
      <c r="C570" s="8"/>
      <c r="D570" s="8"/>
      <c r="E570" s="8"/>
      <c r="F570" s="1130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1130"/>
      <c r="U570" s="1130"/>
      <c r="V570" s="1130"/>
      <c r="W570" s="1130"/>
      <c r="X570" s="8"/>
      <c r="Y570" s="8"/>
      <c r="Z570" s="8"/>
      <c r="AA570" s="8"/>
      <c r="AB570" s="8"/>
      <c r="AC570" s="8"/>
      <c r="AD570" s="1130"/>
    </row>
    <row r="571" spans="1:30" ht="15.75" customHeight="1" x14ac:dyDescent="0.2">
      <c r="A571" s="8"/>
      <c r="B571" s="8"/>
      <c r="C571" s="8"/>
      <c r="D571" s="8"/>
      <c r="E571" s="8"/>
      <c r="F571" s="1130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1130"/>
      <c r="U571" s="1130"/>
      <c r="V571" s="1130"/>
      <c r="W571" s="1130"/>
      <c r="X571" s="8"/>
      <c r="Y571" s="8"/>
      <c r="Z571" s="8"/>
      <c r="AA571" s="8"/>
      <c r="AB571" s="8"/>
      <c r="AC571" s="8"/>
      <c r="AD571" s="1130"/>
    </row>
    <row r="572" spans="1:30" ht="15.75" customHeight="1" x14ac:dyDescent="0.2">
      <c r="A572" s="8"/>
      <c r="B572" s="8"/>
      <c r="C572" s="8"/>
      <c r="D572" s="8"/>
      <c r="E572" s="8"/>
      <c r="F572" s="1130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1130"/>
      <c r="U572" s="1130"/>
      <c r="V572" s="1130"/>
      <c r="W572" s="1130"/>
      <c r="X572" s="8"/>
      <c r="Y572" s="8"/>
      <c r="Z572" s="8"/>
      <c r="AA572" s="8"/>
      <c r="AB572" s="8"/>
      <c r="AC572" s="8"/>
      <c r="AD572" s="1130"/>
    </row>
    <row r="573" spans="1:30" ht="15.75" customHeight="1" x14ac:dyDescent="0.2">
      <c r="A573" s="8"/>
      <c r="B573" s="8"/>
      <c r="C573" s="8"/>
      <c r="D573" s="8"/>
      <c r="E573" s="8"/>
      <c r="F573" s="1130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1130"/>
      <c r="U573" s="1130"/>
      <c r="V573" s="1130"/>
      <c r="W573" s="1130"/>
      <c r="X573" s="8"/>
      <c r="Y573" s="8"/>
      <c r="Z573" s="8"/>
      <c r="AA573" s="8"/>
      <c r="AB573" s="8"/>
      <c r="AC573" s="8"/>
      <c r="AD573" s="1130"/>
    </row>
    <row r="574" spans="1:30" ht="15.75" customHeight="1" x14ac:dyDescent="0.2">
      <c r="A574" s="8"/>
      <c r="B574" s="8"/>
      <c r="C574" s="8"/>
      <c r="D574" s="8"/>
      <c r="E574" s="8"/>
      <c r="F574" s="1130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1130"/>
      <c r="U574" s="1130"/>
      <c r="V574" s="1130"/>
      <c r="W574" s="1130"/>
      <c r="X574" s="8"/>
      <c r="Y574" s="8"/>
      <c r="Z574" s="8"/>
      <c r="AA574" s="8"/>
      <c r="AB574" s="8"/>
      <c r="AC574" s="8"/>
      <c r="AD574" s="1130"/>
    </row>
    <row r="575" spans="1:30" ht="15.75" customHeight="1" x14ac:dyDescent="0.2">
      <c r="A575" s="8"/>
      <c r="B575" s="8"/>
      <c r="C575" s="8"/>
      <c r="D575" s="8"/>
      <c r="E575" s="8"/>
      <c r="F575" s="1130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1130"/>
      <c r="U575" s="1130"/>
      <c r="V575" s="1130"/>
      <c r="W575" s="1130"/>
      <c r="X575" s="8"/>
      <c r="Y575" s="8"/>
      <c r="Z575" s="8"/>
      <c r="AA575" s="8"/>
      <c r="AB575" s="8"/>
      <c r="AC575" s="8"/>
      <c r="AD575" s="1130"/>
    </row>
    <row r="576" spans="1:30" ht="15.75" customHeight="1" x14ac:dyDescent="0.2">
      <c r="A576" s="8"/>
      <c r="B576" s="8"/>
      <c r="C576" s="8"/>
      <c r="D576" s="8"/>
      <c r="E576" s="8"/>
      <c r="F576" s="1130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1130"/>
      <c r="U576" s="1130"/>
      <c r="V576" s="1130"/>
      <c r="W576" s="1130"/>
      <c r="X576" s="8"/>
      <c r="Y576" s="8"/>
      <c r="Z576" s="8"/>
      <c r="AA576" s="8"/>
      <c r="AB576" s="8"/>
      <c r="AC576" s="8"/>
      <c r="AD576" s="1130"/>
    </row>
    <row r="577" spans="1:30" ht="15.75" customHeight="1" x14ac:dyDescent="0.2">
      <c r="A577" s="8"/>
      <c r="B577" s="8"/>
      <c r="C577" s="8"/>
      <c r="D577" s="8"/>
      <c r="E577" s="8"/>
      <c r="F577" s="1130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1130"/>
      <c r="U577" s="1130"/>
      <c r="V577" s="1130"/>
      <c r="W577" s="1130"/>
      <c r="X577" s="8"/>
      <c r="Y577" s="8"/>
      <c r="Z577" s="8"/>
      <c r="AA577" s="8"/>
      <c r="AB577" s="8"/>
      <c r="AC577" s="8"/>
      <c r="AD577" s="1130"/>
    </row>
    <row r="578" spans="1:30" ht="15.75" customHeight="1" x14ac:dyDescent="0.2">
      <c r="A578" s="8"/>
      <c r="B578" s="8"/>
      <c r="C578" s="8"/>
      <c r="D578" s="8"/>
      <c r="E578" s="8"/>
      <c r="F578" s="1130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1130"/>
      <c r="U578" s="1130"/>
      <c r="V578" s="1130"/>
      <c r="W578" s="1130"/>
      <c r="X578" s="8"/>
      <c r="Y578" s="8"/>
      <c r="Z578" s="8"/>
      <c r="AA578" s="8"/>
      <c r="AB578" s="8"/>
      <c r="AC578" s="8"/>
      <c r="AD578" s="1130"/>
    </row>
    <row r="579" spans="1:30" ht="15.75" customHeight="1" x14ac:dyDescent="0.2">
      <c r="A579" s="8"/>
      <c r="B579" s="8"/>
      <c r="C579" s="8"/>
      <c r="D579" s="8"/>
      <c r="E579" s="8"/>
      <c r="F579" s="1130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1130"/>
      <c r="U579" s="1130"/>
      <c r="V579" s="1130"/>
      <c r="W579" s="1130"/>
      <c r="X579" s="8"/>
      <c r="Y579" s="8"/>
      <c r="Z579" s="8"/>
      <c r="AA579" s="8"/>
      <c r="AB579" s="8"/>
      <c r="AC579" s="8"/>
      <c r="AD579" s="1130"/>
    </row>
    <row r="580" spans="1:30" ht="15.75" customHeight="1" x14ac:dyDescent="0.2">
      <c r="A580" s="8"/>
      <c r="B580" s="8"/>
      <c r="C580" s="8"/>
      <c r="D580" s="8"/>
      <c r="E580" s="8"/>
      <c r="F580" s="1130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1130"/>
      <c r="U580" s="1130"/>
      <c r="V580" s="1130"/>
      <c r="W580" s="1130"/>
      <c r="X580" s="8"/>
      <c r="Y580" s="8"/>
      <c r="Z580" s="8"/>
      <c r="AA580" s="8"/>
      <c r="AB580" s="8"/>
      <c r="AC580" s="8"/>
      <c r="AD580" s="1130"/>
    </row>
    <row r="581" spans="1:30" ht="15.75" customHeight="1" x14ac:dyDescent="0.2">
      <c r="A581" s="8"/>
      <c r="B581" s="8"/>
      <c r="C581" s="8"/>
      <c r="D581" s="8"/>
      <c r="E581" s="8"/>
      <c r="F581" s="1130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1130"/>
      <c r="U581" s="1130"/>
      <c r="V581" s="1130"/>
      <c r="W581" s="1130"/>
      <c r="X581" s="8"/>
      <c r="Y581" s="8"/>
      <c r="Z581" s="8"/>
      <c r="AA581" s="8"/>
      <c r="AB581" s="8"/>
      <c r="AC581" s="8"/>
      <c r="AD581" s="1130"/>
    </row>
    <row r="582" spans="1:30" ht="15.75" customHeight="1" x14ac:dyDescent="0.2">
      <c r="A582" s="8"/>
      <c r="B582" s="8"/>
      <c r="C582" s="8"/>
      <c r="D582" s="8"/>
      <c r="E582" s="8"/>
      <c r="F582" s="1130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1130"/>
      <c r="U582" s="1130"/>
      <c r="V582" s="1130"/>
      <c r="W582" s="1130"/>
      <c r="X582" s="8"/>
      <c r="Y582" s="8"/>
      <c r="Z582" s="8"/>
      <c r="AA582" s="8"/>
      <c r="AB582" s="8"/>
      <c r="AC582" s="8"/>
      <c r="AD582" s="1130"/>
    </row>
    <row r="583" spans="1:30" ht="15.75" customHeight="1" x14ac:dyDescent="0.2">
      <c r="A583" s="8"/>
      <c r="B583" s="8"/>
      <c r="C583" s="8"/>
      <c r="D583" s="8"/>
      <c r="E583" s="8"/>
      <c r="F583" s="1130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1130"/>
      <c r="U583" s="1130"/>
      <c r="V583" s="1130"/>
      <c r="W583" s="1130"/>
      <c r="X583" s="8"/>
      <c r="Y583" s="8"/>
      <c r="Z583" s="8"/>
      <c r="AA583" s="8"/>
      <c r="AB583" s="8"/>
      <c r="AC583" s="8"/>
      <c r="AD583" s="1130"/>
    </row>
    <row r="584" spans="1:30" ht="15.75" customHeight="1" x14ac:dyDescent="0.2">
      <c r="A584" s="8"/>
      <c r="B584" s="8"/>
      <c r="C584" s="8"/>
      <c r="D584" s="8"/>
      <c r="E584" s="8"/>
      <c r="F584" s="1130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1130"/>
      <c r="U584" s="1130"/>
      <c r="V584" s="1130"/>
      <c r="W584" s="1130"/>
      <c r="X584" s="8"/>
      <c r="Y584" s="8"/>
      <c r="Z584" s="8"/>
      <c r="AA584" s="8"/>
      <c r="AB584" s="8"/>
      <c r="AC584" s="8"/>
      <c r="AD584" s="1130"/>
    </row>
    <row r="585" spans="1:30" ht="15.75" customHeight="1" x14ac:dyDescent="0.2">
      <c r="A585" s="8"/>
      <c r="B585" s="8"/>
      <c r="C585" s="8"/>
      <c r="D585" s="8"/>
      <c r="E585" s="8"/>
      <c r="F585" s="1130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1130"/>
      <c r="U585" s="1130"/>
      <c r="V585" s="1130"/>
      <c r="W585" s="1130"/>
      <c r="X585" s="8"/>
      <c r="Y585" s="8"/>
      <c r="Z585" s="8"/>
      <c r="AA585" s="8"/>
      <c r="AB585" s="8"/>
      <c r="AC585" s="8"/>
      <c r="AD585" s="1130"/>
    </row>
    <row r="586" spans="1:30" ht="15.75" customHeight="1" x14ac:dyDescent="0.2">
      <c r="A586" s="8"/>
      <c r="B586" s="8"/>
      <c r="C586" s="8"/>
      <c r="D586" s="8"/>
      <c r="E586" s="8"/>
      <c r="F586" s="1130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1130"/>
      <c r="U586" s="1130"/>
      <c r="V586" s="1130"/>
      <c r="W586" s="1130"/>
      <c r="X586" s="8"/>
      <c r="Y586" s="8"/>
      <c r="Z586" s="8"/>
      <c r="AA586" s="8"/>
      <c r="AB586" s="8"/>
      <c r="AC586" s="8"/>
      <c r="AD586" s="1130"/>
    </row>
    <row r="587" spans="1:30" ht="15.75" customHeight="1" x14ac:dyDescent="0.2">
      <c r="A587" s="8"/>
      <c r="B587" s="8"/>
      <c r="C587" s="8"/>
      <c r="D587" s="8"/>
      <c r="E587" s="8"/>
      <c r="F587" s="1130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1130"/>
      <c r="U587" s="1130"/>
      <c r="V587" s="1130"/>
      <c r="W587" s="1130"/>
      <c r="X587" s="8"/>
      <c r="Y587" s="8"/>
      <c r="Z587" s="8"/>
      <c r="AA587" s="8"/>
      <c r="AB587" s="8"/>
      <c r="AC587" s="8"/>
      <c r="AD587" s="1130"/>
    </row>
    <row r="588" spans="1:30" ht="15.75" customHeight="1" x14ac:dyDescent="0.2">
      <c r="A588" s="8"/>
      <c r="B588" s="8"/>
      <c r="C588" s="8"/>
      <c r="D588" s="8"/>
      <c r="E588" s="8"/>
      <c r="F588" s="1130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1130"/>
      <c r="U588" s="1130"/>
      <c r="V588" s="1130"/>
      <c r="W588" s="1130"/>
      <c r="X588" s="8"/>
      <c r="Y588" s="8"/>
      <c r="Z588" s="8"/>
      <c r="AA588" s="8"/>
      <c r="AB588" s="8"/>
      <c r="AC588" s="8"/>
      <c r="AD588" s="1130"/>
    </row>
    <row r="589" spans="1:30" ht="15.75" customHeight="1" x14ac:dyDescent="0.2">
      <c r="A589" s="8"/>
      <c r="B589" s="8"/>
      <c r="C589" s="8"/>
      <c r="D589" s="8"/>
      <c r="E589" s="8"/>
      <c r="F589" s="1130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1130"/>
      <c r="U589" s="1130"/>
      <c r="V589" s="1130"/>
      <c r="W589" s="1130"/>
      <c r="X589" s="8"/>
      <c r="Y589" s="8"/>
      <c r="Z589" s="8"/>
      <c r="AA589" s="8"/>
      <c r="AB589" s="8"/>
      <c r="AC589" s="8"/>
      <c r="AD589" s="1130"/>
    </row>
    <row r="590" spans="1:30" ht="15.75" customHeight="1" x14ac:dyDescent="0.2">
      <c r="A590" s="8"/>
      <c r="B590" s="8"/>
      <c r="C590" s="8"/>
      <c r="D590" s="8"/>
      <c r="E590" s="8"/>
      <c r="F590" s="1130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1130"/>
      <c r="U590" s="1130"/>
      <c r="V590" s="1130"/>
      <c r="W590" s="1130"/>
      <c r="X590" s="8"/>
      <c r="Y590" s="8"/>
      <c r="Z590" s="8"/>
      <c r="AA590" s="8"/>
      <c r="AB590" s="8"/>
      <c r="AC590" s="8"/>
      <c r="AD590" s="1130"/>
    </row>
    <row r="591" spans="1:30" ht="15.75" customHeight="1" x14ac:dyDescent="0.2">
      <c r="A591" s="8"/>
      <c r="B591" s="8"/>
      <c r="C591" s="8"/>
      <c r="D591" s="8"/>
      <c r="E591" s="8"/>
      <c r="F591" s="1130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1130"/>
      <c r="U591" s="1130"/>
      <c r="V591" s="1130"/>
      <c r="W591" s="1130"/>
      <c r="X591" s="8"/>
      <c r="Y591" s="8"/>
      <c r="Z591" s="8"/>
      <c r="AA591" s="8"/>
      <c r="AB591" s="8"/>
      <c r="AC591" s="8"/>
      <c r="AD591" s="1130"/>
    </row>
    <row r="592" spans="1:30" ht="15.75" customHeight="1" x14ac:dyDescent="0.2">
      <c r="A592" s="8"/>
      <c r="B592" s="8"/>
      <c r="C592" s="8"/>
      <c r="D592" s="8"/>
      <c r="E592" s="8"/>
      <c r="F592" s="1130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1130"/>
      <c r="U592" s="1130"/>
      <c r="V592" s="1130"/>
      <c r="W592" s="1130"/>
      <c r="X592" s="8"/>
      <c r="Y592" s="8"/>
      <c r="Z592" s="8"/>
      <c r="AA592" s="8"/>
      <c r="AB592" s="8"/>
      <c r="AC592" s="8"/>
      <c r="AD592" s="1130"/>
    </row>
    <row r="593" spans="1:30" ht="15.75" customHeight="1" x14ac:dyDescent="0.2">
      <c r="A593" s="8"/>
      <c r="B593" s="8"/>
      <c r="C593" s="8"/>
      <c r="D593" s="8"/>
      <c r="E593" s="8"/>
      <c r="F593" s="1130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1130"/>
      <c r="U593" s="1130"/>
      <c r="V593" s="1130"/>
      <c r="W593" s="1130"/>
      <c r="X593" s="8"/>
      <c r="Y593" s="8"/>
      <c r="Z593" s="8"/>
      <c r="AA593" s="8"/>
      <c r="AB593" s="8"/>
      <c r="AC593" s="8"/>
      <c r="AD593" s="1130"/>
    </row>
    <row r="594" spans="1:30" ht="15.75" customHeight="1" x14ac:dyDescent="0.2">
      <c r="A594" s="8"/>
      <c r="B594" s="8"/>
      <c r="C594" s="8"/>
      <c r="D594" s="8"/>
      <c r="E594" s="8"/>
      <c r="F594" s="1130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1130"/>
      <c r="U594" s="1130"/>
      <c r="V594" s="1130"/>
      <c r="W594" s="1130"/>
      <c r="X594" s="8"/>
      <c r="Y594" s="8"/>
      <c r="Z594" s="8"/>
      <c r="AA594" s="8"/>
      <c r="AB594" s="8"/>
      <c r="AC594" s="8"/>
      <c r="AD594" s="1130"/>
    </row>
    <row r="595" spans="1:30" ht="15.75" customHeight="1" x14ac:dyDescent="0.2">
      <c r="A595" s="8"/>
      <c r="B595" s="8"/>
      <c r="C595" s="8"/>
      <c r="D595" s="8"/>
      <c r="E595" s="8"/>
      <c r="F595" s="1130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1130"/>
      <c r="U595" s="1130"/>
      <c r="V595" s="1130"/>
      <c r="W595" s="1130"/>
      <c r="X595" s="8"/>
      <c r="Y595" s="8"/>
      <c r="Z595" s="8"/>
      <c r="AA595" s="8"/>
      <c r="AB595" s="8"/>
      <c r="AC595" s="8"/>
      <c r="AD595" s="1130"/>
    </row>
    <row r="596" spans="1:30" ht="15.75" customHeight="1" x14ac:dyDescent="0.2">
      <c r="A596" s="8"/>
      <c r="B596" s="8"/>
      <c r="C596" s="8"/>
      <c r="D596" s="8"/>
      <c r="E596" s="8"/>
      <c r="F596" s="1130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1130"/>
      <c r="U596" s="1130"/>
      <c r="V596" s="1130"/>
      <c r="W596" s="1130"/>
      <c r="X596" s="8"/>
      <c r="Y596" s="8"/>
      <c r="Z596" s="8"/>
      <c r="AA596" s="8"/>
      <c r="AB596" s="8"/>
      <c r="AC596" s="8"/>
      <c r="AD596" s="1130"/>
    </row>
    <row r="597" spans="1:30" ht="15.75" customHeight="1" x14ac:dyDescent="0.2">
      <c r="A597" s="8"/>
      <c r="B597" s="8"/>
      <c r="C597" s="8"/>
      <c r="D597" s="8"/>
      <c r="E597" s="8"/>
      <c r="F597" s="1130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1130"/>
      <c r="U597" s="1130"/>
      <c r="V597" s="1130"/>
      <c r="W597" s="1130"/>
      <c r="X597" s="8"/>
      <c r="Y597" s="8"/>
      <c r="Z597" s="8"/>
      <c r="AA597" s="8"/>
      <c r="AB597" s="8"/>
      <c r="AC597" s="8"/>
      <c r="AD597" s="1130"/>
    </row>
    <row r="598" spans="1:30" ht="15.75" customHeight="1" x14ac:dyDescent="0.2">
      <c r="A598" s="8"/>
      <c r="B598" s="8"/>
      <c r="C598" s="8"/>
      <c r="D598" s="8"/>
      <c r="E598" s="8"/>
      <c r="F598" s="1130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1130"/>
      <c r="U598" s="1130"/>
      <c r="V598" s="1130"/>
      <c r="W598" s="1130"/>
      <c r="X598" s="8"/>
      <c r="Y598" s="8"/>
      <c r="Z598" s="8"/>
      <c r="AA598" s="8"/>
      <c r="AB598" s="8"/>
      <c r="AC598" s="8"/>
      <c r="AD598" s="1130"/>
    </row>
    <row r="599" spans="1:30" ht="15.75" customHeight="1" x14ac:dyDescent="0.2">
      <c r="A599" s="8"/>
      <c r="B599" s="8"/>
      <c r="C599" s="8"/>
      <c r="D599" s="8"/>
      <c r="E599" s="8"/>
      <c r="F599" s="1130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1130"/>
      <c r="U599" s="1130"/>
      <c r="V599" s="1130"/>
      <c r="W599" s="1130"/>
      <c r="X599" s="8"/>
      <c r="Y599" s="8"/>
      <c r="Z599" s="8"/>
      <c r="AA599" s="8"/>
      <c r="AB599" s="8"/>
      <c r="AC599" s="8"/>
      <c r="AD599" s="1130"/>
    </row>
    <row r="600" spans="1:30" ht="15.75" customHeight="1" x14ac:dyDescent="0.2">
      <c r="A600" s="8"/>
      <c r="B600" s="8"/>
      <c r="C600" s="8"/>
      <c r="D600" s="8"/>
      <c r="E600" s="8"/>
      <c r="F600" s="1130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1130"/>
      <c r="U600" s="1130"/>
      <c r="V600" s="1130"/>
      <c r="W600" s="1130"/>
      <c r="X600" s="8"/>
      <c r="Y600" s="8"/>
      <c r="Z600" s="8"/>
      <c r="AA600" s="8"/>
      <c r="AB600" s="8"/>
      <c r="AC600" s="8"/>
      <c r="AD600" s="1130"/>
    </row>
    <row r="601" spans="1:30" ht="15.75" customHeight="1" x14ac:dyDescent="0.2">
      <c r="A601" s="8"/>
      <c r="B601" s="8"/>
      <c r="C601" s="8"/>
      <c r="D601" s="8"/>
      <c r="E601" s="8"/>
      <c r="F601" s="1130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1130"/>
      <c r="U601" s="1130"/>
      <c r="V601" s="1130"/>
      <c r="W601" s="1130"/>
      <c r="X601" s="8"/>
      <c r="Y601" s="8"/>
      <c r="Z601" s="8"/>
      <c r="AA601" s="8"/>
      <c r="AB601" s="8"/>
      <c r="AC601" s="8"/>
      <c r="AD601" s="1130"/>
    </row>
    <row r="602" spans="1:30" ht="15.75" customHeight="1" x14ac:dyDescent="0.2">
      <c r="A602" s="8"/>
      <c r="B602" s="8"/>
      <c r="C602" s="8"/>
      <c r="D602" s="8"/>
      <c r="E602" s="8"/>
      <c r="F602" s="1130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1130"/>
      <c r="U602" s="1130"/>
      <c r="V602" s="1130"/>
      <c r="W602" s="1130"/>
      <c r="X602" s="8"/>
      <c r="Y602" s="8"/>
      <c r="Z602" s="8"/>
      <c r="AA602" s="8"/>
      <c r="AB602" s="8"/>
      <c r="AC602" s="8"/>
      <c r="AD602" s="1130"/>
    </row>
    <row r="603" spans="1:30" ht="15.75" customHeight="1" x14ac:dyDescent="0.2">
      <c r="A603" s="8"/>
      <c r="B603" s="8"/>
      <c r="C603" s="8"/>
      <c r="D603" s="8"/>
      <c r="E603" s="8"/>
      <c r="F603" s="1130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1130"/>
      <c r="U603" s="1130"/>
      <c r="V603" s="1130"/>
      <c r="W603" s="1130"/>
      <c r="X603" s="8"/>
      <c r="Y603" s="8"/>
      <c r="Z603" s="8"/>
      <c r="AA603" s="8"/>
      <c r="AB603" s="8"/>
      <c r="AC603" s="8"/>
      <c r="AD603" s="1130"/>
    </row>
    <row r="604" spans="1:30" ht="15.75" customHeight="1" x14ac:dyDescent="0.2">
      <c r="A604" s="8"/>
      <c r="B604" s="8"/>
      <c r="C604" s="8"/>
      <c r="D604" s="8"/>
      <c r="E604" s="8"/>
      <c r="F604" s="1130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1130"/>
      <c r="U604" s="1130"/>
      <c r="V604" s="1130"/>
      <c r="W604" s="1130"/>
      <c r="X604" s="8"/>
      <c r="Y604" s="8"/>
      <c r="Z604" s="8"/>
      <c r="AA604" s="8"/>
      <c r="AB604" s="8"/>
      <c r="AC604" s="8"/>
      <c r="AD604" s="1130"/>
    </row>
    <row r="605" spans="1:30" ht="15.75" customHeight="1" x14ac:dyDescent="0.2">
      <c r="A605" s="8"/>
      <c r="B605" s="8"/>
      <c r="C605" s="8"/>
      <c r="D605" s="8"/>
      <c r="E605" s="8"/>
      <c r="F605" s="1130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1130"/>
      <c r="U605" s="1130"/>
      <c r="V605" s="1130"/>
      <c r="W605" s="1130"/>
      <c r="X605" s="8"/>
      <c r="Y605" s="8"/>
      <c r="Z605" s="8"/>
      <c r="AA605" s="8"/>
      <c r="AB605" s="8"/>
      <c r="AC605" s="8"/>
      <c r="AD605" s="1130"/>
    </row>
    <row r="606" spans="1:30" ht="15.75" customHeight="1" x14ac:dyDescent="0.2">
      <c r="A606" s="8"/>
      <c r="B606" s="8"/>
      <c r="C606" s="8"/>
      <c r="D606" s="8"/>
      <c r="E606" s="8"/>
      <c r="F606" s="1130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1130"/>
      <c r="U606" s="1130"/>
      <c r="V606" s="1130"/>
      <c r="W606" s="1130"/>
      <c r="X606" s="8"/>
      <c r="Y606" s="8"/>
      <c r="Z606" s="8"/>
      <c r="AA606" s="8"/>
      <c r="AB606" s="8"/>
      <c r="AC606" s="8"/>
      <c r="AD606" s="1130"/>
    </row>
    <row r="607" spans="1:30" ht="15.75" customHeight="1" x14ac:dyDescent="0.2">
      <c r="A607" s="8"/>
      <c r="B607" s="8"/>
      <c r="C607" s="8"/>
      <c r="D607" s="8"/>
      <c r="E607" s="8"/>
      <c r="F607" s="1130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1130"/>
      <c r="U607" s="1130"/>
      <c r="V607" s="1130"/>
      <c r="W607" s="1130"/>
      <c r="X607" s="8"/>
      <c r="Y607" s="8"/>
      <c r="Z607" s="8"/>
      <c r="AA607" s="8"/>
      <c r="AB607" s="8"/>
      <c r="AC607" s="8"/>
      <c r="AD607" s="1130"/>
    </row>
    <row r="608" spans="1:30" ht="15.75" customHeight="1" x14ac:dyDescent="0.2">
      <c r="A608" s="8"/>
      <c r="B608" s="8"/>
      <c r="C608" s="8"/>
      <c r="D608" s="8"/>
      <c r="E608" s="8"/>
      <c r="F608" s="1130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1130"/>
      <c r="U608" s="1130"/>
      <c r="V608" s="1130"/>
      <c r="W608" s="1130"/>
      <c r="X608" s="8"/>
      <c r="Y608" s="8"/>
      <c r="Z608" s="8"/>
      <c r="AA608" s="8"/>
      <c r="AB608" s="8"/>
      <c r="AC608" s="8"/>
      <c r="AD608" s="1130"/>
    </row>
    <row r="609" spans="1:30" ht="15.75" customHeight="1" x14ac:dyDescent="0.2">
      <c r="A609" s="8"/>
      <c r="B609" s="8"/>
      <c r="C609" s="8"/>
      <c r="D609" s="8"/>
      <c r="E609" s="8"/>
      <c r="F609" s="1130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1130"/>
      <c r="U609" s="1130"/>
      <c r="V609" s="1130"/>
      <c r="W609" s="1130"/>
      <c r="X609" s="8"/>
      <c r="Y609" s="8"/>
      <c r="Z609" s="8"/>
      <c r="AA609" s="8"/>
      <c r="AB609" s="8"/>
      <c r="AC609" s="8"/>
      <c r="AD609" s="1130"/>
    </row>
    <row r="610" spans="1:30" ht="15.75" customHeight="1" x14ac:dyDescent="0.2">
      <c r="A610" s="8"/>
      <c r="B610" s="8"/>
      <c r="C610" s="8"/>
      <c r="D610" s="8"/>
      <c r="E610" s="8"/>
      <c r="F610" s="1130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1130"/>
      <c r="U610" s="1130"/>
      <c r="V610" s="1130"/>
      <c r="W610" s="1130"/>
      <c r="X610" s="8"/>
      <c r="Y610" s="8"/>
      <c r="Z610" s="8"/>
      <c r="AA610" s="8"/>
      <c r="AB610" s="8"/>
      <c r="AC610" s="8"/>
      <c r="AD610" s="1130"/>
    </row>
    <row r="611" spans="1:30" ht="15.75" customHeight="1" x14ac:dyDescent="0.2">
      <c r="A611" s="8"/>
      <c r="B611" s="8"/>
      <c r="C611" s="8"/>
      <c r="D611" s="8"/>
      <c r="E611" s="8"/>
      <c r="F611" s="1130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1130"/>
      <c r="U611" s="1130"/>
      <c r="V611" s="1130"/>
      <c r="W611" s="1130"/>
      <c r="X611" s="8"/>
      <c r="Y611" s="8"/>
      <c r="Z611" s="8"/>
      <c r="AA611" s="8"/>
      <c r="AB611" s="8"/>
      <c r="AC611" s="8"/>
      <c r="AD611" s="1130"/>
    </row>
    <row r="612" spans="1:30" ht="15.75" customHeight="1" x14ac:dyDescent="0.2">
      <c r="A612" s="8"/>
      <c r="B612" s="8"/>
      <c r="C612" s="8"/>
      <c r="D612" s="8"/>
      <c r="E612" s="8"/>
      <c r="F612" s="1130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1130"/>
      <c r="U612" s="1130"/>
      <c r="V612" s="1130"/>
      <c r="W612" s="1130"/>
      <c r="X612" s="8"/>
      <c r="Y612" s="8"/>
      <c r="Z612" s="8"/>
      <c r="AA612" s="8"/>
      <c r="AB612" s="8"/>
      <c r="AC612" s="8"/>
      <c r="AD612" s="1130"/>
    </row>
    <row r="613" spans="1:30" ht="15.75" customHeight="1" x14ac:dyDescent="0.2">
      <c r="A613" s="8"/>
      <c r="B613" s="8"/>
      <c r="C613" s="8"/>
      <c r="D613" s="8"/>
      <c r="E613" s="8"/>
      <c r="F613" s="1130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1130"/>
      <c r="U613" s="1130"/>
      <c r="V613" s="1130"/>
      <c r="W613" s="1130"/>
      <c r="X613" s="8"/>
      <c r="Y613" s="8"/>
      <c r="Z613" s="8"/>
      <c r="AA613" s="8"/>
      <c r="AB613" s="8"/>
      <c r="AC613" s="8"/>
      <c r="AD613" s="1130"/>
    </row>
    <row r="614" spans="1:30" ht="15.75" customHeight="1" x14ac:dyDescent="0.2">
      <c r="A614" s="8"/>
      <c r="B614" s="8"/>
      <c r="C614" s="8"/>
      <c r="D614" s="8"/>
      <c r="E614" s="8"/>
      <c r="F614" s="1130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1130"/>
      <c r="U614" s="1130"/>
      <c r="V614" s="1130"/>
      <c r="W614" s="1130"/>
      <c r="X614" s="8"/>
      <c r="Y614" s="8"/>
      <c r="Z614" s="8"/>
      <c r="AA614" s="8"/>
      <c r="AB614" s="8"/>
      <c r="AC614" s="8"/>
      <c r="AD614" s="1130"/>
    </row>
    <row r="615" spans="1:30" ht="15.75" customHeight="1" x14ac:dyDescent="0.2">
      <c r="A615" s="8"/>
      <c r="B615" s="8"/>
      <c r="C615" s="8"/>
      <c r="D615" s="8"/>
      <c r="E615" s="8"/>
      <c r="F615" s="1130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1130"/>
      <c r="U615" s="1130"/>
      <c r="V615" s="1130"/>
      <c r="W615" s="1130"/>
      <c r="X615" s="8"/>
      <c r="Y615" s="8"/>
      <c r="Z615" s="8"/>
      <c r="AA615" s="8"/>
      <c r="AB615" s="8"/>
      <c r="AC615" s="8"/>
      <c r="AD615" s="1130"/>
    </row>
    <row r="616" spans="1:30" ht="15.75" customHeight="1" x14ac:dyDescent="0.2">
      <c r="A616" s="8"/>
      <c r="B616" s="8"/>
      <c r="C616" s="8"/>
      <c r="D616" s="8"/>
      <c r="E616" s="8"/>
      <c r="F616" s="1130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1130"/>
      <c r="U616" s="1130"/>
      <c r="V616" s="1130"/>
      <c r="W616" s="1130"/>
      <c r="X616" s="8"/>
      <c r="Y616" s="8"/>
      <c r="Z616" s="8"/>
      <c r="AA616" s="8"/>
      <c r="AB616" s="8"/>
      <c r="AC616" s="8"/>
      <c r="AD616" s="1130"/>
    </row>
    <row r="617" spans="1:30" ht="15.75" customHeight="1" x14ac:dyDescent="0.2">
      <c r="A617" s="8"/>
      <c r="B617" s="8"/>
      <c r="C617" s="8"/>
      <c r="D617" s="8"/>
      <c r="E617" s="8"/>
      <c r="F617" s="1130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1130"/>
      <c r="U617" s="1130"/>
      <c r="V617" s="1130"/>
      <c r="W617" s="1130"/>
      <c r="X617" s="8"/>
      <c r="Y617" s="8"/>
      <c r="Z617" s="8"/>
      <c r="AA617" s="8"/>
      <c r="AB617" s="8"/>
      <c r="AC617" s="8"/>
      <c r="AD617" s="1130"/>
    </row>
    <row r="618" spans="1:30" ht="15.75" customHeight="1" x14ac:dyDescent="0.2">
      <c r="A618" s="8"/>
      <c r="B618" s="8"/>
      <c r="C618" s="8"/>
      <c r="D618" s="8"/>
      <c r="E618" s="8"/>
      <c r="F618" s="1130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1130"/>
      <c r="U618" s="1130"/>
      <c r="V618" s="1130"/>
      <c r="W618" s="1130"/>
      <c r="X618" s="8"/>
      <c r="Y618" s="8"/>
      <c r="Z618" s="8"/>
      <c r="AA618" s="8"/>
      <c r="AB618" s="8"/>
      <c r="AC618" s="8"/>
      <c r="AD618" s="1130"/>
    </row>
    <row r="619" spans="1:30" ht="15.75" customHeight="1" x14ac:dyDescent="0.2">
      <c r="A619" s="8"/>
      <c r="B619" s="8"/>
      <c r="C619" s="8"/>
      <c r="D619" s="8"/>
      <c r="E619" s="8"/>
      <c r="F619" s="1130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1130"/>
      <c r="U619" s="1130"/>
      <c r="V619" s="1130"/>
      <c r="W619" s="1130"/>
      <c r="X619" s="8"/>
      <c r="Y619" s="8"/>
      <c r="Z619" s="8"/>
      <c r="AA619" s="8"/>
      <c r="AB619" s="8"/>
      <c r="AC619" s="8"/>
      <c r="AD619" s="1130"/>
    </row>
    <row r="620" spans="1:30" ht="15.75" customHeight="1" x14ac:dyDescent="0.2">
      <c r="A620" s="8"/>
      <c r="B620" s="8"/>
      <c r="C620" s="8"/>
      <c r="D620" s="8"/>
      <c r="E620" s="8"/>
      <c r="F620" s="1130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1130"/>
      <c r="U620" s="1130"/>
      <c r="V620" s="1130"/>
      <c r="W620" s="1130"/>
      <c r="X620" s="8"/>
      <c r="Y620" s="8"/>
      <c r="Z620" s="8"/>
      <c r="AA620" s="8"/>
      <c r="AB620" s="8"/>
      <c r="AC620" s="8"/>
      <c r="AD620" s="1130"/>
    </row>
    <row r="621" spans="1:30" ht="15.75" customHeight="1" x14ac:dyDescent="0.2">
      <c r="A621" s="8"/>
      <c r="B621" s="8"/>
      <c r="C621" s="8"/>
      <c r="D621" s="8"/>
      <c r="E621" s="8"/>
      <c r="F621" s="1130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1130"/>
      <c r="U621" s="1130"/>
      <c r="V621" s="1130"/>
      <c r="W621" s="1130"/>
      <c r="X621" s="8"/>
      <c r="Y621" s="8"/>
      <c r="Z621" s="8"/>
      <c r="AA621" s="8"/>
      <c r="AB621" s="8"/>
      <c r="AC621" s="8"/>
      <c r="AD621" s="1130"/>
    </row>
    <row r="622" spans="1:30" ht="15.75" customHeight="1" x14ac:dyDescent="0.2">
      <c r="A622" s="8"/>
      <c r="B622" s="8"/>
      <c r="C622" s="8"/>
      <c r="D622" s="8"/>
      <c r="E622" s="8"/>
      <c r="F622" s="1130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1130"/>
      <c r="U622" s="1130"/>
      <c r="V622" s="1130"/>
      <c r="W622" s="1130"/>
      <c r="X622" s="8"/>
      <c r="Y622" s="8"/>
      <c r="Z622" s="8"/>
      <c r="AA622" s="8"/>
      <c r="AB622" s="8"/>
      <c r="AC622" s="8"/>
      <c r="AD622" s="1130"/>
    </row>
    <row r="623" spans="1:30" ht="15.75" customHeight="1" x14ac:dyDescent="0.2">
      <c r="A623" s="8"/>
      <c r="B623" s="8"/>
      <c r="C623" s="8"/>
      <c r="D623" s="8"/>
      <c r="E623" s="8"/>
      <c r="F623" s="1130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1130"/>
      <c r="U623" s="1130"/>
      <c r="V623" s="1130"/>
      <c r="W623" s="1130"/>
      <c r="X623" s="8"/>
      <c r="Y623" s="8"/>
      <c r="Z623" s="8"/>
      <c r="AA623" s="8"/>
      <c r="AB623" s="8"/>
      <c r="AC623" s="8"/>
      <c r="AD623" s="1130"/>
    </row>
    <row r="624" spans="1:30" ht="15.75" customHeight="1" x14ac:dyDescent="0.2">
      <c r="A624" s="8"/>
      <c r="B624" s="8"/>
      <c r="C624" s="8"/>
      <c r="D624" s="8"/>
      <c r="E624" s="8"/>
      <c r="F624" s="1130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1130"/>
      <c r="U624" s="1130"/>
      <c r="V624" s="1130"/>
      <c r="W624" s="1130"/>
      <c r="X624" s="8"/>
      <c r="Y624" s="8"/>
      <c r="Z624" s="8"/>
      <c r="AA624" s="8"/>
      <c r="AB624" s="8"/>
      <c r="AC624" s="8"/>
      <c r="AD624" s="1130"/>
    </row>
    <row r="625" spans="1:30" ht="15.75" customHeight="1" x14ac:dyDescent="0.2">
      <c r="A625" s="8"/>
      <c r="B625" s="8"/>
      <c r="C625" s="8"/>
      <c r="D625" s="8"/>
      <c r="E625" s="8"/>
      <c r="F625" s="1130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1130"/>
      <c r="U625" s="1130"/>
      <c r="V625" s="1130"/>
      <c r="W625" s="1130"/>
      <c r="X625" s="8"/>
      <c r="Y625" s="8"/>
      <c r="Z625" s="8"/>
      <c r="AA625" s="8"/>
      <c r="AB625" s="8"/>
      <c r="AC625" s="8"/>
      <c r="AD625" s="1130"/>
    </row>
    <row r="626" spans="1:30" ht="15.75" customHeight="1" x14ac:dyDescent="0.2">
      <c r="A626" s="8"/>
      <c r="B626" s="8"/>
      <c r="C626" s="8"/>
      <c r="D626" s="8"/>
      <c r="E626" s="8"/>
      <c r="F626" s="1130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1130"/>
      <c r="U626" s="1130"/>
      <c r="V626" s="1130"/>
      <c r="W626" s="1130"/>
      <c r="X626" s="8"/>
      <c r="Y626" s="8"/>
      <c r="Z626" s="8"/>
      <c r="AA626" s="8"/>
      <c r="AB626" s="8"/>
      <c r="AC626" s="8"/>
      <c r="AD626" s="1130"/>
    </row>
    <row r="627" spans="1:30" ht="15.75" customHeight="1" x14ac:dyDescent="0.2">
      <c r="A627" s="8"/>
      <c r="B627" s="8"/>
      <c r="C627" s="8"/>
      <c r="D627" s="8"/>
      <c r="E627" s="8"/>
      <c r="F627" s="1130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1130"/>
      <c r="U627" s="1130"/>
      <c r="V627" s="1130"/>
      <c r="W627" s="1130"/>
      <c r="X627" s="8"/>
      <c r="Y627" s="8"/>
      <c r="Z627" s="8"/>
      <c r="AA627" s="8"/>
      <c r="AB627" s="8"/>
      <c r="AC627" s="8"/>
      <c r="AD627" s="1130"/>
    </row>
    <row r="628" spans="1:30" ht="15.75" customHeight="1" x14ac:dyDescent="0.2">
      <c r="A628" s="8"/>
      <c r="B628" s="8"/>
      <c r="C628" s="8"/>
      <c r="D628" s="8"/>
      <c r="E628" s="8"/>
      <c r="F628" s="1130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1130"/>
      <c r="U628" s="1130"/>
      <c r="V628" s="1130"/>
      <c r="W628" s="1130"/>
      <c r="X628" s="8"/>
      <c r="Y628" s="8"/>
      <c r="Z628" s="8"/>
      <c r="AA628" s="8"/>
      <c r="AB628" s="8"/>
      <c r="AC628" s="8"/>
      <c r="AD628" s="1130"/>
    </row>
    <row r="629" spans="1:30" ht="15.75" customHeight="1" x14ac:dyDescent="0.2">
      <c r="A629" s="8"/>
      <c r="B629" s="8"/>
      <c r="C629" s="8"/>
      <c r="D629" s="8"/>
      <c r="E629" s="8"/>
      <c r="F629" s="1130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1130"/>
      <c r="U629" s="1130"/>
      <c r="V629" s="1130"/>
      <c r="W629" s="1130"/>
      <c r="X629" s="8"/>
      <c r="Y629" s="8"/>
      <c r="Z629" s="8"/>
      <c r="AA629" s="8"/>
      <c r="AB629" s="8"/>
      <c r="AC629" s="8"/>
      <c r="AD629" s="1130"/>
    </row>
    <row r="630" spans="1:30" ht="15.75" customHeight="1" x14ac:dyDescent="0.2">
      <c r="A630" s="8"/>
      <c r="B630" s="8"/>
      <c r="C630" s="8"/>
      <c r="D630" s="8"/>
      <c r="E630" s="8"/>
      <c r="F630" s="1130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1130"/>
      <c r="U630" s="1130"/>
      <c r="V630" s="1130"/>
      <c r="W630" s="1130"/>
      <c r="X630" s="8"/>
      <c r="Y630" s="8"/>
      <c r="Z630" s="8"/>
      <c r="AA630" s="8"/>
      <c r="AB630" s="8"/>
      <c r="AC630" s="8"/>
      <c r="AD630" s="1130"/>
    </row>
    <row r="631" spans="1:30" ht="15.75" customHeight="1" x14ac:dyDescent="0.2">
      <c r="A631" s="8"/>
      <c r="B631" s="8"/>
      <c r="C631" s="8"/>
      <c r="D631" s="8"/>
      <c r="E631" s="8"/>
      <c r="F631" s="1130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1130"/>
      <c r="U631" s="1130"/>
      <c r="V631" s="1130"/>
      <c r="W631" s="1130"/>
      <c r="X631" s="8"/>
      <c r="Y631" s="8"/>
      <c r="Z631" s="8"/>
      <c r="AA631" s="8"/>
      <c r="AB631" s="8"/>
      <c r="AC631" s="8"/>
      <c r="AD631" s="1130"/>
    </row>
    <row r="632" spans="1:30" ht="15.75" customHeight="1" x14ac:dyDescent="0.2">
      <c r="A632" s="8"/>
      <c r="B632" s="8"/>
      <c r="C632" s="8"/>
      <c r="D632" s="8"/>
      <c r="E632" s="8"/>
      <c r="F632" s="1130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1130"/>
      <c r="U632" s="1130"/>
      <c r="V632" s="1130"/>
      <c r="W632" s="1130"/>
      <c r="X632" s="8"/>
      <c r="Y632" s="8"/>
      <c r="Z632" s="8"/>
      <c r="AA632" s="8"/>
      <c r="AB632" s="8"/>
      <c r="AC632" s="8"/>
      <c r="AD632" s="1130"/>
    </row>
    <row r="633" spans="1:30" ht="15.75" customHeight="1" x14ac:dyDescent="0.2">
      <c r="A633" s="8"/>
      <c r="B633" s="8"/>
      <c r="C633" s="8"/>
      <c r="D633" s="8"/>
      <c r="E633" s="8"/>
      <c r="F633" s="1130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1130"/>
      <c r="U633" s="1130"/>
      <c r="V633" s="1130"/>
      <c r="W633" s="1130"/>
      <c r="X633" s="8"/>
      <c r="Y633" s="8"/>
      <c r="Z633" s="8"/>
      <c r="AA633" s="8"/>
      <c r="AB633" s="8"/>
      <c r="AC633" s="8"/>
      <c r="AD633" s="1130"/>
    </row>
    <row r="634" spans="1:30" ht="15.75" customHeight="1" x14ac:dyDescent="0.2">
      <c r="A634" s="8"/>
      <c r="B634" s="8"/>
      <c r="C634" s="8"/>
      <c r="D634" s="8"/>
      <c r="E634" s="8"/>
      <c r="F634" s="1130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1130"/>
      <c r="U634" s="1130"/>
      <c r="V634" s="1130"/>
      <c r="W634" s="1130"/>
      <c r="X634" s="8"/>
      <c r="Y634" s="8"/>
      <c r="Z634" s="8"/>
      <c r="AA634" s="8"/>
      <c r="AB634" s="8"/>
      <c r="AC634" s="8"/>
      <c r="AD634" s="1130"/>
    </row>
    <row r="635" spans="1:30" ht="15.75" customHeight="1" x14ac:dyDescent="0.2">
      <c r="A635" s="8"/>
      <c r="B635" s="8"/>
      <c r="C635" s="8"/>
      <c r="D635" s="8"/>
      <c r="E635" s="8"/>
      <c r="F635" s="1130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1130"/>
      <c r="U635" s="1130"/>
      <c r="V635" s="1130"/>
      <c r="W635" s="1130"/>
      <c r="X635" s="8"/>
      <c r="Y635" s="8"/>
      <c r="Z635" s="8"/>
      <c r="AA635" s="8"/>
      <c r="AB635" s="8"/>
      <c r="AC635" s="8"/>
      <c r="AD635" s="1130"/>
    </row>
    <row r="636" spans="1:30" ht="15.75" customHeight="1" x14ac:dyDescent="0.2">
      <c r="A636" s="8"/>
      <c r="B636" s="8"/>
      <c r="C636" s="8"/>
      <c r="D636" s="8"/>
      <c r="E636" s="8"/>
      <c r="F636" s="1130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1130"/>
      <c r="U636" s="1130"/>
      <c r="V636" s="1130"/>
      <c r="W636" s="1130"/>
      <c r="X636" s="8"/>
      <c r="Y636" s="8"/>
      <c r="Z636" s="8"/>
      <c r="AA636" s="8"/>
      <c r="AB636" s="8"/>
      <c r="AC636" s="8"/>
      <c r="AD636" s="1130"/>
    </row>
    <row r="637" spans="1:30" ht="15.75" customHeight="1" x14ac:dyDescent="0.2">
      <c r="A637" s="8"/>
      <c r="B637" s="8"/>
      <c r="C637" s="8"/>
      <c r="D637" s="8"/>
      <c r="E637" s="8"/>
      <c r="F637" s="1130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1130"/>
      <c r="U637" s="1130"/>
      <c r="V637" s="1130"/>
      <c r="W637" s="1130"/>
      <c r="X637" s="8"/>
      <c r="Y637" s="8"/>
      <c r="Z637" s="8"/>
      <c r="AA637" s="8"/>
      <c r="AB637" s="8"/>
      <c r="AC637" s="8"/>
      <c r="AD637" s="1130"/>
    </row>
    <row r="638" spans="1:30" ht="15.75" customHeight="1" x14ac:dyDescent="0.2">
      <c r="A638" s="8"/>
      <c r="B638" s="8"/>
      <c r="C638" s="8"/>
      <c r="D638" s="8"/>
      <c r="E638" s="8"/>
      <c r="F638" s="1130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1130"/>
      <c r="U638" s="1130"/>
      <c r="V638" s="1130"/>
      <c r="W638" s="1130"/>
      <c r="X638" s="8"/>
      <c r="Y638" s="8"/>
      <c r="Z638" s="8"/>
      <c r="AA638" s="8"/>
      <c r="AB638" s="8"/>
      <c r="AC638" s="8"/>
      <c r="AD638" s="1130"/>
    </row>
    <row r="639" spans="1:30" ht="15.75" customHeight="1" x14ac:dyDescent="0.2">
      <c r="A639" s="8"/>
      <c r="B639" s="8"/>
      <c r="C639" s="8"/>
      <c r="D639" s="8"/>
      <c r="E639" s="8"/>
      <c r="F639" s="1130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1130"/>
      <c r="U639" s="1130"/>
      <c r="V639" s="1130"/>
      <c r="W639" s="1130"/>
      <c r="X639" s="8"/>
      <c r="Y639" s="8"/>
      <c r="Z639" s="8"/>
      <c r="AA639" s="8"/>
      <c r="AB639" s="8"/>
      <c r="AC639" s="8"/>
      <c r="AD639" s="1130"/>
    </row>
    <row r="640" spans="1:30" ht="15.75" customHeight="1" x14ac:dyDescent="0.2">
      <c r="A640" s="8"/>
      <c r="B640" s="8"/>
      <c r="C640" s="8"/>
      <c r="D640" s="8"/>
      <c r="E640" s="8"/>
      <c r="F640" s="1130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1130"/>
      <c r="U640" s="1130"/>
      <c r="V640" s="1130"/>
      <c r="W640" s="1130"/>
      <c r="X640" s="8"/>
      <c r="Y640" s="8"/>
      <c r="Z640" s="8"/>
      <c r="AA640" s="8"/>
      <c r="AB640" s="8"/>
      <c r="AC640" s="8"/>
      <c r="AD640" s="1130"/>
    </row>
    <row r="641" spans="1:30" ht="15.75" customHeight="1" x14ac:dyDescent="0.2">
      <c r="A641" s="8"/>
      <c r="B641" s="8"/>
      <c r="C641" s="8"/>
      <c r="D641" s="8"/>
      <c r="E641" s="8"/>
      <c r="F641" s="1130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1130"/>
      <c r="U641" s="1130"/>
      <c r="V641" s="1130"/>
      <c r="W641" s="1130"/>
      <c r="X641" s="8"/>
      <c r="Y641" s="8"/>
      <c r="Z641" s="8"/>
      <c r="AA641" s="8"/>
      <c r="AB641" s="8"/>
      <c r="AC641" s="8"/>
      <c r="AD641" s="1130"/>
    </row>
    <row r="642" spans="1:30" ht="15.75" customHeight="1" x14ac:dyDescent="0.2">
      <c r="A642" s="8"/>
      <c r="B642" s="8"/>
      <c r="C642" s="8"/>
      <c r="D642" s="8"/>
      <c r="E642" s="8"/>
      <c r="F642" s="1130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1130"/>
      <c r="U642" s="1130"/>
      <c r="V642" s="1130"/>
      <c r="W642" s="1130"/>
      <c r="X642" s="8"/>
      <c r="Y642" s="8"/>
      <c r="Z642" s="8"/>
      <c r="AA642" s="8"/>
      <c r="AB642" s="8"/>
      <c r="AC642" s="8"/>
      <c r="AD642" s="1130"/>
    </row>
    <row r="643" spans="1:30" ht="15.75" customHeight="1" x14ac:dyDescent="0.2">
      <c r="A643" s="8"/>
      <c r="B643" s="8"/>
      <c r="C643" s="8"/>
      <c r="D643" s="8"/>
      <c r="E643" s="8"/>
      <c r="F643" s="1130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1130"/>
      <c r="U643" s="1130"/>
      <c r="V643" s="1130"/>
      <c r="W643" s="1130"/>
      <c r="X643" s="8"/>
      <c r="Y643" s="8"/>
      <c r="Z643" s="8"/>
      <c r="AA643" s="8"/>
      <c r="AB643" s="8"/>
      <c r="AC643" s="8"/>
      <c r="AD643" s="1130"/>
    </row>
    <row r="644" spans="1:30" ht="15.75" customHeight="1" x14ac:dyDescent="0.2">
      <c r="A644" s="8"/>
      <c r="B644" s="8"/>
      <c r="C644" s="8"/>
      <c r="D644" s="8"/>
      <c r="E644" s="8"/>
      <c r="F644" s="1130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1130"/>
      <c r="U644" s="1130"/>
      <c r="V644" s="1130"/>
      <c r="W644" s="1130"/>
      <c r="X644" s="8"/>
      <c r="Y644" s="8"/>
      <c r="Z644" s="8"/>
      <c r="AA644" s="8"/>
      <c r="AB644" s="8"/>
      <c r="AC644" s="8"/>
      <c r="AD644" s="1130"/>
    </row>
    <row r="645" spans="1:30" ht="15.75" customHeight="1" x14ac:dyDescent="0.2">
      <c r="A645" s="8"/>
      <c r="B645" s="8"/>
      <c r="C645" s="8"/>
      <c r="D645" s="8"/>
      <c r="E645" s="8"/>
      <c r="F645" s="1130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1130"/>
      <c r="U645" s="1130"/>
      <c r="V645" s="1130"/>
      <c r="W645" s="1130"/>
      <c r="X645" s="8"/>
      <c r="Y645" s="8"/>
      <c r="Z645" s="8"/>
      <c r="AA645" s="8"/>
      <c r="AB645" s="8"/>
      <c r="AC645" s="8"/>
      <c r="AD645" s="1130"/>
    </row>
    <row r="646" spans="1:30" ht="15.75" customHeight="1" x14ac:dyDescent="0.2">
      <c r="A646" s="8"/>
      <c r="B646" s="8"/>
      <c r="C646" s="8"/>
      <c r="D646" s="8"/>
      <c r="E646" s="8"/>
      <c r="F646" s="1130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1130"/>
      <c r="U646" s="1130"/>
      <c r="V646" s="1130"/>
      <c r="W646" s="1130"/>
      <c r="X646" s="8"/>
      <c r="Y646" s="8"/>
      <c r="Z646" s="8"/>
      <c r="AA646" s="8"/>
      <c r="AB646" s="8"/>
      <c r="AC646" s="8"/>
      <c r="AD646" s="1130"/>
    </row>
    <row r="647" spans="1:30" ht="15.75" customHeight="1" x14ac:dyDescent="0.2">
      <c r="A647" s="8"/>
      <c r="B647" s="8"/>
      <c r="C647" s="8"/>
      <c r="D647" s="8"/>
      <c r="E647" s="8"/>
      <c r="F647" s="1130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1130"/>
      <c r="U647" s="1130"/>
      <c r="V647" s="1130"/>
      <c r="W647" s="1130"/>
      <c r="X647" s="8"/>
      <c r="Y647" s="8"/>
      <c r="Z647" s="8"/>
      <c r="AA647" s="8"/>
      <c r="AB647" s="8"/>
      <c r="AC647" s="8"/>
      <c r="AD647" s="1130"/>
    </row>
    <row r="648" spans="1:30" ht="15.75" customHeight="1" x14ac:dyDescent="0.2">
      <c r="A648" s="8"/>
      <c r="B648" s="8"/>
      <c r="C648" s="8"/>
      <c r="D648" s="8"/>
      <c r="E648" s="8"/>
      <c r="F648" s="1130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1130"/>
      <c r="U648" s="1130"/>
      <c r="V648" s="1130"/>
      <c r="W648" s="1130"/>
      <c r="X648" s="8"/>
      <c r="Y648" s="8"/>
      <c r="Z648" s="8"/>
      <c r="AA648" s="8"/>
      <c r="AB648" s="8"/>
      <c r="AC648" s="8"/>
      <c r="AD648" s="1130"/>
    </row>
    <row r="649" spans="1:30" ht="15.75" customHeight="1" x14ac:dyDescent="0.2">
      <c r="A649" s="8"/>
      <c r="B649" s="8"/>
      <c r="C649" s="8"/>
      <c r="D649" s="8"/>
      <c r="E649" s="8"/>
      <c r="F649" s="1130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1130"/>
      <c r="U649" s="1130"/>
      <c r="V649" s="1130"/>
      <c r="W649" s="1130"/>
      <c r="X649" s="8"/>
      <c r="Y649" s="8"/>
      <c r="Z649" s="8"/>
      <c r="AA649" s="8"/>
      <c r="AB649" s="8"/>
      <c r="AC649" s="8"/>
      <c r="AD649" s="1130"/>
    </row>
    <row r="650" spans="1:30" ht="15.75" customHeight="1" x14ac:dyDescent="0.2">
      <c r="A650" s="8"/>
      <c r="B650" s="8"/>
      <c r="C650" s="8"/>
      <c r="D650" s="8"/>
      <c r="E650" s="8"/>
      <c r="F650" s="1130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1130"/>
      <c r="U650" s="1130"/>
      <c r="V650" s="1130"/>
      <c r="W650" s="1130"/>
      <c r="X650" s="8"/>
      <c r="Y650" s="8"/>
      <c r="Z650" s="8"/>
      <c r="AA650" s="8"/>
      <c r="AB650" s="8"/>
      <c r="AC650" s="8"/>
      <c r="AD650" s="1130"/>
    </row>
    <row r="651" spans="1:30" ht="15.75" customHeight="1" x14ac:dyDescent="0.2">
      <c r="A651" s="8"/>
      <c r="B651" s="8"/>
      <c r="C651" s="8"/>
      <c r="D651" s="8"/>
      <c r="E651" s="8"/>
      <c r="F651" s="1130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1130"/>
      <c r="U651" s="1130"/>
      <c r="V651" s="1130"/>
      <c r="W651" s="1130"/>
      <c r="X651" s="8"/>
      <c r="Y651" s="8"/>
      <c r="Z651" s="8"/>
      <c r="AA651" s="8"/>
      <c r="AB651" s="8"/>
      <c r="AC651" s="8"/>
      <c r="AD651" s="1130"/>
    </row>
    <row r="652" spans="1:30" ht="15.75" customHeight="1" x14ac:dyDescent="0.2">
      <c r="A652" s="8"/>
      <c r="B652" s="8"/>
      <c r="C652" s="8"/>
      <c r="D652" s="8"/>
      <c r="E652" s="8"/>
      <c r="F652" s="1130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1130"/>
      <c r="U652" s="1130"/>
      <c r="V652" s="1130"/>
      <c r="W652" s="1130"/>
      <c r="X652" s="8"/>
      <c r="Y652" s="8"/>
      <c r="Z652" s="8"/>
      <c r="AA652" s="8"/>
      <c r="AB652" s="8"/>
      <c r="AC652" s="8"/>
      <c r="AD652" s="1130"/>
    </row>
    <row r="653" spans="1:30" ht="15.75" customHeight="1" x14ac:dyDescent="0.2">
      <c r="A653" s="8"/>
      <c r="B653" s="8"/>
      <c r="C653" s="8"/>
      <c r="D653" s="8"/>
      <c r="E653" s="8"/>
      <c r="F653" s="1130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1130"/>
      <c r="U653" s="1130"/>
      <c r="V653" s="1130"/>
      <c r="W653" s="1130"/>
      <c r="X653" s="8"/>
      <c r="Y653" s="8"/>
      <c r="Z653" s="8"/>
      <c r="AA653" s="8"/>
      <c r="AB653" s="8"/>
      <c r="AC653" s="8"/>
      <c r="AD653" s="1130"/>
    </row>
    <row r="654" spans="1:30" ht="15.75" customHeight="1" x14ac:dyDescent="0.2">
      <c r="A654" s="8"/>
      <c r="B654" s="8"/>
      <c r="C654" s="8"/>
      <c r="D654" s="8"/>
      <c r="E654" s="8"/>
      <c r="F654" s="1130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1130"/>
      <c r="U654" s="1130"/>
      <c r="V654" s="1130"/>
      <c r="W654" s="1130"/>
      <c r="X654" s="8"/>
      <c r="Y654" s="8"/>
      <c r="Z654" s="8"/>
      <c r="AA654" s="8"/>
      <c r="AB654" s="8"/>
      <c r="AC654" s="8"/>
      <c r="AD654" s="1130"/>
    </row>
    <row r="655" spans="1:30" ht="15.75" customHeight="1" x14ac:dyDescent="0.2">
      <c r="A655" s="8"/>
      <c r="B655" s="8"/>
      <c r="C655" s="8"/>
      <c r="D655" s="8"/>
      <c r="E655" s="8"/>
      <c r="F655" s="1130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1130"/>
      <c r="U655" s="1130"/>
      <c r="V655" s="1130"/>
      <c r="W655" s="1130"/>
      <c r="X655" s="8"/>
      <c r="Y655" s="8"/>
      <c r="Z655" s="8"/>
      <c r="AA655" s="8"/>
      <c r="AB655" s="8"/>
      <c r="AC655" s="8"/>
      <c r="AD655" s="1130"/>
    </row>
    <row r="656" spans="1:30" ht="15.75" customHeight="1" x14ac:dyDescent="0.2">
      <c r="A656" s="8"/>
      <c r="B656" s="8"/>
      <c r="C656" s="8"/>
      <c r="D656" s="8"/>
      <c r="E656" s="8"/>
      <c r="F656" s="1130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1130"/>
      <c r="U656" s="1130"/>
      <c r="V656" s="1130"/>
      <c r="W656" s="1130"/>
      <c r="X656" s="8"/>
      <c r="Y656" s="8"/>
      <c r="Z656" s="8"/>
      <c r="AA656" s="8"/>
      <c r="AB656" s="8"/>
      <c r="AC656" s="8"/>
      <c r="AD656" s="1130"/>
    </row>
    <row r="657" spans="1:30" ht="15.75" customHeight="1" x14ac:dyDescent="0.2">
      <c r="A657" s="8"/>
      <c r="B657" s="8"/>
      <c r="C657" s="8"/>
      <c r="D657" s="8"/>
      <c r="E657" s="8"/>
      <c r="F657" s="1130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1130"/>
      <c r="U657" s="1130"/>
      <c r="V657" s="1130"/>
      <c r="W657" s="1130"/>
      <c r="X657" s="8"/>
      <c r="Y657" s="8"/>
      <c r="Z657" s="8"/>
      <c r="AA657" s="8"/>
      <c r="AB657" s="8"/>
      <c r="AC657" s="8"/>
      <c r="AD657" s="1130"/>
    </row>
    <row r="658" spans="1:30" ht="15.75" customHeight="1" x14ac:dyDescent="0.2">
      <c r="A658" s="8"/>
      <c r="B658" s="8"/>
      <c r="C658" s="8"/>
      <c r="D658" s="8"/>
      <c r="E658" s="8"/>
      <c r="F658" s="1130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1130"/>
      <c r="U658" s="1130"/>
      <c r="V658" s="1130"/>
      <c r="W658" s="1130"/>
      <c r="X658" s="8"/>
      <c r="Y658" s="8"/>
      <c r="Z658" s="8"/>
      <c r="AA658" s="8"/>
      <c r="AB658" s="8"/>
      <c r="AC658" s="8"/>
      <c r="AD658" s="1130"/>
    </row>
    <row r="659" spans="1:30" ht="15.75" customHeight="1" x14ac:dyDescent="0.2">
      <c r="A659" s="8"/>
      <c r="B659" s="8"/>
      <c r="C659" s="8"/>
      <c r="D659" s="8"/>
      <c r="E659" s="8"/>
      <c r="F659" s="1130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1130"/>
      <c r="U659" s="1130"/>
      <c r="V659" s="1130"/>
      <c r="W659" s="1130"/>
      <c r="X659" s="8"/>
      <c r="Y659" s="8"/>
      <c r="Z659" s="8"/>
      <c r="AA659" s="8"/>
      <c r="AB659" s="8"/>
      <c r="AC659" s="8"/>
      <c r="AD659" s="1130"/>
    </row>
    <row r="660" spans="1:30" ht="15.75" customHeight="1" x14ac:dyDescent="0.2">
      <c r="A660" s="8"/>
      <c r="B660" s="8"/>
      <c r="C660" s="8"/>
      <c r="D660" s="8"/>
      <c r="E660" s="8"/>
      <c r="F660" s="1130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1130"/>
      <c r="U660" s="1130"/>
      <c r="V660" s="1130"/>
      <c r="W660" s="1130"/>
      <c r="X660" s="8"/>
      <c r="Y660" s="8"/>
      <c r="Z660" s="8"/>
      <c r="AA660" s="8"/>
      <c r="AB660" s="8"/>
      <c r="AC660" s="8"/>
      <c r="AD660" s="1130"/>
    </row>
    <row r="661" spans="1:30" ht="15.75" customHeight="1" x14ac:dyDescent="0.2">
      <c r="A661" s="8"/>
      <c r="B661" s="8"/>
      <c r="C661" s="8"/>
      <c r="D661" s="8"/>
      <c r="E661" s="8"/>
      <c r="F661" s="1130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1130"/>
      <c r="U661" s="1130"/>
      <c r="V661" s="1130"/>
      <c r="W661" s="1130"/>
      <c r="X661" s="8"/>
      <c r="Y661" s="8"/>
      <c r="Z661" s="8"/>
      <c r="AA661" s="8"/>
      <c r="AB661" s="8"/>
      <c r="AC661" s="8"/>
      <c r="AD661" s="1130"/>
    </row>
    <row r="662" spans="1:30" ht="15.75" customHeight="1" x14ac:dyDescent="0.2">
      <c r="A662" s="8"/>
      <c r="B662" s="8"/>
      <c r="C662" s="8"/>
      <c r="D662" s="8"/>
      <c r="E662" s="8"/>
      <c r="F662" s="1130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1130"/>
      <c r="U662" s="1130"/>
      <c r="V662" s="1130"/>
      <c r="W662" s="1130"/>
      <c r="X662" s="8"/>
      <c r="Y662" s="8"/>
      <c r="Z662" s="8"/>
      <c r="AA662" s="8"/>
      <c r="AB662" s="8"/>
      <c r="AC662" s="8"/>
      <c r="AD662" s="1130"/>
    </row>
    <row r="663" spans="1:30" ht="15.75" customHeight="1" x14ac:dyDescent="0.2">
      <c r="A663" s="8"/>
      <c r="B663" s="8"/>
      <c r="C663" s="8"/>
      <c r="D663" s="8"/>
      <c r="E663" s="8"/>
      <c r="F663" s="1130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1130"/>
      <c r="U663" s="1130"/>
      <c r="V663" s="1130"/>
      <c r="W663" s="1130"/>
      <c r="X663" s="8"/>
      <c r="Y663" s="8"/>
      <c r="Z663" s="8"/>
      <c r="AA663" s="8"/>
      <c r="AB663" s="8"/>
      <c r="AC663" s="8"/>
      <c r="AD663" s="1130"/>
    </row>
    <row r="664" spans="1:30" ht="15.75" customHeight="1" x14ac:dyDescent="0.2">
      <c r="A664" s="8"/>
      <c r="B664" s="8"/>
      <c r="C664" s="8"/>
      <c r="D664" s="8"/>
      <c r="E664" s="8"/>
      <c r="F664" s="1130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1130"/>
      <c r="U664" s="1130"/>
      <c r="V664" s="1130"/>
      <c r="W664" s="1130"/>
      <c r="X664" s="8"/>
      <c r="Y664" s="8"/>
      <c r="Z664" s="8"/>
      <c r="AA664" s="8"/>
      <c r="AB664" s="8"/>
      <c r="AC664" s="8"/>
      <c r="AD664" s="1130"/>
    </row>
    <row r="665" spans="1:30" ht="15.75" customHeight="1" x14ac:dyDescent="0.2">
      <c r="A665" s="8"/>
      <c r="B665" s="8"/>
      <c r="C665" s="8"/>
      <c r="D665" s="8"/>
      <c r="E665" s="8"/>
      <c r="F665" s="1130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1130"/>
      <c r="U665" s="1130"/>
      <c r="V665" s="1130"/>
      <c r="W665" s="1130"/>
      <c r="X665" s="8"/>
      <c r="Y665" s="8"/>
      <c r="Z665" s="8"/>
      <c r="AA665" s="8"/>
      <c r="AB665" s="8"/>
      <c r="AC665" s="8"/>
      <c r="AD665" s="1130"/>
    </row>
    <row r="666" spans="1:30" ht="15.75" customHeight="1" x14ac:dyDescent="0.2">
      <c r="A666" s="8"/>
      <c r="B666" s="8"/>
      <c r="C666" s="8"/>
      <c r="D666" s="8"/>
      <c r="E666" s="8"/>
      <c r="F666" s="1130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1130"/>
      <c r="U666" s="1130"/>
      <c r="V666" s="1130"/>
      <c r="W666" s="1130"/>
      <c r="X666" s="8"/>
      <c r="Y666" s="8"/>
      <c r="Z666" s="8"/>
      <c r="AA666" s="8"/>
      <c r="AB666" s="8"/>
      <c r="AC666" s="8"/>
      <c r="AD666" s="1130"/>
    </row>
    <row r="667" spans="1:30" ht="15.75" customHeight="1" x14ac:dyDescent="0.2">
      <c r="A667" s="8"/>
      <c r="B667" s="8"/>
      <c r="C667" s="8"/>
      <c r="D667" s="8"/>
      <c r="E667" s="8"/>
      <c r="F667" s="1130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1130"/>
      <c r="U667" s="1130"/>
      <c r="V667" s="1130"/>
      <c r="W667" s="1130"/>
      <c r="X667" s="8"/>
      <c r="Y667" s="8"/>
      <c r="Z667" s="8"/>
      <c r="AA667" s="8"/>
      <c r="AB667" s="8"/>
      <c r="AC667" s="8"/>
      <c r="AD667" s="1130"/>
    </row>
    <row r="668" spans="1:30" ht="15.75" customHeight="1" x14ac:dyDescent="0.2">
      <c r="A668" s="8"/>
      <c r="B668" s="8"/>
      <c r="C668" s="8"/>
      <c r="D668" s="8"/>
      <c r="E668" s="8"/>
      <c r="F668" s="1130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1130"/>
      <c r="U668" s="1130"/>
      <c r="V668" s="1130"/>
      <c r="W668" s="1130"/>
      <c r="X668" s="8"/>
      <c r="Y668" s="8"/>
      <c r="Z668" s="8"/>
      <c r="AA668" s="8"/>
      <c r="AB668" s="8"/>
      <c r="AC668" s="8"/>
      <c r="AD668" s="1130"/>
    </row>
    <row r="669" spans="1:30" ht="15.75" customHeight="1" x14ac:dyDescent="0.2">
      <c r="A669" s="8"/>
      <c r="B669" s="8"/>
      <c r="C669" s="8"/>
      <c r="D669" s="8"/>
      <c r="E669" s="8"/>
      <c r="F669" s="1130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1130"/>
      <c r="U669" s="1130"/>
      <c r="V669" s="1130"/>
      <c r="W669" s="1130"/>
      <c r="X669" s="8"/>
      <c r="Y669" s="8"/>
      <c r="Z669" s="8"/>
      <c r="AA669" s="8"/>
      <c r="AB669" s="8"/>
      <c r="AC669" s="8"/>
      <c r="AD669" s="1130"/>
    </row>
    <row r="670" spans="1:30" ht="15.75" customHeight="1" x14ac:dyDescent="0.2">
      <c r="A670" s="8"/>
      <c r="B670" s="8"/>
      <c r="C670" s="8"/>
      <c r="D670" s="8"/>
      <c r="E670" s="8"/>
      <c r="F670" s="1130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1130"/>
      <c r="U670" s="1130"/>
      <c r="V670" s="1130"/>
      <c r="W670" s="1130"/>
      <c r="X670" s="8"/>
      <c r="Y670" s="8"/>
      <c r="Z670" s="8"/>
      <c r="AA670" s="8"/>
      <c r="AB670" s="8"/>
      <c r="AC670" s="8"/>
      <c r="AD670" s="1130"/>
    </row>
    <row r="671" spans="1:30" ht="15.75" customHeight="1" x14ac:dyDescent="0.2">
      <c r="A671" s="8"/>
      <c r="B671" s="8"/>
      <c r="C671" s="8"/>
      <c r="D671" s="8"/>
      <c r="E671" s="8"/>
      <c r="F671" s="1130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1130"/>
      <c r="U671" s="1130"/>
      <c r="V671" s="1130"/>
      <c r="W671" s="1130"/>
      <c r="X671" s="8"/>
      <c r="Y671" s="8"/>
      <c r="Z671" s="8"/>
      <c r="AA671" s="8"/>
      <c r="AB671" s="8"/>
      <c r="AC671" s="8"/>
      <c r="AD671" s="1130"/>
    </row>
    <row r="672" spans="1:30" ht="15.75" customHeight="1" x14ac:dyDescent="0.2">
      <c r="A672" s="8"/>
      <c r="B672" s="8"/>
      <c r="C672" s="8"/>
      <c r="D672" s="8"/>
      <c r="E672" s="8"/>
      <c r="F672" s="1130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1130"/>
      <c r="U672" s="1130"/>
      <c r="V672" s="1130"/>
      <c r="W672" s="1130"/>
      <c r="X672" s="8"/>
      <c r="Y672" s="8"/>
      <c r="Z672" s="8"/>
      <c r="AA672" s="8"/>
      <c r="AB672" s="8"/>
      <c r="AC672" s="8"/>
      <c r="AD672" s="1130"/>
    </row>
    <row r="673" spans="1:30" ht="15.75" customHeight="1" x14ac:dyDescent="0.2">
      <c r="A673" s="8"/>
      <c r="B673" s="8"/>
      <c r="C673" s="8"/>
      <c r="D673" s="8"/>
      <c r="E673" s="8"/>
      <c r="F673" s="1130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1130"/>
      <c r="U673" s="1130"/>
      <c r="V673" s="1130"/>
      <c r="W673" s="1130"/>
      <c r="X673" s="8"/>
      <c r="Y673" s="8"/>
      <c r="Z673" s="8"/>
      <c r="AA673" s="8"/>
      <c r="AB673" s="8"/>
      <c r="AC673" s="8"/>
      <c r="AD673" s="1130"/>
    </row>
    <row r="674" spans="1:30" ht="15.75" customHeight="1" x14ac:dyDescent="0.2">
      <c r="A674" s="8"/>
      <c r="B674" s="8"/>
      <c r="C674" s="8"/>
      <c r="D674" s="8"/>
      <c r="E674" s="8"/>
      <c r="F674" s="1130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1130"/>
      <c r="U674" s="1130"/>
      <c r="V674" s="1130"/>
      <c r="W674" s="1130"/>
      <c r="X674" s="8"/>
      <c r="Y674" s="8"/>
      <c r="Z674" s="8"/>
      <c r="AA674" s="8"/>
      <c r="AB674" s="8"/>
      <c r="AC674" s="8"/>
      <c r="AD674" s="1130"/>
    </row>
    <row r="675" spans="1:30" ht="15.75" customHeight="1" x14ac:dyDescent="0.2">
      <c r="A675" s="8"/>
      <c r="B675" s="8"/>
      <c r="C675" s="8"/>
      <c r="D675" s="8"/>
      <c r="E675" s="8"/>
      <c r="F675" s="1130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1130"/>
      <c r="U675" s="1130"/>
      <c r="V675" s="1130"/>
      <c r="W675" s="1130"/>
      <c r="X675" s="8"/>
      <c r="Y675" s="8"/>
      <c r="Z675" s="8"/>
      <c r="AA675" s="8"/>
      <c r="AB675" s="8"/>
      <c r="AC675" s="8"/>
      <c r="AD675" s="1130"/>
    </row>
    <row r="676" spans="1:30" ht="15.75" customHeight="1" x14ac:dyDescent="0.2">
      <c r="A676" s="8"/>
      <c r="B676" s="8"/>
      <c r="C676" s="8"/>
      <c r="D676" s="8"/>
      <c r="E676" s="8"/>
      <c r="F676" s="1130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1130"/>
      <c r="U676" s="1130"/>
      <c r="V676" s="1130"/>
      <c r="W676" s="1130"/>
      <c r="X676" s="8"/>
      <c r="Y676" s="8"/>
      <c r="Z676" s="8"/>
      <c r="AA676" s="8"/>
      <c r="AB676" s="8"/>
      <c r="AC676" s="8"/>
      <c r="AD676" s="1130"/>
    </row>
    <row r="677" spans="1:30" ht="15.75" customHeight="1" x14ac:dyDescent="0.2">
      <c r="A677" s="8"/>
      <c r="B677" s="8"/>
      <c r="C677" s="8"/>
      <c r="D677" s="8"/>
      <c r="E677" s="8"/>
      <c r="F677" s="1130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1130"/>
      <c r="U677" s="1130"/>
      <c r="V677" s="1130"/>
      <c r="W677" s="1130"/>
      <c r="X677" s="8"/>
      <c r="Y677" s="8"/>
      <c r="Z677" s="8"/>
      <c r="AA677" s="8"/>
      <c r="AB677" s="8"/>
      <c r="AC677" s="8"/>
      <c r="AD677" s="1130"/>
    </row>
    <row r="678" spans="1:30" ht="15.75" customHeight="1" x14ac:dyDescent="0.2">
      <c r="A678" s="8"/>
      <c r="B678" s="8"/>
      <c r="C678" s="8"/>
      <c r="D678" s="8"/>
      <c r="E678" s="8"/>
      <c r="F678" s="1130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1130"/>
      <c r="U678" s="1130"/>
      <c r="V678" s="1130"/>
      <c r="W678" s="1130"/>
      <c r="X678" s="8"/>
      <c r="Y678" s="8"/>
      <c r="Z678" s="8"/>
      <c r="AA678" s="8"/>
      <c r="AB678" s="8"/>
      <c r="AC678" s="8"/>
      <c r="AD678" s="1130"/>
    </row>
    <row r="679" spans="1:30" ht="15.75" customHeight="1" x14ac:dyDescent="0.2">
      <c r="A679" s="8"/>
      <c r="B679" s="8"/>
      <c r="C679" s="8"/>
      <c r="D679" s="8"/>
      <c r="E679" s="8"/>
      <c r="F679" s="1130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1130"/>
      <c r="U679" s="1130"/>
      <c r="V679" s="1130"/>
      <c r="W679" s="1130"/>
      <c r="X679" s="8"/>
      <c r="Y679" s="8"/>
      <c r="Z679" s="8"/>
      <c r="AA679" s="8"/>
      <c r="AB679" s="8"/>
      <c r="AC679" s="8"/>
      <c r="AD679" s="1130"/>
    </row>
    <row r="680" spans="1:30" ht="15.75" customHeight="1" x14ac:dyDescent="0.2">
      <c r="A680" s="8"/>
      <c r="B680" s="8"/>
      <c r="C680" s="8"/>
      <c r="D680" s="8"/>
      <c r="E680" s="8"/>
      <c r="F680" s="1130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1130"/>
      <c r="U680" s="1130"/>
      <c r="V680" s="1130"/>
      <c r="W680" s="1130"/>
      <c r="X680" s="8"/>
      <c r="Y680" s="8"/>
      <c r="Z680" s="8"/>
      <c r="AA680" s="8"/>
      <c r="AB680" s="8"/>
      <c r="AC680" s="8"/>
      <c r="AD680" s="1130"/>
    </row>
    <row r="681" spans="1:30" ht="15.75" customHeight="1" x14ac:dyDescent="0.2">
      <c r="A681" s="8"/>
      <c r="B681" s="8"/>
      <c r="C681" s="8"/>
      <c r="D681" s="8"/>
      <c r="E681" s="8"/>
      <c r="F681" s="1130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1130"/>
      <c r="U681" s="1130"/>
      <c r="V681" s="1130"/>
      <c r="W681" s="1130"/>
      <c r="X681" s="8"/>
      <c r="Y681" s="8"/>
      <c r="Z681" s="8"/>
      <c r="AA681" s="8"/>
      <c r="AB681" s="8"/>
      <c r="AC681" s="8"/>
      <c r="AD681" s="1130"/>
    </row>
    <row r="682" spans="1:30" ht="15.75" customHeight="1" x14ac:dyDescent="0.2">
      <c r="A682" s="8"/>
      <c r="B682" s="8"/>
      <c r="C682" s="8"/>
      <c r="D682" s="8"/>
      <c r="E682" s="8"/>
      <c r="F682" s="1130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1130"/>
      <c r="U682" s="1130"/>
      <c r="V682" s="1130"/>
      <c r="W682" s="1130"/>
      <c r="X682" s="8"/>
      <c r="Y682" s="8"/>
      <c r="Z682" s="8"/>
      <c r="AA682" s="8"/>
      <c r="AB682" s="8"/>
      <c r="AC682" s="8"/>
      <c r="AD682" s="1130"/>
    </row>
    <row r="683" spans="1:30" ht="15.75" customHeight="1" x14ac:dyDescent="0.2">
      <c r="A683" s="8"/>
      <c r="B683" s="8"/>
      <c r="C683" s="8"/>
      <c r="D683" s="8"/>
      <c r="E683" s="8"/>
      <c r="F683" s="1130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1130"/>
      <c r="U683" s="1130"/>
      <c r="V683" s="1130"/>
      <c r="W683" s="1130"/>
      <c r="X683" s="8"/>
      <c r="Y683" s="8"/>
      <c r="Z683" s="8"/>
      <c r="AA683" s="8"/>
      <c r="AB683" s="8"/>
      <c r="AC683" s="8"/>
      <c r="AD683" s="1130"/>
    </row>
    <row r="684" spans="1:30" ht="15.75" customHeight="1" x14ac:dyDescent="0.2">
      <c r="A684" s="8"/>
      <c r="B684" s="8"/>
      <c r="C684" s="8"/>
      <c r="D684" s="8"/>
      <c r="E684" s="8"/>
      <c r="F684" s="1130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1130"/>
      <c r="U684" s="1130"/>
      <c r="V684" s="1130"/>
      <c r="W684" s="1130"/>
      <c r="X684" s="8"/>
      <c r="Y684" s="8"/>
      <c r="Z684" s="8"/>
      <c r="AA684" s="8"/>
      <c r="AB684" s="8"/>
      <c r="AC684" s="8"/>
      <c r="AD684" s="1130"/>
    </row>
    <row r="685" spans="1:30" ht="15.75" customHeight="1" x14ac:dyDescent="0.2">
      <c r="A685" s="8"/>
      <c r="B685" s="8"/>
      <c r="C685" s="8"/>
      <c r="D685" s="8"/>
      <c r="E685" s="8"/>
      <c r="F685" s="1130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1130"/>
      <c r="U685" s="1130"/>
      <c r="V685" s="1130"/>
      <c r="W685" s="1130"/>
      <c r="X685" s="8"/>
      <c r="Y685" s="8"/>
      <c r="Z685" s="8"/>
      <c r="AA685" s="8"/>
      <c r="AB685" s="8"/>
      <c r="AC685" s="8"/>
      <c r="AD685" s="1130"/>
    </row>
    <row r="686" spans="1:30" ht="15.75" customHeight="1" x14ac:dyDescent="0.2">
      <c r="A686" s="8"/>
      <c r="B686" s="8"/>
      <c r="C686" s="8"/>
      <c r="D686" s="8"/>
      <c r="E686" s="8"/>
      <c r="F686" s="1130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1130"/>
      <c r="U686" s="1130"/>
      <c r="V686" s="1130"/>
      <c r="W686" s="1130"/>
      <c r="X686" s="8"/>
      <c r="Y686" s="8"/>
      <c r="Z686" s="8"/>
      <c r="AA686" s="8"/>
      <c r="AB686" s="8"/>
      <c r="AC686" s="8"/>
      <c r="AD686" s="1130"/>
    </row>
    <row r="687" spans="1:30" ht="15.75" customHeight="1" x14ac:dyDescent="0.2">
      <c r="A687" s="8"/>
      <c r="B687" s="8"/>
      <c r="C687" s="8"/>
      <c r="D687" s="8"/>
      <c r="E687" s="8"/>
      <c r="F687" s="1130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1130"/>
      <c r="U687" s="1130"/>
      <c r="V687" s="1130"/>
      <c r="W687" s="1130"/>
      <c r="X687" s="8"/>
      <c r="Y687" s="8"/>
      <c r="Z687" s="8"/>
      <c r="AA687" s="8"/>
      <c r="AB687" s="8"/>
      <c r="AC687" s="8"/>
      <c r="AD687" s="1130"/>
    </row>
    <row r="688" spans="1:30" ht="15.75" customHeight="1" x14ac:dyDescent="0.2">
      <c r="A688" s="8"/>
      <c r="B688" s="8"/>
      <c r="C688" s="8"/>
      <c r="D688" s="8"/>
      <c r="E688" s="8"/>
      <c r="F688" s="1130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1130"/>
      <c r="U688" s="1130"/>
      <c r="V688" s="1130"/>
      <c r="W688" s="1130"/>
      <c r="X688" s="8"/>
      <c r="Y688" s="8"/>
      <c r="Z688" s="8"/>
      <c r="AA688" s="8"/>
      <c r="AB688" s="8"/>
      <c r="AC688" s="8"/>
      <c r="AD688" s="1130"/>
    </row>
    <row r="689" spans="1:30" ht="15.75" customHeight="1" x14ac:dyDescent="0.2">
      <c r="A689" s="8"/>
      <c r="B689" s="8"/>
      <c r="C689" s="8"/>
      <c r="D689" s="8"/>
      <c r="E689" s="8"/>
      <c r="F689" s="1130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1130"/>
      <c r="U689" s="1130"/>
      <c r="V689" s="1130"/>
      <c r="W689" s="1130"/>
      <c r="X689" s="8"/>
      <c r="Y689" s="8"/>
      <c r="Z689" s="8"/>
      <c r="AA689" s="8"/>
      <c r="AB689" s="8"/>
      <c r="AC689" s="8"/>
      <c r="AD689" s="1130"/>
    </row>
    <row r="690" spans="1:30" ht="15.75" customHeight="1" x14ac:dyDescent="0.2">
      <c r="A690" s="8"/>
      <c r="B690" s="8"/>
      <c r="C690" s="8"/>
      <c r="D690" s="8"/>
      <c r="E690" s="8"/>
      <c r="F690" s="1130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1130"/>
      <c r="U690" s="1130"/>
      <c r="V690" s="1130"/>
      <c r="W690" s="1130"/>
      <c r="X690" s="8"/>
      <c r="Y690" s="8"/>
      <c r="Z690" s="8"/>
      <c r="AA690" s="8"/>
      <c r="AB690" s="8"/>
      <c r="AC690" s="8"/>
      <c r="AD690" s="1130"/>
    </row>
    <row r="691" spans="1:30" ht="15.75" customHeight="1" x14ac:dyDescent="0.2">
      <c r="A691" s="8"/>
      <c r="B691" s="8"/>
      <c r="C691" s="8"/>
      <c r="D691" s="8"/>
      <c r="E691" s="8"/>
      <c r="F691" s="1130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1130"/>
      <c r="U691" s="1130"/>
      <c r="V691" s="1130"/>
      <c r="W691" s="1130"/>
      <c r="X691" s="8"/>
      <c r="Y691" s="8"/>
      <c r="Z691" s="8"/>
      <c r="AA691" s="8"/>
      <c r="AB691" s="8"/>
      <c r="AC691" s="8"/>
      <c r="AD691" s="1130"/>
    </row>
    <row r="692" spans="1:30" ht="15.75" customHeight="1" x14ac:dyDescent="0.2">
      <c r="A692" s="8"/>
      <c r="B692" s="8"/>
      <c r="C692" s="8"/>
      <c r="D692" s="8"/>
      <c r="E692" s="8"/>
      <c r="F692" s="1130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1130"/>
      <c r="U692" s="1130"/>
      <c r="V692" s="1130"/>
      <c r="W692" s="1130"/>
      <c r="X692" s="8"/>
      <c r="Y692" s="8"/>
      <c r="Z692" s="8"/>
      <c r="AA692" s="8"/>
      <c r="AB692" s="8"/>
      <c r="AC692" s="8"/>
      <c r="AD692" s="1130"/>
    </row>
    <row r="693" spans="1:30" ht="15.75" customHeight="1" x14ac:dyDescent="0.2">
      <c r="A693" s="8"/>
      <c r="B693" s="8"/>
      <c r="C693" s="8"/>
      <c r="D693" s="8"/>
      <c r="E693" s="8"/>
      <c r="F693" s="1130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1130"/>
      <c r="U693" s="1130"/>
      <c r="V693" s="1130"/>
      <c r="W693" s="1130"/>
      <c r="X693" s="8"/>
      <c r="Y693" s="8"/>
      <c r="Z693" s="8"/>
      <c r="AA693" s="8"/>
      <c r="AB693" s="8"/>
      <c r="AC693" s="8"/>
      <c r="AD693" s="1130"/>
    </row>
    <row r="694" spans="1:30" ht="15.75" customHeight="1" x14ac:dyDescent="0.2">
      <c r="A694" s="8"/>
      <c r="B694" s="8"/>
      <c r="C694" s="8"/>
      <c r="D694" s="8"/>
      <c r="E694" s="8"/>
      <c r="F694" s="1130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1130"/>
      <c r="U694" s="1130"/>
      <c r="V694" s="1130"/>
      <c r="W694" s="1130"/>
      <c r="X694" s="8"/>
      <c r="Y694" s="8"/>
      <c r="Z694" s="8"/>
      <c r="AA694" s="8"/>
      <c r="AB694" s="8"/>
      <c r="AC694" s="8"/>
      <c r="AD694" s="1130"/>
    </row>
    <row r="695" spans="1:30" ht="15.75" customHeight="1" x14ac:dyDescent="0.2">
      <c r="A695" s="8"/>
      <c r="B695" s="8"/>
      <c r="C695" s="8"/>
      <c r="D695" s="8"/>
      <c r="E695" s="8"/>
      <c r="F695" s="1130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1130"/>
      <c r="U695" s="1130"/>
      <c r="V695" s="1130"/>
      <c r="W695" s="1130"/>
      <c r="X695" s="8"/>
      <c r="Y695" s="8"/>
      <c r="Z695" s="8"/>
      <c r="AA695" s="8"/>
      <c r="AB695" s="8"/>
      <c r="AC695" s="8"/>
      <c r="AD695" s="1130"/>
    </row>
    <row r="696" spans="1:30" ht="15.75" customHeight="1" x14ac:dyDescent="0.2">
      <c r="A696" s="8"/>
      <c r="B696" s="8"/>
      <c r="C696" s="8"/>
      <c r="D696" s="8"/>
      <c r="E696" s="8"/>
      <c r="F696" s="1130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1130"/>
      <c r="U696" s="1130"/>
      <c r="V696" s="1130"/>
      <c r="W696" s="1130"/>
      <c r="X696" s="8"/>
      <c r="Y696" s="8"/>
      <c r="Z696" s="8"/>
      <c r="AA696" s="8"/>
      <c r="AB696" s="8"/>
      <c r="AC696" s="8"/>
      <c r="AD696" s="1130"/>
    </row>
    <row r="697" spans="1:30" ht="15.75" customHeight="1" x14ac:dyDescent="0.2">
      <c r="A697" s="8"/>
      <c r="B697" s="8"/>
      <c r="C697" s="8"/>
      <c r="D697" s="8"/>
      <c r="E697" s="8"/>
      <c r="F697" s="1130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1130"/>
      <c r="U697" s="1130"/>
      <c r="V697" s="1130"/>
      <c r="W697" s="1130"/>
      <c r="X697" s="8"/>
      <c r="Y697" s="8"/>
      <c r="Z697" s="8"/>
      <c r="AA697" s="8"/>
      <c r="AB697" s="8"/>
      <c r="AC697" s="8"/>
      <c r="AD697" s="1130"/>
    </row>
    <row r="698" spans="1:30" ht="15.75" customHeight="1" x14ac:dyDescent="0.2">
      <c r="A698" s="8"/>
      <c r="B698" s="8"/>
      <c r="C698" s="8"/>
      <c r="D698" s="8"/>
      <c r="E698" s="8"/>
      <c r="F698" s="1130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1130"/>
      <c r="U698" s="1130"/>
      <c r="V698" s="1130"/>
      <c r="W698" s="1130"/>
      <c r="X698" s="8"/>
      <c r="Y698" s="8"/>
      <c r="Z698" s="8"/>
      <c r="AA698" s="8"/>
      <c r="AB698" s="8"/>
      <c r="AC698" s="8"/>
      <c r="AD698" s="1130"/>
    </row>
    <row r="699" spans="1:30" ht="15.75" customHeight="1" x14ac:dyDescent="0.2">
      <c r="A699" s="8"/>
      <c r="B699" s="8"/>
      <c r="C699" s="8"/>
      <c r="D699" s="8"/>
      <c r="E699" s="8"/>
      <c r="F699" s="1130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1130"/>
      <c r="U699" s="1130"/>
      <c r="V699" s="1130"/>
      <c r="W699" s="1130"/>
      <c r="X699" s="8"/>
      <c r="Y699" s="8"/>
      <c r="Z699" s="8"/>
      <c r="AA699" s="8"/>
      <c r="AB699" s="8"/>
      <c r="AC699" s="8"/>
      <c r="AD699" s="1130"/>
    </row>
    <row r="700" spans="1:30" ht="15.75" customHeight="1" x14ac:dyDescent="0.2">
      <c r="A700" s="8"/>
      <c r="B700" s="8"/>
      <c r="C700" s="8"/>
      <c r="D700" s="8"/>
      <c r="E700" s="8"/>
      <c r="F700" s="1130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1130"/>
      <c r="U700" s="1130"/>
      <c r="V700" s="1130"/>
      <c r="W700" s="1130"/>
      <c r="X700" s="8"/>
      <c r="Y700" s="8"/>
      <c r="Z700" s="8"/>
      <c r="AA700" s="8"/>
      <c r="AB700" s="8"/>
      <c r="AC700" s="8"/>
      <c r="AD700" s="1130"/>
    </row>
    <row r="701" spans="1:30" ht="15.75" customHeight="1" x14ac:dyDescent="0.2">
      <c r="A701" s="8"/>
      <c r="B701" s="8"/>
      <c r="C701" s="8"/>
      <c r="D701" s="8"/>
      <c r="E701" s="8"/>
      <c r="F701" s="1130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1130"/>
      <c r="U701" s="1130"/>
      <c r="V701" s="1130"/>
      <c r="W701" s="1130"/>
      <c r="X701" s="8"/>
      <c r="Y701" s="8"/>
      <c r="Z701" s="8"/>
      <c r="AA701" s="8"/>
      <c r="AB701" s="8"/>
      <c r="AC701" s="8"/>
      <c r="AD701" s="1130"/>
    </row>
    <row r="702" spans="1:30" ht="15.75" customHeight="1" x14ac:dyDescent="0.2">
      <c r="A702" s="8"/>
      <c r="B702" s="8"/>
      <c r="C702" s="8"/>
      <c r="D702" s="8"/>
      <c r="E702" s="8"/>
      <c r="F702" s="1130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1130"/>
      <c r="U702" s="1130"/>
      <c r="V702" s="1130"/>
      <c r="W702" s="1130"/>
      <c r="X702" s="8"/>
      <c r="Y702" s="8"/>
      <c r="Z702" s="8"/>
      <c r="AA702" s="8"/>
      <c r="AB702" s="8"/>
      <c r="AC702" s="8"/>
      <c r="AD702" s="1130"/>
    </row>
    <row r="703" spans="1:30" ht="15.75" customHeight="1" x14ac:dyDescent="0.2">
      <c r="A703" s="8"/>
      <c r="B703" s="8"/>
      <c r="C703" s="8"/>
      <c r="D703" s="8"/>
      <c r="E703" s="8"/>
      <c r="F703" s="1130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1130"/>
      <c r="U703" s="1130"/>
      <c r="V703" s="1130"/>
      <c r="W703" s="1130"/>
      <c r="X703" s="8"/>
      <c r="Y703" s="8"/>
      <c r="Z703" s="8"/>
      <c r="AA703" s="8"/>
      <c r="AB703" s="8"/>
      <c r="AC703" s="8"/>
      <c r="AD703" s="1130"/>
    </row>
    <row r="704" spans="1:30" ht="15.75" customHeight="1" x14ac:dyDescent="0.2">
      <c r="A704" s="8"/>
      <c r="B704" s="8"/>
      <c r="C704" s="8"/>
      <c r="D704" s="8"/>
      <c r="E704" s="8"/>
      <c r="F704" s="1130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1130"/>
      <c r="U704" s="1130"/>
      <c r="V704" s="1130"/>
      <c r="W704" s="1130"/>
      <c r="X704" s="8"/>
      <c r="Y704" s="8"/>
      <c r="Z704" s="8"/>
      <c r="AA704" s="8"/>
      <c r="AB704" s="8"/>
      <c r="AC704" s="8"/>
      <c r="AD704" s="1130"/>
    </row>
    <row r="705" spans="1:30" ht="15.75" customHeight="1" x14ac:dyDescent="0.2">
      <c r="A705" s="8"/>
      <c r="B705" s="8"/>
      <c r="C705" s="8"/>
      <c r="D705" s="8"/>
      <c r="E705" s="8"/>
      <c r="F705" s="1130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1130"/>
      <c r="U705" s="1130"/>
      <c r="V705" s="1130"/>
      <c r="W705" s="1130"/>
      <c r="X705" s="8"/>
      <c r="Y705" s="8"/>
      <c r="Z705" s="8"/>
      <c r="AA705" s="8"/>
      <c r="AB705" s="8"/>
      <c r="AC705" s="8"/>
      <c r="AD705" s="1130"/>
    </row>
    <row r="706" spans="1:30" ht="15.75" customHeight="1" x14ac:dyDescent="0.2">
      <c r="A706" s="8"/>
      <c r="B706" s="8"/>
      <c r="C706" s="8"/>
      <c r="D706" s="8"/>
      <c r="E706" s="8"/>
      <c r="F706" s="1130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1130"/>
      <c r="U706" s="1130"/>
      <c r="V706" s="1130"/>
      <c r="W706" s="1130"/>
      <c r="X706" s="8"/>
      <c r="Y706" s="8"/>
      <c r="Z706" s="8"/>
      <c r="AA706" s="8"/>
      <c r="AB706" s="8"/>
      <c r="AC706" s="8"/>
      <c r="AD706" s="1130"/>
    </row>
    <row r="707" spans="1:30" ht="15.75" customHeight="1" x14ac:dyDescent="0.2">
      <c r="A707" s="8"/>
      <c r="B707" s="8"/>
      <c r="C707" s="8"/>
      <c r="D707" s="8"/>
      <c r="E707" s="8"/>
      <c r="F707" s="1130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1130"/>
      <c r="U707" s="1130"/>
      <c r="V707" s="1130"/>
      <c r="W707" s="1130"/>
      <c r="X707" s="8"/>
      <c r="Y707" s="8"/>
      <c r="Z707" s="8"/>
      <c r="AA707" s="8"/>
      <c r="AB707" s="8"/>
      <c r="AC707" s="8"/>
      <c r="AD707" s="1130"/>
    </row>
    <row r="708" spans="1:30" ht="15.75" customHeight="1" x14ac:dyDescent="0.2">
      <c r="A708" s="8"/>
      <c r="B708" s="8"/>
      <c r="C708" s="8"/>
      <c r="D708" s="8"/>
      <c r="E708" s="8"/>
      <c r="F708" s="1130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1130"/>
      <c r="U708" s="1130"/>
      <c r="V708" s="1130"/>
      <c r="W708" s="1130"/>
      <c r="X708" s="8"/>
      <c r="Y708" s="8"/>
      <c r="Z708" s="8"/>
      <c r="AA708" s="8"/>
      <c r="AB708" s="8"/>
      <c r="AC708" s="8"/>
      <c r="AD708" s="1130"/>
    </row>
    <row r="709" spans="1:30" ht="15.75" customHeight="1" x14ac:dyDescent="0.2">
      <c r="A709" s="8"/>
      <c r="B709" s="8"/>
      <c r="C709" s="8"/>
      <c r="D709" s="8"/>
      <c r="E709" s="8"/>
      <c r="F709" s="1130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1130"/>
      <c r="U709" s="1130"/>
      <c r="V709" s="1130"/>
      <c r="W709" s="1130"/>
      <c r="X709" s="8"/>
      <c r="Y709" s="8"/>
      <c r="Z709" s="8"/>
      <c r="AA709" s="8"/>
      <c r="AB709" s="8"/>
      <c r="AC709" s="8"/>
      <c r="AD709" s="1130"/>
    </row>
    <row r="710" spans="1:30" ht="15.75" customHeight="1" x14ac:dyDescent="0.2">
      <c r="A710" s="8"/>
      <c r="B710" s="8"/>
      <c r="C710" s="8"/>
      <c r="D710" s="8"/>
      <c r="E710" s="8"/>
      <c r="F710" s="1130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1130"/>
      <c r="U710" s="1130"/>
      <c r="V710" s="1130"/>
      <c r="W710" s="1130"/>
      <c r="X710" s="8"/>
      <c r="Y710" s="8"/>
      <c r="Z710" s="8"/>
      <c r="AA710" s="8"/>
      <c r="AB710" s="8"/>
      <c r="AC710" s="8"/>
      <c r="AD710" s="1130"/>
    </row>
    <row r="711" spans="1:30" ht="15.75" customHeight="1" x14ac:dyDescent="0.2">
      <c r="A711" s="8"/>
      <c r="B711" s="8"/>
      <c r="C711" s="8"/>
      <c r="D711" s="8"/>
      <c r="E711" s="8"/>
      <c r="F711" s="1130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1130"/>
      <c r="U711" s="1130"/>
      <c r="V711" s="1130"/>
      <c r="W711" s="1130"/>
      <c r="X711" s="8"/>
      <c r="Y711" s="8"/>
      <c r="Z711" s="8"/>
      <c r="AA711" s="8"/>
      <c r="AB711" s="8"/>
      <c r="AC711" s="8"/>
      <c r="AD711" s="1130"/>
    </row>
    <row r="712" spans="1:30" ht="15.75" customHeight="1" x14ac:dyDescent="0.2">
      <c r="A712" s="8"/>
      <c r="B712" s="8"/>
      <c r="C712" s="8"/>
      <c r="D712" s="8"/>
      <c r="E712" s="8"/>
      <c r="F712" s="1130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1130"/>
      <c r="U712" s="1130"/>
      <c r="V712" s="1130"/>
      <c r="W712" s="1130"/>
      <c r="X712" s="8"/>
      <c r="Y712" s="8"/>
      <c r="Z712" s="8"/>
      <c r="AA712" s="8"/>
      <c r="AB712" s="8"/>
      <c r="AC712" s="8"/>
      <c r="AD712" s="1130"/>
    </row>
    <row r="713" spans="1:30" ht="15.75" customHeight="1" x14ac:dyDescent="0.2">
      <c r="A713" s="8"/>
      <c r="B713" s="8"/>
      <c r="C713" s="8"/>
      <c r="D713" s="8"/>
      <c r="E713" s="8"/>
      <c r="F713" s="1130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1130"/>
      <c r="U713" s="1130"/>
      <c r="V713" s="1130"/>
      <c r="W713" s="1130"/>
      <c r="X713" s="8"/>
      <c r="Y713" s="8"/>
      <c r="Z713" s="8"/>
      <c r="AA713" s="8"/>
      <c r="AB713" s="8"/>
      <c r="AC713" s="8"/>
      <c r="AD713" s="1130"/>
    </row>
    <row r="714" spans="1:30" ht="15.75" customHeight="1" x14ac:dyDescent="0.2">
      <c r="A714" s="8"/>
      <c r="B714" s="8"/>
      <c r="C714" s="8"/>
      <c r="D714" s="8"/>
      <c r="E714" s="8"/>
      <c r="F714" s="1130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1130"/>
      <c r="U714" s="1130"/>
      <c r="V714" s="1130"/>
      <c r="W714" s="1130"/>
      <c r="X714" s="8"/>
      <c r="Y714" s="8"/>
      <c r="Z714" s="8"/>
      <c r="AA714" s="8"/>
      <c r="AB714" s="8"/>
      <c r="AC714" s="8"/>
      <c r="AD714" s="1130"/>
    </row>
    <row r="715" spans="1:30" ht="15.75" customHeight="1" x14ac:dyDescent="0.2">
      <c r="A715" s="8"/>
      <c r="B715" s="8"/>
      <c r="C715" s="8"/>
      <c r="D715" s="8"/>
      <c r="E715" s="8"/>
      <c r="F715" s="1130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1130"/>
      <c r="U715" s="1130"/>
      <c r="V715" s="1130"/>
      <c r="W715" s="1130"/>
      <c r="X715" s="8"/>
      <c r="Y715" s="8"/>
      <c r="Z715" s="8"/>
      <c r="AA715" s="8"/>
      <c r="AB715" s="8"/>
      <c r="AC715" s="8"/>
      <c r="AD715" s="1130"/>
    </row>
    <row r="716" spans="1:30" ht="15.75" customHeight="1" x14ac:dyDescent="0.2">
      <c r="A716" s="8"/>
      <c r="B716" s="8"/>
      <c r="C716" s="8"/>
      <c r="D716" s="8"/>
      <c r="E716" s="8"/>
      <c r="F716" s="1130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1130"/>
      <c r="U716" s="1130"/>
      <c r="V716" s="1130"/>
      <c r="W716" s="1130"/>
      <c r="X716" s="8"/>
      <c r="Y716" s="8"/>
      <c r="Z716" s="8"/>
      <c r="AA716" s="8"/>
      <c r="AB716" s="8"/>
      <c r="AC716" s="8"/>
      <c r="AD716" s="1130"/>
    </row>
    <row r="717" spans="1:30" ht="15.75" customHeight="1" x14ac:dyDescent="0.2">
      <c r="A717" s="8"/>
      <c r="B717" s="8"/>
      <c r="C717" s="8"/>
      <c r="D717" s="8"/>
      <c r="E717" s="8"/>
      <c r="F717" s="1130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1130"/>
      <c r="U717" s="1130"/>
      <c r="V717" s="1130"/>
      <c r="W717" s="1130"/>
      <c r="X717" s="8"/>
      <c r="Y717" s="8"/>
      <c r="Z717" s="8"/>
      <c r="AA717" s="8"/>
      <c r="AB717" s="8"/>
      <c r="AC717" s="8"/>
      <c r="AD717" s="1130"/>
    </row>
    <row r="718" spans="1:30" ht="15.75" customHeight="1" x14ac:dyDescent="0.2">
      <c r="A718" s="8"/>
      <c r="B718" s="8"/>
      <c r="C718" s="8"/>
      <c r="D718" s="8"/>
      <c r="E718" s="8"/>
      <c r="F718" s="1130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1130"/>
      <c r="U718" s="1130"/>
      <c r="V718" s="1130"/>
      <c r="W718" s="1130"/>
      <c r="X718" s="8"/>
      <c r="Y718" s="8"/>
      <c r="Z718" s="8"/>
      <c r="AA718" s="8"/>
      <c r="AB718" s="8"/>
      <c r="AC718" s="8"/>
      <c r="AD718" s="1130"/>
    </row>
    <row r="719" spans="1:30" ht="15.75" customHeight="1" x14ac:dyDescent="0.2">
      <c r="A719" s="8"/>
      <c r="B719" s="8"/>
      <c r="C719" s="8"/>
      <c r="D719" s="8"/>
      <c r="E719" s="8"/>
      <c r="F719" s="1130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1130"/>
      <c r="U719" s="1130"/>
      <c r="V719" s="1130"/>
      <c r="W719" s="1130"/>
      <c r="X719" s="8"/>
      <c r="Y719" s="8"/>
      <c r="Z719" s="8"/>
      <c r="AA719" s="8"/>
      <c r="AB719" s="8"/>
      <c r="AC719" s="8"/>
      <c r="AD719" s="1130"/>
    </row>
    <row r="720" spans="1:30" ht="15.75" customHeight="1" x14ac:dyDescent="0.2">
      <c r="A720" s="8"/>
      <c r="B720" s="8"/>
      <c r="C720" s="8"/>
      <c r="D720" s="8"/>
      <c r="E720" s="8"/>
      <c r="F720" s="1130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1130"/>
      <c r="U720" s="1130"/>
      <c r="V720" s="1130"/>
      <c r="W720" s="1130"/>
      <c r="X720" s="8"/>
      <c r="Y720" s="8"/>
      <c r="Z720" s="8"/>
      <c r="AA720" s="8"/>
      <c r="AB720" s="8"/>
      <c r="AC720" s="8"/>
      <c r="AD720" s="1130"/>
    </row>
    <row r="721" spans="1:30" ht="15.75" customHeight="1" x14ac:dyDescent="0.2">
      <c r="A721" s="8"/>
      <c r="B721" s="8"/>
      <c r="C721" s="8"/>
      <c r="D721" s="8"/>
      <c r="E721" s="8"/>
      <c r="F721" s="1130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1130"/>
      <c r="U721" s="1130"/>
      <c r="V721" s="1130"/>
      <c r="W721" s="1130"/>
      <c r="X721" s="8"/>
      <c r="Y721" s="8"/>
      <c r="Z721" s="8"/>
      <c r="AA721" s="8"/>
      <c r="AB721" s="8"/>
      <c r="AC721" s="8"/>
      <c r="AD721" s="1130"/>
    </row>
    <row r="722" spans="1:30" ht="15.75" customHeight="1" x14ac:dyDescent="0.2">
      <c r="A722" s="8"/>
      <c r="B722" s="8"/>
      <c r="C722" s="8"/>
      <c r="D722" s="8"/>
      <c r="E722" s="8"/>
      <c r="F722" s="1130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1130"/>
      <c r="U722" s="1130"/>
      <c r="V722" s="1130"/>
      <c r="W722" s="1130"/>
      <c r="X722" s="8"/>
      <c r="Y722" s="8"/>
      <c r="Z722" s="8"/>
      <c r="AA722" s="8"/>
      <c r="AB722" s="8"/>
      <c r="AC722" s="8"/>
      <c r="AD722" s="1130"/>
    </row>
    <row r="723" spans="1:30" ht="15.75" customHeight="1" x14ac:dyDescent="0.2">
      <c r="A723" s="8"/>
      <c r="B723" s="8"/>
      <c r="C723" s="8"/>
      <c r="D723" s="8"/>
      <c r="E723" s="8"/>
      <c r="F723" s="1130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1130"/>
      <c r="U723" s="1130"/>
      <c r="V723" s="1130"/>
      <c r="W723" s="1130"/>
      <c r="X723" s="8"/>
      <c r="Y723" s="8"/>
      <c r="Z723" s="8"/>
      <c r="AA723" s="8"/>
      <c r="AB723" s="8"/>
      <c r="AC723" s="8"/>
      <c r="AD723" s="1130"/>
    </row>
    <row r="724" spans="1:30" ht="15.75" customHeight="1" x14ac:dyDescent="0.2">
      <c r="A724" s="8"/>
      <c r="B724" s="8"/>
      <c r="C724" s="8"/>
      <c r="D724" s="8"/>
      <c r="E724" s="8"/>
      <c r="F724" s="1130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1130"/>
      <c r="U724" s="1130"/>
      <c r="V724" s="1130"/>
      <c r="W724" s="1130"/>
      <c r="X724" s="8"/>
      <c r="Y724" s="8"/>
      <c r="Z724" s="8"/>
      <c r="AA724" s="8"/>
      <c r="AB724" s="8"/>
      <c r="AC724" s="8"/>
      <c r="AD724" s="1130"/>
    </row>
    <row r="725" spans="1:30" ht="15.75" customHeight="1" x14ac:dyDescent="0.2">
      <c r="A725" s="8"/>
      <c r="B725" s="8"/>
      <c r="C725" s="8"/>
      <c r="D725" s="8"/>
      <c r="E725" s="8"/>
      <c r="F725" s="1130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1130"/>
      <c r="U725" s="1130"/>
      <c r="V725" s="1130"/>
      <c r="W725" s="1130"/>
      <c r="X725" s="8"/>
      <c r="Y725" s="8"/>
      <c r="Z725" s="8"/>
      <c r="AA725" s="8"/>
      <c r="AB725" s="8"/>
      <c r="AC725" s="8"/>
      <c r="AD725" s="1130"/>
    </row>
    <row r="726" spans="1:30" ht="15.75" customHeight="1" x14ac:dyDescent="0.2">
      <c r="A726" s="8"/>
      <c r="B726" s="8"/>
      <c r="C726" s="8"/>
      <c r="D726" s="8"/>
      <c r="E726" s="8"/>
      <c r="F726" s="1130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1130"/>
      <c r="U726" s="1130"/>
      <c r="V726" s="1130"/>
      <c r="W726" s="1130"/>
      <c r="X726" s="8"/>
      <c r="Y726" s="8"/>
      <c r="Z726" s="8"/>
      <c r="AA726" s="8"/>
      <c r="AB726" s="8"/>
      <c r="AC726" s="8"/>
      <c r="AD726" s="1130"/>
    </row>
    <row r="727" spans="1:30" ht="15.75" customHeight="1" x14ac:dyDescent="0.2">
      <c r="A727" s="8"/>
      <c r="B727" s="8"/>
      <c r="C727" s="8"/>
      <c r="D727" s="8"/>
      <c r="E727" s="8"/>
      <c r="F727" s="1130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1130"/>
      <c r="U727" s="1130"/>
      <c r="V727" s="1130"/>
      <c r="W727" s="1130"/>
      <c r="X727" s="8"/>
      <c r="Y727" s="8"/>
      <c r="Z727" s="8"/>
      <c r="AA727" s="8"/>
      <c r="AB727" s="8"/>
      <c r="AC727" s="8"/>
      <c r="AD727" s="1130"/>
    </row>
    <row r="728" spans="1:30" ht="15.75" customHeight="1" x14ac:dyDescent="0.2">
      <c r="A728" s="8"/>
      <c r="B728" s="8"/>
      <c r="C728" s="8"/>
      <c r="D728" s="8"/>
      <c r="E728" s="8"/>
      <c r="F728" s="1130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1130"/>
      <c r="U728" s="1130"/>
      <c r="V728" s="1130"/>
      <c r="W728" s="1130"/>
      <c r="X728" s="8"/>
      <c r="Y728" s="8"/>
      <c r="Z728" s="8"/>
      <c r="AA728" s="8"/>
      <c r="AB728" s="8"/>
      <c r="AC728" s="8"/>
      <c r="AD728" s="1130"/>
    </row>
    <row r="729" spans="1:30" ht="15.75" customHeight="1" x14ac:dyDescent="0.2">
      <c r="A729" s="8"/>
      <c r="B729" s="8"/>
      <c r="C729" s="8"/>
      <c r="D729" s="8"/>
      <c r="E729" s="8"/>
      <c r="F729" s="1130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1130"/>
      <c r="U729" s="1130"/>
      <c r="V729" s="1130"/>
      <c r="W729" s="1130"/>
      <c r="X729" s="8"/>
      <c r="Y729" s="8"/>
      <c r="Z729" s="8"/>
      <c r="AA729" s="8"/>
      <c r="AB729" s="8"/>
      <c r="AC729" s="8"/>
      <c r="AD729" s="1130"/>
    </row>
    <row r="730" spans="1:30" ht="15.75" customHeight="1" x14ac:dyDescent="0.2">
      <c r="A730" s="8"/>
      <c r="B730" s="8"/>
      <c r="C730" s="8"/>
      <c r="D730" s="8"/>
      <c r="E730" s="8"/>
      <c r="F730" s="1130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1130"/>
      <c r="U730" s="1130"/>
      <c r="V730" s="1130"/>
      <c r="W730" s="1130"/>
      <c r="X730" s="8"/>
      <c r="Y730" s="8"/>
      <c r="Z730" s="8"/>
      <c r="AA730" s="8"/>
      <c r="AB730" s="8"/>
      <c r="AC730" s="8"/>
      <c r="AD730" s="1130"/>
    </row>
    <row r="731" spans="1:30" ht="15.75" customHeight="1" x14ac:dyDescent="0.2">
      <c r="A731" s="8"/>
      <c r="B731" s="8"/>
      <c r="C731" s="8"/>
      <c r="D731" s="8"/>
      <c r="E731" s="8"/>
      <c r="F731" s="1130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1130"/>
      <c r="U731" s="1130"/>
      <c r="V731" s="1130"/>
      <c r="W731" s="1130"/>
      <c r="X731" s="8"/>
      <c r="Y731" s="8"/>
      <c r="Z731" s="8"/>
      <c r="AA731" s="8"/>
      <c r="AB731" s="8"/>
      <c r="AC731" s="8"/>
      <c r="AD731" s="1130"/>
    </row>
    <row r="732" spans="1:30" ht="15.75" customHeight="1" x14ac:dyDescent="0.2">
      <c r="A732" s="8"/>
      <c r="B732" s="8"/>
      <c r="C732" s="8"/>
      <c r="D732" s="8"/>
      <c r="E732" s="8"/>
      <c r="F732" s="1130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1130"/>
      <c r="U732" s="1130"/>
      <c r="V732" s="1130"/>
      <c r="W732" s="1130"/>
      <c r="X732" s="8"/>
      <c r="Y732" s="8"/>
      <c r="Z732" s="8"/>
      <c r="AA732" s="8"/>
      <c r="AB732" s="8"/>
      <c r="AC732" s="8"/>
      <c r="AD732" s="1130"/>
    </row>
    <row r="733" spans="1:30" ht="15.75" customHeight="1" x14ac:dyDescent="0.2">
      <c r="A733" s="8"/>
      <c r="B733" s="8"/>
      <c r="C733" s="8"/>
      <c r="D733" s="8"/>
      <c r="E733" s="8"/>
      <c r="F733" s="1130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1130"/>
      <c r="U733" s="1130"/>
      <c r="V733" s="1130"/>
      <c r="W733" s="1130"/>
      <c r="X733" s="8"/>
      <c r="Y733" s="8"/>
      <c r="Z733" s="8"/>
      <c r="AA733" s="8"/>
      <c r="AB733" s="8"/>
      <c r="AC733" s="8"/>
      <c r="AD733" s="1130"/>
    </row>
    <row r="734" spans="1:30" ht="15.75" customHeight="1" x14ac:dyDescent="0.2">
      <c r="A734" s="8"/>
      <c r="B734" s="8"/>
      <c r="C734" s="8"/>
      <c r="D734" s="8"/>
      <c r="E734" s="8"/>
      <c r="F734" s="1130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1130"/>
      <c r="U734" s="1130"/>
      <c r="V734" s="1130"/>
      <c r="W734" s="1130"/>
      <c r="X734" s="8"/>
      <c r="Y734" s="8"/>
      <c r="Z734" s="8"/>
      <c r="AA734" s="8"/>
      <c r="AB734" s="8"/>
      <c r="AC734" s="8"/>
      <c r="AD734" s="1130"/>
    </row>
    <row r="735" spans="1:30" ht="15.75" customHeight="1" x14ac:dyDescent="0.2">
      <c r="A735" s="8"/>
      <c r="B735" s="8"/>
      <c r="C735" s="8"/>
      <c r="D735" s="8"/>
      <c r="E735" s="8"/>
      <c r="F735" s="1130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1130"/>
      <c r="U735" s="1130"/>
      <c r="V735" s="1130"/>
      <c r="W735" s="1130"/>
      <c r="X735" s="8"/>
      <c r="Y735" s="8"/>
      <c r="Z735" s="8"/>
      <c r="AA735" s="8"/>
      <c r="AB735" s="8"/>
      <c r="AC735" s="8"/>
      <c r="AD735" s="1130"/>
    </row>
    <row r="736" spans="1:30" ht="15.75" customHeight="1" x14ac:dyDescent="0.2">
      <c r="A736" s="8"/>
      <c r="B736" s="8"/>
      <c r="C736" s="8"/>
      <c r="D736" s="8"/>
      <c r="E736" s="8"/>
      <c r="F736" s="1130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1130"/>
      <c r="U736" s="1130"/>
      <c r="V736" s="1130"/>
      <c r="W736" s="1130"/>
      <c r="X736" s="8"/>
      <c r="Y736" s="8"/>
      <c r="Z736" s="8"/>
      <c r="AA736" s="8"/>
      <c r="AB736" s="8"/>
      <c r="AC736" s="8"/>
      <c r="AD736" s="1130"/>
    </row>
    <row r="737" spans="1:30" ht="15.75" customHeight="1" x14ac:dyDescent="0.2">
      <c r="A737" s="8"/>
      <c r="B737" s="8"/>
      <c r="C737" s="8"/>
      <c r="D737" s="8"/>
      <c r="E737" s="8"/>
      <c r="F737" s="1130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1130"/>
      <c r="U737" s="1130"/>
      <c r="V737" s="1130"/>
      <c r="W737" s="1130"/>
      <c r="X737" s="8"/>
      <c r="Y737" s="8"/>
      <c r="Z737" s="8"/>
      <c r="AA737" s="8"/>
      <c r="AB737" s="8"/>
      <c r="AC737" s="8"/>
      <c r="AD737" s="1130"/>
    </row>
    <row r="738" spans="1:30" ht="15.75" customHeight="1" x14ac:dyDescent="0.2">
      <c r="A738" s="8"/>
      <c r="B738" s="8"/>
      <c r="C738" s="8"/>
      <c r="D738" s="8"/>
      <c r="E738" s="8"/>
      <c r="F738" s="1130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1130"/>
      <c r="U738" s="1130"/>
      <c r="V738" s="1130"/>
      <c r="W738" s="1130"/>
      <c r="X738" s="8"/>
      <c r="Y738" s="8"/>
      <c r="Z738" s="8"/>
      <c r="AA738" s="8"/>
      <c r="AB738" s="8"/>
      <c r="AC738" s="8"/>
      <c r="AD738" s="1130"/>
    </row>
    <row r="739" spans="1:30" ht="15.75" customHeight="1" x14ac:dyDescent="0.2">
      <c r="A739" s="8"/>
      <c r="B739" s="8"/>
      <c r="C739" s="8"/>
      <c r="D739" s="8"/>
      <c r="E739" s="8"/>
      <c r="F739" s="1130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1130"/>
      <c r="U739" s="1130"/>
      <c r="V739" s="1130"/>
      <c r="W739" s="1130"/>
      <c r="X739" s="8"/>
      <c r="Y739" s="8"/>
      <c r="Z739" s="8"/>
      <c r="AA739" s="8"/>
      <c r="AB739" s="8"/>
      <c r="AC739" s="8"/>
      <c r="AD739" s="1130"/>
    </row>
    <row r="740" spans="1:30" ht="15.75" customHeight="1" x14ac:dyDescent="0.2">
      <c r="A740" s="8"/>
      <c r="B740" s="8"/>
      <c r="C740" s="8"/>
      <c r="D740" s="8"/>
      <c r="E740" s="8"/>
      <c r="F740" s="1130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1130"/>
      <c r="U740" s="1130"/>
      <c r="V740" s="1130"/>
      <c r="W740" s="1130"/>
      <c r="X740" s="8"/>
      <c r="Y740" s="8"/>
      <c r="Z740" s="8"/>
      <c r="AA740" s="8"/>
      <c r="AB740" s="8"/>
      <c r="AC740" s="8"/>
      <c r="AD740" s="1130"/>
    </row>
    <row r="741" spans="1:30" ht="15.75" customHeight="1" x14ac:dyDescent="0.2">
      <c r="A741" s="8"/>
      <c r="B741" s="8"/>
      <c r="C741" s="8"/>
      <c r="D741" s="8"/>
      <c r="E741" s="8"/>
      <c r="F741" s="1130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1130"/>
      <c r="U741" s="1130"/>
      <c r="V741" s="1130"/>
      <c r="W741" s="1130"/>
      <c r="X741" s="8"/>
      <c r="Y741" s="8"/>
      <c r="Z741" s="8"/>
      <c r="AA741" s="8"/>
      <c r="AB741" s="8"/>
      <c r="AC741" s="8"/>
      <c r="AD741" s="1130"/>
    </row>
    <row r="742" spans="1:30" ht="15.75" customHeight="1" x14ac:dyDescent="0.2">
      <c r="A742" s="8"/>
      <c r="B742" s="8"/>
      <c r="C742" s="8"/>
      <c r="D742" s="8"/>
      <c r="E742" s="8"/>
      <c r="F742" s="1130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1130"/>
      <c r="U742" s="1130"/>
      <c r="V742" s="1130"/>
      <c r="W742" s="1130"/>
      <c r="X742" s="8"/>
      <c r="Y742" s="8"/>
      <c r="Z742" s="8"/>
      <c r="AA742" s="8"/>
      <c r="AB742" s="8"/>
      <c r="AC742" s="8"/>
      <c r="AD742" s="1130"/>
    </row>
    <row r="743" spans="1:30" ht="15.75" customHeight="1" x14ac:dyDescent="0.2">
      <c r="A743" s="8"/>
      <c r="B743" s="8"/>
      <c r="C743" s="8"/>
      <c r="D743" s="8"/>
      <c r="E743" s="8"/>
      <c r="F743" s="1130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1130"/>
      <c r="U743" s="1130"/>
      <c r="V743" s="1130"/>
      <c r="W743" s="1130"/>
      <c r="X743" s="8"/>
      <c r="Y743" s="8"/>
      <c r="Z743" s="8"/>
      <c r="AA743" s="8"/>
      <c r="AB743" s="8"/>
      <c r="AC743" s="8"/>
      <c r="AD743" s="1130"/>
    </row>
    <row r="744" spans="1:30" ht="15.75" customHeight="1" x14ac:dyDescent="0.2">
      <c r="A744" s="8"/>
      <c r="B744" s="8"/>
      <c r="C744" s="8"/>
      <c r="D744" s="8"/>
      <c r="E744" s="8"/>
      <c r="F744" s="1130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1130"/>
      <c r="U744" s="1130"/>
      <c r="V744" s="1130"/>
      <c r="W744" s="1130"/>
      <c r="X744" s="8"/>
      <c r="Y744" s="8"/>
      <c r="Z744" s="8"/>
      <c r="AA744" s="8"/>
      <c r="AB744" s="8"/>
      <c r="AC744" s="8"/>
      <c r="AD744" s="1130"/>
    </row>
    <row r="745" spans="1:30" ht="15.75" customHeight="1" x14ac:dyDescent="0.2">
      <c r="A745" s="8"/>
      <c r="B745" s="8"/>
      <c r="C745" s="8"/>
      <c r="D745" s="8"/>
      <c r="E745" s="8"/>
      <c r="F745" s="1130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1130"/>
      <c r="U745" s="1130"/>
      <c r="V745" s="1130"/>
      <c r="W745" s="1130"/>
      <c r="X745" s="8"/>
      <c r="Y745" s="8"/>
      <c r="Z745" s="8"/>
      <c r="AA745" s="8"/>
      <c r="AB745" s="8"/>
      <c r="AC745" s="8"/>
      <c r="AD745" s="1130"/>
    </row>
    <row r="746" spans="1:30" ht="15.75" customHeight="1" x14ac:dyDescent="0.2">
      <c r="A746" s="8"/>
      <c r="B746" s="8"/>
      <c r="C746" s="8"/>
      <c r="D746" s="8"/>
      <c r="E746" s="8"/>
      <c r="F746" s="1130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1130"/>
      <c r="U746" s="1130"/>
      <c r="V746" s="1130"/>
      <c r="W746" s="1130"/>
      <c r="X746" s="8"/>
      <c r="Y746" s="8"/>
      <c r="Z746" s="8"/>
      <c r="AA746" s="8"/>
      <c r="AB746" s="8"/>
      <c r="AC746" s="8"/>
      <c r="AD746" s="1130"/>
    </row>
    <row r="747" spans="1:30" ht="15.75" customHeight="1" x14ac:dyDescent="0.2">
      <c r="A747" s="8"/>
      <c r="B747" s="8"/>
      <c r="C747" s="8"/>
      <c r="D747" s="8"/>
      <c r="E747" s="8"/>
      <c r="F747" s="1130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1130"/>
      <c r="U747" s="1130"/>
      <c r="V747" s="1130"/>
      <c r="W747" s="1130"/>
      <c r="X747" s="8"/>
      <c r="Y747" s="8"/>
      <c r="Z747" s="8"/>
      <c r="AA747" s="8"/>
      <c r="AB747" s="8"/>
      <c r="AC747" s="8"/>
      <c r="AD747" s="1130"/>
    </row>
    <row r="748" spans="1:30" ht="15.75" customHeight="1" x14ac:dyDescent="0.2">
      <c r="A748" s="8"/>
      <c r="B748" s="8"/>
      <c r="C748" s="8"/>
      <c r="D748" s="8"/>
      <c r="E748" s="8"/>
      <c r="F748" s="1130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1130"/>
      <c r="U748" s="1130"/>
      <c r="V748" s="1130"/>
      <c r="W748" s="1130"/>
      <c r="X748" s="8"/>
      <c r="Y748" s="8"/>
      <c r="Z748" s="8"/>
      <c r="AA748" s="8"/>
      <c r="AB748" s="8"/>
      <c r="AC748" s="8"/>
      <c r="AD748" s="1130"/>
    </row>
    <row r="749" spans="1:30" ht="15.75" customHeight="1" x14ac:dyDescent="0.2">
      <c r="A749" s="8"/>
      <c r="B749" s="8"/>
      <c r="C749" s="8"/>
      <c r="D749" s="8"/>
      <c r="E749" s="8"/>
      <c r="F749" s="1130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1130"/>
      <c r="U749" s="1130"/>
      <c r="V749" s="1130"/>
      <c r="W749" s="1130"/>
      <c r="X749" s="8"/>
      <c r="Y749" s="8"/>
      <c r="Z749" s="8"/>
      <c r="AA749" s="8"/>
      <c r="AB749" s="8"/>
      <c r="AC749" s="8"/>
      <c r="AD749" s="1130"/>
    </row>
    <row r="750" spans="1:30" ht="15.75" customHeight="1" x14ac:dyDescent="0.2">
      <c r="A750" s="8"/>
      <c r="B750" s="8"/>
      <c r="C750" s="8"/>
      <c r="D750" s="8"/>
      <c r="E750" s="8"/>
      <c r="F750" s="1130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1130"/>
      <c r="U750" s="1130"/>
      <c r="V750" s="1130"/>
      <c r="W750" s="1130"/>
      <c r="X750" s="8"/>
      <c r="Y750" s="8"/>
      <c r="Z750" s="8"/>
      <c r="AA750" s="8"/>
      <c r="AB750" s="8"/>
      <c r="AC750" s="8"/>
      <c r="AD750" s="1130"/>
    </row>
    <row r="751" spans="1:30" ht="15.75" customHeight="1" x14ac:dyDescent="0.2">
      <c r="A751" s="8"/>
      <c r="B751" s="8"/>
      <c r="C751" s="8"/>
      <c r="D751" s="8"/>
      <c r="E751" s="8"/>
      <c r="F751" s="1130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1130"/>
      <c r="U751" s="1130"/>
      <c r="V751" s="1130"/>
      <c r="W751" s="1130"/>
      <c r="X751" s="8"/>
      <c r="Y751" s="8"/>
      <c r="Z751" s="8"/>
      <c r="AA751" s="8"/>
      <c r="AB751" s="8"/>
      <c r="AC751" s="8"/>
      <c r="AD751" s="1130"/>
    </row>
    <row r="752" spans="1:30" ht="15.75" customHeight="1" x14ac:dyDescent="0.2">
      <c r="A752" s="8"/>
      <c r="B752" s="8"/>
      <c r="C752" s="8"/>
      <c r="D752" s="8"/>
      <c r="E752" s="8"/>
      <c r="F752" s="1130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1130"/>
      <c r="U752" s="1130"/>
      <c r="V752" s="1130"/>
      <c r="W752" s="1130"/>
      <c r="X752" s="8"/>
      <c r="Y752" s="8"/>
      <c r="Z752" s="8"/>
      <c r="AA752" s="8"/>
      <c r="AB752" s="8"/>
      <c r="AC752" s="8"/>
      <c r="AD752" s="1130"/>
    </row>
    <row r="753" spans="1:30" ht="15.75" customHeight="1" x14ac:dyDescent="0.2">
      <c r="A753" s="8"/>
      <c r="B753" s="8"/>
      <c r="C753" s="8"/>
      <c r="D753" s="8"/>
      <c r="E753" s="8"/>
      <c r="F753" s="1130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1130"/>
      <c r="U753" s="1130"/>
      <c r="V753" s="1130"/>
      <c r="W753" s="1130"/>
      <c r="X753" s="8"/>
      <c r="Y753" s="8"/>
      <c r="Z753" s="8"/>
      <c r="AA753" s="8"/>
      <c r="AB753" s="8"/>
      <c r="AC753" s="8"/>
      <c r="AD753" s="1130"/>
    </row>
    <row r="754" spans="1:30" ht="15.75" customHeight="1" x14ac:dyDescent="0.2">
      <c r="A754" s="8"/>
      <c r="B754" s="8"/>
      <c r="C754" s="8"/>
      <c r="D754" s="8"/>
      <c r="E754" s="8"/>
      <c r="F754" s="1130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1130"/>
      <c r="U754" s="1130"/>
      <c r="V754" s="1130"/>
      <c r="W754" s="1130"/>
      <c r="X754" s="8"/>
      <c r="Y754" s="8"/>
      <c r="Z754" s="8"/>
      <c r="AA754" s="8"/>
      <c r="AB754" s="8"/>
      <c r="AC754" s="8"/>
      <c r="AD754" s="1130"/>
    </row>
    <row r="755" spans="1:30" ht="15.75" customHeight="1" x14ac:dyDescent="0.2">
      <c r="A755" s="8"/>
      <c r="B755" s="8"/>
      <c r="C755" s="8"/>
      <c r="D755" s="8"/>
      <c r="E755" s="8"/>
      <c r="F755" s="1130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1130"/>
      <c r="U755" s="1130"/>
      <c r="V755" s="1130"/>
      <c r="W755" s="1130"/>
      <c r="X755" s="8"/>
      <c r="Y755" s="8"/>
      <c r="Z755" s="8"/>
      <c r="AA755" s="8"/>
      <c r="AB755" s="8"/>
      <c r="AC755" s="8"/>
      <c r="AD755" s="1130"/>
    </row>
    <row r="756" spans="1:30" ht="15.75" customHeight="1" x14ac:dyDescent="0.2">
      <c r="A756" s="8"/>
      <c r="B756" s="8"/>
      <c r="C756" s="8"/>
      <c r="D756" s="8"/>
      <c r="E756" s="8"/>
      <c r="F756" s="1130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1130"/>
      <c r="U756" s="1130"/>
      <c r="V756" s="1130"/>
      <c r="W756" s="1130"/>
      <c r="X756" s="8"/>
      <c r="Y756" s="8"/>
      <c r="Z756" s="8"/>
      <c r="AA756" s="8"/>
      <c r="AB756" s="8"/>
      <c r="AC756" s="8"/>
      <c r="AD756" s="1130"/>
    </row>
    <row r="757" spans="1:30" ht="15.75" customHeight="1" x14ac:dyDescent="0.2">
      <c r="A757" s="8"/>
      <c r="B757" s="8"/>
      <c r="C757" s="8"/>
      <c r="D757" s="8"/>
      <c r="E757" s="8"/>
      <c r="F757" s="1130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1130"/>
      <c r="U757" s="1130"/>
      <c r="V757" s="1130"/>
      <c r="W757" s="1130"/>
      <c r="X757" s="8"/>
      <c r="Y757" s="8"/>
      <c r="Z757" s="8"/>
      <c r="AA757" s="8"/>
      <c r="AB757" s="8"/>
      <c r="AC757" s="8"/>
      <c r="AD757" s="1130"/>
    </row>
    <row r="758" spans="1:30" ht="15.75" customHeight="1" x14ac:dyDescent="0.2">
      <c r="A758" s="8"/>
      <c r="B758" s="8"/>
      <c r="C758" s="8"/>
      <c r="D758" s="8"/>
      <c r="E758" s="8"/>
      <c r="F758" s="1130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1130"/>
      <c r="U758" s="1130"/>
      <c r="V758" s="1130"/>
      <c r="W758" s="1130"/>
      <c r="X758" s="8"/>
      <c r="Y758" s="8"/>
      <c r="Z758" s="8"/>
      <c r="AA758" s="8"/>
      <c r="AB758" s="8"/>
      <c r="AC758" s="8"/>
      <c r="AD758" s="1130"/>
    </row>
    <row r="759" spans="1:30" ht="15.75" customHeight="1" x14ac:dyDescent="0.2">
      <c r="A759" s="8"/>
      <c r="B759" s="8"/>
      <c r="C759" s="8"/>
      <c r="D759" s="8"/>
      <c r="E759" s="8"/>
      <c r="F759" s="1130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1130"/>
      <c r="U759" s="1130"/>
      <c r="V759" s="1130"/>
      <c r="W759" s="1130"/>
      <c r="X759" s="8"/>
      <c r="Y759" s="8"/>
      <c r="Z759" s="8"/>
      <c r="AA759" s="8"/>
      <c r="AB759" s="8"/>
      <c r="AC759" s="8"/>
      <c r="AD759" s="1130"/>
    </row>
    <row r="760" spans="1:30" ht="15.75" customHeight="1" x14ac:dyDescent="0.2">
      <c r="A760" s="8"/>
      <c r="B760" s="8"/>
      <c r="C760" s="8"/>
      <c r="D760" s="8"/>
      <c r="E760" s="8"/>
      <c r="F760" s="1130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1130"/>
      <c r="U760" s="1130"/>
      <c r="V760" s="1130"/>
      <c r="W760" s="1130"/>
      <c r="X760" s="8"/>
      <c r="Y760" s="8"/>
      <c r="Z760" s="8"/>
      <c r="AA760" s="8"/>
      <c r="AB760" s="8"/>
      <c r="AC760" s="8"/>
      <c r="AD760" s="1130"/>
    </row>
    <row r="761" spans="1:30" ht="15.75" customHeight="1" x14ac:dyDescent="0.2">
      <c r="A761" s="8"/>
      <c r="B761" s="8"/>
      <c r="C761" s="8"/>
      <c r="D761" s="8"/>
      <c r="E761" s="8"/>
      <c r="F761" s="1130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1130"/>
      <c r="U761" s="1130"/>
      <c r="V761" s="1130"/>
      <c r="W761" s="1130"/>
      <c r="X761" s="8"/>
      <c r="Y761" s="8"/>
      <c r="Z761" s="8"/>
      <c r="AA761" s="8"/>
      <c r="AB761" s="8"/>
      <c r="AC761" s="8"/>
      <c r="AD761" s="1130"/>
    </row>
    <row r="762" spans="1:30" ht="15.75" customHeight="1" x14ac:dyDescent="0.2">
      <c r="A762" s="8"/>
      <c r="B762" s="8"/>
      <c r="C762" s="8"/>
      <c r="D762" s="8"/>
      <c r="E762" s="8"/>
      <c r="F762" s="1130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1130"/>
      <c r="U762" s="1130"/>
      <c r="V762" s="1130"/>
      <c r="W762" s="1130"/>
      <c r="X762" s="8"/>
      <c r="Y762" s="8"/>
      <c r="Z762" s="8"/>
      <c r="AA762" s="8"/>
      <c r="AB762" s="8"/>
      <c r="AC762" s="8"/>
      <c r="AD762" s="1130"/>
    </row>
    <row r="763" spans="1:30" ht="15.75" customHeight="1" x14ac:dyDescent="0.2">
      <c r="A763" s="8"/>
      <c r="B763" s="8"/>
      <c r="C763" s="8"/>
      <c r="D763" s="8"/>
      <c r="E763" s="8"/>
      <c r="F763" s="1130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1130"/>
      <c r="U763" s="1130"/>
      <c r="V763" s="1130"/>
      <c r="W763" s="1130"/>
      <c r="X763" s="8"/>
      <c r="Y763" s="8"/>
      <c r="Z763" s="8"/>
      <c r="AA763" s="8"/>
      <c r="AB763" s="8"/>
      <c r="AC763" s="8"/>
      <c r="AD763" s="1130"/>
    </row>
    <row r="764" spans="1:30" ht="15.75" customHeight="1" x14ac:dyDescent="0.2">
      <c r="A764" s="8"/>
      <c r="B764" s="8"/>
      <c r="C764" s="8"/>
      <c r="D764" s="8"/>
      <c r="E764" s="8"/>
      <c r="F764" s="1130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1130"/>
      <c r="U764" s="1130"/>
      <c r="V764" s="1130"/>
      <c r="W764" s="1130"/>
      <c r="X764" s="8"/>
      <c r="Y764" s="8"/>
      <c r="Z764" s="8"/>
      <c r="AA764" s="8"/>
      <c r="AB764" s="8"/>
      <c r="AC764" s="8"/>
      <c r="AD764" s="1130"/>
    </row>
    <row r="765" spans="1:30" ht="15.75" customHeight="1" x14ac:dyDescent="0.2">
      <c r="A765" s="8"/>
      <c r="B765" s="8"/>
      <c r="C765" s="8"/>
      <c r="D765" s="8"/>
      <c r="E765" s="8"/>
      <c r="F765" s="1130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1130"/>
      <c r="U765" s="1130"/>
      <c r="V765" s="1130"/>
      <c r="W765" s="1130"/>
      <c r="X765" s="8"/>
      <c r="Y765" s="8"/>
      <c r="Z765" s="8"/>
      <c r="AA765" s="8"/>
      <c r="AB765" s="8"/>
      <c r="AC765" s="8"/>
      <c r="AD765" s="1130"/>
    </row>
    <row r="766" spans="1:30" ht="15.75" customHeight="1" x14ac:dyDescent="0.2">
      <c r="A766" s="8"/>
      <c r="B766" s="8"/>
      <c r="C766" s="8"/>
      <c r="D766" s="8"/>
      <c r="E766" s="8"/>
      <c r="F766" s="1130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1130"/>
      <c r="U766" s="1130"/>
      <c r="V766" s="1130"/>
      <c r="W766" s="1130"/>
      <c r="X766" s="8"/>
      <c r="Y766" s="8"/>
      <c r="Z766" s="8"/>
      <c r="AA766" s="8"/>
      <c r="AB766" s="8"/>
      <c r="AC766" s="8"/>
      <c r="AD766" s="1130"/>
    </row>
    <row r="767" spans="1:30" ht="15.75" customHeight="1" x14ac:dyDescent="0.2">
      <c r="A767" s="8"/>
      <c r="B767" s="8"/>
      <c r="C767" s="8"/>
      <c r="D767" s="8"/>
      <c r="E767" s="8"/>
      <c r="F767" s="1130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1130"/>
      <c r="U767" s="1130"/>
      <c r="V767" s="1130"/>
      <c r="W767" s="1130"/>
      <c r="X767" s="8"/>
      <c r="Y767" s="8"/>
      <c r="Z767" s="8"/>
      <c r="AA767" s="8"/>
      <c r="AB767" s="8"/>
      <c r="AC767" s="8"/>
      <c r="AD767" s="1130"/>
    </row>
    <row r="768" spans="1:30" ht="15.75" customHeight="1" x14ac:dyDescent="0.2">
      <c r="A768" s="8"/>
      <c r="B768" s="8"/>
      <c r="C768" s="8"/>
      <c r="D768" s="8"/>
      <c r="E768" s="8"/>
      <c r="F768" s="1130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1130"/>
      <c r="U768" s="1130"/>
      <c r="V768" s="1130"/>
      <c r="W768" s="1130"/>
      <c r="X768" s="8"/>
      <c r="Y768" s="8"/>
      <c r="Z768" s="8"/>
      <c r="AA768" s="8"/>
      <c r="AB768" s="8"/>
      <c r="AC768" s="8"/>
      <c r="AD768" s="1130"/>
    </row>
    <row r="769" spans="1:30" ht="15.75" customHeight="1" x14ac:dyDescent="0.2">
      <c r="A769" s="8"/>
      <c r="B769" s="8"/>
      <c r="C769" s="8"/>
      <c r="D769" s="8"/>
      <c r="E769" s="8"/>
      <c r="F769" s="1130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1130"/>
      <c r="U769" s="1130"/>
      <c r="V769" s="1130"/>
      <c r="W769" s="1130"/>
      <c r="X769" s="8"/>
      <c r="Y769" s="8"/>
      <c r="Z769" s="8"/>
      <c r="AA769" s="8"/>
      <c r="AB769" s="8"/>
      <c r="AC769" s="8"/>
      <c r="AD769" s="1130"/>
    </row>
    <row r="770" spans="1:30" ht="15.75" customHeight="1" x14ac:dyDescent="0.2">
      <c r="A770" s="8"/>
      <c r="B770" s="8"/>
      <c r="C770" s="8"/>
      <c r="D770" s="8"/>
      <c r="E770" s="8"/>
      <c r="F770" s="1130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1130"/>
      <c r="U770" s="1130"/>
      <c r="V770" s="1130"/>
      <c r="W770" s="1130"/>
      <c r="X770" s="8"/>
      <c r="Y770" s="8"/>
      <c r="Z770" s="8"/>
      <c r="AA770" s="8"/>
      <c r="AB770" s="8"/>
      <c r="AC770" s="8"/>
      <c r="AD770" s="1130"/>
    </row>
    <row r="771" spans="1:30" ht="15.75" customHeight="1" x14ac:dyDescent="0.2">
      <c r="A771" s="8"/>
      <c r="B771" s="8"/>
      <c r="C771" s="8"/>
      <c r="D771" s="8"/>
      <c r="E771" s="8"/>
      <c r="F771" s="1130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1130"/>
      <c r="U771" s="1130"/>
      <c r="V771" s="1130"/>
      <c r="W771" s="1130"/>
      <c r="X771" s="8"/>
      <c r="Y771" s="8"/>
      <c r="Z771" s="8"/>
      <c r="AA771" s="8"/>
      <c r="AB771" s="8"/>
      <c r="AC771" s="8"/>
      <c r="AD771" s="1130"/>
    </row>
    <row r="772" spans="1:30" ht="15.75" customHeight="1" x14ac:dyDescent="0.2">
      <c r="A772" s="8"/>
      <c r="B772" s="8"/>
      <c r="C772" s="8"/>
      <c r="D772" s="8"/>
      <c r="E772" s="8"/>
      <c r="F772" s="1130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1130"/>
      <c r="U772" s="1130"/>
      <c r="V772" s="1130"/>
      <c r="W772" s="1130"/>
      <c r="X772" s="8"/>
      <c r="Y772" s="8"/>
      <c r="Z772" s="8"/>
      <c r="AA772" s="8"/>
      <c r="AB772" s="8"/>
      <c r="AC772" s="8"/>
      <c r="AD772" s="1130"/>
    </row>
    <row r="773" spans="1:30" ht="15.75" customHeight="1" x14ac:dyDescent="0.2">
      <c r="A773" s="8"/>
      <c r="B773" s="8"/>
      <c r="C773" s="8"/>
      <c r="D773" s="8"/>
      <c r="E773" s="8"/>
      <c r="F773" s="1130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1130"/>
      <c r="U773" s="1130"/>
      <c r="V773" s="1130"/>
      <c r="W773" s="1130"/>
      <c r="X773" s="8"/>
      <c r="Y773" s="8"/>
      <c r="Z773" s="8"/>
      <c r="AA773" s="8"/>
      <c r="AB773" s="8"/>
      <c r="AC773" s="8"/>
      <c r="AD773" s="1130"/>
    </row>
    <row r="774" spans="1:30" ht="15.75" customHeight="1" x14ac:dyDescent="0.2">
      <c r="A774" s="8"/>
      <c r="B774" s="8"/>
      <c r="C774" s="8"/>
      <c r="D774" s="8"/>
      <c r="E774" s="8"/>
      <c r="F774" s="1130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1130"/>
      <c r="U774" s="1130"/>
      <c r="V774" s="1130"/>
      <c r="W774" s="1130"/>
      <c r="X774" s="8"/>
      <c r="Y774" s="8"/>
      <c r="Z774" s="8"/>
      <c r="AA774" s="8"/>
      <c r="AB774" s="8"/>
      <c r="AC774" s="8"/>
      <c r="AD774" s="1130"/>
    </row>
    <row r="775" spans="1:30" ht="15.75" customHeight="1" x14ac:dyDescent="0.2">
      <c r="A775" s="8"/>
      <c r="B775" s="8"/>
      <c r="C775" s="8"/>
      <c r="D775" s="8"/>
      <c r="E775" s="8"/>
      <c r="F775" s="1130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1130"/>
      <c r="U775" s="1130"/>
      <c r="V775" s="1130"/>
      <c r="W775" s="1130"/>
      <c r="X775" s="8"/>
      <c r="Y775" s="8"/>
      <c r="Z775" s="8"/>
      <c r="AA775" s="8"/>
      <c r="AB775" s="8"/>
      <c r="AC775" s="8"/>
      <c r="AD775" s="1130"/>
    </row>
    <row r="776" spans="1:30" ht="15.75" customHeight="1" x14ac:dyDescent="0.2">
      <c r="A776" s="8"/>
      <c r="B776" s="8"/>
      <c r="C776" s="8"/>
      <c r="D776" s="8"/>
      <c r="E776" s="8"/>
      <c r="F776" s="1130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1130"/>
      <c r="U776" s="1130"/>
      <c r="V776" s="1130"/>
      <c r="W776" s="1130"/>
      <c r="X776" s="8"/>
      <c r="Y776" s="8"/>
      <c r="Z776" s="8"/>
      <c r="AA776" s="8"/>
      <c r="AB776" s="8"/>
      <c r="AC776" s="8"/>
      <c r="AD776" s="1130"/>
    </row>
    <row r="777" spans="1:30" ht="15.75" customHeight="1" x14ac:dyDescent="0.2">
      <c r="A777" s="8"/>
      <c r="B777" s="8"/>
      <c r="C777" s="8"/>
      <c r="D777" s="8"/>
      <c r="E777" s="8"/>
      <c r="F777" s="1130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1130"/>
      <c r="U777" s="1130"/>
      <c r="V777" s="1130"/>
      <c r="W777" s="1130"/>
      <c r="X777" s="8"/>
      <c r="Y777" s="8"/>
      <c r="Z777" s="8"/>
      <c r="AA777" s="8"/>
      <c r="AB777" s="8"/>
      <c r="AC777" s="8"/>
      <c r="AD777" s="1130"/>
    </row>
    <row r="778" spans="1:30" ht="15.75" customHeight="1" x14ac:dyDescent="0.2">
      <c r="A778" s="8"/>
      <c r="B778" s="8"/>
      <c r="C778" s="8"/>
      <c r="D778" s="8"/>
      <c r="E778" s="8"/>
      <c r="F778" s="1130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1130"/>
      <c r="U778" s="1130"/>
      <c r="V778" s="1130"/>
      <c r="W778" s="1130"/>
      <c r="X778" s="8"/>
      <c r="Y778" s="8"/>
      <c r="Z778" s="8"/>
      <c r="AA778" s="8"/>
      <c r="AB778" s="8"/>
      <c r="AC778" s="8"/>
      <c r="AD778" s="1130"/>
    </row>
    <row r="779" spans="1:30" ht="15.75" customHeight="1" x14ac:dyDescent="0.2">
      <c r="A779" s="8"/>
      <c r="B779" s="8"/>
      <c r="C779" s="8"/>
      <c r="D779" s="8"/>
      <c r="E779" s="8"/>
      <c r="F779" s="1130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1130"/>
      <c r="U779" s="1130"/>
      <c r="V779" s="1130"/>
      <c r="W779" s="1130"/>
      <c r="X779" s="8"/>
      <c r="Y779" s="8"/>
      <c r="Z779" s="8"/>
      <c r="AA779" s="8"/>
      <c r="AB779" s="8"/>
      <c r="AC779" s="8"/>
      <c r="AD779" s="1130"/>
    </row>
    <row r="780" spans="1:30" ht="15.75" customHeight="1" x14ac:dyDescent="0.2">
      <c r="A780" s="8"/>
      <c r="B780" s="8"/>
      <c r="C780" s="8"/>
      <c r="D780" s="8"/>
      <c r="E780" s="8"/>
      <c r="F780" s="1130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1130"/>
      <c r="U780" s="1130"/>
      <c r="V780" s="1130"/>
      <c r="W780" s="1130"/>
      <c r="X780" s="8"/>
      <c r="Y780" s="8"/>
      <c r="Z780" s="8"/>
      <c r="AA780" s="8"/>
      <c r="AB780" s="8"/>
      <c r="AC780" s="8"/>
      <c r="AD780" s="1130"/>
    </row>
    <row r="781" spans="1:30" ht="15.75" customHeight="1" x14ac:dyDescent="0.2">
      <c r="A781" s="8"/>
      <c r="B781" s="8"/>
      <c r="C781" s="8"/>
      <c r="D781" s="8"/>
      <c r="E781" s="8"/>
      <c r="F781" s="1130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1130"/>
      <c r="U781" s="1130"/>
      <c r="V781" s="1130"/>
      <c r="W781" s="1130"/>
      <c r="X781" s="8"/>
      <c r="Y781" s="8"/>
      <c r="Z781" s="8"/>
      <c r="AA781" s="8"/>
      <c r="AB781" s="8"/>
      <c r="AC781" s="8"/>
      <c r="AD781" s="1130"/>
    </row>
    <row r="782" spans="1:30" ht="15.75" customHeight="1" x14ac:dyDescent="0.2">
      <c r="A782" s="8"/>
      <c r="B782" s="8"/>
      <c r="C782" s="8"/>
      <c r="D782" s="8"/>
      <c r="E782" s="8"/>
      <c r="F782" s="1130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1130"/>
      <c r="U782" s="1130"/>
      <c r="V782" s="1130"/>
      <c r="W782" s="1130"/>
      <c r="X782" s="8"/>
      <c r="Y782" s="8"/>
      <c r="Z782" s="8"/>
      <c r="AA782" s="8"/>
      <c r="AB782" s="8"/>
      <c r="AC782" s="8"/>
      <c r="AD782" s="1130"/>
    </row>
    <row r="783" spans="1:30" ht="15.75" customHeight="1" x14ac:dyDescent="0.2">
      <c r="A783" s="8"/>
      <c r="B783" s="8"/>
      <c r="C783" s="8"/>
      <c r="D783" s="8"/>
      <c r="E783" s="8"/>
      <c r="F783" s="1130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1130"/>
      <c r="U783" s="1130"/>
      <c r="V783" s="1130"/>
      <c r="W783" s="1130"/>
      <c r="X783" s="8"/>
      <c r="Y783" s="8"/>
      <c r="Z783" s="8"/>
      <c r="AA783" s="8"/>
      <c r="AB783" s="8"/>
      <c r="AC783" s="8"/>
      <c r="AD783" s="1130"/>
    </row>
    <row r="784" spans="1:30" ht="15.75" customHeight="1" x14ac:dyDescent="0.2">
      <c r="A784" s="8"/>
      <c r="B784" s="8"/>
      <c r="C784" s="8"/>
      <c r="D784" s="8"/>
      <c r="E784" s="8"/>
      <c r="F784" s="1130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1130"/>
      <c r="U784" s="1130"/>
      <c r="V784" s="1130"/>
      <c r="W784" s="1130"/>
      <c r="X784" s="8"/>
      <c r="Y784" s="8"/>
      <c r="Z784" s="8"/>
      <c r="AA784" s="8"/>
      <c r="AB784" s="8"/>
      <c r="AC784" s="8"/>
      <c r="AD784" s="1130"/>
    </row>
    <row r="785" spans="1:30" ht="15.75" customHeight="1" x14ac:dyDescent="0.2">
      <c r="A785" s="8"/>
      <c r="B785" s="8"/>
      <c r="C785" s="8"/>
      <c r="D785" s="8"/>
      <c r="E785" s="8"/>
      <c r="F785" s="1130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1130"/>
      <c r="U785" s="1130"/>
      <c r="V785" s="1130"/>
      <c r="W785" s="1130"/>
      <c r="X785" s="8"/>
      <c r="Y785" s="8"/>
      <c r="Z785" s="8"/>
      <c r="AA785" s="8"/>
      <c r="AB785" s="8"/>
      <c r="AC785" s="8"/>
      <c r="AD785" s="1130"/>
    </row>
    <row r="786" spans="1:30" ht="15.75" customHeight="1" x14ac:dyDescent="0.2">
      <c r="A786" s="8"/>
      <c r="B786" s="8"/>
      <c r="C786" s="8"/>
      <c r="D786" s="8"/>
      <c r="E786" s="8"/>
      <c r="F786" s="1130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1130"/>
      <c r="U786" s="1130"/>
      <c r="V786" s="1130"/>
      <c r="W786" s="1130"/>
      <c r="X786" s="8"/>
      <c r="Y786" s="8"/>
      <c r="Z786" s="8"/>
      <c r="AA786" s="8"/>
      <c r="AB786" s="8"/>
      <c r="AC786" s="8"/>
      <c r="AD786" s="1130"/>
    </row>
    <row r="787" spans="1:30" ht="15.75" customHeight="1" x14ac:dyDescent="0.2">
      <c r="A787" s="8"/>
      <c r="B787" s="8"/>
      <c r="C787" s="8"/>
      <c r="D787" s="8"/>
      <c r="E787" s="8"/>
      <c r="F787" s="1130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1130"/>
      <c r="U787" s="1130"/>
      <c r="V787" s="1130"/>
      <c r="W787" s="1130"/>
      <c r="X787" s="8"/>
      <c r="Y787" s="8"/>
      <c r="Z787" s="8"/>
      <c r="AA787" s="8"/>
      <c r="AB787" s="8"/>
      <c r="AC787" s="8"/>
      <c r="AD787" s="1130"/>
    </row>
    <row r="788" spans="1:30" ht="15.75" customHeight="1" x14ac:dyDescent="0.2">
      <c r="A788" s="8"/>
      <c r="B788" s="8"/>
      <c r="C788" s="8"/>
      <c r="D788" s="8"/>
      <c r="E788" s="8"/>
      <c r="F788" s="1130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1130"/>
      <c r="U788" s="1130"/>
      <c r="V788" s="1130"/>
      <c r="W788" s="1130"/>
      <c r="X788" s="8"/>
      <c r="Y788" s="8"/>
      <c r="Z788" s="8"/>
      <c r="AA788" s="8"/>
      <c r="AB788" s="8"/>
      <c r="AC788" s="8"/>
      <c r="AD788" s="1130"/>
    </row>
    <row r="789" spans="1:30" ht="15.75" customHeight="1" x14ac:dyDescent="0.2">
      <c r="A789" s="8"/>
      <c r="B789" s="8"/>
      <c r="C789" s="8"/>
      <c r="D789" s="8"/>
      <c r="E789" s="8"/>
      <c r="F789" s="1130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1130"/>
      <c r="U789" s="1130"/>
      <c r="V789" s="1130"/>
      <c r="W789" s="1130"/>
      <c r="X789" s="8"/>
      <c r="Y789" s="8"/>
      <c r="Z789" s="8"/>
      <c r="AA789" s="8"/>
      <c r="AB789" s="8"/>
      <c r="AC789" s="8"/>
      <c r="AD789" s="1130"/>
    </row>
    <row r="790" spans="1:30" ht="15.75" customHeight="1" x14ac:dyDescent="0.2">
      <c r="A790" s="8"/>
      <c r="B790" s="8"/>
      <c r="C790" s="8"/>
      <c r="D790" s="8"/>
      <c r="E790" s="8"/>
      <c r="F790" s="1130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1130"/>
      <c r="U790" s="1130"/>
      <c r="V790" s="1130"/>
      <c r="W790" s="1130"/>
      <c r="X790" s="8"/>
      <c r="Y790" s="8"/>
      <c r="Z790" s="8"/>
      <c r="AA790" s="8"/>
      <c r="AB790" s="8"/>
      <c r="AC790" s="8"/>
      <c r="AD790" s="1130"/>
    </row>
    <row r="791" spans="1:30" ht="15.75" customHeight="1" x14ac:dyDescent="0.2">
      <c r="A791" s="8"/>
      <c r="B791" s="8"/>
      <c r="C791" s="8"/>
      <c r="D791" s="8"/>
      <c r="E791" s="8"/>
      <c r="F791" s="1130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1130"/>
      <c r="U791" s="1130"/>
      <c r="V791" s="1130"/>
      <c r="W791" s="1130"/>
      <c r="X791" s="8"/>
      <c r="Y791" s="8"/>
      <c r="Z791" s="8"/>
      <c r="AA791" s="8"/>
      <c r="AB791" s="8"/>
      <c r="AC791" s="8"/>
      <c r="AD791" s="1130"/>
    </row>
    <row r="792" spans="1:30" ht="15.75" customHeight="1" x14ac:dyDescent="0.2">
      <c r="A792" s="8"/>
      <c r="B792" s="8"/>
      <c r="C792" s="8"/>
      <c r="D792" s="8"/>
      <c r="E792" s="8"/>
      <c r="F792" s="1130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1130"/>
      <c r="U792" s="1130"/>
      <c r="V792" s="1130"/>
      <c r="W792" s="1130"/>
      <c r="X792" s="8"/>
      <c r="Y792" s="8"/>
      <c r="Z792" s="8"/>
      <c r="AA792" s="8"/>
      <c r="AB792" s="8"/>
      <c r="AC792" s="8"/>
      <c r="AD792" s="1130"/>
    </row>
    <row r="793" spans="1:30" ht="15.75" customHeight="1" x14ac:dyDescent="0.2">
      <c r="A793" s="8"/>
      <c r="B793" s="8"/>
      <c r="C793" s="8"/>
      <c r="D793" s="8"/>
      <c r="E793" s="8"/>
      <c r="F793" s="1130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1130"/>
      <c r="U793" s="1130"/>
      <c r="V793" s="1130"/>
      <c r="W793" s="1130"/>
      <c r="X793" s="8"/>
      <c r="Y793" s="8"/>
      <c r="Z793" s="8"/>
      <c r="AA793" s="8"/>
      <c r="AB793" s="8"/>
      <c r="AC793" s="8"/>
      <c r="AD793" s="1130"/>
    </row>
    <row r="794" spans="1:30" ht="15.75" customHeight="1" x14ac:dyDescent="0.2">
      <c r="A794" s="8"/>
      <c r="B794" s="8"/>
      <c r="C794" s="8"/>
      <c r="D794" s="8"/>
      <c r="E794" s="8"/>
      <c r="F794" s="1130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1130"/>
      <c r="U794" s="1130"/>
      <c r="V794" s="1130"/>
      <c r="W794" s="1130"/>
      <c r="X794" s="8"/>
      <c r="Y794" s="8"/>
      <c r="Z794" s="8"/>
      <c r="AA794" s="8"/>
      <c r="AB794" s="8"/>
      <c r="AC794" s="8"/>
      <c r="AD794" s="1130"/>
    </row>
    <row r="795" spans="1:30" ht="15.75" customHeight="1" x14ac:dyDescent="0.2">
      <c r="A795" s="8"/>
      <c r="B795" s="8"/>
      <c r="C795" s="8"/>
      <c r="D795" s="8"/>
      <c r="E795" s="8"/>
      <c r="F795" s="1130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1130"/>
      <c r="U795" s="1130"/>
      <c r="V795" s="1130"/>
      <c r="W795" s="1130"/>
      <c r="X795" s="8"/>
      <c r="Y795" s="8"/>
      <c r="Z795" s="8"/>
      <c r="AA795" s="8"/>
      <c r="AB795" s="8"/>
      <c r="AC795" s="8"/>
      <c r="AD795" s="1130"/>
    </row>
    <row r="796" spans="1:30" ht="15.75" customHeight="1" x14ac:dyDescent="0.2">
      <c r="A796" s="8"/>
      <c r="B796" s="8"/>
      <c r="C796" s="8"/>
      <c r="D796" s="8"/>
      <c r="E796" s="8"/>
      <c r="F796" s="1130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1130"/>
      <c r="U796" s="1130"/>
      <c r="V796" s="1130"/>
      <c r="W796" s="1130"/>
      <c r="X796" s="8"/>
      <c r="Y796" s="8"/>
      <c r="Z796" s="8"/>
      <c r="AA796" s="8"/>
      <c r="AB796" s="8"/>
      <c r="AC796" s="8"/>
      <c r="AD796" s="1130"/>
    </row>
    <row r="797" spans="1:30" ht="15.75" customHeight="1" x14ac:dyDescent="0.2">
      <c r="A797" s="8"/>
      <c r="B797" s="8"/>
      <c r="C797" s="8"/>
      <c r="D797" s="8"/>
      <c r="E797" s="8"/>
      <c r="F797" s="1130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1130"/>
      <c r="U797" s="1130"/>
      <c r="V797" s="1130"/>
      <c r="W797" s="1130"/>
      <c r="X797" s="8"/>
      <c r="Y797" s="8"/>
      <c r="Z797" s="8"/>
      <c r="AA797" s="8"/>
      <c r="AB797" s="8"/>
      <c r="AC797" s="8"/>
      <c r="AD797" s="1130"/>
    </row>
    <row r="798" spans="1:30" ht="15.75" customHeight="1" x14ac:dyDescent="0.2">
      <c r="A798" s="8"/>
      <c r="B798" s="8"/>
      <c r="C798" s="8"/>
      <c r="D798" s="8"/>
      <c r="E798" s="8"/>
      <c r="F798" s="1130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1130"/>
      <c r="U798" s="1130"/>
      <c r="V798" s="1130"/>
      <c r="W798" s="1130"/>
      <c r="X798" s="8"/>
      <c r="Y798" s="8"/>
      <c r="Z798" s="8"/>
      <c r="AA798" s="8"/>
      <c r="AB798" s="8"/>
      <c r="AC798" s="8"/>
      <c r="AD798" s="1130"/>
    </row>
    <row r="799" spans="1:30" ht="15.75" customHeight="1" x14ac:dyDescent="0.2">
      <c r="A799" s="8"/>
      <c r="B799" s="8"/>
      <c r="C799" s="8"/>
      <c r="D799" s="8"/>
      <c r="E799" s="8"/>
      <c r="F799" s="1130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1130"/>
      <c r="U799" s="1130"/>
      <c r="V799" s="1130"/>
      <c r="W799" s="1130"/>
      <c r="X799" s="8"/>
      <c r="Y799" s="8"/>
      <c r="Z799" s="8"/>
      <c r="AA799" s="8"/>
      <c r="AB799" s="8"/>
      <c r="AC799" s="8"/>
      <c r="AD799" s="1130"/>
    </row>
    <row r="800" spans="1:30" ht="15.75" customHeight="1" x14ac:dyDescent="0.2">
      <c r="A800" s="8"/>
      <c r="B800" s="8"/>
      <c r="C800" s="8"/>
      <c r="D800" s="8"/>
      <c r="E800" s="8"/>
      <c r="F800" s="1130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1130"/>
      <c r="U800" s="1130"/>
      <c r="V800" s="1130"/>
      <c r="W800" s="1130"/>
      <c r="X800" s="8"/>
      <c r="Y800" s="8"/>
      <c r="Z800" s="8"/>
      <c r="AA800" s="8"/>
      <c r="AB800" s="8"/>
      <c r="AC800" s="8"/>
      <c r="AD800" s="1130"/>
    </row>
    <row r="801" spans="1:30" ht="15.75" customHeight="1" x14ac:dyDescent="0.2">
      <c r="A801" s="8"/>
      <c r="B801" s="8"/>
      <c r="C801" s="8"/>
      <c r="D801" s="8"/>
      <c r="E801" s="8"/>
      <c r="F801" s="1130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1130"/>
      <c r="U801" s="1130"/>
      <c r="V801" s="1130"/>
      <c r="W801" s="1130"/>
      <c r="X801" s="8"/>
      <c r="Y801" s="8"/>
      <c r="Z801" s="8"/>
      <c r="AA801" s="8"/>
      <c r="AB801" s="8"/>
      <c r="AC801" s="8"/>
      <c r="AD801" s="1130"/>
    </row>
    <row r="802" spans="1:30" ht="15.75" customHeight="1" x14ac:dyDescent="0.2">
      <c r="A802" s="8"/>
      <c r="B802" s="8"/>
      <c r="C802" s="8"/>
      <c r="D802" s="8"/>
      <c r="E802" s="8"/>
      <c r="F802" s="1130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1130"/>
      <c r="U802" s="1130"/>
      <c r="V802" s="1130"/>
      <c r="W802" s="1130"/>
      <c r="X802" s="8"/>
      <c r="Y802" s="8"/>
      <c r="Z802" s="8"/>
      <c r="AA802" s="8"/>
      <c r="AB802" s="8"/>
      <c r="AC802" s="8"/>
      <c r="AD802" s="1130"/>
    </row>
    <row r="803" spans="1:30" ht="15.75" customHeight="1" x14ac:dyDescent="0.2">
      <c r="A803" s="8"/>
      <c r="B803" s="8"/>
      <c r="C803" s="8"/>
      <c r="D803" s="8"/>
      <c r="E803" s="8"/>
      <c r="F803" s="1130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1130"/>
      <c r="U803" s="1130"/>
      <c r="V803" s="1130"/>
      <c r="W803" s="1130"/>
      <c r="X803" s="8"/>
      <c r="Y803" s="8"/>
      <c r="Z803" s="8"/>
      <c r="AA803" s="8"/>
      <c r="AB803" s="8"/>
      <c r="AC803" s="8"/>
      <c r="AD803" s="1130"/>
    </row>
    <row r="804" spans="1:30" ht="15.75" customHeight="1" x14ac:dyDescent="0.2">
      <c r="A804" s="8"/>
      <c r="B804" s="8"/>
      <c r="C804" s="8"/>
      <c r="D804" s="8"/>
      <c r="E804" s="8"/>
      <c r="F804" s="1130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1130"/>
      <c r="U804" s="1130"/>
      <c r="V804" s="1130"/>
      <c r="W804" s="1130"/>
      <c r="X804" s="8"/>
      <c r="Y804" s="8"/>
      <c r="Z804" s="8"/>
      <c r="AA804" s="8"/>
      <c r="AB804" s="8"/>
      <c r="AC804" s="8"/>
      <c r="AD804" s="1130"/>
    </row>
    <row r="805" spans="1:30" ht="15.75" customHeight="1" x14ac:dyDescent="0.2">
      <c r="A805" s="8"/>
      <c r="B805" s="8"/>
      <c r="C805" s="8"/>
      <c r="D805" s="8"/>
      <c r="E805" s="8"/>
      <c r="F805" s="1130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1130"/>
      <c r="U805" s="1130"/>
      <c r="V805" s="1130"/>
      <c r="W805" s="1130"/>
      <c r="X805" s="8"/>
      <c r="Y805" s="8"/>
      <c r="Z805" s="8"/>
      <c r="AA805" s="8"/>
      <c r="AB805" s="8"/>
      <c r="AC805" s="8"/>
      <c r="AD805" s="1130"/>
    </row>
    <row r="806" spans="1:30" ht="15.75" customHeight="1" x14ac:dyDescent="0.2">
      <c r="A806" s="8"/>
      <c r="B806" s="8"/>
      <c r="C806" s="8"/>
      <c r="D806" s="8"/>
      <c r="E806" s="8"/>
      <c r="F806" s="1130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1130"/>
      <c r="U806" s="1130"/>
      <c r="V806" s="1130"/>
      <c r="W806" s="1130"/>
      <c r="X806" s="8"/>
      <c r="Y806" s="8"/>
      <c r="Z806" s="8"/>
      <c r="AA806" s="8"/>
      <c r="AB806" s="8"/>
      <c r="AC806" s="8"/>
      <c r="AD806" s="1130"/>
    </row>
    <row r="807" spans="1:30" ht="15.75" customHeight="1" x14ac:dyDescent="0.2">
      <c r="A807" s="8"/>
      <c r="B807" s="8"/>
      <c r="C807" s="8"/>
      <c r="D807" s="8"/>
      <c r="E807" s="8"/>
      <c r="F807" s="1130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1130"/>
      <c r="U807" s="1130"/>
      <c r="V807" s="1130"/>
      <c r="W807" s="1130"/>
      <c r="X807" s="8"/>
      <c r="Y807" s="8"/>
      <c r="Z807" s="8"/>
      <c r="AA807" s="8"/>
      <c r="AB807" s="8"/>
      <c r="AC807" s="8"/>
      <c r="AD807" s="1130"/>
    </row>
    <row r="808" spans="1:30" ht="15.75" customHeight="1" x14ac:dyDescent="0.2">
      <c r="A808" s="8"/>
      <c r="B808" s="8"/>
      <c r="C808" s="8"/>
      <c r="D808" s="8"/>
      <c r="E808" s="8"/>
      <c r="F808" s="1130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1130"/>
      <c r="U808" s="1130"/>
      <c r="V808" s="1130"/>
      <c r="W808" s="1130"/>
      <c r="X808" s="8"/>
      <c r="Y808" s="8"/>
      <c r="Z808" s="8"/>
      <c r="AA808" s="8"/>
      <c r="AB808" s="8"/>
      <c r="AC808" s="8"/>
      <c r="AD808" s="1130"/>
    </row>
    <row r="809" spans="1:30" ht="15.75" customHeight="1" x14ac:dyDescent="0.2">
      <c r="A809" s="8"/>
      <c r="B809" s="8"/>
      <c r="C809" s="8"/>
      <c r="D809" s="8"/>
      <c r="E809" s="8"/>
      <c r="F809" s="1130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1130"/>
      <c r="U809" s="1130"/>
      <c r="V809" s="1130"/>
      <c r="W809" s="1130"/>
      <c r="X809" s="8"/>
      <c r="Y809" s="8"/>
      <c r="Z809" s="8"/>
      <c r="AA809" s="8"/>
      <c r="AB809" s="8"/>
      <c r="AC809" s="8"/>
      <c r="AD809" s="1130"/>
    </row>
    <row r="810" spans="1:30" ht="15.75" customHeight="1" x14ac:dyDescent="0.2">
      <c r="A810" s="8"/>
      <c r="B810" s="8"/>
      <c r="C810" s="8"/>
      <c r="D810" s="8"/>
      <c r="E810" s="8"/>
      <c r="F810" s="1130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1130"/>
      <c r="U810" s="1130"/>
      <c r="V810" s="1130"/>
      <c r="W810" s="1130"/>
      <c r="X810" s="8"/>
      <c r="Y810" s="8"/>
      <c r="Z810" s="8"/>
      <c r="AA810" s="8"/>
      <c r="AB810" s="8"/>
      <c r="AC810" s="8"/>
      <c r="AD810" s="1130"/>
    </row>
    <row r="811" spans="1:30" ht="15.75" customHeight="1" x14ac:dyDescent="0.2">
      <c r="A811" s="8"/>
      <c r="B811" s="8"/>
      <c r="C811" s="8"/>
      <c r="D811" s="8"/>
      <c r="E811" s="8"/>
      <c r="F811" s="1130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1130"/>
      <c r="U811" s="1130"/>
      <c r="V811" s="1130"/>
      <c r="W811" s="1130"/>
      <c r="X811" s="8"/>
      <c r="Y811" s="8"/>
      <c r="Z811" s="8"/>
      <c r="AA811" s="8"/>
      <c r="AB811" s="8"/>
      <c r="AC811" s="8"/>
      <c r="AD811" s="1130"/>
    </row>
    <row r="812" spans="1:30" ht="15.75" customHeight="1" x14ac:dyDescent="0.2">
      <c r="A812" s="8"/>
      <c r="B812" s="8"/>
      <c r="C812" s="8"/>
      <c r="D812" s="8"/>
      <c r="E812" s="8"/>
      <c r="F812" s="1130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1130"/>
      <c r="U812" s="1130"/>
      <c r="V812" s="1130"/>
      <c r="W812" s="1130"/>
      <c r="X812" s="8"/>
      <c r="Y812" s="8"/>
      <c r="Z812" s="8"/>
      <c r="AA812" s="8"/>
      <c r="AB812" s="8"/>
      <c r="AC812" s="8"/>
      <c r="AD812" s="1130"/>
    </row>
    <row r="813" spans="1:30" ht="15.75" customHeight="1" x14ac:dyDescent="0.2">
      <c r="A813" s="8"/>
      <c r="B813" s="8"/>
      <c r="C813" s="8"/>
      <c r="D813" s="8"/>
      <c r="E813" s="8"/>
      <c r="F813" s="1130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1130"/>
      <c r="U813" s="1130"/>
      <c r="V813" s="1130"/>
      <c r="W813" s="1130"/>
      <c r="X813" s="8"/>
      <c r="Y813" s="8"/>
      <c r="Z813" s="8"/>
      <c r="AA813" s="8"/>
      <c r="AB813" s="8"/>
      <c r="AC813" s="8"/>
      <c r="AD813" s="1130"/>
    </row>
    <row r="814" spans="1:30" ht="15.75" customHeight="1" x14ac:dyDescent="0.2">
      <c r="A814" s="8"/>
      <c r="B814" s="8"/>
      <c r="C814" s="8"/>
      <c r="D814" s="8"/>
      <c r="E814" s="8"/>
      <c r="F814" s="1130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1130"/>
      <c r="U814" s="1130"/>
      <c r="V814" s="1130"/>
      <c r="W814" s="1130"/>
      <c r="X814" s="8"/>
      <c r="Y814" s="8"/>
      <c r="Z814" s="8"/>
      <c r="AA814" s="8"/>
      <c r="AB814" s="8"/>
      <c r="AC814" s="8"/>
      <c r="AD814" s="1130"/>
    </row>
    <row r="815" spans="1:30" ht="15.75" customHeight="1" x14ac:dyDescent="0.2">
      <c r="A815" s="8"/>
      <c r="B815" s="8"/>
      <c r="C815" s="8"/>
      <c r="D815" s="8"/>
      <c r="E815" s="8"/>
      <c r="F815" s="1130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1130"/>
      <c r="U815" s="1130"/>
      <c r="V815" s="1130"/>
      <c r="W815" s="1130"/>
      <c r="X815" s="8"/>
      <c r="Y815" s="8"/>
      <c r="Z815" s="8"/>
      <c r="AA815" s="8"/>
      <c r="AB815" s="8"/>
      <c r="AC815" s="8"/>
      <c r="AD815" s="1130"/>
    </row>
    <row r="816" spans="1:30" ht="15.75" customHeight="1" x14ac:dyDescent="0.2">
      <c r="A816" s="8"/>
      <c r="B816" s="8"/>
      <c r="C816" s="8"/>
      <c r="D816" s="8"/>
      <c r="E816" s="8"/>
      <c r="F816" s="1130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1130"/>
      <c r="U816" s="1130"/>
      <c r="V816" s="1130"/>
      <c r="W816" s="1130"/>
      <c r="X816" s="8"/>
      <c r="Y816" s="8"/>
      <c r="Z816" s="8"/>
      <c r="AA816" s="8"/>
      <c r="AB816" s="8"/>
      <c r="AC816" s="8"/>
      <c r="AD816" s="1130"/>
    </row>
    <row r="817" spans="1:30" ht="15.75" customHeight="1" x14ac:dyDescent="0.2">
      <c r="A817" s="8"/>
      <c r="B817" s="8"/>
      <c r="C817" s="8"/>
      <c r="D817" s="8"/>
      <c r="E817" s="8"/>
      <c r="F817" s="1130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1130"/>
      <c r="U817" s="1130"/>
      <c r="V817" s="1130"/>
      <c r="W817" s="1130"/>
      <c r="X817" s="8"/>
      <c r="Y817" s="8"/>
      <c r="Z817" s="8"/>
      <c r="AA817" s="8"/>
      <c r="AB817" s="8"/>
      <c r="AC817" s="8"/>
      <c r="AD817" s="1130"/>
    </row>
    <row r="818" spans="1:30" ht="15.75" customHeight="1" x14ac:dyDescent="0.2">
      <c r="A818" s="8"/>
      <c r="B818" s="8"/>
      <c r="C818" s="8"/>
      <c r="D818" s="8"/>
      <c r="E818" s="8"/>
      <c r="F818" s="1130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1130"/>
      <c r="U818" s="1130"/>
      <c r="V818" s="1130"/>
      <c r="W818" s="1130"/>
      <c r="X818" s="8"/>
      <c r="Y818" s="8"/>
      <c r="Z818" s="8"/>
      <c r="AA818" s="8"/>
      <c r="AB818" s="8"/>
      <c r="AC818" s="8"/>
      <c r="AD818" s="1130"/>
    </row>
    <row r="819" spans="1:30" ht="15.75" customHeight="1" x14ac:dyDescent="0.2">
      <c r="A819" s="8"/>
      <c r="B819" s="8"/>
      <c r="C819" s="8"/>
      <c r="D819" s="8"/>
      <c r="E819" s="8"/>
      <c r="F819" s="1130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1130"/>
      <c r="U819" s="1130"/>
      <c r="V819" s="1130"/>
      <c r="W819" s="1130"/>
      <c r="X819" s="8"/>
      <c r="Y819" s="8"/>
      <c r="Z819" s="8"/>
      <c r="AA819" s="8"/>
      <c r="AB819" s="8"/>
      <c r="AC819" s="8"/>
      <c r="AD819" s="1130"/>
    </row>
    <row r="820" spans="1:30" ht="15.75" customHeight="1" x14ac:dyDescent="0.2">
      <c r="A820" s="8"/>
      <c r="B820" s="8"/>
      <c r="C820" s="8"/>
      <c r="D820" s="8"/>
      <c r="E820" s="8"/>
      <c r="F820" s="1130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1130"/>
      <c r="U820" s="1130"/>
      <c r="V820" s="1130"/>
      <c r="W820" s="1130"/>
      <c r="X820" s="8"/>
      <c r="Y820" s="8"/>
      <c r="Z820" s="8"/>
      <c r="AA820" s="8"/>
      <c r="AB820" s="8"/>
      <c r="AC820" s="8"/>
      <c r="AD820" s="1130"/>
    </row>
    <row r="821" spans="1:30" ht="15.75" customHeight="1" x14ac:dyDescent="0.2">
      <c r="A821" s="8"/>
      <c r="B821" s="8"/>
      <c r="C821" s="8"/>
      <c r="D821" s="8"/>
      <c r="E821" s="8"/>
      <c r="F821" s="1130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1130"/>
      <c r="U821" s="1130"/>
      <c r="V821" s="1130"/>
      <c r="W821" s="1130"/>
      <c r="X821" s="8"/>
      <c r="Y821" s="8"/>
      <c r="Z821" s="8"/>
      <c r="AA821" s="8"/>
      <c r="AB821" s="8"/>
      <c r="AC821" s="8"/>
      <c r="AD821" s="1130"/>
    </row>
    <row r="822" spans="1:30" ht="15.75" customHeight="1" x14ac:dyDescent="0.2">
      <c r="A822" s="8"/>
      <c r="B822" s="8"/>
      <c r="C822" s="8"/>
      <c r="D822" s="8"/>
      <c r="E822" s="8"/>
      <c r="F822" s="1130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1130"/>
      <c r="U822" s="1130"/>
      <c r="V822" s="1130"/>
      <c r="W822" s="1130"/>
      <c r="X822" s="8"/>
      <c r="Y822" s="8"/>
      <c r="Z822" s="8"/>
      <c r="AA822" s="8"/>
      <c r="AB822" s="8"/>
      <c r="AC822" s="8"/>
      <c r="AD822" s="1130"/>
    </row>
    <row r="823" spans="1:30" ht="15.75" customHeight="1" x14ac:dyDescent="0.2">
      <c r="A823" s="8"/>
      <c r="B823" s="8"/>
      <c r="C823" s="8"/>
      <c r="D823" s="8"/>
      <c r="E823" s="8"/>
      <c r="F823" s="1130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1130"/>
      <c r="U823" s="1130"/>
      <c r="V823" s="1130"/>
      <c r="W823" s="1130"/>
      <c r="X823" s="8"/>
      <c r="Y823" s="8"/>
      <c r="Z823" s="8"/>
      <c r="AA823" s="8"/>
      <c r="AB823" s="8"/>
      <c r="AC823" s="8"/>
      <c r="AD823" s="1130"/>
    </row>
    <row r="824" spans="1:30" ht="15.75" customHeight="1" x14ac:dyDescent="0.2">
      <c r="A824" s="8"/>
      <c r="B824" s="8"/>
      <c r="C824" s="8"/>
      <c r="D824" s="8"/>
      <c r="E824" s="8"/>
      <c r="F824" s="1130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1130"/>
      <c r="U824" s="1130"/>
      <c r="V824" s="1130"/>
      <c r="W824" s="1130"/>
      <c r="X824" s="8"/>
      <c r="Y824" s="8"/>
      <c r="Z824" s="8"/>
      <c r="AA824" s="8"/>
      <c r="AB824" s="8"/>
      <c r="AC824" s="8"/>
      <c r="AD824" s="1130"/>
    </row>
    <row r="825" spans="1:30" ht="15.75" customHeight="1" x14ac:dyDescent="0.2">
      <c r="A825" s="8"/>
      <c r="B825" s="8"/>
      <c r="C825" s="8"/>
      <c r="D825" s="8"/>
      <c r="E825" s="8"/>
      <c r="F825" s="1130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1130"/>
      <c r="U825" s="1130"/>
      <c r="V825" s="1130"/>
      <c r="W825" s="1130"/>
      <c r="X825" s="8"/>
      <c r="Y825" s="8"/>
      <c r="Z825" s="8"/>
      <c r="AA825" s="8"/>
      <c r="AB825" s="8"/>
      <c r="AC825" s="8"/>
      <c r="AD825" s="1130"/>
    </row>
    <row r="826" spans="1:30" ht="15.75" customHeight="1" x14ac:dyDescent="0.2">
      <c r="A826" s="8"/>
      <c r="B826" s="8"/>
      <c r="C826" s="8"/>
      <c r="D826" s="8"/>
      <c r="E826" s="8"/>
      <c r="F826" s="1130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1130"/>
      <c r="U826" s="1130"/>
      <c r="V826" s="1130"/>
      <c r="W826" s="1130"/>
      <c r="X826" s="8"/>
      <c r="Y826" s="8"/>
      <c r="Z826" s="8"/>
      <c r="AA826" s="8"/>
      <c r="AB826" s="8"/>
      <c r="AC826" s="8"/>
      <c r="AD826" s="1130"/>
    </row>
    <row r="827" spans="1:30" ht="15.75" customHeight="1" x14ac:dyDescent="0.2">
      <c r="A827" s="8"/>
      <c r="B827" s="8"/>
      <c r="C827" s="8"/>
      <c r="D827" s="8"/>
      <c r="E827" s="8"/>
      <c r="F827" s="1130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1130"/>
      <c r="U827" s="1130"/>
      <c r="V827" s="1130"/>
      <c r="W827" s="1130"/>
      <c r="X827" s="8"/>
      <c r="Y827" s="8"/>
      <c r="Z827" s="8"/>
      <c r="AA827" s="8"/>
      <c r="AB827" s="8"/>
      <c r="AC827" s="8"/>
      <c r="AD827" s="1130"/>
    </row>
    <row r="828" spans="1:30" ht="15.75" customHeight="1" x14ac:dyDescent="0.2">
      <c r="A828" s="8"/>
      <c r="B828" s="8"/>
      <c r="C828" s="8"/>
      <c r="D828" s="8"/>
      <c r="E828" s="8"/>
      <c r="F828" s="1130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1130"/>
      <c r="U828" s="1130"/>
      <c r="V828" s="1130"/>
      <c r="W828" s="1130"/>
      <c r="X828" s="8"/>
      <c r="Y828" s="8"/>
      <c r="Z828" s="8"/>
      <c r="AA828" s="8"/>
      <c r="AB828" s="8"/>
      <c r="AC828" s="8"/>
      <c r="AD828" s="1130"/>
    </row>
    <row r="829" spans="1:30" ht="15.75" customHeight="1" x14ac:dyDescent="0.2">
      <c r="A829" s="8"/>
      <c r="B829" s="8"/>
      <c r="C829" s="8"/>
      <c r="D829" s="8"/>
      <c r="E829" s="8"/>
      <c r="F829" s="1130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1130"/>
      <c r="U829" s="1130"/>
      <c r="V829" s="1130"/>
      <c r="W829" s="1130"/>
      <c r="X829" s="8"/>
      <c r="Y829" s="8"/>
      <c r="Z829" s="8"/>
      <c r="AA829" s="8"/>
      <c r="AB829" s="8"/>
      <c r="AC829" s="8"/>
      <c r="AD829" s="1130"/>
    </row>
    <row r="830" spans="1:30" ht="15.75" customHeight="1" x14ac:dyDescent="0.2">
      <c r="A830" s="8"/>
      <c r="B830" s="8"/>
      <c r="C830" s="8"/>
      <c r="D830" s="8"/>
      <c r="E830" s="8"/>
      <c r="F830" s="1130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1130"/>
      <c r="U830" s="1130"/>
      <c r="V830" s="1130"/>
      <c r="W830" s="1130"/>
      <c r="X830" s="8"/>
      <c r="Y830" s="8"/>
      <c r="Z830" s="8"/>
      <c r="AA830" s="8"/>
      <c r="AB830" s="8"/>
      <c r="AC830" s="8"/>
      <c r="AD830" s="1130"/>
    </row>
    <row r="831" spans="1:30" ht="15.75" customHeight="1" x14ac:dyDescent="0.2">
      <c r="A831" s="8"/>
      <c r="B831" s="8"/>
      <c r="C831" s="8"/>
      <c r="D831" s="8"/>
      <c r="E831" s="8"/>
      <c r="F831" s="1130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1130"/>
      <c r="U831" s="1130"/>
      <c r="V831" s="1130"/>
      <c r="W831" s="1130"/>
      <c r="X831" s="8"/>
      <c r="Y831" s="8"/>
      <c r="Z831" s="8"/>
      <c r="AA831" s="8"/>
      <c r="AB831" s="8"/>
      <c r="AC831" s="8"/>
      <c r="AD831" s="1130"/>
    </row>
    <row r="832" spans="1:30" ht="15.75" customHeight="1" x14ac:dyDescent="0.2">
      <c r="A832" s="8"/>
      <c r="B832" s="8"/>
      <c r="C832" s="8"/>
      <c r="D832" s="8"/>
      <c r="E832" s="8"/>
      <c r="F832" s="1130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1130"/>
      <c r="U832" s="1130"/>
      <c r="V832" s="1130"/>
      <c r="W832" s="1130"/>
      <c r="X832" s="8"/>
      <c r="Y832" s="8"/>
      <c r="Z832" s="8"/>
      <c r="AA832" s="8"/>
      <c r="AB832" s="8"/>
      <c r="AC832" s="8"/>
      <c r="AD832" s="1130"/>
    </row>
    <row r="833" spans="1:30" ht="15.75" customHeight="1" x14ac:dyDescent="0.2">
      <c r="A833" s="8"/>
      <c r="B833" s="8"/>
      <c r="C833" s="8"/>
      <c r="D833" s="8"/>
      <c r="E833" s="8"/>
      <c r="F833" s="1130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1130"/>
      <c r="U833" s="1130"/>
      <c r="V833" s="1130"/>
      <c r="W833" s="1130"/>
      <c r="X833" s="8"/>
      <c r="Y833" s="8"/>
      <c r="Z833" s="8"/>
      <c r="AA833" s="8"/>
      <c r="AB833" s="8"/>
      <c r="AC833" s="8"/>
      <c r="AD833" s="1130"/>
    </row>
    <row r="834" spans="1:30" ht="15.75" customHeight="1" x14ac:dyDescent="0.2">
      <c r="A834" s="8"/>
      <c r="B834" s="8"/>
      <c r="C834" s="8"/>
      <c r="D834" s="8"/>
      <c r="E834" s="8"/>
      <c r="F834" s="1130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1130"/>
      <c r="U834" s="1130"/>
      <c r="V834" s="1130"/>
      <c r="W834" s="1130"/>
      <c r="X834" s="8"/>
      <c r="Y834" s="8"/>
      <c r="Z834" s="8"/>
      <c r="AA834" s="8"/>
      <c r="AB834" s="8"/>
      <c r="AC834" s="8"/>
      <c r="AD834" s="1130"/>
    </row>
    <row r="835" spans="1:30" ht="15.75" customHeight="1" x14ac:dyDescent="0.2">
      <c r="A835" s="8"/>
      <c r="B835" s="8"/>
      <c r="C835" s="8"/>
      <c r="D835" s="8"/>
      <c r="E835" s="8"/>
      <c r="F835" s="1130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1130"/>
      <c r="U835" s="1130"/>
      <c r="V835" s="1130"/>
      <c r="W835" s="1130"/>
      <c r="X835" s="8"/>
      <c r="Y835" s="8"/>
      <c r="Z835" s="8"/>
      <c r="AA835" s="8"/>
      <c r="AB835" s="8"/>
      <c r="AC835" s="8"/>
      <c r="AD835" s="1130"/>
    </row>
    <row r="836" spans="1:30" ht="15.75" customHeight="1" x14ac:dyDescent="0.2">
      <c r="A836" s="8"/>
      <c r="B836" s="8"/>
      <c r="C836" s="8"/>
      <c r="D836" s="8"/>
      <c r="E836" s="8"/>
      <c r="F836" s="1130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1130"/>
      <c r="U836" s="1130"/>
      <c r="V836" s="1130"/>
      <c r="W836" s="1130"/>
      <c r="X836" s="8"/>
      <c r="Y836" s="8"/>
      <c r="Z836" s="8"/>
      <c r="AA836" s="8"/>
      <c r="AB836" s="8"/>
      <c r="AC836" s="8"/>
      <c r="AD836" s="1130"/>
    </row>
    <row r="837" spans="1:30" ht="15.75" customHeight="1" x14ac:dyDescent="0.2">
      <c r="A837" s="8"/>
      <c r="B837" s="8"/>
      <c r="C837" s="8"/>
      <c r="D837" s="8"/>
      <c r="E837" s="8"/>
      <c r="F837" s="1130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1130"/>
      <c r="U837" s="1130"/>
      <c r="V837" s="1130"/>
      <c r="W837" s="1130"/>
      <c r="X837" s="8"/>
      <c r="Y837" s="8"/>
      <c r="Z837" s="8"/>
      <c r="AA837" s="8"/>
      <c r="AB837" s="8"/>
      <c r="AC837" s="8"/>
      <c r="AD837" s="1130"/>
    </row>
    <row r="838" spans="1:30" ht="15.75" customHeight="1" x14ac:dyDescent="0.2">
      <c r="A838" s="8"/>
      <c r="B838" s="8"/>
      <c r="C838" s="8"/>
      <c r="D838" s="8"/>
      <c r="E838" s="8"/>
      <c r="F838" s="1130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1130"/>
      <c r="U838" s="1130"/>
      <c r="V838" s="1130"/>
      <c r="W838" s="1130"/>
      <c r="X838" s="8"/>
      <c r="Y838" s="8"/>
      <c r="Z838" s="8"/>
      <c r="AA838" s="8"/>
      <c r="AB838" s="8"/>
      <c r="AC838" s="8"/>
      <c r="AD838" s="1130"/>
    </row>
    <row r="839" spans="1:30" ht="15.75" customHeight="1" x14ac:dyDescent="0.2">
      <c r="A839" s="8"/>
      <c r="B839" s="8"/>
      <c r="C839" s="8"/>
      <c r="D839" s="8"/>
      <c r="E839" s="8"/>
      <c r="F839" s="1130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1130"/>
      <c r="U839" s="1130"/>
      <c r="V839" s="1130"/>
      <c r="W839" s="1130"/>
      <c r="X839" s="8"/>
      <c r="Y839" s="8"/>
      <c r="Z839" s="8"/>
      <c r="AA839" s="8"/>
      <c r="AB839" s="8"/>
      <c r="AC839" s="8"/>
      <c r="AD839" s="1130"/>
    </row>
    <row r="840" spans="1:30" ht="15.75" customHeight="1" x14ac:dyDescent="0.2">
      <c r="A840" s="8"/>
      <c r="B840" s="8"/>
      <c r="C840" s="8"/>
      <c r="D840" s="8"/>
      <c r="E840" s="8"/>
      <c r="F840" s="1130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1130"/>
      <c r="U840" s="1130"/>
      <c r="V840" s="1130"/>
      <c r="W840" s="1130"/>
      <c r="X840" s="8"/>
      <c r="Y840" s="8"/>
      <c r="Z840" s="8"/>
      <c r="AA840" s="8"/>
      <c r="AB840" s="8"/>
      <c r="AC840" s="8"/>
      <c r="AD840" s="1130"/>
    </row>
    <row r="841" spans="1:30" ht="15.75" customHeight="1" x14ac:dyDescent="0.2">
      <c r="A841" s="8"/>
      <c r="B841" s="8"/>
      <c r="C841" s="8"/>
      <c r="D841" s="8"/>
      <c r="E841" s="8"/>
      <c r="F841" s="1130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1130"/>
      <c r="U841" s="1130"/>
      <c r="V841" s="1130"/>
      <c r="W841" s="1130"/>
      <c r="X841" s="8"/>
      <c r="Y841" s="8"/>
      <c r="Z841" s="8"/>
      <c r="AA841" s="8"/>
      <c r="AB841" s="8"/>
      <c r="AC841" s="8"/>
      <c r="AD841" s="1130"/>
    </row>
    <row r="842" spans="1:30" ht="15.75" customHeight="1" x14ac:dyDescent="0.2">
      <c r="A842" s="8"/>
      <c r="B842" s="8"/>
      <c r="C842" s="8"/>
      <c r="D842" s="8"/>
      <c r="E842" s="8"/>
      <c r="F842" s="1130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1130"/>
      <c r="U842" s="1130"/>
      <c r="V842" s="1130"/>
      <c r="W842" s="1130"/>
      <c r="X842" s="8"/>
      <c r="Y842" s="8"/>
      <c r="Z842" s="8"/>
      <c r="AA842" s="8"/>
      <c r="AB842" s="8"/>
      <c r="AC842" s="8"/>
      <c r="AD842" s="1130"/>
    </row>
    <row r="843" spans="1:30" ht="15.75" customHeight="1" x14ac:dyDescent="0.2">
      <c r="A843" s="8"/>
      <c r="B843" s="8"/>
      <c r="C843" s="8"/>
      <c r="D843" s="8"/>
      <c r="E843" s="8"/>
      <c r="F843" s="1130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1130"/>
      <c r="U843" s="1130"/>
      <c r="V843" s="1130"/>
      <c r="W843" s="1130"/>
      <c r="X843" s="8"/>
      <c r="Y843" s="8"/>
      <c r="Z843" s="8"/>
      <c r="AA843" s="8"/>
      <c r="AB843" s="8"/>
      <c r="AC843" s="8"/>
      <c r="AD843" s="1130"/>
    </row>
    <row r="844" spans="1:30" ht="15.75" customHeight="1" x14ac:dyDescent="0.2">
      <c r="A844" s="8"/>
      <c r="B844" s="8"/>
      <c r="C844" s="8"/>
      <c r="D844" s="8"/>
      <c r="E844" s="8"/>
      <c r="F844" s="1130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1130"/>
      <c r="U844" s="1130"/>
      <c r="V844" s="1130"/>
      <c r="W844" s="1130"/>
      <c r="X844" s="8"/>
      <c r="Y844" s="8"/>
      <c r="Z844" s="8"/>
      <c r="AA844" s="8"/>
      <c r="AB844" s="8"/>
      <c r="AC844" s="8"/>
      <c r="AD844" s="1130"/>
    </row>
    <row r="845" spans="1:30" ht="15.75" customHeight="1" x14ac:dyDescent="0.2">
      <c r="A845" s="8"/>
      <c r="B845" s="8"/>
      <c r="C845" s="8"/>
      <c r="D845" s="8"/>
      <c r="E845" s="8"/>
      <c r="F845" s="1130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1130"/>
      <c r="U845" s="1130"/>
      <c r="V845" s="1130"/>
      <c r="W845" s="1130"/>
      <c r="X845" s="8"/>
      <c r="Y845" s="8"/>
      <c r="Z845" s="8"/>
      <c r="AA845" s="8"/>
      <c r="AB845" s="8"/>
      <c r="AC845" s="8"/>
      <c r="AD845" s="1130"/>
    </row>
    <row r="846" spans="1:30" ht="15.75" customHeight="1" x14ac:dyDescent="0.2">
      <c r="A846" s="8"/>
      <c r="B846" s="8"/>
      <c r="C846" s="8"/>
      <c r="D846" s="8"/>
      <c r="E846" s="8"/>
      <c r="F846" s="1130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1130"/>
      <c r="U846" s="1130"/>
      <c r="V846" s="1130"/>
      <c r="W846" s="1130"/>
      <c r="X846" s="8"/>
      <c r="Y846" s="8"/>
      <c r="Z846" s="8"/>
      <c r="AA846" s="8"/>
      <c r="AB846" s="8"/>
      <c r="AC846" s="8"/>
      <c r="AD846" s="1130"/>
    </row>
    <row r="847" spans="1:30" ht="15.75" customHeight="1" x14ac:dyDescent="0.2">
      <c r="A847" s="8"/>
      <c r="B847" s="8"/>
      <c r="C847" s="8"/>
      <c r="D847" s="8"/>
      <c r="E847" s="8"/>
      <c r="F847" s="1130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1130"/>
      <c r="U847" s="1130"/>
      <c r="V847" s="1130"/>
      <c r="W847" s="1130"/>
      <c r="X847" s="8"/>
      <c r="Y847" s="8"/>
      <c r="Z847" s="8"/>
      <c r="AA847" s="8"/>
      <c r="AB847" s="8"/>
      <c r="AC847" s="8"/>
      <c r="AD847" s="1130"/>
    </row>
    <row r="848" spans="1:30" ht="15.75" customHeight="1" x14ac:dyDescent="0.2">
      <c r="A848" s="8"/>
      <c r="B848" s="8"/>
      <c r="C848" s="8"/>
      <c r="D848" s="8"/>
      <c r="E848" s="8"/>
      <c r="F848" s="1130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1130"/>
      <c r="U848" s="1130"/>
      <c r="V848" s="1130"/>
      <c r="W848" s="1130"/>
      <c r="X848" s="8"/>
      <c r="Y848" s="8"/>
      <c r="Z848" s="8"/>
      <c r="AA848" s="8"/>
      <c r="AB848" s="8"/>
      <c r="AC848" s="8"/>
      <c r="AD848" s="1130"/>
    </row>
    <row r="849" spans="1:30" ht="15.75" customHeight="1" x14ac:dyDescent="0.2">
      <c r="A849" s="8"/>
      <c r="B849" s="8"/>
      <c r="C849" s="8"/>
      <c r="D849" s="8"/>
      <c r="E849" s="8"/>
      <c r="F849" s="1130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1130"/>
      <c r="U849" s="1130"/>
      <c r="V849" s="1130"/>
      <c r="W849" s="1130"/>
      <c r="X849" s="8"/>
      <c r="Y849" s="8"/>
      <c r="Z849" s="8"/>
      <c r="AA849" s="8"/>
      <c r="AB849" s="8"/>
      <c r="AC849" s="8"/>
      <c r="AD849" s="1130"/>
    </row>
    <row r="850" spans="1:30" ht="15.75" customHeight="1" x14ac:dyDescent="0.2">
      <c r="A850" s="8"/>
      <c r="B850" s="8"/>
      <c r="C850" s="8"/>
      <c r="D850" s="8"/>
      <c r="E850" s="8"/>
      <c r="F850" s="1130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1130"/>
      <c r="U850" s="1130"/>
      <c r="V850" s="1130"/>
      <c r="W850" s="1130"/>
      <c r="X850" s="8"/>
      <c r="Y850" s="8"/>
      <c r="Z850" s="8"/>
      <c r="AA850" s="8"/>
      <c r="AB850" s="8"/>
      <c r="AC850" s="8"/>
      <c r="AD850" s="1130"/>
    </row>
    <row r="851" spans="1:30" ht="15.75" customHeight="1" x14ac:dyDescent="0.2">
      <c r="A851" s="8"/>
      <c r="B851" s="8"/>
      <c r="C851" s="8"/>
      <c r="D851" s="8"/>
      <c r="E851" s="8"/>
      <c r="F851" s="1130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1130"/>
      <c r="U851" s="1130"/>
      <c r="V851" s="1130"/>
      <c r="W851" s="1130"/>
      <c r="X851" s="8"/>
      <c r="Y851" s="8"/>
      <c r="Z851" s="8"/>
      <c r="AA851" s="8"/>
      <c r="AB851" s="8"/>
      <c r="AC851" s="8"/>
      <c r="AD851" s="1130"/>
    </row>
    <row r="852" spans="1:30" ht="15.75" customHeight="1" x14ac:dyDescent="0.2">
      <c r="A852" s="8"/>
      <c r="B852" s="8"/>
      <c r="C852" s="8"/>
      <c r="D852" s="8"/>
      <c r="E852" s="8"/>
      <c r="F852" s="1130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1130"/>
      <c r="U852" s="1130"/>
      <c r="V852" s="1130"/>
      <c r="W852" s="1130"/>
      <c r="X852" s="8"/>
      <c r="Y852" s="8"/>
      <c r="Z852" s="8"/>
      <c r="AA852" s="8"/>
      <c r="AB852" s="8"/>
      <c r="AC852" s="8"/>
      <c r="AD852" s="1130"/>
    </row>
    <row r="853" spans="1:30" ht="15.75" customHeight="1" x14ac:dyDescent="0.2">
      <c r="A853" s="8"/>
      <c r="B853" s="8"/>
      <c r="C853" s="8"/>
      <c r="D853" s="8"/>
      <c r="E853" s="8"/>
      <c r="F853" s="1130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1130"/>
      <c r="U853" s="1130"/>
      <c r="V853" s="1130"/>
      <c r="W853" s="1130"/>
      <c r="X853" s="8"/>
      <c r="Y853" s="8"/>
      <c r="Z853" s="8"/>
      <c r="AA853" s="8"/>
      <c r="AB853" s="8"/>
      <c r="AC853" s="8"/>
      <c r="AD853" s="1130"/>
    </row>
    <row r="854" spans="1:30" ht="15.75" customHeight="1" x14ac:dyDescent="0.2">
      <c r="A854" s="8"/>
      <c r="B854" s="8"/>
      <c r="C854" s="8"/>
      <c r="D854" s="8"/>
      <c r="E854" s="8"/>
      <c r="F854" s="1130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1130"/>
      <c r="U854" s="1130"/>
      <c r="V854" s="1130"/>
      <c r="W854" s="1130"/>
      <c r="X854" s="8"/>
      <c r="Y854" s="8"/>
      <c r="Z854" s="8"/>
      <c r="AA854" s="8"/>
      <c r="AB854" s="8"/>
      <c r="AC854" s="8"/>
      <c r="AD854" s="1130"/>
    </row>
    <row r="855" spans="1:30" ht="15.75" customHeight="1" x14ac:dyDescent="0.2">
      <c r="A855" s="8"/>
      <c r="B855" s="8"/>
      <c r="C855" s="8"/>
      <c r="D855" s="8"/>
      <c r="E855" s="8"/>
      <c r="F855" s="1130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1130"/>
      <c r="U855" s="1130"/>
      <c r="V855" s="1130"/>
      <c r="W855" s="1130"/>
      <c r="X855" s="8"/>
      <c r="Y855" s="8"/>
      <c r="Z855" s="8"/>
      <c r="AA855" s="8"/>
      <c r="AB855" s="8"/>
      <c r="AC855" s="8"/>
      <c r="AD855" s="1130"/>
    </row>
    <row r="856" spans="1:30" ht="15.75" customHeight="1" x14ac:dyDescent="0.2">
      <c r="A856" s="8"/>
      <c r="B856" s="8"/>
      <c r="C856" s="8"/>
      <c r="D856" s="8"/>
      <c r="E856" s="8"/>
      <c r="F856" s="1130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1130"/>
      <c r="U856" s="1130"/>
      <c r="V856" s="1130"/>
      <c r="W856" s="1130"/>
      <c r="X856" s="8"/>
      <c r="Y856" s="8"/>
      <c r="Z856" s="8"/>
      <c r="AA856" s="8"/>
      <c r="AB856" s="8"/>
      <c r="AC856" s="8"/>
      <c r="AD856" s="1130"/>
    </row>
    <row r="857" spans="1:30" ht="15.75" customHeight="1" x14ac:dyDescent="0.2">
      <c r="A857" s="8"/>
      <c r="B857" s="8"/>
      <c r="C857" s="8"/>
      <c r="D857" s="8"/>
      <c r="E857" s="8"/>
      <c r="F857" s="1130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1130"/>
      <c r="U857" s="1130"/>
      <c r="V857" s="1130"/>
      <c r="W857" s="1130"/>
      <c r="X857" s="8"/>
      <c r="Y857" s="8"/>
      <c r="Z857" s="8"/>
      <c r="AA857" s="8"/>
      <c r="AB857" s="8"/>
      <c r="AC857" s="8"/>
      <c r="AD857" s="1130"/>
    </row>
    <row r="858" spans="1:30" ht="15.75" customHeight="1" x14ac:dyDescent="0.2">
      <c r="A858" s="8"/>
      <c r="B858" s="8"/>
      <c r="C858" s="8"/>
      <c r="D858" s="8"/>
      <c r="E858" s="8"/>
      <c r="F858" s="1130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1130"/>
      <c r="U858" s="1130"/>
      <c r="V858" s="1130"/>
      <c r="W858" s="1130"/>
      <c r="X858" s="8"/>
      <c r="Y858" s="8"/>
      <c r="Z858" s="8"/>
      <c r="AA858" s="8"/>
      <c r="AB858" s="8"/>
      <c r="AC858" s="8"/>
      <c r="AD858" s="1130"/>
    </row>
    <row r="859" spans="1:30" ht="15.75" customHeight="1" x14ac:dyDescent="0.2">
      <c r="A859" s="8"/>
      <c r="B859" s="8"/>
      <c r="C859" s="8"/>
      <c r="D859" s="8"/>
      <c r="E859" s="8"/>
      <c r="F859" s="1130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1130"/>
      <c r="U859" s="1130"/>
      <c r="V859" s="1130"/>
      <c r="W859" s="1130"/>
      <c r="X859" s="8"/>
      <c r="Y859" s="8"/>
      <c r="Z859" s="8"/>
      <c r="AA859" s="8"/>
      <c r="AB859" s="8"/>
      <c r="AC859" s="8"/>
      <c r="AD859" s="1130"/>
    </row>
    <row r="860" spans="1:30" ht="15.75" customHeight="1" x14ac:dyDescent="0.2">
      <c r="A860" s="8"/>
      <c r="B860" s="8"/>
      <c r="C860" s="8"/>
      <c r="D860" s="8"/>
      <c r="E860" s="8"/>
      <c r="F860" s="1130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1130"/>
      <c r="U860" s="1130"/>
      <c r="V860" s="1130"/>
      <c r="W860" s="1130"/>
      <c r="X860" s="8"/>
      <c r="Y860" s="8"/>
      <c r="Z860" s="8"/>
      <c r="AA860" s="8"/>
      <c r="AB860" s="8"/>
      <c r="AC860" s="8"/>
      <c r="AD860" s="1130"/>
    </row>
    <row r="861" spans="1:30" ht="15.75" customHeight="1" x14ac:dyDescent="0.2">
      <c r="A861" s="8"/>
      <c r="B861" s="8"/>
      <c r="C861" s="8"/>
      <c r="D861" s="8"/>
      <c r="E861" s="8"/>
      <c r="F861" s="1130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1130"/>
      <c r="U861" s="1130"/>
      <c r="V861" s="1130"/>
      <c r="W861" s="1130"/>
      <c r="X861" s="8"/>
      <c r="Y861" s="8"/>
      <c r="Z861" s="8"/>
      <c r="AA861" s="8"/>
      <c r="AB861" s="8"/>
      <c r="AC861" s="8"/>
      <c r="AD861" s="1130"/>
    </row>
    <row r="862" spans="1:30" ht="15.75" customHeight="1" x14ac:dyDescent="0.2">
      <c r="A862" s="8"/>
      <c r="B862" s="8"/>
      <c r="C862" s="8"/>
      <c r="D862" s="8"/>
      <c r="E862" s="8"/>
      <c r="F862" s="1130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1130"/>
      <c r="U862" s="1130"/>
      <c r="V862" s="1130"/>
      <c r="W862" s="1130"/>
      <c r="X862" s="8"/>
      <c r="Y862" s="8"/>
      <c r="Z862" s="8"/>
      <c r="AA862" s="8"/>
      <c r="AB862" s="8"/>
      <c r="AC862" s="8"/>
      <c r="AD862" s="1130"/>
    </row>
    <row r="863" spans="1:30" ht="15.75" customHeight="1" x14ac:dyDescent="0.2">
      <c r="A863" s="8"/>
      <c r="B863" s="8"/>
      <c r="C863" s="8"/>
      <c r="D863" s="8"/>
      <c r="E863" s="8"/>
      <c r="F863" s="1130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1130"/>
      <c r="U863" s="1130"/>
      <c r="V863" s="1130"/>
      <c r="W863" s="1130"/>
      <c r="X863" s="8"/>
      <c r="Y863" s="8"/>
      <c r="Z863" s="8"/>
      <c r="AA863" s="8"/>
      <c r="AB863" s="8"/>
      <c r="AC863" s="8"/>
      <c r="AD863" s="1130"/>
    </row>
    <row r="864" spans="1:30" ht="15.75" customHeight="1" x14ac:dyDescent="0.2">
      <c r="A864" s="8"/>
      <c r="B864" s="8"/>
      <c r="C864" s="8"/>
      <c r="D864" s="8"/>
      <c r="E864" s="8"/>
      <c r="F864" s="1130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1130"/>
      <c r="U864" s="1130"/>
      <c r="V864" s="1130"/>
      <c r="W864" s="1130"/>
      <c r="X864" s="8"/>
      <c r="Y864" s="8"/>
      <c r="Z864" s="8"/>
      <c r="AA864" s="8"/>
      <c r="AB864" s="8"/>
      <c r="AC864" s="8"/>
      <c r="AD864" s="1130"/>
    </row>
    <row r="865" spans="1:30" ht="15.75" customHeight="1" x14ac:dyDescent="0.2">
      <c r="A865" s="8"/>
      <c r="B865" s="8"/>
      <c r="C865" s="8"/>
      <c r="D865" s="8"/>
      <c r="E865" s="8"/>
      <c r="F865" s="1130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1130"/>
      <c r="U865" s="1130"/>
      <c r="V865" s="1130"/>
      <c r="W865" s="1130"/>
      <c r="X865" s="8"/>
      <c r="Y865" s="8"/>
      <c r="Z865" s="8"/>
      <c r="AA865" s="8"/>
      <c r="AB865" s="8"/>
      <c r="AC865" s="8"/>
      <c r="AD865" s="1130"/>
    </row>
    <row r="866" spans="1:30" ht="15.75" customHeight="1" x14ac:dyDescent="0.2">
      <c r="A866" s="8"/>
      <c r="B866" s="8"/>
      <c r="C866" s="8"/>
      <c r="D866" s="8"/>
      <c r="E866" s="8"/>
      <c r="F866" s="1130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1130"/>
      <c r="U866" s="1130"/>
      <c r="V866" s="1130"/>
      <c r="W866" s="1130"/>
      <c r="X866" s="8"/>
      <c r="Y866" s="8"/>
      <c r="Z866" s="8"/>
      <c r="AA866" s="8"/>
      <c r="AB866" s="8"/>
      <c r="AC866" s="8"/>
      <c r="AD866" s="1130"/>
    </row>
    <row r="867" spans="1:30" ht="15.75" customHeight="1" x14ac:dyDescent="0.2">
      <c r="A867" s="8"/>
      <c r="B867" s="8"/>
      <c r="C867" s="8"/>
      <c r="D867" s="8"/>
      <c r="E867" s="8"/>
      <c r="F867" s="1130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1130"/>
      <c r="U867" s="1130"/>
      <c r="V867" s="1130"/>
      <c r="W867" s="1130"/>
      <c r="X867" s="8"/>
      <c r="Y867" s="8"/>
      <c r="Z867" s="8"/>
      <c r="AA867" s="8"/>
      <c r="AB867" s="8"/>
      <c r="AC867" s="8"/>
      <c r="AD867" s="1130"/>
    </row>
    <row r="868" spans="1:30" ht="15.75" customHeight="1" x14ac:dyDescent="0.2">
      <c r="A868" s="8"/>
      <c r="B868" s="8"/>
      <c r="C868" s="8"/>
      <c r="D868" s="8"/>
      <c r="E868" s="8"/>
      <c r="F868" s="1130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1130"/>
      <c r="U868" s="1130"/>
      <c r="V868" s="1130"/>
      <c r="W868" s="1130"/>
      <c r="X868" s="8"/>
      <c r="Y868" s="8"/>
      <c r="Z868" s="8"/>
      <c r="AA868" s="8"/>
      <c r="AB868" s="8"/>
      <c r="AC868" s="8"/>
      <c r="AD868" s="1130"/>
    </row>
    <row r="869" spans="1:30" ht="15.75" customHeight="1" x14ac:dyDescent="0.2">
      <c r="A869" s="8"/>
      <c r="B869" s="8"/>
      <c r="C869" s="8"/>
      <c r="D869" s="8"/>
      <c r="E869" s="8"/>
      <c r="F869" s="1130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1130"/>
      <c r="U869" s="1130"/>
      <c r="V869" s="1130"/>
      <c r="W869" s="1130"/>
      <c r="X869" s="8"/>
      <c r="Y869" s="8"/>
      <c r="Z869" s="8"/>
      <c r="AA869" s="8"/>
      <c r="AB869" s="8"/>
      <c r="AC869" s="8"/>
      <c r="AD869" s="1130"/>
    </row>
    <row r="870" spans="1:30" ht="15.75" customHeight="1" x14ac:dyDescent="0.2">
      <c r="A870" s="8"/>
      <c r="B870" s="8"/>
      <c r="C870" s="8"/>
      <c r="D870" s="8"/>
      <c r="E870" s="8"/>
      <c r="F870" s="1130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1130"/>
      <c r="U870" s="1130"/>
      <c r="V870" s="1130"/>
      <c r="W870" s="1130"/>
      <c r="X870" s="8"/>
      <c r="Y870" s="8"/>
      <c r="Z870" s="8"/>
      <c r="AA870" s="8"/>
      <c r="AB870" s="8"/>
      <c r="AC870" s="8"/>
      <c r="AD870" s="1130"/>
    </row>
    <row r="871" spans="1:30" ht="15.75" customHeight="1" x14ac:dyDescent="0.2">
      <c r="A871" s="8"/>
      <c r="B871" s="8"/>
      <c r="C871" s="8"/>
      <c r="D871" s="8"/>
      <c r="E871" s="8"/>
      <c r="F871" s="1130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1130"/>
      <c r="U871" s="1130"/>
      <c r="V871" s="1130"/>
      <c r="W871" s="1130"/>
      <c r="X871" s="8"/>
      <c r="Y871" s="8"/>
      <c r="Z871" s="8"/>
      <c r="AA871" s="8"/>
      <c r="AB871" s="8"/>
      <c r="AC871" s="8"/>
      <c r="AD871" s="1130"/>
    </row>
    <row r="872" spans="1:30" ht="15.75" customHeight="1" x14ac:dyDescent="0.2">
      <c r="A872" s="8"/>
      <c r="B872" s="8"/>
      <c r="C872" s="8"/>
      <c r="D872" s="8"/>
      <c r="E872" s="8"/>
      <c r="F872" s="1130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1130"/>
      <c r="U872" s="1130"/>
      <c r="V872" s="1130"/>
      <c r="W872" s="1130"/>
      <c r="X872" s="8"/>
      <c r="Y872" s="8"/>
      <c r="Z872" s="8"/>
      <c r="AA872" s="8"/>
      <c r="AB872" s="8"/>
      <c r="AC872" s="8"/>
      <c r="AD872" s="1130"/>
    </row>
    <row r="873" spans="1:30" ht="15.75" customHeight="1" x14ac:dyDescent="0.2">
      <c r="A873" s="8"/>
      <c r="B873" s="8"/>
      <c r="C873" s="8"/>
      <c r="D873" s="8"/>
      <c r="E873" s="8"/>
      <c r="F873" s="1130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1130"/>
      <c r="U873" s="1130"/>
      <c r="V873" s="1130"/>
      <c r="W873" s="1130"/>
      <c r="X873" s="8"/>
      <c r="Y873" s="8"/>
      <c r="Z873" s="8"/>
      <c r="AA873" s="8"/>
      <c r="AB873" s="8"/>
      <c r="AC873" s="8"/>
      <c r="AD873" s="1130"/>
    </row>
    <row r="874" spans="1:30" ht="15.75" customHeight="1" x14ac:dyDescent="0.2">
      <c r="A874" s="8"/>
      <c r="B874" s="8"/>
      <c r="C874" s="8"/>
      <c r="D874" s="8"/>
      <c r="E874" s="8"/>
      <c r="F874" s="1130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1130"/>
      <c r="U874" s="1130"/>
      <c r="V874" s="1130"/>
      <c r="W874" s="1130"/>
      <c r="X874" s="8"/>
      <c r="Y874" s="8"/>
      <c r="Z874" s="8"/>
      <c r="AA874" s="8"/>
      <c r="AB874" s="8"/>
      <c r="AC874" s="8"/>
      <c r="AD874" s="1130"/>
    </row>
    <row r="875" spans="1:30" ht="15.75" customHeight="1" x14ac:dyDescent="0.2">
      <c r="A875" s="8"/>
      <c r="B875" s="8"/>
      <c r="C875" s="8"/>
      <c r="D875" s="8"/>
      <c r="E875" s="8"/>
      <c r="F875" s="1130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1130"/>
      <c r="U875" s="1130"/>
      <c r="V875" s="1130"/>
      <c r="W875" s="1130"/>
      <c r="X875" s="8"/>
      <c r="Y875" s="8"/>
      <c r="Z875" s="8"/>
      <c r="AA875" s="8"/>
      <c r="AB875" s="8"/>
      <c r="AC875" s="8"/>
      <c r="AD875" s="1130"/>
    </row>
    <row r="876" spans="1:30" ht="15.75" customHeight="1" x14ac:dyDescent="0.2">
      <c r="A876" s="8"/>
      <c r="B876" s="8"/>
      <c r="C876" s="8"/>
      <c r="D876" s="8"/>
      <c r="E876" s="8"/>
      <c r="F876" s="1130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1130"/>
      <c r="U876" s="1130"/>
      <c r="V876" s="1130"/>
      <c r="W876" s="1130"/>
      <c r="X876" s="8"/>
      <c r="Y876" s="8"/>
      <c r="Z876" s="8"/>
      <c r="AA876" s="8"/>
      <c r="AB876" s="8"/>
      <c r="AC876" s="8"/>
      <c r="AD876" s="1130"/>
    </row>
    <row r="877" spans="1:30" ht="15.75" customHeight="1" x14ac:dyDescent="0.2">
      <c r="A877" s="8"/>
      <c r="B877" s="8"/>
      <c r="C877" s="8"/>
      <c r="D877" s="8"/>
      <c r="E877" s="8"/>
      <c r="F877" s="1130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1130"/>
      <c r="U877" s="1130"/>
      <c r="V877" s="1130"/>
      <c r="W877" s="1130"/>
      <c r="X877" s="8"/>
      <c r="Y877" s="8"/>
      <c r="Z877" s="8"/>
      <c r="AA877" s="8"/>
      <c r="AB877" s="8"/>
      <c r="AC877" s="8"/>
      <c r="AD877" s="1130"/>
    </row>
    <row r="878" spans="1:30" ht="15.75" customHeight="1" x14ac:dyDescent="0.2">
      <c r="A878" s="8"/>
      <c r="B878" s="8"/>
      <c r="C878" s="8"/>
      <c r="D878" s="8"/>
      <c r="E878" s="8"/>
      <c r="F878" s="1130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1130"/>
      <c r="U878" s="1130"/>
      <c r="V878" s="1130"/>
      <c r="W878" s="1130"/>
      <c r="X878" s="8"/>
      <c r="Y878" s="8"/>
      <c r="Z878" s="8"/>
      <c r="AA878" s="8"/>
      <c r="AB878" s="8"/>
      <c r="AC878" s="8"/>
      <c r="AD878" s="1130"/>
    </row>
    <row r="879" spans="1:30" ht="15.75" customHeight="1" x14ac:dyDescent="0.2">
      <c r="A879" s="8"/>
      <c r="B879" s="8"/>
      <c r="C879" s="8"/>
      <c r="D879" s="8"/>
      <c r="E879" s="8"/>
      <c r="F879" s="1130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1130"/>
      <c r="U879" s="1130"/>
      <c r="V879" s="1130"/>
      <c r="W879" s="1130"/>
      <c r="X879" s="8"/>
      <c r="Y879" s="8"/>
      <c r="Z879" s="8"/>
      <c r="AA879" s="8"/>
      <c r="AB879" s="8"/>
      <c r="AC879" s="8"/>
      <c r="AD879" s="1130"/>
    </row>
    <row r="880" spans="1:30" ht="15.75" customHeight="1" x14ac:dyDescent="0.2">
      <c r="A880" s="8"/>
      <c r="B880" s="8"/>
      <c r="C880" s="8"/>
      <c r="D880" s="8"/>
      <c r="E880" s="8"/>
      <c r="F880" s="1130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1130"/>
      <c r="U880" s="1130"/>
      <c r="V880" s="1130"/>
      <c r="W880" s="1130"/>
      <c r="X880" s="8"/>
      <c r="Y880" s="8"/>
      <c r="Z880" s="8"/>
      <c r="AA880" s="8"/>
      <c r="AB880" s="8"/>
      <c r="AC880" s="8"/>
      <c r="AD880" s="1130"/>
    </row>
    <row r="881" spans="1:30" ht="15.75" customHeight="1" x14ac:dyDescent="0.2">
      <c r="A881" s="8"/>
      <c r="B881" s="8"/>
      <c r="C881" s="8"/>
      <c r="D881" s="8"/>
      <c r="E881" s="8"/>
      <c r="F881" s="1130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1130"/>
      <c r="U881" s="1130"/>
      <c r="V881" s="1130"/>
      <c r="W881" s="1130"/>
      <c r="X881" s="8"/>
      <c r="Y881" s="8"/>
      <c r="Z881" s="8"/>
      <c r="AA881" s="8"/>
      <c r="AB881" s="8"/>
      <c r="AC881" s="8"/>
      <c r="AD881" s="1130"/>
    </row>
    <row r="882" spans="1:30" ht="15.75" customHeight="1" x14ac:dyDescent="0.2">
      <c r="A882" s="8"/>
      <c r="B882" s="8"/>
      <c r="C882" s="8"/>
      <c r="D882" s="8"/>
      <c r="E882" s="8"/>
      <c r="F882" s="1130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1130"/>
      <c r="U882" s="1130"/>
      <c r="V882" s="1130"/>
      <c r="W882" s="1130"/>
      <c r="X882" s="8"/>
      <c r="Y882" s="8"/>
      <c r="Z882" s="8"/>
      <c r="AA882" s="8"/>
      <c r="AB882" s="8"/>
      <c r="AC882" s="8"/>
      <c r="AD882" s="1130"/>
    </row>
    <row r="883" spans="1:30" ht="15.75" customHeight="1" x14ac:dyDescent="0.2">
      <c r="A883" s="8"/>
      <c r="B883" s="8"/>
      <c r="C883" s="8"/>
      <c r="D883" s="8"/>
      <c r="E883" s="8"/>
      <c r="F883" s="1130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1130"/>
      <c r="U883" s="1130"/>
      <c r="V883" s="1130"/>
      <c r="W883" s="1130"/>
      <c r="X883" s="8"/>
      <c r="Y883" s="8"/>
      <c r="Z883" s="8"/>
      <c r="AA883" s="8"/>
      <c r="AB883" s="8"/>
      <c r="AC883" s="8"/>
      <c r="AD883" s="1130"/>
    </row>
    <row r="884" spans="1:30" ht="15.75" customHeight="1" x14ac:dyDescent="0.2">
      <c r="A884" s="8"/>
      <c r="B884" s="8"/>
      <c r="C884" s="8"/>
      <c r="D884" s="8"/>
      <c r="E884" s="8"/>
      <c r="F884" s="1130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1130"/>
      <c r="U884" s="1130"/>
      <c r="V884" s="1130"/>
      <c r="W884" s="1130"/>
      <c r="X884" s="8"/>
      <c r="Y884" s="8"/>
      <c r="Z884" s="8"/>
      <c r="AA884" s="8"/>
      <c r="AB884" s="8"/>
      <c r="AC884" s="8"/>
      <c r="AD884" s="1130"/>
    </row>
    <row r="885" spans="1:30" ht="15.75" customHeight="1" x14ac:dyDescent="0.2">
      <c r="A885" s="8"/>
      <c r="B885" s="8"/>
      <c r="C885" s="8"/>
      <c r="D885" s="8"/>
      <c r="E885" s="8"/>
      <c r="F885" s="1130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1130"/>
      <c r="U885" s="1130"/>
      <c r="V885" s="1130"/>
      <c r="W885" s="1130"/>
      <c r="X885" s="8"/>
      <c r="Y885" s="8"/>
      <c r="Z885" s="8"/>
      <c r="AA885" s="8"/>
      <c r="AB885" s="8"/>
      <c r="AC885" s="8"/>
      <c r="AD885" s="1130"/>
    </row>
    <row r="886" spans="1:30" ht="15.75" customHeight="1" x14ac:dyDescent="0.2">
      <c r="A886" s="8"/>
      <c r="B886" s="8"/>
      <c r="C886" s="8"/>
      <c r="D886" s="8"/>
      <c r="E886" s="8"/>
      <c r="F886" s="1130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1130"/>
      <c r="U886" s="1130"/>
      <c r="V886" s="1130"/>
      <c r="W886" s="1130"/>
      <c r="X886" s="8"/>
      <c r="Y886" s="8"/>
      <c r="Z886" s="8"/>
      <c r="AA886" s="8"/>
      <c r="AB886" s="8"/>
      <c r="AC886" s="8"/>
      <c r="AD886" s="1130"/>
    </row>
    <row r="887" spans="1:30" ht="15.75" customHeight="1" x14ac:dyDescent="0.2">
      <c r="A887" s="8"/>
      <c r="B887" s="8"/>
      <c r="C887" s="8"/>
      <c r="D887" s="8"/>
      <c r="E887" s="8"/>
      <c r="F887" s="1130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1130"/>
      <c r="U887" s="1130"/>
      <c r="V887" s="1130"/>
      <c r="W887" s="1130"/>
      <c r="X887" s="8"/>
      <c r="Y887" s="8"/>
      <c r="Z887" s="8"/>
      <c r="AA887" s="8"/>
      <c r="AB887" s="8"/>
      <c r="AC887" s="8"/>
      <c r="AD887" s="1130"/>
    </row>
    <row r="888" spans="1:30" ht="15.75" customHeight="1" x14ac:dyDescent="0.2">
      <c r="A888" s="8"/>
      <c r="B888" s="8"/>
      <c r="C888" s="8"/>
      <c r="D888" s="8"/>
      <c r="E888" s="8"/>
      <c r="F888" s="1130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1130"/>
      <c r="U888" s="1130"/>
      <c r="V888" s="1130"/>
      <c r="W888" s="1130"/>
      <c r="X888" s="8"/>
      <c r="Y888" s="8"/>
      <c r="Z888" s="8"/>
      <c r="AA888" s="8"/>
      <c r="AB888" s="8"/>
      <c r="AC888" s="8"/>
      <c r="AD888" s="1130"/>
    </row>
    <row r="889" spans="1:30" ht="15.75" customHeight="1" x14ac:dyDescent="0.2">
      <c r="A889" s="8"/>
      <c r="B889" s="8"/>
      <c r="C889" s="8"/>
      <c r="D889" s="8"/>
      <c r="E889" s="8"/>
      <c r="F889" s="1130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1130"/>
      <c r="U889" s="1130"/>
      <c r="V889" s="1130"/>
      <c r="W889" s="1130"/>
      <c r="X889" s="8"/>
      <c r="Y889" s="8"/>
      <c r="Z889" s="8"/>
      <c r="AA889" s="8"/>
      <c r="AB889" s="8"/>
      <c r="AC889" s="8"/>
      <c r="AD889" s="1130"/>
    </row>
    <row r="890" spans="1:30" ht="15.75" customHeight="1" x14ac:dyDescent="0.2">
      <c r="A890" s="8"/>
      <c r="B890" s="8"/>
      <c r="C890" s="8"/>
      <c r="D890" s="8"/>
      <c r="E890" s="8"/>
      <c r="F890" s="1130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1130"/>
      <c r="U890" s="1130"/>
      <c r="V890" s="1130"/>
      <c r="W890" s="1130"/>
      <c r="X890" s="8"/>
      <c r="Y890" s="8"/>
      <c r="Z890" s="8"/>
      <c r="AA890" s="8"/>
      <c r="AB890" s="8"/>
      <c r="AC890" s="8"/>
      <c r="AD890" s="1130"/>
    </row>
    <row r="891" spans="1:30" ht="15.75" customHeight="1" x14ac:dyDescent="0.2">
      <c r="A891" s="8"/>
      <c r="B891" s="8"/>
      <c r="C891" s="8"/>
      <c r="D891" s="8"/>
      <c r="E891" s="8"/>
      <c r="F891" s="1130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1130"/>
      <c r="U891" s="1130"/>
      <c r="V891" s="1130"/>
      <c r="W891" s="1130"/>
      <c r="X891" s="8"/>
      <c r="Y891" s="8"/>
      <c r="Z891" s="8"/>
      <c r="AA891" s="8"/>
      <c r="AB891" s="8"/>
      <c r="AC891" s="8"/>
      <c r="AD891" s="1130"/>
    </row>
    <row r="892" spans="1:30" ht="15.75" customHeight="1" x14ac:dyDescent="0.2">
      <c r="A892" s="8"/>
      <c r="B892" s="8"/>
      <c r="C892" s="8"/>
      <c r="D892" s="8"/>
      <c r="E892" s="8"/>
      <c r="F892" s="1130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1130"/>
      <c r="U892" s="1130"/>
      <c r="V892" s="1130"/>
      <c r="W892" s="1130"/>
      <c r="X892" s="8"/>
      <c r="Y892" s="8"/>
      <c r="Z892" s="8"/>
      <c r="AA892" s="8"/>
      <c r="AB892" s="8"/>
      <c r="AC892" s="8"/>
      <c r="AD892" s="1130"/>
    </row>
    <row r="893" spans="1:30" ht="15.75" customHeight="1" x14ac:dyDescent="0.2">
      <c r="A893" s="8"/>
      <c r="B893" s="8"/>
      <c r="C893" s="8"/>
      <c r="D893" s="8"/>
      <c r="E893" s="8"/>
      <c r="F893" s="1130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1130"/>
      <c r="U893" s="1130"/>
      <c r="V893" s="1130"/>
      <c r="W893" s="1130"/>
      <c r="X893" s="8"/>
      <c r="Y893" s="8"/>
      <c r="Z893" s="8"/>
      <c r="AA893" s="8"/>
      <c r="AB893" s="8"/>
      <c r="AC893" s="8"/>
      <c r="AD893" s="1130"/>
    </row>
    <row r="894" spans="1:30" ht="15.75" customHeight="1" x14ac:dyDescent="0.2">
      <c r="A894" s="8"/>
      <c r="B894" s="8"/>
      <c r="C894" s="8"/>
      <c r="D894" s="8"/>
      <c r="E894" s="8"/>
      <c r="F894" s="1130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1130"/>
      <c r="U894" s="1130"/>
      <c r="V894" s="1130"/>
      <c r="W894" s="1130"/>
      <c r="X894" s="8"/>
      <c r="Y894" s="8"/>
      <c r="Z894" s="8"/>
      <c r="AA894" s="8"/>
      <c r="AB894" s="8"/>
      <c r="AC894" s="8"/>
      <c r="AD894" s="1130"/>
    </row>
    <row r="895" spans="1:30" ht="15.75" customHeight="1" x14ac:dyDescent="0.2">
      <c r="A895" s="8"/>
      <c r="B895" s="8"/>
      <c r="C895" s="8"/>
      <c r="D895" s="8"/>
      <c r="E895" s="8"/>
      <c r="F895" s="1130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1130"/>
      <c r="U895" s="1130"/>
      <c r="V895" s="1130"/>
      <c r="W895" s="1130"/>
      <c r="X895" s="8"/>
      <c r="Y895" s="8"/>
      <c r="Z895" s="8"/>
      <c r="AA895" s="8"/>
      <c r="AB895" s="8"/>
      <c r="AC895" s="8"/>
      <c r="AD895" s="1130"/>
    </row>
    <row r="896" spans="1:30" ht="15.75" customHeight="1" x14ac:dyDescent="0.2">
      <c r="A896" s="8"/>
      <c r="B896" s="8"/>
      <c r="C896" s="8"/>
      <c r="D896" s="8"/>
      <c r="E896" s="8"/>
      <c r="F896" s="1130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1130"/>
      <c r="U896" s="1130"/>
      <c r="V896" s="1130"/>
      <c r="W896" s="1130"/>
      <c r="X896" s="8"/>
      <c r="Y896" s="8"/>
      <c r="Z896" s="8"/>
      <c r="AA896" s="8"/>
      <c r="AB896" s="8"/>
      <c r="AC896" s="8"/>
      <c r="AD896" s="1130"/>
    </row>
    <row r="897" spans="1:30" ht="15.75" customHeight="1" x14ac:dyDescent="0.2">
      <c r="A897" s="8"/>
      <c r="B897" s="8"/>
      <c r="C897" s="8"/>
      <c r="D897" s="8"/>
      <c r="E897" s="8"/>
      <c r="F897" s="1130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1130"/>
      <c r="U897" s="1130"/>
      <c r="V897" s="1130"/>
      <c r="W897" s="1130"/>
      <c r="X897" s="8"/>
      <c r="Y897" s="8"/>
      <c r="Z897" s="8"/>
      <c r="AA897" s="8"/>
      <c r="AB897" s="8"/>
      <c r="AC897" s="8"/>
      <c r="AD897" s="1130"/>
    </row>
    <row r="898" spans="1:30" ht="15.75" customHeight="1" x14ac:dyDescent="0.2">
      <c r="A898" s="8"/>
      <c r="B898" s="8"/>
      <c r="C898" s="8"/>
      <c r="D898" s="8"/>
      <c r="E898" s="8"/>
      <c r="F898" s="1130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1130"/>
      <c r="U898" s="1130"/>
      <c r="V898" s="1130"/>
      <c r="W898" s="1130"/>
      <c r="X898" s="8"/>
      <c r="Y898" s="8"/>
      <c r="Z898" s="8"/>
      <c r="AA898" s="8"/>
      <c r="AB898" s="8"/>
      <c r="AC898" s="8"/>
      <c r="AD898" s="1130"/>
    </row>
    <row r="899" spans="1:30" ht="15.75" customHeight="1" x14ac:dyDescent="0.2">
      <c r="A899" s="8"/>
      <c r="B899" s="8"/>
      <c r="C899" s="8"/>
      <c r="D899" s="8"/>
      <c r="E899" s="8"/>
      <c r="F899" s="1130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1130"/>
      <c r="U899" s="1130"/>
      <c r="V899" s="1130"/>
      <c r="W899" s="1130"/>
      <c r="X899" s="8"/>
      <c r="Y899" s="8"/>
      <c r="Z899" s="8"/>
      <c r="AA899" s="8"/>
      <c r="AB899" s="8"/>
      <c r="AC899" s="8"/>
      <c r="AD899" s="1130"/>
    </row>
    <row r="900" spans="1:30" ht="15.75" customHeight="1" x14ac:dyDescent="0.2">
      <c r="A900" s="8"/>
      <c r="B900" s="8"/>
      <c r="C900" s="8"/>
      <c r="D900" s="8"/>
      <c r="E900" s="8"/>
      <c r="F900" s="1130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1130"/>
      <c r="U900" s="1130"/>
      <c r="V900" s="1130"/>
      <c r="W900" s="1130"/>
      <c r="X900" s="8"/>
      <c r="Y900" s="8"/>
      <c r="Z900" s="8"/>
      <c r="AA900" s="8"/>
      <c r="AB900" s="8"/>
      <c r="AC900" s="8"/>
      <c r="AD900" s="1130"/>
    </row>
    <row r="901" spans="1:30" ht="15.75" customHeight="1" x14ac:dyDescent="0.2">
      <c r="A901" s="8"/>
      <c r="B901" s="8"/>
      <c r="C901" s="8"/>
      <c r="D901" s="8"/>
      <c r="E901" s="8"/>
      <c r="F901" s="1130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1130"/>
      <c r="U901" s="1130"/>
      <c r="V901" s="1130"/>
      <c r="W901" s="1130"/>
      <c r="X901" s="8"/>
      <c r="Y901" s="8"/>
      <c r="Z901" s="8"/>
      <c r="AA901" s="8"/>
      <c r="AB901" s="8"/>
      <c r="AC901" s="8"/>
      <c r="AD901" s="1130"/>
    </row>
    <row r="902" spans="1:30" ht="15.75" customHeight="1" x14ac:dyDescent="0.2">
      <c r="A902" s="8"/>
      <c r="B902" s="8"/>
      <c r="C902" s="8"/>
      <c r="D902" s="8"/>
      <c r="E902" s="8"/>
      <c r="F902" s="1130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1130"/>
      <c r="U902" s="1130"/>
      <c r="V902" s="1130"/>
      <c r="W902" s="1130"/>
      <c r="X902" s="8"/>
      <c r="Y902" s="8"/>
      <c r="Z902" s="8"/>
      <c r="AA902" s="8"/>
      <c r="AB902" s="8"/>
      <c r="AC902" s="8"/>
      <c r="AD902" s="1130"/>
    </row>
    <row r="903" spans="1:30" ht="15.75" customHeight="1" x14ac:dyDescent="0.2">
      <c r="A903" s="8"/>
      <c r="B903" s="8"/>
      <c r="C903" s="8"/>
      <c r="D903" s="8"/>
      <c r="E903" s="8"/>
      <c r="F903" s="1130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1130"/>
      <c r="U903" s="1130"/>
      <c r="V903" s="1130"/>
      <c r="W903" s="1130"/>
      <c r="X903" s="8"/>
      <c r="Y903" s="8"/>
      <c r="Z903" s="8"/>
      <c r="AA903" s="8"/>
      <c r="AB903" s="8"/>
      <c r="AC903" s="8"/>
      <c r="AD903" s="1130"/>
    </row>
    <row r="904" spans="1:30" ht="15.75" customHeight="1" x14ac:dyDescent="0.2">
      <c r="A904" s="8"/>
      <c r="B904" s="8"/>
      <c r="C904" s="8"/>
      <c r="D904" s="8"/>
      <c r="E904" s="8"/>
      <c r="F904" s="1130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1130"/>
      <c r="U904" s="1130"/>
      <c r="V904" s="1130"/>
      <c r="W904" s="1130"/>
      <c r="X904" s="8"/>
      <c r="Y904" s="8"/>
      <c r="Z904" s="8"/>
      <c r="AA904" s="8"/>
      <c r="AB904" s="8"/>
      <c r="AC904" s="8"/>
      <c r="AD904" s="1130"/>
    </row>
    <row r="905" spans="1:30" ht="15.75" customHeight="1" x14ac:dyDescent="0.2">
      <c r="A905" s="8"/>
      <c r="B905" s="8"/>
      <c r="C905" s="8"/>
      <c r="D905" s="8"/>
      <c r="E905" s="8"/>
      <c r="F905" s="1130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1130"/>
      <c r="U905" s="1130"/>
      <c r="V905" s="1130"/>
      <c r="W905" s="1130"/>
      <c r="X905" s="8"/>
      <c r="Y905" s="8"/>
      <c r="Z905" s="8"/>
      <c r="AA905" s="8"/>
      <c r="AB905" s="8"/>
      <c r="AC905" s="8"/>
      <c r="AD905" s="1130"/>
    </row>
    <row r="906" spans="1:30" ht="15.75" customHeight="1" x14ac:dyDescent="0.2">
      <c r="A906" s="8"/>
      <c r="B906" s="8"/>
      <c r="C906" s="8"/>
      <c r="D906" s="8"/>
      <c r="E906" s="8"/>
      <c r="F906" s="1130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1130"/>
      <c r="U906" s="1130"/>
      <c r="V906" s="1130"/>
      <c r="W906" s="1130"/>
      <c r="X906" s="8"/>
      <c r="Y906" s="8"/>
      <c r="Z906" s="8"/>
      <c r="AA906" s="8"/>
      <c r="AB906" s="8"/>
      <c r="AC906" s="8"/>
      <c r="AD906" s="1130"/>
    </row>
    <row r="907" spans="1:30" ht="15.75" customHeight="1" x14ac:dyDescent="0.2">
      <c r="A907" s="8"/>
      <c r="B907" s="8"/>
      <c r="C907" s="8"/>
      <c r="D907" s="8"/>
      <c r="E907" s="8"/>
      <c r="F907" s="1130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1130"/>
      <c r="U907" s="1130"/>
      <c r="V907" s="1130"/>
      <c r="W907" s="1130"/>
      <c r="X907" s="8"/>
      <c r="Y907" s="8"/>
      <c r="Z907" s="8"/>
      <c r="AA907" s="8"/>
      <c r="AB907" s="8"/>
      <c r="AC907" s="8"/>
      <c r="AD907" s="1130"/>
    </row>
    <row r="908" spans="1:30" ht="15.75" customHeight="1" x14ac:dyDescent="0.2">
      <c r="A908" s="8"/>
      <c r="B908" s="8"/>
      <c r="C908" s="8"/>
      <c r="D908" s="8"/>
      <c r="E908" s="8"/>
      <c r="F908" s="1130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1130"/>
      <c r="U908" s="1130"/>
      <c r="V908" s="1130"/>
      <c r="W908" s="1130"/>
      <c r="X908" s="8"/>
      <c r="Y908" s="8"/>
      <c r="Z908" s="8"/>
      <c r="AA908" s="8"/>
      <c r="AB908" s="8"/>
      <c r="AC908" s="8"/>
      <c r="AD908" s="1130"/>
    </row>
    <row r="909" spans="1:30" ht="15.75" customHeight="1" x14ac:dyDescent="0.2">
      <c r="A909" s="8"/>
      <c r="B909" s="8"/>
      <c r="C909" s="8"/>
      <c r="D909" s="8"/>
      <c r="E909" s="8"/>
      <c r="F909" s="1130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1130"/>
      <c r="U909" s="1130"/>
      <c r="V909" s="1130"/>
      <c r="W909" s="1130"/>
      <c r="X909" s="8"/>
      <c r="Y909" s="8"/>
      <c r="Z909" s="8"/>
      <c r="AA909" s="8"/>
      <c r="AB909" s="8"/>
      <c r="AC909" s="8"/>
      <c r="AD909" s="1130"/>
    </row>
    <row r="910" spans="1:30" ht="15.75" customHeight="1" x14ac:dyDescent="0.2">
      <c r="A910" s="8"/>
      <c r="B910" s="8"/>
      <c r="C910" s="8"/>
      <c r="D910" s="8"/>
      <c r="E910" s="8"/>
      <c r="F910" s="1130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1130"/>
      <c r="U910" s="1130"/>
      <c r="V910" s="1130"/>
      <c r="W910" s="1130"/>
      <c r="X910" s="8"/>
      <c r="Y910" s="8"/>
      <c r="Z910" s="8"/>
      <c r="AA910" s="8"/>
      <c r="AB910" s="8"/>
      <c r="AC910" s="8"/>
      <c r="AD910" s="1130"/>
    </row>
    <row r="911" spans="1:30" ht="15.75" customHeight="1" x14ac:dyDescent="0.2">
      <c r="A911" s="8"/>
      <c r="B911" s="8"/>
      <c r="C911" s="8"/>
      <c r="D911" s="8"/>
      <c r="E911" s="8"/>
      <c r="F911" s="1130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1130"/>
      <c r="U911" s="1130"/>
      <c r="V911" s="1130"/>
      <c r="W911" s="1130"/>
      <c r="X911" s="8"/>
      <c r="Y911" s="8"/>
      <c r="Z911" s="8"/>
      <c r="AA911" s="8"/>
      <c r="AB911" s="8"/>
      <c r="AC911" s="8"/>
      <c r="AD911" s="1130"/>
    </row>
    <row r="912" spans="1:30" ht="15.75" customHeight="1" x14ac:dyDescent="0.2">
      <c r="A912" s="8"/>
      <c r="B912" s="8"/>
      <c r="C912" s="8"/>
      <c r="D912" s="8"/>
      <c r="E912" s="8"/>
      <c r="F912" s="1130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1130"/>
      <c r="U912" s="1130"/>
      <c r="V912" s="1130"/>
      <c r="W912" s="1130"/>
      <c r="X912" s="8"/>
      <c r="Y912" s="8"/>
      <c r="Z912" s="8"/>
      <c r="AA912" s="8"/>
      <c r="AB912" s="8"/>
      <c r="AC912" s="8"/>
      <c r="AD912" s="1130"/>
    </row>
    <row r="913" spans="1:30" ht="15.75" customHeight="1" x14ac:dyDescent="0.2">
      <c r="A913" s="8"/>
      <c r="B913" s="8"/>
      <c r="C913" s="8"/>
      <c r="D913" s="8"/>
      <c r="E913" s="8"/>
      <c r="F913" s="1130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1130"/>
      <c r="U913" s="1130"/>
      <c r="V913" s="1130"/>
      <c r="W913" s="1130"/>
      <c r="X913" s="8"/>
      <c r="Y913" s="8"/>
      <c r="Z913" s="8"/>
      <c r="AA913" s="8"/>
      <c r="AB913" s="8"/>
      <c r="AC913" s="8"/>
      <c r="AD913" s="1130"/>
    </row>
    <row r="914" spans="1:30" ht="15.75" customHeight="1" x14ac:dyDescent="0.2">
      <c r="A914" s="8"/>
      <c r="B914" s="8"/>
      <c r="C914" s="8"/>
      <c r="D914" s="8"/>
      <c r="E914" s="8"/>
      <c r="F914" s="1130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1130"/>
      <c r="U914" s="1130"/>
      <c r="V914" s="1130"/>
      <c r="W914" s="1130"/>
      <c r="X914" s="8"/>
      <c r="Y914" s="8"/>
      <c r="Z914" s="8"/>
      <c r="AA914" s="8"/>
      <c r="AB914" s="8"/>
      <c r="AC914" s="8"/>
      <c r="AD914" s="1130"/>
    </row>
    <row r="915" spans="1:30" ht="15.75" customHeight="1" x14ac:dyDescent="0.2">
      <c r="A915" s="8"/>
      <c r="B915" s="8"/>
      <c r="C915" s="8"/>
      <c r="D915" s="8"/>
      <c r="E915" s="8"/>
      <c r="F915" s="1130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1130"/>
      <c r="U915" s="1130"/>
      <c r="V915" s="1130"/>
      <c r="W915" s="1130"/>
      <c r="X915" s="8"/>
      <c r="Y915" s="8"/>
      <c r="Z915" s="8"/>
      <c r="AA915" s="8"/>
      <c r="AB915" s="8"/>
      <c r="AC915" s="8"/>
      <c r="AD915" s="1130"/>
    </row>
    <row r="916" spans="1:30" ht="15.75" customHeight="1" x14ac:dyDescent="0.2">
      <c r="A916" s="8"/>
      <c r="B916" s="8"/>
      <c r="C916" s="8"/>
      <c r="D916" s="8"/>
      <c r="E916" s="8"/>
      <c r="F916" s="1130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1130"/>
      <c r="U916" s="1130"/>
      <c r="V916" s="1130"/>
      <c r="W916" s="1130"/>
      <c r="X916" s="8"/>
      <c r="Y916" s="8"/>
      <c r="Z916" s="8"/>
      <c r="AA916" s="8"/>
      <c r="AB916" s="8"/>
      <c r="AC916" s="8"/>
      <c r="AD916" s="1130"/>
    </row>
    <row r="917" spans="1:30" ht="15.75" customHeight="1" x14ac:dyDescent="0.2">
      <c r="A917" s="8"/>
      <c r="B917" s="8"/>
      <c r="C917" s="8"/>
      <c r="D917" s="8"/>
      <c r="E917" s="8"/>
      <c r="F917" s="1130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1130"/>
      <c r="U917" s="1130"/>
      <c r="V917" s="1130"/>
      <c r="W917" s="1130"/>
      <c r="X917" s="8"/>
      <c r="Y917" s="8"/>
      <c r="Z917" s="8"/>
      <c r="AA917" s="8"/>
      <c r="AB917" s="8"/>
      <c r="AC917" s="8"/>
      <c r="AD917" s="1130"/>
    </row>
    <row r="918" spans="1:30" ht="15.75" customHeight="1" x14ac:dyDescent="0.2">
      <c r="A918" s="8"/>
      <c r="B918" s="8"/>
      <c r="C918" s="8"/>
      <c r="D918" s="8"/>
      <c r="E918" s="8"/>
      <c r="F918" s="1130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1130"/>
      <c r="U918" s="1130"/>
      <c r="V918" s="1130"/>
      <c r="W918" s="1130"/>
      <c r="X918" s="8"/>
      <c r="Y918" s="8"/>
      <c r="Z918" s="8"/>
      <c r="AA918" s="8"/>
      <c r="AB918" s="8"/>
      <c r="AC918" s="8"/>
      <c r="AD918" s="1130"/>
    </row>
    <row r="919" spans="1:30" ht="15.75" customHeight="1" x14ac:dyDescent="0.2">
      <c r="A919" s="8"/>
      <c r="B919" s="8"/>
      <c r="C919" s="8"/>
      <c r="D919" s="8"/>
      <c r="E919" s="8"/>
      <c r="F919" s="1130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1130"/>
      <c r="U919" s="1130"/>
      <c r="V919" s="1130"/>
      <c r="W919" s="1130"/>
      <c r="X919" s="8"/>
      <c r="Y919" s="8"/>
      <c r="Z919" s="8"/>
      <c r="AA919" s="8"/>
      <c r="AB919" s="8"/>
      <c r="AC919" s="8"/>
      <c r="AD919" s="1130"/>
    </row>
    <row r="920" spans="1:30" ht="15.75" customHeight="1" x14ac:dyDescent="0.2">
      <c r="A920" s="8"/>
      <c r="B920" s="8"/>
      <c r="C920" s="8"/>
      <c r="D920" s="8"/>
      <c r="E920" s="8"/>
      <c r="F920" s="1130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1130"/>
      <c r="U920" s="1130"/>
      <c r="V920" s="1130"/>
      <c r="W920" s="1130"/>
      <c r="X920" s="8"/>
      <c r="Y920" s="8"/>
      <c r="Z920" s="8"/>
      <c r="AA920" s="8"/>
      <c r="AB920" s="8"/>
      <c r="AC920" s="8"/>
      <c r="AD920" s="1130"/>
    </row>
    <row r="921" spans="1:30" ht="15.75" customHeight="1" x14ac:dyDescent="0.2">
      <c r="A921" s="8"/>
      <c r="B921" s="8"/>
      <c r="C921" s="8"/>
      <c r="D921" s="8"/>
      <c r="E921" s="8"/>
      <c r="F921" s="1130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1130"/>
      <c r="U921" s="1130"/>
      <c r="V921" s="1130"/>
      <c r="W921" s="1130"/>
      <c r="X921" s="8"/>
      <c r="Y921" s="8"/>
      <c r="Z921" s="8"/>
      <c r="AA921" s="8"/>
      <c r="AB921" s="8"/>
      <c r="AC921" s="8"/>
      <c r="AD921" s="1130"/>
    </row>
    <row r="922" spans="1:30" ht="15.75" customHeight="1" x14ac:dyDescent="0.2">
      <c r="A922" s="8"/>
      <c r="B922" s="8"/>
      <c r="C922" s="8"/>
      <c r="D922" s="8"/>
      <c r="E922" s="8"/>
      <c r="F922" s="1130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1130"/>
      <c r="U922" s="1130"/>
      <c r="V922" s="1130"/>
      <c r="W922" s="1130"/>
      <c r="X922" s="8"/>
      <c r="Y922" s="8"/>
      <c r="Z922" s="8"/>
      <c r="AA922" s="8"/>
      <c r="AB922" s="8"/>
      <c r="AC922" s="8"/>
      <c r="AD922" s="1130"/>
    </row>
    <row r="923" spans="1:30" ht="15.75" customHeight="1" x14ac:dyDescent="0.2">
      <c r="A923" s="8"/>
      <c r="B923" s="8"/>
      <c r="C923" s="8"/>
      <c r="D923" s="8"/>
      <c r="E923" s="8"/>
      <c r="F923" s="1130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1130"/>
      <c r="U923" s="1130"/>
      <c r="V923" s="1130"/>
      <c r="W923" s="1130"/>
      <c r="X923" s="8"/>
      <c r="Y923" s="8"/>
      <c r="Z923" s="8"/>
      <c r="AA923" s="8"/>
      <c r="AB923" s="8"/>
      <c r="AC923" s="8"/>
      <c r="AD923" s="1130"/>
    </row>
    <row r="924" spans="1:30" ht="15.75" customHeight="1" x14ac:dyDescent="0.2">
      <c r="A924" s="8"/>
      <c r="B924" s="8"/>
      <c r="C924" s="8"/>
      <c r="D924" s="8"/>
      <c r="E924" s="8"/>
      <c r="F924" s="1130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1130"/>
      <c r="U924" s="1130"/>
      <c r="V924" s="1130"/>
      <c r="W924" s="1130"/>
      <c r="X924" s="8"/>
      <c r="Y924" s="8"/>
      <c r="Z924" s="8"/>
      <c r="AA924" s="8"/>
      <c r="AB924" s="8"/>
      <c r="AC924" s="8"/>
      <c r="AD924" s="1130"/>
    </row>
    <row r="925" spans="1:30" ht="15.75" customHeight="1" x14ac:dyDescent="0.2">
      <c r="A925" s="8"/>
      <c r="B925" s="8"/>
      <c r="C925" s="8"/>
      <c r="D925" s="8"/>
      <c r="E925" s="8"/>
      <c r="F925" s="1130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1130"/>
      <c r="U925" s="1130"/>
      <c r="V925" s="1130"/>
      <c r="W925" s="1130"/>
      <c r="X925" s="8"/>
      <c r="Y925" s="8"/>
      <c r="Z925" s="8"/>
      <c r="AA925" s="8"/>
      <c r="AB925" s="8"/>
      <c r="AC925" s="8"/>
      <c r="AD925" s="1130"/>
    </row>
    <row r="926" spans="1:30" ht="15.75" customHeight="1" x14ac:dyDescent="0.2">
      <c r="A926" s="8"/>
      <c r="B926" s="8"/>
      <c r="C926" s="8"/>
      <c r="D926" s="8"/>
      <c r="E926" s="8"/>
      <c r="F926" s="1130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1130"/>
      <c r="U926" s="1130"/>
      <c r="V926" s="1130"/>
      <c r="W926" s="1130"/>
      <c r="X926" s="8"/>
      <c r="Y926" s="8"/>
      <c r="Z926" s="8"/>
      <c r="AA926" s="8"/>
      <c r="AB926" s="8"/>
      <c r="AC926" s="8"/>
      <c r="AD926" s="1130"/>
    </row>
    <row r="927" spans="1:30" ht="15.75" customHeight="1" x14ac:dyDescent="0.2">
      <c r="A927" s="8"/>
      <c r="B927" s="8"/>
      <c r="C927" s="8"/>
      <c r="D927" s="8"/>
      <c r="E927" s="8"/>
      <c r="F927" s="1130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1130"/>
      <c r="U927" s="1130"/>
      <c r="V927" s="1130"/>
      <c r="W927" s="1130"/>
      <c r="X927" s="8"/>
      <c r="Y927" s="8"/>
      <c r="Z927" s="8"/>
      <c r="AA927" s="8"/>
      <c r="AB927" s="8"/>
      <c r="AC927" s="8"/>
      <c r="AD927" s="1130"/>
    </row>
    <row r="928" spans="1:30" ht="15.75" customHeight="1" x14ac:dyDescent="0.2">
      <c r="A928" s="8"/>
      <c r="B928" s="8"/>
      <c r="C928" s="8"/>
      <c r="D928" s="8"/>
      <c r="E928" s="8"/>
      <c r="F928" s="1130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1130"/>
      <c r="U928" s="1130"/>
      <c r="V928" s="1130"/>
      <c r="W928" s="1130"/>
      <c r="X928" s="8"/>
      <c r="Y928" s="8"/>
      <c r="Z928" s="8"/>
      <c r="AA928" s="8"/>
      <c r="AB928" s="8"/>
      <c r="AC928" s="8"/>
      <c r="AD928" s="1130"/>
    </row>
    <row r="929" spans="1:30" ht="15.75" customHeight="1" x14ac:dyDescent="0.2">
      <c r="A929" s="8"/>
      <c r="B929" s="8"/>
      <c r="C929" s="8"/>
      <c r="D929" s="8"/>
      <c r="E929" s="8"/>
      <c r="F929" s="1130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1130"/>
      <c r="U929" s="1130"/>
      <c r="V929" s="1130"/>
      <c r="W929" s="1130"/>
      <c r="X929" s="8"/>
      <c r="Y929" s="8"/>
      <c r="Z929" s="8"/>
      <c r="AA929" s="8"/>
      <c r="AB929" s="8"/>
      <c r="AC929" s="8"/>
      <c r="AD929" s="1130"/>
    </row>
    <row r="930" spans="1:30" ht="15.75" customHeight="1" x14ac:dyDescent="0.2">
      <c r="A930" s="8"/>
      <c r="B930" s="8"/>
      <c r="C930" s="8"/>
      <c r="D930" s="8"/>
      <c r="E930" s="8"/>
      <c r="F930" s="1130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1130"/>
      <c r="U930" s="1130"/>
      <c r="V930" s="1130"/>
      <c r="W930" s="1130"/>
      <c r="X930" s="8"/>
      <c r="Y930" s="8"/>
      <c r="Z930" s="8"/>
      <c r="AA930" s="8"/>
      <c r="AB930" s="8"/>
      <c r="AC930" s="8"/>
      <c r="AD930" s="1130"/>
    </row>
    <row r="931" spans="1:30" ht="15.75" customHeight="1" x14ac:dyDescent="0.2">
      <c r="A931" s="8"/>
      <c r="B931" s="8"/>
      <c r="C931" s="8"/>
      <c r="D931" s="8"/>
      <c r="E931" s="8"/>
      <c r="F931" s="1130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1130"/>
      <c r="U931" s="1130"/>
      <c r="V931" s="1130"/>
      <c r="W931" s="1130"/>
      <c r="X931" s="8"/>
      <c r="Y931" s="8"/>
      <c r="Z931" s="8"/>
      <c r="AA931" s="8"/>
      <c r="AB931" s="8"/>
      <c r="AC931" s="8"/>
      <c r="AD931" s="1130"/>
    </row>
    <row r="932" spans="1:30" ht="15.75" customHeight="1" x14ac:dyDescent="0.2">
      <c r="A932" s="8"/>
      <c r="B932" s="8"/>
      <c r="C932" s="8"/>
      <c r="D932" s="8"/>
      <c r="E932" s="8"/>
      <c r="F932" s="1130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1130"/>
      <c r="U932" s="1130"/>
      <c r="V932" s="1130"/>
      <c r="W932" s="1130"/>
      <c r="X932" s="8"/>
      <c r="Y932" s="8"/>
      <c r="Z932" s="8"/>
      <c r="AA932" s="8"/>
      <c r="AB932" s="8"/>
      <c r="AC932" s="8"/>
      <c r="AD932" s="1130"/>
    </row>
    <row r="933" spans="1:30" ht="15.75" customHeight="1" x14ac:dyDescent="0.2">
      <c r="A933" s="8"/>
      <c r="B933" s="8"/>
      <c r="C933" s="8"/>
      <c r="D933" s="8"/>
      <c r="E933" s="8"/>
      <c r="F933" s="1130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1130"/>
      <c r="U933" s="1130"/>
      <c r="V933" s="1130"/>
      <c r="W933" s="1130"/>
      <c r="X933" s="8"/>
      <c r="Y933" s="8"/>
      <c r="Z933" s="8"/>
      <c r="AA933" s="8"/>
      <c r="AB933" s="8"/>
      <c r="AC933" s="8"/>
      <c r="AD933" s="1130"/>
    </row>
    <row r="934" spans="1:30" ht="15.75" customHeight="1" x14ac:dyDescent="0.2">
      <c r="A934" s="8"/>
      <c r="B934" s="8"/>
      <c r="C934" s="8"/>
      <c r="D934" s="8"/>
      <c r="E934" s="8"/>
      <c r="F934" s="1130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1130"/>
      <c r="U934" s="1130"/>
      <c r="V934" s="1130"/>
      <c r="W934" s="1130"/>
      <c r="X934" s="8"/>
      <c r="Y934" s="8"/>
      <c r="Z934" s="8"/>
      <c r="AA934" s="8"/>
      <c r="AB934" s="8"/>
      <c r="AC934" s="8"/>
      <c r="AD934" s="1130"/>
    </row>
    <row r="935" spans="1:30" ht="15.75" customHeight="1" x14ac:dyDescent="0.2">
      <c r="A935" s="8"/>
      <c r="B935" s="8"/>
      <c r="C935" s="8"/>
      <c r="D935" s="8"/>
      <c r="E935" s="8"/>
      <c r="F935" s="1130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1130"/>
      <c r="U935" s="1130"/>
      <c r="V935" s="1130"/>
      <c r="W935" s="1130"/>
      <c r="X935" s="8"/>
      <c r="Y935" s="8"/>
      <c r="Z935" s="8"/>
      <c r="AA935" s="8"/>
      <c r="AB935" s="8"/>
      <c r="AC935" s="8"/>
      <c r="AD935" s="1130"/>
    </row>
    <row r="936" spans="1:30" ht="15.75" customHeight="1" x14ac:dyDescent="0.2">
      <c r="A936" s="8"/>
      <c r="B936" s="8"/>
      <c r="C936" s="8"/>
      <c r="D936" s="8"/>
      <c r="E936" s="8"/>
      <c r="F936" s="1130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1130"/>
      <c r="U936" s="1130"/>
      <c r="V936" s="1130"/>
      <c r="W936" s="1130"/>
      <c r="X936" s="8"/>
      <c r="Y936" s="8"/>
      <c r="Z936" s="8"/>
      <c r="AA936" s="8"/>
      <c r="AB936" s="8"/>
      <c r="AC936" s="8"/>
      <c r="AD936" s="1130"/>
    </row>
    <row r="937" spans="1:30" ht="15.75" customHeight="1" x14ac:dyDescent="0.2">
      <c r="A937" s="8"/>
      <c r="B937" s="8"/>
      <c r="C937" s="8"/>
      <c r="D937" s="8"/>
      <c r="E937" s="8"/>
      <c r="F937" s="1130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1130"/>
      <c r="U937" s="1130"/>
      <c r="V937" s="1130"/>
      <c r="W937" s="1130"/>
      <c r="X937" s="8"/>
      <c r="Y937" s="8"/>
      <c r="Z937" s="8"/>
      <c r="AA937" s="8"/>
      <c r="AB937" s="8"/>
      <c r="AC937" s="8"/>
      <c r="AD937" s="1130"/>
    </row>
    <row r="938" spans="1:30" ht="15.75" customHeight="1" x14ac:dyDescent="0.2">
      <c r="A938" s="8"/>
      <c r="B938" s="8"/>
      <c r="C938" s="8"/>
      <c r="D938" s="8"/>
      <c r="E938" s="8"/>
      <c r="F938" s="1130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1130"/>
      <c r="U938" s="1130"/>
      <c r="V938" s="1130"/>
      <c r="W938" s="1130"/>
      <c r="X938" s="8"/>
      <c r="Y938" s="8"/>
      <c r="Z938" s="8"/>
      <c r="AA938" s="8"/>
      <c r="AB938" s="8"/>
      <c r="AC938" s="8"/>
      <c r="AD938" s="1130"/>
    </row>
    <row r="939" spans="1:30" ht="15.75" customHeight="1" x14ac:dyDescent="0.2">
      <c r="A939" s="8"/>
      <c r="B939" s="8"/>
      <c r="C939" s="8"/>
      <c r="D939" s="8"/>
      <c r="E939" s="8"/>
      <c r="F939" s="1130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1130"/>
      <c r="U939" s="1130"/>
      <c r="V939" s="1130"/>
      <c r="W939" s="1130"/>
      <c r="X939" s="8"/>
      <c r="Y939" s="8"/>
      <c r="Z939" s="8"/>
      <c r="AA939" s="8"/>
      <c r="AB939" s="8"/>
      <c r="AC939" s="8"/>
      <c r="AD939" s="1130"/>
    </row>
    <row r="940" spans="1:30" ht="15.75" customHeight="1" x14ac:dyDescent="0.2">
      <c r="A940" s="8"/>
      <c r="B940" s="8"/>
      <c r="C940" s="8"/>
      <c r="D940" s="8"/>
      <c r="E940" s="8"/>
      <c r="F940" s="1130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1130"/>
      <c r="U940" s="1130"/>
      <c r="V940" s="1130"/>
      <c r="W940" s="1130"/>
      <c r="X940" s="8"/>
      <c r="Y940" s="8"/>
      <c r="Z940" s="8"/>
      <c r="AA940" s="8"/>
      <c r="AB940" s="8"/>
      <c r="AC940" s="8"/>
      <c r="AD940" s="1130"/>
    </row>
    <row r="941" spans="1:30" ht="15.75" customHeight="1" x14ac:dyDescent="0.2">
      <c r="A941" s="8"/>
      <c r="B941" s="8"/>
      <c r="C941" s="8"/>
      <c r="D941" s="8"/>
      <c r="E941" s="8"/>
      <c r="F941" s="1130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1130"/>
      <c r="U941" s="1130"/>
      <c r="V941" s="1130"/>
      <c r="W941" s="1130"/>
      <c r="X941" s="8"/>
      <c r="Y941" s="8"/>
      <c r="Z941" s="8"/>
      <c r="AA941" s="8"/>
      <c r="AB941" s="8"/>
      <c r="AC941" s="8"/>
      <c r="AD941" s="1130"/>
    </row>
    <row r="942" spans="1:30" ht="15.75" customHeight="1" x14ac:dyDescent="0.2">
      <c r="A942" s="8"/>
      <c r="B942" s="8"/>
      <c r="C942" s="8"/>
      <c r="D942" s="8"/>
      <c r="E942" s="8"/>
      <c r="F942" s="1130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1130"/>
      <c r="U942" s="1130"/>
      <c r="V942" s="1130"/>
      <c r="W942" s="1130"/>
      <c r="X942" s="8"/>
      <c r="Y942" s="8"/>
      <c r="Z942" s="8"/>
      <c r="AA942" s="8"/>
      <c r="AB942" s="8"/>
      <c r="AC942" s="8"/>
      <c r="AD942" s="1130"/>
    </row>
    <row r="943" spans="1:30" ht="15.75" customHeight="1" x14ac:dyDescent="0.2">
      <c r="A943" s="8"/>
      <c r="B943" s="8"/>
      <c r="C943" s="8"/>
      <c r="D943" s="8"/>
      <c r="E943" s="8"/>
      <c r="F943" s="1130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1130"/>
      <c r="U943" s="1130"/>
      <c r="V943" s="1130"/>
      <c r="W943" s="1130"/>
      <c r="X943" s="8"/>
      <c r="Y943" s="8"/>
      <c r="Z943" s="8"/>
      <c r="AA943" s="8"/>
      <c r="AB943" s="8"/>
      <c r="AC943" s="8"/>
      <c r="AD943" s="1130"/>
    </row>
    <row r="944" spans="1:30" ht="15.75" customHeight="1" x14ac:dyDescent="0.2">
      <c r="A944" s="8"/>
      <c r="B944" s="8"/>
      <c r="C944" s="8"/>
      <c r="D944" s="8"/>
      <c r="E944" s="8"/>
      <c r="F944" s="1130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1130"/>
      <c r="U944" s="1130"/>
      <c r="V944" s="1130"/>
      <c r="W944" s="1130"/>
      <c r="X944" s="8"/>
      <c r="Y944" s="8"/>
      <c r="Z944" s="8"/>
      <c r="AA944" s="8"/>
      <c r="AB944" s="8"/>
      <c r="AC944" s="8"/>
      <c r="AD944" s="1130"/>
    </row>
    <row r="945" spans="1:30" ht="15.75" customHeight="1" x14ac:dyDescent="0.2">
      <c r="A945" s="8"/>
      <c r="B945" s="8"/>
      <c r="C945" s="8"/>
      <c r="D945" s="8"/>
      <c r="E945" s="8"/>
      <c r="F945" s="1130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1130"/>
      <c r="U945" s="1130"/>
      <c r="V945" s="1130"/>
      <c r="W945" s="1130"/>
      <c r="X945" s="8"/>
      <c r="Y945" s="8"/>
      <c r="Z945" s="8"/>
      <c r="AA945" s="8"/>
      <c r="AB945" s="8"/>
      <c r="AC945" s="8"/>
      <c r="AD945" s="1130"/>
    </row>
    <row r="946" spans="1:30" ht="15.75" customHeight="1" x14ac:dyDescent="0.2">
      <c r="A946" s="8"/>
      <c r="B946" s="8"/>
      <c r="C946" s="8"/>
      <c r="D946" s="8"/>
      <c r="E946" s="8"/>
      <c r="F946" s="1130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1130"/>
      <c r="U946" s="1130"/>
      <c r="V946" s="1130"/>
      <c r="W946" s="1130"/>
      <c r="X946" s="8"/>
      <c r="Y946" s="8"/>
      <c r="Z946" s="8"/>
      <c r="AA946" s="8"/>
      <c r="AB946" s="8"/>
      <c r="AC946" s="8"/>
      <c r="AD946" s="1130"/>
    </row>
    <row r="947" spans="1:30" ht="15.75" customHeight="1" x14ac:dyDescent="0.2">
      <c r="A947" s="8"/>
      <c r="B947" s="8"/>
      <c r="C947" s="8"/>
      <c r="D947" s="8"/>
      <c r="E947" s="8"/>
      <c r="F947" s="1130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1130"/>
      <c r="U947" s="1130"/>
      <c r="V947" s="1130"/>
      <c r="W947" s="1130"/>
      <c r="X947" s="8"/>
      <c r="Y947" s="8"/>
      <c r="Z947" s="8"/>
      <c r="AA947" s="8"/>
      <c r="AB947" s="8"/>
      <c r="AC947" s="8"/>
      <c r="AD947" s="1130"/>
    </row>
    <row r="948" spans="1:30" ht="15.75" customHeight="1" x14ac:dyDescent="0.2">
      <c r="A948" s="8"/>
      <c r="B948" s="8"/>
      <c r="C948" s="8"/>
      <c r="D948" s="8"/>
      <c r="E948" s="8"/>
      <c r="F948" s="1130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1130"/>
      <c r="U948" s="1130"/>
      <c r="V948" s="1130"/>
      <c r="W948" s="1130"/>
      <c r="X948" s="8"/>
      <c r="Y948" s="8"/>
      <c r="Z948" s="8"/>
      <c r="AA948" s="8"/>
      <c r="AB948" s="8"/>
      <c r="AC948" s="8"/>
      <c r="AD948" s="1130"/>
    </row>
    <row r="949" spans="1:30" ht="15.75" customHeight="1" x14ac:dyDescent="0.2">
      <c r="A949" s="8"/>
      <c r="B949" s="8"/>
      <c r="C949" s="8"/>
      <c r="D949" s="8"/>
      <c r="E949" s="8"/>
      <c r="F949" s="1130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1130"/>
      <c r="U949" s="1130"/>
      <c r="V949" s="1130"/>
      <c r="W949" s="1130"/>
      <c r="X949" s="8"/>
      <c r="Y949" s="8"/>
      <c r="Z949" s="8"/>
      <c r="AA949" s="8"/>
      <c r="AB949" s="8"/>
      <c r="AC949" s="8"/>
      <c r="AD949" s="1130"/>
    </row>
    <row r="950" spans="1:30" ht="15.75" customHeight="1" x14ac:dyDescent="0.2">
      <c r="A950" s="8"/>
      <c r="B950" s="8"/>
      <c r="C950" s="8"/>
      <c r="D950" s="8"/>
      <c r="E950" s="8"/>
      <c r="F950" s="1130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1130"/>
      <c r="U950" s="1130"/>
      <c r="V950" s="1130"/>
      <c r="W950" s="1130"/>
      <c r="X950" s="8"/>
      <c r="Y950" s="8"/>
      <c r="Z950" s="8"/>
      <c r="AA950" s="8"/>
      <c r="AB950" s="8"/>
      <c r="AC950" s="8"/>
      <c r="AD950" s="1130"/>
    </row>
    <row r="951" spans="1:30" ht="15.75" customHeight="1" x14ac:dyDescent="0.2">
      <c r="A951" s="8"/>
      <c r="B951" s="8"/>
      <c r="C951" s="8"/>
      <c r="D951" s="8"/>
      <c r="E951" s="8"/>
      <c r="F951" s="1130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1130"/>
      <c r="U951" s="1130"/>
      <c r="V951" s="1130"/>
      <c r="W951" s="1130"/>
      <c r="X951" s="8"/>
      <c r="Y951" s="8"/>
      <c r="Z951" s="8"/>
      <c r="AA951" s="8"/>
      <c r="AB951" s="8"/>
      <c r="AC951" s="8"/>
      <c r="AD951" s="1130"/>
    </row>
    <row r="952" spans="1:30" ht="15.75" customHeight="1" x14ac:dyDescent="0.2">
      <c r="A952" s="8"/>
      <c r="B952" s="8"/>
      <c r="C952" s="8"/>
      <c r="D952" s="8"/>
      <c r="E952" s="8"/>
      <c r="F952" s="1130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1130"/>
      <c r="U952" s="1130"/>
      <c r="V952" s="1130"/>
      <c r="W952" s="1130"/>
      <c r="X952" s="8"/>
      <c r="Y952" s="8"/>
      <c r="Z952" s="8"/>
      <c r="AA952" s="8"/>
      <c r="AB952" s="8"/>
      <c r="AC952" s="8"/>
      <c r="AD952" s="1130"/>
    </row>
    <row r="953" spans="1:30" ht="15.75" customHeight="1" x14ac:dyDescent="0.2">
      <c r="A953" s="8"/>
      <c r="B953" s="8"/>
      <c r="C953" s="8"/>
      <c r="D953" s="8"/>
      <c r="E953" s="8"/>
      <c r="F953" s="1130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1130"/>
      <c r="U953" s="1130"/>
      <c r="V953" s="1130"/>
      <c r="W953" s="1130"/>
      <c r="X953" s="8"/>
      <c r="Y953" s="8"/>
      <c r="Z953" s="8"/>
      <c r="AA953" s="8"/>
      <c r="AB953" s="8"/>
      <c r="AC953" s="8"/>
      <c r="AD953" s="1130"/>
    </row>
    <row r="954" spans="1:30" ht="15.75" customHeight="1" x14ac:dyDescent="0.2">
      <c r="A954" s="8"/>
      <c r="B954" s="8"/>
      <c r="C954" s="8"/>
      <c r="D954" s="8"/>
      <c r="E954" s="8"/>
      <c r="F954" s="1130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1130"/>
      <c r="U954" s="1130"/>
      <c r="V954" s="1130"/>
      <c r="W954" s="1130"/>
      <c r="X954" s="8"/>
      <c r="Y954" s="8"/>
      <c r="Z954" s="8"/>
      <c r="AA954" s="8"/>
      <c r="AB954" s="8"/>
      <c r="AC954" s="8"/>
      <c r="AD954" s="1130"/>
    </row>
    <row r="955" spans="1:30" ht="15.75" customHeight="1" x14ac:dyDescent="0.2">
      <c r="A955" s="8"/>
      <c r="B955" s="8"/>
      <c r="C955" s="8"/>
      <c r="D955" s="8"/>
      <c r="E955" s="8"/>
      <c r="F955" s="1130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1130"/>
      <c r="U955" s="1130"/>
      <c r="V955" s="1130"/>
      <c r="W955" s="1130"/>
      <c r="X955" s="8"/>
      <c r="Y955" s="8"/>
      <c r="Z955" s="8"/>
      <c r="AA955" s="8"/>
      <c r="AB955" s="8"/>
      <c r="AC955" s="8"/>
      <c r="AD955" s="1130"/>
    </row>
    <row r="956" spans="1:30" ht="15.75" customHeight="1" x14ac:dyDescent="0.2">
      <c r="A956" s="8"/>
      <c r="B956" s="8"/>
      <c r="C956" s="8"/>
      <c r="D956" s="8"/>
      <c r="E956" s="8"/>
      <c r="F956" s="1130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1130"/>
      <c r="U956" s="1130"/>
      <c r="V956" s="1130"/>
      <c r="W956" s="1130"/>
      <c r="X956" s="8"/>
      <c r="Y956" s="8"/>
      <c r="Z956" s="8"/>
      <c r="AA956" s="8"/>
      <c r="AB956" s="8"/>
      <c r="AC956" s="8"/>
      <c r="AD956" s="1130"/>
    </row>
    <row r="957" spans="1:30" ht="15.75" customHeight="1" x14ac:dyDescent="0.2">
      <c r="A957" s="8"/>
      <c r="B957" s="8"/>
      <c r="C957" s="8"/>
      <c r="D957" s="8"/>
      <c r="E957" s="8"/>
      <c r="F957" s="1130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1130"/>
      <c r="U957" s="1130"/>
      <c r="V957" s="1130"/>
      <c r="W957" s="1130"/>
      <c r="X957" s="8"/>
      <c r="Y957" s="8"/>
      <c r="Z957" s="8"/>
      <c r="AA957" s="8"/>
      <c r="AB957" s="8"/>
      <c r="AC957" s="8"/>
      <c r="AD957" s="1130"/>
    </row>
    <row r="958" spans="1:30" ht="15.75" customHeight="1" x14ac:dyDescent="0.2">
      <c r="A958" s="8"/>
      <c r="B958" s="8"/>
      <c r="C958" s="8"/>
      <c r="D958" s="8"/>
      <c r="E958" s="8"/>
      <c r="F958" s="1130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1130"/>
      <c r="U958" s="1130"/>
      <c r="V958" s="1130"/>
      <c r="W958" s="1130"/>
      <c r="X958" s="8"/>
      <c r="Y958" s="8"/>
      <c r="Z958" s="8"/>
      <c r="AA958" s="8"/>
      <c r="AB958" s="8"/>
      <c r="AC958" s="8"/>
      <c r="AD958" s="1130"/>
    </row>
    <row r="959" spans="1:30" ht="15.75" customHeight="1" x14ac:dyDescent="0.2">
      <c r="A959" s="8"/>
      <c r="B959" s="8"/>
      <c r="C959" s="8"/>
      <c r="D959" s="8"/>
      <c r="E959" s="8"/>
      <c r="F959" s="1130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1130"/>
      <c r="U959" s="1130"/>
      <c r="V959" s="1130"/>
      <c r="W959" s="1130"/>
      <c r="X959" s="8"/>
      <c r="Y959" s="8"/>
      <c r="Z959" s="8"/>
      <c r="AA959" s="8"/>
      <c r="AB959" s="8"/>
      <c r="AC959" s="8"/>
      <c r="AD959" s="1130"/>
    </row>
    <row r="960" spans="1:30" ht="15.75" customHeight="1" x14ac:dyDescent="0.2">
      <c r="A960" s="8"/>
      <c r="B960" s="8"/>
      <c r="C960" s="8"/>
      <c r="D960" s="8"/>
      <c r="E960" s="8"/>
      <c r="F960" s="1130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1130"/>
      <c r="U960" s="1130"/>
      <c r="V960" s="1130"/>
      <c r="W960" s="1130"/>
      <c r="X960" s="8"/>
      <c r="Y960" s="8"/>
      <c r="Z960" s="8"/>
      <c r="AA960" s="8"/>
      <c r="AB960" s="8"/>
      <c r="AC960" s="8"/>
      <c r="AD960" s="1130"/>
    </row>
    <row r="961" spans="1:30" ht="15.75" customHeight="1" x14ac:dyDescent="0.2">
      <c r="A961" s="8"/>
      <c r="B961" s="8"/>
      <c r="C961" s="8"/>
      <c r="D961" s="8"/>
      <c r="E961" s="8"/>
      <c r="F961" s="1130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1130"/>
      <c r="U961" s="1130"/>
      <c r="V961" s="1130"/>
      <c r="W961" s="1130"/>
      <c r="X961" s="8"/>
      <c r="Y961" s="8"/>
      <c r="Z961" s="8"/>
      <c r="AA961" s="8"/>
      <c r="AB961" s="8"/>
      <c r="AC961" s="8"/>
      <c r="AD961" s="1130"/>
    </row>
    <row r="962" spans="1:30" ht="15.75" customHeight="1" x14ac:dyDescent="0.2">
      <c r="A962" s="8"/>
      <c r="B962" s="8"/>
      <c r="C962" s="8"/>
      <c r="D962" s="8"/>
      <c r="E962" s="8"/>
      <c r="F962" s="1130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1130"/>
      <c r="U962" s="1130"/>
      <c r="V962" s="1130"/>
      <c r="W962" s="1130"/>
      <c r="X962" s="8"/>
      <c r="Y962" s="8"/>
      <c r="Z962" s="8"/>
      <c r="AA962" s="8"/>
      <c r="AB962" s="8"/>
      <c r="AC962" s="8"/>
      <c r="AD962" s="1130"/>
    </row>
    <row r="963" spans="1:30" ht="15.75" customHeight="1" x14ac:dyDescent="0.2">
      <c r="A963" s="8"/>
      <c r="B963" s="8"/>
      <c r="C963" s="8"/>
      <c r="D963" s="8"/>
      <c r="E963" s="8"/>
      <c r="F963" s="1130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1130"/>
      <c r="U963" s="1130"/>
      <c r="V963" s="1130"/>
      <c r="W963" s="1130"/>
      <c r="X963" s="8"/>
      <c r="Y963" s="8"/>
      <c r="Z963" s="8"/>
      <c r="AA963" s="8"/>
      <c r="AB963" s="8"/>
      <c r="AC963" s="8"/>
      <c r="AD963" s="1130"/>
    </row>
    <row r="964" spans="1:30" ht="15.75" customHeight="1" x14ac:dyDescent="0.2">
      <c r="A964" s="8"/>
      <c r="B964" s="8"/>
      <c r="C964" s="8"/>
      <c r="D964" s="8"/>
      <c r="E964" s="8"/>
      <c r="F964" s="1130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1130"/>
      <c r="U964" s="1130"/>
      <c r="V964" s="1130"/>
      <c r="W964" s="1130"/>
      <c r="X964" s="8"/>
      <c r="Y964" s="8"/>
      <c r="Z964" s="8"/>
      <c r="AA964" s="8"/>
      <c r="AB964" s="8"/>
      <c r="AC964" s="8"/>
      <c r="AD964" s="1130"/>
    </row>
    <row r="965" spans="1:30" ht="15.75" customHeight="1" x14ac:dyDescent="0.2">
      <c r="A965" s="8"/>
      <c r="B965" s="8"/>
      <c r="C965" s="8"/>
      <c r="D965" s="8"/>
      <c r="E965" s="8"/>
      <c r="F965" s="1130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1130"/>
      <c r="U965" s="1130"/>
      <c r="V965" s="1130"/>
      <c r="W965" s="1130"/>
      <c r="X965" s="8"/>
      <c r="Y965" s="8"/>
      <c r="Z965" s="8"/>
      <c r="AA965" s="8"/>
      <c r="AB965" s="8"/>
      <c r="AC965" s="8"/>
      <c r="AD965" s="1130"/>
    </row>
    <row r="966" spans="1:30" ht="15.75" customHeight="1" x14ac:dyDescent="0.2">
      <c r="A966" s="8"/>
      <c r="B966" s="8"/>
      <c r="C966" s="8"/>
      <c r="D966" s="8"/>
      <c r="E966" s="8"/>
      <c r="F966" s="1130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1130"/>
      <c r="U966" s="1130"/>
      <c r="V966" s="1130"/>
      <c r="W966" s="1130"/>
      <c r="X966" s="8"/>
      <c r="Y966" s="8"/>
      <c r="Z966" s="8"/>
      <c r="AA966" s="8"/>
      <c r="AB966" s="8"/>
      <c r="AC966" s="8"/>
      <c r="AD966" s="1130"/>
    </row>
    <row r="967" spans="1:30" ht="15.75" customHeight="1" x14ac:dyDescent="0.2">
      <c r="A967" s="8"/>
      <c r="B967" s="8"/>
      <c r="C967" s="8"/>
      <c r="D967" s="8"/>
      <c r="E967" s="8"/>
      <c r="F967" s="1130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1130"/>
      <c r="U967" s="1130"/>
      <c r="V967" s="1130"/>
      <c r="W967" s="1130"/>
      <c r="X967" s="8"/>
      <c r="Y967" s="8"/>
      <c r="Z967" s="8"/>
      <c r="AA967" s="8"/>
      <c r="AB967" s="8"/>
      <c r="AC967" s="8"/>
      <c r="AD967" s="1130"/>
    </row>
    <row r="968" spans="1:30" ht="15.75" customHeight="1" x14ac:dyDescent="0.2">
      <c r="A968" s="8"/>
      <c r="B968" s="8"/>
      <c r="C968" s="8"/>
      <c r="D968" s="8"/>
      <c r="E968" s="8"/>
      <c r="F968" s="1130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1130"/>
      <c r="U968" s="1130"/>
      <c r="V968" s="1130"/>
      <c r="W968" s="1130"/>
      <c r="X968" s="8"/>
      <c r="Y968" s="8"/>
      <c r="Z968" s="8"/>
      <c r="AA968" s="8"/>
      <c r="AB968" s="8"/>
      <c r="AC968" s="8"/>
      <c r="AD968" s="1130"/>
    </row>
    <row r="969" spans="1:30" ht="15.75" customHeight="1" x14ac:dyDescent="0.2">
      <c r="A969" s="8"/>
      <c r="B969" s="8"/>
      <c r="C969" s="8"/>
      <c r="D969" s="8"/>
      <c r="E969" s="8"/>
      <c r="F969" s="1130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1130"/>
      <c r="U969" s="1130"/>
      <c r="V969" s="1130"/>
      <c r="W969" s="1130"/>
      <c r="X969" s="8"/>
      <c r="Y969" s="8"/>
      <c r="Z969" s="8"/>
      <c r="AA969" s="8"/>
      <c r="AB969" s="8"/>
      <c r="AC969" s="8"/>
      <c r="AD969" s="1130"/>
    </row>
    <row r="970" spans="1:30" ht="15.75" customHeight="1" x14ac:dyDescent="0.2">
      <c r="A970" s="8"/>
      <c r="B970" s="8"/>
      <c r="C970" s="8"/>
      <c r="D970" s="8"/>
      <c r="E970" s="8"/>
      <c r="F970" s="1130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1130"/>
      <c r="U970" s="1130"/>
      <c r="V970" s="1130"/>
      <c r="W970" s="1130"/>
      <c r="X970" s="8"/>
      <c r="Y970" s="8"/>
      <c r="Z970" s="8"/>
      <c r="AA970" s="8"/>
      <c r="AB970" s="8"/>
      <c r="AC970" s="8"/>
      <c r="AD970" s="1130"/>
    </row>
    <row r="971" spans="1:30" ht="15.75" customHeight="1" x14ac:dyDescent="0.2">
      <c r="A971" s="8"/>
      <c r="B971" s="8"/>
      <c r="C971" s="8"/>
      <c r="D971" s="8"/>
      <c r="E971" s="8"/>
      <c r="F971" s="1130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1130"/>
      <c r="U971" s="1130"/>
      <c r="V971" s="1130"/>
      <c r="W971" s="1130"/>
      <c r="X971" s="8"/>
      <c r="Y971" s="8"/>
      <c r="Z971" s="8"/>
      <c r="AA971" s="8"/>
      <c r="AB971" s="8"/>
      <c r="AC971" s="8"/>
      <c r="AD971" s="1130"/>
    </row>
    <row r="972" spans="1:30" ht="15.75" customHeight="1" x14ac:dyDescent="0.2">
      <c r="A972" s="8"/>
      <c r="B972" s="8"/>
      <c r="C972" s="8"/>
      <c r="D972" s="8"/>
      <c r="E972" s="8"/>
      <c r="F972" s="1130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1130"/>
      <c r="U972" s="1130"/>
      <c r="V972" s="1130"/>
      <c r="W972" s="1130"/>
      <c r="X972" s="8"/>
      <c r="Y972" s="8"/>
      <c r="Z972" s="8"/>
      <c r="AA972" s="8"/>
      <c r="AB972" s="8"/>
      <c r="AC972" s="8"/>
      <c r="AD972" s="1130"/>
    </row>
    <row r="973" spans="1:30" ht="15.75" customHeight="1" x14ac:dyDescent="0.2">
      <c r="A973" s="8"/>
      <c r="B973" s="8"/>
      <c r="C973" s="8"/>
      <c r="D973" s="8"/>
      <c r="E973" s="8"/>
      <c r="F973" s="1130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1130"/>
      <c r="U973" s="1130"/>
      <c r="V973" s="1130"/>
      <c r="W973" s="1130"/>
      <c r="X973" s="8"/>
      <c r="Y973" s="8"/>
      <c r="Z973" s="8"/>
      <c r="AA973" s="8"/>
      <c r="AB973" s="8"/>
      <c r="AC973" s="8"/>
      <c r="AD973" s="1130"/>
    </row>
    <row r="974" spans="1:30" ht="15.75" customHeight="1" x14ac:dyDescent="0.2">
      <c r="A974" s="8"/>
      <c r="B974" s="8"/>
      <c r="C974" s="8"/>
      <c r="D974" s="8"/>
      <c r="E974" s="8"/>
      <c r="F974" s="1130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1130"/>
      <c r="U974" s="1130"/>
      <c r="V974" s="1130"/>
      <c r="W974" s="1130"/>
      <c r="X974" s="8"/>
      <c r="Y974" s="8"/>
      <c r="Z974" s="8"/>
      <c r="AA974" s="8"/>
      <c r="AB974" s="8"/>
      <c r="AC974" s="8"/>
      <c r="AD974" s="1130"/>
    </row>
    <row r="975" spans="1:30" ht="15.75" customHeight="1" x14ac:dyDescent="0.2">
      <c r="A975" s="8"/>
      <c r="B975" s="8"/>
      <c r="C975" s="8"/>
      <c r="D975" s="8"/>
      <c r="E975" s="8"/>
      <c r="F975" s="1130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1130"/>
      <c r="U975" s="1130"/>
      <c r="V975" s="1130"/>
      <c r="W975" s="1130"/>
      <c r="X975" s="8"/>
      <c r="Y975" s="8"/>
      <c r="Z975" s="8"/>
      <c r="AA975" s="8"/>
      <c r="AB975" s="8"/>
      <c r="AC975" s="8"/>
      <c r="AD975" s="1130"/>
    </row>
    <row r="976" spans="1:30" ht="15.75" customHeight="1" x14ac:dyDescent="0.2">
      <c r="A976" s="8"/>
      <c r="B976" s="8"/>
      <c r="C976" s="8"/>
      <c r="D976" s="8"/>
      <c r="E976" s="8"/>
      <c r="F976" s="1130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1130"/>
      <c r="U976" s="1130"/>
      <c r="V976" s="1130"/>
      <c r="W976" s="1130"/>
      <c r="X976" s="8"/>
      <c r="Y976" s="8"/>
      <c r="Z976" s="8"/>
      <c r="AA976" s="8"/>
      <c r="AB976" s="8"/>
      <c r="AC976" s="8"/>
      <c r="AD976" s="1130"/>
    </row>
    <row r="977" spans="1:30" ht="15.75" customHeight="1" x14ac:dyDescent="0.2">
      <c r="A977" s="8"/>
      <c r="B977" s="8"/>
      <c r="C977" s="8"/>
      <c r="D977" s="8"/>
      <c r="E977" s="8"/>
      <c r="F977" s="1130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1130"/>
      <c r="U977" s="1130"/>
      <c r="V977" s="1130"/>
      <c r="W977" s="1130"/>
      <c r="X977" s="8"/>
      <c r="Y977" s="8"/>
      <c r="Z977" s="8"/>
      <c r="AA977" s="8"/>
      <c r="AB977" s="8"/>
      <c r="AC977" s="8"/>
      <c r="AD977" s="1130"/>
    </row>
    <row r="978" spans="1:30" ht="15.75" customHeight="1" x14ac:dyDescent="0.2">
      <c r="A978" s="8"/>
      <c r="B978" s="8"/>
      <c r="C978" s="8"/>
      <c r="D978" s="8"/>
      <c r="E978" s="8"/>
      <c r="F978" s="1130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1130"/>
      <c r="U978" s="1130"/>
      <c r="V978" s="1130"/>
      <c r="W978" s="1130"/>
      <c r="X978" s="8"/>
      <c r="Y978" s="8"/>
      <c r="Z978" s="8"/>
      <c r="AA978" s="8"/>
      <c r="AB978" s="8"/>
      <c r="AC978" s="8"/>
      <c r="AD978" s="1130"/>
    </row>
    <row r="979" spans="1:30" ht="15.75" customHeight="1" x14ac:dyDescent="0.2">
      <c r="A979" s="8"/>
      <c r="B979" s="8"/>
      <c r="C979" s="8"/>
      <c r="D979" s="8"/>
      <c r="E979" s="8"/>
      <c r="F979" s="1130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1130"/>
      <c r="U979" s="1130"/>
      <c r="V979" s="1130"/>
      <c r="W979" s="1130"/>
      <c r="X979" s="8"/>
      <c r="Y979" s="8"/>
      <c r="Z979" s="8"/>
      <c r="AA979" s="8"/>
      <c r="AB979" s="8"/>
      <c r="AC979" s="8"/>
      <c r="AD979" s="1130"/>
    </row>
    <row r="980" spans="1:30" ht="15.75" customHeight="1" x14ac:dyDescent="0.2">
      <c r="A980" s="8"/>
      <c r="B980" s="8"/>
      <c r="C980" s="8"/>
      <c r="D980" s="8"/>
      <c r="E980" s="8"/>
      <c r="F980" s="1130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1130"/>
      <c r="U980" s="1130"/>
      <c r="V980" s="1130"/>
      <c r="W980" s="1130"/>
      <c r="X980" s="8"/>
      <c r="Y980" s="8"/>
      <c r="Z980" s="8"/>
      <c r="AA980" s="8"/>
      <c r="AB980" s="8"/>
      <c r="AC980" s="8"/>
      <c r="AD980" s="1130"/>
    </row>
    <row r="981" spans="1:30" ht="15.75" customHeight="1" x14ac:dyDescent="0.2">
      <c r="A981" s="8"/>
      <c r="B981" s="8"/>
      <c r="C981" s="8"/>
      <c r="D981" s="8"/>
      <c r="E981" s="8"/>
      <c r="F981" s="1130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1130"/>
      <c r="U981" s="1130"/>
      <c r="V981" s="1130"/>
      <c r="W981" s="1130"/>
      <c r="X981" s="8"/>
      <c r="Y981" s="8"/>
      <c r="Z981" s="8"/>
      <c r="AA981" s="8"/>
      <c r="AB981" s="8"/>
      <c r="AC981" s="8"/>
      <c r="AD981" s="1130"/>
    </row>
    <row r="982" spans="1:30" ht="15.75" customHeight="1" x14ac:dyDescent="0.2">
      <c r="A982" s="8"/>
      <c r="B982" s="8"/>
      <c r="C982" s="8"/>
      <c r="D982" s="8"/>
      <c r="E982" s="8"/>
      <c r="F982" s="1130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1130"/>
      <c r="U982" s="1130"/>
      <c r="V982" s="1130"/>
      <c r="W982" s="1130"/>
      <c r="X982" s="8"/>
      <c r="Y982" s="8"/>
      <c r="Z982" s="8"/>
      <c r="AA982" s="8"/>
      <c r="AB982" s="8"/>
      <c r="AC982" s="8"/>
      <c r="AD982" s="1130"/>
    </row>
    <row r="983" spans="1:30" ht="15.75" customHeight="1" x14ac:dyDescent="0.2">
      <c r="A983" s="8"/>
      <c r="B983" s="8"/>
      <c r="C983" s="8"/>
      <c r="D983" s="8"/>
      <c r="E983" s="8"/>
      <c r="F983" s="1130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1130"/>
      <c r="U983" s="1130"/>
      <c r="V983" s="1130"/>
      <c r="W983" s="1130"/>
      <c r="X983" s="8"/>
      <c r="Y983" s="8"/>
      <c r="Z983" s="8"/>
      <c r="AA983" s="8"/>
      <c r="AB983" s="8"/>
      <c r="AC983" s="8"/>
      <c r="AD983" s="1130"/>
    </row>
    <row r="984" spans="1:30" ht="15.75" customHeight="1" x14ac:dyDescent="0.2">
      <c r="A984" s="8"/>
      <c r="B984" s="8"/>
      <c r="C984" s="8"/>
      <c r="D984" s="8"/>
      <c r="E984" s="8"/>
      <c r="F984" s="1130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1130"/>
      <c r="U984" s="1130"/>
      <c r="V984" s="1130"/>
      <c r="W984" s="1130"/>
      <c r="X984" s="8"/>
      <c r="Y984" s="8"/>
      <c r="Z984" s="8"/>
      <c r="AA984" s="8"/>
      <c r="AB984" s="8"/>
      <c r="AC984" s="8"/>
      <c r="AD984" s="1130"/>
    </row>
    <row r="985" spans="1:30" ht="15.75" customHeight="1" x14ac:dyDescent="0.2">
      <c r="A985" s="8"/>
      <c r="B985" s="8"/>
      <c r="C985" s="8"/>
      <c r="D985" s="8"/>
      <c r="E985" s="8"/>
      <c r="F985" s="1130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1130"/>
      <c r="U985" s="1130"/>
      <c r="V985" s="1130"/>
      <c r="W985" s="1130"/>
      <c r="X985" s="8"/>
      <c r="Y985" s="8"/>
      <c r="Z985" s="8"/>
      <c r="AA985" s="8"/>
      <c r="AB985" s="8"/>
      <c r="AC985" s="8"/>
      <c r="AD985" s="1130"/>
    </row>
    <row r="986" spans="1:30" ht="15.75" customHeight="1" x14ac:dyDescent="0.2">
      <c r="A986" s="8"/>
      <c r="B986" s="8"/>
      <c r="C986" s="8"/>
      <c r="D986" s="8"/>
      <c r="E986" s="8"/>
      <c r="F986" s="1130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1130"/>
      <c r="U986" s="1130"/>
      <c r="V986" s="1130"/>
      <c r="W986" s="1130"/>
      <c r="X986" s="8"/>
      <c r="Y986" s="8"/>
      <c r="Z986" s="8"/>
      <c r="AA986" s="8"/>
      <c r="AB986" s="8"/>
      <c r="AC986" s="8"/>
      <c r="AD986" s="1130"/>
    </row>
    <row r="987" spans="1:30" ht="15.75" customHeight="1" x14ac:dyDescent="0.2">
      <c r="A987" s="8"/>
      <c r="B987" s="8"/>
      <c r="C987" s="8"/>
      <c r="D987" s="8"/>
      <c r="E987" s="8"/>
      <c r="F987" s="1130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1130"/>
      <c r="U987" s="1130"/>
      <c r="V987" s="1130"/>
      <c r="W987" s="1130"/>
      <c r="X987" s="8"/>
      <c r="Y987" s="8"/>
      <c r="Z987" s="8"/>
      <c r="AA987" s="8"/>
      <c r="AB987" s="8"/>
      <c r="AC987" s="8"/>
      <c r="AD987" s="1130"/>
    </row>
    <row r="988" spans="1:30" ht="15.75" customHeight="1" x14ac:dyDescent="0.2">
      <c r="A988" s="8"/>
      <c r="B988" s="8"/>
      <c r="C988" s="8"/>
      <c r="D988" s="8"/>
      <c r="E988" s="8"/>
      <c r="F988" s="1130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1130"/>
      <c r="U988" s="1130"/>
      <c r="V988" s="1130"/>
      <c r="W988" s="1130"/>
      <c r="X988" s="8"/>
      <c r="Y988" s="8"/>
      <c r="Z988" s="8"/>
      <c r="AA988" s="8"/>
      <c r="AB988" s="8"/>
      <c r="AC988" s="8"/>
      <c r="AD988" s="1130"/>
    </row>
    <row r="989" spans="1:30" ht="15.75" customHeight="1" x14ac:dyDescent="0.2">
      <c r="A989" s="8"/>
      <c r="B989" s="8"/>
      <c r="C989" s="8"/>
      <c r="D989" s="8"/>
      <c r="E989" s="8"/>
      <c r="F989" s="1130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1130"/>
      <c r="U989" s="1130"/>
      <c r="V989" s="1130"/>
      <c r="W989" s="1130"/>
      <c r="X989" s="8"/>
      <c r="Y989" s="8"/>
      <c r="Z989" s="8"/>
      <c r="AA989" s="8"/>
      <c r="AB989" s="8"/>
      <c r="AC989" s="8"/>
      <c r="AD989" s="1130"/>
    </row>
    <row r="990" spans="1:30" ht="15.75" customHeight="1" x14ac:dyDescent="0.2">
      <c r="A990" s="8"/>
      <c r="B990" s="8"/>
      <c r="C990" s="8"/>
      <c r="D990" s="8"/>
      <c r="E990" s="8"/>
      <c r="F990" s="1130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1130"/>
      <c r="U990" s="1130"/>
      <c r="V990" s="1130"/>
      <c r="W990" s="1130"/>
      <c r="X990" s="8"/>
      <c r="Y990" s="8"/>
      <c r="Z990" s="8"/>
      <c r="AA990" s="8"/>
      <c r="AB990" s="8"/>
      <c r="AC990" s="8"/>
      <c r="AD990" s="1130"/>
    </row>
    <row r="991" spans="1:30" ht="15.75" customHeight="1" x14ac:dyDescent="0.2">
      <c r="A991" s="8"/>
      <c r="B991" s="8"/>
      <c r="C991" s="8"/>
      <c r="D991" s="8"/>
      <c r="E991" s="8"/>
      <c r="F991" s="1130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1130"/>
      <c r="U991" s="1130"/>
      <c r="V991" s="1130"/>
      <c r="W991" s="1130"/>
      <c r="X991" s="8"/>
      <c r="Y991" s="8"/>
      <c r="Z991" s="8"/>
      <c r="AA991" s="8"/>
      <c r="AB991" s="8"/>
      <c r="AC991" s="8"/>
      <c r="AD991" s="1130"/>
    </row>
    <row r="992" spans="1:30" ht="15.75" customHeight="1" x14ac:dyDescent="0.2">
      <c r="A992" s="8"/>
      <c r="B992" s="8"/>
      <c r="C992" s="8"/>
      <c r="D992" s="8"/>
      <c r="E992" s="8"/>
      <c r="F992" s="1130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1130"/>
      <c r="U992" s="1130"/>
      <c r="V992" s="1130"/>
      <c r="W992" s="1130"/>
      <c r="X992" s="8"/>
      <c r="Y992" s="8"/>
      <c r="Z992" s="8"/>
      <c r="AA992" s="8"/>
      <c r="AB992" s="8"/>
      <c r="AC992" s="8"/>
      <c r="AD992" s="1130"/>
    </row>
    <row r="993" spans="1:30" ht="15.75" customHeight="1" x14ac:dyDescent="0.2">
      <c r="A993" s="8"/>
      <c r="B993" s="8"/>
      <c r="C993" s="8"/>
      <c r="D993" s="8"/>
      <c r="E993" s="8"/>
      <c r="F993" s="1130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1130"/>
      <c r="U993" s="1130"/>
      <c r="V993" s="1130"/>
      <c r="W993" s="1130"/>
      <c r="X993" s="8"/>
      <c r="Y993" s="8"/>
      <c r="Z993" s="8"/>
      <c r="AA993" s="8"/>
      <c r="AB993" s="8"/>
      <c r="AC993" s="8"/>
      <c r="AD993" s="1130"/>
    </row>
    <row r="994" spans="1:30" ht="15.75" customHeight="1" x14ac:dyDescent="0.2">
      <c r="A994" s="8"/>
      <c r="B994" s="8"/>
      <c r="C994" s="8"/>
      <c r="D994" s="8"/>
      <c r="E994" s="8"/>
      <c r="F994" s="1130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1130"/>
      <c r="U994" s="1130"/>
      <c r="V994" s="1130"/>
      <c r="W994" s="1130"/>
      <c r="X994" s="8"/>
      <c r="Y994" s="8"/>
      <c r="Z994" s="8"/>
      <c r="AA994" s="8"/>
      <c r="AB994" s="8"/>
      <c r="AC994" s="8"/>
      <c r="AD994" s="1130"/>
    </row>
    <row r="995" spans="1:30" ht="15.75" customHeight="1" x14ac:dyDescent="0.2">
      <c r="A995" s="8"/>
      <c r="B995" s="8"/>
      <c r="C995" s="8"/>
      <c r="D995" s="8"/>
      <c r="E995" s="8"/>
      <c r="F995" s="1130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1130"/>
      <c r="U995" s="1130"/>
      <c r="V995" s="1130"/>
      <c r="W995" s="1130"/>
      <c r="X995" s="8"/>
      <c r="Y995" s="8"/>
      <c r="Z995" s="8"/>
      <c r="AA995" s="8"/>
      <c r="AB995" s="8"/>
      <c r="AC995" s="8"/>
      <c r="AD995" s="1130"/>
    </row>
    <row r="996" spans="1:30" ht="15.75" customHeight="1" x14ac:dyDescent="0.2">
      <c r="A996" s="8"/>
      <c r="B996" s="8"/>
      <c r="C996" s="8"/>
      <c r="D996" s="8"/>
      <c r="E996" s="8"/>
      <c r="F996" s="1130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1130"/>
      <c r="U996" s="1130"/>
      <c r="V996" s="1130"/>
      <c r="W996" s="1130"/>
      <c r="X996" s="8"/>
      <c r="Y996" s="8"/>
      <c r="Z996" s="8"/>
      <c r="AA996" s="8"/>
      <c r="AB996" s="8"/>
      <c r="AC996" s="8"/>
      <c r="AD996" s="1130"/>
    </row>
    <row r="997" spans="1:30" ht="15.75" customHeight="1" x14ac:dyDescent="0.2">
      <c r="A997" s="8"/>
      <c r="B997" s="8"/>
      <c r="C997" s="8"/>
      <c r="D997" s="8"/>
      <c r="E997" s="8"/>
      <c r="F997" s="1130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1130"/>
      <c r="U997" s="1130"/>
      <c r="V997" s="1130"/>
      <c r="W997" s="1130"/>
      <c r="X997" s="8"/>
      <c r="Y997" s="8"/>
      <c r="Z997" s="8"/>
      <c r="AA997" s="8"/>
      <c r="AB997" s="8"/>
      <c r="AC997" s="8"/>
      <c r="AD997" s="1130"/>
    </row>
    <row r="998" spans="1:30" ht="15.75" customHeight="1" x14ac:dyDescent="0.2">
      <c r="A998" s="8"/>
      <c r="B998" s="8"/>
      <c r="C998" s="8"/>
      <c r="D998" s="8"/>
      <c r="E998" s="8"/>
      <c r="F998" s="1130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1130"/>
      <c r="U998" s="1130"/>
      <c r="V998" s="1130"/>
      <c r="W998" s="1130"/>
      <c r="X998" s="8"/>
      <c r="Y998" s="8"/>
      <c r="Z998" s="8"/>
      <c r="AA998" s="8"/>
      <c r="AB998" s="8"/>
      <c r="AC998" s="8"/>
      <c r="AD998" s="1130"/>
    </row>
    <row r="999" spans="1:30" ht="15.75" customHeight="1" x14ac:dyDescent="0.2">
      <c r="A999" s="8"/>
      <c r="B999" s="8"/>
      <c r="C999" s="8"/>
      <c r="D999" s="8"/>
      <c r="E999" s="8"/>
      <c r="F999" s="1130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1130"/>
      <c r="U999" s="1130"/>
      <c r="V999" s="1130"/>
      <c r="W999" s="1130"/>
      <c r="X999" s="8"/>
      <c r="Y999" s="8"/>
      <c r="Z999" s="8"/>
      <c r="AA999" s="8"/>
      <c r="AB999" s="8"/>
      <c r="AC999" s="8"/>
      <c r="AD999" s="1130"/>
    </row>
    <row r="1000" spans="1:30" ht="15.75" customHeight="1" x14ac:dyDescent="0.2">
      <c r="A1000" s="8"/>
      <c r="B1000" s="8"/>
      <c r="C1000" s="8"/>
      <c r="D1000" s="8"/>
      <c r="E1000" s="8"/>
      <c r="F1000" s="1130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1130"/>
      <c r="U1000" s="1130"/>
      <c r="V1000" s="1130"/>
      <c r="W1000" s="1130"/>
      <c r="X1000" s="8"/>
      <c r="Y1000" s="8"/>
      <c r="Z1000" s="8"/>
      <c r="AA1000" s="8"/>
      <c r="AB1000" s="8"/>
      <c r="AC1000" s="8"/>
      <c r="AD1000" s="1130"/>
    </row>
    <row r="1001" spans="1:30" ht="15.75" customHeight="1" x14ac:dyDescent="0.2">
      <c r="A1001" s="8"/>
      <c r="B1001" s="8"/>
      <c r="C1001" s="8"/>
      <c r="D1001" s="8"/>
      <c r="E1001" s="8"/>
      <c r="F1001" s="1130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1130"/>
      <c r="U1001" s="1130"/>
      <c r="V1001" s="1130"/>
      <c r="W1001" s="1130"/>
      <c r="X1001" s="8"/>
      <c r="Y1001" s="8"/>
      <c r="Z1001" s="8"/>
      <c r="AA1001" s="8"/>
      <c r="AB1001" s="8"/>
      <c r="AC1001" s="8"/>
      <c r="AD1001" s="1130"/>
    </row>
    <row r="1002" spans="1:30" ht="15.75" customHeight="1" x14ac:dyDescent="0.2">
      <c r="A1002" s="8"/>
      <c r="B1002" s="8"/>
      <c r="C1002" s="8"/>
      <c r="D1002" s="8"/>
      <c r="E1002" s="8"/>
      <c r="F1002" s="1130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1130"/>
      <c r="U1002" s="1130"/>
      <c r="V1002" s="1130"/>
      <c r="W1002" s="1130"/>
      <c r="X1002" s="8"/>
      <c r="Y1002" s="8"/>
      <c r="Z1002" s="8"/>
      <c r="AA1002" s="8"/>
      <c r="AB1002" s="8"/>
      <c r="AC1002" s="8"/>
      <c r="AD1002" s="1130"/>
    </row>
    <row r="1003" spans="1:30" ht="15.75" customHeight="1" x14ac:dyDescent="0.2">
      <c r="A1003" s="8"/>
      <c r="B1003" s="8"/>
      <c r="C1003" s="8"/>
      <c r="D1003" s="8"/>
      <c r="E1003" s="8"/>
      <c r="F1003" s="1130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1130"/>
      <c r="U1003" s="1130"/>
      <c r="V1003" s="1130"/>
      <c r="W1003" s="1130"/>
      <c r="X1003" s="8"/>
      <c r="Y1003" s="8"/>
      <c r="Z1003" s="8"/>
      <c r="AA1003" s="8"/>
      <c r="AB1003" s="8"/>
      <c r="AC1003" s="8"/>
      <c r="AD1003" s="1130"/>
    </row>
    <row r="1004" spans="1:30" ht="15.75" customHeight="1" x14ac:dyDescent="0.2">
      <c r="A1004" s="8"/>
      <c r="B1004" s="8"/>
      <c r="C1004" s="8"/>
      <c r="D1004" s="8"/>
      <c r="E1004" s="8"/>
      <c r="F1004" s="1130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1130"/>
      <c r="U1004" s="1130"/>
      <c r="V1004" s="1130"/>
      <c r="W1004" s="1130"/>
      <c r="X1004" s="8"/>
      <c r="Y1004" s="8"/>
      <c r="Z1004" s="8"/>
      <c r="AA1004" s="8"/>
      <c r="AB1004" s="8"/>
      <c r="AC1004" s="8"/>
      <c r="AD1004" s="1130"/>
    </row>
    <row r="1005" spans="1:30" ht="15.75" customHeight="1" x14ac:dyDescent="0.2">
      <c r="A1005" s="8"/>
      <c r="B1005" s="8"/>
      <c r="C1005" s="8"/>
      <c r="D1005" s="8"/>
      <c r="E1005" s="8"/>
      <c r="F1005" s="1130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1130"/>
      <c r="U1005" s="1130"/>
      <c r="V1005" s="1130"/>
      <c r="W1005" s="1130"/>
      <c r="X1005" s="8"/>
      <c r="Y1005" s="8"/>
      <c r="Z1005" s="8"/>
      <c r="AA1005" s="8"/>
      <c r="AB1005" s="8"/>
      <c r="AC1005" s="8"/>
      <c r="AD1005" s="1130"/>
    </row>
    <row r="1006" spans="1:30" ht="15.75" customHeight="1" x14ac:dyDescent="0.2">
      <c r="A1006" s="8"/>
      <c r="B1006" s="8"/>
      <c r="C1006" s="8"/>
      <c r="D1006" s="8"/>
      <c r="E1006" s="8"/>
      <c r="F1006" s="1130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1130"/>
      <c r="U1006" s="1130"/>
      <c r="V1006" s="1130"/>
      <c r="W1006" s="1130"/>
      <c r="X1006" s="8"/>
      <c r="Y1006" s="8"/>
      <c r="Z1006" s="8"/>
      <c r="AA1006" s="8"/>
      <c r="AB1006" s="8"/>
      <c r="AC1006" s="8"/>
      <c r="AD1006" s="1130"/>
    </row>
    <row r="1007" spans="1:30" ht="15.75" customHeight="1" x14ac:dyDescent="0.2">
      <c r="A1007" s="8"/>
      <c r="B1007" s="8"/>
      <c r="C1007" s="8"/>
      <c r="D1007" s="8"/>
      <c r="E1007" s="8"/>
      <c r="F1007" s="1130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1130"/>
      <c r="U1007" s="1130"/>
      <c r="V1007" s="1130"/>
      <c r="W1007" s="1130"/>
      <c r="X1007" s="8"/>
      <c r="Y1007" s="8"/>
      <c r="Z1007" s="8"/>
      <c r="AA1007" s="8"/>
      <c r="AB1007" s="8"/>
      <c r="AC1007" s="8"/>
      <c r="AD1007" s="1130"/>
    </row>
    <row r="1008" spans="1:30" ht="15.75" customHeight="1" x14ac:dyDescent="0.2">
      <c r="A1008" s="8"/>
      <c r="B1008" s="8"/>
      <c r="C1008" s="8"/>
      <c r="D1008" s="8"/>
      <c r="E1008" s="8"/>
      <c r="F1008" s="1130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1130"/>
      <c r="U1008" s="1130"/>
      <c r="V1008" s="1130"/>
      <c r="W1008" s="1130"/>
      <c r="X1008" s="8"/>
      <c r="Y1008" s="8"/>
      <c r="Z1008" s="8"/>
      <c r="AA1008" s="8"/>
      <c r="AB1008" s="8"/>
      <c r="AC1008" s="8"/>
      <c r="AD1008" s="1130"/>
    </row>
    <row r="1009" spans="1:30" ht="15.75" customHeight="1" x14ac:dyDescent="0.2">
      <c r="A1009" s="8"/>
      <c r="B1009" s="8"/>
      <c r="C1009" s="8"/>
      <c r="D1009" s="8"/>
      <c r="E1009" s="8"/>
      <c r="F1009" s="1130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1130"/>
      <c r="U1009" s="1130"/>
      <c r="V1009" s="1130"/>
      <c r="W1009" s="1130"/>
      <c r="X1009" s="8"/>
      <c r="Y1009" s="8"/>
      <c r="Z1009" s="8"/>
      <c r="AA1009" s="8"/>
      <c r="AB1009" s="8"/>
      <c r="AC1009" s="8"/>
      <c r="AD1009" s="1130"/>
    </row>
    <row r="1010" spans="1:30" ht="15.75" customHeight="1" x14ac:dyDescent="0.2">
      <c r="A1010" s="8"/>
      <c r="B1010" s="8"/>
      <c r="C1010" s="8"/>
      <c r="D1010" s="8"/>
      <c r="E1010" s="8"/>
      <c r="F1010" s="1130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1130"/>
      <c r="U1010" s="1130"/>
      <c r="V1010" s="1130"/>
      <c r="W1010" s="1130"/>
      <c r="X1010" s="8"/>
      <c r="Y1010" s="8"/>
      <c r="Z1010" s="8"/>
      <c r="AA1010" s="8"/>
      <c r="AB1010" s="8"/>
      <c r="AC1010" s="8"/>
      <c r="AD1010" s="1130"/>
    </row>
    <row r="1011" spans="1:30" ht="15.75" customHeight="1" x14ac:dyDescent="0.2">
      <c r="A1011" s="8"/>
      <c r="B1011" s="8"/>
      <c r="C1011" s="8"/>
      <c r="D1011" s="8"/>
      <c r="E1011" s="8"/>
      <c r="F1011" s="1130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1130"/>
      <c r="U1011" s="1130"/>
      <c r="V1011" s="1130"/>
      <c r="W1011" s="1130"/>
      <c r="X1011" s="8"/>
      <c r="Y1011" s="8"/>
      <c r="Z1011" s="8"/>
      <c r="AA1011" s="8"/>
      <c r="AB1011" s="8"/>
      <c r="AC1011" s="8"/>
      <c r="AD1011" s="1130"/>
    </row>
    <row r="1012" spans="1:30" ht="15.75" customHeight="1" x14ac:dyDescent="0.2">
      <c r="A1012" s="8"/>
      <c r="B1012" s="8"/>
      <c r="C1012" s="8"/>
      <c r="D1012" s="8"/>
      <c r="E1012" s="8"/>
      <c r="F1012" s="1130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1130"/>
      <c r="U1012" s="1130"/>
      <c r="V1012" s="1130"/>
      <c r="W1012" s="1130"/>
      <c r="X1012" s="8"/>
      <c r="Y1012" s="8"/>
      <c r="Z1012" s="8"/>
      <c r="AA1012" s="8"/>
      <c r="AB1012" s="8"/>
      <c r="AC1012" s="8"/>
      <c r="AD1012" s="1130"/>
    </row>
    <row r="1013" spans="1:30" ht="15.75" customHeight="1" x14ac:dyDescent="0.2">
      <c r="A1013" s="8"/>
      <c r="B1013" s="8"/>
      <c r="C1013" s="8"/>
      <c r="D1013" s="8"/>
      <c r="E1013" s="8"/>
      <c r="F1013" s="1130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1130"/>
      <c r="U1013" s="1130"/>
      <c r="V1013" s="1130"/>
      <c r="W1013" s="1130"/>
      <c r="X1013" s="8"/>
      <c r="Y1013" s="8"/>
      <c r="Z1013" s="8"/>
      <c r="AA1013" s="8"/>
      <c r="AB1013" s="8"/>
      <c r="AC1013" s="8"/>
      <c r="AD1013" s="1130"/>
    </row>
    <row r="1014" spans="1:30" ht="15.75" customHeight="1" x14ac:dyDescent="0.2">
      <c r="A1014" s="8"/>
      <c r="B1014" s="8"/>
      <c r="C1014" s="8"/>
      <c r="D1014" s="8"/>
      <c r="E1014" s="8"/>
      <c r="F1014" s="1130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1130"/>
      <c r="U1014" s="1130"/>
      <c r="V1014" s="1130"/>
      <c r="W1014" s="1130"/>
      <c r="X1014" s="8"/>
      <c r="Y1014" s="8"/>
      <c r="Z1014" s="8"/>
      <c r="AA1014" s="8"/>
      <c r="AB1014" s="8"/>
      <c r="AC1014" s="8"/>
      <c r="AD1014" s="1130"/>
    </row>
    <row r="1015" spans="1:30" ht="15.75" customHeight="1" x14ac:dyDescent="0.2">
      <c r="A1015" s="8"/>
      <c r="B1015" s="8"/>
      <c r="C1015" s="8"/>
      <c r="D1015" s="8"/>
      <c r="E1015" s="8"/>
      <c r="F1015" s="1130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1130"/>
      <c r="U1015" s="1130"/>
      <c r="V1015" s="1130"/>
      <c r="W1015" s="1130"/>
      <c r="X1015" s="8"/>
      <c r="Y1015" s="8"/>
      <c r="Z1015" s="8"/>
      <c r="AA1015" s="8"/>
      <c r="AB1015" s="8"/>
      <c r="AC1015" s="8"/>
      <c r="AD1015" s="1130"/>
    </row>
    <row r="1016" spans="1:30" ht="15.75" customHeight="1" x14ac:dyDescent="0.2">
      <c r="A1016" s="8"/>
      <c r="B1016" s="8"/>
      <c r="C1016" s="8"/>
      <c r="D1016" s="8"/>
      <c r="E1016" s="8"/>
      <c r="F1016" s="1130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1130"/>
      <c r="U1016" s="1130"/>
      <c r="V1016" s="1130"/>
      <c r="W1016" s="1130"/>
      <c r="X1016" s="8"/>
      <c r="Y1016" s="8"/>
      <c r="Z1016" s="8"/>
      <c r="AA1016" s="8"/>
      <c r="AB1016" s="8"/>
      <c r="AC1016" s="8"/>
      <c r="AD1016" s="1130"/>
    </row>
    <row r="1017" spans="1:30" ht="15.75" customHeight="1" x14ac:dyDescent="0.2">
      <c r="A1017" s="8"/>
      <c r="B1017" s="8"/>
      <c r="C1017" s="8"/>
      <c r="D1017" s="8"/>
      <c r="E1017" s="8"/>
      <c r="F1017" s="1130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1130"/>
      <c r="U1017" s="1130"/>
      <c r="V1017" s="1130"/>
      <c r="W1017" s="1130"/>
      <c r="X1017" s="8"/>
      <c r="Y1017" s="8"/>
      <c r="Z1017" s="8"/>
      <c r="AA1017" s="8"/>
      <c r="AB1017" s="8"/>
      <c r="AC1017" s="8"/>
      <c r="AD1017" s="1130"/>
    </row>
    <row r="1018" spans="1:30" ht="15.75" customHeight="1" x14ac:dyDescent="0.2">
      <c r="A1018" s="8"/>
      <c r="B1018" s="8"/>
      <c r="C1018" s="8"/>
      <c r="D1018" s="8"/>
      <c r="E1018" s="8"/>
      <c r="F1018" s="1130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1130"/>
      <c r="U1018" s="1130"/>
      <c r="V1018" s="1130"/>
      <c r="W1018" s="1130"/>
      <c r="X1018" s="8"/>
      <c r="Y1018" s="8"/>
      <c r="Z1018" s="8"/>
      <c r="AA1018" s="8"/>
      <c r="AB1018" s="8"/>
      <c r="AC1018" s="8"/>
      <c r="AD1018" s="1130"/>
    </row>
    <row r="1019" spans="1:30" ht="15.75" customHeight="1" x14ac:dyDescent="0.2">
      <c r="A1019" s="8"/>
      <c r="B1019" s="8"/>
      <c r="C1019" s="8"/>
      <c r="D1019" s="8"/>
      <c r="E1019" s="8"/>
      <c r="F1019" s="1130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1130"/>
      <c r="U1019" s="1130"/>
      <c r="V1019" s="1130"/>
      <c r="W1019" s="1130"/>
      <c r="X1019" s="8"/>
      <c r="Y1019" s="8"/>
      <c r="Z1019" s="8"/>
      <c r="AA1019" s="8"/>
      <c r="AB1019" s="8"/>
      <c r="AC1019" s="8"/>
      <c r="AD1019" s="1130"/>
    </row>
    <row r="1020" spans="1:30" ht="15.75" customHeight="1" x14ac:dyDescent="0.2">
      <c r="A1020" s="8"/>
      <c r="B1020" s="8"/>
      <c r="C1020" s="8"/>
      <c r="D1020" s="8"/>
      <c r="E1020" s="8"/>
      <c r="F1020" s="1130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1130"/>
      <c r="U1020" s="1130"/>
      <c r="V1020" s="1130"/>
      <c r="W1020" s="1130"/>
      <c r="X1020" s="8"/>
      <c r="Y1020" s="8"/>
      <c r="Z1020" s="8"/>
      <c r="AA1020" s="8"/>
      <c r="AB1020" s="8"/>
      <c r="AC1020" s="8"/>
      <c r="AD1020" s="1130"/>
    </row>
    <row r="1021" spans="1:30" ht="15.75" customHeight="1" x14ac:dyDescent="0.2">
      <c r="A1021" s="8"/>
      <c r="B1021" s="8"/>
      <c r="C1021" s="8"/>
      <c r="D1021" s="8"/>
      <c r="E1021" s="8"/>
      <c r="F1021" s="1130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1130"/>
      <c r="U1021" s="1130"/>
      <c r="V1021" s="1130"/>
      <c r="W1021" s="1130"/>
      <c r="X1021" s="8"/>
      <c r="Y1021" s="8"/>
      <c r="Z1021" s="8"/>
      <c r="AA1021" s="8"/>
      <c r="AB1021" s="8"/>
      <c r="AC1021" s="8"/>
      <c r="AD1021" s="1130"/>
    </row>
    <row r="1022" spans="1:30" ht="15.75" customHeight="1" x14ac:dyDescent="0.2">
      <c r="A1022" s="8"/>
      <c r="B1022" s="8"/>
      <c r="C1022" s="8"/>
      <c r="D1022" s="8"/>
      <c r="E1022" s="8"/>
      <c r="F1022" s="1130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1130"/>
      <c r="U1022" s="1130"/>
      <c r="V1022" s="1130"/>
      <c r="W1022" s="1130"/>
      <c r="X1022" s="8"/>
      <c r="Y1022" s="8"/>
      <c r="Z1022" s="8"/>
      <c r="AA1022" s="8"/>
      <c r="AB1022" s="8"/>
      <c r="AC1022" s="8"/>
      <c r="AD1022" s="1130"/>
    </row>
    <row r="1023" spans="1:30" ht="15.75" customHeight="1" x14ac:dyDescent="0.2">
      <c r="A1023" s="8"/>
      <c r="B1023" s="8"/>
      <c r="C1023" s="8"/>
      <c r="D1023" s="8"/>
      <c r="E1023" s="8"/>
      <c r="F1023" s="1130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1130"/>
      <c r="U1023" s="1130"/>
      <c r="V1023" s="1130"/>
      <c r="W1023" s="1130"/>
      <c r="X1023" s="8"/>
      <c r="Y1023" s="8"/>
      <c r="Z1023" s="8"/>
      <c r="AA1023" s="8"/>
      <c r="AB1023" s="8"/>
      <c r="AC1023" s="8"/>
      <c r="AD1023" s="1130"/>
    </row>
    <row r="1024" spans="1:30" ht="15.75" customHeight="1" x14ac:dyDescent="0.2">
      <c r="A1024" s="8"/>
      <c r="B1024" s="8"/>
      <c r="C1024" s="8"/>
      <c r="D1024" s="8"/>
      <c r="E1024" s="8"/>
      <c r="F1024" s="1130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1130"/>
      <c r="U1024" s="1130"/>
      <c r="V1024" s="1130"/>
      <c r="W1024" s="1130"/>
      <c r="X1024" s="8"/>
      <c r="Y1024" s="8"/>
      <c r="Z1024" s="8"/>
      <c r="AA1024" s="8"/>
      <c r="AB1024" s="8"/>
      <c r="AC1024" s="8"/>
      <c r="AD1024" s="1130"/>
    </row>
    <row r="1025" spans="1:30" ht="15.75" customHeight="1" x14ac:dyDescent="0.2">
      <c r="A1025" s="8"/>
      <c r="B1025" s="8"/>
      <c r="C1025" s="8"/>
      <c r="D1025" s="8"/>
      <c r="E1025" s="8"/>
      <c r="F1025" s="1130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1130"/>
      <c r="U1025" s="1130"/>
      <c r="V1025" s="1130"/>
      <c r="W1025" s="1130"/>
      <c r="X1025" s="8"/>
      <c r="Y1025" s="8"/>
      <c r="Z1025" s="8"/>
      <c r="AA1025" s="8"/>
      <c r="AB1025" s="8"/>
      <c r="AC1025" s="8"/>
      <c r="AD1025" s="1130"/>
    </row>
    <row r="1026" spans="1:30" ht="15.75" customHeight="1" x14ac:dyDescent="0.2">
      <c r="A1026" s="8"/>
      <c r="B1026" s="8"/>
      <c r="C1026" s="8"/>
      <c r="D1026" s="8"/>
      <c r="E1026" s="8"/>
      <c r="F1026" s="1130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1130"/>
      <c r="U1026" s="1130"/>
      <c r="V1026" s="1130"/>
      <c r="W1026" s="1130"/>
      <c r="X1026" s="8"/>
      <c r="Y1026" s="8"/>
      <c r="Z1026" s="8"/>
      <c r="AA1026" s="8"/>
      <c r="AB1026" s="8"/>
      <c r="AC1026" s="8"/>
      <c r="AD1026" s="1130"/>
    </row>
    <row r="1027" spans="1:30" ht="15.75" customHeight="1" x14ac:dyDescent="0.2">
      <c r="A1027" s="8"/>
      <c r="B1027" s="8"/>
      <c r="C1027" s="8"/>
      <c r="D1027" s="8"/>
      <c r="E1027" s="8"/>
      <c r="F1027" s="1130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1130"/>
      <c r="U1027" s="1130"/>
      <c r="V1027" s="1130"/>
      <c r="W1027" s="1130"/>
      <c r="X1027" s="8"/>
      <c r="Y1027" s="8"/>
      <c r="Z1027" s="8"/>
      <c r="AA1027" s="8"/>
      <c r="AB1027" s="8"/>
      <c r="AC1027" s="8"/>
      <c r="AD1027" s="1130"/>
    </row>
    <row r="1028" spans="1:30" ht="15.75" customHeight="1" x14ac:dyDescent="0.2">
      <c r="A1028" s="8"/>
      <c r="B1028" s="8"/>
      <c r="C1028" s="8"/>
      <c r="D1028" s="8"/>
      <c r="E1028" s="8"/>
      <c r="F1028" s="1130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1130"/>
      <c r="U1028" s="1130"/>
      <c r="V1028" s="1130"/>
      <c r="W1028" s="1130"/>
      <c r="X1028" s="8"/>
      <c r="Y1028" s="8"/>
      <c r="Z1028" s="8"/>
      <c r="AA1028" s="8"/>
      <c r="AB1028" s="8"/>
      <c r="AC1028" s="8"/>
      <c r="AD1028" s="1130"/>
    </row>
    <row r="1029" spans="1:30" ht="15.75" customHeight="1" x14ac:dyDescent="0.2">
      <c r="A1029" s="8"/>
      <c r="B1029" s="8"/>
      <c r="C1029" s="8"/>
      <c r="D1029" s="8"/>
      <c r="E1029" s="8"/>
      <c r="F1029" s="1130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1130"/>
      <c r="U1029" s="1130"/>
      <c r="V1029" s="1130"/>
      <c r="W1029" s="1130"/>
      <c r="X1029" s="8"/>
      <c r="Y1029" s="8"/>
      <c r="Z1029" s="8"/>
      <c r="AA1029" s="8"/>
      <c r="AB1029" s="8"/>
      <c r="AC1029" s="8"/>
      <c r="AD1029" s="1130"/>
    </row>
    <row r="1030" spans="1:30" ht="15.75" customHeight="1" x14ac:dyDescent="0.2">
      <c r="A1030" s="8"/>
      <c r="B1030" s="8"/>
      <c r="C1030" s="8"/>
      <c r="D1030" s="8"/>
      <c r="E1030" s="8"/>
      <c r="F1030" s="1130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1130"/>
      <c r="U1030" s="1130"/>
      <c r="V1030" s="1130"/>
      <c r="W1030" s="1130"/>
      <c r="X1030" s="8"/>
      <c r="Y1030" s="8"/>
      <c r="Z1030" s="8"/>
      <c r="AA1030" s="8"/>
      <c r="AB1030" s="8"/>
      <c r="AC1030" s="8"/>
      <c r="AD1030" s="1130"/>
    </row>
    <row r="1031" spans="1:30" ht="15.75" customHeight="1" x14ac:dyDescent="0.2">
      <c r="A1031" s="8"/>
      <c r="B1031" s="8"/>
      <c r="C1031" s="8"/>
      <c r="D1031" s="8"/>
      <c r="E1031" s="8"/>
      <c r="F1031" s="1130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1130"/>
      <c r="U1031" s="1130"/>
      <c r="V1031" s="1130"/>
      <c r="W1031" s="1130"/>
      <c r="X1031" s="8"/>
      <c r="Y1031" s="8"/>
      <c r="Z1031" s="8"/>
      <c r="AA1031" s="8"/>
      <c r="AB1031" s="8"/>
      <c r="AC1031" s="8"/>
      <c r="AD1031" s="1130"/>
    </row>
    <row r="1032" spans="1:30" ht="15.75" customHeight="1" x14ac:dyDescent="0.2">
      <c r="A1032" s="8"/>
      <c r="B1032" s="8"/>
      <c r="C1032" s="8"/>
      <c r="D1032" s="8"/>
      <c r="E1032" s="8"/>
      <c r="F1032" s="1130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1130"/>
      <c r="U1032" s="1130"/>
      <c r="V1032" s="1130"/>
      <c r="W1032" s="1130"/>
      <c r="X1032" s="8"/>
      <c r="Y1032" s="8"/>
      <c r="Z1032" s="8"/>
      <c r="AA1032" s="8"/>
      <c r="AB1032" s="8"/>
      <c r="AC1032" s="8"/>
      <c r="AD1032" s="1130"/>
    </row>
    <row r="1033" spans="1:30" ht="15.75" customHeight="1" x14ac:dyDescent="0.2">
      <c r="A1033" s="8"/>
      <c r="B1033" s="8"/>
      <c r="C1033" s="8"/>
      <c r="D1033" s="8"/>
      <c r="E1033" s="8"/>
      <c r="F1033" s="1130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1130"/>
      <c r="U1033" s="1130"/>
      <c r="V1033" s="1130"/>
      <c r="W1033" s="1130"/>
      <c r="X1033" s="8"/>
      <c r="Y1033" s="8"/>
      <c r="Z1033" s="8"/>
      <c r="AA1033" s="8"/>
      <c r="AB1033" s="8"/>
      <c r="AC1033" s="8"/>
      <c r="AD1033" s="1130"/>
    </row>
    <row r="1034" spans="1:30" ht="15.75" customHeight="1" x14ac:dyDescent="0.2">
      <c r="A1034" s="8"/>
      <c r="B1034" s="8"/>
      <c r="C1034" s="8"/>
      <c r="D1034" s="8"/>
      <c r="E1034" s="8"/>
      <c r="F1034" s="1130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1130"/>
      <c r="U1034" s="1130"/>
      <c r="V1034" s="1130"/>
      <c r="W1034" s="1130"/>
      <c r="X1034" s="8"/>
      <c r="Y1034" s="8"/>
      <c r="Z1034" s="8"/>
      <c r="AA1034" s="8"/>
      <c r="AB1034" s="8"/>
      <c r="AC1034" s="8"/>
      <c r="AD1034" s="1130"/>
    </row>
    <row r="1035" spans="1:30" ht="15.75" customHeight="1" x14ac:dyDescent="0.2">
      <c r="A1035" s="8"/>
      <c r="B1035" s="8"/>
      <c r="C1035" s="8"/>
      <c r="D1035" s="8"/>
      <c r="E1035" s="8"/>
      <c r="F1035" s="1130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1130"/>
      <c r="U1035" s="1130"/>
      <c r="V1035" s="1130"/>
      <c r="W1035" s="1130"/>
      <c r="X1035" s="8"/>
      <c r="Y1035" s="8"/>
      <c r="Z1035" s="8"/>
      <c r="AA1035" s="8"/>
      <c r="AB1035" s="8"/>
      <c r="AC1035" s="8"/>
      <c r="AD1035" s="1130"/>
    </row>
    <row r="1036" spans="1:30" ht="15.75" customHeight="1" x14ac:dyDescent="0.2">
      <c r="A1036" s="8"/>
      <c r="B1036" s="8"/>
      <c r="C1036" s="8"/>
      <c r="D1036" s="8"/>
      <c r="E1036" s="8"/>
      <c r="F1036" s="1130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1130"/>
      <c r="U1036" s="1130"/>
      <c r="V1036" s="1130"/>
      <c r="W1036" s="1130"/>
      <c r="X1036" s="8"/>
      <c r="Y1036" s="8"/>
      <c r="Z1036" s="8"/>
      <c r="AA1036" s="8"/>
      <c r="AB1036" s="8"/>
      <c r="AC1036" s="8"/>
      <c r="AD1036" s="1130"/>
    </row>
    <row r="1037" spans="1:30" ht="15.75" customHeight="1" x14ac:dyDescent="0.2">
      <c r="A1037" s="8"/>
      <c r="B1037" s="8"/>
      <c r="C1037" s="8"/>
      <c r="D1037" s="8"/>
      <c r="E1037" s="8"/>
      <c r="F1037" s="1130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1130"/>
      <c r="U1037" s="1130"/>
      <c r="V1037" s="1130"/>
      <c r="W1037" s="1130"/>
      <c r="X1037" s="8"/>
      <c r="Y1037" s="8"/>
      <c r="Z1037" s="8"/>
      <c r="AA1037" s="8"/>
      <c r="AB1037" s="8"/>
      <c r="AC1037" s="8"/>
      <c r="AD1037" s="1130"/>
    </row>
    <row r="1038" spans="1:30" ht="15.75" customHeight="1" x14ac:dyDescent="0.2">
      <c r="A1038" s="8"/>
      <c r="B1038" s="8"/>
      <c r="C1038" s="8"/>
      <c r="D1038" s="8"/>
      <c r="E1038" s="8"/>
      <c r="F1038" s="1130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1130"/>
      <c r="U1038" s="1130"/>
      <c r="V1038" s="1130"/>
      <c r="W1038" s="1130"/>
      <c r="X1038" s="8"/>
      <c r="Y1038" s="8"/>
      <c r="Z1038" s="8"/>
      <c r="AA1038" s="8"/>
      <c r="AB1038" s="8"/>
      <c r="AC1038" s="8"/>
      <c r="AD1038" s="1130"/>
    </row>
    <row r="1039" spans="1:30" ht="15.75" customHeight="1" x14ac:dyDescent="0.2">
      <c r="A1039" s="8"/>
      <c r="B1039" s="8"/>
      <c r="C1039" s="8"/>
      <c r="D1039" s="8"/>
      <c r="E1039" s="8"/>
      <c r="F1039" s="1130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1130"/>
      <c r="U1039" s="1130"/>
      <c r="V1039" s="1130"/>
      <c r="W1039" s="1130"/>
      <c r="X1039" s="8"/>
      <c r="Y1039" s="8"/>
      <c r="Z1039" s="8"/>
      <c r="AA1039" s="8"/>
      <c r="AB1039" s="8"/>
      <c r="AC1039" s="8"/>
      <c r="AD1039" s="1130"/>
    </row>
    <row r="1040" spans="1:30" ht="15.75" customHeight="1" x14ac:dyDescent="0.2">
      <c r="A1040" s="8"/>
      <c r="B1040" s="8"/>
      <c r="C1040" s="8"/>
      <c r="D1040" s="8"/>
      <c r="E1040" s="8"/>
      <c r="F1040" s="1130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1130"/>
      <c r="U1040" s="1130"/>
      <c r="V1040" s="1130"/>
      <c r="W1040" s="1130"/>
      <c r="X1040" s="8"/>
      <c r="Y1040" s="8"/>
      <c r="Z1040" s="8"/>
      <c r="AA1040" s="8"/>
      <c r="AB1040" s="8"/>
      <c r="AC1040" s="8"/>
      <c r="AD1040" s="1130"/>
    </row>
    <row r="1041" spans="1:30" ht="15.75" customHeight="1" x14ac:dyDescent="0.2">
      <c r="A1041" s="8"/>
      <c r="B1041" s="8"/>
      <c r="C1041" s="8"/>
      <c r="D1041" s="8"/>
      <c r="E1041" s="8"/>
      <c r="F1041" s="1130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1130"/>
      <c r="U1041" s="1130"/>
      <c r="V1041" s="1130"/>
      <c r="W1041" s="1130"/>
      <c r="X1041" s="8"/>
      <c r="Y1041" s="8"/>
      <c r="Z1041" s="8"/>
      <c r="AA1041" s="8"/>
      <c r="AB1041" s="8"/>
      <c r="AC1041" s="8"/>
      <c r="AD1041" s="1130"/>
    </row>
    <row r="1042" spans="1:30" ht="15.75" customHeight="1" x14ac:dyDescent="0.2">
      <c r="A1042" s="8"/>
      <c r="B1042" s="8"/>
      <c r="C1042" s="8"/>
      <c r="D1042" s="8"/>
      <c r="E1042" s="8"/>
      <c r="F1042" s="1130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1130"/>
      <c r="U1042" s="1130"/>
      <c r="V1042" s="1130"/>
      <c r="W1042" s="1130"/>
      <c r="X1042" s="8"/>
      <c r="Y1042" s="8"/>
      <c r="Z1042" s="8"/>
      <c r="AA1042" s="8"/>
      <c r="AB1042" s="8"/>
      <c r="AC1042" s="8"/>
      <c r="AD1042" s="1130"/>
    </row>
    <row r="1043" spans="1:30" ht="15.75" customHeight="1" x14ac:dyDescent="0.2">
      <c r="A1043" s="8"/>
      <c r="B1043" s="8"/>
      <c r="C1043" s="8"/>
      <c r="D1043" s="8"/>
      <c r="E1043" s="8"/>
      <c r="F1043" s="1130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1130"/>
      <c r="U1043" s="1130"/>
      <c r="V1043" s="1130"/>
      <c r="W1043" s="1130"/>
      <c r="X1043" s="8"/>
      <c r="Y1043" s="8"/>
      <c r="Z1043" s="8"/>
      <c r="AA1043" s="8"/>
      <c r="AB1043" s="8"/>
      <c r="AC1043" s="8"/>
      <c r="AD1043" s="1130"/>
    </row>
    <row r="1044" spans="1:30" ht="15.75" customHeight="1" x14ac:dyDescent="0.2">
      <c r="A1044" s="8"/>
      <c r="B1044" s="8"/>
      <c r="C1044" s="8"/>
      <c r="D1044" s="8"/>
      <c r="E1044" s="8"/>
      <c r="F1044" s="1130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1130"/>
      <c r="U1044" s="1130"/>
      <c r="V1044" s="1130"/>
      <c r="W1044" s="1130"/>
      <c r="X1044" s="8"/>
      <c r="Y1044" s="8"/>
      <c r="Z1044" s="8"/>
      <c r="AA1044" s="8"/>
      <c r="AB1044" s="8"/>
      <c r="AC1044" s="8"/>
      <c r="AD1044" s="1130"/>
    </row>
    <row r="1045" spans="1:30" ht="15.75" customHeight="1" x14ac:dyDescent="0.2">
      <c r="A1045" s="8"/>
      <c r="B1045" s="8"/>
      <c r="C1045" s="8"/>
      <c r="D1045" s="8"/>
      <c r="E1045" s="8"/>
      <c r="F1045" s="1130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1130"/>
      <c r="U1045" s="1130"/>
      <c r="V1045" s="1130"/>
      <c r="W1045" s="1130"/>
      <c r="X1045" s="8"/>
      <c r="Y1045" s="8"/>
      <c r="Z1045" s="8"/>
      <c r="AA1045" s="8"/>
      <c r="AB1045" s="8"/>
      <c r="AC1045" s="8"/>
      <c r="AD1045" s="1130"/>
    </row>
    <row r="1046" spans="1:30" ht="15.75" customHeight="1" x14ac:dyDescent="0.2">
      <c r="A1046" s="8"/>
      <c r="B1046" s="8"/>
      <c r="C1046" s="8"/>
      <c r="D1046" s="8"/>
      <c r="E1046" s="8"/>
      <c r="F1046" s="1130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1130"/>
      <c r="U1046" s="1130"/>
      <c r="V1046" s="1130"/>
      <c r="W1046" s="1130"/>
      <c r="X1046" s="8"/>
      <c r="Y1046" s="8"/>
      <c r="Z1046" s="8"/>
      <c r="AA1046" s="8"/>
      <c r="AB1046" s="8"/>
      <c r="AC1046" s="8"/>
      <c r="AD1046" s="1130"/>
    </row>
    <row r="1047" spans="1:30" ht="15.75" customHeight="1" x14ac:dyDescent="0.2">
      <c r="A1047" s="8"/>
      <c r="B1047" s="8"/>
      <c r="C1047" s="8"/>
      <c r="D1047" s="8"/>
      <c r="E1047" s="8"/>
      <c r="F1047" s="1130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1130"/>
      <c r="U1047" s="1130"/>
      <c r="V1047" s="1130"/>
      <c r="W1047" s="1130"/>
      <c r="X1047" s="8"/>
      <c r="Y1047" s="8"/>
      <c r="Z1047" s="8"/>
      <c r="AA1047" s="8"/>
      <c r="AB1047" s="8"/>
      <c r="AC1047" s="8"/>
      <c r="AD1047" s="1130"/>
    </row>
    <row r="1048" spans="1:30" ht="15.75" customHeight="1" x14ac:dyDescent="0.2">
      <c r="A1048" s="8"/>
      <c r="B1048" s="8"/>
      <c r="C1048" s="8"/>
      <c r="D1048" s="8"/>
      <c r="E1048" s="8"/>
      <c r="F1048" s="1130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1130"/>
      <c r="U1048" s="1130"/>
      <c r="V1048" s="1130"/>
      <c r="W1048" s="1130"/>
      <c r="X1048" s="8"/>
      <c r="Y1048" s="8"/>
      <c r="Z1048" s="8"/>
      <c r="AA1048" s="8"/>
      <c r="AB1048" s="8"/>
      <c r="AC1048" s="8"/>
      <c r="AD1048" s="1130"/>
    </row>
    <row r="1049" spans="1:30" ht="15.75" customHeight="1" x14ac:dyDescent="0.2">
      <c r="A1049" s="8"/>
      <c r="B1049" s="8"/>
      <c r="C1049" s="8"/>
      <c r="D1049" s="8"/>
      <c r="E1049" s="8"/>
      <c r="F1049" s="1130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1130"/>
      <c r="U1049" s="1130"/>
      <c r="V1049" s="1130"/>
      <c r="W1049" s="1130"/>
      <c r="X1049" s="8"/>
      <c r="Y1049" s="8"/>
      <c r="Z1049" s="8"/>
      <c r="AA1049" s="8"/>
      <c r="AB1049" s="8"/>
      <c r="AC1049" s="8"/>
      <c r="AD1049" s="1130"/>
    </row>
    <row r="1050" spans="1:30" ht="15.75" customHeight="1" x14ac:dyDescent="0.2">
      <c r="A1050" s="8"/>
      <c r="B1050" s="8"/>
      <c r="C1050" s="8"/>
      <c r="D1050" s="8"/>
      <c r="E1050" s="8"/>
      <c r="F1050" s="1130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1130"/>
      <c r="U1050" s="1130"/>
      <c r="V1050" s="1130"/>
      <c r="W1050" s="1130"/>
      <c r="X1050" s="8"/>
      <c r="Y1050" s="8"/>
      <c r="Z1050" s="8"/>
      <c r="AA1050" s="8"/>
      <c r="AB1050" s="8"/>
      <c r="AC1050" s="8"/>
      <c r="AD1050" s="1130"/>
    </row>
    <row r="1051" spans="1:30" ht="15.75" customHeight="1" x14ac:dyDescent="0.2">
      <c r="A1051" s="8"/>
      <c r="B1051" s="8"/>
      <c r="C1051" s="8"/>
      <c r="D1051" s="8"/>
      <c r="E1051" s="8"/>
      <c r="F1051" s="1130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1130"/>
      <c r="U1051" s="1130"/>
      <c r="V1051" s="1130"/>
      <c r="W1051" s="1130"/>
      <c r="X1051" s="8"/>
      <c r="Y1051" s="8"/>
      <c r="Z1051" s="8"/>
      <c r="AA1051" s="8"/>
      <c r="AB1051" s="8"/>
      <c r="AC1051" s="8"/>
      <c r="AD1051" s="1130"/>
    </row>
    <row r="1052" spans="1:30" ht="15.75" customHeight="1" x14ac:dyDescent="0.2">
      <c r="A1052" s="8"/>
      <c r="B1052" s="8"/>
      <c r="C1052" s="8"/>
      <c r="D1052" s="8"/>
      <c r="E1052" s="8"/>
      <c r="F1052" s="1130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1130"/>
      <c r="U1052" s="1130"/>
      <c r="V1052" s="1130"/>
      <c r="W1052" s="1130"/>
      <c r="X1052" s="8"/>
      <c r="Y1052" s="8"/>
      <c r="Z1052" s="8"/>
      <c r="AA1052" s="8"/>
      <c r="AB1052" s="8"/>
      <c r="AC1052" s="8"/>
      <c r="AD1052" s="1130"/>
    </row>
    <row r="1053" spans="1:30" ht="15.75" customHeight="1" x14ac:dyDescent="0.2">
      <c r="A1053" s="8"/>
      <c r="B1053" s="8"/>
      <c r="C1053" s="8"/>
      <c r="D1053" s="8"/>
      <c r="E1053" s="8"/>
      <c r="F1053" s="1130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1130"/>
      <c r="U1053" s="1130"/>
      <c r="V1053" s="1130"/>
      <c r="W1053" s="1130"/>
      <c r="X1053" s="8"/>
      <c r="Y1053" s="8"/>
      <c r="Z1053" s="8"/>
      <c r="AA1053" s="8"/>
      <c r="AB1053" s="8"/>
      <c r="AC1053" s="8"/>
      <c r="AD1053" s="1130"/>
    </row>
    <row r="1054" spans="1:30" ht="15.75" customHeight="1" x14ac:dyDescent="0.2">
      <c r="A1054" s="8"/>
      <c r="B1054" s="8"/>
      <c r="C1054" s="8"/>
      <c r="D1054" s="8"/>
      <c r="E1054" s="8"/>
      <c r="F1054" s="1130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1130"/>
      <c r="U1054" s="1130"/>
      <c r="V1054" s="1130"/>
      <c r="W1054" s="1130"/>
      <c r="X1054" s="8"/>
      <c r="Y1054" s="8"/>
      <c r="Z1054" s="8"/>
      <c r="AA1054" s="8"/>
      <c r="AB1054" s="8"/>
      <c r="AC1054" s="8"/>
      <c r="AD1054" s="1130"/>
    </row>
    <row r="1055" spans="1:30" ht="15.75" customHeight="1" x14ac:dyDescent="0.2">
      <c r="A1055" s="8"/>
      <c r="B1055" s="8"/>
      <c r="C1055" s="8"/>
      <c r="D1055" s="8"/>
      <c r="E1055" s="8"/>
      <c r="F1055" s="1130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1130"/>
      <c r="U1055" s="1130"/>
      <c r="V1055" s="1130"/>
      <c r="W1055" s="1130"/>
      <c r="X1055" s="8"/>
      <c r="Y1055" s="8"/>
      <c r="Z1055" s="8"/>
      <c r="AA1055" s="8"/>
      <c r="AB1055" s="8"/>
      <c r="AC1055" s="8"/>
      <c r="AD1055" s="1130"/>
    </row>
    <row r="1056" spans="1:30" ht="15.75" customHeight="1" x14ac:dyDescent="0.2">
      <c r="A1056" s="8"/>
      <c r="B1056" s="8"/>
      <c r="C1056" s="8"/>
      <c r="D1056" s="8"/>
      <c r="E1056" s="8"/>
      <c r="F1056" s="1130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1130"/>
      <c r="U1056" s="1130"/>
      <c r="V1056" s="1130"/>
      <c r="W1056" s="1130"/>
      <c r="X1056" s="8"/>
      <c r="Y1056" s="8"/>
      <c r="Z1056" s="8"/>
      <c r="AA1056" s="8"/>
      <c r="AB1056" s="8"/>
      <c r="AC1056" s="8"/>
      <c r="AD1056" s="1130"/>
    </row>
    <row r="1057" spans="1:30" ht="15.75" customHeight="1" x14ac:dyDescent="0.2">
      <c r="A1057" s="8"/>
      <c r="B1057" s="8"/>
      <c r="C1057" s="8"/>
      <c r="D1057" s="8"/>
      <c r="E1057" s="8"/>
      <c r="F1057" s="1130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1130"/>
      <c r="U1057" s="1130"/>
      <c r="V1057" s="1130"/>
      <c r="W1057" s="1130"/>
      <c r="X1057" s="8"/>
      <c r="Y1057" s="8"/>
      <c r="Z1057" s="8"/>
      <c r="AA1057" s="8"/>
      <c r="AB1057" s="8"/>
      <c r="AC1057" s="8"/>
      <c r="AD1057" s="1130"/>
    </row>
    <row r="1058" spans="1:30" ht="15.75" customHeight="1" x14ac:dyDescent="0.2">
      <c r="A1058" s="8"/>
      <c r="B1058" s="8"/>
      <c r="C1058" s="8"/>
      <c r="D1058" s="8"/>
      <c r="E1058" s="8"/>
      <c r="F1058" s="1130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1130"/>
      <c r="U1058" s="1130"/>
      <c r="V1058" s="1130"/>
      <c r="W1058" s="1130"/>
      <c r="X1058" s="8"/>
      <c r="Y1058" s="8"/>
      <c r="Z1058" s="8"/>
      <c r="AA1058" s="8"/>
      <c r="AB1058" s="8"/>
      <c r="AC1058" s="8"/>
      <c r="AD1058" s="1130"/>
    </row>
    <row r="1059" spans="1:30" ht="15.75" customHeight="1" x14ac:dyDescent="0.2">
      <c r="A1059" s="8"/>
      <c r="B1059" s="8"/>
      <c r="C1059" s="8"/>
      <c r="D1059" s="8"/>
      <c r="E1059" s="8"/>
      <c r="F1059" s="1130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1130"/>
      <c r="U1059" s="1130"/>
      <c r="V1059" s="1130"/>
      <c r="W1059" s="1130"/>
      <c r="X1059" s="8"/>
      <c r="Y1059" s="8"/>
      <c r="Z1059" s="8"/>
      <c r="AA1059" s="8"/>
      <c r="AB1059" s="8"/>
      <c r="AC1059" s="8"/>
      <c r="AD1059" s="1130"/>
    </row>
    <row r="1060" spans="1:30" ht="15.75" customHeight="1" x14ac:dyDescent="0.2">
      <c r="A1060" s="8"/>
      <c r="B1060" s="8"/>
      <c r="C1060" s="8"/>
      <c r="D1060" s="8"/>
      <c r="E1060" s="8"/>
      <c r="F1060" s="1130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1130"/>
      <c r="U1060" s="1130"/>
      <c r="V1060" s="1130"/>
      <c r="W1060" s="1130"/>
      <c r="X1060" s="8"/>
      <c r="Y1060" s="8"/>
      <c r="Z1060" s="8"/>
      <c r="AA1060" s="8"/>
      <c r="AB1060" s="8"/>
      <c r="AC1060" s="8"/>
      <c r="AD1060" s="1130"/>
    </row>
    <row r="1061" spans="1:30" ht="15.75" customHeight="1" x14ac:dyDescent="0.2">
      <c r="A1061" s="8"/>
      <c r="B1061" s="8"/>
      <c r="C1061" s="8"/>
      <c r="D1061" s="8"/>
      <c r="E1061" s="8"/>
      <c r="F1061" s="1130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1130"/>
      <c r="U1061" s="1130"/>
      <c r="V1061" s="1130"/>
      <c r="W1061" s="1130"/>
      <c r="X1061" s="8"/>
      <c r="Y1061" s="8"/>
      <c r="Z1061" s="8"/>
      <c r="AA1061" s="8"/>
      <c r="AB1061" s="8"/>
      <c r="AC1061" s="8"/>
      <c r="AD1061" s="1130"/>
    </row>
    <row r="1062" spans="1:30" ht="15.75" customHeight="1" x14ac:dyDescent="0.2">
      <c r="A1062" s="8"/>
      <c r="B1062" s="8"/>
      <c r="C1062" s="8"/>
      <c r="D1062" s="8"/>
      <c r="E1062" s="8"/>
      <c r="F1062" s="1130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1130"/>
      <c r="U1062" s="1130"/>
      <c r="V1062" s="1130"/>
      <c r="W1062" s="1130"/>
      <c r="X1062" s="8"/>
      <c r="Y1062" s="8"/>
      <c r="Z1062" s="8"/>
      <c r="AA1062" s="8"/>
      <c r="AB1062" s="8"/>
      <c r="AC1062" s="8"/>
      <c r="AD1062" s="1130"/>
    </row>
    <row r="1063" spans="1:30" ht="15.75" customHeight="1" x14ac:dyDescent="0.2">
      <c r="A1063" s="8"/>
      <c r="B1063" s="8"/>
      <c r="C1063" s="8"/>
      <c r="D1063" s="8"/>
      <c r="E1063" s="8"/>
      <c r="F1063" s="1130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1130"/>
      <c r="U1063" s="1130"/>
      <c r="V1063" s="1130"/>
      <c r="W1063" s="1130"/>
      <c r="X1063" s="8"/>
      <c r="Y1063" s="8"/>
      <c r="Z1063" s="8"/>
      <c r="AA1063" s="8"/>
      <c r="AB1063" s="8"/>
      <c r="AC1063" s="8"/>
      <c r="AD1063" s="1130"/>
    </row>
    <row r="1064" spans="1:30" ht="15.75" customHeight="1" x14ac:dyDescent="0.2">
      <c r="A1064" s="8"/>
      <c r="B1064" s="8"/>
      <c r="C1064" s="8"/>
      <c r="D1064" s="8"/>
      <c r="E1064" s="8"/>
      <c r="F1064" s="1130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1130"/>
      <c r="U1064" s="1130"/>
      <c r="V1064" s="1130"/>
      <c r="W1064" s="1130"/>
      <c r="X1064" s="8"/>
      <c r="Y1064" s="8"/>
      <c r="Z1064" s="8"/>
      <c r="AA1064" s="8"/>
      <c r="AB1064" s="8"/>
      <c r="AC1064" s="8"/>
      <c r="AD1064" s="1130"/>
    </row>
    <row r="1065" spans="1:30" ht="15.75" customHeight="1" x14ac:dyDescent="0.2">
      <c r="A1065" s="8"/>
      <c r="B1065" s="8"/>
      <c r="C1065" s="8"/>
      <c r="D1065" s="8"/>
      <c r="E1065" s="8"/>
      <c r="F1065" s="1130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1130"/>
      <c r="U1065" s="1130"/>
      <c r="V1065" s="1130"/>
      <c r="W1065" s="1130"/>
      <c r="X1065" s="8"/>
      <c r="Y1065" s="8"/>
      <c r="Z1065" s="8"/>
      <c r="AA1065" s="8"/>
      <c r="AB1065" s="8"/>
      <c r="AC1065" s="8"/>
      <c r="AD1065" s="1130"/>
    </row>
    <row r="1066" spans="1:30" ht="15.75" customHeight="1" x14ac:dyDescent="0.2">
      <c r="A1066" s="8"/>
      <c r="B1066" s="8"/>
      <c r="C1066" s="8"/>
      <c r="D1066" s="8"/>
      <c r="E1066" s="8"/>
      <c r="F1066" s="1130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1130"/>
      <c r="U1066" s="1130"/>
      <c r="V1066" s="1130"/>
      <c r="W1066" s="1130"/>
      <c r="X1066" s="8"/>
      <c r="Y1066" s="8"/>
      <c r="Z1066" s="8"/>
      <c r="AA1066" s="8"/>
      <c r="AB1066" s="8"/>
      <c r="AC1066" s="8"/>
      <c r="AD1066" s="1130"/>
    </row>
    <row r="1067" spans="1:30" ht="15.75" customHeight="1" x14ac:dyDescent="0.2">
      <c r="A1067" s="8"/>
      <c r="B1067" s="8"/>
      <c r="C1067" s="8"/>
      <c r="D1067" s="8"/>
      <c r="E1067" s="8"/>
      <c r="F1067" s="1130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1130"/>
      <c r="U1067" s="1130"/>
      <c r="V1067" s="1130"/>
      <c r="W1067" s="1130"/>
      <c r="X1067" s="8"/>
      <c r="Y1067" s="8"/>
      <c r="Z1067" s="8"/>
      <c r="AA1067" s="8"/>
      <c r="AB1067" s="8"/>
      <c r="AC1067" s="8"/>
      <c r="AD1067" s="1130"/>
    </row>
    <row r="1068" spans="1:30" ht="15.75" customHeight="1" x14ac:dyDescent="0.2">
      <c r="A1068" s="8"/>
      <c r="B1068" s="8"/>
      <c r="C1068" s="8"/>
      <c r="D1068" s="8"/>
      <c r="E1068" s="8"/>
      <c r="F1068" s="1130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1130"/>
      <c r="U1068" s="1130"/>
      <c r="V1068" s="1130"/>
      <c r="W1068" s="1130"/>
      <c r="X1068" s="8"/>
      <c r="Y1068" s="8"/>
      <c r="Z1068" s="8"/>
      <c r="AA1068" s="8"/>
      <c r="AB1068" s="8"/>
      <c r="AC1068" s="8"/>
      <c r="AD1068" s="1130"/>
    </row>
    <row r="1069" spans="1:30" ht="15.75" customHeight="1" x14ac:dyDescent="0.2">
      <c r="A1069" s="8"/>
      <c r="B1069" s="8"/>
      <c r="C1069" s="8"/>
      <c r="D1069" s="8"/>
      <c r="E1069" s="8"/>
      <c r="F1069" s="1130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1130"/>
      <c r="U1069" s="1130"/>
      <c r="V1069" s="1130"/>
      <c r="W1069" s="1130"/>
      <c r="X1069" s="8"/>
      <c r="Y1069" s="8"/>
      <c r="Z1069" s="8"/>
      <c r="AA1069" s="8"/>
      <c r="AB1069" s="8"/>
      <c r="AC1069" s="8"/>
      <c r="AD1069" s="1130"/>
    </row>
    <row r="1070" spans="1:30" ht="15.75" customHeight="1" x14ac:dyDescent="0.2">
      <c r="A1070" s="8"/>
      <c r="B1070" s="8"/>
      <c r="C1070" s="8"/>
      <c r="D1070" s="8"/>
      <c r="E1070" s="8"/>
      <c r="F1070" s="1130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1130"/>
      <c r="U1070" s="1130"/>
      <c r="V1070" s="1130"/>
      <c r="W1070" s="1130"/>
      <c r="X1070" s="8"/>
      <c r="Y1070" s="8"/>
      <c r="Z1070" s="8"/>
      <c r="AA1070" s="8"/>
      <c r="AB1070" s="8"/>
      <c r="AC1070" s="8"/>
      <c r="AD1070" s="1130"/>
    </row>
    <row r="1071" spans="1:30" ht="15.75" customHeight="1" x14ac:dyDescent="0.2">
      <c r="A1071" s="8"/>
      <c r="B1071" s="8"/>
      <c r="C1071" s="8"/>
      <c r="D1071" s="8"/>
      <c r="E1071" s="8"/>
      <c r="F1071" s="1130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1130"/>
      <c r="U1071" s="1130"/>
      <c r="V1071" s="1130"/>
      <c r="W1071" s="1130"/>
      <c r="X1071" s="8"/>
      <c r="Y1071" s="8"/>
      <c r="Z1071" s="8"/>
      <c r="AA1071" s="8"/>
      <c r="AB1071" s="8"/>
      <c r="AC1071" s="8"/>
      <c r="AD1071" s="1130"/>
    </row>
    <row r="1072" spans="1:30" ht="15.75" customHeight="1" x14ac:dyDescent="0.2">
      <c r="A1072" s="8"/>
      <c r="B1072" s="8"/>
      <c r="C1072" s="8"/>
      <c r="D1072" s="8"/>
      <c r="E1072" s="8"/>
      <c r="F1072" s="1130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1130"/>
      <c r="U1072" s="1130"/>
      <c r="V1072" s="1130"/>
      <c r="W1072" s="1130"/>
      <c r="X1072" s="8"/>
      <c r="Y1072" s="8"/>
      <c r="Z1072" s="8"/>
      <c r="AA1072" s="8"/>
      <c r="AB1072" s="8"/>
      <c r="AC1072" s="8"/>
      <c r="AD1072" s="1130"/>
    </row>
    <row r="1073" spans="1:30" ht="15.75" customHeight="1" x14ac:dyDescent="0.2">
      <c r="A1073" s="8"/>
      <c r="B1073" s="8"/>
      <c r="C1073" s="8"/>
      <c r="D1073" s="8"/>
      <c r="E1073" s="8"/>
      <c r="F1073" s="1130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1130"/>
      <c r="U1073" s="1130"/>
      <c r="V1073" s="1130"/>
      <c r="W1073" s="1130"/>
      <c r="X1073" s="8"/>
      <c r="Y1073" s="8"/>
      <c r="Z1073" s="8"/>
      <c r="AA1073" s="8"/>
      <c r="AB1073" s="8"/>
      <c r="AC1073" s="8"/>
      <c r="AD1073" s="1130"/>
    </row>
    <row r="1074" spans="1:30" ht="15.75" customHeight="1" x14ac:dyDescent="0.2">
      <c r="A1074" s="8"/>
      <c r="B1074" s="8"/>
      <c r="C1074" s="8"/>
      <c r="D1074" s="8"/>
      <c r="E1074" s="8"/>
      <c r="F1074" s="1130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1130"/>
      <c r="U1074" s="1130"/>
      <c r="V1074" s="1130"/>
      <c r="W1074" s="1130"/>
      <c r="X1074" s="8"/>
      <c r="Y1074" s="8"/>
      <c r="Z1074" s="8"/>
      <c r="AA1074" s="8"/>
      <c r="AB1074" s="8"/>
      <c r="AC1074" s="8"/>
      <c r="AD1074" s="1130"/>
    </row>
    <row r="1075" spans="1:30" ht="15.75" customHeight="1" x14ac:dyDescent="0.2">
      <c r="A1075" s="8"/>
      <c r="B1075" s="8"/>
      <c r="C1075" s="8"/>
      <c r="D1075" s="8"/>
      <c r="E1075" s="8"/>
      <c r="F1075" s="1130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1130"/>
      <c r="U1075" s="1130"/>
      <c r="V1075" s="1130"/>
      <c r="W1075" s="1130"/>
      <c r="X1075" s="8"/>
      <c r="Y1075" s="8"/>
      <c r="Z1075" s="8"/>
      <c r="AA1075" s="8"/>
      <c r="AB1075" s="8"/>
      <c r="AC1075" s="8"/>
      <c r="AD1075" s="1130"/>
    </row>
    <row r="1076" spans="1:30" ht="15.75" customHeight="1" x14ac:dyDescent="0.2">
      <c r="A1076" s="8"/>
      <c r="B1076" s="8"/>
      <c r="C1076" s="8"/>
      <c r="D1076" s="8"/>
      <c r="E1076" s="8"/>
      <c r="F1076" s="1130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1130"/>
      <c r="U1076" s="1130"/>
      <c r="V1076" s="1130"/>
      <c r="W1076" s="1130"/>
      <c r="X1076" s="8"/>
      <c r="Y1076" s="8"/>
      <c r="Z1076" s="8"/>
      <c r="AA1076" s="8"/>
      <c r="AB1076" s="8"/>
      <c r="AC1076" s="8"/>
      <c r="AD1076" s="1130"/>
    </row>
    <row r="1077" spans="1:30" ht="15.75" customHeight="1" x14ac:dyDescent="0.2">
      <c r="A1077" s="8"/>
      <c r="B1077" s="8"/>
      <c r="C1077" s="8"/>
      <c r="D1077" s="8"/>
      <c r="E1077" s="8"/>
      <c r="F1077" s="1130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1130"/>
      <c r="U1077" s="1130"/>
      <c r="V1077" s="1130"/>
      <c r="W1077" s="1130"/>
      <c r="X1077" s="8"/>
      <c r="Y1077" s="8"/>
      <c r="Z1077" s="8"/>
      <c r="AA1077" s="8"/>
      <c r="AB1077" s="8"/>
      <c r="AC1077" s="8"/>
      <c r="AD1077" s="1130"/>
    </row>
    <row r="1078" spans="1:30" ht="15.75" customHeight="1" x14ac:dyDescent="0.2">
      <c r="A1078" s="8"/>
      <c r="B1078" s="8"/>
      <c r="C1078" s="8"/>
      <c r="D1078" s="8"/>
      <c r="E1078" s="8"/>
      <c r="F1078" s="1130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1130"/>
      <c r="U1078" s="1130"/>
      <c r="V1078" s="1130"/>
      <c r="W1078" s="1130"/>
      <c r="X1078" s="8"/>
      <c r="Y1078" s="8"/>
      <c r="Z1078" s="8"/>
      <c r="AA1078" s="8"/>
      <c r="AB1078" s="8"/>
      <c r="AC1078" s="8"/>
      <c r="AD1078" s="1130"/>
    </row>
    <row r="1079" spans="1:30" ht="15.75" customHeight="1" x14ac:dyDescent="0.2">
      <c r="A1079" s="8"/>
      <c r="B1079" s="8"/>
      <c r="C1079" s="8"/>
      <c r="D1079" s="8"/>
      <c r="E1079" s="8"/>
      <c r="F1079" s="1130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1130"/>
      <c r="U1079" s="1130"/>
      <c r="V1079" s="1130"/>
      <c r="W1079" s="1130"/>
      <c r="X1079" s="8"/>
      <c r="Y1079" s="8"/>
      <c r="Z1079" s="8"/>
      <c r="AA1079" s="8"/>
      <c r="AB1079" s="8"/>
      <c r="AC1079" s="8"/>
      <c r="AD1079" s="1130"/>
    </row>
    <row r="1080" spans="1:30" ht="15.75" customHeight="1" x14ac:dyDescent="0.2">
      <c r="A1080" s="8"/>
      <c r="B1080" s="8"/>
      <c r="C1080" s="8"/>
      <c r="D1080" s="8"/>
      <c r="E1080" s="8"/>
      <c r="F1080" s="1130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1130"/>
      <c r="U1080" s="1130"/>
      <c r="V1080" s="1130"/>
      <c r="W1080" s="1130"/>
      <c r="X1080" s="8"/>
      <c r="Y1080" s="8"/>
      <c r="Z1080" s="8"/>
      <c r="AA1080" s="8"/>
      <c r="AB1080" s="8"/>
      <c r="AC1080" s="8"/>
      <c r="AD1080" s="1130"/>
    </row>
    <row r="1081" spans="1:30" ht="15.75" customHeight="1" x14ac:dyDescent="0.2">
      <c r="A1081" s="8"/>
      <c r="B1081" s="8"/>
      <c r="C1081" s="8"/>
      <c r="D1081" s="8"/>
      <c r="E1081" s="8"/>
      <c r="F1081" s="1130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1130"/>
      <c r="U1081" s="1130"/>
      <c r="V1081" s="1130"/>
      <c r="W1081" s="1130"/>
      <c r="X1081" s="8"/>
      <c r="Y1081" s="8"/>
      <c r="Z1081" s="8"/>
      <c r="AA1081" s="8"/>
      <c r="AB1081" s="8"/>
      <c r="AC1081" s="8"/>
      <c r="AD1081" s="1130"/>
    </row>
    <row r="1082" spans="1:30" ht="15.75" customHeight="1" x14ac:dyDescent="0.2">
      <c r="A1082" s="8"/>
      <c r="B1082" s="8"/>
      <c r="C1082" s="8"/>
      <c r="D1082" s="8"/>
      <c r="E1082" s="8"/>
      <c r="F1082" s="1130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1130"/>
      <c r="U1082" s="1130"/>
      <c r="V1082" s="1130"/>
      <c r="W1082" s="1130"/>
      <c r="X1082" s="8"/>
      <c r="Y1082" s="8"/>
      <c r="Z1082" s="8"/>
      <c r="AA1082" s="8"/>
      <c r="AB1082" s="8"/>
      <c r="AC1082" s="8"/>
      <c r="AD1082" s="1130"/>
    </row>
    <row r="1083" spans="1:30" ht="15.75" customHeight="1" x14ac:dyDescent="0.2">
      <c r="A1083" s="8"/>
      <c r="B1083" s="8"/>
      <c r="C1083" s="8"/>
      <c r="D1083" s="8"/>
      <c r="E1083" s="8"/>
      <c r="F1083" s="1130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1130"/>
      <c r="U1083" s="1130"/>
      <c r="V1083" s="1130"/>
      <c r="W1083" s="1130"/>
      <c r="X1083" s="8"/>
      <c r="Y1083" s="8"/>
      <c r="Z1083" s="8"/>
      <c r="AA1083" s="8"/>
      <c r="AB1083" s="8"/>
      <c r="AC1083" s="8"/>
      <c r="AD1083" s="1130"/>
    </row>
    <row r="1084" spans="1:30" ht="15.75" customHeight="1" x14ac:dyDescent="0.2">
      <c r="A1084" s="8"/>
      <c r="B1084" s="8"/>
      <c r="C1084" s="8"/>
      <c r="D1084" s="8"/>
      <c r="E1084" s="8"/>
      <c r="F1084" s="1130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1130"/>
      <c r="U1084" s="1130"/>
      <c r="V1084" s="1130"/>
      <c r="W1084" s="1130"/>
      <c r="X1084" s="8"/>
      <c r="Y1084" s="8"/>
      <c r="Z1084" s="8"/>
      <c r="AA1084" s="8"/>
      <c r="AB1084" s="8"/>
      <c r="AC1084" s="8"/>
      <c r="AD1084" s="1130"/>
    </row>
    <row r="1085" spans="1:30" ht="15.75" customHeight="1" x14ac:dyDescent="0.2">
      <c r="A1085" s="8"/>
      <c r="B1085" s="8"/>
      <c r="C1085" s="8"/>
      <c r="D1085" s="8"/>
      <c r="E1085" s="8"/>
      <c r="F1085" s="1130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1130"/>
      <c r="U1085" s="1130"/>
      <c r="V1085" s="1130"/>
      <c r="W1085" s="1130"/>
      <c r="X1085" s="8"/>
      <c r="Y1085" s="8"/>
      <c r="Z1085" s="8"/>
      <c r="AA1085" s="8"/>
      <c r="AB1085" s="8"/>
      <c r="AC1085" s="8"/>
      <c r="AD1085" s="1130"/>
    </row>
    <row r="1086" spans="1:30" ht="15.75" customHeight="1" x14ac:dyDescent="0.2">
      <c r="A1086" s="8"/>
      <c r="B1086" s="8"/>
      <c r="C1086" s="8"/>
      <c r="D1086" s="8"/>
      <c r="E1086" s="8"/>
      <c r="F1086" s="1130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1130"/>
      <c r="U1086" s="1130"/>
      <c r="V1086" s="1130"/>
      <c r="W1086" s="1130"/>
      <c r="X1086" s="8"/>
      <c r="Y1086" s="8"/>
      <c r="Z1086" s="8"/>
      <c r="AA1086" s="8"/>
      <c r="AB1086" s="8"/>
      <c r="AC1086" s="8"/>
      <c r="AD1086" s="1130"/>
    </row>
    <row r="1087" spans="1:30" ht="15.75" customHeight="1" x14ac:dyDescent="0.2">
      <c r="A1087" s="8"/>
      <c r="B1087" s="8"/>
      <c r="C1087" s="8"/>
      <c r="D1087" s="8"/>
      <c r="E1087" s="8"/>
      <c r="F1087" s="1130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1130"/>
      <c r="U1087" s="1130"/>
      <c r="V1087" s="1130"/>
      <c r="W1087" s="1130"/>
      <c r="X1087" s="8"/>
      <c r="Y1087" s="8"/>
      <c r="Z1087" s="8"/>
      <c r="AA1087" s="8"/>
      <c r="AB1087" s="8"/>
      <c r="AC1087" s="8"/>
      <c r="AD1087" s="1130"/>
    </row>
    <row r="1088" spans="1:30" ht="15.75" customHeight="1" x14ac:dyDescent="0.2">
      <c r="A1088" s="8"/>
      <c r="B1088" s="8"/>
      <c r="C1088" s="8"/>
      <c r="D1088" s="8"/>
      <c r="E1088" s="8"/>
      <c r="F1088" s="1130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1130"/>
      <c r="U1088" s="1130"/>
      <c r="V1088" s="1130"/>
      <c r="W1088" s="1130"/>
      <c r="X1088" s="8"/>
      <c r="Y1088" s="8"/>
      <c r="Z1088" s="8"/>
      <c r="AA1088" s="8"/>
      <c r="AB1088" s="8"/>
      <c r="AC1088" s="8"/>
      <c r="AD1088" s="1130"/>
    </row>
    <row r="1089" spans="1:30" ht="15.75" customHeight="1" x14ac:dyDescent="0.2">
      <c r="A1089" s="8"/>
      <c r="B1089" s="8"/>
      <c r="C1089" s="8"/>
      <c r="D1089" s="8"/>
      <c r="E1089" s="8"/>
      <c r="F1089" s="1130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1130"/>
      <c r="U1089" s="1130"/>
      <c r="V1089" s="1130"/>
      <c r="W1089" s="1130"/>
      <c r="X1089" s="8"/>
      <c r="Y1089" s="8"/>
      <c r="Z1089" s="8"/>
      <c r="AA1089" s="8"/>
      <c r="AB1089" s="8"/>
      <c r="AC1089" s="8"/>
      <c r="AD1089" s="1130"/>
    </row>
    <row r="1090" spans="1:30" ht="15.75" customHeight="1" x14ac:dyDescent="0.2">
      <c r="A1090" s="8"/>
      <c r="B1090" s="8"/>
      <c r="C1090" s="8"/>
      <c r="D1090" s="8"/>
      <c r="E1090" s="8"/>
      <c r="F1090" s="1130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1130"/>
      <c r="U1090" s="1130"/>
      <c r="V1090" s="1130"/>
      <c r="W1090" s="1130"/>
      <c r="X1090" s="8"/>
      <c r="Y1090" s="8"/>
      <c r="Z1090" s="8"/>
      <c r="AA1090" s="8"/>
      <c r="AB1090" s="8"/>
      <c r="AC1090" s="8"/>
      <c r="AD1090" s="1130"/>
    </row>
    <row r="1091" spans="1:30" ht="15.75" customHeight="1" x14ac:dyDescent="0.2">
      <c r="A1091" s="8"/>
      <c r="B1091" s="8"/>
      <c r="C1091" s="8"/>
      <c r="D1091" s="8"/>
      <c r="E1091" s="8"/>
      <c r="F1091" s="1130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1130"/>
      <c r="U1091" s="1130"/>
      <c r="V1091" s="1130"/>
      <c r="W1091" s="1130"/>
      <c r="X1091" s="8"/>
      <c r="Y1091" s="8"/>
      <c r="Z1091" s="8"/>
      <c r="AA1091" s="8"/>
      <c r="AB1091" s="8"/>
      <c r="AC1091" s="8"/>
      <c r="AD1091" s="1130"/>
    </row>
    <row r="1092" spans="1:30" ht="15.75" customHeight="1" x14ac:dyDescent="0.2">
      <c r="A1092" s="8"/>
      <c r="B1092" s="8"/>
      <c r="C1092" s="8"/>
      <c r="D1092" s="8"/>
      <c r="E1092" s="8"/>
      <c r="F1092" s="1130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1130"/>
      <c r="U1092" s="1130"/>
      <c r="V1092" s="1130"/>
      <c r="W1092" s="1130"/>
      <c r="X1092" s="8"/>
      <c r="Y1092" s="8"/>
      <c r="Z1092" s="8"/>
      <c r="AA1092" s="8"/>
      <c r="AB1092" s="8"/>
      <c r="AC1092" s="8"/>
      <c r="AD1092" s="1130"/>
    </row>
    <row r="1093" spans="1:30" ht="15.75" customHeight="1" x14ac:dyDescent="0.2">
      <c r="A1093" s="8"/>
      <c r="B1093" s="8"/>
      <c r="C1093" s="8"/>
      <c r="D1093" s="8"/>
      <c r="E1093" s="8"/>
      <c r="F1093" s="1130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1130"/>
      <c r="U1093" s="1130"/>
      <c r="V1093" s="1130"/>
      <c r="W1093" s="1130"/>
      <c r="X1093" s="8"/>
      <c r="Y1093" s="8"/>
      <c r="Z1093" s="8"/>
      <c r="AA1093" s="8"/>
      <c r="AB1093" s="8"/>
      <c r="AC1093" s="8"/>
      <c r="AD1093" s="1130"/>
    </row>
    <row r="1094" spans="1:30" ht="15.75" customHeight="1" x14ac:dyDescent="0.2">
      <c r="A1094" s="8"/>
      <c r="B1094" s="8"/>
      <c r="C1094" s="8"/>
      <c r="D1094" s="8"/>
      <c r="E1094" s="8"/>
      <c r="F1094" s="1130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1130"/>
      <c r="U1094" s="1130"/>
      <c r="V1094" s="1130"/>
      <c r="W1094" s="1130"/>
      <c r="X1094" s="8"/>
      <c r="Y1094" s="8"/>
      <c r="Z1094" s="8"/>
      <c r="AA1094" s="8"/>
      <c r="AB1094" s="8"/>
      <c r="AC1094" s="8"/>
      <c r="AD1094" s="1130"/>
    </row>
    <row r="1095" spans="1:30" ht="15.75" customHeight="1" x14ac:dyDescent="0.2">
      <c r="A1095" s="8"/>
      <c r="B1095" s="8"/>
      <c r="C1095" s="8"/>
      <c r="D1095" s="8"/>
      <c r="E1095" s="8"/>
      <c r="F1095" s="1130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1130"/>
      <c r="U1095" s="1130"/>
      <c r="V1095" s="1130"/>
      <c r="W1095" s="1130"/>
      <c r="X1095" s="8"/>
      <c r="Y1095" s="8"/>
      <c r="Z1095" s="8"/>
      <c r="AA1095" s="8"/>
      <c r="AB1095" s="8"/>
      <c r="AC1095" s="8"/>
      <c r="AD1095" s="1130"/>
    </row>
    <row r="1096" spans="1:30" ht="15.75" customHeight="1" x14ac:dyDescent="0.2">
      <c r="A1096" s="8"/>
      <c r="B1096" s="8"/>
      <c r="C1096" s="8"/>
      <c r="D1096" s="8"/>
      <c r="E1096" s="8"/>
      <c r="F1096" s="1130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1130"/>
      <c r="U1096" s="1130"/>
      <c r="V1096" s="1130"/>
      <c r="W1096" s="1130"/>
      <c r="X1096" s="8"/>
      <c r="Y1096" s="8"/>
      <c r="Z1096" s="8"/>
      <c r="AA1096" s="8"/>
      <c r="AB1096" s="8"/>
      <c r="AC1096" s="8"/>
      <c r="AD1096" s="1130"/>
    </row>
    <row r="1097" spans="1:30" ht="15.75" customHeight="1" x14ac:dyDescent="0.2">
      <c r="A1097" s="8"/>
      <c r="B1097" s="8"/>
      <c r="C1097" s="8"/>
      <c r="D1097" s="8"/>
      <c r="E1097" s="8"/>
      <c r="F1097" s="1130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1130"/>
      <c r="U1097" s="1130"/>
      <c r="V1097" s="1130"/>
      <c r="W1097" s="1130"/>
      <c r="X1097" s="8"/>
      <c r="Y1097" s="8"/>
      <c r="Z1097" s="8"/>
      <c r="AA1097" s="8"/>
      <c r="AB1097" s="8"/>
      <c r="AC1097" s="8"/>
      <c r="AD1097" s="1130"/>
    </row>
    <row r="1098" spans="1:30" ht="15.75" customHeight="1" x14ac:dyDescent="0.2">
      <c r="A1098" s="8"/>
      <c r="B1098" s="8"/>
      <c r="C1098" s="8"/>
      <c r="D1098" s="8"/>
      <c r="E1098" s="8"/>
      <c r="F1098" s="1130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1130"/>
      <c r="U1098" s="1130"/>
      <c r="V1098" s="1130"/>
      <c r="W1098" s="1130"/>
      <c r="X1098" s="8"/>
      <c r="Y1098" s="8"/>
      <c r="Z1098" s="8"/>
      <c r="AA1098" s="8"/>
      <c r="AB1098" s="8"/>
      <c r="AC1098" s="8"/>
      <c r="AD1098" s="1130"/>
    </row>
    <row r="1099" spans="1:30" ht="15.75" customHeight="1" x14ac:dyDescent="0.2">
      <c r="A1099" s="8"/>
      <c r="B1099" s="8"/>
      <c r="C1099" s="8"/>
      <c r="D1099" s="8"/>
      <c r="E1099" s="8"/>
      <c r="F1099" s="1130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1130"/>
      <c r="U1099" s="1130"/>
      <c r="V1099" s="1130"/>
      <c r="W1099" s="1130"/>
      <c r="X1099" s="8"/>
      <c r="Y1099" s="8"/>
      <c r="Z1099" s="8"/>
      <c r="AA1099" s="8"/>
      <c r="AB1099" s="8"/>
      <c r="AC1099" s="8"/>
      <c r="AD1099" s="1130"/>
    </row>
    <row r="1100" spans="1:30" ht="15.75" customHeight="1" x14ac:dyDescent="0.2">
      <c r="A1100" s="8"/>
      <c r="B1100" s="8"/>
      <c r="C1100" s="8"/>
      <c r="D1100" s="8"/>
      <c r="E1100" s="8"/>
      <c r="F1100" s="1130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1130"/>
      <c r="U1100" s="1130"/>
      <c r="V1100" s="1130"/>
      <c r="W1100" s="1130"/>
      <c r="X1100" s="8"/>
      <c r="Y1100" s="8"/>
      <c r="Z1100" s="8"/>
      <c r="AA1100" s="8"/>
      <c r="AB1100" s="8"/>
      <c r="AC1100" s="8"/>
      <c r="AD1100" s="1130"/>
    </row>
    <row r="1101" spans="1:30" ht="15.75" customHeight="1" x14ac:dyDescent="0.2">
      <c r="A1101" s="8"/>
      <c r="B1101" s="8"/>
      <c r="C1101" s="8"/>
      <c r="D1101" s="8"/>
      <c r="E1101" s="8"/>
      <c r="F1101" s="1130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1130"/>
      <c r="U1101" s="1130"/>
      <c r="V1101" s="1130"/>
      <c r="W1101" s="1130"/>
      <c r="X1101" s="8"/>
      <c r="Y1101" s="8"/>
      <c r="Z1101" s="8"/>
      <c r="AA1101" s="8"/>
      <c r="AB1101" s="8"/>
      <c r="AC1101" s="8"/>
      <c r="AD1101" s="1130"/>
    </row>
    <row r="1102" spans="1:30" ht="15.75" customHeight="1" x14ac:dyDescent="0.2">
      <c r="A1102" s="8"/>
      <c r="B1102" s="8"/>
      <c r="C1102" s="8"/>
      <c r="D1102" s="8"/>
      <c r="E1102" s="8"/>
      <c r="F1102" s="1130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1130"/>
      <c r="U1102" s="1130"/>
      <c r="V1102" s="1130"/>
      <c r="W1102" s="1130"/>
      <c r="X1102" s="8"/>
      <c r="Y1102" s="8"/>
      <c r="Z1102" s="8"/>
      <c r="AA1102" s="8"/>
      <c r="AB1102" s="8"/>
      <c r="AC1102" s="8"/>
      <c r="AD1102" s="1130"/>
    </row>
    <row r="1103" spans="1:30" ht="15.75" customHeight="1" x14ac:dyDescent="0.2">
      <c r="A1103" s="8"/>
      <c r="B1103" s="8"/>
      <c r="C1103" s="8"/>
      <c r="D1103" s="8"/>
      <c r="E1103" s="8"/>
      <c r="F1103" s="1130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1130"/>
      <c r="U1103" s="1130"/>
      <c r="V1103" s="1130"/>
      <c r="W1103" s="1130"/>
      <c r="X1103" s="8"/>
      <c r="Y1103" s="8"/>
      <c r="Z1103" s="8"/>
      <c r="AA1103" s="8"/>
      <c r="AB1103" s="8"/>
      <c r="AC1103" s="8"/>
      <c r="AD1103" s="1130"/>
    </row>
    <row r="1104" spans="1:30" ht="15.75" customHeight="1" x14ac:dyDescent="0.2">
      <c r="A1104" s="8"/>
      <c r="B1104" s="8"/>
      <c r="C1104" s="8"/>
      <c r="D1104" s="8"/>
      <c r="E1104" s="8"/>
      <c r="F1104" s="1130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1130"/>
      <c r="U1104" s="1130"/>
      <c r="V1104" s="1130"/>
      <c r="W1104" s="1130"/>
      <c r="X1104" s="8"/>
      <c r="Y1104" s="8"/>
      <c r="Z1104" s="8"/>
      <c r="AA1104" s="8"/>
      <c r="AB1104" s="8"/>
      <c r="AC1104" s="8"/>
      <c r="AD1104" s="1130"/>
    </row>
    <row r="1105" spans="1:30" ht="15.75" customHeight="1" x14ac:dyDescent="0.2">
      <c r="A1105" s="8"/>
      <c r="B1105" s="8"/>
      <c r="C1105" s="8"/>
      <c r="D1105" s="8"/>
      <c r="E1105" s="8"/>
      <c r="F1105" s="1130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1130"/>
      <c r="U1105" s="1130"/>
      <c r="V1105" s="1130"/>
      <c r="W1105" s="1130"/>
      <c r="X1105" s="8"/>
      <c r="Y1105" s="8"/>
      <c r="Z1105" s="8"/>
      <c r="AA1105" s="8"/>
      <c r="AB1105" s="8"/>
      <c r="AC1105" s="8"/>
      <c r="AD1105" s="1130"/>
    </row>
    <row r="1106" spans="1:30" ht="15.75" customHeight="1" x14ac:dyDescent="0.2">
      <c r="A1106" s="8"/>
      <c r="B1106" s="8"/>
      <c r="C1106" s="8"/>
      <c r="D1106" s="8"/>
      <c r="E1106" s="8"/>
      <c r="F1106" s="1130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1130"/>
      <c r="U1106" s="1130"/>
      <c r="V1106" s="1130"/>
      <c r="W1106" s="1130"/>
      <c r="X1106" s="8"/>
      <c r="Y1106" s="8"/>
      <c r="Z1106" s="8"/>
      <c r="AA1106" s="8"/>
      <c r="AB1106" s="8"/>
      <c r="AC1106" s="8"/>
      <c r="AD1106" s="1130"/>
    </row>
    <row r="1107" spans="1:30" ht="15.75" customHeight="1" x14ac:dyDescent="0.2">
      <c r="A1107" s="8"/>
      <c r="B1107" s="8"/>
      <c r="C1107" s="8"/>
      <c r="D1107" s="8"/>
      <c r="E1107" s="8"/>
      <c r="F1107" s="1130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1130"/>
      <c r="U1107" s="1130"/>
      <c r="V1107" s="1130"/>
      <c r="W1107" s="1130"/>
      <c r="X1107" s="8"/>
      <c r="Y1107" s="8"/>
      <c r="Z1107" s="8"/>
      <c r="AA1107" s="8"/>
      <c r="AB1107" s="8"/>
      <c r="AC1107" s="8"/>
      <c r="AD1107" s="1130"/>
    </row>
    <row r="1108" spans="1:30" ht="15.75" customHeight="1" x14ac:dyDescent="0.2">
      <c r="A1108" s="8"/>
      <c r="B1108" s="8"/>
      <c r="C1108" s="8"/>
      <c r="D1108" s="8"/>
      <c r="E1108" s="8"/>
      <c r="F1108" s="1130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1130"/>
      <c r="U1108" s="1130"/>
      <c r="V1108" s="1130"/>
      <c r="W1108" s="1130"/>
      <c r="X1108" s="8"/>
      <c r="Y1108" s="8"/>
      <c r="Z1108" s="8"/>
      <c r="AA1108" s="8"/>
      <c r="AB1108" s="8"/>
      <c r="AC1108" s="8"/>
      <c r="AD1108" s="1130"/>
    </row>
    <row r="1109" spans="1:30" ht="15.75" customHeight="1" x14ac:dyDescent="0.2">
      <c r="A1109" s="8"/>
      <c r="B1109" s="8"/>
      <c r="C1109" s="8"/>
      <c r="D1109" s="8"/>
      <c r="E1109" s="8"/>
      <c r="F1109" s="1130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1130"/>
      <c r="U1109" s="1130"/>
      <c r="V1109" s="1130"/>
      <c r="W1109" s="1130"/>
      <c r="X1109" s="8"/>
      <c r="Y1109" s="8"/>
      <c r="Z1109" s="8"/>
      <c r="AA1109" s="8"/>
      <c r="AB1109" s="8"/>
      <c r="AC1109" s="8"/>
      <c r="AD1109" s="1130"/>
    </row>
    <row r="1110" spans="1:30" ht="15.75" customHeight="1" x14ac:dyDescent="0.2">
      <c r="A1110" s="8"/>
      <c r="B1110" s="8"/>
      <c r="C1110" s="8"/>
      <c r="D1110" s="8"/>
      <c r="E1110" s="8"/>
      <c r="F1110" s="1130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1130"/>
      <c r="U1110" s="1130"/>
      <c r="V1110" s="1130"/>
      <c r="W1110" s="1130"/>
      <c r="X1110" s="8"/>
      <c r="Y1110" s="8"/>
      <c r="Z1110" s="8"/>
      <c r="AA1110" s="8"/>
      <c r="AB1110" s="8"/>
      <c r="AC1110" s="8"/>
      <c r="AD1110" s="1130"/>
    </row>
    <row r="1111" spans="1:30" ht="15.75" customHeight="1" x14ac:dyDescent="0.2">
      <c r="A1111" s="8"/>
      <c r="B1111" s="8"/>
      <c r="C1111" s="8"/>
      <c r="D1111" s="8"/>
      <c r="E1111" s="8"/>
      <c r="F1111" s="1130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1130"/>
      <c r="U1111" s="1130"/>
      <c r="V1111" s="1130"/>
      <c r="W1111" s="1130"/>
      <c r="X1111" s="8"/>
      <c r="Y1111" s="8"/>
      <c r="Z1111" s="8"/>
      <c r="AA1111" s="8"/>
      <c r="AB1111" s="8"/>
      <c r="AC1111" s="8"/>
      <c r="AD1111" s="1130"/>
    </row>
    <row r="1112" spans="1:30" ht="15.75" customHeight="1" x14ac:dyDescent="0.2">
      <c r="A1112" s="8"/>
      <c r="B1112" s="8"/>
      <c r="C1112" s="8"/>
      <c r="D1112" s="8"/>
      <c r="E1112" s="8"/>
      <c r="F1112" s="1130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1130"/>
      <c r="U1112" s="1130"/>
      <c r="V1112" s="1130"/>
      <c r="W1112" s="1130"/>
      <c r="X1112" s="8"/>
      <c r="Y1112" s="8"/>
      <c r="Z1112" s="8"/>
      <c r="AA1112" s="8"/>
      <c r="AB1112" s="8"/>
      <c r="AC1112" s="8"/>
      <c r="AD1112" s="1130"/>
    </row>
    <row r="1113" spans="1:30" ht="15.75" customHeight="1" x14ac:dyDescent="0.2">
      <c r="A1113" s="8"/>
      <c r="B1113" s="8"/>
      <c r="C1113" s="8"/>
      <c r="D1113" s="8"/>
      <c r="E1113" s="8"/>
      <c r="F1113" s="1130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1130"/>
      <c r="U1113" s="1130"/>
      <c r="V1113" s="1130"/>
      <c r="W1113" s="1130"/>
      <c r="X1113" s="8"/>
      <c r="Y1113" s="8"/>
      <c r="Z1113" s="8"/>
      <c r="AA1113" s="8"/>
      <c r="AB1113" s="8"/>
      <c r="AC1113" s="8"/>
      <c r="AD1113" s="1130"/>
    </row>
    <row r="1114" spans="1:30" ht="15.75" customHeight="1" x14ac:dyDescent="0.2">
      <c r="A1114" s="8"/>
      <c r="B1114" s="8"/>
      <c r="C1114" s="8"/>
      <c r="D1114" s="8"/>
      <c r="E1114" s="8"/>
      <c r="F1114" s="1130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1130"/>
      <c r="U1114" s="1130"/>
      <c r="V1114" s="1130"/>
      <c r="W1114" s="1130"/>
      <c r="X1114" s="8"/>
      <c r="Y1114" s="8"/>
      <c r="Z1114" s="8"/>
      <c r="AA1114" s="8"/>
      <c r="AB1114" s="8"/>
      <c r="AC1114" s="8"/>
      <c r="AD1114" s="1130"/>
    </row>
    <row r="1115" spans="1:30" ht="15.75" customHeight="1" x14ac:dyDescent="0.2">
      <c r="A1115" s="8"/>
      <c r="B1115" s="8"/>
      <c r="C1115" s="8"/>
      <c r="D1115" s="8"/>
      <c r="E1115" s="8"/>
      <c r="F1115" s="1130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1130"/>
      <c r="U1115" s="1130"/>
      <c r="V1115" s="1130"/>
      <c r="W1115" s="1130"/>
      <c r="X1115" s="8"/>
      <c r="Y1115" s="8"/>
      <c r="Z1115" s="8"/>
      <c r="AA1115" s="8"/>
      <c r="AB1115" s="8"/>
      <c r="AC1115" s="8"/>
      <c r="AD1115" s="1130"/>
    </row>
    <row r="1116" spans="1:30" ht="15.75" customHeight="1" x14ac:dyDescent="0.2">
      <c r="A1116" s="8"/>
      <c r="B1116" s="8"/>
      <c r="C1116" s="8"/>
      <c r="D1116" s="8"/>
      <c r="E1116" s="8"/>
      <c r="F1116" s="1130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1130"/>
      <c r="U1116" s="1130"/>
      <c r="V1116" s="1130"/>
      <c r="W1116" s="1130"/>
      <c r="X1116" s="8"/>
      <c r="Y1116" s="8"/>
      <c r="Z1116" s="8"/>
      <c r="AA1116" s="8"/>
      <c r="AB1116" s="8"/>
      <c r="AC1116" s="8"/>
      <c r="AD1116" s="1130"/>
    </row>
    <row r="1117" spans="1:30" ht="15.75" customHeight="1" x14ac:dyDescent="0.2">
      <c r="A1117" s="8"/>
      <c r="B1117" s="8"/>
      <c r="C1117" s="8"/>
      <c r="D1117" s="8"/>
      <c r="E1117" s="8"/>
      <c r="F1117" s="1130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1130"/>
      <c r="U1117" s="1130"/>
      <c r="V1117" s="1130"/>
      <c r="W1117" s="1130"/>
      <c r="X1117" s="8"/>
      <c r="Y1117" s="8"/>
      <c r="Z1117" s="8"/>
      <c r="AA1117" s="8"/>
      <c r="AB1117" s="8"/>
      <c r="AC1117" s="8"/>
      <c r="AD1117" s="1130"/>
    </row>
    <row r="1118" spans="1:30" ht="15.75" customHeight="1" x14ac:dyDescent="0.2">
      <c r="A1118" s="8"/>
      <c r="B1118" s="8"/>
      <c r="C1118" s="8"/>
      <c r="D1118" s="8"/>
      <c r="E1118" s="8"/>
      <c r="F1118" s="1130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1130"/>
      <c r="U1118" s="1130"/>
      <c r="V1118" s="1130"/>
      <c r="W1118" s="1130"/>
      <c r="X1118" s="8"/>
      <c r="Y1118" s="8"/>
      <c r="Z1118" s="8"/>
      <c r="AA1118" s="8"/>
      <c r="AB1118" s="8"/>
      <c r="AC1118" s="8"/>
      <c r="AD1118" s="1130"/>
    </row>
    <row r="1119" spans="1:30" ht="15.75" customHeight="1" x14ac:dyDescent="0.2">
      <c r="A1119" s="8"/>
      <c r="B1119" s="8"/>
      <c r="C1119" s="8"/>
      <c r="D1119" s="8"/>
      <c r="E1119" s="8"/>
      <c r="F1119" s="1130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1130"/>
      <c r="U1119" s="1130"/>
      <c r="V1119" s="1130"/>
      <c r="W1119" s="1130"/>
      <c r="X1119" s="8"/>
      <c r="Y1119" s="8"/>
      <c r="Z1119" s="8"/>
      <c r="AA1119" s="8"/>
      <c r="AB1119" s="8"/>
      <c r="AC1119" s="8"/>
      <c r="AD1119" s="1130"/>
    </row>
    <row r="1120" spans="1:30" ht="15.75" customHeight="1" x14ac:dyDescent="0.2">
      <c r="A1120" s="8"/>
      <c r="B1120" s="8"/>
      <c r="C1120" s="8"/>
      <c r="D1120" s="8"/>
      <c r="E1120" s="8"/>
      <c r="F1120" s="1130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1130"/>
      <c r="U1120" s="1130"/>
      <c r="V1120" s="1130"/>
      <c r="W1120" s="1130"/>
      <c r="X1120" s="8"/>
      <c r="Y1120" s="8"/>
      <c r="Z1120" s="8"/>
      <c r="AA1120" s="8"/>
      <c r="AB1120" s="8"/>
      <c r="AC1120" s="8"/>
      <c r="AD1120" s="1130"/>
    </row>
    <row r="1121" spans="1:30" ht="15.75" customHeight="1" x14ac:dyDescent="0.2">
      <c r="A1121" s="8"/>
      <c r="B1121" s="8"/>
      <c r="C1121" s="8"/>
      <c r="D1121" s="8"/>
      <c r="E1121" s="8"/>
      <c r="F1121" s="1130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1130"/>
      <c r="U1121" s="1130"/>
      <c r="V1121" s="1130"/>
      <c r="W1121" s="1130"/>
      <c r="X1121" s="8"/>
      <c r="Y1121" s="8"/>
      <c r="Z1121" s="8"/>
      <c r="AA1121" s="8"/>
      <c r="AB1121" s="8"/>
      <c r="AC1121" s="8"/>
      <c r="AD1121" s="1130"/>
    </row>
    <row r="1122" spans="1:30" ht="15.75" customHeight="1" x14ac:dyDescent="0.2">
      <c r="A1122" s="8"/>
      <c r="B1122" s="8"/>
      <c r="C1122" s="8"/>
      <c r="D1122" s="8"/>
      <c r="E1122" s="8"/>
      <c r="F1122" s="1130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1130"/>
      <c r="U1122" s="1130"/>
      <c r="V1122" s="1130"/>
      <c r="W1122" s="1130"/>
      <c r="X1122" s="8"/>
      <c r="Y1122" s="8"/>
      <c r="Z1122" s="8"/>
      <c r="AA1122" s="8"/>
      <c r="AB1122" s="8"/>
      <c r="AC1122" s="8"/>
      <c r="AD1122" s="1130"/>
    </row>
    <row r="1123" spans="1:30" ht="15.75" customHeight="1" x14ac:dyDescent="0.2">
      <c r="A1123" s="8"/>
      <c r="B1123" s="8"/>
      <c r="C1123" s="8"/>
      <c r="D1123" s="8"/>
      <c r="E1123" s="8"/>
      <c r="F1123" s="1130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1130"/>
      <c r="U1123" s="1130"/>
      <c r="V1123" s="1130"/>
      <c r="W1123" s="1130"/>
      <c r="X1123" s="8"/>
      <c r="Y1123" s="8"/>
      <c r="Z1123" s="8"/>
      <c r="AA1123" s="8"/>
      <c r="AB1123" s="8"/>
      <c r="AC1123" s="8"/>
      <c r="AD1123" s="1130"/>
    </row>
    <row r="1124" spans="1:30" ht="15.75" customHeight="1" x14ac:dyDescent="0.2">
      <c r="A1124" s="8"/>
      <c r="B1124" s="8"/>
      <c r="C1124" s="8"/>
      <c r="D1124" s="8"/>
      <c r="E1124" s="8"/>
      <c r="F1124" s="1130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1130"/>
      <c r="U1124" s="1130"/>
      <c r="V1124" s="1130"/>
      <c r="W1124" s="1130"/>
      <c r="X1124" s="8"/>
      <c r="Y1124" s="8"/>
      <c r="Z1124" s="8"/>
      <c r="AA1124" s="8"/>
      <c r="AB1124" s="8"/>
      <c r="AC1124" s="8"/>
      <c r="AD1124" s="1130"/>
    </row>
    <row r="1125" spans="1:30" ht="15.75" customHeight="1" x14ac:dyDescent="0.2">
      <c r="A1125" s="8"/>
      <c r="B1125" s="8"/>
      <c r="C1125" s="8"/>
      <c r="D1125" s="8"/>
      <c r="E1125" s="8"/>
      <c r="F1125" s="1130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1130"/>
      <c r="U1125" s="1130"/>
      <c r="V1125" s="1130"/>
      <c r="W1125" s="1130"/>
      <c r="X1125" s="8"/>
      <c r="Y1125" s="8"/>
      <c r="Z1125" s="8"/>
      <c r="AA1125" s="8"/>
      <c r="AB1125" s="8"/>
      <c r="AC1125" s="8"/>
      <c r="AD1125" s="1130"/>
    </row>
    <row r="1126" spans="1:30" ht="15.75" customHeight="1" x14ac:dyDescent="0.2">
      <c r="A1126" s="8"/>
      <c r="B1126" s="8"/>
      <c r="C1126" s="8"/>
      <c r="D1126" s="8"/>
      <c r="E1126" s="8"/>
      <c r="F1126" s="1130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1130"/>
      <c r="U1126" s="1130"/>
      <c r="V1126" s="1130"/>
      <c r="W1126" s="1130"/>
      <c r="X1126" s="8"/>
      <c r="Y1126" s="8"/>
      <c r="Z1126" s="8"/>
      <c r="AA1126" s="8"/>
      <c r="AB1126" s="8"/>
      <c r="AC1126" s="8"/>
      <c r="AD1126" s="1130"/>
    </row>
    <row r="1127" spans="1:30" ht="15.75" customHeight="1" x14ac:dyDescent="0.2">
      <c r="A1127" s="8"/>
      <c r="B1127" s="8"/>
      <c r="C1127" s="8"/>
      <c r="D1127" s="8"/>
      <c r="E1127" s="8"/>
      <c r="F1127" s="1130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1130"/>
      <c r="U1127" s="1130"/>
      <c r="V1127" s="1130"/>
      <c r="W1127" s="1130"/>
      <c r="X1127" s="8"/>
      <c r="Y1127" s="8"/>
      <c r="Z1127" s="8"/>
      <c r="AA1127" s="8"/>
      <c r="AB1127" s="8"/>
      <c r="AC1127" s="8"/>
      <c r="AD1127" s="1130"/>
    </row>
    <row r="1128" spans="1:30" ht="15.75" customHeight="1" x14ac:dyDescent="0.2">
      <c r="A1128" s="8"/>
      <c r="B1128" s="8"/>
      <c r="C1128" s="8"/>
      <c r="D1128" s="8"/>
      <c r="E1128" s="8"/>
      <c r="F1128" s="1130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1130"/>
      <c r="U1128" s="1130"/>
      <c r="V1128" s="1130"/>
      <c r="W1128" s="1130"/>
      <c r="X1128" s="8"/>
      <c r="Y1128" s="8"/>
      <c r="Z1128" s="8"/>
      <c r="AA1128" s="8"/>
      <c r="AB1128" s="8"/>
      <c r="AC1128" s="8"/>
      <c r="AD1128" s="1130"/>
    </row>
    <row r="1129" spans="1:30" ht="15.75" customHeight="1" x14ac:dyDescent="0.2">
      <c r="A1129" s="8"/>
      <c r="B1129" s="8"/>
      <c r="C1129" s="8"/>
      <c r="D1129" s="8"/>
      <c r="E1129" s="8"/>
      <c r="F1129" s="1130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1130"/>
      <c r="U1129" s="1130"/>
      <c r="V1129" s="1130"/>
      <c r="W1129" s="1130"/>
      <c r="X1129" s="8"/>
      <c r="Y1129" s="8"/>
      <c r="Z1129" s="8"/>
      <c r="AA1129" s="8"/>
      <c r="AB1129" s="8"/>
      <c r="AC1129" s="8"/>
      <c r="AD1129" s="1130"/>
    </row>
    <row r="1130" spans="1:30" ht="15.75" customHeight="1" x14ac:dyDescent="0.2">
      <c r="A1130" s="8"/>
      <c r="B1130" s="8"/>
      <c r="C1130" s="8"/>
      <c r="D1130" s="8"/>
      <c r="E1130" s="8"/>
      <c r="F1130" s="1130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1130"/>
      <c r="U1130" s="1130"/>
      <c r="V1130" s="1130"/>
      <c r="W1130" s="1130"/>
      <c r="X1130" s="8"/>
      <c r="Y1130" s="8"/>
      <c r="Z1130" s="8"/>
      <c r="AA1130" s="8"/>
      <c r="AB1130" s="8"/>
      <c r="AC1130" s="8"/>
      <c r="AD1130" s="1130"/>
    </row>
    <row r="1131" spans="1:30" ht="15.75" customHeight="1" x14ac:dyDescent="0.2">
      <c r="A1131" s="8"/>
      <c r="B1131" s="8"/>
      <c r="C1131" s="8"/>
      <c r="D1131" s="8"/>
      <c r="E1131" s="8"/>
      <c r="F1131" s="1130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1130"/>
      <c r="U1131" s="1130"/>
      <c r="V1131" s="1130"/>
      <c r="W1131" s="1130"/>
      <c r="X1131" s="8"/>
      <c r="Y1131" s="8"/>
      <c r="Z1131" s="8"/>
      <c r="AA1131" s="8"/>
      <c r="AB1131" s="8"/>
      <c r="AC1131" s="8"/>
      <c r="AD1131" s="1130"/>
    </row>
    <row r="1132" spans="1:30" ht="15.75" customHeight="1" x14ac:dyDescent="0.2">
      <c r="A1132" s="8"/>
      <c r="B1132" s="8"/>
      <c r="C1132" s="8"/>
      <c r="D1132" s="8"/>
      <c r="E1132" s="8"/>
      <c r="F1132" s="1130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1130"/>
      <c r="U1132" s="1130"/>
      <c r="V1132" s="1130"/>
      <c r="W1132" s="1130"/>
      <c r="X1132" s="8"/>
      <c r="Y1132" s="8"/>
      <c r="Z1132" s="8"/>
      <c r="AA1132" s="8"/>
      <c r="AB1132" s="8"/>
      <c r="AC1132" s="8"/>
      <c r="AD1132" s="1130"/>
    </row>
    <row r="1133" spans="1:30" ht="15.75" customHeight="1" x14ac:dyDescent="0.2">
      <c r="A1133" s="8"/>
      <c r="B1133" s="8"/>
      <c r="C1133" s="8"/>
      <c r="D1133" s="8"/>
      <c r="E1133" s="8"/>
      <c r="F1133" s="1130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1130"/>
      <c r="U1133" s="1130"/>
      <c r="V1133" s="1130"/>
      <c r="W1133" s="1130"/>
      <c r="X1133" s="8"/>
      <c r="Y1133" s="8"/>
      <c r="Z1133" s="8"/>
      <c r="AA1133" s="8"/>
      <c r="AB1133" s="8"/>
      <c r="AC1133" s="8"/>
      <c r="AD1133" s="1130"/>
    </row>
    <row r="1134" spans="1:30" ht="15.75" customHeight="1" x14ac:dyDescent="0.2">
      <c r="A1134" s="8"/>
      <c r="B1134" s="8"/>
      <c r="C1134" s="8"/>
      <c r="D1134" s="8"/>
      <c r="E1134" s="8"/>
      <c r="F1134" s="1130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1130"/>
      <c r="U1134" s="1130"/>
      <c r="V1134" s="1130"/>
      <c r="W1134" s="1130"/>
      <c r="X1134" s="8"/>
      <c r="Y1134" s="8"/>
      <c r="Z1134" s="8"/>
      <c r="AA1134" s="8"/>
      <c r="AB1134" s="8"/>
      <c r="AC1134" s="8"/>
      <c r="AD1134" s="1130"/>
    </row>
    <row r="1135" spans="1:30" ht="15.75" customHeight="1" x14ac:dyDescent="0.2">
      <c r="A1135" s="8"/>
      <c r="B1135" s="8"/>
      <c r="C1135" s="8"/>
      <c r="D1135" s="8"/>
      <c r="E1135" s="8"/>
      <c r="F1135" s="1130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1130"/>
      <c r="U1135" s="1130"/>
      <c r="V1135" s="1130"/>
      <c r="W1135" s="1130"/>
      <c r="X1135" s="8"/>
      <c r="Y1135" s="8"/>
      <c r="Z1135" s="8"/>
      <c r="AA1135" s="8"/>
      <c r="AB1135" s="8"/>
      <c r="AC1135" s="8"/>
      <c r="AD1135" s="1130"/>
    </row>
    <row r="1136" spans="1:30" ht="15.75" customHeight="1" x14ac:dyDescent="0.2">
      <c r="A1136" s="8"/>
      <c r="B1136" s="8"/>
      <c r="C1136" s="8"/>
      <c r="D1136" s="8"/>
      <c r="E1136" s="8"/>
      <c r="F1136" s="1130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1130"/>
      <c r="U1136" s="1130"/>
      <c r="V1136" s="1130"/>
      <c r="W1136" s="1130"/>
      <c r="X1136" s="8"/>
      <c r="Y1136" s="8"/>
      <c r="Z1136" s="8"/>
      <c r="AA1136" s="8"/>
      <c r="AB1136" s="8"/>
      <c r="AC1136" s="8"/>
      <c r="AD1136" s="1130"/>
    </row>
    <row r="1137" spans="1:30" ht="15.75" customHeight="1" x14ac:dyDescent="0.2">
      <c r="A1137" s="8"/>
      <c r="B1137" s="8"/>
      <c r="C1137" s="8"/>
      <c r="D1137" s="8"/>
      <c r="E1137" s="8"/>
      <c r="F1137" s="1130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1130"/>
      <c r="U1137" s="1130"/>
      <c r="V1137" s="1130"/>
      <c r="W1137" s="1130"/>
      <c r="X1137" s="8"/>
      <c r="Y1137" s="8"/>
      <c r="Z1137" s="8"/>
      <c r="AA1137" s="8"/>
      <c r="AB1137" s="8"/>
      <c r="AC1137" s="8"/>
      <c r="AD1137" s="1130"/>
    </row>
    <row r="1138" spans="1:30" ht="15.75" customHeight="1" x14ac:dyDescent="0.2">
      <c r="A1138" s="8"/>
      <c r="B1138" s="8"/>
      <c r="C1138" s="8"/>
      <c r="D1138" s="8"/>
      <c r="E1138" s="8"/>
      <c r="F1138" s="1130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1130"/>
      <c r="U1138" s="1130"/>
      <c r="V1138" s="1130"/>
      <c r="W1138" s="1130"/>
      <c r="X1138" s="8"/>
      <c r="Y1138" s="8"/>
      <c r="Z1138" s="8"/>
      <c r="AA1138" s="8"/>
      <c r="AB1138" s="8"/>
      <c r="AC1138" s="8"/>
      <c r="AD1138" s="1130"/>
    </row>
    <row r="1139" spans="1:30" ht="15.75" customHeight="1" x14ac:dyDescent="0.2">
      <c r="A1139" s="8"/>
      <c r="B1139" s="8"/>
      <c r="C1139" s="8"/>
      <c r="D1139" s="8"/>
      <c r="E1139" s="8"/>
      <c r="F1139" s="1130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1130"/>
      <c r="U1139" s="1130"/>
      <c r="V1139" s="1130"/>
      <c r="W1139" s="1130"/>
      <c r="X1139" s="8"/>
      <c r="Y1139" s="8"/>
      <c r="Z1139" s="8"/>
      <c r="AA1139" s="8"/>
      <c r="AB1139" s="8"/>
      <c r="AC1139" s="8"/>
      <c r="AD1139" s="1130"/>
    </row>
    <row r="1140" spans="1:30" ht="15.75" customHeight="1" x14ac:dyDescent="0.2">
      <c r="A1140" s="8"/>
      <c r="B1140" s="8"/>
      <c r="C1140" s="8"/>
      <c r="D1140" s="8"/>
      <c r="E1140" s="8"/>
      <c r="F1140" s="1130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1130"/>
      <c r="U1140" s="1130"/>
      <c r="V1140" s="1130"/>
      <c r="W1140" s="1130"/>
      <c r="X1140" s="8"/>
      <c r="Y1140" s="8"/>
      <c r="Z1140" s="8"/>
      <c r="AA1140" s="8"/>
      <c r="AB1140" s="8"/>
      <c r="AC1140" s="8"/>
      <c r="AD1140" s="1130"/>
    </row>
    <row r="1141" spans="1:30" ht="15.75" customHeight="1" x14ac:dyDescent="0.2">
      <c r="A1141" s="8"/>
      <c r="B1141" s="8"/>
      <c r="C1141" s="8"/>
      <c r="D1141" s="8"/>
      <c r="E1141" s="8"/>
      <c r="F1141" s="1130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1130"/>
      <c r="U1141" s="1130"/>
      <c r="V1141" s="1130"/>
      <c r="W1141" s="1130"/>
      <c r="X1141" s="8"/>
      <c r="Y1141" s="8"/>
      <c r="Z1141" s="8"/>
      <c r="AA1141" s="8"/>
      <c r="AB1141" s="8"/>
      <c r="AC1141" s="8"/>
      <c r="AD1141" s="1130"/>
    </row>
    <row r="1142" spans="1:30" ht="15.75" customHeight="1" x14ac:dyDescent="0.2">
      <c r="A1142" s="8"/>
      <c r="B1142" s="8"/>
      <c r="C1142" s="8"/>
      <c r="D1142" s="8"/>
      <c r="E1142" s="8"/>
      <c r="F1142" s="1130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1130"/>
      <c r="U1142" s="1130"/>
      <c r="V1142" s="1130"/>
      <c r="W1142" s="1130"/>
      <c r="X1142" s="8"/>
      <c r="Y1142" s="8"/>
      <c r="Z1142" s="8"/>
      <c r="AA1142" s="8"/>
      <c r="AB1142" s="8"/>
      <c r="AC1142" s="8"/>
      <c r="AD1142" s="1130"/>
    </row>
    <row r="1143" spans="1:30" ht="15.75" customHeight="1" x14ac:dyDescent="0.2">
      <c r="A1143" s="8"/>
      <c r="B1143" s="8"/>
      <c r="C1143" s="8"/>
      <c r="D1143" s="8"/>
      <c r="E1143" s="8"/>
      <c r="F1143" s="1130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1130"/>
      <c r="U1143" s="1130"/>
      <c r="V1143" s="1130"/>
      <c r="W1143" s="1130"/>
      <c r="X1143" s="8"/>
      <c r="Y1143" s="8"/>
      <c r="Z1143" s="8"/>
      <c r="AA1143" s="8"/>
      <c r="AB1143" s="8"/>
      <c r="AC1143" s="8"/>
      <c r="AD1143" s="1130"/>
    </row>
    <row r="1144" spans="1:30" ht="15.75" customHeight="1" x14ac:dyDescent="0.2">
      <c r="A1144" s="8"/>
      <c r="B1144" s="8"/>
      <c r="C1144" s="8"/>
      <c r="D1144" s="8"/>
      <c r="E1144" s="8"/>
      <c r="F1144" s="1130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1130"/>
      <c r="U1144" s="1130"/>
      <c r="V1144" s="1130"/>
      <c r="W1144" s="1130"/>
      <c r="X1144" s="8"/>
      <c r="Y1144" s="8"/>
      <c r="Z1144" s="8"/>
      <c r="AA1144" s="8"/>
      <c r="AB1144" s="8"/>
      <c r="AC1144" s="8"/>
      <c r="AD1144" s="1130"/>
    </row>
    <row r="1145" spans="1:30" ht="15.75" customHeight="1" x14ac:dyDescent="0.2">
      <c r="A1145" s="8"/>
      <c r="B1145" s="8"/>
      <c r="C1145" s="8"/>
      <c r="D1145" s="8"/>
      <c r="E1145" s="8"/>
      <c r="F1145" s="1130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1130"/>
      <c r="U1145" s="1130"/>
      <c r="V1145" s="1130"/>
      <c r="W1145" s="1130"/>
      <c r="X1145" s="8"/>
      <c r="Y1145" s="8"/>
      <c r="Z1145" s="8"/>
      <c r="AA1145" s="8"/>
      <c r="AB1145" s="8"/>
      <c r="AC1145" s="8"/>
      <c r="AD1145" s="1130"/>
    </row>
    <row r="1146" spans="1:30" ht="15.75" customHeight="1" x14ac:dyDescent="0.2">
      <c r="A1146" s="8"/>
      <c r="B1146" s="8"/>
      <c r="C1146" s="8"/>
      <c r="D1146" s="8"/>
      <c r="E1146" s="8"/>
      <c r="F1146" s="1130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1130"/>
      <c r="U1146" s="1130"/>
      <c r="V1146" s="1130"/>
      <c r="W1146" s="1130"/>
      <c r="X1146" s="8"/>
      <c r="Y1146" s="8"/>
      <c r="Z1146" s="8"/>
      <c r="AA1146" s="8"/>
      <c r="AB1146" s="8"/>
      <c r="AC1146" s="8"/>
      <c r="AD1146" s="1130"/>
    </row>
    <row r="1147" spans="1:30" ht="15.75" customHeight="1" x14ac:dyDescent="0.2">
      <c r="A1147" s="8"/>
      <c r="B1147" s="8"/>
      <c r="C1147" s="8"/>
      <c r="D1147" s="8"/>
      <c r="E1147" s="8"/>
      <c r="F1147" s="1130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1130"/>
      <c r="U1147" s="1130"/>
      <c r="V1147" s="1130"/>
      <c r="W1147" s="1130"/>
      <c r="X1147" s="8"/>
      <c r="Y1147" s="8"/>
      <c r="Z1147" s="8"/>
      <c r="AA1147" s="8"/>
      <c r="AB1147" s="8"/>
      <c r="AC1147" s="8"/>
      <c r="AD1147" s="1130"/>
    </row>
    <row r="1148" spans="1:30" ht="15.75" customHeight="1" x14ac:dyDescent="0.2">
      <c r="A1148" s="8"/>
      <c r="B1148" s="8"/>
      <c r="C1148" s="8"/>
      <c r="D1148" s="8"/>
      <c r="E1148" s="8"/>
      <c r="F1148" s="1130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1130"/>
      <c r="U1148" s="1130"/>
      <c r="V1148" s="1130"/>
      <c r="W1148" s="1130"/>
      <c r="X1148" s="8"/>
      <c r="Y1148" s="8"/>
      <c r="Z1148" s="8"/>
      <c r="AA1148" s="8"/>
      <c r="AB1148" s="8"/>
      <c r="AC1148" s="8"/>
      <c r="AD1148" s="1130"/>
    </row>
    <row r="1149" spans="1:30" ht="15.75" customHeight="1" x14ac:dyDescent="0.2">
      <c r="A1149" s="8"/>
      <c r="B1149" s="8"/>
      <c r="C1149" s="8"/>
      <c r="D1149" s="8"/>
      <c r="E1149" s="8"/>
      <c r="F1149" s="1130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1130"/>
      <c r="U1149" s="1130"/>
      <c r="V1149" s="1130"/>
      <c r="W1149" s="1130"/>
      <c r="X1149" s="8"/>
      <c r="Y1149" s="8"/>
      <c r="Z1149" s="8"/>
      <c r="AA1149" s="8"/>
      <c r="AB1149" s="8"/>
      <c r="AC1149" s="8"/>
      <c r="AD1149" s="1130"/>
    </row>
    <row r="1150" spans="1:30" ht="15.75" customHeight="1" x14ac:dyDescent="0.2">
      <c r="A1150" s="8"/>
      <c r="B1150" s="8"/>
      <c r="C1150" s="8"/>
      <c r="D1150" s="8"/>
      <c r="E1150" s="8"/>
      <c r="F1150" s="1130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1130"/>
      <c r="U1150" s="1130"/>
      <c r="V1150" s="1130"/>
      <c r="W1150" s="1130"/>
      <c r="X1150" s="8"/>
      <c r="Y1150" s="8"/>
      <c r="Z1150" s="8"/>
      <c r="AA1150" s="8"/>
      <c r="AB1150" s="8"/>
      <c r="AC1150" s="8"/>
      <c r="AD1150" s="1130"/>
    </row>
    <row r="1151" spans="1:30" ht="15.75" customHeight="1" x14ac:dyDescent="0.2">
      <c r="A1151" s="8"/>
      <c r="B1151" s="8"/>
      <c r="C1151" s="8"/>
      <c r="D1151" s="8"/>
      <c r="E1151" s="8"/>
      <c r="F1151" s="1130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1130"/>
      <c r="U1151" s="1130"/>
      <c r="V1151" s="1130"/>
      <c r="W1151" s="1130"/>
      <c r="X1151" s="8"/>
      <c r="Y1151" s="8"/>
      <c r="Z1151" s="8"/>
      <c r="AA1151" s="8"/>
      <c r="AB1151" s="8"/>
      <c r="AC1151" s="8"/>
      <c r="AD1151" s="1130"/>
    </row>
    <row r="1152" spans="1:30" ht="15.75" customHeight="1" x14ac:dyDescent="0.2">
      <c r="A1152" s="8"/>
      <c r="B1152" s="8"/>
      <c r="C1152" s="8"/>
      <c r="D1152" s="8"/>
      <c r="E1152" s="8"/>
      <c r="F1152" s="1130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1130"/>
      <c r="U1152" s="1130"/>
      <c r="V1152" s="1130"/>
      <c r="W1152" s="1130"/>
      <c r="X1152" s="8"/>
      <c r="Y1152" s="8"/>
      <c r="Z1152" s="8"/>
      <c r="AA1152" s="8"/>
      <c r="AB1152" s="8"/>
      <c r="AC1152" s="8"/>
      <c r="AD1152" s="1130"/>
    </row>
    <row r="1153" spans="1:30" ht="15.75" customHeight="1" x14ac:dyDescent="0.2">
      <c r="A1153" s="8"/>
      <c r="B1153" s="8"/>
      <c r="C1153" s="8"/>
      <c r="D1153" s="8"/>
      <c r="E1153" s="8"/>
      <c r="F1153" s="1130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1130"/>
      <c r="U1153" s="1130"/>
      <c r="V1153" s="1130"/>
      <c r="W1153" s="1130"/>
      <c r="X1153" s="8"/>
      <c r="Y1153" s="8"/>
      <c r="Z1153" s="8"/>
      <c r="AA1153" s="8"/>
      <c r="AB1153" s="8"/>
      <c r="AC1153" s="8"/>
      <c r="AD1153" s="1130"/>
    </row>
    <row r="1154" spans="1:30" ht="15.75" customHeight="1" x14ac:dyDescent="0.2">
      <c r="A1154" s="8"/>
      <c r="B1154" s="8"/>
      <c r="C1154" s="8"/>
      <c r="D1154" s="8"/>
      <c r="E1154" s="8"/>
      <c r="F1154" s="1130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1130"/>
      <c r="U1154" s="1130"/>
      <c r="V1154" s="1130"/>
      <c r="W1154" s="1130"/>
      <c r="X1154" s="8"/>
      <c r="Y1154" s="8"/>
      <c r="Z1154" s="8"/>
      <c r="AA1154" s="8"/>
      <c r="AB1154" s="8"/>
      <c r="AC1154" s="8"/>
      <c r="AD1154" s="1130"/>
    </row>
    <row r="1155" spans="1:30" ht="15.75" customHeight="1" x14ac:dyDescent="0.2">
      <c r="A1155" s="8"/>
      <c r="B1155" s="8"/>
      <c r="C1155" s="8"/>
      <c r="D1155" s="8"/>
      <c r="E1155" s="8"/>
      <c r="F1155" s="1130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1130"/>
      <c r="U1155" s="1130"/>
      <c r="V1155" s="1130"/>
      <c r="W1155" s="1130"/>
      <c r="X1155" s="8"/>
      <c r="Y1155" s="8"/>
      <c r="Z1155" s="8"/>
      <c r="AA1155" s="8"/>
      <c r="AB1155" s="8"/>
      <c r="AC1155" s="8"/>
      <c r="AD1155" s="1130"/>
    </row>
    <row r="1156" spans="1:30" ht="15.75" customHeight="1" x14ac:dyDescent="0.2">
      <c r="A1156" s="8"/>
      <c r="B1156" s="8"/>
      <c r="C1156" s="8"/>
      <c r="D1156" s="8"/>
      <c r="E1156" s="8"/>
      <c r="F1156" s="1130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1130"/>
      <c r="U1156" s="1130"/>
      <c r="V1156" s="1130"/>
      <c r="W1156" s="1130"/>
      <c r="X1156" s="8"/>
      <c r="Y1156" s="8"/>
      <c r="Z1156" s="8"/>
      <c r="AA1156" s="8"/>
      <c r="AB1156" s="8"/>
      <c r="AC1156" s="8"/>
      <c r="AD1156" s="1130"/>
    </row>
    <row r="1157" spans="1:30" ht="15.75" customHeight="1" x14ac:dyDescent="0.2">
      <c r="A1157" s="8"/>
      <c r="B1157" s="8"/>
      <c r="C1157" s="8"/>
      <c r="D1157" s="8"/>
      <c r="E1157" s="8"/>
      <c r="F1157" s="1130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1130"/>
      <c r="U1157" s="1130"/>
      <c r="V1157" s="1130"/>
      <c r="W1157" s="1130"/>
      <c r="X1157" s="8"/>
      <c r="Y1157" s="8"/>
      <c r="Z1157" s="8"/>
      <c r="AA1157" s="8"/>
      <c r="AB1157" s="8"/>
      <c r="AC1157" s="8"/>
      <c r="AD1157" s="1130"/>
    </row>
    <row r="1158" spans="1:30" ht="15.75" customHeight="1" x14ac:dyDescent="0.2">
      <c r="A1158" s="8"/>
      <c r="B1158" s="8"/>
      <c r="C1158" s="8"/>
      <c r="D1158" s="8"/>
      <c r="E1158" s="8"/>
      <c r="F1158" s="1130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1130"/>
      <c r="U1158" s="1130"/>
      <c r="V1158" s="1130"/>
      <c r="W1158" s="1130"/>
      <c r="X1158" s="8"/>
      <c r="Y1158" s="8"/>
      <c r="Z1158" s="8"/>
      <c r="AA1158" s="8"/>
      <c r="AB1158" s="8"/>
      <c r="AC1158" s="8"/>
      <c r="AD1158" s="1130"/>
    </row>
    <row r="1159" spans="1:30" ht="15.75" customHeight="1" x14ac:dyDescent="0.2">
      <c r="A1159" s="8"/>
      <c r="B1159" s="8"/>
      <c r="C1159" s="8"/>
      <c r="D1159" s="8"/>
      <c r="E1159" s="8"/>
      <c r="F1159" s="1130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1130"/>
      <c r="U1159" s="1130"/>
      <c r="V1159" s="1130"/>
      <c r="W1159" s="1130"/>
      <c r="X1159" s="8"/>
      <c r="Y1159" s="8"/>
      <c r="Z1159" s="8"/>
      <c r="AA1159" s="8"/>
      <c r="AB1159" s="8"/>
      <c r="AC1159" s="8"/>
      <c r="AD1159" s="1130"/>
    </row>
    <row r="1160" spans="1:30" ht="15.75" customHeight="1" x14ac:dyDescent="0.2">
      <c r="A1160" s="8"/>
      <c r="B1160" s="8"/>
      <c r="C1160" s="8"/>
      <c r="D1160" s="8"/>
      <c r="E1160" s="8"/>
      <c r="F1160" s="1130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1130"/>
      <c r="U1160" s="1130"/>
      <c r="V1160" s="1130"/>
      <c r="W1160" s="1130"/>
      <c r="X1160" s="8"/>
      <c r="Y1160" s="8"/>
      <c r="Z1160" s="8"/>
      <c r="AA1160" s="8"/>
      <c r="AB1160" s="8"/>
      <c r="AC1160" s="8"/>
      <c r="AD1160" s="1130"/>
    </row>
    <row r="1161" spans="1:30" ht="15.75" customHeight="1" x14ac:dyDescent="0.2">
      <c r="A1161" s="8"/>
      <c r="B1161" s="8"/>
      <c r="C1161" s="8"/>
      <c r="D1161" s="8"/>
      <c r="E1161" s="8"/>
      <c r="F1161" s="1130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1130"/>
      <c r="U1161" s="1130"/>
      <c r="V1161" s="1130"/>
      <c r="W1161" s="1130"/>
      <c r="X1161" s="8"/>
      <c r="Y1161" s="8"/>
      <c r="Z1161" s="8"/>
      <c r="AA1161" s="8"/>
      <c r="AB1161" s="8"/>
      <c r="AC1161" s="8"/>
      <c r="AD1161" s="1130"/>
    </row>
    <row r="1162" spans="1:30" ht="15.75" customHeight="1" x14ac:dyDescent="0.2">
      <c r="A1162" s="8"/>
      <c r="B1162" s="8"/>
      <c r="C1162" s="8"/>
      <c r="D1162" s="8"/>
      <c r="E1162" s="8"/>
      <c r="F1162" s="1130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1130"/>
      <c r="U1162" s="1130"/>
      <c r="V1162" s="1130"/>
      <c r="W1162" s="1130"/>
      <c r="X1162" s="8"/>
      <c r="Y1162" s="8"/>
      <c r="Z1162" s="8"/>
      <c r="AA1162" s="8"/>
      <c r="AB1162" s="8"/>
      <c r="AC1162" s="8"/>
      <c r="AD1162" s="1130"/>
    </row>
    <row r="1163" spans="1:30" ht="15.75" customHeight="1" x14ac:dyDescent="0.2">
      <c r="A1163" s="8"/>
      <c r="B1163" s="8"/>
      <c r="C1163" s="8"/>
      <c r="D1163" s="8"/>
      <c r="E1163" s="8"/>
      <c r="F1163" s="1130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1130"/>
      <c r="U1163" s="1130"/>
      <c r="V1163" s="1130"/>
      <c r="W1163" s="1130"/>
      <c r="X1163" s="8"/>
      <c r="Y1163" s="8"/>
      <c r="Z1163" s="8"/>
      <c r="AA1163" s="8"/>
      <c r="AB1163" s="8"/>
      <c r="AC1163" s="8"/>
      <c r="AD1163" s="1130"/>
    </row>
    <row r="1164" spans="1:30" ht="15.75" customHeight="1" x14ac:dyDescent="0.2">
      <c r="A1164" s="8"/>
      <c r="B1164" s="8"/>
      <c r="C1164" s="8"/>
      <c r="D1164" s="8"/>
      <c r="E1164" s="8"/>
      <c r="F1164" s="1130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1130"/>
      <c r="U1164" s="1130"/>
      <c r="V1164" s="1130"/>
      <c r="W1164" s="1130"/>
      <c r="X1164" s="8"/>
      <c r="Y1164" s="8"/>
      <c r="Z1164" s="8"/>
      <c r="AA1164" s="8"/>
      <c r="AB1164" s="8"/>
      <c r="AC1164" s="8"/>
      <c r="AD1164" s="1130"/>
    </row>
    <row r="1165" spans="1:30" ht="15.75" customHeight="1" x14ac:dyDescent="0.2">
      <c r="A1165" s="8"/>
      <c r="B1165" s="8"/>
      <c r="C1165" s="8"/>
      <c r="D1165" s="8"/>
      <c r="E1165" s="8"/>
      <c r="F1165" s="1130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1130"/>
      <c r="U1165" s="1130"/>
      <c r="V1165" s="1130"/>
      <c r="W1165" s="1130"/>
      <c r="X1165" s="8"/>
      <c r="Y1165" s="8"/>
      <c r="Z1165" s="8"/>
      <c r="AA1165" s="8"/>
      <c r="AB1165" s="8"/>
      <c r="AC1165" s="8"/>
      <c r="AD1165" s="1130"/>
    </row>
    <row r="1166" spans="1:30" ht="15.75" customHeight="1" x14ac:dyDescent="0.2">
      <c r="A1166" s="8"/>
      <c r="B1166" s="8"/>
      <c r="C1166" s="8"/>
      <c r="D1166" s="8"/>
      <c r="E1166" s="8"/>
      <c r="F1166" s="1130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1130"/>
      <c r="U1166" s="1130"/>
      <c r="V1166" s="1130"/>
      <c r="W1166" s="1130"/>
      <c r="X1166" s="8"/>
      <c r="Y1166" s="8"/>
      <c r="Z1166" s="8"/>
      <c r="AA1166" s="8"/>
      <c r="AB1166" s="8"/>
      <c r="AC1166" s="8"/>
      <c r="AD1166" s="1130"/>
    </row>
    <row r="1167" spans="1:30" ht="15.75" customHeight="1" x14ac:dyDescent="0.2">
      <c r="A1167" s="8"/>
      <c r="B1167" s="8"/>
      <c r="C1167" s="8"/>
      <c r="D1167" s="8"/>
      <c r="E1167" s="8"/>
      <c r="F1167" s="1130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1130"/>
      <c r="U1167" s="1130"/>
      <c r="V1167" s="1130"/>
      <c r="W1167" s="1130"/>
      <c r="X1167" s="8"/>
      <c r="Y1167" s="8"/>
      <c r="Z1167" s="8"/>
      <c r="AA1167" s="8"/>
      <c r="AB1167" s="8"/>
      <c r="AC1167" s="8"/>
      <c r="AD1167" s="1130"/>
    </row>
    <row r="1168" spans="1:30" ht="15.75" customHeight="1" x14ac:dyDescent="0.2">
      <c r="A1168" s="8"/>
      <c r="B1168" s="8"/>
      <c r="C1168" s="8"/>
      <c r="D1168" s="8"/>
      <c r="E1168" s="8"/>
      <c r="F1168" s="1130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1130"/>
      <c r="U1168" s="1130"/>
      <c r="V1168" s="1130"/>
      <c r="W1168" s="1130"/>
      <c r="X1168" s="8"/>
      <c r="Y1168" s="8"/>
      <c r="Z1168" s="8"/>
      <c r="AA1168" s="8"/>
      <c r="AB1168" s="8"/>
      <c r="AC1168" s="8"/>
      <c r="AD1168" s="1130"/>
    </row>
    <row r="1169" spans="1:30" ht="15.75" customHeight="1" x14ac:dyDescent="0.2">
      <c r="A1169" s="8"/>
      <c r="B1169" s="8"/>
      <c r="C1169" s="8"/>
      <c r="D1169" s="8"/>
      <c r="E1169" s="8"/>
      <c r="F1169" s="1130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1130"/>
      <c r="U1169" s="1130"/>
      <c r="V1169" s="1130"/>
      <c r="W1169" s="1130"/>
      <c r="X1169" s="8"/>
      <c r="Y1169" s="8"/>
      <c r="Z1169" s="8"/>
      <c r="AA1169" s="8"/>
      <c r="AB1169" s="8"/>
      <c r="AC1169" s="8"/>
      <c r="AD1169" s="1130"/>
    </row>
    <row r="1170" spans="1:30" ht="15.75" customHeight="1" x14ac:dyDescent="0.2">
      <c r="A1170" s="8"/>
      <c r="B1170" s="8"/>
      <c r="C1170" s="8"/>
      <c r="D1170" s="8"/>
      <c r="E1170" s="8"/>
      <c r="F1170" s="1130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1130"/>
      <c r="U1170" s="1130"/>
      <c r="V1170" s="1130"/>
      <c r="W1170" s="1130"/>
      <c r="X1170" s="8"/>
      <c r="Y1170" s="8"/>
      <c r="Z1170" s="8"/>
      <c r="AA1170" s="8"/>
      <c r="AB1170" s="8"/>
      <c r="AC1170" s="8"/>
      <c r="AD1170" s="1130"/>
    </row>
    <row r="1171" spans="1:30" ht="15.75" customHeight="1" x14ac:dyDescent="0.2">
      <c r="A1171" s="8"/>
      <c r="B1171" s="8"/>
      <c r="C1171" s="8"/>
      <c r="D1171" s="8"/>
      <c r="E1171" s="8"/>
      <c r="F1171" s="1130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1130"/>
      <c r="U1171" s="1130"/>
      <c r="V1171" s="1130"/>
      <c r="W1171" s="1130"/>
      <c r="X1171" s="8"/>
      <c r="Y1171" s="8"/>
      <c r="Z1171" s="8"/>
      <c r="AA1171" s="8"/>
      <c r="AB1171" s="8"/>
      <c r="AC1171" s="8"/>
      <c r="AD1171" s="1130"/>
    </row>
    <row r="1172" spans="1:30" ht="15.75" customHeight="1" x14ac:dyDescent="0.2">
      <c r="A1172" s="8"/>
      <c r="B1172" s="8"/>
      <c r="C1172" s="8"/>
      <c r="D1172" s="8"/>
      <c r="E1172" s="8"/>
      <c r="F1172" s="1130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1130"/>
      <c r="U1172" s="1130"/>
      <c r="V1172" s="1130"/>
      <c r="W1172" s="1130"/>
      <c r="X1172" s="8"/>
      <c r="Y1172" s="8"/>
      <c r="Z1172" s="8"/>
      <c r="AA1172" s="8"/>
      <c r="AB1172" s="8"/>
      <c r="AC1172" s="8"/>
      <c r="AD1172" s="1130"/>
    </row>
    <row r="1173" spans="1:30" ht="15.75" customHeight="1" x14ac:dyDescent="0.2">
      <c r="A1173" s="8"/>
      <c r="B1173" s="8"/>
      <c r="C1173" s="8"/>
      <c r="D1173" s="8"/>
      <c r="E1173" s="8"/>
      <c r="F1173" s="1130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1130"/>
      <c r="U1173" s="1130"/>
      <c r="V1173" s="1130"/>
      <c r="W1173" s="1130"/>
      <c r="X1173" s="8"/>
      <c r="Y1173" s="8"/>
      <c r="Z1173" s="8"/>
      <c r="AA1173" s="8"/>
      <c r="AB1173" s="8"/>
      <c r="AC1173" s="8"/>
      <c r="AD1173" s="1130"/>
    </row>
    <row r="1174" spans="1:30" ht="15.75" customHeight="1" x14ac:dyDescent="0.2">
      <c r="A1174" s="8"/>
      <c r="B1174" s="8"/>
      <c r="C1174" s="8"/>
      <c r="D1174" s="8"/>
      <c r="E1174" s="8"/>
      <c r="F1174" s="1130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1130"/>
      <c r="U1174" s="1130"/>
      <c r="V1174" s="1130"/>
      <c r="W1174" s="1130"/>
      <c r="X1174" s="8"/>
      <c r="Y1174" s="8"/>
      <c r="Z1174" s="8"/>
      <c r="AA1174" s="8"/>
      <c r="AB1174" s="8"/>
      <c r="AC1174" s="8"/>
      <c r="AD1174" s="1130"/>
    </row>
    <row r="1175" spans="1:30" ht="15.75" customHeight="1" x14ac:dyDescent="0.2">
      <c r="A1175" s="8"/>
      <c r="B1175" s="8"/>
      <c r="C1175" s="8"/>
      <c r="D1175" s="8"/>
      <c r="E1175" s="8"/>
      <c r="F1175" s="1130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1130"/>
      <c r="U1175" s="1130"/>
      <c r="V1175" s="1130"/>
      <c r="W1175" s="1130"/>
      <c r="X1175" s="8"/>
      <c r="Y1175" s="8"/>
      <c r="Z1175" s="8"/>
      <c r="AA1175" s="8"/>
      <c r="AB1175" s="8"/>
      <c r="AC1175" s="8"/>
      <c r="AD1175" s="1130"/>
    </row>
    <row r="1176" spans="1:30" ht="15.75" customHeight="1" x14ac:dyDescent="0.2">
      <c r="A1176" s="8"/>
      <c r="B1176" s="8"/>
      <c r="C1176" s="8"/>
      <c r="D1176" s="8"/>
      <c r="E1176" s="8"/>
      <c r="F1176" s="1130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1130"/>
      <c r="U1176" s="1130"/>
      <c r="V1176" s="1130"/>
      <c r="W1176" s="1130"/>
      <c r="X1176" s="8"/>
      <c r="Y1176" s="8"/>
      <c r="Z1176" s="8"/>
      <c r="AA1176" s="8"/>
      <c r="AB1176" s="8"/>
      <c r="AC1176" s="8"/>
      <c r="AD1176" s="1130"/>
    </row>
    <row r="1177" spans="1:30" ht="15.75" customHeight="1" x14ac:dyDescent="0.2">
      <c r="A1177" s="8"/>
      <c r="B1177" s="8"/>
      <c r="C1177" s="8"/>
      <c r="D1177" s="8"/>
      <c r="E1177" s="8"/>
      <c r="F1177" s="1130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1130"/>
      <c r="U1177" s="1130"/>
      <c r="V1177" s="1130"/>
      <c r="W1177" s="1130"/>
      <c r="X1177" s="8"/>
      <c r="Y1177" s="8"/>
      <c r="Z1177" s="8"/>
      <c r="AA1177" s="8"/>
      <c r="AB1177" s="8"/>
      <c r="AC1177" s="8"/>
      <c r="AD1177" s="1130"/>
    </row>
    <row r="1178" spans="1:30" ht="15.75" customHeight="1" x14ac:dyDescent="0.2">
      <c r="A1178" s="8"/>
      <c r="B1178" s="8"/>
      <c r="C1178" s="8"/>
      <c r="D1178" s="8"/>
      <c r="E1178" s="8"/>
      <c r="F1178" s="1130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1130"/>
      <c r="U1178" s="1130"/>
      <c r="V1178" s="1130"/>
      <c r="W1178" s="1130"/>
      <c r="X1178" s="8"/>
      <c r="Y1178" s="8"/>
      <c r="Z1178" s="8"/>
      <c r="AA1178" s="8"/>
      <c r="AB1178" s="8"/>
      <c r="AC1178" s="8"/>
      <c r="AD1178" s="1130"/>
    </row>
    <row r="1179" spans="1:30" ht="15.75" customHeight="1" x14ac:dyDescent="0.2">
      <c r="A1179" s="8"/>
      <c r="B1179" s="8"/>
      <c r="C1179" s="8"/>
      <c r="D1179" s="8"/>
      <c r="E1179" s="8"/>
      <c r="F1179" s="1130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1130"/>
      <c r="U1179" s="1130"/>
      <c r="V1179" s="1130"/>
      <c r="W1179" s="1130"/>
      <c r="X1179" s="8"/>
      <c r="Y1179" s="8"/>
      <c r="Z1179" s="8"/>
      <c r="AA1179" s="8"/>
      <c r="AB1179" s="8"/>
      <c r="AC1179" s="8"/>
      <c r="AD1179" s="1130"/>
    </row>
    <row r="1180" spans="1:30" ht="15.75" customHeight="1" x14ac:dyDescent="0.2">
      <c r="A1180" s="8"/>
      <c r="B1180" s="8"/>
      <c r="C1180" s="8"/>
      <c r="D1180" s="8"/>
      <c r="E1180" s="8"/>
      <c r="F1180" s="1130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1130"/>
      <c r="U1180" s="1130"/>
      <c r="V1180" s="1130"/>
      <c r="W1180" s="1130"/>
      <c r="X1180" s="8"/>
      <c r="Y1180" s="8"/>
      <c r="Z1180" s="8"/>
      <c r="AA1180" s="8"/>
      <c r="AB1180" s="8"/>
      <c r="AC1180" s="8"/>
      <c r="AD1180" s="1130"/>
    </row>
    <row r="1181" spans="1:30" ht="15.75" customHeight="1" x14ac:dyDescent="0.2">
      <c r="A1181" s="8"/>
      <c r="B1181" s="8"/>
      <c r="C1181" s="8"/>
      <c r="D1181" s="8"/>
      <c r="E1181" s="8"/>
      <c r="F1181" s="1130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1130"/>
      <c r="U1181" s="1130"/>
      <c r="V1181" s="1130"/>
      <c r="W1181" s="1130"/>
      <c r="X1181" s="8"/>
      <c r="Y1181" s="8"/>
      <c r="Z1181" s="8"/>
      <c r="AA1181" s="8"/>
      <c r="AB1181" s="8"/>
      <c r="AC1181" s="8"/>
      <c r="AD1181" s="1130"/>
    </row>
    <row r="1182" spans="1:30" ht="15.75" customHeight="1" x14ac:dyDescent="0.2">
      <c r="A1182" s="8"/>
      <c r="B1182" s="8"/>
      <c r="C1182" s="8"/>
      <c r="D1182" s="8"/>
      <c r="E1182" s="8"/>
      <c r="F1182" s="1130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1130"/>
      <c r="U1182" s="1130"/>
      <c r="V1182" s="1130"/>
      <c r="W1182" s="1130"/>
      <c r="X1182" s="8"/>
      <c r="Y1182" s="8"/>
      <c r="Z1182" s="8"/>
      <c r="AA1182" s="8"/>
      <c r="AB1182" s="8"/>
      <c r="AC1182" s="8"/>
      <c r="AD1182" s="1130"/>
    </row>
    <row r="1183" spans="1:30" ht="15.75" customHeight="1" x14ac:dyDescent="0.2">
      <c r="A1183" s="8"/>
      <c r="B1183" s="8"/>
      <c r="C1183" s="8"/>
      <c r="D1183" s="8"/>
      <c r="E1183" s="8"/>
      <c r="F1183" s="1130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1130"/>
      <c r="U1183" s="1130"/>
      <c r="V1183" s="1130"/>
      <c r="W1183" s="1130"/>
      <c r="X1183" s="8"/>
      <c r="Y1183" s="8"/>
      <c r="Z1183" s="8"/>
      <c r="AA1183" s="8"/>
      <c r="AB1183" s="8"/>
      <c r="AC1183" s="8"/>
      <c r="AD1183" s="1130"/>
    </row>
    <row r="1184" spans="1:30" ht="15.75" customHeight="1" x14ac:dyDescent="0.2">
      <c r="A1184" s="8"/>
      <c r="B1184" s="8"/>
      <c r="C1184" s="8"/>
      <c r="D1184" s="8"/>
      <c r="E1184" s="8"/>
      <c r="F1184" s="1130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1130"/>
      <c r="U1184" s="1130"/>
      <c r="V1184" s="1130"/>
      <c r="W1184" s="1130"/>
      <c r="X1184" s="8"/>
      <c r="Y1184" s="8"/>
      <c r="Z1184" s="8"/>
      <c r="AA1184" s="8"/>
      <c r="AB1184" s="8"/>
      <c r="AC1184" s="8"/>
      <c r="AD1184" s="1130"/>
    </row>
    <row r="1185" spans="1:30" ht="15.75" customHeight="1" x14ac:dyDescent="0.2">
      <c r="A1185" s="8"/>
      <c r="B1185" s="8"/>
      <c r="C1185" s="8"/>
      <c r="D1185" s="8"/>
      <c r="E1185" s="8"/>
      <c r="F1185" s="1130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1130"/>
      <c r="U1185" s="1130"/>
      <c r="V1185" s="1130"/>
      <c r="W1185" s="1130"/>
      <c r="X1185" s="8"/>
      <c r="Y1185" s="8"/>
      <c r="Z1185" s="8"/>
      <c r="AA1185" s="8"/>
      <c r="AB1185" s="8"/>
      <c r="AC1185" s="8"/>
      <c r="AD1185" s="1130"/>
    </row>
    <row r="1186" spans="1:30" ht="15.75" customHeight="1" x14ac:dyDescent="0.2">
      <c r="A1186" s="8"/>
      <c r="B1186" s="8"/>
      <c r="C1186" s="8"/>
      <c r="D1186" s="8"/>
      <c r="E1186" s="8"/>
      <c r="F1186" s="1130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1130"/>
      <c r="U1186" s="1130"/>
      <c r="V1186" s="1130"/>
      <c r="W1186" s="1130"/>
      <c r="X1186" s="8"/>
      <c r="Y1186" s="8"/>
      <c r="Z1186" s="8"/>
      <c r="AA1186" s="8"/>
      <c r="AB1186" s="8"/>
      <c r="AC1186" s="8"/>
      <c r="AD1186" s="1130"/>
    </row>
    <row r="1187" spans="1:30" ht="15.75" customHeight="1" x14ac:dyDescent="0.2">
      <c r="A1187" s="8"/>
      <c r="B1187" s="8"/>
      <c r="C1187" s="8"/>
      <c r="D1187" s="8"/>
      <c r="E1187" s="8"/>
      <c r="F1187" s="1130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1130"/>
      <c r="U1187" s="1130"/>
      <c r="V1187" s="1130"/>
      <c r="W1187" s="1130"/>
      <c r="X1187" s="8"/>
      <c r="Y1187" s="8"/>
      <c r="Z1187" s="8"/>
      <c r="AA1187" s="8"/>
      <c r="AB1187" s="8"/>
      <c r="AC1187" s="8"/>
      <c r="AD1187" s="1130"/>
    </row>
    <row r="1188" spans="1:30" ht="15.75" customHeight="1" x14ac:dyDescent="0.2">
      <c r="A1188" s="8"/>
      <c r="B1188" s="8"/>
      <c r="C1188" s="8"/>
      <c r="D1188" s="8"/>
      <c r="E1188" s="8"/>
      <c r="F1188" s="1130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1130"/>
      <c r="U1188" s="1130"/>
      <c r="V1188" s="1130"/>
      <c r="W1188" s="1130"/>
      <c r="X1188" s="8"/>
      <c r="Y1188" s="8"/>
      <c r="Z1188" s="8"/>
      <c r="AA1188" s="8"/>
      <c r="AB1188" s="8"/>
      <c r="AC1188" s="8"/>
      <c r="AD1188" s="1130"/>
    </row>
    <row r="1189" spans="1:30" ht="15.75" customHeight="1" x14ac:dyDescent="0.2">
      <c r="A1189" s="8"/>
      <c r="B1189" s="8"/>
      <c r="C1189" s="8"/>
      <c r="D1189" s="8"/>
      <c r="E1189" s="8"/>
      <c r="F1189" s="1130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1130"/>
      <c r="U1189" s="1130"/>
      <c r="V1189" s="1130"/>
      <c r="W1189" s="1130"/>
      <c r="X1189" s="8"/>
      <c r="Y1189" s="8"/>
      <c r="Z1189" s="8"/>
      <c r="AA1189" s="8"/>
      <c r="AB1189" s="8"/>
      <c r="AC1189" s="8"/>
      <c r="AD1189" s="1130"/>
    </row>
    <row r="1190" spans="1:30" ht="15.75" customHeight="1" x14ac:dyDescent="0.2">
      <c r="A1190" s="8"/>
      <c r="B1190" s="8"/>
      <c r="C1190" s="8"/>
      <c r="D1190" s="8"/>
      <c r="E1190" s="8"/>
      <c r="F1190" s="1130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1130"/>
      <c r="U1190" s="1130"/>
      <c r="V1190" s="1130"/>
      <c r="W1190" s="1130"/>
      <c r="X1190" s="8"/>
      <c r="Y1190" s="8"/>
      <c r="Z1190" s="8"/>
      <c r="AA1190" s="8"/>
      <c r="AB1190" s="8"/>
      <c r="AC1190" s="8"/>
      <c r="AD1190" s="1130"/>
    </row>
    <row r="1191" spans="1:30" ht="15.75" customHeight="1" x14ac:dyDescent="0.2">
      <c r="A1191" s="8"/>
      <c r="B1191" s="8"/>
      <c r="C1191" s="8"/>
      <c r="D1191" s="8"/>
      <c r="E1191" s="8"/>
      <c r="F1191" s="1130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1130"/>
      <c r="U1191" s="1130"/>
      <c r="V1191" s="1130"/>
      <c r="W1191" s="1130"/>
      <c r="X1191" s="8"/>
      <c r="Y1191" s="8"/>
      <c r="Z1191" s="8"/>
      <c r="AA1191" s="8"/>
      <c r="AB1191" s="8"/>
      <c r="AC1191" s="8"/>
      <c r="AD1191" s="1130"/>
    </row>
    <row r="1192" spans="1:30" ht="15.75" customHeight="1" x14ac:dyDescent="0.2">
      <c r="A1192" s="8"/>
      <c r="B1192" s="8"/>
      <c r="C1192" s="8"/>
      <c r="D1192" s="8"/>
      <c r="E1192" s="8"/>
      <c r="F1192" s="1130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1130"/>
      <c r="U1192" s="1130"/>
      <c r="V1192" s="1130"/>
      <c r="W1192" s="1130"/>
      <c r="X1192" s="8"/>
      <c r="Y1192" s="8"/>
      <c r="Z1192" s="8"/>
      <c r="AA1192" s="8"/>
      <c r="AB1192" s="8"/>
      <c r="AC1192" s="8"/>
      <c r="AD1192" s="1130"/>
    </row>
    <row r="1193" spans="1:30" ht="15.75" customHeight="1" x14ac:dyDescent="0.2">
      <c r="A1193" s="8"/>
      <c r="B1193" s="8"/>
      <c r="C1193" s="8"/>
      <c r="D1193" s="8"/>
      <c r="E1193" s="8"/>
      <c r="F1193" s="1130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1130"/>
      <c r="U1193" s="1130"/>
      <c r="V1193" s="1130"/>
      <c r="W1193" s="1130"/>
      <c r="X1193" s="8"/>
      <c r="Y1193" s="8"/>
      <c r="Z1193" s="8"/>
      <c r="AA1193" s="8"/>
      <c r="AB1193" s="8"/>
      <c r="AC1193" s="8"/>
      <c r="AD1193" s="1130"/>
    </row>
    <row r="1194" spans="1:30" ht="15.75" customHeight="1" x14ac:dyDescent="0.2">
      <c r="A1194" s="8"/>
      <c r="B1194" s="8"/>
      <c r="C1194" s="8"/>
      <c r="D1194" s="8"/>
      <c r="E1194" s="8"/>
      <c r="F1194" s="1130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1130"/>
      <c r="U1194" s="1130"/>
      <c r="V1194" s="1130"/>
      <c r="W1194" s="1130"/>
      <c r="X1194" s="8"/>
      <c r="Y1194" s="8"/>
      <c r="Z1194" s="8"/>
      <c r="AA1194" s="8"/>
      <c r="AB1194" s="8"/>
      <c r="AC1194" s="8"/>
      <c r="AD1194" s="1130"/>
    </row>
    <row r="1195" spans="1:30" ht="15.75" customHeight="1" x14ac:dyDescent="0.2">
      <c r="A1195" s="8"/>
      <c r="B1195" s="8"/>
      <c r="C1195" s="8"/>
      <c r="D1195" s="8"/>
      <c r="E1195" s="8"/>
      <c r="F1195" s="1130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1130"/>
      <c r="U1195" s="1130"/>
      <c r="V1195" s="1130"/>
      <c r="W1195" s="1130"/>
      <c r="X1195" s="8"/>
      <c r="Y1195" s="8"/>
      <c r="Z1195" s="8"/>
      <c r="AA1195" s="8"/>
      <c r="AB1195" s="8"/>
      <c r="AC1195" s="8"/>
      <c r="AD1195" s="1130"/>
    </row>
    <row r="1196" spans="1:30" ht="15.75" customHeight="1" x14ac:dyDescent="0.2">
      <c r="A1196" s="8"/>
      <c r="B1196" s="8"/>
      <c r="C1196" s="8"/>
      <c r="D1196" s="8"/>
      <c r="E1196" s="8"/>
      <c r="F1196" s="1130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1130"/>
      <c r="U1196" s="1130"/>
      <c r="V1196" s="1130"/>
      <c r="W1196" s="1130"/>
      <c r="X1196" s="8"/>
      <c r="Y1196" s="8"/>
      <c r="Z1196" s="8"/>
      <c r="AA1196" s="8"/>
      <c r="AB1196" s="8"/>
      <c r="AC1196" s="8"/>
      <c r="AD1196" s="1130"/>
    </row>
    <row r="1197" spans="1:30" ht="15.75" customHeight="1" x14ac:dyDescent="0.2">
      <c r="A1197" s="8"/>
      <c r="B1197" s="8"/>
      <c r="C1197" s="8"/>
      <c r="D1197" s="8"/>
      <c r="E1197" s="8"/>
      <c r="F1197" s="1130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1130"/>
      <c r="U1197" s="1130"/>
      <c r="V1197" s="1130"/>
      <c r="W1197" s="1130"/>
      <c r="X1197" s="8"/>
      <c r="Y1197" s="8"/>
      <c r="Z1197" s="8"/>
      <c r="AA1197" s="8"/>
      <c r="AB1197" s="8"/>
      <c r="AC1197" s="8"/>
      <c r="AD1197" s="1130"/>
    </row>
    <row r="1198" spans="1:30" ht="15.75" customHeight="1" x14ac:dyDescent="0.2">
      <c r="A1198" s="8"/>
      <c r="B1198" s="8"/>
      <c r="C1198" s="8"/>
      <c r="D1198" s="8"/>
      <c r="E1198" s="8"/>
      <c r="F1198" s="1130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1130"/>
      <c r="U1198" s="1130"/>
      <c r="V1198" s="1130"/>
      <c r="W1198" s="1130"/>
      <c r="X1198" s="8"/>
      <c r="Y1198" s="8"/>
      <c r="Z1198" s="8"/>
      <c r="AA1198" s="8"/>
      <c r="AB1198" s="8"/>
      <c r="AC1198" s="8"/>
      <c r="AD1198" s="1130"/>
    </row>
    <row r="1199" spans="1:30" ht="15.75" customHeight="1" x14ac:dyDescent="0.2">
      <c r="A1199" s="8"/>
      <c r="B1199" s="8"/>
      <c r="C1199" s="8"/>
      <c r="D1199" s="8"/>
      <c r="E1199" s="8"/>
      <c r="F1199" s="1130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1130"/>
      <c r="U1199" s="1130"/>
      <c r="V1199" s="1130"/>
      <c r="W1199" s="1130"/>
      <c r="X1199" s="8"/>
      <c r="Y1199" s="8"/>
      <c r="Z1199" s="8"/>
      <c r="AA1199" s="8"/>
      <c r="AB1199" s="8"/>
      <c r="AC1199" s="8"/>
      <c r="AD1199" s="1130"/>
    </row>
    <row r="1200" spans="1:30" ht="15.75" customHeight="1" x14ac:dyDescent="0.2">
      <c r="A1200" s="8"/>
      <c r="B1200" s="8"/>
      <c r="C1200" s="8"/>
      <c r="D1200" s="8"/>
      <c r="E1200" s="8"/>
      <c r="F1200" s="1130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1130"/>
      <c r="U1200" s="1130"/>
      <c r="V1200" s="1130"/>
      <c r="W1200" s="1130"/>
      <c r="X1200" s="8"/>
      <c r="Y1200" s="8"/>
      <c r="Z1200" s="8"/>
      <c r="AA1200" s="8"/>
      <c r="AB1200" s="8"/>
      <c r="AC1200" s="8"/>
      <c r="AD1200" s="1130"/>
    </row>
    <row r="1201" spans="1:30" ht="15.75" customHeight="1" x14ac:dyDescent="0.2">
      <c r="A1201" s="8"/>
      <c r="B1201" s="8"/>
      <c r="C1201" s="8"/>
      <c r="D1201" s="8"/>
      <c r="E1201" s="8"/>
      <c r="F1201" s="1130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1130"/>
      <c r="U1201" s="1130"/>
      <c r="V1201" s="1130"/>
      <c r="W1201" s="1130"/>
      <c r="X1201" s="8"/>
      <c r="Y1201" s="8"/>
      <c r="Z1201" s="8"/>
      <c r="AA1201" s="8"/>
      <c r="AB1201" s="8"/>
      <c r="AC1201" s="8"/>
      <c r="AD1201" s="1130"/>
    </row>
    <row r="1202" spans="1:30" ht="15.75" customHeight="1" x14ac:dyDescent="0.2">
      <c r="A1202" s="8"/>
      <c r="B1202" s="8"/>
      <c r="C1202" s="8"/>
      <c r="D1202" s="8"/>
      <c r="E1202" s="8"/>
      <c r="F1202" s="1130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1130"/>
      <c r="U1202" s="1130"/>
      <c r="V1202" s="1130"/>
      <c r="W1202" s="1130"/>
      <c r="X1202" s="8"/>
      <c r="Y1202" s="8"/>
      <c r="Z1202" s="8"/>
      <c r="AA1202" s="8"/>
      <c r="AB1202" s="8"/>
      <c r="AC1202" s="8"/>
      <c r="AD1202" s="1130"/>
    </row>
    <row r="1203" spans="1:30" ht="15.75" customHeight="1" x14ac:dyDescent="0.2">
      <c r="A1203" s="8"/>
      <c r="B1203" s="8"/>
      <c r="C1203" s="8"/>
      <c r="D1203" s="8"/>
      <c r="E1203" s="8"/>
      <c r="F1203" s="1130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1130"/>
      <c r="U1203" s="1130"/>
      <c r="V1203" s="1130"/>
      <c r="W1203" s="1130"/>
      <c r="X1203" s="8"/>
      <c r="Y1203" s="8"/>
      <c r="Z1203" s="8"/>
      <c r="AA1203" s="8"/>
      <c r="AB1203" s="8"/>
      <c r="AC1203" s="8"/>
      <c r="AD1203" s="1130"/>
    </row>
    <row r="1204" spans="1:30" ht="15.75" customHeight="1" x14ac:dyDescent="0.2">
      <c r="A1204" s="8"/>
      <c r="B1204" s="8"/>
      <c r="C1204" s="8"/>
      <c r="D1204" s="8"/>
      <c r="E1204" s="8"/>
      <c r="F1204" s="1130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1130"/>
      <c r="U1204" s="1130"/>
      <c r="V1204" s="1130"/>
      <c r="W1204" s="1130"/>
      <c r="X1204" s="8"/>
      <c r="Y1204" s="8"/>
      <c r="Z1204" s="8"/>
      <c r="AA1204" s="8"/>
      <c r="AB1204" s="8"/>
      <c r="AC1204" s="8"/>
      <c r="AD1204" s="1130"/>
    </row>
    <row r="1205" spans="1:30" ht="15.75" customHeight="1" x14ac:dyDescent="0.2">
      <c r="A1205" s="8"/>
      <c r="B1205" s="8"/>
      <c r="C1205" s="8"/>
      <c r="D1205" s="8"/>
      <c r="E1205" s="8"/>
      <c r="F1205" s="1130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1130"/>
      <c r="U1205" s="1130"/>
      <c r="V1205" s="1130"/>
      <c r="W1205" s="1130"/>
      <c r="X1205" s="8"/>
      <c r="Y1205" s="8"/>
      <c r="Z1205" s="8"/>
      <c r="AA1205" s="8"/>
      <c r="AB1205" s="8"/>
      <c r="AC1205" s="8"/>
      <c r="AD1205" s="1130"/>
    </row>
    <row r="1206" spans="1:30" ht="15.75" customHeight="1" x14ac:dyDescent="0.2">
      <c r="A1206" s="8"/>
      <c r="B1206" s="8"/>
      <c r="C1206" s="8"/>
      <c r="D1206" s="8"/>
      <c r="E1206" s="8"/>
      <c r="F1206" s="1130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1130"/>
      <c r="U1206" s="1130"/>
      <c r="V1206" s="1130"/>
      <c r="W1206" s="1130"/>
      <c r="X1206" s="8"/>
      <c r="Y1206" s="8"/>
      <c r="Z1206" s="8"/>
      <c r="AA1206" s="8"/>
      <c r="AB1206" s="8"/>
      <c r="AC1206" s="8"/>
      <c r="AD1206" s="1130"/>
    </row>
    <row r="1207" spans="1:30" ht="15.75" customHeight="1" x14ac:dyDescent="0.2">
      <c r="A1207" s="8"/>
      <c r="B1207" s="8"/>
      <c r="C1207" s="8"/>
      <c r="D1207" s="8"/>
      <c r="E1207" s="8"/>
      <c r="F1207" s="1130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1130"/>
      <c r="U1207" s="1130"/>
      <c r="V1207" s="1130"/>
      <c r="W1207" s="1130"/>
      <c r="X1207" s="8"/>
      <c r="Y1207" s="8"/>
      <c r="Z1207" s="8"/>
      <c r="AA1207" s="8"/>
      <c r="AB1207" s="8"/>
      <c r="AC1207" s="8"/>
      <c r="AD1207" s="1130"/>
    </row>
    <row r="1208" spans="1:30" ht="15.75" customHeight="1" x14ac:dyDescent="0.2">
      <c r="A1208" s="8"/>
      <c r="B1208" s="8"/>
      <c r="C1208" s="8"/>
      <c r="D1208" s="8"/>
      <c r="E1208" s="8"/>
      <c r="F1208" s="1130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1130"/>
      <c r="U1208" s="1130"/>
      <c r="V1208" s="1130"/>
      <c r="W1208" s="1130"/>
      <c r="X1208" s="8"/>
      <c r="Y1208" s="8"/>
      <c r="Z1208" s="8"/>
      <c r="AA1208" s="8"/>
      <c r="AB1208" s="8"/>
      <c r="AC1208" s="8"/>
      <c r="AD1208" s="1130"/>
    </row>
    <row r="1209" spans="1:30" ht="15.75" customHeight="1" x14ac:dyDescent="0.2">
      <c r="A1209" s="8"/>
      <c r="B1209" s="8"/>
      <c r="C1209" s="8"/>
      <c r="D1209" s="8"/>
      <c r="E1209" s="8"/>
      <c r="F1209" s="1130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1130"/>
      <c r="U1209" s="1130"/>
      <c r="V1209" s="1130"/>
      <c r="W1209" s="1130"/>
      <c r="X1209" s="8"/>
      <c r="Y1209" s="8"/>
      <c r="Z1209" s="8"/>
      <c r="AA1209" s="8"/>
      <c r="AB1209" s="8"/>
      <c r="AC1209" s="8"/>
      <c r="AD1209" s="1130"/>
    </row>
    <row r="1210" spans="1:30" ht="15.75" customHeight="1" x14ac:dyDescent="0.2">
      <c r="A1210" s="8"/>
      <c r="B1210" s="8"/>
      <c r="C1210" s="8"/>
      <c r="D1210" s="8"/>
      <c r="E1210" s="8"/>
      <c r="F1210" s="1130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1130"/>
      <c r="U1210" s="1130"/>
      <c r="V1210" s="1130"/>
      <c r="W1210" s="1130"/>
      <c r="X1210" s="8"/>
      <c r="Y1210" s="8"/>
      <c r="Z1210" s="8"/>
      <c r="AA1210" s="8"/>
      <c r="AB1210" s="8"/>
      <c r="AC1210" s="8"/>
      <c r="AD1210" s="1130"/>
    </row>
    <row r="1211" spans="1:30" ht="15.75" customHeight="1" x14ac:dyDescent="0.2">
      <c r="A1211" s="8"/>
      <c r="B1211" s="8"/>
      <c r="C1211" s="8"/>
      <c r="D1211" s="8"/>
      <c r="E1211" s="8"/>
      <c r="F1211" s="1130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1130"/>
      <c r="U1211" s="1130"/>
      <c r="V1211" s="1130"/>
      <c r="W1211" s="1130"/>
      <c r="X1211" s="8"/>
      <c r="Y1211" s="8"/>
      <c r="Z1211" s="8"/>
      <c r="AA1211" s="8"/>
      <c r="AB1211" s="8"/>
      <c r="AC1211" s="8"/>
      <c r="AD1211" s="1130"/>
    </row>
    <row r="1212" spans="1:30" ht="15.75" customHeight="1" x14ac:dyDescent="0.2">
      <c r="A1212" s="8"/>
      <c r="B1212" s="8"/>
      <c r="C1212" s="8"/>
      <c r="D1212" s="8"/>
      <c r="E1212" s="8"/>
      <c r="F1212" s="1130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1130"/>
      <c r="U1212" s="1130"/>
      <c r="V1212" s="1130"/>
      <c r="W1212" s="1130"/>
      <c r="X1212" s="8"/>
      <c r="Y1212" s="8"/>
      <c r="Z1212" s="8"/>
      <c r="AA1212" s="8"/>
      <c r="AB1212" s="8"/>
      <c r="AC1212" s="8"/>
      <c r="AD1212" s="1130"/>
    </row>
    <row r="1213" spans="1:30" ht="15.75" customHeight="1" x14ac:dyDescent="0.2">
      <c r="A1213" s="8"/>
      <c r="B1213" s="8"/>
      <c r="C1213" s="8"/>
      <c r="D1213" s="8"/>
      <c r="E1213" s="8"/>
      <c r="F1213" s="1130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1130"/>
      <c r="U1213" s="1130"/>
      <c r="V1213" s="1130"/>
      <c r="W1213" s="1130"/>
      <c r="X1213" s="8"/>
      <c r="Y1213" s="8"/>
      <c r="Z1213" s="8"/>
      <c r="AA1213" s="8"/>
      <c r="AB1213" s="8"/>
      <c r="AC1213" s="8"/>
      <c r="AD1213" s="1130"/>
    </row>
    <row r="1214" spans="1:30" ht="15.75" customHeight="1" x14ac:dyDescent="0.2">
      <c r="A1214" s="8"/>
      <c r="B1214" s="8"/>
      <c r="C1214" s="8"/>
      <c r="D1214" s="8"/>
      <c r="E1214" s="8"/>
      <c r="F1214" s="1130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1130"/>
      <c r="U1214" s="1130"/>
      <c r="V1214" s="1130"/>
      <c r="W1214" s="1130"/>
      <c r="X1214" s="8"/>
      <c r="Y1214" s="8"/>
      <c r="Z1214" s="8"/>
      <c r="AA1214" s="8"/>
      <c r="AB1214" s="8"/>
      <c r="AC1214" s="8"/>
      <c r="AD1214" s="1130"/>
    </row>
    <row r="1215" spans="1:30" ht="15.75" customHeight="1" x14ac:dyDescent="0.2">
      <c r="A1215" s="8"/>
      <c r="B1215" s="8"/>
      <c r="C1215" s="8"/>
      <c r="D1215" s="8"/>
      <c r="E1215" s="8"/>
      <c r="F1215" s="1130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1130"/>
      <c r="U1215" s="1130"/>
      <c r="V1215" s="1130"/>
      <c r="W1215" s="1130"/>
      <c r="X1215" s="8"/>
      <c r="Y1215" s="8"/>
      <c r="Z1215" s="8"/>
      <c r="AA1215" s="8"/>
      <c r="AB1215" s="8"/>
      <c r="AC1215" s="8"/>
      <c r="AD1215" s="1130"/>
    </row>
    <row r="1216" spans="1:30" ht="15.75" customHeight="1" x14ac:dyDescent="0.2">
      <c r="A1216" s="8"/>
      <c r="B1216" s="8"/>
      <c r="C1216" s="8"/>
      <c r="D1216" s="8"/>
      <c r="E1216" s="8"/>
      <c r="F1216" s="1130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1130"/>
      <c r="U1216" s="1130"/>
      <c r="V1216" s="1130"/>
      <c r="W1216" s="1130"/>
      <c r="X1216" s="8"/>
      <c r="Y1216" s="8"/>
      <c r="Z1216" s="8"/>
      <c r="AA1216" s="8"/>
      <c r="AB1216" s="8"/>
      <c r="AC1216" s="8"/>
      <c r="AD1216" s="1130"/>
    </row>
    <row r="1217" spans="1:30" ht="15.75" customHeight="1" x14ac:dyDescent="0.2">
      <c r="A1217" s="8"/>
      <c r="B1217" s="8"/>
      <c r="C1217" s="8"/>
      <c r="D1217" s="8"/>
      <c r="E1217" s="8"/>
      <c r="F1217" s="1130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1130"/>
      <c r="U1217" s="1130"/>
      <c r="V1217" s="1130"/>
      <c r="W1217" s="1130"/>
      <c r="X1217" s="8"/>
      <c r="Y1217" s="8"/>
      <c r="Z1217" s="8"/>
      <c r="AA1217" s="8"/>
      <c r="AB1217" s="8"/>
      <c r="AC1217" s="8"/>
      <c r="AD1217" s="1130"/>
    </row>
    <row r="1218" spans="1:30" ht="15.75" customHeight="1" x14ac:dyDescent="0.2">
      <c r="A1218" s="8"/>
      <c r="B1218" s="8"/>
      <c r="C1218" s="8"/>
      <c r="D1218" s="8"/>
      <c r="E1218" s="8"/>
      <c r="F1218" s="1130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1130"/>
      <c r="U1218" s="1130"/>
      <c r="V1218" s="1130"/>
      <c r="W1218" s="1130"/>
      <c r="X1218" s="8"/>
      <c r="Y1218" s="8"/>
      <c r="Z1218" s="8"/>
      <c r="AA1218" s="8"/>
      <c r="AB1218" s="8"/>
      <c r="AC1218" s="8"/>
      <c r="AD1218" s="1130"/>
    </row>
    <row r="1219" spans="1:30" ht="15.75" customHeight="1" x14ac:dyDescent="0.2">
      <c r="A1219" s="8"/>
      <c r="B1219" s="8"/>
      <c r="C1219" s="8"/>
      <c r="D1219" s="8"/>
      <c r="E1219" s="8"/>
      <c r="F1219" s="1130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1130"/>
      <c r="U1219" s="1130"/>
      <c r="V1219" s="1130"/>
      <c r="W1219" s="1130"/>
      <c r="X1219" s="8"/>
      <c r="Y1219" s="8"/>
      <c r="Z1219" s="8"/>
      <c r="AA1219" s="8"/>
      <c r="AB1219" s="8"/>
      <c r="AC1219" s="8"/>
      <c r="AD1219" s="1130"/>
    </row>
    <row r="1220" spans="1:30" ht="15.75" customHeight="1" x14ac:dyDescent="0.2">
      <c r="A1220" s="8"/>
      <c r="B1220" s="8"/>
      <c r="C1220" s="8"/>
      <c r="D1220" s="8"/>
      <c r="E1220" s="8"/>
      <c r="F1220" s="1130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1130"/>
      <c r="U1220" s="1130"/>
      <c r="V1220" s="1130"/>
      <c r="W1220" s="1130"/>
      <c r="X1220" s="8"/>
      <c r="Y1220" s="8"/>
      <c r="Z1220" s="8"/>
      <c r="AA1220" s="8"/>
      <c r="AB1220" s="8"/>
      <c r="AC1220" s="8"/>
      <c r="AD1220" s="1130"/>
    </row>
    <row r="1221" spans="1:30" ht="15.75" customHeight="1" x14ac:dyDescent="0.2">
      <c r="A1221" s="8"/>
      <c r="B1221" s="8"/>
      <c r="C1221" s="8"/>
      <c r="D1221" s="8"/>
      <c r="E1221" s="8"/>
      <c r="F1221" s="1130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1130"/>
      <c r="U1221" s="1130"/>
      <c r="V1221" s="1130"/>
      <c r="W1221" s="1130"/>
      <c r="X1221" s="8"/>
      <c r="Y1221" s="8"/>
      <c r="Z1221" s="8"/>
      <c r="AA1221" s="8"/>
      <c r="AB1221" s="8"/>
      <c r="AC1221" s="8"/>
      <c r="AD1221" s="1130"/>
    </row>
    <row r="1222" spans="1:30" ht="15.75" customHeight="1" x14ac:dyDescent="0.2">
      <c r="A1222" s="8"/>
      <c r="B1222" s="8"/>
      <c r="C1222" s="8"/>
      <c r="D1222" s="8"/>
      <c r="E1222" s="8"/>
      <c r="F1222" s="1130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1130"/>
      <c r="U1222" s="1130"/>
      <c r="V1222" s="1130"/>
      <c r="W1222" s="1130"/>
      <c r="X1222" s="8"/>
      <c r="Y1222" s="8"/>
      <c r="Z1222" s="8"/>
      <c r="AA1222" s="8"/>
      <c r="AB1222" s="8"/>
      <c r="AC1222" s="8"/>
      <c r="AD1222" s="1130"/>
    </row>
    <row r="1223" spans="1:30" ht="15.75" customHeight="1" x14ac:dyDescent="0.2">
      <c r="A1223" s="8"/>
      <c r="B1223" s="8"/>
      <c r="C1223" s="8"/>
      <c r="D1223" s="8"/>
      <c r="E1223" s="8"/>
      <c r="F1223" s="1130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1130"/>
      <c r="U1223" s="1130"/>
      <c r="V1223" s="1130"/>
      <c r="W1223" s="1130"/>
      <c r="X1223" s="8"/>
      <c r="Y1223" s="8"/>
      <c r="Z1223" s="8"/>
      <c r="AA1223" s="8"/>
      <c r="AB1223" s="8"/>
      <c r="AC1223" s="8"/>
      <c r="AD1223" s="1130"/>
    </row>
    <row r="1224" spans="1:30" ht="15.75" customHeight="1" x14ac:dyDescent="0.2">
      <c r="A1224" s="8"/>
      <c r="B1224" s="8"/>
      <c r="C1224" s="8"/>
      <c r="D1224" s="8"/>
      <c r="E1224" s="8"/>
      <c r="F1224" s="1130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1130"/>
      <c r="U1224" s="1130"/>
      <c r="V1224" s="1130"/>
      <c r="W1224" s="1130"/>
      <c r="X1224" s="8"/>
      <c r="Y1224" s="8"/>
      <c r="Z1224" s="8"/>
      <c r="AA1224" s="8"/>
      <c r="AB1224" s="8"/>
      <c r="AC1224" s="8"/>
      <c r="AD1224" s="1130"/>
    </row>
    <row r="1225" spans="1:30" ht="15.75" customHeight="1" x14ac:dyDescent="0.2">
      <c r="A1225" s="8"/>
      <c r="B1225" s="8"/>
      <c r="C1225" s="8"/>
      <c r="D1225" s="8"/>
      <c r="E1225" s="8"/>
      <c r="F1225" s="1130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1130"/>
      <c r="U1225" s="1130"/>
      <c r="V1225" s="1130"/>
      <c r="W1225" s="1130"/>
      <c r="X1225" s="8"/>
      <c r="Y1225" s="8"/>
      <c r="Z1225" s="8"/>
      <c r="AA1225" s="8"/>
      <c r="AB1225" s="8"/>
      <c r="AC1225" s="8"/>
      <c r="AD1225" s="1130"/>
    </row>
    <row r="1226" spans="1:30" ht="15.75" customHeight="1" x14ac:dyDescent="0.2">
      <c r="A1226" s="8"/>
      <c r="B1226" s="8"/>
      <c r="C1226" s="8"/>
      <c r="D1226" s="8"/>
      <c r="E1226" s="8"/>
      <c r="F1226" s="1130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1130"/>
      <c r="U1226" s="1130"/>
      <c r="V1226" s="1130"/>
      <c r="W1226" s="1130"/>
      <c r="X1226" s="8"/>
      <c r="Y1226" s="8"/>
      <c r="Z1226" s="8"/>
      <c r="AA1226" s="8"/>
      <c r="AB1226" s="8"/>
      <c r="AC1226" s="8"/>
      <c r="AD1226" s="1130"/>
    </row>
    <row r="1227" spans="1:30" ht="15.75" customHeight="1" x14ac:dyDescent="0.2">
      <c r="A1227" s="8"/>
      <c r="B1227" s="8"/>
      <c r="C1227" s="8"/>
      <c r="D1227" s="8"/>
      <c r="E1227" s="8"/>
      <c r="F1227" s="1130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1130"/>
      <c r="U1227" s="1130"/>
      <c r="V1227" s="1130"/>
      <c r="W1227" s="1130"/>
      <c r="X1227" s="8"/>
      <c r="Y1227" s="8"/>
      <c r="Z1227" s="8"/>
      <c r="AA1227" s="8"/>
      <c r="AB1227" s="8"/>
      <c r="AC1227" s="8"/>
      <c r="AD1227" s="1130"/>
    </row>
    <row r="1228" spans="1:30" ht="15.75" customHeight="1" x14ac:dyDescent="0.2">
      <c r="A1228" s="8"/>
      <c r="B1228" s="8"/>
      <c r="C1228" s="8"/>
      <c r="D1228" s="8"/>
      <c r="E1228" s="8"/>
      <c r="F1228" s="1130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1130"/>
      <c r="U1228" s="1130"/>
      <c r="V1228" s="1130"/>
      <c r="W1228" s="1130"/>
      <c r="X1228" s="8"/>
      <c r="Y1228" s="8"/>
      <c r="Z1228" s="8"/>
      <c r="AA1228" s="8"/>
      <c r="AB1228" s="8"/>
      <c r="AC1228" s="8"/>
      <c r="AD1228" s="1130"/>
    </row>
    <row r="1229" spans="1:30" ht="15.75" customHeight="1" x14ac:dyDescent="0.2">
      <c r="A1229" s="8"/>
      <c r="B1229" s="8"/>
      <c r="C1229" s="8"/>
      <c r="D1229" s="8"/>
      <c r="E1229" s="8"/>
      <c r="F1229" s="1130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1130"/>
      <c r="U1229" s="1130"/>
      <c r="V1229" s="1130"/>
      <c r="W1229" s="1130"/>
      <c r="X1229" s="8"/>
      <c r="Y1229" s="8"/>
      <c r="Z1229" s="8"/>
      <c r="AA1229" s="8"/>
      <c r="AB1229" s="8"/>
      <c r="AC1229" s="8"/>
      <c r="AD1229" s="1130"/>
    </row>
    <row r="1230" spans="1:30" ht="15.75" customHeight="1" x14ac:dyDescent="0.2">
      <c r="A1230" s="8"/>
      <c r="B1230" s="8"/>
      <c r="C1230" s="8"/>
      <c r="D1230" s="8"/>
      <c r="E1230" s="8"/>
      <c r="F1230" s="1130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1130"/>
      <c r="U1230" s="1130"/>
      <c r="V1230" s="1130"/>
      <c r="W1230" s="1130"/>
      <c r="X1230" s="8"/>
      <c r="Y1230" s="8"/>
      <c r="Z1230" s="8"/>
      <c r="AA1230" s="8"/>
      <c r="AB1230" s="8"/>
      <c r="AC1230" s="8"/>
      <c r="AD1230" s="1130"/>
    </row>
    <row r="1231" spans="1:30" ht="15.75" customHeight="1" x14ac:dyDescent="0.2">
      <c r="A1231" s="8"/>
      <c r="B1231" s="8"/>
      <c r="C1231" s="8"/>
      <c r="D1231" s="8"/>
      <c r="E1231" s="8"/>
      <c r="F1231" s="1130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1130"/>
      <c r="U1231" s="1130"/>
      <c r="V1231" s="1130"/>
      <c r="W1231" s="1130"/>
      <c r="X1231" s="8"/>
      <c r="Y1231" s="8"/>
      <c r="Z1231" s="8"/>
      <c r="AA1231" s="8"/>
      <c r="AB1231" s="8"/>
      <c r="AC1231" s="8"/>
      <c r="AD1231" s="1130"/>
    </row>
    <row r="1232" spans="1:30" ht="15.75" customHeight="1" x14ac:dyDescent="0.2">
      <c r="A1232" s="8"/>
      <c r="B1232" s="8"/>
      <c r="C1232" s="8"/>
      <c r="D1232" s="8"/>
      <c r="E1232" s="8"/>
      <c r="F1232" s="1130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1130"/>
      <c r="U1232" s="1130"/>
      <c r="V1232" s="1130"/>
      <c r="W1232" s="1130"/>
      <c r="X1232" s="8"/>
      <c r="Y1232" s="8"/>
      <c r="Z1232" s="8"/>
      <c r="AA1232" s="8"/>
      <c r="AB1232" s="8"/>
      <c r="AC1232" s="8"/>
      <c r="AD1232" s="1130"/>
    </row>
    <row r="1233" spans="1:30" ht="15.75" customHeight="1" x14ac:dyDescent="0.2">
      <c r="A1233" s="8"/>
      <c r="B1233" s="8"/>
      <c r="C1233" s="8"/>
      <c r="D1233" s="8"/>
      <c r="E1233" s="8"/>
      <c r="F1233" s="1130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1130"/>
      <c r="U1233" s="1130"/>
      <c r="V1233" s="1130"/>
      <c r="W1233" s="1130"/>
      <c r="X1233" s="8"/>
      <c r="Y1233" s="8"/>
      <c r="Z1233" s="8"/>
      <c r="AA1233" s="8"/>
      <c r="AB1233" s="8"/>
      <c r="AC1233" s="8"/>
      <c r="AD1233" s="1130"/>
    </row>
    <row r="1234" spans="1:30" ht="15" customHeight="1" x14ac:dyDescent="0.2">
      <c r="A1234" s="1"/>
      <c r="B1234" s="1"/>
      <c r="C1234" s="1"/>
      <c r="D1234" s="1"/>
      <c r="E1234" s="1"/>
      <c r="F1234" s="1133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133"/>
      <c r="U1234" s="1133"/>
      <c r="V1234" s="1133"/>
      <c r="W1234" s="1133"/>
      <c r="X1234" s="1"/>
      <c r="Y1234" s="1"/>
      <c r="Z1234" s="1"/>
      <c r="AA1234" s="1"/>
      <c r="AB1234" s="1"/>
      <c r="AC1234" s="1"/>
      <c r="AD1234" s="1"/>
    </row>
    <row r="1235" spans="1:30" ht="15" customHeight="1" x14ac:dyDescent="0.2">
      <c r="A1235" s="1"/>
      <c r="B1235" s="1"/>
      <c r="C1235" s="1"/>
      <c r="D1235" s="1"/>
      <c r="E1235" s="1"/>
      <c r="F1235" s="1133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133"/>
      <c r="U1235" s="1133"/>
      <c r="V1235" s="1133"/>
      <c r="W1235" s="1133"/>
      <c r="X1235" s="1"/>
      <c r="Y1235" s="1"/>
      <c r="Z1235" s="1"/>
      <c r="AA1235" s="1"/>
      <c r="AB1235" s="1"/>
      <c r="AC1235" s="1"/>
      <c r="AD1235" s="1"/>
    </row>
    <row r="1236" spans="1:30" ht="15" customHeight="1" x14ac:dyDescent="0.2">
      <c r="A1236" s="1"/>
      <c r="B1236" s="1"/>
      <c r="C1236" s="1"/>
      <c r="D1236" s="1"/>
      <c r="E1236" s="1"/>
      <c r="F1236" s="1133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133"/>
      <c r="U1236" s="1133"/>
      <c r="V1236" s="1133"/>
      <c r="W1236" s="1133"/>
      <c r="X1236" s="1"/>
      <c r="Y1236" s="1"/>
      <c r="Z1236" s="1"/>
      <c r="AA1236" s="1"/>
      <c r="AB1236" s="1"/>
      <c r="AC1236" s="1"/>
      <c r="AD1236" s="1"/>
    </row>
    <row r="1237" spans="1:30" ht="15" customHeight="1" x14ac:dyDescent="0.2">
      <c r="A1237" s="1"/>
      <c r="B1237" s="1"/>
      <c r="C1237" s="1"/>
      <c r="D1237" s="1"/>
      <c r="E1237" s="1"/>
      <c r="F1237" s="1133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133"/>
      <c r="U1237" s="1133"/>
      <c r="V1237" s="1133"/>
      <c r="W1237" s="1133"/>
      <c r="X1237" s="1"/>
      <c r="Y1237" s="1"/>
      <c r="Z1237" s="1"/>
      <c r="AA1237" s="1"/>
      <c r="AB1237" s="1"/>
      <c r="AC1237" s="1"/>
      <c r="AD1237" s="1"/>
    </row>
    <row r="1238" spans="1:30" ht="15" customHeight="1" x14ac:dyDescent="0.2">
      <c r="A1238" s="1"/>
      <c r="B1238" s="1"/>
      <c r="C1238" s="1"/>
      <c r="D1238" s="1"/>
      <c r="E1238" s="1"/>
      <c r="F1238" s="1133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133"/>
      <c r="U1238" s="1133"/>
      <c r="V1238" s="1133"/>
      <c r="W1238" s="1133"/>
      <c r="X1238" s="1"/>
      <c r="Y1238" s="1"/>
      <c r="Z1238" s="1"/>
      <c r="AA1238" s="1"/>
      <c r="AB1238" s="1"/>
      <c r="AC1238" s="1"/>
      <c r="AD1238" s="1"/>
    </row>
    <row r="1239" spans="1:30" ht="15" customHeight="1" x14ac:dyDescent="0.2">
      <c r="A1239" s="1"/>
      <c r="B1239" s="1"/>
      <c r="C1239" s="1"/>
      <c r="D1239" s="1"/>
      <c r="E1239" s="1"/>
      <c r="F1239" s="1133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133"/>
      <c r="U1239" s="1133"/>
      <c r="V1239" s="1133"/>
      <c r="W1239" s="1133"/>
      <c r="X1239" s="1"/>
      <c r="Y1239" s="1"/>
      <c r="Z1239" s="1"/>
      <c r="AA1239" s="1"/>
      <c r="AB1239" s="1"/>
      <c r="AC1239" s="1"/>
      <c r="AD1239" s="1"/>
    </row>
    <row r="1240" spans="1:30" ht="15" customHeight="1" x14ac:dyDescent="0.2">
      <c r="A1240" s="1"/>
      <c r="B1240" s="1"/>
      <c r="C1240" s="1"/>
      <c r="D1240" s="1"/>
      <c r="E1240" s="1"/>
      <c r="F1240" s="1133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133"/>
      <c r="U1240" s="1133"/>
      <c r="V1240" s="1133"/>
      <c r="W1240" s="1133"/>
      <c r="X1240" s="1"/>
      <c r="Y1240" s="1"/>
      <c r="Z1240" s="1"/>
      <c r="AA1240" s="1"/>
      <c r="AB1240" s="1"/>
      <c r="AC1240" s="1"/>
      <c r="AD1240" s="1"/>
    </row>
    <row r="1241" spans="1:30" ht="15" customHeight="1" x14ac:dyDescent="0.2">
      <c r="A1241" s="1"/>
      <c r="B1241" s="1"/>
      <c r="C1241" s="1"/>
      <c r="D1241" s="1"/>
      <c r="E1241" s="1"/>
      <c r="F1241" s="1133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133"/>
      <c r="U1241" s="1133"/>
      <c r="V1241" s="1133"/>
      <c r="W1241" s="1133"/>
      <c r="X1241" s="1"/>
      <c r="Y1241" s="1"/>
      <c r="Z1241" s="1"/>
      <c r="AA1241" s="1"/>
      <c r="AB1241" s="1"/>
      <c r="AC1241" s="1"/>
      <c r="AD1241" s="1"/>
    </row>
    <row r="1242" spans="1:30" ht="15" customHeight="1" x14ac:dyDescent="0.2">
      <c r="A1242" s="1"/>
      <c r="B1242" s="1"/>
      <c r="C1242" s="1"/>
      <c r="D1242" s="1"/>
      <c r="E1242" s="1"/>
      <c r="F1242" s="1133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133"/>
      <c r="U1242" s="1133"/>
      <c r="V1242" s="1133"/>
      <c r="W1242" s="1133"/>
      <c r="X1242" s="1"/>
      <c r="Y1242" s="1"/>
      <c r="Z1242" s="1"/>
      <c r="AA1242" s="1"/>
      <c r="AB1242" s="1"/>
      <c r="AC1242" s="1"/>
      <c r="AD1242" s="1"/>
    </row>
    <row r="1243" spans="1:30" ht="15" customHeight="1" x14ac:dyDescent="0.2">
      <c r="A1243" s="1"/>
      <c r="B1243" s="1"/>
      <c r="C1243" s="1"/>
      <c r="D1243" s="1"/>
      <c r="E1243" s="1"/>
      <c r="F1243" s="1133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133"/>
      <c r="U1243" s="1133"/>
      <c r="V1243" s="1133"/>
      <c r="W1243" s="1133"/>
      <c r="X1243" s="1"/>
      <c r="Y1243" s="1"/>
      <c r="Z1243" s="1"/>
      <c r="AA1243" s="1"/>
      <c r="AB1243" s="1"/>
      <c r="AC1243" s="1"/>
      <c r="AD1243" s="1"/>
    </row>
    <row r="1244" spans="1:30" ht="15" customHeight="1" x14ac:dyDescent="0.2">
      <c r="A1244" s="1"/>
      <c r="B1244" s="1"/>
      <c r="C1244" s="1"/>
      <c r="D1244" s="1"/>
      <c r="E1244" s="1"/>
      <c r="F1244" s="1133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133"/>
      <c r="U1244" s="1133"/>
      <c r="V1244" s="1133"/>
      <c r="W1244" s="1133"/>
      <c r="X1244" s="1"/>
      <c r="Y1244" s="1"/>
      <c r="Z1244" s="1"/>
      <c r="AA1244" s="1"/>
      <c r="AB1244" s="1"/>
      <c r="AC1244" s="1"/>
      <c r="AD1244" s="1"/>
    </row>
    <row r="1245" spans="1:30" ht="15" customHeight="1" x14ac:dyDescent="0.2">
      <c r="A1245" s="1"/>
      <c r="B1245" s="1"/>
      <c r="C1245" s="1"/>
      <c r="D1245" s="1"/>
      <c r="E1245" s="1"/>
      <c r="F1245" s="1133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133"/>
      <c r="U1245" s="1133"/>
      <c r="V1245" s="1133"/>
      <c r="W1245" s="1133"/>
      <c r="X1245" s="1"/>
      <c r="Y1245" s="1"/>
      <c r="Z1245" s="1"/>
      <c r="AA1245" s="1"/>
      <c r="AB1245" s="1"/>
      <c r="AC1245" s="1"/>
      <c r="AD1245" s="1"/>
    </row>
    <row r="1246" spans="1:30" ht="15" customHeight="1" x14ac:dyDescent="0.2">
      <c r="A1246" s="1"/>
      <c r="B1246" s="1"/>
      <c r="C1246" s="1"/>
      <c r="D1246" s="1"/>
      <c r="E1246" s="1"/>
      <c r="F1246" s="1133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133"/>
      <c r="U1246" s="1133"/>
      <c r="V1246" s="1133"/>
      <c r="W1246" s="1133"/>
      <c r="X1246" s="1"/>
      <c r="Y1246" s="1"/>
      <c r="Z1246" s="1"/>
      <c r="AA1246" s="1"/>
      <c r="AB1246" s="1"/>
      <c r="AC1246" s="1"/>
      <c r="AD1246" s="1"/>
    </row>
    <row r="1247" spans="1:30" ht="15" customHeight="1" x14ac:dyDescent="0.2">
      <c r="A1247" s="1"/>
      <c r="B1247" s="1"/>
      <c r="C1247" s="1"/>
      <c r="D1247" s="1"/>
      <c r="E1247" s="1"/>
      <c r="F1247" s="1133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133"/>
      <c r="U1247" s="1133"/>
      <c r="V1247" s="1133"/>
      <c r="W1247" s="1133"/>
      <c r="X1247" s="1"/>
      <c r="Y1247" s="1"/>
      <c r="Z1247" s="1"/>
      <c r="AA1247" s="1"/>
      <c r="AB1247" s="1"/>
      <c r="AC1247" s="1"/>
      <c r="AD1247" s="1"/>
    </row>
    <row r="1248" spans="1:30" ht="15" customHeight="1" x14ac:dyDescent="0.2">
      <c r="A1248" s="1"/>
      <c r="B1248" s="1"/>
      <c r="C1248" s="1"/>
      <c r="D1248" s="1"/>
      <c r="E1248" s="1"/>
      <c r="F1248" s="1133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133"/>
      <c r="U1248" s="1133"/>
      <c r="V1248" s="1133"/>
      <c r="W1248" s="1133"/>
      <c r="X1248" s="1"/>
      <c r="Y1248" s="1"/>
      <c r="Z1248" s="1"/>
      <c r="AA1248" s="1"/>
      <c r="AB1248" s="1"/>
      <c r="AC1248" s="1"/>
      <c r="AD1248" s="1"/>
    </row>
  </sheetData>
  <autoFilter ref="B2:W203" xr:uid="{00000000-0009-0000-0000-000014000000}">
    <sortState xmlns:xlrd2="http://schemas.microsoft.com/office/spreadsheetml/2017/richdata2" ref="B2:W203">
      <sortCondition ref="B2:B203"/>
    </sortState>
  </autoFilter>
  <mergeCells count="84">
    <mergeCell ref="M290:M293"/>
    <mergeCell ref="T290:T293"/>
    <mergeCell ref="V290:V293"/>
    <mergeCell ref="U290:U293"/>
    <mergeCell ref="M269:M272"/>
    <mergeCell ref="T269:T272"/>
    <mergeCell ref="U269:U272"/>
    <mergeCell ref="M274:M277"/>
    <mergeCell ref="M279:M282"/>
    <mergeCell ref="M284:M287"/>
    <mergeCell ref="U284:U287"/>
    <mergeCell ref="M370:M373"/>
    <mergeCell ref="T370:T373"/>
    <mergeCell ref="U370:U373"/>
    <mergeCell ref="T295:T298"/>
    <mergeCell ref="U295:U298"/>
    <mergeCell ref="M300:M303"/>
    <mergeCell ref="T300:T303"/>
    <mergeCell ref="U300:U303"/>
    <mergeCell ref="M295:M298"/>
    <mergeCell ref="M388:M391"/>
    <mergeCell ref="T388:T391"/>
    <mergeCell ref="U388:U391"/>
    <mergeCell ref="V388:V391"/>
    <mergeCell ref="T377:T380"/>
    <mergeCell ref="T383:T386"/>
    <mergeCell ref="M377:M380"/>
    <mergeCell ref="U377:U380"/>
    <mergeCell ref="V377:V380"/>
    <mergeCell ref="M383:M386"/>
    <mergeCell ref="U383:U386"/>
    <mergeCell ref="V383:V386"/>
    <mergeCell ref="O1:R1"/>
    <mergeCell ref="T1:W1"/>
    <mergeCell ref="Y1:AB1"/>
    <mergeCell ref="T235:T238"/>
    <mergeCell ref="U235:U238"/>
    <mergeCell ref="V235:V238"/>
    <mergeCell ref="M260:M263"/>
    <mergeCell ref="M265:M268"/>
    <mergeCell ref="T250:T253"/>
    <mergeCell ref="U250:U253"/>
    <mergeCell ref="T255:T258"/>
    <mergeCell ref="T260:T263"/>
    <mergeCell ref="T265:T268"/>
    <mergeCell ref="AD235:AD238"/>
    <mergeCell ref="M235:M238"/>
    <mergeCell ref="M241:M244"/>
    <mergeCell ref="T241:T244"/>
    <mergeCell ref="U241:U244"/>
    <mergeCell ref="V241:V244"/>
    <mergeCell ref="AD241:AD244"/>
    <mergeCell ref="AD255:AD258"/>
    <mergeCell ref="U255:U258"/>
    <mergeCell ref="M245:M248"/>
    <mergeCell ref="T245:T248"/>
    <mergeCell ref="U245:U248"/>
    <mergeCell ref="M250:M253"/>
    <mergeCell ref="Y245:Y248"/>
    <mergeCell ref="Z245:Z248"/>
    <mergeCell ref="V250:V253"/>
    <mergeCell ref="M255:M258"/>
    <mergeCell ref="V255:V258"/>
    <mergeCell ref="Z393:Z396"/>
    <mergeCell ref="AA393:AA396"/>
    <mergeCell ref="M393:M396"/>
    <mergeCell ref="T393:T396"/>
    <mergeCell ref="U393:U396"/>
    <mergeCell ref="V393:V396"/>
    <mergeCell ref="Y393:Y396"/>
    <mergeCell ref="V300:V303"/>
    <mergeCell ref="T284:T287"/>
    <mergeCell ref="V269:V272"/>
    <mergeCell ref="U260:U263"/>
    <mergeCell ref="V260:V263"/>
    <mergeCell ref="U265:U268"/>
    <mergeCell ref="V265:V268"/>
    <mergeCell ref="V284:V287"/>
    <mergeCell ref="T274:T277"/>
    <mergeCell ref="U274:U277"/>
    <mergeCell ref="V274:V277"/>
    <mergeCell ref="T279:T282"/>
    <mergeCell ref="U279:U282"/>
    <mergeCell ref="V279:V282"/>
  </mergeCells>
  <pageMargins left="0.08" right="0.11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G1007"/>
  <sheetViews>
    <sheetView workbookViewId="0">
      <selection activeCell="B12" sqref="B12:N12"/>
    </sheetView>
  </sheetViews>
  <sheetFormatPr baseColWidth="10" defaultColWidth="14.5" defaultRowHeight="15" customHeight="1" x14ac:dyDescent="0.2"/>
  <cols>
    <col min="1" max="1" width="5.6640625" customWidth="1"/>
    <col min="2" max="2" width="17.5" customWidth="1"/>
    <col min="3" max="3" width="9.33203125" customWidth="1"/>
    <col min="4" max="4" width="9.5" customWidth="1"/>
    <col min="5" max="5" width="14.5" customWidth="1"/>
    <col min="6" max="6" width="11.5" customWidth="1"/>
    <col min="7" max="10" width="7.5" hidden="1" customWidth="1"/>
    <col min="11" max="11" width="14.5" customWidth="1"/>
    <col min="12" max="20" width="6.6640625" customWidth="1"/>
    <col min="21" max="33" width="9.1640625" customWidth="1"/>
  </cols>
  <sheetData>
    <row r="1" spans="1:33" x14ac:dyDescent="0.2">
      <c r="A1" s="153"/>
      <c r="B1" s="154"/>
      <c r="C1" s="154"/>
      <c r="D1" s="154"/>
      <c r="E1" s="154"/>
      <c r="F1" s="154"/>
      <c r="G1" s="1189" t="s">
        <v>0</v>
      </c>
      <c r="H1" s="1185"/>
      <c r="I1" s="1185"/>
      <c r="J1" s="1186"/>
      <c r="K1" s="156"/>
      <c r="L1" s="1189" t="s">
        <v>1</v>
      </c>
      <c r="M1" s="1185"/>
      <c r="N1" s="1185"/>
      <c r="O1" s="1186"/>
      <c r="P1" s="156"/>
      <c r="Q1" s="1189" t="s">
        <v>2</v>
      </c>
      <c r="R1" s="1185"/>
      <c r="S1" s="1185"/>
      <c r="T1" s="1186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x14ac:dyDescent="0.2">
      <c r="A2" s="158" t="s">
        <v>3204</v>
      </c>
      <c r="B2" s="159" t="s">
        <v>308</v>
      </c>
      <c r="C2" s="159"/>
      <c r="D2" s="159" t="s">
        <v>10</v>
      </c>
      <c r="E2" s="159" t="s">
        <v>309</v>
      </c>
      <c r="F2" s="159" t="s">
        <v>12</v>
      </c>
      <c r="G2" s="208" t="s">
        <v>3205</v>
      </c>
      <c r="H2" s="161" t="s">
        <v>3206</v>
      </c>
      <c r="I2" s="159" t="s">
        <v>3207</v>
      </c>
      <c r="J2" s="159" t="s">
        <v>3208</v>
      </c>
      <c r="K2" s="159"/>
      <c r="L2" s="208" t="s">
        <v>3205</v>
      </c>
      <c r="M2" s="161" t="s">
        <v>3206</v>
      </c>
      <c r="N2" s="159" t="s">
        <v>3207</v>
      </c>
      <c r="O2" s="159" t="s">
        <v>3208</v>
      </c>
      <c r="P2" s="156"/>
      <c r="Q2" s="208" t="s">
        <v>312</v>
      </c>
      <c r="R2" s="161" t="s">
        <v>17</v>
      </c>
      <c r="S2" s="159" t="s">
        <v>167</v>
      </c>
      <c r="T2" s="160" t="s">
        <v>975</v>
      </c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x14ac:dyDescent="0.2">
      <c r="A3" s="171"/>
      <c r="B3" s="8" t="s">
        <v>3209</v>
      </c>
      <c r="C3" s="5"/>
      <c r="D3" s="44"/>
      <c r="E3" s="1150"/>
      <c r="F3" s="125">
        <v>370</v>
      </c>
      <c r="G3" s="171"/>
      <c r="H3" s="5"/>
      <c r="I3" s="5"/>
      <c r="J3" s="174"/>
      <c r="K3" s="5"/>
      <c r="L3" s="171"/>
      <c r="M3" s="5">
        <v>380</v>
      </c>
      <c r="N3" s="5">
        <v>375</v>
      </c>
      <c r="O3" s="174">
        <v>370</v>
      </c>
      <c r="P3" s="5"/>
      <c r="Q3" s="1122" t="str">
        <f t="shared" ref="Q3:T3" si="0">IF(L3="","",CEILING(L3*1.02,0.5))</f>
        <v/>
      </c>
      <c r="R3" s="1150">
        <f t="shared" si="0"/>
        <v>388</v>
      </c>
      <c r="S3" s="1150">
        <f t="shared" si="0"/>
        <v>382.5</v>
      </c>
      <c r="T3" s="1045">
        <f t="shared" si="0"/>
        <v>377.5</v>
      </c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spans="1:33" s="577" customFormat="1" x14ac:dyDescent="0.2">
      <c r="A4" s="175"/>
      <c r="B4" s="8" t="s">
        <v>3210</v>
      </c>
      <c r="C4" s="8"/>
      <c r="D4" s="43"/>
      <c r="E4" s="1130"/>
      <c r="F4" s="125">
        <v>424</v>
      </c>
      <c r="G4" s="544"/>
      <c r="H4" s="36"/>
      <c r="I4" s="36"/>
      <c r="J4" s="495"/>
      <c r="K4" s="1130"/>
      <c r="L4" s="175"/>
      <c r="M4" s="8">
        <v>450</v>
      </c>
      <c r="N4" s="8">
        <v>440</v>
      </c>
      <c r="O4" s="179"/>
      <c r="P4" s="1130"/>
      <c r="Q4" s="1129" t="str">
        <f t="shared" ref="Q4:T4" si="1">IF(L4="","",CEILING(L4*1.02,0.5))</f>
        <v/>
      </c>
      <c r="R4" s="1130">
        <f t="shared" si="1"/>
        <v>459</v>
      </c>
      <c r="S4" s="1130">
        <f t="shared" si="1"/>
        <v>449</v>
      </c>
      <c r="T4" s="1154" t="str">
        <f t="shared" si="1"/>
        <v/>
      </c>
      <c r="U4" s="8"/>
      <c r="V4" s="8"/>
      <c r="W4" s="8"/>
      <c r="X4" s="8"/>
      <c r="Y4" s="8"/>
      <c r="Z4" s="8"/>
      <c r="AA4" s="8"/>
      <c r="AB4" s="8"/>
      <c r="AC4" s="8" t="s">
        <v>373</v>
      </c>
      <c r="AD4" s="712">
        <v>5.25</v>
      </c>
      <c r="AE4" s="8"/>
      <c r="AF4" s="8" t="s">
        <v>157</v>
      </c>
      <c r="AG4" s="712">
        <v>4.55</v>
      </c>
    </row>
    <row r="5" spans="1:33" s="578" customFormat="1" x14ac:dyDescent="0.2">
      <c r="A5" s="171"/>
      <c r="B5" s="5" t="s">
        <v>3211</v>
      </c>
      <c r="C5" s="5"/>
      <c r="D5" s="44"/>
      <c r="E5" s="1150"/>
      <c r="F5" s="133">
        <v>433</v>
      </c>
      <c r="G5" s="543"/>
      <c r="H5" s="34"/>
      <c r="I5" s="34"/>
      <c r="J5" s="494"/>
      <c r="K5" s="1150"/>
      <c r="L5" s="1122"/>
      <c r="M5" s="1150"/>
      <c r="N5" s="1150"/>
      <c r="O5" s="1045"/>
      <c r="P5" s="1150"/>
      <c r="Q5" s="1122" t="str">
        <f t="shared" ref="Q5:T5" si="2">IF(L5="","",CEILING(L5*1.02,0.5))</f>
        <v/>
      </c>
      <c r="R5" s="1150" t="str">
        <f t="shared" si="2"/>
        <v/>
      </c>
      <c r="S5" s="1150" t="str">
        <f t="shared" si="2"/>
        <v/>
      </c>
      <c r="T5" s="1045" t="str">
        <f t="shared" si="2"/>
        <v/>
      </c>
      <c r="U5" s="5"/>
      <c r="V5" s="5"/>
      <c r="W5" s="5"/>
      <c r="X5" s="5"/>
      <c r="Y5" s="5"/>
      <c r="Z5" s="5"/>
      <c r="AA5" s="5"/>
      <c r="AB5" s="5"/>
      <c r="AC5" s="5"/>
      <c r="AD5" s="5">
        <v>399</v>
      </c>
      <c r="AE5" s="5"/>
      <c r="AF5" s="5"/>
      <c r="AG5" s="5">
        <v>345</v>
      </c>
    </row>
    <row r="6" spans="1:33" ht="14.25" customHeight="1" x14ac:dyDescent="0.2">
      <c r="A6" s="171"/>
      <c r="B6" s="8" t="s">
        <v>3212</v>
      </c>
      <c r="C6" s="5"/>
      <c r="D6" s="44"/>
      <c r="E6" s="1150"/>
      <c r="F6" s="125">
        <v>396</v>
      </c>
      <c r="G6" s="543"/>
      <c r="H6" s="34"/>
      <c r="I6" s="34"/>
      <c r="J6" s="494"/>
      <c r="K6" s="1150"/>
      <c r="L6" s="1122"/>
      <c r="M6" s="1150">
        <v>415</v>
      </c>
      <c r="N6" s="1150">
        <v>410</v>
      </c>
      <c r="O6" s="1045"/>
      <c r="P6" s="1150"/>
      <c r="Q6" s="1122" t="str">
        <f t="shared" ref="Q6:T6" si="3">IF(L6="","",CEILING(L6*1.02,0.5))</f>
        <v/>
      </c>
      <c r="R6" s="1150">
        <f t="shared" si="3"/>
        <v>423.5</v>
      </c>
      <c r="S6" s="1150">
        <f t="shared" si="3"/>
        <v>418.5</v>
      </c>
      <c r="T6" s="1045" t="str">
        <f t="shared" si="3"/>
        <v/>
      </c>
      <c r="U6" s="1150"/>
      <c r="V6" s="5"/>
      <c r="W6" s="5"/>
      <c r="X6" s="5"/>
      <c r="Y6" s="5"/>
      <c r="Z6" s="5"/>
      <c r="AA6" s="5"/>
      <c r="AB6" s="5"/>
      <c r="AC6" s="5" t="s">
        <v>3213</v>
      </c>
      <c r="AD6" s="5">
        <v>47</v>
      </c>
      <c r="AE6" s="5"/>
      <c r="AF6" s="5"/>
      <c r="AG6" s="5">
        <v>40.5</v>
      </c>
    </row>
    <row r="7" spans="1:33" x14ac:dyDescent="0.2">
      <c r="A7" s="171"/>
      <c r="B7" s="8" t="s">
        <v>3214</v>
      </c>
      <c r="C7" s="5"/>
      <c r="D7" s="44"/>
      <c r="E7" s="1150"/>
      <c r="F7" s="1130">
        <v>430</v>
      </c>
      <c r="G7" s="543"/>
      <c r="H7" s="34"/>
      <c r="I7" s="34"/>
      <c r="J7" s="494"/>
      <c r="K7" s="1150"/>
      <c r="L7" s="1122"/>
      <c r="M7" s="1150">
        <v>450</v>
      </c>
      <c r="N7" s="1150">
        <v>445</v>
      </c>
      <c r="O7" s="1045"/>
      <c r="P7" s="1150"/>
      <c r="Q7" s="1122" t="str">
        <f t="shared" ref="Q7:T7" si="4">IF(L7="","",CEILING(L7*1.02,0.5))</f>
        <v/>
      </c>
      <c r="R7" s="1150">
        <f t="shared" si="4"/>
        <v>459</v>
      </c>
      <c r="S7" s="1150">
        <f t="shared" si="4"/>
        <v>454</v>
      </c>
      <c r="T7" s="1045" t="str">
        <f t="shared" si="4"/>
        <v/>
      </c>
      <c r="U7" s="1150"/>
      <c r="V7" s="5"/>
      <c r="W7" s="5"/>
      <c r="X7" s="5"/>
      <c r="Y7" s="5"/>
      <c r="Z7" s="5"/>
      <c r="AA7" s="5"/>
      <c r="AB7" s="5"/>
      <c r="AC7" s="5" t="s">
        <v>3215</v>
      </c>
      <c r="AD7" s="5">
        <v>89</v>
      </c>
      <c r="AE7" s="5"/>
      <c r="AF7" s="5"/>
      <c r="AG7" s="5">
        <v>89</v>
      </c>
    </row>
    <row r="8" spans="1:33" x14ac:dyDescent="0.2">
      <c r="A8" s="171"/>
      <c r="B8" s="8" t="s">
        <v>3216</v>
      </c>
      <c r="C8" s="5"/>
      <c r="D8" s="43">
        <v>45283</v>
      </c>
      <c r="E8" s="1130"/>
      <c r="F8" s="1130">
        <v>490</v>
      </c>
      <c r="G8" s="543"/>
      <c r="H8" s="34"/>
      <c r="I8" s="34"/>
      <c r="J8" s="494"/>
      <c r="K8" s="1150"/>
      <c r="L8" s="1122"/>
      <c r="M8" s="1130">
        <v>540</v>
      </c>
      <c r="N8" s="1130">
        <v>530</v>
      </c>
      <c r="O8" s="1045"/>
      <c r="P8" s="1150"/>
      <c r="Q8" s="1122" t="str">
        <f t="shared" ref="Q8:T8" si="5">IF(L8="","",CEILING(L8*1.02,0.5))</f>
        <v/>
      </c>
      <c r="R8" s="1130">
        <f t="shared" si="5"/>
        <v>551</v>
      </c>
      <c r="S8" s="1130">
        <f t="shared" si="5"/>
        <v>541</v>
      </c>
      <c r="T8" s="1045" t="str">
        <f t="shared" si="5"/>
        <v/>
      </c>
      <c r="U8" s="5"/>
      <c r="V8" s="5"/>
      <c r="W8" s="5"/>
      <c r="X8" s="5"/>
      <c r="Y8" s="5"/>
      <c r="Z8" s="5"/>
      <c r="AA8" s="5"/>
      <c r="AB8" s="5"/>
      <c r="AC8" s="5" t="s">
        <v>3217</v>
      </c>
      <c r="AD8" s="5">
        <v>28</v>
      </c>
      <c r="AE8" s="5"/>
      <c r="AF8" s="5"/>
      <c r="AG8" s="5">
        <v>28</v>
      </c>
    </row>
    <row r="9" spans="1:33" x14ac:dyDescent="0.2">
      <c r="A9" s="171"/>
      <c r="B9" s="8" t="s">
        <v>3218</v>
      </c>
      <c r="C9" s="5"/>
      <c r="D9" s="43">
        <v>45283</v>
      </c>
      <c r="E9" s="1130"/>
      <c r="F9" s="1130">
        <v>495</v>
      </c>
      <c r="G9" s="543"/>
      <c r="H9" s="34"/>
      <c r="I9" s="34"/>
      <c r="J9" s="494"/>
      <c r="K9" s="1150"/>
      <c r="L9" s="1122"/>
      <c r="M9" s="1130">
        <v>540</v>
      </c>
      <c r="N9" s="1130">
        <v>530</v>
      </c>
      <c r="O9" s="1045"/>
      <c r="P9" s="1150"/>
      <c r="Q9" s="1122" t="str">
        <f t="shared" ref="Q9:R9" si="6">IF(L9="","",CEILING(L9*1.02,0.5))</f>
        <v/>
      </c>
      <c r="R9" s="1130">
        <f t="shared" si="6"/>
        <v>551</v>
      </c>
      <c r="S9" s="1130"/>
      <c r="T9" s="1045" t="str">
        <f t="shared" ref="T9:T14" si="7">IF(O9="","",CEILING(O9*1.02,0.5))</f>
        <v/>
      </c>
      <c r="U9" s="5"/>
      <c r="V9" s="5"/>
      <c r="W9" s="5"/>
      <c r="X9" s="5"/>
      <c r="Y9" s="5"/>
      <c r="Z9" s="5"/>
      <c r="AA9" s="5"/>
      <c r="AB9" s="5"/>
      <c r="AC9" s="5" t="s">
        <v>3219</v>
      </c>
      <c r="AD9" s="5">
        <v>4</v>
      </c>
      <c r="AE9" s="5"/>
      <c r="AF9" s="5"/>
      <c r="AG9" s="5">
        <v>4</v>
      </c>
    </row>
    <row r="10" spans="1:33" x14ac:dyDescent="0.2">
      <c r="A10" s="171"/>
      <c r="B10" s="8" t="s">
        <v>1259</v>
      </c>
      <c r="C10" s="5"/>
      <c r="D10" s="43">
        <v>45283</v>
      </c>
      <c r="E10" s="1130"/>
      <c r="F10" s="1130">
        <v>575</v>
      </c>
      <c r="G10" s="544"/>
      <c r="H10" s="36"/>
      <c r="I10" s="36"/>
      <c r="J10" s="495"/>
      <c r="K10" s="1130"/>
      <c r="L10" s="1129"/>
      <c r="M10" s="1130">
        <v>630</v>
      </c>
      <c r="N10" s="1130">
        <v>620</v>
      </c>
      <c r="O10" s="1045"/>
      <c r="P10" s="1150"/>
      <c r="Q10" s="1122"/>
      <c r="R10" s="1150"/>
      <c r="S10" s="1150"/>
      <c r="T10" s="104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</row>
    <row r="11" spans="1:33" x14ac:dyDescent="0.2">
      <c r="A11" s="171"/>
      <c r="B11" s="8" t="s">
        <v>3220</v>
      </c>
      <c r="C11" s="5"/>
      <c r="D11" s="43"/>
      <c r="E11" s="1130"/>
      <c r="F11" s="1130">
        <v>480</v>
      </c>
      <c r="G11" s="544"/>
      <c r="H11" s="36"/>
      <c r="I11" s="36"/>
      <c r="J11" s="495"/>
      <c r="K11" s="1130"/>
      <c r="L11" s="1129"/>
      <c r="M11" s="1130">
        <v>525</v>
      </c>
      <c r="N11" s="1130"/>
      <c r="O11" s="1045"/>
      <c r="P11" s="1150"/>
      <c r="Q11" s="1122"/>
      <c r="R11" s="1150"/>
      <c r="S11" s="1150"/>
      <c r="T11" s="104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</row>
    <row r="12" spans="1:33" x14ac:dyDescent="0.2">
      <c r="A12" s="175"/>
      <c r="B12" s="8" t="s">
        <v>3221</v>
      </c>
      <c r="C12" s="8">
        <v>393</v>
      </c>
      <c r="D12" s="43">
        <v>45713</v>
      </c>
      <c r="E12" s="1130">
        <v>4</v>
      </c>
      <c r="F12" s="1130">
        <v>493</v>
      </c>
      <c r="G12" s="544"/>
      <c r="H12" s="36"/>
      <c r="I12" s="36"/>
      <c r="J12" s="495"/>
      <c r="K12" s="1130"/>
      <c r="L12" s="1129"/>
      <c r="M12" s="1130">
        <v>570</v>
      </c>
      <c r="N12" s="1130">
        <v>550</v>
      </c>
      <c r="O12" s="1154"/>
      <c r="P12" s="1130"/>
      <c r="Q12" s="1129" t="str">
        <f t="shared" ref="Q12:Q16" si="8">IF(L12="","",CEILING(L12*1.02,0.5))</f>
        <v/>
      </c>
      <c r="R12" s="1130">
        <v>650</v>
      </c>
      <c r="S12" s="1130">
        <v>640</v>
      </c>
      <c r="T12" s="1154" t="str">
        <f t="shared" si="7"/>
        <v/>
      </c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 spans="1:33" x14ac:dyDescent="0.2">
      <c r="A13" s="171"/>
      <c r="B13" s="8" t="s">
        <v>3222</v>
      </c>
      <c r="C13" s="8"/>
      <c r="D13" s="43">
        <v>45713</v>
      </c>
      <c r="E13" s="1130"/>
      <c r="F13" s="1130">
        <v>460</v>
      </c>
      <c r="G13" s="543"/>
      <c r="H13" s="34"/>
      <c r="I13" s="34"/>
      <c r="J13" s="494"/>
      <c r="K13" s="1150"/>
      <c r="L13" s="1122"/>
      <c r="M13" s="1130">
        <v>500</v>
      </c>
      <c r="N13" s="1130">
        <v>485</v>
      </c>
      <c r="O13" s="1154"/>
      <c r="P13" s="1130"/>
      <c r="Q13" s="1129" t="str">
        <f t="shared" ref="Q13" si="9">IF(L13="","",CEILING(L13*1.02,0.5))</f>
        <v/>
      </c>
      <c r="R13" s="1130">
        <f t="shared" ref="R13" si="10">IF(M13="","",CEILING(M13*1.02,1))</f>
        <v>510</v>
      </c>
      <c r="S13" s="1130">
        <f t="shared" ref="S13" si="11">IF(N13="","",CEILING(N13*1.02,1))</f>
        <v>495</v>
      </c>
      <c r="T13" s="1045" t="str">
        <f t="shared" ref="T13" si="12">IF(O13="","",CEILING(O13*1.02,0.5))</f>
        <v/>
      </c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</row>
    <row r="14" spans="1:33" x14ac:dyDescent="0.2">
      <c r="A14" s="171"/>
      <c r="B14" s="8" t="s">
        <v>3223</v>
      </c>
      <c r="C14" s="8">
        <v>193</v>
      </c>
      <c r="D14" s="43">
        <v>45713</v>
      </c>
      <c r="E14" s="1130">
        <v>4.3</v>
      </c>
      <c r="F14" s="1130">
        <v>493</v>
      </c>
      <c r="G14" s="543"/>
      <c r="H14" s="34"/>
      <c r="I14" s="34"/>
      <c r="J14" s="494"/>
      <c r="K14" s="1150"/>
      <c r="L14" s="1122"/>
      <c r="M14" s="1130">
        <v>550</v>
      </c>
      <c r="N14" s="1130">
        <v>535</v>
      </c>
      <c r="O14" s="1154"/>
      <c r="P14" s="1130"/>
      <c r="Q14" s="1129" t="str">
        <f t="shared" si="8"/>
        <v/>
      </c>
      <c r="R14" s="1130">
        <f t="shared" ref="R14:S14" si="13">IF(M14="","",CEILING(M14*1.02,1))</f>
        <v>561</v>
      </c>
      <c r="S14" s="1130">
        <f t="shared" si="13"/>
        <v>546</v>
      </c>
      <c r="T14" s="1045" t="str">
        <f t="shared" si="7"/>
        <v/>
      </c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</row>
    <row r="15" spans="1:33" x14ac:dyDescent="0.2">
      <c r="A15" s="171"/>
      <c r="B15" s="10" t="s">
        <v>3224</v>
      </c>
      <c r="C15" s="4"/>
      <c r="D15" s="13">
        <v>45161</v>
      </c>
      <c r="E15" s="1133">
        <v>5.75</v>
      </c>
      <c r="F15" s="14">
        <v>640</v>
      </c>
      <c r="G15" s="545"/>
      <c r="H15" s="15"/>
      <c r="I15" s="15"/>
      <c r="J15" s="483"/>
      <c r="K15" s="1133"/>
      <c r="L15" s="1132"/>
      <c r="M15" s="1133">
        <v>650</v>
      </c>
      <c r="N15" s="1133">
        <v>640</v>
      </c>
      <c r="O15" s="166"/>
      <c r="P15" s="1133"/>
      <c r="Q15" s="1132" t="str">
        <f t="shared" ref="Q15" si="14">IF(L15="","",CEILING(L15*1.02,0.5))</f>
        <v/>
      </c>
      <c r="R15" s="1133">
        <f t="shared" ref="R15" si="15">IF(M15="","",CEILING(M15*1.02,0.5))</f>
        <v>663</v>
      </c>
      <c r="S15" s="1133">
        <f t="shared" ref="S15" si="16">IF(N15="","",CEILING(N15*1.02,0.5))</f>
        <v>653</v>
      </c>
      <c r="T15" s="104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</row>
    <row r="16" spans="1:33" x14ac:dyDescent="0.2">
      <c r="A16" s="165"/>
      <c r="B16" s="10" t="s">
        <v>3225</v>
      </c>
      <c r="C16" s="4"/>
      <c r="D16" s="13">
        <v>45650</v>
      </c>
      <c r="E16" s="1133">
        <v>4.5999999999999996</v>
      </c>
      <c r="F16" s="14">
        <v>560</v>
      </c>
      <c r="G16" s="545"/>
      <c r="H16" s="15"/>
      <c r="I16" s="15"/>
      <c r="J16" s="483"/>
      <c r="K16" s="1133"/>
      <c r="L16" s="1132"/>
      <c r="M16" s="1133">
        <v>620</v>
      </c>
      <c r="N16" s="1133">
        <v>600</v>
      </c>
      <c r="O16" s="166"/>
      <c r="P16" s="1133"/>
      <c r="Q16" s="1132" t="str">
        <f t="shared" si="8"/>
        <v/>
      </c>
      <c r="R16" s="1133">
        <f t="shared" ref="R16:T16" si="17">IF(M16="","",CEILING(M16*1.02,0.5))</f>
        <v>632.5</v>
      </c>
      <c r="S16" s="1133">
        <f t="shared" si="17"/>
        <v>612</v>
      </c>
      <c r="T16" s="166" t="str">
        <f t="shared" si="17"/>
        <v/>
      </c>
      <c r="U16" s="1133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x14ac:dyDescent="0.2">
      <c r="A17" s="153"/>
      <c r="B17" s="154"/>
      <c r="C17" s="154"/>
      <c r="D17" s="154"/>
      <c r="E17" s="154"/>
      <c r="F17" s="154"/>
      <c r="G17" s="1189" t="s">
        <v>0</v>
      </c>
      <c r="H17" s="1185"/>
      <c r="I17" s="1185"/>
      <c r="J17" s="1186"/>
      <c r="K17" s="156"/>
      <c r="L17" s="1189" t="s">
        <v>1</v>
      </c>
      <c r="M17" s="1185"/>
      <c r="N17" s="1185"/>
      <c r="O17" s="1186"/>
      <c r="P17" s="156"/>
      <c r="Q17" s="1189" t="s">
        <v>2</v>
      </c>
      <c r="R17" s="1185"/>
      <c r="S17" s="1185"/>
      <c r="T17" s="1186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x14ac:dyDescent="0.2">
      <c r="A18" s="158" t="s">
        <v>3226</v>
      </c>
      <c r="B18" s="159" t="s">
        <v>308</v>
      </c>
      <c r="C18" s="159"/>
      <c r="D18" s="159" t="s">
        <v>10</v>
      </c>
      <c r="E18" s="159" t="s">
        <v>309</v>
      </c>
      <c r="F18" s="159" t="s">
        <v>12</v>
      </c>
      <c r="G18" s="208">
        <v>100</v>
      </c>
      <c r="H18" s="161">
        <v>500</v>
      </c>
      <c r="I18" s="159">
        <v>1000</v>
      </c>
      <c r="J18" s="159"/>
      <c r="K18" s="159"/>
      <c r="L18" s="208">
        <v>100</v>
      </c>
      <c r="M18" s="161">
        <v>500</v>
      </c>
      <c r="N18" s="159">
        <v>1000</v>
      </c>
      <c r="O18" s="159"/>
      <c r="P18" s="156"/>
      <c r="Q18" s="208">
        <v>100</v>
      </c>
      <c r="R18" s="161">
        <v>500</v>
      </c>
      <c r="S18" s="159">
        <v>1000</v>
      </c>
      <c r="T18" s="160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x14ac:dyDescent="0.2">
      <c r="A19" s="165"/>
      <c r="B19" s="1259" t="s">
        <v>3227</v>
      </c>
      <c r="C19" s="1133" t="s">
        <v>3228</v>
      </c>
      <c r="D19" s="13"/>
      <c r="E19" s="1133"/>
      <c r="F19" s="14">
        <v>42.25</v>
      </c>
      <c r="G19" s="210">
        <f t="shared" ref="G19:I19" si="18">L19/$F19-1</f>
        <v>0.14792899408284033</v>
      </c>
      <c r="H19" s="3">
        <f t="shared" si="18"/>
        <v>0.11242603550295849</v>
      </c>
      <c r="I19" s="3">
        <f t="shared" si="18"/>
        <v>0.10059171597633143</v>
      </c>
      <c r="J19" s="483"/>
      <c r="K19" s="1133"/>
      <c r="L19" s="546">
        <v>48.5</v>
      </c>
      <c r="M19" s="122">
        <v>47</v>
      </c>
      <c r="N19" s="122">
        <v>46.5</v>
      </c>
      <c r="O19" s="166"/>
      <c r="P19" s="1133"/>
      <c r="Q19" s="546">
        <f t="shared" ref="Q19:S19" si="19">IF(L19="","",CEILING(L19*1.01,0.5))</f>
        <v>49</v>
      </c>
      <c r="R19" s="122">
        <f t="shared" si="19"/>
        <v>47.5</v>
      </c>
      <c r="S19" s="122">
        <f t="shared" si="19"/>
        <v>47</v>
      </c>
      <c r="T19" s="166" t="str">
        <f t="shared" ref="T19:T35" si="20">IF(O19="","",CEILING(O19*1.02,0.5))</f>
        <v/>
      </c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x14ac:dyDescent="0.2">
      <c r="A20" s="165"/>
      <c r="B20" s="1188"/>
      <c r="C20" s="1133" t="s">
        <v>3229</v>
      </c>
      <c r="D20" s="13"/>
      <c r="E20" s="1133"/>
      <c r="F20" s="14">
        <v>49.65</v>
      </c>
      <c r="G20" s="210">
        <f t="shared" ref="G20:I20" si="21">L20/$F20-1</f>
        <v>0.13796576032225571</v>
      </c>
      <c r="H20" s="3">
        <f t="shared" si="21"/>
        <v>0.10775427995971798</v>
      </c>
      <c r="I20" s="3">
        <f t="shared" si="21"/>
        <v>9.7683786505538883E-2</v>
      </c>
      <c r="J20" s="483"/>
      <c r="K20" s="1133"/>
      <c r="L20" s="546">
        <v>56.5</v>
      </c>
      <c r="M20" s="122">
        <v>55</v>
      </c>
      <c r="N20" s="122">
        <v>54.5</v>
      </c>
      <c r="O20" s="166"/>
      <c r="P20" s="1133"/>
      <c r="Q20" s="546">
        <f t="shared" ref="Q20:S20" si="22">IF(L20="","",CEILING(L20*1.01,0.5))</f>
        <v>57.5</v>
      </c>
      <c r="R20" s="122">
        <f t="shared" si="22"/>
        <v>56</v>
      </c>
      <c r="S20" s="122">
        <f t="shared" si="22"/>
        <v>55.5</v>
      </c>
      <c r="T20" s="166" t="str">
        <f t="shared" si="20"/>
        <v/>
      </c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x14ac:dyDescent="0.2">
      <c r="A21" s="165"/>
      <c r="B21" s="1188"/>
      <c r="C21" s="1133" t="s">
        <v>3230</v>
      </c>
      <c r="D21" s="13"/>
      <c r="E21" s="1133"/>
      <c r="F21" s="1133">
        <v>58</v>
      </c>
      <c r="G21" s="210">
        <f t="shared" ref="G21:I21" si="23">L21/$F21-1</f>
        <v>0.13793103448275867</v>
      </c>
      <c r="H21" s="3">
        <f t="shared" si="23"/>
        <v>0.10344827586206895</v>
      </c>
      <c r="I21" s="3">
        <f t="shared" si="23"/>
        <v>-1</v>
      </c>
      <c r="J21" s="483"/>
      <c r="K21" s="1133"/>
      <c r="L21" s="546">
        <v>66</v>
      </c>
      <c r="M21" s="122">
        <v>64</v>
      </c>
      <c r="N21" s="122"/>
      <c r="O21" s="166"/>
      <c r="P21" s="1133"/>
      <c r="Q21" s="546">
        <f t="shared" ref="Q21:S21" si="24">IF(L21="","",CEILING(L21*1.01,0.5))</f>
        <v>67</v>
      </c>
      <c r="R21" s="122">
        <f t="shared" si="24"/>
        <v>65</v>
      </c>
      <c r="S21" s="122" t="str">
        <f t="shared" si="24"/>
        <v/>
      </c>
      <c r="T21" s="166" t="str">
        <f t="shared" si="20"/>
        <v/>
      </c>
      <c r="U21" s="1"/>
      <c r="V21" s="1"/>
      <c r="W21" s="1133" t="s">
        <v>3231</v>
      </c>
      <c r="X21" s="28">
        <v>3.3</v>
      </c>
      <c r="Y21" s="1"/>
      <c r="Z21" s="1" t="s">
        <v>3232</v>
      </c>
      <c r="AA21" s="1">
        <v>2.4</v>
      </c>
      <c r="AB21" s="1"/>
      <c r="AC21" s="1"/>
      <c r="AD21" s="1"/>
      <c r="AE21" s="1"/>
      <c r="AF21" s="1"/>
      <c r="AG21" s="1"/>
    </row>
    <row r="22" spans="1:33" x14ac:dyDescent="0.2">
      <c r="A22" s="165"/>
      <c r="B22" s="4"/>
      <c r="C22" s="1"/>
      <c r="D22" s="13"/>
      <c r="E22" s="1133"/>
      <c r="F22" s="1133"/>
      <c r="G22" s="545"/>
      <c r="H22" s="15"/>
      <c r="I22" s="15"/>
      <c r="J22" s="483"/>
      <c r="K22" s="1133"/>
      <c r="L22" s="1132"/>
      <c r="M22" s="1133"/>
      <c r="N22" s="1133"/>
      <c r="O22" s="166"/>
      <c r="P22" s="1133"/>
      <c r="Q22" s="546" t="str">
        <f t="shared" ref="Q22:S22" si="25">IF(L22="","",CEILING(L22*1.01,0.5))</f>
        <v/>
      </c>
      <c r="R22" s="122" t="str">
        <f t="shared" si="25"/>
        <v/>
      </c>
      <c r="S22" s="122" t="str">
        <f t="shared" si="25"/>
        <v/>
      </c>
      <c r="T22" s="166" t="str">
        <f t="shared" si="20"/>
        <v/>
      </c>
      <c r="U22" s="1"/>
      <c r="V22" s="1"/>
      <c r="W22" s="1133" t="s">
        <v>3233</v>
      </c>
      <c r="X22" s="1">
        <v>0.24</v>
      </c>
      <c r="Y22" s="1"/>
      <c r="Z22" s="1" t="s">
        <v>3234</v>
      </c>
      <c r="AA22" s="1">
        <v>1.25</v>
      </c>
      <c r="AB22" s="1"/>
      <c r="AC22" s="1"/>
      <c r="AD22" s="1"/>
      <c r="AE22" s="1"/>
      <c r="AF22" s="1"/>
      <c r="AG22" s="1"/>
    </row>
    <row r="23" spans="1:33" x14ac:dyDescent="0.2">
      <c r="A23" s="165"/>
      <c r="B23" s="1259" t="s">
        <v>3235</v>
      </c>
      <c r="C23" s="1133" t="s">
        <v>3228</v>
      </c>
      <c r="D23" s="13"/>
      <c r="E23" s="1133"/>
      <c r="F23" s="1133">
        <v>48.6</v>
      </c>
      <c r="G23" s="210">
        <f t="shared" ref="G23:I23" si="26">L23/$F23-1</f>
        <v>0.15226337448559657</v>
      </c>
      <c r="H23" s="3">
        <f t="shared" si="26"/>
        <v>0.13168724279835398</v>
      </c>
      <c r="I23" s="3">
        <f t="shared" si="26"/>
        <v>0.11111111111111116</v>
      </c>
      <c r="J23" s="483"/>
      <c r="K23" s="1133"/>
      <c r="L23" s="1132">
        <v>56</v>
      </c>
      <c r="M23" s="1133">
        <v>55</v>
      </c>
      <c r="N23" s="1133">
        <v>54</v>
      </c>
      <c r="O23" s="166"/>
      <c r="P23" s="1133"/>
      <c r="Q23" s="546">
        <f t="shared" ref="Q23:S23" si="27">IF(L23="","",CEILING(L23*1.01,0.5))</f>
        <v>57</v>
      </c>
      <c r="R23" s="122">
        <f t="shared" si="27"/>
        <v>56</v>
      </c>
      <c r="S23" s="122">
        <f t="shared" si="27"/>
        <v>55</v>
      </c>
      <c r="T23" s="166" t="str">
        <f t="shared" si="20"/>
        <v/>
      </c>
      <c r="U23" s="1"/>
      <c r="V23" s="1"/>
      <c r="W23" s="1133" t="s">
        <v>3236</v>
      </c>
      <c r="X23" s="28">
        <v>0.45</v>
      </c>
      <c r="Y23" s="1"/>
      <c r="Z23" s="1" t="s">
        <v>3236</v>
      </c>
      <c r="AA23" s="1">
        <v>0.25</v>
      </c>
      <c r="AB23" s="1"/>
      <c r="AC23" s="1"/>
      <c r="AD23" s="1"/>
      <c r="AE23" s="1"/>
      <c r="AF23" s="1"/>
      <c r="AG23" s="1"/>
    </row>
    <row r="24" spans="1:33" x14ac:dyDescent="0.2">
      <c r="A24" s="165"/>
      <c r="B24" s="1188"/>
      <c r="C24" s="1133" t="s">
        <v>3229</v>
      </c>
      <c r="D24" s="1133"/>
      <c r="E24" s="1133"/>
      <c r="F24" s="1133">
        <v>57.25</v>
      </c>
      <c r="G24" s="210">
        <f t="shared" ref="G24:I24" si="28">L24/$F24-1</f>
        <v>0.13537117903930129</v>
      </c>
      <c r="H24" s="3">
        <f t="shared" si="28"/>
        <v>0.10043668122270732</v>
      </c>
      <c r="I24" s="3">
        <f t="shared" si="28"/>
        <v>9.1703056768559055E-2</v>
      </c>
      <c r="J24" s="483"/>
      <c r="K24" s="1133"/>
      <c r="L24" s="1132">
        <v>65</v>
      </c>
      <c r="M24" s="1133">
        <v>63</v>
      </c>
      <c r="N24" s="1133">
        <v>62.5</v>
      </c>
      <c r="O24" s="166"/>
      <c r="P24" s="1133"/>
      <c r="Q24" s="546">
        <f t="shared" ref="Q24:S24" si="29">IF(L24="","",CEILING(L24*1.01,0.5))</f>
        <v>66</v>
      </c>
      <c r="R24" s="122">
        <f t="shared" si="29"/>
        <v>64</v>
      </c>
      <c r="S24" s="122">
        <f t="shared" si="29"/>
        <v>63.5</v>
      </c>
      <c r="T24" s="166" t="str">
        <f t="shared" si="20"/>
        <v/>
      </c>
      <c r="U24" s="1"/>
      <c r="V24" s="1"/>
      <c r="W24" s="1133" t="s">
        <v>3237</v>
      </c>
      <c r="X24" s="28">
        <v>0</v>
      </c>
      <c r="Y24" s="1"/>
      <c r="Z24" s="1"/>
      <c r="AA24" s="1">
        <f>SUM(AA21:AA23)</f>
        <v>3.9</v>
      </c>
      <c r="AB24" s="1"/>
      <c r="AC24" s="1"/>
      <c r="AD24" s="1"/>
      <c r="AE24" s="1"/>
      <c r="AF24" s="1"/>
      <c r="AG24" s="1"/>
    </row>
    <row r="25" spans="1:33" ht="15.75" customHeight="1" x14ac:dyDescent="0.2">
      <c r="A25" s="165"/>
      <c r="B25" s="1188"/>
      <c r="C25" s="1133" t="s">
        <v>3230</v>
      </c>
      <c r="D25" s="1133"/>
      <c r="E25" s="1133"/>
      <c r="F25" s="1133">
        <v>66.900000000000006</v>
      </c>
      <c r="G25" s="210">
        <f t="shared" ref="G25:I25" si="30">L25/$F25-1</f>
        <v>0.13602391629297439</v>
      </c>
      <c r="H25" s="3">
        <f t="shared" si="30"/>
        <v>-1</v>
      </c>
      <c r="I25" s="3">
        <f t="shared" si="30"/>
        <v>-1</v>
      </c>
      <c r="J25" s="483"/>
      <c r="K25" s="1133"/>
      <c r="L25" s="1132">
        <v>76</v>
      </c>
      <c r="M25" s="1133"/>
      <c r="N25" s="1133"/>
      <c r="O25" s="166"/>
      <c r="P25" s="1133"/>
      <c r="Q25" s="546">
        <f t="shared" ref="Q25:S25" si="31">IF(L25="","",CEILING(L25*1.01,0.5))</f>
        <v>77</v>
      </c>
      <c r="R25" s="122" t="str">
        <f t="shared" si="31"/>
        <v/>
      </c>
      <c r="S25" s="122" t="str">
        <f t="shared" si="31"/>
        <v/>
      </c>
      <c r="T25" s="166" t="str">
        <f t="shared" si="20"/>
        <v/>
      </c>
      <c r="U25" s="1"/>
      <c r="V25" s="1"/>
      <c r="W25" s="1133" t="s">
        <v>3234</v>
      </c>
      <c r="X25" s="28">
        <v>1</v>
      </c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.75" customHeight="1" x14ac:dyDescent="0.2">
      <c r="A26" s="165"/>
      <c r="B26" s="4"/>
      <c r="C26" s="1"/>
      <c r="D26" s="13"/>
      <c r="E26" s="1133"/>
      <c r="F26" s="14"/>
      <c r="G26" s="545"/>
      <c r="H26" s="15"/>
      <c r="I26" s="15"/>
      <c r="J26" s="483"/>
      <c r="K26" s="1133"/>
      <c r="L26" s="1132"/>
      <c r="M26" s="1133"/>
      <c r="N26" s="1133"/>
      <c r="O26" s="166"/>
      <c r="P26" s="1133"/>
      <c r="Q26" s="546" t="str">
        <f t="shared" ref="Q26:S26" si="32">IF(L26="","",CEILING(L26*1.01,0.5))</f>
        <v/>
      </c>
      <c r="R26" s="122" t="str">
        <f t="shared" si="32"/>
        <v/>
      </c>
      <c r="S26" s="122" t="str">
        <f t="shared" si="32"/>
        <v/>
      </c>
      <c r="T26" s="166" t="str">
        <f t="shared" si="20"/>
        <v/>
      </c>
      <c r="U26" s="1"/>
      <c r="V26" s="1"/>
      <c r="W26" s="1133"/>
      <c r="X26" s="28">
        <f>SUM(X21:X25)</f>
        <v>4.99</v>
      </c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.75" customHeight="1" x14ac:dyDescent="0.2">
      <c r="A27" s="171"/>
      <c r="B27" s="1260" t="s">
        <v>3238</v>
      </c>
      <c r="C27" s="1150" t="s">
        <v>3228</v>
      </c>
      <c r="D27" s="44"/>
      <c r="E27" s="1150"/>
      <c r="F27" s="133">
        <v>54.75</v>
      </c>
      <c r="G27" s="216">
        <f t="shared" ref="G27:I27" si="33">L27/$F27-1</f>
        <v>0.15068493150684925</v>
      </c>
      <c r="H27" s="6">
        <f t="shared" si="33"/>
        <v>0.11415525114155245</v>
      </c>
      <c r="I27" s="6">
        <f t="shared" si="33"/>
        <v>9.5890410958904049E-2</v>
      </c>
      <c r="J27" s="494"/>
      <c r="K27" s="1150"/>
      <c r="L27" s="1122">
        <v>63</v>
      </c>
      <c r="M27" s="1150">
        <v>61</v>
      </c>
      <c r="N27" s="1150">
        <v>60</v>
      </c>
      <c r="O27" s="1045"/>
      <c r="P27" s="1150"/>
      <c r="Q27" s="546">
        <f t="shared" ref="Q27:S27" si="34">IF(L27="","",CEILING(L27*1.01,0.5))</f>
        <v>64</v>
      </c>
      <c r="R27" s="122">
        <f t="shared" si="34"/>
        <v>62</v>
      </c>
      <c r="S27" s="122">
        <f t="shared" si="34"/>
        <v>61</v>
      </c>
      <c r="T27" s="1045" t="str">
        <f t="shared" si="20"/>
        <v/>
      </c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</row>
    <row r="28" spans="1:33" ht="15.75" customHeight="1" x14ac:dyDescent="0.2">
      <c r="A28" s="171"/>
      <c r="B28" s="1188"/>
      <c r="C28" s="1150" t="s">
        <v>3229</v>
      </c>
      <c r="D28" s="44"/>
      <c r="E28" s="1150"/>
      <c r="F28" s="133">
        <v>64.75</v>
      </c>
      <c r="G28" s="216">
        <f t="shared" ref="G28:I28" si="35">L28/$F28-1</f>
        <v>0.14285714285714279</v>
      </c>
      <c r="H28" s="6">
        <f t="shared" si="35"/>
        <v>0.11196911196911197</v>
      </c>
      <c r="I28" s="6">
        <f t="shared" si="35"/>
        <v>9.6525096525096554E-2</v>
      </c>
      <c r="J28" s="494"/>
      <c r="K28" s="1150"/>
      <c r="L28" s="1122">
        <v>74</v>
      </c>
      <c r="M28" s="1150">
        <v>72</v>
      </c>
      <c r="N28" s="1150">
        <v>71</v>
      </c>
      <c r="O28" s="1045"/>
      <c r="P28" s="1150"/>
      <c r="Q28" s="546">
        <f t="shared" ref="Q28:S28" si="36">IF(L28="","",CEILING(L28*1.01,0.5))</f>
        <v>75</v>
      </c>
      <c r="R28" s="122">
        <f t="shared" si="36"/>
        <v>73</v>
      </c>
      <c r="S28" s="122">
        <f t="shared" si="36"/>
        <v>72</v>
      </c>
      <c r="T28" s="1045" t="str">
        <f t="shared" si="20"/>
        <v/>
      </c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</row>
    <row r="29" spans="1:33" ht="15.75" customHeight="1" x14ac:dyDescent="0.2">
      <c r="A29" s="171"/>
      <c r="B29" s="1188"/>
      <c r="C29" s="1150" t="s">
        <v>3230</v>
      </c>
      <c r="D29" s="44"/>
      <c r="E29" s="1150"/>
      <c r="F29" s="133">
        <v>75.599999999999994</v>
      </c>
      <c r="G29" s="216">
        <f t="shared" ref="G29:I29" si="37">L29/$F29-1</f>
        <v>0.12433862433862441</v>
      </c>
      <c r="H29" s="6">
        <f t="shared" si="37"/>
        <v>9.7883597883597906E-2</v>
      </c>
      <c r="I29" s="6">
        <f t="shared" si="37"/>
        <v>-1</v>
      </c>
      <c r="J29" s="494"/>
      <c r="K29" s="1150"/>
      <c r="L29" s="1122">
        <v>85</v>
      </c>
      <c r="M29" s="1150">
        <v>83</v>
      </c>
      <c r="N29" s="1150"/>
      <c r="O29" s="1045"/>
      <c r="P29" s="1150"/>
      <c r="Q29" s="546">
        <f t="shared" ref="Q29:S29" si="38">IF(L29="","",CEILING(L29*1.01,0.5))</f>
        <v>86</v>
      </c>
      <c r="R29" s="122">
        <f t="shared" si="38"/>
        <v>84</v>
      </c>
      <c r="S29" s="122" t="str">
        <f t="shared" si="38"/>
        <v/>
      </c>
      <c r="T29" s="1045" t="str">
        <f t="shared" si="20"/>
        <v/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</row>
    <row r="30" spans="1:33" ht="15.75" customHeight="1" x14ac:dyDescent="0.2">
      <c r="A30" s="165"/>
      <c r="B30" s="4"/>
      <c r="C30" s="1"/>
      <c r="D30" s="13"/>
      <c r="E30" s="1133"/>
      <c r="F30" s="14"/>
      <c r="G30" s="545"/>
      <c r="H30" s="15"/>
      <c r="I30" s="15"/>
      <c r="J30" s="483"/>
      <c r="K30" s="1133"/>
      <c r="L30" s="1132"/>
      <c r="M30" s="1133"/>
      <c r="N30" s="1133"/>
      <c r="O30" s="166"/>
      <c r="P30" s="1133"/>
      <c r="Q30" s="546" t="str">
        <f t="shared" ref="Q30:S30" si="39">IF(L30="","",CEILING(L30*1.01,0.5))</f>
        <v/>
      </c>
      <c r="R30" s="122" t="str">
        <f t="shared" si="39"/>
        <v/>
      </c>
      <c r="S30" s="122" t="str">
        <f t="shared" si="39"/>
        <v/>
      </c>
      <c r="T30" s="166" t="str">
        <f t="shared" si="20"/>
        <v/>
      </c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.75" customHeight="1" x14ac:dyDescent="0.2">
      <c r="A31" s="165"/>
      <c r="B31" s="4" t="s">
        <v>3239</v>
      </c>
      <c r="C31" s="1133" t="s">
        <v>3240</v>
      </c>
      <c r="D31" s="13"/>
      <c r="E31" s="14"/>
      <c r="F31" s="14">
        <v>33.35</v>
      </c>
      <c r="G31" s="210">
        <f t="shared" ref="G31:I31" si="40">L31/$F31-1</f>
        <v>0.18440779610194902</v>
      </c>
      <c r="H31" s="3">
        <f t="shared" si="40"/>
        <v>0.13943028485757125</v>
      </c>
      <c r="I31" s="3">
        <f t="shared" si="40"/>
        <v>0.12443778110944526</v>
      </c>
      <c r="J31" s="483"/>
      <c r="K31" s="1133"/>
      <c r="L31" s="1132">
        <v>39.5</v>
      </c>
      <c r="M31" s="1133">
        <v>38</v>
      </c>
      <c r="N31" s="1133">
        <v>37.5</v>
      </c>
      <c r="O31" s="166"/>
      <c r="P31" s="1133"/>
      <c r="Q31" s="546">
        <f t="shared" ref="Q31:S31" si="41">IF(L31="","",CEILING(L31*1.01,0.5))</f>
        <v>40</v>
      </c>
      <c r="R31" s="122">
        <f t="shared" si="41"/>
        <v>38.5</v>
      </c>
      <c r="S31" s="122">
        <f t="shared" si="41"/>
        <v>38</v>
      </c>
      <c r="T31" s="166" t="str">
        <f t="shared" si="20"/>
        <v/>
      </c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.75" customHeight="1" x14ac:dyDescent="0.2">
      <c r="A32" s="165"/>
      <c r="B32" s="4" t="s">
        <v>3241</v>
      </c>
      <c r="C32" s="1133" t="s">
        <v>3240</v>
      </c>
      <c r="D32" s="13"/>
      <c r="E32" s="14"/>
      <c r="F32" s="14">
        <v>37.200000000000003</v>
      </c>
      <c r="G32" s="210">
        <f t="shared" ref="G32:I32" si="42">L32/$F32-1</f>
        <v>0.18279569892473102</v>
      </c>
      <c r="H32" s="3">
        <f t="shared" si="42"/>
        <v>0.14247311827956977</v>
      </c>
      <c r="I32" s="3">
        <f t="shared" si="42"/>
        <v>0.12903225806451601</v>
      </c>
      <c r="J32" s="483"/>
      <c r="K32" s="1133"/>
      <c r="L32" s="1132">
        <v>44</v>
      </c>
      <c r="M32" s="1133">
        <v>42.5</v>
      </c>
      <c r="N32" s="1133">
        <v>42</v>
      </c>
      <c r="O32" s="166"/>
      <c r="P32" s="1133"/>
      <c r="Q32" s="546">
        <f t="shared" ref="Q32:S32" si="43">IF(L32="","",CEILING(L32*1.01,0.5))</f>
        <v>44.5</v>
      </c>
      <c r="R32" s="122">
        <f t="shared" si="43"/>
        <v>43</v>
      </c>
      <c r="S32" s="122">
        <f t="shared" si="43"/>
        <v>42.5</v>
      </c>
      <c r="T32" s="166" t="str">
        <f t="shared" si="20"/>
        <v/>
      </c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s="578" customFormat="1" ht="15.75" customHeight="1" x14ac:dyDescent="0.2">
      <c r="A33" s="171"/>
      <c r="B33" s="40" t="s">
        <v>3242</v>
      </c>
      <c r="C33" s="1150" t="s">
        <v>3240</v>
      </c>
      <c r="D33" s="44"/>
      <c r="E33" s="133"/>
      <c r="F33" s="133">
        <v>39.9</v>
      </c>
      <c r="G33" s="216">
        <f t="shared" ref="G33:I33" si="44">L33/$F33-1</f>
        <v>0.20300751879699241</v>
      </c>
      <c r="H33" s="6">
        <f t="shared" si="44"/>
        <v>0.17794486215538852</v>
      </c>
      <c r="I33" s="6">
        <f t="shared" si="44"/>
        <v>0.1528822055137844</v>
      </c>
      <c r="J33" s="494"/>
      <c r="K33" s="1150"/>
      <c r="L33" s="1122">
        <v>48</v>
      </c>
      <c r="M33" s="1150">
        <v>47</v>
      </c>
      <c r="N33" s="1150">
        <v>46</v>
      </c>
      <c r="O33" s="1045"/>
      <c r="P33" s="1150"/>
      <c r="Q33" s="492">
        <f t="shared" ref="Q33:S33" si="45">IF(L33="","",CEILING(L33*1.01,0.5))</f>
        <v>48.5</v>
      </c>
      <c r="R33" s="107">
        <f t="shared" si="45"/>
        <v>47.5</v>
      </c>
      <c r="S33" s="107">
        <f t="shared" si="45"/>
        <v>46.5</v>
      </c>
      <c r="T33" s="1045" t="str">
        <f t="shared" si="20"/>
        <v/>
      </c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</row>
    <row r="34" spans="1:33" ht="15.75" customHeight="1" x14ac:dyDescent="0.2">
      <c r="A34" s="165"/>
      <c r="B34" s="10"/>
      <c r="C34" s="1130"/>
      <c r="D34" s="43"/>
      <c r="E34" s="125"/>
      <c r="F34" s="125"/>
      <c r="G34" s="544"/>
      <c r="H34" s="36"/>
      <c r="I34" s="36"/>
      <c r="J34" s="495"/>
      <c r="K34" s="1130"/>
      <c r="L34" s="1129"/>
      <c r="M34" s="1130"/>
      <c r="N34" s="1130"/>
      <c r="O34" s="1154"/>
      <c r="P34" s="1130"/>
      <c r="Q34" s="491" t="str">
        <f t="shared" ref="Q34:S34" si="46">IF(L34="","",CEILING(L34*1.01,0.5))</f>
        <v/>
      </c>
      <c r="R34" s="88" t="str">
        <f t="shared" si="46"/>
        <v/>
      </c>
      <c r="S34" s="88" t="str">
        <f t="shared" si="46"/>
        <v/>
      </c>
      <c r="T34" s="1154" t="str">
        <f t="shared" si="20"/>
        <v/>
      </c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s="577" customFormat="1" ht="15.75" customHeight="1" x14ac:dyDescent="0.2">
      <c r="A35" s="175"/>
      <c r="B35" s="10" t="s">
        <v>3243</v>
      </c>
      <c r="C35" s="1130" t="s">
        <v>3244</v>
      </c>
      <c r="D35" s="43"/>
      <c r="E35" s="1130"/>
      <c r="F35" s="1130">
        <v>31</v>
      </c>
      <c r="G35" s="213">
        <f t="shared" ref="G35:I35" si="47">L35/$F35-1</f>
        <v>0.35483870967741926</v>
      </c>
      <c r="H35" s="9">
        <f t="shared" si="47"/>
        <v>0.25806451612903225</v>
      </c>
      <c r="I35" s="9">
        <f t="shared" si="47"/>
        <v>0.22580645161290325</v>
      </c>
      <c r="J35" s="495"/>
      <c r="K35" s="1130"/>
      <c r="L35" s="1129">
        <v>42</v>
      </c>
      <c r="M35" s="1130">
        <v>39</v>
      </c>
      <c r="N35" s="1130">
        <v>38</v>
      </c>
      <c r="O35" s="1154"/>
      <c r="P35" s="1130"/>
      <c r="Q35" s="491">
        <f t="shared" ref="Q35:S35" si="48">IF(L35="","",CEILING(L35*1.01,0.5))</f>
        <v>42.5</v>
      </c>
      <c r="R35" s="88">
        <f t="shared" si="48"/>
        <v>39.5</v>
      </c>
      <c r="S35" s="88">
        <f t="shared" si="48"/>
        <v>38.5</v>
      </c>
      <c r="T35" s="1154" t="str">
        <f t="shared" si="20"/>
        <v/>
      </c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</row>
    <row r="36" spans="1:33" s="577" customFormat="1" ht="15.75" customHeight="1" x14ac:dyDescent="0.2">
      <c r="A36" s="175"/>
      <c r="B36" s="10"/>
      <c r="C36" s="1130"/>
      <c r="D36" s="43"/>
      <c r="E36" s="1130"/>
      <c r="F36" s="1130"/>
      <c r="G36" s="213"/>
      <c r="H36" s="9"/>
      <c r="I36" s="9"/>
      <c r="J36" s="495"/>
      <c r="K36" s="1130"/>
      <c r="L36" s="1129"/>
      <c r="M36" s="1130"/>
      <c r="N36" s="1130"/>
      <c r="O36" s="1154"/>
      <c r="P36" s="1130"/>
      <c r="Q36" s="491"/>
      <c r="R36" s="88"/>
      <c r="S36" s="88"/>
      <c r="T36" s="1154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</row>
    <row r="37" spans="1:33" s="577" customFormat="1" ht="15.75" customHeight="1" x14ac:dyDescent="0.2">
      <c r="A37" s="175"/>
      <c r="B37" s="10" t="s">
        <v>3220</v>
      </c>
      <c r="C37" s="1130" t="s">
        <v>3245</v>
      </c>
      <c r="D37" s="43"/>
      <c r="E37" s="1130"/>
      <c r="F37" s="1130">
        <v>38.5</v>
      </c>
      <c r="G37" s="213"/>
      <c r="H37" s="9"/>
      <c r="I37" s="9"/>
      <c r="J37" s="495"/>
      <c r="K37" s="1130"/>
      <c r="L37" s="1129">
        <v>48</v>
      </c>
      <c r="M37" s="1130">
        <v>46</v>
      </c>
      <c r="N37" s="1130">
        <v>45</v>
      </c>
      <c r="O37" s="1154"/>
      <c r="P37" s="1130"/>
      <c r="Q37" s="491"/>
      <c r="R37" s="88"/>
      <c r="S37" s="88"/>
      <c r="T37" s="1154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</row>
    <row r="38" spans="1:33" s="577" customFormat="1" ht="15.75" customHeight="1" x14ac:dyDescent="0.2">
      <c r="A38" s="175"/>
      <c r="B38" s="10" t="s">
        <v>3246</v>
      </c>
      <c r="C38" s="1130" t="s">
        <v>3247</v>
      </c>
      <c r="D38" s="43"/>
      <c r="E38" s="1130"/>
      <c r="F38" s="1130">
        <v>53.5</v>
      </c>
      <c r="G38" s="213"/>
      <c r="H38" s="9"/>
      <c r="I38" s="9"/>
      <c r="J38" s="495"/>
      <c r="K38" s="1130"/>
      <c r="L38" s="1129">
        <v>62</v>
      </c>
      <c r="M38" s="1130">
        <v>60</v>
      </c>
      <c r="N38" s="1130">
        <v>59</v>
      </c>
      <c r="O38" s="1154"/>
      <c r="P38" s="1130"/>
      <c r="Q38" s="491"/>
      <c r="R38" s="88"/>
      <c r="S38" s="88"/>
      <c r="T38" s="1154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</row>
    <row r="39" spans="1:33" ht="15.75" customHeight="1" x14ac:dyDescent="0.2">
      <c r="A39" s="171"/>
      <c r="B39" s="40"/>
      <c r="C39" s="1150"/>
      <c r="D39" s="44"/>
      <c r="E39" s="1150"/>
      <c r="F39" s="1150"/>
      <c r="G39" s="216"/>
      <c r="H39" s="6"/>
      <c r="I39" s="6"/>
      <c r="J39" s="494"/>
      <c r="K39" s="1150"/>
      <c r="L39" s="1122"/>
      <c r="M39" s="1150"/>
      <c r="N39" s="1150"/>
      <c r="O39" s="1045"/>
      <c r="P39" s="1150"/>
      <c r="Q39" s="492"/>
      <c r="R39" s="107"/>
      <c r="S39" s="107"/>
      <c r="T39" s="104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</row>
    <row r="40" spans="1:33" ht="15.75" customHeight="1" x14ac:dyDescent="0.2">
      <c r="A40" s="165"/>
      <c r="B40" s="4" t="s">
        <v>3248</v>
      </c>
      <c r="C40" s="1" t="s">
        <v>3240</v>
      </c>
      <c r="D40" s="13"/>
      <c r="E40" s="1133"/>
      <c r="F40" s="1133">
        <v>37.799999999999997</v>
      </c>
      <c r="G40" s="216">
        <f t="shared" ref="G40" si="49">L40/$F40-1</f>
        <v>0.19047619047619047</v>
      </c>
      <c r="H40" s="6">
        <f t="shared" ref="H40" si="50">M40/$F40-1</f>
        <v>0.15079365079365092</v>
      </c>
      <c r="I40" s="6">
        <f t="shared" ref="I40" si="51">N40/$F40-1</f>
        <v>0.13756613756613767</v>
      </c>
      <c r="J40" s="483"/>
      <c r="K40" s="1133"/>
      <c r="L40" s="1132">
        <v>45</v>
      </c>
      <c r="M40" s="1133">
        <v>43.5</v>
      </c>
      <c r="N40" s="1133">
        <v>43</v>
      </c>
      <c r="O40" s="166"/>
      <c r="P40" s="1133"/>
      <c r="Q40" s="546">
        <f t="shared" ref="Q40:S40" si="52">IF(L40="","",CEILING(L40*1.01,0.5))</f>
        <v>45.5</v>
      </c>
      <c r="R40" s="122">
        <f t="shared" si="52"/>
        <v>44</v>
      </c>
      <c r="S40" s="122">
        <f t="shared" si="52"/>
        <v>43.5</v>
      </c>
      <c r="T40" s="166" t="str">
        <f t="shared" ref="T40:T44" si="53">IF(O40="","",CEILING(O40*1.02,0.5))</f>
        <v/>
      </c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s="577" customFormat="1" ht="15.75" customHeight="1" x14ac:dyDescent="0.2">
      <c r="A41" s="175"/>
      <c r="B41" s="10" t="s">
        <v>3249</v>
      </c>
      <c r="C41" s="1130" t="s">
        <v>3240</v>
      </c>
      <c r="D41" s="43"/>
      <c r="E41" s="1130"/>
      <c r="F41" s="1130">
        <v>40.6</v>
      </c>
      <c r="G41" s="213">
        <f t="shared" ref="G41:I41" si="54">L41/$F41-1</f>
        <v>0.18226600985221664</v>
      </c>
      <c r="H41" s="9">
        <f t="shared" si="54"/>
        <v>0.14532019704433496</v>
      </c>
      <c r="I41" s="9">
        <f t="shared" si="54"/>
        <v>0.13300492610837433</v>
      </c>
      <c r="J41" s="495"/>
      <c r="K41" s="1130"/>
      <c r="L41" s="1129">
        <v>48</v>
      </c>
      <c r="M41" s="1130">
        <v>46.5</v>
      </c>
      <c r="N41" s="1130">
        <v>46</v>
      </c>
      <c r="O41" s="1154"/>
      <c r="P41" s="1130"/>
      <c r="Q41" s="491">
        <f t="shared" ref="Q41:S41" si="55">IF(L41="","",CEILING(L41*1.01,0.5))</f>
        <v>48.5</v>
      </c>
      <c r="R41" s="88">
        <f t="shared" si="55"/>
        <v>47</v>
      </c>
      <c r="S41" s="88">
        <f t="shared" si="55"/>
        <v>46.5</v>
      </c>
      <c r="T41" s="1154" t="str">
        <f t="shared" si="53"/>
        <v/>
      </c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</row>
    <row r="42" spans="1:33" ht="15.75" customHeight="1" x14ac:dyDescent="0.2">
      <c r="A42" s="165"/>
      <c r="B42" s="4"/>
      <c r="C42" s="1"/>
      <c r="D42" s="13"/>
      <c r="E42" s="1133"/>
      <c r="F42" s="14"/>
      <c r="G42" s="545"/>
      <c r="H42" s="15"/>
      <c r="I42" s="15"/>
      <c r="J42" s="483"/>
      <c r="K42" s="1133"/>
      <c r="L42" s="1132"/>
      <c r="M42" s="1133"/>
      <c r="N42" s="1133"/>
      <c r="O42" s="166"/>
      <c r="P42" s="1133"/>
      <c r="Q42" s="546" t="str">
        <f t="shared" ref="Q42:S42" si="56">IF(L42="","",CEILING(L42*1.01,0.5))</f>
        <v/>
      </c>
      <c r="R42" s="122" t="str">
        <f t="shared" si="56"/>
        <v/>
      </c>
      <c r="S42" s="122" t="str">
        <f t="shared" si="56"/>
        <v/>
      </c>
      <c r="T42" s="166" t="str">
        <f t="shared" si="53"/>
        <v/>
      </c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5.75" customHeight="1" x14ac:dyDescent="0.2">
      <c r="A43" s="165"/>
      <c r="B43" s="4" t="s">
        <v>3250</v>
      </c>
      <c r="C43" s="1133" t="s">
        <v>3251</v>
      </c>
      <c r="D43" s="13"/>
      <c r="E43" s="1133"/>
      <c r="F43" s="14">
        <v>47.25</v>
      </c>
      <c r="G43" s="210">
        <f t="shared" ref="G43:I43" si="57">L43/$F43-1</f>
        <v>0.24867724867724861</v>
      </c>
      <c r="H43" s="3">
        <f t="shared" si="57"/>
        <v>0.20634920634920628</v>
      </c>
      <c r="I43" s="3">
        <f t="shared" si="57"/>
        <v>0.18518518518518512</v>
      </c>
      <c r="J43" s="483"/>
      <c r="K43" s="1133"/>
      <c r="L43" s="1132">
        <v>59</v>
      </c>
      <c r="M43" s="1133">
        <v>57</v>
      </c>
      <c r="N43" s="1133">
        <v>56</v>
      </c>
      <c r="O43" s="166"/>
      <c r="P43" s="1133"/>
      <c r="Q43" s="546">
        <f t="shared" ref="Q43:S43" si="58">IF(L43="","",CEILING(L43*1.01,0.5))</f>
        <v>60</v>
      </c>
      <c r="R43" s="122">
        <f t="shared" si="58"/>
        <v>58</v>
      </c>
      <c r="S43" s="122">
        <f t="shared" si="58"/>
        <v>57</v>
      </c>
      <c r="T43" s="166" t="str">
        <f t="shared" si="53"/>
        <v/>
      </c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5.75" customHeight="1" x14ac:dyDescent="0.2">
      <c r="A44" s="165"/>
      <c r="B44" s="4"/>
      <c r="C44" s="1133" t="s">
        <v>3228</v>
      </c>
      <c r="D44" s="13"/>
      <c r="E44" s="1133"/>
      <c r="F44" s="14">
        <v>59</v>
      </c>
      <c r="G44" s="210">
        <f t="shared" ref="G44:I44" si="59">L44/$F44-1</f>
        <v>0.22033898305084754</v>
      </c>
      <c r="H44" s="3">
        <f t="shared" si="59"/>
        <v>0.18644067796610164</v>
      </c>
      <c r="I44" s="3">
        <f t="shared" si="59"/>
        <v>-1</v>
      </c>
      <c r="J44" s="483"/>
      <c r="K44" s="1133"/>
      <c r="L44" s="1132">
        <v>72</v>
      </c>
      <c r="M44" s="1133">
        <v>70</v>
      </c>
      <c r="N44" s="1133"/>
      <c r="O44" s="166"/>
      <c r="P44" s="18"/>
      <c r="Q44" s="546">
        <f t="shared" ref="Q44:S44" si="60">IF(L44="","",CEILING(L44*1.01,0.5))</f>
        <v>73</v>
      </c>
      <c r="R44" s="122">
        <f t="shared" si="60"/>
        <v>71</v>
      </c>
      <c r="S44" s="122" t="str">
        <f t="shared" si="60"/>
        <v/>
      </c>
      <c r="T44" s="166" t="str">
        <f t="shared" si="53"/>
        <v/>
      </c>
      <c r="U44" s="22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5.75" customHeight="1" x14ac:dyDescent="0.2">
      <c r="A45" s="165"/>
      <c r="B45" s="4"/>
      <c r="C45" s="1133"/>
      <c r="D45" s="13"/>
      <c r="E45" s="1133"/>
      <c r="F45" s="14"/>
      <c r="G45" s="545"/>
      <c r="H45" s="15"/>
      <c r="I45" s="15"/>
      <c r="J45" s="483"/>
      <c r="K45" s="1133"/>
      <c r="L45" s="1132"/>
      <c r="M45" s="1133"/>
      <c r="N45" s="1133"/>
      <c r="O45" s="166"/>
      <c r="P45" s="18"/>
      <c r="Q45" s="546" t="str">
        <f t="shared" ref="Q45:S45" si="61">IF(L45="","",CEILING(L45*1.01,0.5))</f>
        <v/>
      </c>
      <c r="R45" s="122" t="str">
        <f t="shared" si="61"/>
        <v/>
      </c>
      <c r="S45" s="122" t="str">
        <f t="shared" si="61"/>
        <v/>
      </c>
      <c r="T45" s="166"/>
      <c r="U45" s="22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5.75" customHeight="1" x14ac:dyDescent="0.2">
      <c r="A46" s="171"/>
      <c r="B46" s="40" t="s">
        <v>3252</v>
      </c>
      <c r="C46" s="1150" t="s">
        <v>3228</v>
      </c>
      <c r="D46" s="44"/>
      <c r="E46" s="1150"/>
      <c r="F46" s="133">
        <v>57</v>
      </c>
      <c r="G46" s="216">
        <f t="shared" ref="G46:I46" si="62">L46/$F46-1</f>
        <v>0.19298245614035081</v>
      </c>
      <c r="H46" s="6">
        <f t="shared" si="62"/>
        <v>0.14035087719298245</v>
      </c>
      <c r="I46" s="6">
        <f t="shared" si="62"/>
        <v>0.12280701754385959</v>
      </c>
      <c r="J46" s="494"/>
      <c r="K46" s="1150"/>
      <c r="L46" s="1122">
        <v>68</v>
      </c>
      <c r="M46" s="1150">
        <v>65</v>
      </c>
      <c r="N46" s="1150">
        <v>64</v>
      </c>
      <c r="O46" s="1045"/>
      <c r="P46" s="7"/>
      <c r="Q46" s="492">
        <f t="shared" ref="Q46:S46" si="63">IF(L46="","",CEILING(L46*1.01,0.5))</f>
        <v>69</v>
      </c>
      <c r="R46" s="107">
        <f t="shared" si="63"/>
        <v>66</v>
      </c>
      <c r="S46" s="107">
        <f t="shared" si="63"/>
        <v>65</v>
      </c>
      <c r="T46" s="1045" t="str">
        <f>IF(O46="","",CEILING(O46*1.02,0.5))</f>
        <v/>
      </c>
      <c r="U46" s="48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</row>
    <row r="47" spans="1:33" ht="15.75" customHeight="1" x14ac:dyDescent="0.2">
      <c r="A47" s="191"/>
      <c r="B47" s="197"/>
      <c r="C47" s="197"/>
      <c r="D47" s="484"/>
      <c r="E47" s="197"/>
      <c r="F47" s="446"/>
      <c r="G47" s="547"/>
      <c r="H47" s="487"/>
      <c r="I47" s="487"/>
      <c r="J47" s="488"/>
      <c r="K47" s="1133"/>
      <c r="L47" s="196"/>
      <c r="M47" s="197"/>
      <c r="N47" s="197"/>
      <c r="O47" s="489"/>
      <c r="P47" s="18"/>
      <c r="Q47" s="196" t="str">
        <f t="shared" ref="Q47:T47" si="64">IF(L47="","",ROUND(L47*1.02,2))</f>
        <v/>
      </c>
      <c r="R47" s="197" t="str">
        <f t="shared" si="64"/>
        <v/>
      </c>
      <c r="S47" s="197" t="str">
        <f t="shared" si="64"/>
        <v/>
      </c>
      <c r="T47" s="489" t="str">
        <f t="shared" si="64"/>
        <v/>
      </c>
      <c r="U47" s="22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5.75" customHeight="1" x14ac:dyDescent="0.2">
      <c r="A48" s="1"/>
      <c r="B48" s="2"/>
      <c r="C48" s="2"/>
      <c r="D48" s="49"/>
      <c r="E48" s="1133"/>
      <c r="F48" s="1133"/>
      <c r="G48" s="1133"/>
      <c r="H48" s="1133"/>
      <c r="I48" s="1133"/>
      <c r="J48" s="1133"/>
      <c r="K48" s="1133"/>
      <c r="L48" s="1133"/>
      <c r="M48" s="1133"/>
      <c r="N48" s="1133"/>
      <c r="O48" s="1133"/>
      <c r="P48" s="1"/>
      <c r="Q48" s="1133"/>
      <c r="R48" s="1133"/>
      <c r="S48" s="1133"/>
      <c r="T48" s="1133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5.75" customHeight="1" x14ac:dyDescent="0.2">
      <c r="A49" s="1"/>
      <c r="B49" s="2"/>
      <c r="C49" s="2"/>
      <c r="D49" s="49"/>
      <c r="E49" s="1133"/>
      <c r="F49" s="1133"/>
      <c r="G49" s="1133"/>
      <c r="H49" s="1133"/>
      <c r="I49" s="1133"/>
      <c r="J49" s="1133"/>
      <c r="K49" s="1133"/>
      <c r="L49" s="1133"/>
      <c r="M49" s="1133"/>
      <c r="N49" s="1133"/>
      <c r="O49" s="1133"/>
      <c r="P49" s="1"/>
      <c r="Q49" s="1133"/>
      <c r="R49" s="1133"/>
      <c r="S49" s="1133"/>
      <c r="T49" s="1133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5.75" customHeight="1" x14ac:dyDescent="0.2">
      <c r="A50" s="1"/>
      <c r="B50" s="4" t="s">
        <v>3253</v>
      </c>
      <c r="C50" s="1"/>
      <c r="D50" s="1" t="s">
        <v>3254</v>
      </c>
      <c r="E50" s="1133"/>
      <c r="F50" s="1133"/>
      <c r="G50" s="1133"/>
      <c r="H50" s="1133"/>
      <c r="I50" s="1133"/>
      <c r="J50" s="1133"/>
      <c r="K50" s="1133"/>
      <c r="L50" s="1187"/>
      <c r="M50" s="1188"/>
      <c r="N50" s="1188"/>
      <c r="O50" s="1188"/>
      <c r="P50" s="1"/>
      <c r="Q50" s="1187"/>
      <c r="R50" s="1188"/>
      <c r="S50" s="1188"/>
      <c r="T50" s="1188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5.75" customHeight="1" x14ac:dyDescent="0.2">
      <c r="A51" s="1"/>
      <c r="B51" s="4" t="s">
        <v>3255</v>
      </c>
      <c r="C51" s="1"/>
      <c r="D51" s="1" t="s">
        <v>3256</v>
      </c>
      <c r="E51" s="1133"/>
      <c r="F51" s="1133"/>
      <c r="G51" s="1133"/>
      <c r="H51" s="1133"/>
      <c r="I51" s="1133"/>
      <c r="J51" s="1133"/>
      <c r="K51" s="1133"/>
      <c r="L51" s="1133"/>
      <c r="M51" s="1133"/>
      <c r="N51" s="1127"/>
      <c r="O51" s="1127"/>
      <c r="P51" s="1"/>
      <c r="Q51" s="1133"/>
      <c r="R51" s="1133"/>
      <c r="S51" s="1127"/>
      <c r="T51" s="1127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5.75" customHeight="1" x14ac:dyDescent="0.2">
      <c r="A52" s="1"/>
      <c r="B52" s="4" t="s">
        <v>3257</v>
      </c>
      <c r="C52" s="1"/>
      <c r="D52" s="1" t="s">
        <v>3256</v>
      </c>
      <c r="E52" s="1133"/>
      <c r="F52" s="1133"/>
      <c r="G52" s="1133"/>
      <c r="H52" s="1133"/>
      <c r="I52" s="1133"/>
      <c r="J52" s="1133"/>
      <c r="K52" s="1133"/>
      <c r="L52" s="1133"/>
      <c r="M52" s="1133"/>
      <c r="N52" s="1133"/>
      <c r="O52" s="1133"/>
      <c r="P52" s="22"/>
      <c r="Q52" s="1133"/>
      <c r="R52" s="1133"/>
      <c r="S52" s="1133"/>
      <c r="T52" s="1133"/>
      <c r="U52" s="22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5.75" customHeight="1" x14ac:dyDescent="0.2">
      <c r="A53" s="1"/>
      <c r="B53" s="1166"/>
      <c r="C53" s="1166"/>
      <c r="D53" s="49"/>
      <c r="E53" s="1133"/>
      <c r="F53" s="1133"/>
      <c r="G53" s="1133"/>
      <c r="H53" s="1133"/>
      <c r="I53" s="1133"/>
      <c r="J53" s="1133"/>
      <c r="K53" s="1133"/>
      <c r="L53" s="1133"/>
      <c r="M53" s="1133"/>
      <c r="N53" s="1133"/>
      <c r="O53" s="1133"/>
      <c r="P53" s="22"/>
      <c r="Q53" s="1133"/>
      <c r="R53" s="1133"/>
      <c r="S53" s="1133"/>
      <c r="T53" s="1133"/>
      <c r="U53" s="22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5.75" customHeight="1" x14ac:dyDescent="0.2">
      <c r="A54" s="1"/>
      <c r="B54" s="1166"/>
      <c r="C54" s="1166"/>
      <c r="D54" s="49"/>
      <c r="E54" s="1133"/>
      <c r="F54" s="1133"/>
      <c r="G54" s="1133"/>
      <c r="H54" s="1133"/>
      <c r="I54" s="1133"/>
      <c r="J54" s="1133"/>
      <c r="K54" s="1133"/>
      <c r="L54" s="1133"/>
      <c r="M54" s="1133"/>
      <c r="N54" s="1133"/>
      <c r="O54" s="1133"/>
      <c r="P54" s="22"/>
      <c r="Q54" s="1133"/>
      <c r="R54" s="1133"/>
      <c r="S54" s="1133"/>
      <c r="T54" s="1133"/>
      <c r="U54" s="22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5.75" customHeight="1" x14ac:dyDescent="0.2">
      <c r="A55" s="1"/>
      <c r="B55" s="1166"/>
      <c r="C55" s="1166"/>
      <c r="D55" s="49"/>
      <c r="E55" s="1133"/>
      <c r="F55" s="1133"/>
      <c r="G55" s="1133"/>
      <c r="H55" s="1133"/>
      <c r="I55" s="1133"/>
      <c r="J55" s="1133"/>
      <c r="K55" s="1133"/>
      <c r="L55" s="1133"/>
      <c r="M55" s="1133"/>
      <c r="N55" s="1133"/>
      <c r="O55" s="1133"/>
      <c r="P55" s="22"/>
      <c r="Q55" s="1133"/>
      <c r="R55" s="1133"/>
      <c r="S55" s="1133"/>
      <c r="T55" s="1133"/>
      <c r="U55" s="22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5.75" customHeight="1" x14ac:dyDescent="0.2">
      <c r="A56" s="1"/>
      <c r="B56" s="1166"/>
      <c r="C56" s="1166">
        <v>370</v>
      </c>
      <c r="D56" s="49" t="s">
        <v>3258</v>
      </c>
      <c r="E56" s="1133"/>
      <c r="F56" s="1133"/>
      <c r="G56" s="1133"/>
      <c r="H56" s="1133"/>
      <c r="I56" s="1133"/>
      <c r="J56" s="1133"/>
      <c r="K56" s="1133"/>
      <c r="L56" s="1133"/>
      <c r="M56" s="1133"/>
      <c r="N56" s="1133"/>
      <c r="O56" s="1133"/>
      <c r="P56" s="22"/>
      <c r="Q56" s="1133"/>
      <c r="R56" s="1133"/>
      <c r="S56" s="1133"/>
      <c r="T56" s="1133"/>
      <c r="U56" s="22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5.75" customHeight="1" x14ac:dyDescent="0.2">
      <c r="A57" s="1"/>
      <c r="B57" s="1166"/>
      <c r="C57" s="1166"/>
      <c r="D57" s="49"/>
      <c r="E57" s="1133"/>
      <c r="F57" s="1133"/>
      <c r="G57" s="1133"/>
      <c r="H57" s="1133"/>
      <c r="I57" s="1133"/>
      <c r="J57" s="1133"/>
      <c r="K57" s="1133"/>
      <c r="L57" s="1133"/>
      <c r="M57" s="1133"/>
      <c r="N57" s="1133"/>
      <c r="O57" s="1133"/>
      <c r="P57" s="22"/>
      <c r="Q57" s="1133"/>
      <c r="R57" s="1133"/>
      <c r="S57" s="1133"/>
      <c r="T57" s="1133"/>
      <c r="U57" s="22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5.75" customHeight="1" x14ac:dyDescent="0.2">
      <c r="A58" s="1"/>
      <c r="B58" s="1166">
        <v>80</v>
      </c>
      <c r="C58" s="1166">
        <f t="shared" ref="C58:C65" si="65">$C$56*B58/1000</f>
        <v>29.6</v>
      </c>
      <c r="D58" s="1166">
        <v>5.5</v>
      </c>
      <c r="E58" s="1133">
        <f t="shared" ref="E58:E65" si="66">C58+D58</f>
        <v>35.1</v>
      </c>
      <c r="F58" s="1133">
        <f t="shared" ref="F58:F65" si="67">E58+3.5</f>
        <v>38.6</v>
      </c>
      <c r="G58" s="1133"/>
      <c r="H58" s="1133"/>
      <c r="I58" s="1133"/>
      <c r="J58" s="1133"/>
      <c r="K58" s="1133"/>
      <c r="L58" s="1133"/>
      <c r="M58" s="1133"/>
      <c r="N58" s="1133"/>
      <c r="O58" s="1133"/>
      <c r="P58" s="22"/>
      <c r="Q58" s="1133"/>
      <c r="R58" s="1133"/>
      <c r="S58" s="1133"/>
      <c r="T58" s="1133"/>
      <c r="U58" s="22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5.75" customHeight="1" x14ac:dyDescent="0.2">
      <c r="A59" s="1"/>
      <c r="B59" s="1166">
        <v>90</v>
      </c>
      <c r="C59" s="1166">
        <f t="shared" si="65"/>
        <v>33.299999999999997</v>
      </c>
      <c r="D59" s="1166">
        <v>5.5</v>
      </c>
      <c r="E59" s="1133">
        <f t="shared" si="66"/>
        <v>38.799999999999997</v>
      </c>
      <c r="F59" s="1133">
        <f t="shared" si="67"/>
        <v>42.3</v>
      </c>
      <c r="G59" s="1133"/>
      <c r="H59" s="1133"/>
      <c r="I59" s="1133"/>
      <c r="J59" s="1133"/>
      <c r="K59" s="1133"/>
      <c r="L59" s="1133"/>
      <c r="M59" s="1133"/>
      <c r="N59" s="1133"/>
      <c r="O59" s="1133"/>
      <c r="P59" s="22"/>
      <c r="Q59" s="1133"/>
      <c r="R59" s="1133"/>
      <c r="S59" s="1133"/>
      <c r="T59" s="1133"/>
      <c r="U59" s="22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5.75" customHeight="1" x14ac:dyDescent="0.2">
      <c r="A60" s="1"/>
      <c r="B60" s="1166">
        <v>95</v>
      </c>
      <c r="C60" s="1166">
        <f t="shared" si="65"/>
        <v>35.15</v>
      </c>
      <c r="D60" s="1166">
        <v>5.5</v>
      </c>
      <c r="E60" s="1133">
        <f t="shared" si="66"/>
        <v>40.65</v>
      </c>
      <c r="F60" s="1133">
        <f t="shared" si="67"/>
        <v>44.15</v>
      </c>
      <c r="G60" s="1133"/>
      <c r="H60" s="1133"/>
      <c r="I60" s="1133"/>
      <c r="J60" s="1133"/>
      <c r="K60" s="1133"/>
      <c r="L60" s="1133"/>
      <c r="M60" s="1133"/>
      <c r="N60" s="1133"/>
      <c r="O60" s="1133"/>
      <c r="P60" s="22"/>
      <c r="Q60" s="1133"/>
      <c r="R60" s="1133"/>
      <c r="S60" s="1133"/>
      <c r="T60" s="1133"/>
      <c r="U60" s="22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5.75" customHeight="1" x14ac:dyDescent="0.2">
      <c r="A61" s="1"/>
      <c r="B61" s="1166">
        <v>100</v>
      </c>
      <c r="C61" s="1166">
        <f t="shared" si="65"/>
        <v>37</v>
      </c>
      <c r="D61" s="1166">
        <v>5.5</v>
      </c>
      <c r="E61" s="1133">
        <f t="shared" si="66"/>
        <v>42.5</v>
      </c>
      <c r="F61" s="1133">
        <f t="shared" si="67"/>
        <v>46</v>
      </c>
      <c r="G61" s="1133"/>
      <c r="H61" s="1133"/>
      <c r="I61" s="1133"/>
      <c r="J61" s="1133"/>
      <c r="K61" s="1133"/>
      <c r="L61" s="1133"/>
      <c r="M61" s="1133"/>
      <c r="N61" s="1133"/>
      <c r="O61" s="1133"/>
      <c r="P61" s="22"/>
      <c r="Q61" s="1133"/>
      <c r="R61" s="1133"/>
      <c r="S61" s="1133"/>
      <c r="T61" s="1133"/>
      <c r="U61" s="22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5.75" customHeight="1" x14ac:dyDescent="0.2">
      <c r="A62" s="1"/>
      <c r="B62" s="1166">
        <v>110</v>
      </c>
      <c r="C62" s="1166">
        <f t="shared" si="65"/>
        <v>40.700000000000003</v>
      </c>
      <c r="D62" s="1166">
        <v>5.5</v>
      </c>
      <c r="E62" s="1133">
        <f t="shared" si="66"/>
        <v>46.2</v>
      </c>
      <c r="F62" s="1133">
        <f t="shared" si="67"/>
        <v>49.7</v>
      </c>
      <c r="G62" s="1133"/>
      <c r="H62" s="1133"/>
      <c r="I62" s="1133"/>
      <c r="J62" s="1133"/>
      <c r="K62" s="1133"/>
      <c r="L62" s="1133"/>
      <c r="M62" s="1133"/>
      <c r="N62" s="1133"/>
      <c r="O62" s="1133"/>
      <c r="P62" s="22"/>
      <c r="Q62" s="1133"/>
      <c r="R62" s="1133"/>
      <c r="S62" s="1133"/>
      <c r="T62" s="1133"/>
      <c r="U62" s="22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5.75" customHeight="1" x14ac:dyDescent="0.2">
      <c r="A63" s="1"/>
      <c r="B63" s="1166">
        <v>115</v>
      </c>
      <c r="C63" s="1166">
        <f t="shared" si="65"/>
        <v>42.55</v>
      </c>
      <c r="D63" s="1166">
        <v>5.5</v>
      </c>
      <c r="E63" s="1133">
        <f t="shared" si="66"/>
        <v>48.05</v>
      </c>
      <c r="F63" s="1133">
        <f t="shared" si="67"/>
        <v>51.55</v>
      </c>
      <c r="G63" s="1133"/>
      <c r="H63" s="1133"/>
      <c r="I63" s="1133"/>
      <c r="J63" s="1133"/>
      <c r="K63" s="1133"/>
      <c r="L63" s="1133"/>
      <c r="M63" s="1133"/>
      <c r="N63" s="1133"/>
      <c r="O63" s="1133"/>
      <c r="P63" s="22"/>
      <c r="Q63" s="1133"/>
      <c r="R63" s="1133"/>
      <c r="S63" s="1133"/>
      <c r="T63" s="1133"/>
      <c r="U63" s="22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5.75" customHeight="1" x14ac:dyDescent="0.2">
      <c r="A64" s="1"/>
      <c r="B64" s="1166">
        <v>120</v>
      </c>
      <c r="C64" s="1166">
        <f t="shared" si="65"/>
        <v>44.4</v>
      </c>
      <c r="D64" s="1166">
        <v>5.5</v>
      </c>
      <c r="E64" s="1133">
        <f t="shared" si="66"/>
        <v>49.9</v>
      </c>
      <c r="F64" s="1133">
        <f t="shared" si="67"/>
        <v>53.4</v>
      </c>
      <c r="G64" s="1133"/>
      <c r="H64" s="1133"/>
      <c r="I64" s="1133"/>
      <c r="J64" s="1133"/>
      <c r="K64" s="1133"/>
      <c r="L64" s="1133"/>
      <c r="M64" s="1133"/>
      <c r="N64" s="1133"/>
      <c r="O64" s="1133"/>
      <c r="P64" s="22"/>
      <c r="Q64" s="1133"/>
      <c r="R64" s="1133"/>
      <c r="S64" s="1133"/>
      <c r="T64" s="1133"/>
      <c r="U64" s="22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5.75" customHeight="1" x14ac:dyDescent="0.2">
      <c r="A65" s="1"/>
      <c r="B65" s="51">
        <v>140</v>
      </c>
      <c r="C65" s="1166">
        <f t="shared" si="65"/>
        <v>51.8</v>
      </c>
      <c r="D65" s="51">
        <v>6.5</v>
      </c>
      <c r="E65" s="1133">
        <f t="shared" si="66"/>
        <v>58.3</v>
      </c>
      <c r="F65" s="1133">
        <f t="shared" si="67"/>
        <v>61.8</v>
      </c>
      <c r="G65" s="1133"/>
      <c r="H65" s="1133"/>
      <c r="I65" s="1133"/>
      <c r="J65" s="1133"/>
      <c r="K65" s="1133"/>
      <c r="L65" s="1133"/>
      <c r="M65" s="1133"/>
      <c r="N65" s="1133"/>
      <c r="O65" s="1133"/>
      <c r="P65" s="22"/>
      <c r="Q65" s="1133"/>
      <c r="R65" s="1133"/>
      <c r="S65" s="1133"/>
      <c r="T65" s="1133"/>
      <c r="U65" s="22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5.75" customHeight="1" x14ac:dyDescent="0.2">
      <c r="A66" s="1"/>
      <c r="B66" s="51"/>
      <c r="C66" s="51"/>
      <c r="D66" s="49"/>
      <c r="E66" s="1133"/>
      <c r="F66" s="1133"/>
      <c r="G66" s="1133"/>
      <c r="H66" s="1133"/>
      <c r="I66" s="1133"/>
      <c r="J66" s="1133"/>
      <c r="K66" s="1133"/>
      <c r="L66" s="1133"/>
      <c r="M66" s="1133"/>
      <c r="N66" s="1133"/>
      <c r="O66" s="1133"/>
      <c r="P66" s="22"/>
      <c r="Q66" s="1133"/>
      <c r="R66" s="1133"/>
      <c r="S66" s="1133"/>
      <c r="T66" s="1133"/>
      <c r="U66" s="22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5.75" customHeight="1" x14ac:dyDescent="0.2">
      <c r="A67" s="1"/>
      <c r="B67" s="1166"/>
      <c r="C67" s="1166"/>
      <c r="D67" s="49"/>
      <c r="E67" s="1133"/>
      <c r="F67" s="1133"/>
      <c r="G67" s="1133"/>
      <c r="H67" s="1133"/>
      <c r="I67" s="1133"/>
      <c r="J67" s="1133"/>
      <c r="K67" s="1133"/>
      <c r="L67" s="1133"/>
      <c r="M67" s="1133"/>
      <c r="N67" s="1133"/>
      <c r="O67" s="1133"/>
      <c r="P67" s="22"/>
      <c r="Q67" s="1133"/>
      <c r="R67" s="1133"/>
      <c r="S67" s="1133"/>
      <c r="T67" s="1133"/>
      <c r="U67" s="22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5.75" customHeight="1" x14ac:dyDescent="0.2">
      <c r="A68" s="1"/>
      <c r="B68" s="51"/>
      <c r="C68" s="51"/>
      <c r="D68" s="49"/>
      <c r="E68" s="1133"/>
      <c r="F68" s="1133"/>
      <c r="G68" s="1133"/>
      <c r="H68" s="1133"/>
      <c r="I68" s="1133"/>
      <c r="J68" s="1133"/>
      <c r="K68" s="1133"/>
      <c r="L68" s="1133"/>
      <c r="M68" s="1133"/>
      <c r="N68" s="1133"/>
      <c r="O68" s="1133"/>
      <c r="P68" s="22"/>
      <c r="Q68" s="1133"/>
      <c r="R68" s="1133"/>
      <c r="S68" s="1133"/>
      <c r="T68" s="1133"/>
      <c r="U68" s="22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5.75" customHeight="1" x14ac:dyDescent="0.2">
      <c r="A69" s="1"/>
      <c r="B69" s="51"/>
      <c r="C69" s="51"/>
      <c r="D69" s="49"/>
      <c r="E69" s="1133"/>
      <c r="F69" s="1133"/>
      <c r="G69" s="1133"/>
      <c r="H69" s="1133"/>
      <c r="I69" s="1133"/>
      <c r="J69" s="1133"/>
      <c r="K69" s="1133"/>
      <c r="L69" s="1133"/>
      <c r="M69" s="1133"/>
      <c r="N69" s="1133"/>
      <c r="O69" s="1133"/>
      <c r="P69" s="22"/>
      <c r="Q69" s="1133"/>
      <c r="R69" s="1133"/>
      <c r="S69" s="1133"/>
      <c r="T69" s="1133"/>
      <c r="U69" s="22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5.75" customHeight="1" x14ac:dyDescent="0.2">
      <c r="A70" s="1"/>
      <c r="B70" s="1166"/>
      <c r="C70" s="1166"/>
      <c r="D70" s="52"/>
      <c r="E70" s="1133"/>
      <c r="F70" s="1133"/>
      <c r="G70" s="1133"/>
      <c r="H70" s="1133"/>
      <c r="I70" s="1133"/>
      <c r="J70" s="1133"/>
      <c r="K70" s="1133"/>
      <c r="L70" s="1"/>
      <c r="M70" s="1"/>
      <c r="N70" s="1"/>
      <c r="O70" s="1"/>
      <c r="P70" s="22"/>
      <c r="Q70" s="1"/>
      <c r="R70" s="1"/>
      <c r="S70" s="1"/>
      <c r="T70" s="1"/>
      <c r="U70" s="22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5.75" customHeight="1" x14ac:dyDescent="0.2">
      <c r="A71" s="1"/>
      <c r="B71" s="53"/>
      <c r="C71" s="53"/>
      <c r="D71" s="52"/>
      <c r="E71" s="1133"/>
      <c r="F71" s="1133"/>
      <c r="G71" s="1133"/>
      <c r="H71" s="1133"/>
      <c r="I71" s="1133"/>
      <c r="J71" s="1133"/>
      <c r="K71" s="1133"/>
      <c r="L71" s="1"/>
      <c r="M71" s="1"/>
      <c r="N71" s="1"/>
      <c r="O71" s="1"/>
      <c r="P71" s="22"/>
      <c r="Q71" s="1"/>
      <c r="R71" s="1"/>
      <c r="S71" s="1"/>
      <c r="T71" s="1"/>
      <c r="U71" s="22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5.75" customHeight="1" x14ac:dyDescent="0.2">
      <c r="A72" s="1"/>
      <c r="B72" s="54"/>
      <c r="C72" s="54"/>
      <c r="D72" s="52"/>
      <c r="E72" s="1133"/>
      <c r="F72" s="1133"/>
      <c r="G72" s="1133"/>
      <c r="H72" s="1133"/>
      <c r="I72" s="1133"/>
      <c r="J72" s="1133"/>
      <c r="K72" s="1133"/>
      <c r="L72" s="1"/>
      <c r="M72" s="1"/>
      <c r="N72" s="1"/>
      <c r="O72" s="1"/>
      <c r="P72" s="22"/>
      <c r="Q72" s="1"/>
      <c r="R72" s="1"/>
      <c r="S72" s="1"/>
      <c r="T72" s="1"/>
      <c r="U72" s="22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5.75" customHeight="1" x14ac:dyDescent="0.2">
      <c r="A73" s="1"/>
      <c r="B73" s="53"/>
      <c r="C73" s="53"/>
      <c r="D73" s="52"/>
      <c r="E73" s="1133"/>
      <c r="F73" s="1133"/>
      <c r="G73" s="1133"/>
      <c r="H73" s="1133"/>
      <c r="I73" s="1133"/>
      <c r="J73" s="1133"/>
      <c r="K73" s="1133"/>
      <c r="L73" s="1"/>
      <c r="M73" s="1"/>
      <c r="N73" s="1"/>
      <c r="O73" s="1"/>
      <c r="P73" s="25"/>
      <c r="Q73" s="1"/>
      <c r="R73" s="1"/>
      <c r="S73" s="1"/>
      <c r="T73" s="1"/>
      <c r="U73" s="25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5.75" customHeight="1" x14ac:dyDescent="0.2">
      <c r="A74" s="1"/>
      <c r="B74" s="53"/>
      <c r="C74" s="53"/>
      <c r="D74" s="52"/>
      <c r="E74" s="1133"/>
      <c r="F74" s="1133"/>
      <c r="G74" s="1133"/>
      <c r="H74" s="1133"/>
      <c r="I74" s="1133"/>
      <c r="J74" s="1133"/>
      <c r="K74" s="1133"/>
      <c r="L74" s="1"/>
      <c r="M74" s="1"/>
      <c r="N74" s="1"/>
      <c r="O74" s="1"/>
      <c r="P74" s="25"/>
      <c r="Q74" s="1"/>
      <c r="R74" s="1"/>
      <c r="S74" s="1"/>
      <c r="T74" s="1"/>
      <c r="U74" s="25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5.75" customHeight="1" x14ac:dyDescent="0.2">
      <c r="A75" s="1"/>
      <c r="B75" s="55"/>
      <c r="C75" s="55"/>
      <c r="D75" s="52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5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5.75" customHeight="1" x14ac:dyDescent="0.2">
      <c r="A76" s="1"/>
      <c r="B76" s="53"/>
      <c r="C76" s="53"/>
      <c r="D76" s="52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5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5.75" customHeight="1" x14ac:dyDescent="0.2">
      <c r="A77" s="1"/>
      <c r="B77" s="53"/>
      <c r="C77" s="53"/>
      <c r="D77" s="52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5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5.75" customHeight="1" x14ac:dyDescent="0.2">
      <c r="A78" s="1"/>
      <c r="B78" s="53"/>
      <c r="C78" s="53"/>
      <c r="D78" s="52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5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5.75" customHeight="1" x14ac:dyDescent="0.2">
      <c r="A79" s="1"/>
      <c r="B79" s="53"/>
      <c r="C79" s="53"/>
      <c r="D79" s="52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5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5.75" customHeight="1" x14ac:dyDescent="0.2">
      <c r="A80" s="1"/>
      <c r="B80" s="53"/>
      <c r="C80" s="53"/>
      <c r="D80" s="52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5.75" customHeight="1" x14ac:dyDescent="0.2">
      <c r="A81" s="1"/>
      <c r="B81" s="53"/>
      <c r="C81" s="53"/>
      <c r="D81" s="52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5.75" customHeight="1" x14ac:dyDescent="0.2">
      <c r="A82" s="1"/>
      <c r="B82" s="53"/>
      <c r="C82" s="53"/>
      <c r="D82" s="52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5.75" customHeight="1" x14ac:dyDescent="0.2">
      <c r="A83" s="1"/>
      <c r="B83" s="54"/>
      <c r="C83" s="54"/>
      <c r="D83" s="52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5.75" customHeight="1" x14ac:dyDescent="0.2">
      <c r="A84" s="1"/>
      <c r="B84" s="54"/>
      <c r="C84" s="54"/>
      <c r="D84" s="53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5.75" customHeight="1" x14ac:dyDescent="0.2">
      <c r="A85" s="1"/>
      <c r="B85" s="53"/>
      <c r="C85" s="53"/>
      <c r="D85" s="2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5.75" customHeight="1" x14ac:dyDescent="0.2">
      <c r="A86" s="1"/>
      <c r="B86" s="53"/>
      <c r="C86" s="53"/>
      <c r="D86" s="2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5.75" customHeight="1" x14ac:dyDescent="0.2">
      <c r="A87" s="1"/>
      <c r="B87" s="53"/>
      <c r="C87" s="53"/>
      <c r="D87" s="2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5.75" customHeight="1" x14ac:dyDescent="0.2">
      <c r="A88" s="1"/>
      <c r="B88" s="53"/>
      <c r="C88" s="53"/>
      <c r="D88" s="2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5.75" customHeight="1" x14ac:dyDescent="0.2">
      <c r="A89" s="1"/>
      <c r="B89" s="54"/>
      <c r="C89" s="54"/>
      <c r="D89" s="2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5.75" customHeight="1" x14ac:dyDescent="0.2">
      <c r="A90" s="1"/>
      <c r="B90" s="53"/>
      <c r="C90" s="53"/>
      <c r="D90" s="2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5.75" customHeight="1" x14ac:dyDescent="0.2">
      <c r="A91" s="1"/>
      <c r="B91" s="53"/>
      <c r="C91" s="53"/>
      <c r="D91" s="2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5.75" customHeight="1" x14ac:dyDescent="0.2">
      <c r="A92" s="1"/>
      <c r="B92" s="54"/>
      <c r="C92" s="54"/>
      <c r="D92" s="2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5.75" customHeight="1" x14ac:dyDescent="0.2">
      <c r="A93" s="1"/>
      <c r="B93" s="54"/>
      <c r="C93" s="54"/>
      <c r="D93" s="2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5.75" customHeight="1" x14ac:dyDescent="0.2">
      <c r="A94" s="1"/>
      <c r="B94" s="53"/>
      <c r="C94" s="53"/>
      <c r="D94" s="2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5.75" customHeight="1" x14ac:dyDescent="0.2">
      <c r="A95" s="1"/>
      <c r="B95" s="53"/>
      <c r="C95" s="53"/>
      <c r="D95" s="2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5.75" customHeight="1" x14ac:dyDescent="0.2">
      <c r="A96" s="1"/>
      <c r="B96" s="54"/>
      <c r="C96" s="54"/>
      <c r="D96" s="2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5.75" customHeight="1" x14ac:dyDescent="0.2">
      <c r="A97" s="1"/>
      <c r="B97" s="53"/>
      <c r="C97" s="53"/>
      <c r="D97" s="2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.75" customHeight="1" x14ac:dyDescent="0.2">
      <c r="A98" s="1"/>
      <c r="B98" s="53"/>
      <c r="C98" s="53"/>
      <c r="D98" s="2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t="15.75" customHeight="1" x14ac:dyDescent="0.2">
      <c r="A99" s="1"/>
      <c r="B99" s="53"/>
      <c r="C99" s="53"/>
      <c r="D99" s="2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t="15.75" customHeight="1" x14ac:dyDescent="0.2">
      <c r="A100" s="1"/>
      <c r="B100" s="53"/>
      <c r="C100" s="53"/>
      <c r="D100" s="2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.75" customHeight="1" x14ac:dyDescent="0.2">
      <c r="A101" s="1"/>
      <c r="B101" s="53"/>
      <c r="C101" s="53"/>
      <c r="D101" s="2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t="15.75" customHeight="1" x14ac:dyDescent="0.2">
      <c r="A102" s="1"/>
      <c r="B102" s="56"/>
      <c r="C102" s="56"/>
      <c r="D102" s="2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.75" customHeight="1" x14ac:dyDescent="0.2">
      <c r="A103" s="1"/>
      <c r="B103" s="57"/>
      <c r="C103" s="57"/>
      <c r="D103" s="2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t="15.75" customHeight="1" x14ac:dyDescent="0.2">
      <c r="A104" s="1"/>
      <c r="B104" s="57"/>
      <c r="C104" s="57"/>
      <c r="D104" s="2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.75" customHeight="1" x14ac:dyDescent="0.2">
      <c r="A105" s="1"/>
      <c r="B105" s="57"/>
      <c r="C105" s="57"/>
      <c r="D105" s="2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t="15.75" customHeight="1" x14ac:dyDescent="0.2">
      <c r="A106" s="1"/>
      <c r="B106" s="58"/>
      <c r="C106" s="58"/>
      <c r="D106" s="3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t="15.75" customHeight="1" x14ac:dyDescent="0.2">
      <c r="A107" s="1"/>
      <c r="B107" s="57"/>
      <c r="C107" s="57"/>
      <c r="D107" s="3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1:33" ht="15.75" customHeight="1" x14ac:dyDescent="0.2">
      <c r="A108" s="1"/>
      <c r="B108" s="57"/>
      <c r="C108" s="57"/>
      <c r="D108" s="3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1:33" ht="15.75" customHeight="1" x14ac:dyDescent="0.2">
      <c r="A109" s="1"/>
      <c r="B109" s="57"/>
      <c r="C109" s="57"/>
      <c r="D109" s="3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1:33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1:33" ht="15.75" customHeight="1" x14ac:dyDescent="0.2">
      <c r="A111" s="1"/>
      <c r="B111" s="57"/>
      <c r="C111" s="57"/>
      <c r="D111" s="30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ht="15.75" customHeight="1" x14ac:dyDescent="0.2">
      <c r="A113" s="1"/>
      <c r="B113" s="57"/>
      <c r="C113" s="57"/>
      <c r="D113" s="30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ht="15.75" customHeight="1" x14ac:dyDescent="0.2">
      <c r="A115" s="1"/>
      <c r="B115" s="56"/>
      <c r="C115" s="56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ht="15.75" customHeight="1" x14ac:dyDescent="0.2">
      <c r="A116" s="1"/>
      <c r="B116" s="57"/>
      <c r="C116" s="57"/>
      <c r="D116" s="30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ht="15.75" customHeight="1" x14ac:dyDescent="0.2">
      <c r="A117" s="1"/>
      <c r="B117" s="57"/>
      <c r="C117" s="57"/>
      <c r="D117" s="30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ht="15.75" customHeight="1" x14ac:dyDescent="0.2">
      <c r="A118" s="1"/>
      <c r="B118" s="57"/>
      <c r="C118" s="57"/>
      <c r="D118" s="30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ht="15.75" customHeight="1" x14ac:dyDescent="0.2">
      <c r="A119" s="1"/>
      <c r="B119" s="57"/>
      <c r="C119" s="57"/>
      <c r="D119" s="30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ht="15.75" customHeight="1" x14ac:dyDescent="0.2">
      <c r="A120" s="1"/>
      <c r="B120" s="58"/>
      <c r="C120" s="58"/>
      <c r="D120" s="30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ht="15.75" customHeight="1" x14ac:dyDescent="0.2">
      <c r="A121" s="1"/>
      <c r="B121" s="58"/>
      <c r="C121" s="58"/>
      <c r="D121" s="30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ht="15.75" customHeight="1" x14ac:dyDescent="0.2">
      <c r="A122" s="1"/>
      <c r="B122" s="57"/>
      <c r="C122" s="57"/>
      <c r="D122" s="30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  <row r="1001" spans="1:33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</row>
    <row r="1002" spans="1:33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</row>
    <row r="1003" spans="1:33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</row>
    <row r="1004" spans="1:33" ht="15.75" customHeight="1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</row>
    <row r="1005" spans="1:33" ht="15.75" customHeight="1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</row>
    <row r="1006" spans="1:33" ht="15.75" customHeight="1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</row>
    <row r="1007" spans="1:33" ht="15.75" customHeight="1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</row>
  </sheetData>
  <mergeCells count="11">
    <mergeCell ref="B23:B25"/>
    <mergeCell ref="B27:B29"/>
    <mergeCell ref="L50:O50"/>
    <mergeCell ref="Q50:T50"/>
    <mergeCell ref="G1:J1"/>
    <mergeCell ref="L1:O1"/>
    <mergeCell ref="Q1:T1"/>
    <mergeCell ref="G17:J17"/>
    <mergeCell ref="L17:O17"/>
    <mergeCell ref="Q17:T17"/>
    <mergeCell ref="B19:B21"/>
  </mergeCells>
  <pageMargins left="0.08" right="0.11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35D3B-8C52-47E1-9902-803D6F324273}">
  <dimension ref="B2:K24"/>
  <sheetViews>
    <sheetView tabSelected="1" workbookViewId="0">
      <selection activeCell="B10" sqref="B10:G10"/>
    </sheetView>
  </sheetViews>
  <sheetFormatPr baseColWidth="10" defaultColWidth="9.1640625" defaultRowHeight="15" x14ac:dyDescent="0.2"/>
  <cols>
    <col min="2" max="2" width="22.1640625" customWidth="1"/>
    <col min="3" max="3" width="16.6640625" customWidth="1"/>
    <col min="4" max="4" width="10.5" bestFit="1" customWidth="1"/>
    <col min="5" max="6" width="9.1640625" style="726" customWidth="1"/>
    <col min="7" max="9" width="9.1640625" style="726"/>
    <col min="10" max="11" width="9.1640625" style="867"/>
  </cols>
  <sheetData>
    <row r="2" spans="2:11" x14ac:dyDescent="0.2">
      <c r="B2" t="s">
        <v>308</v>
      </c>
      <c r="C2" t="s">
        <v>2316</v>
      </c>
      <c r="D2" t="s">
        <v>10</v>
      </c>
      <c r="E2" s="726" t="s">
        <v>2320</v>
      </c>
      <c r="F2" s="726" t="s">
        <v>2321</v>
      </c>
      <c r="G2" s="726" t="s">
        <v>1249</v>
      </c>
      <c r="H2" s="726" t="s">
        <v>15</v>
      </c>
      <c r="I2" s="726" t="s">
        <v>18</v>
      </c>
      <c r="J2" s="867" t="s">
        <v>16</v>
      </c>
      <c r="K2" s="867" t="s">
        <v>17</v>
      </c>
    </row>
    <row r="4" spans="2:11" s="577" customFormat="1" x14ac:dyDescent="0.2">
      <c r="B4" s="577" t="s">
        <v>3259</v>
      </c>
      <c r="C4" s="577" t="s">
        <v>3204</v>
      </c>
      <c r="D4" s="771">
        <v>45782</v>
      </c>
      <c r="E4" s="867">
        <v>0.4</v>
      </c>
      <c r="F4" s="867">
        <v>35</v>
      </c>
      <c r="G4" s="867">
        <v>55</v>
      </c>
      <c r="H4" s="867">
        <v>50</v>
      </c>
      <c r="I4" s="867">
        <v>45</v>
      </c>
      <c r="J4" s="867">
        <v>42</v>
      </c>
      <c r="K4" s="867">
        <v>40</v>
      </c>
    </row>
    <row r="5" spans="2:11" s="577" customFormat="1" x14ac:dyDescent="0.2">
      <c r="B5" s="577" t="s">
        <v>3260</v>
      </c>
      <c r="D5" s="771"/>
      <c r="E5" s="867"/>
      <c r="F5" s="867"/>
      <c r="G5" s="867">
        <v>65</v>
      </c>
      <c r="H5" s="867">
        <v>60</v>
      </c>
      <c r="I5" s="867">
        <v>55</v>
      </c>
      <c r="J5" s="867">
        <v>50</v>
      </c>
      <c r="K5" s="867">
        <v>47</v>
      </c>
    </row>
    <row r="6" spans="2:11" s="577" customFormat="1" x14ac:dyDescent="0.2">
      <c r="B6" s="577" t="s">
        <v>3261</v>
      </c>
      <c r="C6" s="577" t="s">
        <v>3204</v>
      </c>
      <c r="D6" s="771">
        <v>45782</v>
      </c>
      <c r="E6" s="867">
        <v>0.9</v>
      </c>
      <c r="F6" s="867">
        <v>79</v>
      </c>
      <c r="G6" s="867">
        <v>110</v>
      </c>
      <c r="H6" s="867">
        <v>100</v>
      </c>
      <c r="I6" s="867">
        <v>95</v>
      </c>
      <c r="J6" s="867">
        <v>88</v>
      </c>
      <c r="K6" s="867">
        <v>85</v>
      </c>
    </row>
    <row r="7" spans="2:11" s="577" customFormat="1" x14ac:dyDescent="0.2">
      <c r="B7" s="577" t="s">
        <v>3262</v>
      </c>
      <c r="D7" s="771"/>
      <c r="E7" s="867"/>
      <c r="F7" s="867"/>
      <c r="G7" s="867">
        <v>120</v>
      </c>
      <c r="H7" s="867">
        <v>110</v>
      </c>
      <c r="I7" s="867">
        <v>105</v>
      </c>
      <c r="J7" s="867">
        <v>97</v>
      </c>
      <c r="K7" s="867">
        <v>95</v>
      </c>
    </row>
    <row r="8" spans="2:11" s="578" customFormat="1" x14ac:dyDescent="0.2">
      <c r="B8" s="578" t="s">
        <v>3263</v>
      </c>
      <c r="C8" s="578" t="s">
        <v>3204</v>
      </c>
      <c r="D8" s="734">
        <v>45543</v>
      </c>
      <c r="E8" s="1149">
        <v>6.65</v>
      </c>
      <c r="F8" s="1149">
        <v>563</v>
      </c>
      <c r="G8" s="1149"/>
      <c r="H8" s="1149"/>
      <c r="I8" s="1149"/>
      <c r="J8" s="867"/>
      <c r="K8" s="867"/>
    </row>
    <row r="9" spans="2:11" s="577" customFormat="1" x14ac:dyDescent="0.2">
      <c r="B9" s="577" t="s">
        <v>3264</v>
      </c>
      <c r="C9" s="577" t="s">
        <v>3204</v>
      </c>
      <c r="D9" s="771">
        <v>45782</v>
      </c>
      <c r="E9" s="867">
        <v>0.88</v>
      </c>
      <c r="F9" s="867">
        <v>77</v>
      </c>
      <c r="G9" s="867">
        <v>110</v>
      </c>
      <c r="H9" s="867">
        <v>100</v>
      </c>
      <c r="I9" s="867">
        <v>95</v>
      </c>
      <c r="J9" s="867">
        <v>88</v>
      </c>
      <c r="K9" s="867">
        <v>85</v>
      </c>
    </row>
    <row r="10" spans="2:11" s="577" customFormat="1" x14ac:dyDescent="0.2">
      <c r="B10" s="577" t="s">
        <v>3265</v>
      </c>
      <c r="D10" s="771"/>
      <c r="E10" s="867"/>
      <c r="F10" s="867"/>
      <c r="G10" s="867">
        <v>120</v>
      </c>
      <c r="H10" s="867">
        <v>110</v>
      </c>
      <c r="I10" s="867">
        <v>105</v>
      </c>
      <c r="J10" s="867">
        <v>97</v>
      </c>
      <c r="K10" s="867">
        <v>95</v>
      </c>
    </row>
    <row r="11" spans="2:11" s="578" customFormat="1" x14ac:dyDescent="0.2">
      <c r="B11" s="578" t="s">
        <v>3266</v>
      </c>
      <c r="C11" s="578" t="s">
        <v>3204</v>
      </c>
      <c r="D11" s="734" t="s">
        <v>3267</v>
      </c>
      <c r="E11" s="1149">
        <v>0.22</v>
      </c>
      <c r="F11" s="1149">
        <v>19</v>
      </c>
      <c r="G11" s="1149">
        <v>40</v>
      </c>
      <c r="H11" s="1149">
        <v>30</v>
      </c>
      <c r="I11" s="1149">
        <v>28</v>
      </c>
      <c r="J11" s="1149">
        <v>26</v>
      </c>
      <c r="K11" s="1149">
        <v>24</v>
      </c>
    </row>
    <row r="12" spans="2:11" s="577" customFormat="1" x14ac:dyDescent="0.2">
      <c r="B12" s="577" t="s">
        <v>3268</v>
      </c>
      <c r="C12" s="577" t="s">
        <v>3204</v>
      </c>
      <c r="D12" s="771">
        <v>45782</v>
      </c>
      <c r="E12" s="867">
        <v>0.8</v>
      </c>
      <c r="F12" s="867">
        <v>73</v>
      </c>
      <c r="G12" s="867">
        <v>45</v>
      </c>
      <c r="H12" s="867">
        <v>40</v>
      </c>
      <c r="I12" s="867">
        <v>35</v>
      </c>
      <c r="J12" s="867">
        <v>32</v>
      </c>
      <c r="K12" s="867"/>
    </row>
    <row r="13" spans="2:11" s="577" customFormat="1" x14ac:dyDescent="0.2">
      <c r="B13" s="577" t="s">
        <v>3269</v>
      </c>
      <c r="D13" s="771"/>
      <c r="E13" s="867"/>
      <c r="F13" s="867"/>
      <c r="G13" s="867">
        <v>50</v>
      </c>
      <c r="H13" s="867">
        <v>45</v>
      </c>
      <c r="I13" s="867">
        <v>40</v>
      </c>
      <c r="J13" s="867">
        <v>37</v>
      </c>
      <c r="K13" s="867"/>
    </row>
    <row r="14" spans="2:11" s="577" customFormat="1" ht="14.25" customHeight="1" x14ac:dyDescent="0.2">
      <c r="B14" s="577" t="s">
        <v>3270</v>
      </c>
      <c r="C14" s="577" t="s">
        <v>3204</v>
      </c>
      <c r="D14" s="771">
        <v>45782</v>
      </c>
      <c r="E14" s="867">
        <v>0.1</v>
      </c>
      <c r="F14" s="867">
        <v>9</v>
      </c>
      <c r="G14" s="867">
        <v>45</v>
      </c>
      <c r="H14" s="867">
        <v>40</v>
      </c>
      <c r="I14" s="867">
        <v>35</v>
      </c>
      <c r="J14" s="867">
        <v>32</v>
      </c>
      <c r="K14" s="867">
        <v>30</v>
      </c>
    </row>
    <row r="15" spans="2:11" s="577" customFormat="1" ht="14.25" customHeight="1" x14ac:dyDescent="0.2">
      <c r="B15" s="577" t="s">
        <v>3271</v>
      </c>
      <c r="D15" s="771"/>
      <c r="E15" s="867"/>
      <c r="F15" s="867"/>
      <c r="G15" s="867">
        <v>50</v>
      </c>
      <c r="H15" s="867">
        <v>45</v>
      </c>
      <c r="I15" s="867">
        <v>40</v>
      </c>
      <c r="J15" s="867">
        <v>37</v>
      </c>
      <c r="K15" s="867">
        <v>35</v>
      </c>
    </row>
    <row r="16" spans="2:11" s="577" customFormat="1" x14ac:dyDescent="0.2">
      <c r="B16" s="577" t="s">
        <v>3272</v>
      </c>
      <c r="C16" s="577" t="s">
        <v>3204</v>
      </c>
      <c r="D16" s="771" t="s">
        <v>3273</v>
      </c>
      <c r="E16" s="867">
        <v>2.9</v>
      </c>
      <c r="F16" s="867">
        <v>264</v>
      </c>
      <c r="G16" s="867">
        <v>335</v>
      </c>
      <c r="H16" s="867">
        <v>320</v>
      </c>
      <c r="I16" s="867"/>
      <c r="J16" s="867"/>
      <c r="K16" s="867"/>
    </row>
    <row r="17" spans="2:11" s="652" customFormat="1" ht="14.25" customHeight="1" x14ac:dyDescent="0.2">
      <c r="B17" s="652" t="s">
        <v>3274</v>
      </c>
      <c r="C17" s="652" t="s">
        <v>3204</v>
      </c>
      <c r="D17" s="1115" t="s">
        <v>3273</v>
      </c>
      <c r="E17" s="1100">
        <v>1.6</v>
      </c>
      <c r="F17" s="1100">
        <v>145</v>
      </c>
      <c r="G17" s="1100">
        <v>155</v>
      </c>
      <c r="H17" s="1100">
        <v>145</v>
      </c>
      <c r="I17" s="1100">
        <v>140</v>
      </c>
      <c r="J17" s="1100"/>
      <c r="K17" s="1100"/>
    </row>
    <row r="18" spans="2:11" s="652" customFormat="1" ht="14.25" customHeight="1" x14ac:dyDescent="0.2">
      <c r="B18" s="652" t="s">
        <v>3275</v>
      </c>
      <c r="D18" s="1115"/>
      <c r="E18" s="1100"/>
      <c r="F18" s="1100"/>
      <c r="G18" s="1100">
        <v>165</v>
      </c>
      <c r="H18" s="1100">
        <v>155</v>
      </c>
      <c r="I18" s="1100">
        <v>150</v>
      </c>
      <c r="J18" s="1100"/>
      <c r="K18" s="1100"/>
    </row>
    <row r="19" spans="2:11" s="578" customFormat="1" ht="14.25" customHeight="1" x14ac:dyDescent="0.2">
      <c r="B19" s="578" t="s">
        <v>3276</v>
      </c>
      <c r="C19" s="578" t="s">
        <v>3204</v>
      </c>
      <c r="D19" s="734" t="s">
        <v>3273</v>
      </c>
      <c r="E19" s="1149">
        <v>4.5999999999999996</v>
      </c>
      <c r="F19" s="1149">
        <v>418</v>
      </c>
      <c r="G19" s="1149">
        <v>500</v>
      </c>
      <c r="H19" s="1149">
        <v>480</v>
      </c>
      <c r="I19" s="1149"/>
      <c r="J19" s="1149"/>
      <c r="K19" s="1149"/>
    </row>
    <row r="20" spans="2:11" s="578" customFormat="1" x14ac:dyDescent="0.2">
      <c r="B20" s="578" t="s">
        <v>3277</v>
      </c>
      <c r="C20" s="578" t="s">
        <v>3204</v>
      </c>
      <c r="D20" s="734" t="s">
        <v>3273</v>
      </c>
      <c r="E20" s="1149">
        <v>5</v>
      </c>
      <c r="F20" s="1149">
        <v>455</v>
      </c>
      <c r="G20" s="1149">
        <v>565</v>
      </c>
      <c r="H20" s="1149">
        <v>550</v>
      </c>
      <c r="I20" s="1149"/>
      <c r="J20" s="1149"/>
      <c r="K20" s="1149"/>
    </row>
    <row r="21" spans="2:11" s="578" customFormat="1" x14ac:dyDescent="0.2">
      <c r="B21" s="578" t="s">
        <v>3278</v>
      </c>
      <c r="C21" s="578" t="s">
        <v>3204</v>
      </c>
      <c r="D21" s="734" t="s">
        <v>3273</v>
      </c>
      <c r="E21" s="1149">
        <v>2.2000000000000002</v>
      </c>
      <c r="F21" s="1149">
        <v>200</v>
      </c>
      <c r="G21" s="1149">
        <v>325</v>
      </c>
      <c r="H21" s="1149">
        <v>300</v>
      </c>
      <c r="I21" s="1149"/>
      <c r="J21" s="1149"/>
      <c r="K21" s="1149"/>
    </row>
    <row r="22" spans="2:11" s="578" customFormat="1" x14ac:dyDescent="0.2">
      <c r="B22" s="578" t="s">
        <v>3279</v>
      </c>
      <c r="C22" s="578" t="s">
        <v>3204</v>
      </c>
      <c r="D22" s="734" t="s">
        <v>3273</v>
      </c>
      <c r="E22" s="1149">
        <v>7.2</v>
      </c>
      <c r="F22" s="1149">
        <v>650</v>
      </c>
      <c r="G22" s="1149">
        <v>750</v>
      </c>
      <c r="H22" s="1149">
        <v>700</v>
      </c>
      <c r="I22" s="1149"/>
      <c r="J22" s="1149"/>
      <c r="K22" s="1149"/>
    </row>
    <row r="23" spans="2:11" s="577" customFormat="1" x14ac:dyDescent="0.2">
      <c r="B23" s="577" t="s">
        <v>3280</v>
      </c>
      <c r="C23" s="577" t="s">
        <v>3204</v>
      </c>
      <c r="D23" s="771" t="s">
        <v>3267</v>
      </c>
      <c r="E23" s="867">
        <f>3.8*4</f>
        <v>15.2</v>
      </c>
      <c r="F23" s="867">
        <v>1400</v>
      </c>
      <c r="G23" s="867">
        <v>1250</v>
      </c>
      <c r="H23" s="867">
        <v>1200</v>
      </c>
      <c r="I23" s="867"/>
      <c r="J23" s="867"/>
      <c r="K23" s="867"/>
    </row>
    <row r="24" spans="2:11" s="577" customFormat="1" x14ac:dyDescent="0.2">
      <c r="B24" s="577" t="s">
        <v>3281</v>
      </c>
      <c r="C24" s="577" t="s">
        <v>3204</v>
      </c>
      <c r="D24" s="771" t="s">
        <v>3273</v>
      </c>
      <c r="E24" s="867">
        <v>0.6</v>
      </c>
      <c r="F24" s="867">
        <v>58</v>
      </c>
      <c r="G24" s="867">
        <v>80</v>
      </c>
      <c r="H24" s="867">
        <v>75</v>
      </c>
      <c r="I24" s="867">
        <v>70</v>
      </c>
      <c r="J24" s="867"/>
      <c r="K24" s="86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C1008"/>
  <sheetViews>
    <sheetView workbookViewId="0">
      <pane ySplit="2" topLeftCell="A18" activePane="bottomLeft" state="frozen"/>
      <selection pane="bottomLeft" activeCell="A76" sqref="A76:XFD77"/>
    </sheetView>
  </sheetViews>
  <sheetFormatPr baseColWidth="10" defaultColWidth="14.5" defaultRowHeight="15" customHeight="1" x14ac:dyDescent="0.2"/>
  <cols>
    <col min="1" max="1" width="9.1640625" customWidth="1"/>
    <col min="2" max="2" width="36.83203125" bestFit="1" customWidth="1"/>
    <col min="3" max="3" width="39.83203125" hidden="1" customWidth="1"/>
    <col min="4" max="4" width="8.6640625" bestFit="1" customWidth="1"/>
    <col min="5" max="5" width="8.83203125" bestFit="1" customWidth="1"/>
    <col min="6" max="7" width="9.5" customWidth="1"/>
    <col min="8" max="8" width="11.5" customWidth="1"/>
    <col min="9" max="9" width="10.33203125" customWidth="1"/>
    <col min="10" max="14" width="7.5" hidden="1" customWidth="1"/>
    <col min="15" max="15" width="4.6640625" customWidth="1"/>
    <col min="16" max="20" width="7.5" customWidth="1"/>
    <col min="21" max="22" width="5.5" customWidth="1"/>
    <col min="23" max="27" width="7.6640625" customWidth="1"/>
    <col min="28" max="29" width="9.1640625" customWidth="1"/>
  </cols>
  <sheetData>
    <row r="1" spans="1:29" hidden="1" x14ac:dyDescent="0.2">
      <c r="A1" s="153"/>
      <c r="B1" s="154"/>
      <c r="C1" s="154"/>
      <c r="D1" s="154"/>
      <c r="E1" s="251"/>
      <c r="F1" s="556"/>
      <c r="G1" s="557"/>
      <c r="H1" s="154"/>
      <c r="I1" s="154"/>
      <c r="J1" s="1189" t="s">
        <v>0</v>
      </c>
      <c r="K1" s="1185"/>
      <c r="L1" s="1185"/>
      <c r="M1" s="1124"/>
      <c r="N1" s="207"/>
      <c r="O1" s="156"/>
      <c r="P1" s="1189" t="s">
        <v>1</v>
      </c>
      <c r="Q1" s="1185"/>
      <c r="R1" s="1185"/>
      <c r="S1" s="1124"/>
      <c r="T1" s="207"/>
      <c r="U1" s="156"/>
      <c r="V1" s="156"/>
      <c r="W1" s="1189" t="s">
        <v>2</v>
      </c>
      <c r="X1" s="1185"/>
      <c r="Y1" s="1185"/>
      <c r="Z1" s="1124"/>
      <c r="AA1" s="207"/>
      <c r="AB1" s="1"/>
      <c r="AC1" s="1"/>
    </row>
    <row r="2" spans="1:29" x14ac:dyDescent="0.2">
      <c r="A2" s="158" t="s">
        <v>4</v>
      </c>
      <c r="B2" s="159" t="s">
        <v>5</v>
      </c>
      <c r="C2" s="159" t="s">
        <v>138</v>
      </c>
      <c r="D2" s="159" t="s">
        <v>8</v>
      </c>
      <c r="E2" s="159" t="s">
        <v>10</v>
      </c>
      <c r="F2" s="452" t="s">
        <v>3282</v>
      </c>
      <c r="G2" s="558" t="s">
        <v>953</v>
      </c>
      <c r="H2" s="159" t="s">
        <v>11</v>
      </c>
      <c r="I2" s="159" t="s">
        <v>12</v>
      </c>
      <c r="J2" s="208" t="s">
        <v>13</v>
      </c>
      <c r="K2" s="161" t="s">
        <v>14</v>
      </c>
      <c r="L2" s="161" t="s">
        <v>15</v>
      </c>
      <c r="M2" s="161" t="s">
        <v>18</v>
      </c>
      <c r="N2" s="162" t="s">
        <v>16</v>
      </c>
      <c r="O2" s="159"/>
      <c r="P2" s="208" t="s">
        <v>13</v>
      </c>
      <c r="Q2" s="161" t="s">
        <v>14</v>
      </c>
      <c r="R2" s="161" t="s">
        <v>15</v>
      </c>
      <c r="S2" s="161" t="s">
        <v>18</v>
      </c>
      <c r="T2" s="162" t="s">
        <v>16</v>
      </c>
      <c r="U2" s="156" t="s">
        <v>17</v>
      </c>
      <c r="V2" s="156"/>
      <c r="W2" s="208" t="s">
        <v>13</v>
      </c>
      <c r="X2" s="161" t="s">
        <v>14</v>
      </c>
      <c r="Y2" s="161" t="s">
        <v>15</v>
      </c>
      <c r="Z2" s="161" t="s">
        <v>18</v>
      </c>
      <c r="AA2" s="162" t="s">
        <v>16</v>
      </c>
      <c r="AB2" s="1"/>
      <c r="AC2" s="1"/>
    </row>
    <row r="3" spans="1:29" x14ac:dyDescent="0.2">
      <c r="A3" s="378"/>
      <c r="B3" s="559" t="s">
        <v>3283</v>
      </c>
      <c r="C3" s="559"/>
      <c r="D3" s="559"/>
      <c r="E3" s="223"/>
      <c r="F3" s="281"/>
      <c r="G3" s="283"/>
      <c r="H3" s="223"/>
      <c r="I3" s="223"/>
      <c r="J3" s="379" t="str">
        <f t="shared" ref="J3:N3" si="0">IF(P3="","",P3/$I3-1)</f>
        <v/>
      </c>
      <c r="K3" s="380" t="str">
        <f t="shared" si="0"/>
        <v/>
      </c>
      <c r="L3" s="380" t="str">
        <f t="shared" si="0"/>
        <v/>
      </c>
      <c r="M3" s="380" t="str">
        <f t="shared" si="0"/>
        <v/>
      </c>
      <c r="N3" s="381" t="str">
        <f t="shared" si="0"/>
        <v/>
      </c>
      <c r="O3" s="382"/>
      <c r="P3" s="560"/>
      <c r="Q3" s="561"/>
      <c r="R3" s="561"/>
      <c r="S3" s="561"/>
      <c r="T3" s="562"/>
      <c r="U3" s="387"/>
      <c r="V3" s="387"/>
      <c r="W3" s="386" t="str">
        <f>IF(P3="","",CEILING(J3*1.015,5))</f>
        <v/>
      </c>
      <c r="X3" s="387" t="str">
        <f t="shared" ref="X3:AA3" si="1">IF(Q3="","",CEILING(Q3*1.015,5))</f>
        <v/>
      </c>
      <c r="Y3" s="387" t="str">
        <f t="shared" si="1"/>
        <v/>
      </c>
      <c r="Z3" s="387" t="str">
        <f t="shared" si="1"/>
        <v/>
      </c>
      <c r="AA3" s="388" t="str">
        <f t="shared" si="1"/>
        <v/>
      </c>
      <c r="AB3" s="382"/>
      <c r="AC3" s="563"/>
    </row>
    <row r="4" spans="1:29" s="577" customFormat="1" ht="16" x14ac:dyDescent="0.2">
      <c r="A4" s="175" t="s">
        <v>321</v>
      </c>
      <c r="B4" s="10" t="s">
        <v>3284</v>
      </c>
      <c r="C4" s="694" t="s">
        <v>3285</v>
      </c>
      <c r="D4" s="694" t="str">
        <f>VLOOKUP(C4,'Items in Tally'!$A$2:$D$4982,2,FALSE)</f>
        <v>114 PC</v>
      </c>
      <c r="E4" s="43">
        <v>45772</v>
      </c>
      <c r="F4" s="1130">
        <v>34</v>
      </c>
      <c r="G4" s="178">
        <v>25</v>
      </c>
      <c r="H4" s="1130">
        <v>14</v>
      </c>
      <c r="I4" s="1131">
        <v>175</v>
      </c>
      <c r="J4" s="213">
        <f t="shared" ref="J4:N4" si="2">IF(P4="","",P4/$I4-1)</f>
        <v>0.5714285714285714</v>
      </c>
      <c r="K4" s="9">
        <f t="shared" si="2"/>
        <v>0.39999999999999991</v>
      </c>
      <c r="L4" s="9">
        <f t="shared" si="2"/>
        <v>0.31428571428571428</v>
      </c>
      <c r="M4" s="9">
        <f t="shared" si="2"/>
        <v>0.25714285714285712</v>
      </c>
      <c r="N4" s="177">
        <f t="shared" si="2"/>
        <v>0.22857142857142865</v>
      </c>
      <c r="O4" s="1130"/>
      <c r="P4" s="211">
        <v>275</v>
      </c>
      <c r="Q4" s="124">
        <v>245</v>
      </c>
      <c r="R4" s="124">
        <v>230</v>
      </c>
      <c r="S4" s="124">
        <v>220</v>
      </c>
      <c r="T4" s="212">
        <v>215</v>
      </c>
      <c r="U4" s="1131"/>
      <c r="V4" s="1131"/>
      <c r="W4" s="1134">
        <f t="shared" ref="W4:AA4" si="3">IF(P4="","",CEILING(P4*1.015,5))</f>
        <v>280</v>
      </c>
      <c r="X4" s="1131">
        <f t="shared" si="3"/>
        <v>250</v>
      </c>
      <c r="Y4" s="1131">
        <f t="shared" si="3"/>
        <v>235</v>
      </c>
      <c r="Z4" s="1131">
        <f t="shared" si="3"/>
        <v>225</v>
      </c>
      <c r="AA4" s="178">
        <f t="shared" si="3"/>
        <v>220</v>
      </c>
      <c r="AB4" s="8"/>
      <c r="AC4" s="8"/>
    </row>
    <row r="5" spans="1:29" s="577" customFormat="1" ht="16" x14ac:dyDescent="0.2">
      <c r="A5" s="175" t="s">
        <v>20</v>
      </c>
      <c r="B5" s="10" t="s">
        <v>3286</v>
      </c>
      <c r="C5" s="694" t="s">
        <v>3287</v>
      </c>
      <c r="D5" s="694" t="str">
        <f>VLOOKUP(C5,'Items in Tally'!$A$2:$D$4982,2,FALSE)</f>
        <v>80 PC</v>
      </c>
      <c r="E5" s="43">
        <v>45772</v>
      </c>
      <c r="F5" s="1131">
        <v>50</v>
      </c>
      <c r="G5" s="178">
        <v>40</v>
      </c>
      <c r="H5" s="1130">
        <v>9</v>
      </c>
      <c r="I5" s="1131">
        <v>113</v>
      </c>
      <c r="J5" s="213">
        <f t="shared" ref="J5:N5" si="4">IF(P5="","",P5/$I5-1)</f>
        <v>1.2123893805309733</v>
      </c>
      <c r="K5" s="9">
        <f t="shared" si="4"/>
        <v>1.1238938053097347</v>
      </c>
      <c r="L5" s="9">
        <f t="shared" si="4"/>
        <v>0.94690265486725655</v>
      </c>
      <c r="M5" s="9">
        <f t="shared" si="4"/>
        <v>0.81415929203539816</v>
      </c>
      <c r="N5" s="177">
        <f t="shared" si="4"/>
        <v>0.68141592920353977</v>
      </c>
      <c r="O5" s="1130"/>
      <c r="P5" s="211">
        <v>250</v>
      </c>
      <c r="Q5" s="124">
        <v>240</v>
      </c>
      <c r="R5" s="124">
        <v>220</v>
      </c>
      <c r="S5" s="124">
        <v>205</v>
      </c>
      <c r="T5" s="212">
        <v>190</v>
      </c>
      <c r="U5" s="1131"/>
      <c r="V5" s="1131"/>
      <c r="W5" s="1134">
        <f t="shared" ref="W5:AA5" si="5">IF(P5="","",CEILING(P5*1.015,5))</f>
        <v>255</v>
      </c>
      <c r="X5" s="1131">
        <f t="shared" si="5"/>
        <v>245</v>
      </c>
      <c r="Y5" s="1131">
        <f t="shared" si="5"/>
        <v>225</v>
      </c>
      <c r="Z5" s="1131">
        <f t="shared" si="5"/>
        <v>210</v>
      </c>
      <c r="AA5" s="178">
        <f t="shared" si="5"/>
        <v>195</v>
      </c>
      <c r="AB5" s="8"/>
      <c r="AC5" s="8"/>
    </row>
    <row r="6" spans="1:29" s="577" customFormat="1" ht="16" x14ac:dyDescent="0.2">
      <c r="A6" s="175" t="s">
        <v>20</v>
      </c>
      <c r="B6" s="10" t="s">
        <v>3288</v>
      </c>
      <c r="C6" s="694" t="s">
        <v>3289</v>
      </c>
      <c r="D6" s="694" t="str">
        <f>VLOOKUP(C6,'Items in Tally'!$A$2:$D$4982,2,FALSE)</f>
        <v>44 PC</v>
      </c>
      <c r="E6" s="43">
        <v>45772</v>
      </c>
      <c r="F6" s="1131">
        <v>56</v>
      </c>
      <c r="G6" s="178">
        <v>40</v>
      </c>
      <c r="H6" s="1130">
        <v>9</v>
      </c>
      <c r="I6" s="1131">
        <v>113</v>
      </c>
      <c r="J6" s="213">
        <f t="shared" ref="J6:N6" si="6">IF(P6="","",P6/$I6-1)</f>
        <v>1.0796460176991149</v>
      </c>
      <c r="K6" s="9">
        <f t="shared" si="6"/>
        <v>0.94690265486725655</v>
      </c>
      <c r="L6" s="9">
        <f t="shared" si="6"/>
        <v>0.72566371681415931</v>
      </c>
      <c r="M6" s="9">
        <f t="shared" si="6"/>
        <v>0.63716814159292046</v>
      </c>
      <c r="N6" s="177">
        <f t="shared" si="6"/>
        <v>0.54867256637168138</v>
      </c>
      <c r="O6" s="1130"/>
      <c r="P6" s="211">
        <v>235</v>
      </c>
      <c r="Q6" s="124">
        <v>220</v>
      </c>
      <c r="R6" s="124">
        <v>195</v>
      </c>
      <c r="S6" s="124">
        <v>185</v>
      </c>
      <c r="T6" s="212">
        <v>175</v>
      </c>
      <c r="U6" s="1131"/>
      <c r="V6" s="1131"/>
      <c r="W6" s="1134">
        <f t="shared" ref="W6:AA6" si="7">IF(P6="","",CEILING(P6*1.015,5))</f>
        <v>240</v>
      </c>
      <c r="X6" s="1131">
        <f t="shared" si="7"/>
        <v>225</v>
      </c>
      <c r="Y6" s="1131">
        <f t="shared" si="7"/>
        <v>200</v>
      </c>
      <c r="Z6" s="1131">
        <f t="shared" si="7"/>
        <v>190</v>
      </c>
      <c r="AA6" s="178">
        <f t="shared" si="7"/>
        <v>180</v>
      </c>
      <c r="AB6" s="1130"/>
      <c r="AC6" s="42"/>
    </row>
    <row r="7" spans="1:29" s="577" customFormat="1" ht="16" x14ac:dyDescent="0.2">
      <c r="A7" s="175" t="s">
        <v>20</v>
      </c>
      <c r="B7" s="10" t="s">
        <v>3290</v>
      </c>
      <c r="C7" s="694" t="s">
        <v>3291</v>
      </c>
      <c r="D7" s="694" t="str">
        <f>VLOOKUP(C7,'Items in Tally'!$A$2:$D$4982,2,FALSE)</f>
        <v>5 PC</v>
      </c>
      <c r="E7" s="43">
        <v>45772</v>
      </c>
      <c r="F7" s="1130"/>
      <c r="G7" s="178"/>
      <c r="H7" s="1130">
        <v>18</v>
      </c>
      <c r="I7" s="1131">
        <v>225</v>
      </c>
      <c r="J7" s="213">
        <f t="shared" ref="J7:N7" si="8">IF(P7="","",P7/$I7-1)</f>
        <v>0.77777777777777768</v>
      </c>
      <c r="K7" s="9">
        <f t="shared" si="8"/>
        <v>0.55555555555555558</v>
      </c>
      <c r="L7" s="9" t="str">
        <f t="shared" si="8"/>
        <v/>
      </c>
      <c r="M7" s="9" t="str">
        <f t="shared" si="8"/>
        <v/>
      </c>
      <c r="N7" s="177" t="str">
        <f t="shared" si="8"/>
        <v/>
      </c>
      <c r="O7" s="1130"/>
      <c r="P7" s="211">
        <v>400</v>
      </c>
      <c r="Q7" s="124">
        <v>350</v>
      </c>
      <c r="R7" s="124"/>
      <c r="S7" s="124"/>
      <c r="T7" s="212"/>
      <c r="U7" s="1131"/>
      <c r="V7" s="1131"/>
      <c r="W7" s="1134">
        <f t="shared" ref="W7:Y7" si="9">IF(P7="","",CEILING(P7*1.015,5))</f>
        <v>410</v>
      </c>
      <c r="X7" s="1131">
        <f t="shared" si="9"/>
        <v>360</v>
      </c>
      <c r="Y7" s="1131" t="str">
        <f t="shared" si="9"/>
        <v/>
      </c>
      <c r="Z7" s="1131"/>
      <c r="AA7" s="178"/>
      <c r="AB7" s="8"/>
      <c r="AC7" s="8"/>
    </row>
    <row r="8" spans="1:29" s="577" customFormat="1" ht="16" x14ac:dyDescent="0.2">
      <c r="A8" s="175" t="s">
        <v>20</v>
      </c>
      <c r="B8" s="10" t="s">
        <v>3292</v>
      </c>
      <c r="C8" s="694" t="s">
        <v>3293</v>
      </c>
      <c r="D8" s="694" t="str">
        <f>VLOOKUP(C8,'Items in Tally'!$A$2:$D$4982,2,FALSE)</f>
        <v>41 PC</v>
      </c>
      <c r="E8" s="43">
        <v>45772</v>
      </c>
      <c r="F8" s="1130"/>
      <c r="G8" s="178"/>
      <c r="H8" s="1130">
        <v>18</v>
      </c>
      <c r="I8" s="1131">
        <v>225</v>
      </c>
      <c r="J8" s="213"/>
      <c r="K8" s="9"/>
      <c r="L8" s="9"/>
      <c r="M8" s="9"/>
      <c r="N8" s="177"/>
      <c r="O8" s="1130"/>
      <c r="P8" s="211">
        <v>400</v>
      </c>
      <c r="Q8" s="124">
        <v>350</v>
      </c>
      <c r="R8" s="124"/>
      <c r="S8" s="124"/>
      <c r="T8" s="212"/>
      <c r="U8" s="1131"/>
      <c r="V8" s="1131"/>
      <c r="W8" s="1134"/>
      <c r="X8" s="1131"/>
      <c r="Y8" s="1131"/>
      <c r="Z8" s="1131"/>
      <c r="AA8" s="178"/>
      <c r="AB8" s="8"/>
      <c r="AC8" s="8"/>
    </row>
    <row r="9" spans="1:29" s="577" customFormat="1" ht="16" x14ac:dyDescent="0.2">
      <c r="A9" s="175" t="s">
        <v>47</v>
      </c>
      <c r="B9" s="10" t="s">
        <v>3294</v>
      </c>
      <c r="C9" s="694" t="s">
        <v>3295</v>
      </c>
      <c r="D9" s="694" t="str">
        <f>VLOOKUP(C9,'Items in Tally'!$A$2:$D$4982,2,FALSE)</f>
        <v>97 PC</v>
      </c>
      <c r="E9" s="43">
        <v>45772</v>
      </c>
      <c r="F9" s="1130" t="s">
        <v>3296</v>
      </c>
      <c r="G9" s="178">
        <v>35</v>
      </c>
      <c r="H9" s="1130">
        <v>9</v>
      </c>
      <c r="I9" s="1131">
        <v>113</v>
      </c>
      <c r="J9" s="213">
        <f t="shared" ref="J9:N9" si="10">IF(P9="","",P9/$I9-1)</f>
        <v>0.99115044247787609</v>
      </c>
      <c r="K9" s="9">
        <f t="shared" si="10"/>
        <v>0.8584070796460177</v>
      </c>
      <c r="L9" s="9">
        <f t="shared" si="10"/>
        <v>0.72566371681415931</v>
      </c>
      <c r="M9" s="9">
        <f t="shared" si="10"/>
        <v>0.63716814159292046</v>
      </c>
      <c r="N9" s="177">
        <f t="shared" si="10"/>
        <v>0.54867256637168138</v>
      </c>
      <c r="O9" s="1130"/>
      <c r="P9" s="211">
        <v>225</v>
      </c>
      <c r="Q9" s="124">
        <v>210</v>
      </c>
      <c r="R9" s="124">
        <v>195</v>
      </c>
      <c r="S9" s="124">
        <v>185</v>
      </c>
      <c r="T9" s="212">
        <v>175</v>
      </c>
      <c r="U9" s="1131"/>
      <c r="V9" s="1131"/>
      <c r="W9" s="1134">
        <f t="shared" ref="W9:AA9" si="11">IF(P9="","",CEILING(P9*1.015,5))</f>
        <v>230</v>
      </c>
      <c r="X9" s="1131">
        <f t="shared" si="11"/>
        <v>215</v>
      </c>
      <c r="Y9" s="1131">
        <f t="shared" si="11"/>
        <v>200</v>
      </c>
      <c r="Z9" s="1131">
        <f t="shared" si="11"/>
        <v>190</v>
      </c>
      <c r="AA9" s="178">
        <f t="shared" si="11"/>
        <v>180</v>
      </c>
      <c r="AB9" s="8"/>
      <c r="AC9" s="8"/>
    </row>
    <row r="10" spans="1:29" s="578" customFormat="1" ht="16" x14ac:dyDescent="0.2">
      <c r="A10" s="171" t="s">
        <v>20</v>
      </c>
      <c r="B10" s="40" t="s">
        <v>3297</v>
      </c>
      <c r="C10" s="701" t="s">
        <v>3298</v>
      </c>
      <c r="D10" s="701" t="str">
        <f>VLOOKUP(C10,'Items in Tally'!$A$2:$D$4982,2,FALSE)</f>
        <v>-16 PC</v>
      </c>
      <c r="E10" s="44">
        <v>45772</v>
      </c>
      <c r="F10" s="1148"/>
      <c r="G10" s="173"/>
      <c r="H10" s="1150">
        <v>4.5</v>
      </c>
      <c r="I10" s="1148">
        <v>57</v>
      </c>
      <c r="J10" s="216"/>
      <c r="K10" s="6">
        <f t="shared" ref="K10:N10" si="12">IF(Q10="","",Q10/$I10-1)</f>
        <v>0.92982456140350878</v>
      </c>
      <c r="L10" s="6">
        <f t="shared" si="12"/>
        <v>0.66666666666666674</v>
      </c>
      <c r="M10" s="6">
        <f t="shared" si="12"/>
        <v>0.49122807017543857</v>
      </c>
      <c r="N10" s="172">
        <f t="shared" si="12"/>
        <v>0.40350877192982448</v>
      </c>
      <c r="O10" s="1150"/>
      <c r="P10" s="217">
        <v>120</v>
      </c>
      <c r="Q10" s="7">
        <v>110</v>
      </c>
      <c r="R10" s="7">
        <v>95</v>
      </c>
      <c r="S10" s="7">
        <v>85</v>
      </c>
      <c r="T10" s="218">
        <v>80</v>
      </c>
      <c r="U10" s="1148"/>
      <c r="V10" s="1148"/>
      <c r="W10" s="1152">
        <f t="shared" ref="W10:AA10" si="13">IF(P10="","",CEILING(P10*1.015,5))</f>
        <v>125</v>
      </c>
      <c r="X10" s="1148">
        <f t="shared" si="13"/>
        <v>115</v>
      </c>
      <c r="Y10" s="1148">
        <f t="shared" si="13"/>
        <v>100</v>
      </c>
      <c r="Z10" s="1148">
        <f t="shared" si="13"/>
        <v>90</v>
      </c>
      <c r="AA10" s="173">
        <f t="shared" si="13"/>
        <v>85</v>
      </c>
      <c r="AB10" s="5"/>
      <c r="AC10" s="5"/>
    </row>
    <row r="11" spans="1:29" ht="16" x14ac:dyDescent="0.2">
      <c r="A11" s="165"/>
      <c r="B11" s="4"/>
      <c r="D11" s="694" t="e">
        <f>VLOOKUP(C11,'Items in Tally'!$A$2:$D$4982,2,FALSE)</f>
        <v>#N/A</v>
      </c>
      <c r="E11" s="13"/>
      <c r="F11" s="1135"/>
      <c r="G11" s="168"/>
      <c r="H11" s="1133"/>
      <c r="I11" s="1135"/>
      <c r="J11" s="210" t="str">
        <f t="shared" ref="J11:N11" si="14">IF(P11="","",P11/$I11-1)</f>
        <v/>
      </c>
      <c r="K11" s="3" t="str">
        <f t="shared" si="14"/>
        <v/>
      </c>
      <c r="L11" s="3" t="str">
        <f t="shared" si="14"/>
        <v/>
      </c>
      <c r="M11" s="3" t="str">
        <f t="shared" si="14"/>
        <v/>
      </c>
      <c r="N11" s="167" t="str">
        <f t="shared" si="14"/>
        <v/>
      </c>
      <c r="O11" s="1133"/>
      <c r="P11" s="211"/>
      <c r="Q11" s="124"/>
      <c r="R11" s="124"/>
      <c r="S11" s="124"/>
      <c r="T11" s="212"/>
      <c r="U11" s="1135"/>
      <c r="V11" s="1135"/>
      <c r="W11" s="169" t="str">
        <f t="shared" ref="W11:AA11" si="15">IF(P11="","",CEILING(P11*1.015,5))</f>
        <v/>
      </c>
      <c r="X11" s="1135" t="str">
        <f t="shared" si="15"/>
        <v/>
      </c>
      <c r="Y11" s="1135" t="str">
        <f t="shared" si="15"/>
        <v/>
      </c>
      <c r="Z11" s="1135" t="str">
        <f t="shared" si="15"/>
        <v/>
      </c>
      <c r="AA11" s="168" t="str">
        <f t="shared" si="15"/>
        <v/>
      </c>
      <c r="AB11" s="1"/>
      <c r="AC11" s="1"/>
    </row>
    <row r="12" spans="1:29" ht="16" x14ac:dyDescent="0.2">
      <c r="A12" s="277"/>
      <c r="B12" s="559" t="s">
        <v>3299</v>
      </c>
      <c r="D12" s="694" t="e">
        <f>VLOOKUP(C12,'Items in Tally'!$A$2:$D$4982,2,FALSE)</f>
        <v>#N/A</v>
      </c>
      <c r="E12" s="564"/>
      <c r="F12" s="281"/>
      <c r="G12" s="283"/>
      <c r="H12" s="223"/>
      <c r="I12" s="281"/>
      <c r="J12" s="368" t="str">
        <f t="shared" ref="J12:N12" si="16">IF(P12="","",P12/$I12-1)</f>
        <v/>
      </c>
      <c r="K12" s="279" t="str">
        <f t="shared" si="16"/>
        <v/>
      </c>
      <c r="L12" s="279" t="str">
        <f t="shared" si="16"/>
        <v/>
      </c>
      <c r="M12" s="279" t="str">
        <f t="shared" si="16"/>
        <v/>
      </c>
      <c r="N12" s="359" t="str">
        <f t="shared" si="16"/>
        <v/>
      </c>
      <c r="O12" s="223"/>
      <c r="P12" s="369"/>
      <c r="Q12" s="259"/>
      <c r="R12" s="259"/>
      <c r="S12" s="259"/>
      <c r="T12" s="260"/>
      <c r="U12" s="281"/>
      <c r="V12" s="281"/>
      <c r="W12" s="282" t="str">
        <f t="shared" ref="W12:AA12" si="17">IF(P12="","",CEILING(P12*1.015,5))</f>
        <v/>
      </c>
      <c r="X12" s="281" t="str">
        <f t="shared" si="17"/>
        <v/>
      </c>
      <c r="Y12" s="281" t="str">
        <f t="shared" si="17"/>
        <v/>
      </c>
      <c r="Z12" s="281" t="str">
        <f t="shared" si="17"/>
        <v/>
      </c>
      <c r="AA12" s="283" t="str">
        <f t="shared" si="17"/>
        <v/>
      </c>
      <c r="AB12" s="190"/>
      <c r="AC12" s="190"/>
    </row>
    <row r="13" spans="1:29" s="577" customFormat="1" ht="16" x14ac:dyDescent="0.2">
      <c r="A13" s="175" t="s">
        <v>20</v>
      </c>
      <c r="B13" s="10" t="s">
        <v>3300</v>
      </c>
      <c r="C13" s="694" t="s">
        <v>3301</v>
      </c>
      <c r="D13" s="694" t="str">
        <f>VLOOKUP(C13,'Items in Tally'!$A$2:$D$4982,2,FALSE)</f>
        <v>78 PC</v>
      </c>
      <c r="E13" s="43">
        <v>45772</v>
      </c>
      <c r="F13" s="1131"/>
      <c r="G13" s="178"/>
      <c r="H13" s="1130">
        <v>10</v>
      </c>
      <c r="I13" s="1131">
        <v>125</v>
      </c>
      <c r="J13" s="213">
        <f t="shared" ref="J13:N13" si="18">IF(P13="","",P13/$I13-1)</f>
        <v>0.52</v>
      </c>
      <c r="K13" s="9">
        <f t="shared" si="18"/>
        <v>0.43999999999999995</v>
      </c>
      <c r="L13" s="9">
        <f t="shared" si="18"/>
        <v>0.3600000000000001</v>
      </c>
      <c r="M13" s="9">
        <f t="shared" si="18"/>
        <v>0.28000000000000003</v>
      </c>
      <c r="N13" s="177">
        <f t="shared" si="18"/>
        <v>0.24</v>
      </c>
      <c r="O13" s="1130"/>
      <c r="P13" s="211">
        <v>190</v>
      </c>
      <c r="Q13" s="124">
        <v>180</v>
      </c>
      <c r="R13" s="124">
        <v>170</v>
      </c>
      <c r="S13" s="124">
        <v>160</v>
      </c>
      <c r="T13" s="212">
        <v>155</v>
      </c>
      <c r="U13" s="1131"/>
      <c r="V13" s="1131"/>
      <c r="W13" s="1134">
        <f t="shared" ref="W13:AA13" si="19">IF(P13="","",CEILING(P13*1.015,5))</f>
        <v>195</v>
      </c>
      <c r="X13" s="1131">
        <f t="shared" si="19"/>
        <v>185</v>
      </c>
      <c r="Y13" s="1131">
        <f t="shared" si="19"/>
        <v>175</v>
      </c>
      <c r="Z13" s="1131">
        <f t="shared" si="19"/>
        <v>165</v>
      </c>
      <c r="AA13" s="178">
        <f t="shared" si="19"/>
        <v>160</v>
      </c>
      <c r="AB13" s="8"/>
      <c r="AC13" s="8"/>
    </row>
    <row r="14" spans="1:29" s="578" customFormat="1" ht="16" x14ac:dyDescent="0.2">
      <c r="A14" s="171" t="s">
        <v>20</v>
      </c>
      <c r="B14" s="40" t="s">
        <v>3302</v>
      </c>
      <c r="C14" s="701" t="s">
        <v>3303</v>
      </c>
      <c r="D14" s="701" t="str">
        <f>VLOOKUP(C14,'Items in Tally'!$A$2:$D$4982,2,FALSE)</f>
        <v> </v>
      </c>
      <c r="E14" s="44">
        <v>45713</v>
      </c>
      <c r="F14" s="1148"/>
      <c r="G14" s="173"/>
      <c r="H14" s="1150">
        <v>4.5</v>
      </c>
      <c r="I14" s="1148">
        <v>56</v>
      </c>
      <c r="J14" s="216">
        <f t="shared" ref="J14:N14" si="20">IF(P14="","",P14/$I14-1)</f>
        <v>1.0535714285714284</v>
      </c>
      <c r="K14" s="6">
        <f t="shared" si="20"/>
        <v>0.6964285714285714</v>
      </c>
      <c r="L14" s="6">
        <f t="shared" si="20"/>
        <v>0.60714285714285721</v>
      </c>
      <c r="M14" s="6">
        <f t="shared" si="20"/>
        <v>0.46428571428571419</v>
      </c>
      <c r="N14" s="172">
        <f t="shared" si="20"/>
        <v>0.4285714285714286</v>
      </c>
      <c r="O14" s="1150"/>
      <c r="P14" s="217">
        <v>115</v>
      </c>
      <c r="Q14" s="7">
        <v>95</v>
      </c>
      <c r="R14" s="7">
        <v>90</v>
      </c>
      <c r="S14" s="7">
        <v>82</v>
      </c>
      <c r="T14" s="218">
        <v>80</v>
      </c>
      <c r="U14" s="1148"/>
      <c r="V14" s="1148"/>
      <c r="W14" s="1152">
        <f t="shared" ref="W14:AA14" si="21">IF(P14="","",CEILING(P14*1.015,5))</f>
        <v>120</v>
      </c>
      <c r="X14" s="1148">
        <f t="shared" si="21"/>
        <v>100</v>
      </c>
      <c r="Y14" s="1148">
        <f t="shared" si="21"/>
        <v>95</v>
      </c>
      <c r="Z14" s="1148">
        <f t="shared" si="21"/>
        <v>85</v>
      </c>
      <c r="AA14" s="173">
        <f t="shared" si="21"/>
        <v>85</v>
      </c>
      <c r="AB14" s="5"/>
      <c r="AC14" s="5"/>
    </row>
    <row r="15" spans="1:29" s="578" customFormat="1" ht="16" x14ac:dyDescent="0.2">
      <c r="A15" s="171" t="s">
        <v>20</v>
      </c>
      <c r="B15" s="40" t="s">
        <v>3304</v>
      </c>
      <c r="C15" s="701" t="s">
        <v>3305</v>
      </c>
      <c r="D15" s="701" t="str">
        <f>VLOOKUP(C15,'Items in Tally'!$A$2:$D$4982,2,FALSE)</f>
        <v>-1 PC</v>
      </c>
      <c r="E15" s="44">
        <v>45772</v>
      </c>
      <c r="F15" s="1148"/>
      <c r="G15" s="173"/>
      <c r="H15" s="1150">
        <v>4.5</v>
      </c>
      <c r="I15" s="1148">
        <v>56</v>
      </c>
      <c r="J15" s="216">
        <f t="shared" ref="J15:N15" si="22">IF(P15="","",P15/$I15-1)</f>
        <v>0.96428571428571419</v>
      </c>
      <c r="K15" s="6">
        <f t="shared" si="22"/>
        <v>0.6964285714285714</v>
      </c>
      <c r="L15" s="6">
        <f t="shared" si="22"/>
        <v>0.51785714285714279</v>
      </c>
      <c r="M15" s="6">
        <f t="shared" si="22"/>
        <v>0.39285714285714279</v>
      </c>
      <c r="N15" s="172">
        <f t="shared" si="22"/>
        <v>0.33928571428571419</v>
      </c>
      <c r="O15" s="1150"/>
      <c r="P15" s="217">
        <v>110</v>
      </c>
      <c r="Q15" s="7">
        <v>95</v>
      </c>
      <c r="R15" s="7">
        <v>85</v>
      </c>
      <c r="S15" s="7">
        <v>78</v>
      </c>
      <c r="T15" s="218">
        <v>75</v>
      </c>
      <c r="U15" s="1148"/>
      <c r="V15" s="1148"/>
      <c r="W15" s="1152">
        <f t="shared" ref="W15:AA15" si="23">IF(P15="","",CEILING(P15*1.015,5))</f>
        <v>115</v>
      </c>
      <c r="X15" s="1148">
        <f t="shared" si="23"/>
        <v>100</v>
      </c>
      <c r="Y15" s="1148">
        <f t="shared" si="23"/>
        <v>90</v>
      </c>
      <c r="Z15" s="1148">
        <f t="shared" si="23"/>
        <v>80</v>
      </c>
      <c r="AA15" s="173">
        <f t="shared" si="23"/>
        <v>80</v>
      </c>
      <c r="AB15" s="5"/>
      <c r="AC15" s="5"/>
    </row>
    <row r="16" spans="1:29" s="577" customFormat="1" ht="16" x14ac:dyDescent="0.2">
      <c r="A16" s="175" t="s">
        <v>20</v>
      </c>
      <c r="B16" s="10" t="s">
        <v>3306</v>
      </c>
      <c r="C16" s="694" t="s">
        <v>3307</v>
      </c>
      <c r="D16" s="694" t="str">
        <f>VLOOKUP(C16,'Items in Tally'!$A$2:$D$4982,2,FALSE)</f>
        <v>16 PC</v>
      </c>
      <c r="E16" s="43">
        <v>45772</v>
      </c>
      <c r="F16" s="1131"/>
      <c r="G16" s="178"/>
      <c r="H16" s="1130">
        <v>5</v>
      </c>
      <c r="I16" s="1131">
        <v>63</v>
      </c>
      <c r="J16" s="213">
        <f t="shared" ref="J16:N16" si="24">IF(P16="","",P16/$I16-1)</f>
        <v>0.90476190476190466</v>
      </c>
      <c r="K16" s="9">
        <f t="shared" si="24"/>
        <v>0.66666666666666674</v>
      </c>
      <c r="L16" s="9">
        <f t="shared" si="24"/>
        <v>0.58730158730158721</v>
      </c>
      <c r="M16" s="9">
        <f t="shared" si="24"/>
        <v>0.4285714285714286</v>
      </c>
      <c r="N16" s="177" t="str">
        <f t="shared" si="24"/>
        <v/>
      </c>
      <c r="O16" s="1130"/>
      <c r="P16" s="211">
        <v>120</v>
      </c>
      <c r="Q16" s="124">
        <v>105</v>
      </c>
      <c r="R16" s="124">
        <v>100</v>
      </c>
      <c r="S16" s="124">
        <v>90</v>
      </c>
      <c r="T16" s="212"/>
      <c r="U16" s="1131"/>
      <c r="V16" s="1131"/>
      <c r="W16" s="1134">
        <f t="shared" ref="W16:AA16" si="25">IF(P16="","",CEILING(P16*1.015,5))</f>
        <v>125</v>
      </c>
      <c r="X16" s="1131">
        <f t="shared" si="25"/>
        <v>110</v>
      </c>
      <c r="Y16" s="1131">
        <f t="shared" si="25"/>
        <v>105</v>
      </c>
      <c r="Z16" s="1131">
        <f t="shared" si="25"/>
        <v>95</v>
      </c>
      <c r="AA16" s="178" t="str">
        <f t="shared" si="25"/>
        <v/>
      </c>
      <c r="AB16" s="8"/>
      <c r="AC16" s="8"/>
    </row>
    <row r="17" spans="1:29" s="624" customFormat="1" ht="15.75" customHeight="1" x14ac:dyDescent="0.2">
      <c r="A17" s="536" t="s">
        <v>20</v>
      </c>
      <c r="B17" s="596" t="s">
        <v>3308</v>
      </c>
      <c r="C17" s="694" t="s">
        <v>3309</v>
      </c>
      <c r="D17" s="694" t="str">
        <f>VLOOKUP(C17,'Items in Tally'!$A$2:$D$4982,2,FALSE)</f>
        <v>53 PC</v>
      </c>
      <c r="E17" s="597">
        <v>45772</v>
      </c>
      <c r="F17" s="1164"/>
      <c r="G17" s="589"/>
      <c r="H17" s="1157">
        <v>6</v>
      </c>
      <c r="I17" s="1164">
        <v>73</v>
      </c>
      <c r="J17" s="598">
        <f t="shared" ref="J17:N17" si="26">IF(P17="","",P17/$I17-1)</f>
        <v>0.78082191780821919</v>
      </c>
      <c r="K17" s="120">
        <f t="shared" si="26"/>
        <v>0.57534246575342474</v>
      </c>
      <c r="L17" s="120">
        <f t="shared" si="26"/>
        <v>0.43835616438356162</v>
      </c>
      <c r="M17" s="120" t="str">
        <f t="shared" si="26"/>
        <v/>
      </c>
      <c r="N17" s="599" t="str">
        <f t="shared" si="26"/>
        <v/>
      </c>
      <c r="O17" s="1157"/>
      <c r="P17" s="587">
        <v>130</v>
      </c>
      <c r="Q17" s="121">
        <v>115</v>
      </c>
      <c r="R17" s="121">
        <v>105</v>
      </c>
      <c r="S17" s="121"/>
      <c r="T17" s="588"/>
      <c r="U17" s="1164"/>
      <c r="V17" s="1164"/>
      <c r="W17" s="1163">
        <f t="shared" ref="W17:AA17" si="27">IF(P17="","",CEILING(P17*1.015,5))</f>
        <v>135</v>
      </c>
      <c r="X17" s="1164">
        <f t="shared" si="27"/>
        <v>120</v>
      </c>
      <c r="Y17" s="1164">
        <f t="shared" si="27"/>
        <v>110</v>
      </c>
      <c r="Z17" s="1164" t="str">
        <f t="shared" si="27"/>
        <v/>
      </c>
      <c r="AA17" s="589" t="str">
        <f t="shared" si="27"/>
        <v/>
      </c>
      <c r="AB17" s="119"/>
      <c r="AC17" s="119"/>
    </row>
    <row r="18" spans="1:29" s="577" customFormat="1" ht="15.75" customHeight="1" x14ac:dyDescent="0.2">
      <c r="A18" s="175" t="s">
        <v>20</v>
      </c>
      <c r="B18" s="10" t="s">
        <v>3310</v>
      </c>
      <c r="C18" s="577" t="s">
        <v>3311</v>
      </c>
      <c r="D18" s="694" t="str">
        <f>VLOOKUP(C18,'Items in Tally'!$A$2:$D$4982,2,FALSE)</f>
        <v>20 PC</v>
      </c>
      <c r="E18" s="43">
        <v>45772</v>
      </c>
      <c r="F18" s="1131"/>
      <c r="G18" s="178"/>
      <c r="H18" s="1130">
        <v>6</v>
      </c>
      <c r="I18" s="1131">
        <v>73</v>
      </c>
      <c r="J18" s="213"/>
      <c r="K18" s="9"/>
      <c r="L18" s="9"/>
      <c r="M18" s="9"/>
      <c r="N18" s="177"/>
      <c r="O18" s="1130"/>
      <c r="P18" s="211">
        <v>130</v>
      </c>
      <c r="Q18" s="124">
        <v>115</v>
      </c>
      <c r="R18" s="124">
        <v>105</v>
      </c>
      <c r="S18" s="124"/>
      <c r="T18" s="212"/>
      <c r="U18" s="1131"/>
      <c r="V18" s="1131"/>
      <c r="W18" s="1134"/>
      <c r="X18" s="1131"/>
      <c r="Y18" s="1131"/>
      <c r="Z18" s="1131"/>
      <c r="AA18" s="178"/>
      <c r="AB18" s="8"/>
      <c r="AC18" s="8"/>
    </row>
    <row r="19" spans="1:29" s="624" customFormat="1" ht="16" x14ac:dyDescent="0.2">
      <c r="A19" s="536" t="s">
        <v>20</v>
      </c>
      <c r="B19" s="596" t="s">
        <v>3312</v>
      </c>
      <c r="C19" s="715" t="s">
        <v>3313</v>
      </c>
      <c r="D19" s="694" t="str">
        <f>VLOOKUP(C19,'Items in Tally'!$A$2:$D$4982,2,FALSE)</f>
        <v>65 PC</v>
      </c>
      <c r="E19" s="597">
        <v>45713</v>
      </c>
      <c r="F19" s="1164"/>
      <c r="G19" s="589"/>
      <c r="H19" s="1157">
        <v>6</v>
      </c>
      <c r="I19" s="1164">
        <v>75</v>
      </c>
      <c r="J19" s="598">
        <f t="shared" ref="J19:N19" si="28">IF(P19="","",P19/$I19-1)</f>
        <v>0.73333333333333339</v>
      </c>
      <c r="K19" s="120">
        <f t="shared" si="28"/>
        <v>0.53333333333333344</v>
      </c>
      <c r="L19" s="120">
        <f t="shared" si="28"/>
        <v>0.39999999999999991</v>
      </c>
      <c r="M19" s="120" t="str">
        <f t="shared" si="28"/>
        <v/>
      </c>
      <c r="N19" s="599" t="str">
        <f t="shared" si="28"/>
        <v/>
      </c>
      <c r="O19" s="1157"/>
      <c r="P19" s="587">
        <v>130</v>
      </c>
      <c r="Q19" s="121">
        <v>115</v>
      </c>
      <c r="R19" s="121">
        <v>105</v>
      </c>
      <c r="S19" s="121"/>
      <c r="T19" s="588"/>
      <c r="U19" s="1164"/>
      <c r="V19" s="1164"/>
      <c r="W19" s="1163">
        <f t="shared" ref="W19:AA19" si="29">IF(P19="","",CEILING(P19*1.015,5))</f>
        <v>135</v>
      </c>
      <c r="X19" s="1164">
        <f t="shared" si="29"/>
        <v>120</v>
      </c>
      <c r="Y19" s="1164">
        <f t="shared" si="29"/>
        <v>110</v>
      </c>
      <c r="Z19" s="1164" t="str">
        <f t="shared" si="29"/>
        <v/>
      </c>
      <c r="AA19" s="589" t="str">
        <f t="shared" si="29"/>
        <v/>
      </c>
      <c r="AB19" s="119"/>
      <c r="AC19" s="119"/>
    </row>
    <row r="20" spans="1:29" s="577" customFormat="1" ht="16" x14ac:dyDescent="0.2">
      <c r="A20" s="175" t="s">
        <v>47</v>
      </c>
      <c r="B20" s="10" t="s">
        <v>3314</v>
      </c>
      <c r="C20" s="694" t="s">
        <v>3315</v>
      </c>
      <c r="D20" s="694" t="str">
        <f>VLOOKUP(C20,'Items in Tally'!$A$2:$D$4982,2,FALSE)</f>
        <v>11 PC</v>
      </c>
      <c r="E20" s="43">
        <v>45772</v>
      </c>
      <c r="F20" s="1131"/>
      <c r="G20" s="178"/>
      <c r="H20" s="1130">
        <v>4.5</v>
      </c>
      <c r="I20" s="1131">
        <v>62</v>
      </c>
      <c r="J20" s="213">
        <f t="shared" ref="J20:N20" si="30">IF(P20="","",P20/$I20-1)</f>
        <v>0.77419354838709675</v>
      </c>
      <c r="K20" s="9">
        <f t="shared" si="30"/>
        <v>0.532258064516129</v>
      </c>
      <c r="L20" s="9">
        <f t="shared" si="30"/>
        <v>0.37096774193548376</v>
      </c>
      <c r="M20" s="9">
        <f t="shared" si="30"/>
        <v>0.25806451612903225</v>
      </c>
      <c r="N20" s="177">
        <f t="shared" si="30"/>
        <v>0.20967741935483875</v>
      </c>
      <c r="O20" s="1130"/>
      <c r="P20" s="211">
        <v>110</v>
      </c>
      <c r="Q20" s="124">
        <v>95</v>
      </c>
      <c r="R20" s="124">
        <v>85</v>
      </c>
      <c r="S20" s="124">
        <v>78</v>
      </c>
      <c r="T20" s="212">
        <v>75</v>
      </c>
      <c r="U20" s="1131"/>
      <c r="V20" s="1131"/>
      <c r="W20" s="1134">
        <f t="shared" ref="W20:AA20" si="31">IF(P20="","",CEILING(P20*1.015,5))</f>
        <v>115</v>
      </c>
      <c r="X20" s="1131">
        <f t="shared" si="31"/>
        <v>100</v>
      </c>
      <c r="Y20" s="1131">
        <f t="shared" si="31"/>
        <v>90</v>
      </c>
      <c r="Z20" s="1131">
        <f t="shared" si="31"/>
        <v>80</v>
      </c>
      <c r="AA20" s="178">
        <f t="shared" si="31"/>
        <v>80</v>
      </c>
      <c r="AB20" s="8"/>
      <c r="AC20" s="8"/>
    </row>
    <row r="21" spans="1:29" ht="16" x14ac:dyDescent="0.2">
      <c r="A21" s="165"/>
      <c r="B21" s="4"/>
      <c r="D21" s="694" t="e">
        <f>VLOOKUP(C21,'Items in Tally'!$A$2:$D$4982,2,FALSE)</f>
        <v>#N/A</v>
      </c>
      <c r="E21" s="13"/>
      <c r="F21" s="1135"/>
      <c r="G21" s="168"/>
      <c r="H21" s="1133"/>
      <c r="I21" s="1135"/>
      <c r="J21" s="210" t="str">
        <f t="shared" ref="J21:N21" si="32">IF(P21="","",P21/$I21-1)</f>
        <v/>
      </c>
      <c r="K21" s="3" t="str">
        <f t="shared" si="32"/>
        <v/>
      </c>
      <c r="L21" s="3" t="str">
        <f t="shared" si="32"/>
        <v/>
      </c>
      <c r="M21" s="3" t="str">
        <f t="shared" si="32"/>
        <v/>
      </c>
      <c r="N21" s="167" t="str">
        <f t="shared" si="32"/>
        <v/>
      </c>
      <c r="O21" s="1133"/>
      <c r="P21" s="211"/>
      <c r="Q21" s="124"/>
      <c r="R21" s="124"/>
      <c r="S21" s="124"/>
      <c r="T21" s="212"/>
      <c r="U21" s="1135"/>
      <c r="V21" s="1135"/>
      <c r="W21" s="169" t="str">
        <f t="shared" ref="W21:AA21" si="33">IF(P21="","",CEILING(P21*1.015,5))</f>
        <v/>
      </c>
      <c r="X21" s="1135" t="str">
        <f t="shared" si="33"/>
        <v/>
      </c>
      <c r="Y21" s="1135" t="str">
        <f t="shared" si="33"/>
        <v/>
      </c>
      <c r="Z21" s="1135" t="str">
        <f t="shared" si="33"/>
        <v/>
      </c>
      <c r="AA21" s="168" t="str">
        <f t="shared" si="33"/>
        <v/>
      </c>
      <c r="AB21" s="1"/>
      <c r="AC21" s="1"/>
    </row>
    <row r="22" spans="1:29" ht="16" x14ac:dyDescent="0.2">
      <c r="A22" s="378"/>
      <c r="B22" s="559" t="s">
        <v>3316</v>
      </c>
      <c r="D22" s="694" t="e">
        <f>VLOOKUP(C22,'Items in Tally'!$A$2:$D$4982,2,FALSE)</f>
        <v>#N/A</v>
      </c>
      <c r="E22" s="564"/>
      <c r="F22" s="281"/>
      <c r="G22" s="283"/>
      <c r="H22" s="223"/>
      <c r="I22" s="281"/>
      <c r="J22" s="379" t="str">
        <f t="shared" ref="J22:N22" si="34">IF(P22="","",P22/$I22-1)</f>
        <v/>
      </c>
      <c r="K22" s="380" t="str">
        <f t="shared" si="34"/>
        <v/>
      </c>
      <c r="L22" s="380" t="str">
        <f t="shared" si="34"/>
        <v/>
      </c>
      <c r="M22" s="380" t="str">
        <f t="shared" si="34"/>
        <v/>
      </c>
      <c r="N22" s="381" t="str">
        <f t="shared" si="34"/>
        <v/>
      </c>
      <c r="O22" s="382"/>
      <c r="P22" s="560"/>
      <c r="Q22" s="561"/>
      <c r="R22" s="561"/>
      <c r="S22" s="561"/>
      <c r="T22" s="562"/>
      <c r="U22" s="387"/>
      <c r="V22" s="387"/>
      <c r="W22" s="386" t="str">
        <f t="shared" ref="W22:AA22" si="35">IF(P22="","",CEILING(P22*1.015,5))</f>
        <v/>
      </c>
      <c r="X22" s="387" t="str">
        <f t="shared" si="35"/>
        <v/>
      </c>
      <c r="Y22" s="387" t="str">
        <f t="shared" si="35"/>
        <v/>
      </c>
      <c r="Z22" s="387" t="str">
        <f t="shared" si="35"/>
        <v/>
      </c>
      <c r="AA22" s="388" t="str">
        <f t="shared" si="35"/>
        <v/>
      </c>
      <c r="AB22" s="389"/>
      <c r="AC22" s="389"/>
    </row>
    <row r="23" spans="1:29" s="578" customFormat="1" ht="15.75" customHeight="1" x14ac:dyDescent="0.2">
      <c r="A23" s="171" t="s">
        <v>20</v>
      </c>
      <c r="B23" s="40" t="s">
        <v>3317</v>
      </c>
      <c r="C23" s="701" t="s">
        <v>3318</v>
      </c>
      <c r="D23" s="701" t="str">
        <f>VLOOKUP(C23,'Items in Tally'!$A$2:$D$4982,2,FALSE)</f>
        <v> </v>
      </c>
      <c r="E23" s="44">
        <v>45772</v>
      </c>
      <c r="F23" s="1148"/>
      <c r="G23" s="173"/>
      <c r="H23" s="1150">
        <v>1.4</v>
      </c>
      <c r="I23" s="133">
        <v>17.5</v>
      </c>
      <c r="J23" s="216" t="str">
        <f t="shared" ref="J23:N23" si="36">IF(P23="","",P23/$I23-1)</f>
        <v/>
      </c>
      <c r="K23" s="6">
        <f t="shared" si="36"/>
        <v>0.71428571428571419</v>
      </c>
      <c r="L23" s="6">
        <f t="shared" si="36"/>
        <v>0.54285714285714293</v>
      </c>
      <c r="M23" s="6">
        <f t="shared" si="36"/>
        <v>0.4285714285714286</v>
      </c>
      <c r="N23" s="172">
        <f t="shared" si="36"/>
        <v>0.37142857142857144</v>
      </c>
      <c r="O23" s="1150"/>
      <c r="P23" s="217"/>
      <c r="Q23" s="7">
        <v>30</v>
      </c>
      <c r="R23" s="7">
        <v>27</v>
      </c>
      <c r="S23" s="7">
        <v>25</v>
      </c>
      <c r="T23" s="218">
        <v>24</v>
      </c>
      <c r="U23" s="1148">
        <v>23</v>
      </c>
      <c r="V23" s="1148"/>
      <c r="W23" s="1152" t="str">
        <f t="shared" ref="W23" si="37">IF(P23="","",CEILING(P23*1.015,5))</f>
        <v/>
      </c>
      <c r="X23" s="1148">
        <f t="shared" ref="X23:AA30" si="38">IF(Q23="","",CEILING(Q23*1.02,1))</f>
        <v>31</v>
      </c>
      <c r="Y23" s="1148">
        <f t="shared" si="38"/>
        <v>28</v>
      </c>
      <c r="Z23" s="1148">
        <f t="shared" si="38"/>
        <v>26</v>
      </c>
      <c r="AA23" s="173">
        <f t="shared" si="38"/>
        <v>25</v>
      </c>
      <c r="AB23" s="5"/>
      <c r="AC23" s="5"/>
    </row>
    <row r="24" spans="1:29" s="652" customFormat="1" ht="15.75" customHeight="1" x14ac:dyDescent="0.2">
      <c r="A24" s="649" t="s">
        <v>20</v>
      </c>
      <c r="B24" s="684" t="s">
        <v>698</v>
      </c>
      <c r="C24" s="790" t="s">
        <v>3319</v>
      </c>
      <c r="D24" s="790" t="str">
        <f>VLOOKUP(C24,'Items in Tally'!$A$2:$D$4982,2,FALSE)</f>
        <v>7 PC</v>
      </c>
      <c r="E24" s="765">
        <v>45772</v>
      </c>
      <c r="F24" s="827"/>
      <c r="G24" s="669"/>
      <c r="H24" s="823">
        <v>1.4</v>
      </c>
      <c r="I24" s="681">
        <v>17.5</v>
      </c>
      <c r="J24" s="761" t="str">
        <f t="shared" ref="J24:N24" si="39">IF(P24="","",P24/$I24-1)</f>
        <v/>
      </c>
      <c r="K24" s="651">
        <f t="shared" si="39"/>
        <v>0.71428571428571419</v>
      </c>
      <c r="L24" s="651">
        <f t="shared" si="39"/>
        <v>0.54285714285714293</v>
      </c>
      <c r="M24" s="651">
        <f t="shared" si="39"/>
        <v>0.4285714285714286</v>
      </c>
      <c r="N24" s="674">
        <f t="shared" si="39"/>
        <v>0.37142857142857144</v>
      </c>
      <c r="O24" s="823"/>
      <c r="P24" s="1082"/>
      <c r="Q24" s="682">
        <v>30</v>
      </c>
      <c r="R24" s="682">
        <v>27</v>
      </c>
      <c r="S24" s="7">
        <v>25</v>
      </c>
      <c r="T24" s="218">
        <v>24</v>
      </c>
      <c r="U24" s="1148">
        <v>23</v>
      </c>
      <c r="V24" s="827"/>
      <c r="W24" s="825" t="str">
        <f t="shared" ref="W24" si="40">IF(P24="","",CEILING(P24*1.015,5))</f>
        <v/>
      </c>
      <c r="X24" s="827">
        <f t="shared" si="38"/>
        <v>31</v>
      </c>
      <c r="Y24" s="827">
        <f t="shared" si="38"/>
        <v>28</v>
      </c>
      <c r="Z24" s="827">
        <f t="shared" si="38"/>
        <v>26</v>
      </c>
      <c r="AA24" s="669">
        <f t="shared" si="38"/>
        <v>25</v>
      </c>
      <c r="AB24" s="650"/>
      <c r="AC24" s="650"/>
    </row>
    <row r="25" spans="1:29" s="578" customFormat="1" ht="15.75" customHeight="1" x14ac:dyDescent="0.2">
      <c r="A25" s="171" t="s">
        <v>20</v>
      </c>
      <c r="B25" s="40" t="s">
        <v>896</v>
      </c>
      <c r="C25" s="701" t="s">
        <v>3320</v>
      </c>
      <c r="D25" s="701" t="str">
        <f>VLOOKUP(C25,'Items in Tally'!$A$2:$D$4982,2,FALSE)</f>
        <v> </v>
      </c>
      <c r="E25" s="44">
        <v>45772</v>
      </c>
      <c r="F25" s="1148"/>
      <c r="G25" s="173"/>
      <c r="H25" s="1150">
        <v>1.4</v>
      </c>
      <c r="I25" s="133">
        <v>17.5</v>
      </c>
      <c r="J25" s="216" t="str">
        <f t="shared" ref="J25:N25" si="41">IF(P25="","",P25/$I25-1)</f>
        <v/>
      </c>
      <c r="K25" s="6">
        <f t="shared" si="41"/>
        <v>0.65714285714285725</v>
      </c>
      <c r="L25" s="6">
        <f t="shared" si="41"/>
        <v>0.54285714285714293</v>
      </c>
      <c r="M25" s="6">
        <f t="shared" si="41"/>
        <v>0.4285714285714286</v>
      </c>
      <c r="N25" s="172">
        <f t="shared" si="41"/>
        <v>0.37142857142857144</v>
      </c>
      <c r="O25" s="1150"/>
      <c r="P25" s="217"/>
      <c r="Q25" s="7">
        <v>29</v>
      </c>
      <c r="R25" s="7">
        <v>27</v>
      </c>
      <c r="S25" s="7">
        <v>25</v>
      </c>
      <c r="T25" s="218">
        <v>24</v>
      </c>
      <c r="U25" s="1148">
        <v>23</v>
      </c>
      <c r="V25" s="1148"/>
      <c r="W25" s="1152" t="str">
        <f t="shared" ref="W25" si="42">IF(P25="","",CEILING(P25*1.015,5))</f>
        <v/>
      </c>
      <c r="X25" s="1148">
        <f t="shared" si="38"/>
        <v>30</v>
      </c>
      <c r="Y25" s="1148">
        <f t="shared" si="38"/>
        <v>28</v>
      </c>
      <c r="Z25" s="1148">
        <f t="shared" si="38"/>
        <v>26</v>
      </c>
      <c r="AA25" s="173">
        <f t="shared" si="38"/>
        <v>25</v>
      </c>
      <c r="AB25" s="5"/>
      <c r="AC25" s="5"/>
    </row>
    <row r="26" spans="1:29" s="578" customFormat="1" ht="15.75" customHeight="1" x14ac:dyDescent="0.2">
      <c r="A26" s="171" t="s">
        <v>20</v>
      </c>
      <c r="B26" s="40" t="s">
        <v>1893</v>
      </c>
      <c r="C26" s="701" t="s">
        <v>3321</v>
      </c>
      <c r="D26" s="701" t="str">
        <f>VLOOKUP(C26,'Items in Tally'!$A$2:$D$4982,2,FALSE)</f>
        <v> </v>
      </c>
      <c r="E26" s="44">
        <v>45772</v>
      </c>
      <c r="F26" s="1148"/>
      <c r="G26" s="173"/>
      <c r="H26" s="1150">
        <v>1.4</v>
      </c>
      <c r="I26" s="133">
        <v>17.5</v>
      </c>
      <c r="J26" s="216" t="str">
        <f t="shared" ref="J26:N26" si="43">IF(P26="","",P26/$I26-1)</f>
        <v/>
      </c>
      <c r="K26" s="6">
        <f t="shared" si="43"/>
        <v>0.82857142857142851</v>
      </c>
      <c r="L26" s="6">
        <f t="shared" si="43"/>
        <v>0.65714285714285725</v>
      </c>
      <c r="M26" s="6">
        <f t="shared" si="43"/>
        <v>0.54285714285714293</v>
      </c>
      <c r="N26" s="172">
        <f t="shared" si="43"/>
        <v>0.4285714285714286</v>
      </c>
      <c r="O26" s="1150"/>
      <c r="P26" s="217"/>
      <c r="Q26" s="7">
        <v>32</v>
      </c>
      <c r="R26" s="7">
        <v>29</v>
      </c>
      <c r="S26" s="7">
        <v>27</v>
      </c>
      <c r="T26" s="218">
        <v>25</v>
      </c>
      <c r="U26" s="1148">
        <v>24</v>
      </c>
      <c r="V26" s="1148"/>
      <c r="W26" s="1152" t="str">
        <f t="shared" ref="W26" si="44">IF(P26="","",CEILING(P26*1.015,5))</f>
        <v/>
      </c>
      <c r="X26" s="1148">
        <f t="shared" si="38"/>
        <v>33</v>
      </c>
      <c r="Y26" s="1148">
        <f t="shared" si="38"/>
        <v>30</v>
      </c>
      <c r="Z26" s="1148">
        <f t="shared" si="38"/>
        <v>28</v>
      </c>
      <c r="AA26" s="173">
        <f t="shared" si="38"/>
        <v>26</v>
      </c>
      <c r="AB26" s="5"/>
      <c r="AC26" s="5"/>
    </row>
    <row r="27" spans="1:29" s="577" customFormat="1" ht="15.75" customHeight="1" x14ac:dyDescent="0.2">
      <c r="A27" s="175" t="s">
        <v>20</v>
      </c>
      <c r="B27" s="10" t="s">
        <v>3322</v>
      </c>
      <c r="C27" s="694" t="s">
        <v>3323</v>
      </c>
      <c r="D27" s="694" t="str">
        <f>VLOOKUP(C27,'Items in Tally'!$A$2:$D$4982,2,FALSE)</f>
        <v>19 PC</v>
      </c>
      <c r="E27" s="43">
        <v>45772</v>
      </c>
      <c r="F27" s="1131"/>
      <c r="G27" s="178"/>
      <c r="H27" s="1130">
        <v>2</v>
      </c>
      <c r="I27" s="125">
        <v>25</v>
      </c>
      <c r="J27" s="213" t="str">
        <f t="shared" ref="J27:N27" si="45">IF(P27="","",P27/$I27-1)</f>
        <v/>
      </c>
      <c r="K27" s="9">
        <f t="shared" si="45"/>
        <v>0.8</v>
      </c>
      <c r="L27" s="9">
        <f t="shared" si="45"/>
        <v>0.67999999999999994</v>
      </c>
      <c r="M27" s="9">
        <f t="shared" si="45"/>
        <v>0.52</v>
      </c>
      <c r="N27" s="177">
        <f t="shared" si="45"/>
        <v>0.39999999999999991</v>
      </c>
      <c r="O27" s="1130"/>
      <c r="P27" s="211"/>
      <c r="Q27" s="124">
        <v>45</v>
      </c>
      <c r="R27" s="124">
        <v>42</v>
      </c>
      <c r="S27" s="124">
        <v>38</v>
      </c>
      <c r="T27" s="212">
        <v>35</v>
      </c>
      <c r="U27" s="1131"/>
      <c r="V27" s="1131"/>
      <c r="W27" s="1134" t="str">
        <f t="shared" ref="W27" si="46">IF(P27="","",CEILING(P27*1.015,5))</f>
        <v/>
      </c>
      <c r="X27" s="1131">
        <f t="shared" si="38"/>
        <v>46</v>
      </c>
      <c r="Y27" s="1131">
        <f t="shared" si="38"/>
        <v>43</v>
      </c>
      <c r="Z27" s="1131">
        <f t="shared" si="38"/>
        <v>39</v>
      </c>
      <c r="AA27" s="178">
        <f t="shared" si="38"/>
        <v>36</v>
      </c>
      <c r="AB27" s="8"/>
      <c r="AC27" s="8"/>
    </row>
    <row r="28" spans="1:29" s="577" customFormat="1" ht="15.75" customHeight="1" x14ac:dyDescent="0.2">
      <c r="A28" s="175" t="s">
        <v>20</v>
      </c>
      <c r="B28" s="10" t="s">
        <v>867</v>
      </c>
      <c r="C28" s="694" t="s">
        <v>3324</v>
      </c>
      <c r="D28" s="694" t="str">
        <f>VLOOKUP(C28,'Items in Tally'!$A$2:$D$4982,2,FALSE)</f>
        <v>30 PC</v>
      </c>
      <c r="E28" s="43">
        <v>45772</v>
      </c>
      <c r="F28" s="1131"/>
      <c r="G28" s="178"/>
      <c r="H28" s="1130">
        <v>2</v>
      </c>
      <c r="I28" s="1131">
        <v>24.5</v>
      </c>
      <c r="J28" s="213" t="str">
        <f t="shared" ref="J28:N28" si="47">IF(P28="","",P28/$I28-1)</f>
        <v/>
      </c>
      <c r="K28" s="9">
        <f t="shared" si="47"/>
        <v>0.87755102040816335</v>
      </c>
      <c r="L28" s="9">
        <f t="shared" si="47"/>
        <v>0.63265306122448983</v>
      </c>
      <c r="M28" s="9">
        <f t="shared" si="47"/>
        <v>0.51020408163265296</v>
      </c>
      <c r="N28" s="177">
        <f t="shared" si="47"/>
        <v>0.4285714285714286</v>
      </c>
      <c r="O28" s="1130"/>
      <c r="P28" s="211"/>
      <c r="Q28" s="124">
        <v>46</v>
      </c>
      <c r="R28" s="124">
        <v>40</v>
      </c>
      <c r="S28" s="124">
        <v>37</v>
      </c>
      <c r="T28" s="212">
        <v>35</v>
      </c>
      <c r="U28" s="1131"/>
      <c r="V28" s="1131"/>
      <c r="W28" s="1134" t="str">
        <f t="shared" ref="W28" si="48">IF(P28="","",CEILING(P28*1.015,5))</f>
        <v/>
      </c>
      <c r="X28" s="1131">
        <f t="shared" si="38"/>
        <v>47</v>
      </c>
      <c r="Y28" s="1131">
        <f t="shared" si="38"/>
        <v>41</v>
      </c>
      <c r="Z28" s="1131">
        <f t="shared" si="38"/>
        <v>38</v>
      </c>
      <c r="AA28" s="178">
        <f t="shared" si="38"/>
        <v>36</v>
      </c>
      <c r="AB28" s="8"/>
      <c r="AC28" s="8"/>
    </row>
    <row r="29" spans="1:29" s="577" customFormat="1" ht="15.75" customHeight="1" x14ac:dyDescent="0.2">
      <c r="A29" s="175" t="s">
        <v>20</v>
      </c>
      <c r="B29" s="10" t="s">
        <v>3325</v>
      </c>
      <c r="C29" s="694" t="s">
        <v>3326</v>
      </c>
      <c r="D29" s="694" t="str">
        <f>VLOOKUP(C29,'Items in Tally'!$A$2:$D$4982,2,FALSE)</f>
        <v>28 PC</v>
      </c>
      <c r="E29" s="43">
        <v>45772</v>
      </c>
      <c r="F29" s="1131"/>
      <c r="G29" s="178"/>
      <c r="H29" s="1130">
        <v>2</v>
      </c>
      <c r="I29" s="1131">
        <v>25</v>
      </c>
      <c r="J29" s="213"/>
      <c r="K29" s="9"/>
      <c r="L29" s="9"/>
      <c r="M29" s="9"/>
      <c r="N29" s="177"/>
      <c r="O29" s="1130"/>
      <c r="P29" s="211"/>
      <c r="Q29" s="124">
        <v>46</v>
      </c>
      <c r="R29" s="124">
        <v>40</v>
      </c>
      <c r="S29" s="124">
        <v>37</v>
      </c>
      <c r="T29" s="212">
        <v>35</v>
      </c>
      <c r="U29" s="1131"/>
      <c r="V29" s="1131"/>
      <c r="W29" s="1134"/>
      <c r="X29" s="1131">
        <f t="shared" si="38"/>
        <v>47</v>
      </c>
      <c r="Y29" s="1131">
        <f t="shared" si="38"/>
        <v>41</v>
      </c>
      <c r="Z29" s="1131">
        <f t="shared" si="38"/>
        <v>38</v>
      </c>
      <c r="AA29" s="178">
        <f t="shared" si="38"/>
        <v>36</v>
      </c>
      <c r="AB29" s="8"/>
      <c r="AC29" s="8"/>
    </row>
    <row r="30" spans="1:29" ht="15.75" customHeight="1" x14ac:dyDescent="0.2">
      <c r="A30" s="165" t="s">
        <v>47</v>
      </c>
      <c r="B30" s="4" t="s">
        <v>2000</v>
      </c>
      <c r="C30" s="694" t="s">
        <v>3326</v>
      </c>
      <c r="D30" s="694" t="str">
        <f>VLOOKUP(C30,'Items in Tally'!$A$2:$D$4982,2,FALSE)</f>
        <v>28 PC</v>
      </c>
      <c r="E30" s="43">
        <v>45772</v>
      </c>
      <c r="F30" s="1135"/>
      <c r="G30" s="168"/>
      <c r="H30" s="1133">
        <v>2.7</v>
      </c>
      <c r="I30" s="1135">
        <v>34</v>
      </c>
      <c r="J30" s="210"/>
      <c r="K30" s="3"/>
      <c r="L30" s="3"/>
      <c r="M30" s="3"/>
      <c r="N30" s="167"/>
      <c r="O30" s="1133"/>
      <c r="P30" s="592"/>
      <c r="Q30" s="18">
        <v>47</v>
      </c>
      <c r="R30" s="18">
        <v>44</v>
      </c>
      <c r="S30" s="18">
        <v>42</v>
      </c>
      <c r="T30" s="218">
        <v>40</v>
      </c>
      <c r="U30" s="1148">
        <v>38</v>
      </c>
      <c r="V30" s="1135"/>
      <c r="W30" s="169"/>
      <c r="X30" s="1135">
        <f t="shared" si="38"/>
        <v>48</v>
      </c>
      <c r="Y30" s="1135">
        <f t="shared" si="38"/>
        <v>45</v>
      </c>
      <c r="Z30" s="1135">
        <f t="shared" si="38"/>
        <v>43</v>
      </c>
      <c r="AA30" s="168">
        <f t="shared" si="38"/>
        <v>41</v>
      </c>
      <c r="AB30" s="1"/>
      <c r="AC30" s="1"/>
    </row>
    <row r="31" spans="1:29" ht="15.75" customHeight="1" x14ac:dyDescent="0.2">
      <c r="A31" s="371"/>
      <c r="B31" s="136"/>
      <c r="D31" s="694" t="e">
        <f>VLOOKUP(C31,'Items in Tally'!$A$2:$D$4982,2,FALSE)</f>
        <v>#N/A</v>
      </c>
      <c r="E31" s="137"/>
      <c r="F31" s="72"/>
      <c r="G31" s="565"/>
      <c r="H31" s="70"/>
      <c r="I31" s="72"/>
      <c r="J31" s="372"/>
      <c r="K31" s="69"/>
      <c r="L31" s="69"/>
      <c r="M31" s="69"/>
      <c r="N31" s="373"/>
      <c r="O31" s="70"/>
      <c r="P31" s="374"/>
      <c r="Q31" s="71"/>
      <c r="R31" s="71"/>
      <c r="S31" s="71"/>
      <c r="T31" s="375"/>
      <c r="U31" s="72"/>
      <c r="V31" s="72"/>
      <c r="W31" s="566"/>
      <c r="X31" s="72"/>
      <c r="Y31" s="72"/>
      <c r="Z31" s="72"/>
      <c r="AA31" s="565"/>
      <c r="AB31" s="73"/>
      <c r="AC31" s="73"/>
    </row>
    <row r="32" spans="1:29" ht="15.75" customHeight="1" x14ac:dyDescent="0.2">
      <c r="A32" s="277"/>
      <c r="B32" s="559" t="s">
        <v>3327</v>
      </c>
      <c r="D32" s="694" t="e">
        <f>VLOOKUP(C32,'Items in Tally'!$A$2:$D$4982,2,FALSE)</f>
        <v>#N/A</v>
      </c>
      <c r="E32" s="564"/>
      <c r="F32" s="281"/>
      <c r="G32" s="283"/>
      <c r="H32" s="223"/>
      <c r="I32" s="223"/>
      <c r="J32" s="368" t="str">
        <f t="shared" ref="J32:N32" si="49">IF(P32="","",P32/$I32-1)</f>
        <v/>
      </c>
      <c r="K32" s="279" t="str">
        <f t="shared" si="49"/>
        <v/>
      </c>
      <c r="L32" s="279" t="str">
        <f t="shared" si="49"/>
        <v/>
      </c>
      <c r="M32" s="279" t="str">
        <f t="shared" si="49"/>
        <v/>
      </c>
      <c r="N32" s="359" t="str">
        <f t="shared" si="49"/>
        <v/>
      </c>
      <c r="O32" s="223"/>
      <c r="P32" s="369"/>
      <c r="Q32" s="259"/>
      <c r="R32" s="259"/>
      <c r="S32" s="259"/>
      <c r="T32" s="260"/>
      <c r="U32" s="281"/>
      <c r="V32" s="281"/>
      <c r="W32" s="282" t="str">
        <f t="shared" ref="W32:AA32" si="50">IF(P32="","",CEILING(P32*1.015,5))</f>
        <v/>
      </c>
      <c r="X32" s="281" t="str">
        <f t="shared" si="50"/>
        <v/>
      </c>
      <c r="Y32" s="281" t="str">
        <f t="shared" si="50"/>
        <v/>
      </c>
      <c r="Z32" s="281" t="str">
        <f t="shared" si="50"/>
        <v/>
      </c>
      <c r="AA32" s="283" t="str">
        <f t="shared" si="50"/>
        <v/>
      </c>
      <c r="AB32" s="190"/>
      <c r="AC32" s="190"/>
    </row>
    <row r="33" spans="1:29" s="578" customFormat="1" ht="15.75" customHeight="1" x14ac:dyDescent="0.2">
      <c r="A33" s="171" t="s">
        <v>20</v>
      </c>
      <c r="B33" s="40" t="s">
        <v>3328</v>
      </c>
      <c r="C33" s="701" t="s">
        <v>3329</v>
      </c>
      <c r="D33" s="701" t="str">
        <f>VLOOKUP(C33,'Items in Tally'!$A$2:$D$4982,2,FALSE)</f>
        <v>5 PC</v>
      </c>
      <c r="E33" s="44">
        <v>45772</v>
      </c>
      <c r="F33" s="1148"/>
      <c r="G33" s="173"/>
      <c r="H33" s="1150">
        <v>15</v>
      </c>
      <c r="I33" s="1150">
        <v>188</v>
      </c>
      <c r="J33" s="216">
        <f t="shared" ref="J33:L33" si="51">IF(P33="","",P33/$I33-1)</f>
        <v>1.2606382978723403</v>
      </c>
      <c r="K33" s="6">
        <f t="shared" si="51"/>
        <v>0.99468085106382986</v>
      </c>
      <c r="L33" s="6">
        <f t="shared" si="51"/>
        <v>0.86170212765957444</v>
      </c>
      <c r="M33" s="6"/>
      <c r="N33" s="172"/>
      <c r="O33" s="1150"/>
      <c r="P33" s="217">
        <v>425</v>
      </c>
      <c r="Q33" s="7">
        <v>375</v>
      </c>
      <c r="R33" s="7">
        <v>350</v>
      </c>
      <c r="S33" s="7"/>
      <c r="T33" s="218"/>
      <c r="U33" s="1148"/>
      <c r="V33" s="1148"/>
      <c r="W33" s="1152"/>
      <c r="X33" s="1148"/>
      <c r="Y33" s="1148"/>
      <c r="Z33" s="1148"/>
      <c r="AA33" s="173"/>
      <c r="AB33" s="5"/>
      <c r="AC33" s="5"/>
    </row>
    <row r="34" spans="1:29" s="578" customFormat="1" ht="15" customHeight="1" x14ac:dyDescent="0.2">
      <c r="A34" s="171" t="s">
        <v>20</v>
      </c>
      <c r="B34" s="40" t="s">
        <v>3330</v>
      </c>
      <c r="C34" s="701" t="s">
        <v>3331</v>
      </c>
      <c r="D34" s="701" t="str">
        <f>VLOOKUP(C34,'Items in Tally'!$A$2:$D$4982,2,FALSE)</f>
        <v> </v>
      </c>
      <c r="E34" s="44">
        <v>45772</v>
      </c>
      <c r="F34" s="1148"/>
      <c r="G34" s="173"/>
      <c r="H34" s="1150">
        <v>10</v>
      </c>
      <c r="I34" s="1150">
        <v>125</v>
      </c>
      <c r="J34" s="216">
        <f t="shared" ref="J34:N34" si="52">IF(P34="","",P34/$I34-1)</f>
        <v>0.91999999999999993</v>
      </c>
      <c r="K34" s="6">
        <f t="shared" si="52"/>
        <v>0.8</v>
      </c>
      <c r="L34" s="6">
        <f t="shared" si="52"/>
        <v>0.67999999999999994</v>
      </c>
      <c r="M34" s="6">
        <f t="shared" si="52"/>
        <v>0.60000000000000009</v>
      </c>
      <c r="N34" s="172" t="str">
        <f t="shared" si="52"/>
        <v/>
      </c>
      <c r="O34" s="1150"/>
      <c r="P34" s="217">
        <v>240</v>
      </c>
      <c r="Q34" s="7">
        <v>225</v>
      </c>
      <c r="R34" s="7">
        <v>210</v>
      </c>
      <c r="S34" s="7">
        <v>200</v>
      </c>
      <c r="T34" s="218"/>
      <c r="U34" s="1148"/>
      <c r="V34" s="1148"/>
      <c r="W34" s="1152">
        <f t="shared" ref="W34:AA34" si="53">IF(P34="","",CEILING(P34*1.015,5))</f>
        <v>245</v>
      </c>
      <c r="X34" s="1148">
        <f t="shared" si="53"/>
        <v>230</v>
      </c>
      <c r="Y34" s="1148">
        <f t="shared" si="53"/>
        <v>215</v>
      </c>
      <c r="Z34" s="1148">
        <f t="shared" si="53"/>
        <v>205</v>
      </c>
      <c r="AA34" s="173" t="str">
        <f t="shared" si="53"/>
        <v/>
      </c>
      <c r="AB34" s="5"/>
      <c r="AC34" s="5"/>
    </row>
    <row r="35" spans="1:29" s="578" customFormat="1" ht="15.75" customHeight="1" x14ac:dyDescent="0.2">
      <c r="A35" s="171" t="s">
        <v>321</v>
      </c>
      <c r="B35" s="40" t="s">
        <v>3332</v>
      </c>
      <c r="C35" s="701" t="s">
        <v>3333</v>
      </c>
      <c r="D35" s="701" t="str">
        <f>VLOOKUP(C35,'Items in Tally'!$A$2:$D$4982,2,FALSE)</f>
        <v>14 PC</v>
      </c>
      <c r="E35" s="44">
        <v>45772</v>
      </c>
      <c r="F35" s="1148"/>
      <c r="G35" s="173"/>
      <c r="H35" s="1150">
        <v>9</v>
      </c>
      <c r="I35" s="1150">
        <v>113</v>
      </c>
      <c r="J35" s="216">
        <f t="shared" ref="J35:N35" si="54">IF(P35="","",P35/$I35-1)</f>
        <v>0.99115044247787609</v>
      </c>
      <c r="K35" s="6">
        <f t="shared" si="54"/>
        <v>0.8584070796460177</v>
      </c>
      <c r="L35" s="6">
        <f t="shared" si="54"/>
        <v>0.72566371681415931</v>
      </c>
      <c r="M35" s="6">
        <f t="shared" si="54"/>
        <v>0.63716814159292046</v>
      </c>
      <c r="N35" s="172" t="str">
        <f t="shared" si="54"/>
        <v/>
      </c>
      <c r="O35" s="1150"/>
      <c r="P35" s="217">
        <v>225</v>
      </c>
      <c r="Q35" s="7">
        <v>210</v>
      </c>
      <c r="R35" s="7">
        <v>195</v>
      </c>
      <c r="S35" s="7">
        <v>185</v>
      </c>
      <c r="T35" s="218"/>
      <c r="U35" s="1148"/>
      <c r="V35" s="1148"/>
      <c r="W35" s="1152">
        <f t="shared" ref="W35:AA35" si="55">IF(P35="","",CEILING(P35*1.015,5))</f>
        <v>230</v>
      </c>
      <c r="X35" s="1148">
        <f t="shared" si="55"/>
        <v>215</v>
      </c>
      <c r="Y35" s="1148">
        <f t="shared" si="55"/>
        <v>200</v>
      </c>
      <c r="Z35" s="1148">
        <f t="shared" si="55"/>
        <v>190</v>
      </c>
      <c r="AA35" s="173" t="str">
        <f t="shared" si="55"/>
        <v/>
      </c>
      <c r="AB35" s="5"/>
      <c r="AC35" s="5"/>
    </row>
    <row r="36" spans="1:29" s="577" customFormat="1" ht="15.75" customHeight="1" x14ac:dyDescent="0.2">
      <c r="A36" s="175" t="s">
        <v>47</v>
      </c>
      <c r="B36" s="10" t="s">
        <v>3334</v>
      </c>
      <c r="C36" s="694" t="s">
        <v>3335</v>
      </c>
      <c r="D36" s="694" t="str">
        <f>VLOOKUP(C36,'Items in Tally'!$A$2:$D$4982,2,FALSE)</f>
        <v>9 PC</v>
      </c>
      <c r="E36" s="43">
        <v>45772</v>
      </c>
      <c r="F36" s="1131"/>
      <c r="G36" s="178"/>
      <c r="H36" s="1130">
        <v>10</v>
      </c>
      <c r="I36" s="1130">
        <v>125</v>
      </c>
      <c r="J36" s="213">
        <f t="shared" ref="J36:N36" si="56">IF(P36="","",P36/$I36-1)</f>
        <v>1</v>
      </c>
      <c r="K36" s="9">
        <f t="shared" si="56"/>
        <v>0.76</v>
      </c>
      <c r="L36" s="9">
        <f t="shared" si="56"/>
        <v>0.60000000000000009</v>
      </c>
      <c r="M36" s="9">
        <f t="shared" si="56"/>
        <v>0.52</v>
      </c>
      <c r="N36" s="177" t="str">
        <f t="shared" si="56"/>
        <v/>
      </c>
      <c r="O36" s="1130"/>
      <c r="P36" s="211">
        <v>250</v>
      </c>
      <c r="Q36" s="124">
        <v>220</v>
      </c>
      <c r="R36" s="124">
        <v>200</v>
      </c>
      <c r="S36" s="7">
        <v>190</v>
      </c>
      <c r="T36" s="212"/>
      <c r="U36" s="1131"/>
      <c r="V36" s="1131"/>
      <c r="W36" s="1134">
        <f t="shared" ref="W36:AA36" si="57">IF(P36="","",CEILING(P36*1.015,5))</f>
        <v>255</v>
      </c>
      <c r="X36" s="1131">
        <f t="shared" si="57"/>
        <v>225</v>
      </c>
      <c r="Y36" s="1131">
        <f t="shared" si="57"/>
        <v>205</v>
      </c>
      <c r="Z36" s="1131">
        <f t="shared" si="57"/>
        <v>195</v>
      </c>
      <c r="AA36" s="178" t="str">
        <f t="shared" si="57"/>
        <v/>
      </c>
      <c r="AB36" s="8"/>
      <c r="AC36" s="8"/>
    </row>
    <row r="37" spans="1:29" ht="15.75" customHeight="1" x14ac:dyDescent="0.2">
      <c r="A37" s="165"/>
      <c r="B37" s="4"/>
      <c r="D37" s="694" t="e">
        <f>VLOOKUP(C37,'Items in Tally'!$A$2:$D$4982,2,FALSE)</f>
        <v>#N/A</v>
      </c>
      <c r="E37" s="13"/>
      <c r="F37" s="1135"/>
      <c r="G37" s="168"/>
      <c r="H37" s="1133"/>
      <c r="I37" s="1133"/>
      <c r="J37" s="210"/>
      <c r="K37" s="3"/>
      <c r="L37" s="3"/>
      <c r="M37" s="3"/>
      <c r="N37" s="167"/>
      <c r="O37" s="1133"/>
      <c r="P37" s="211"/>
      <c r="Q37" s="124"/>
      <c r="R37" s="124"/>
      <c r="S37" s="124"/>
      <c r="T37" s="212"/>
      <c r="U37" s="1135"/>
      <c r="V37" s="1135"/>
      <c r="W37" s="169"/>
      <c r="X37" s="1135"/>
      <c r="Y37" s="1135"/>
      <c r="Z37" s="1135"/>
      <c r="AA37" s="168"/>
      <c r="AB37" s="1"/>
      <c r="AC37" s="1"/>
    </row>
    <row r="38" spans="1:29" ht="15.75" customHeight="1" x14ac:dyDescent="0.2">
      <c r="A38" s="277"/>
      <c r="B38" s="559" t="s">
        <v>3336</v>
      </c>
      <c r="D38" s="694" t="e">
        <f>VLOOKUP(C38,'Items in Tally'!$A$2:$D$4982,2,FALSE)</f>
        <v>#N/A</v>
      </c>
      <c r="E38" s="564"/>
      <c r="F38" s="281"/>
      <c r="G38" s="283"/>
      <c r="H38" s="223"/>
      <c r="I38" s="223"/>
      <c r="J38" s="368" t="str">
        <f t="shared" ref="J38:N38" si="58">IF(P38="","",P38/$I38-1)</f>
        <v/>
      </c>
      <c r="K38" s="279" t="str">
        <f t="shared" si="58"/>
        <v/>
      </c>
      <c r="L38" s="279" t="str">
        <f t="shared" si="58"/>
        <v/>
      </c>
      <c r="M38" s="279" t="str">
        <f t="shared" si="58"/>
        <v/>
      </c>
      <c r="N38" s="359" t="str">
        <f t="shared" si="58"/>
        <v/>
      </c>
      <c r="O38" s="223"/>
      <c r="P38" s="369"/>
      <c r="Q38" s="259"/>
      <c r="R38" s="259"/>
      <c r="S38" s="259"/>
      <c r="T38" s="260"/>
      <c r="U38" s="281"/>
      <c r="V38" s="281"/>
      <c r="W38" s="282" t="str">
        <f t="shared" ref="W38:AA38" si="59">IF(P38="","",CEILING(P38*1.015,5))</f>
        <v/>
      </c>
      <c r="X38" s="281" t="str">
        <f t="shared" si="59"/>
        <v/>
      </c>
      <c r="Y38" s="281" t="str">
        <f t="shared" si="59"/>
        <v/>
      </c>
      <c r="Z38" s="281" t="str">
        <f t="shared" si="59"/>
        <v/>
      </c>
      <c r="AA38" s="283" t="str">
        <f t="shared" si="59"/>
        <v/>
      </c>
      <c r="AB38" s="190"/>
      <c r="AC38" s="190"/>
    </row>
    <row r="39" spans="1:29" s="578" customFormat="1" ht="15.75" customHeight="1" x14ac:dyDescent="0.2">
      <c r="A39" s="171" t="s">
        <v>20</v>
      </c>
      <c r="B39" s="40" t="s">
        <v>3337</v>
      </c>
      <c r="C39" s="701" t="s">
        <v>3338</v>
      </c>
      <c r="D39" s="701" t="str">
        <f>VLOOKUP(C39,'Items in Tally'!$A$2:$D$4982,2,FALSE)</f>
        <v> </v>
      </c>
      <c r="E39" s="44">
        <v>45772</v>
      </c>
      <c r="F39" s="1148"/>
      <c r="G39" s="173"/>
      <c r="H39" s="1150">
        <v>15</v>
      </c>
      <c r="I39" s="1150">
        <v>187</v>
      </c>
      <c r="J39" s="216">
        <f t="shared" ref="J39:M39" si="60">IF(P39="","",P39/$I39-1)</f>
        <v>0.73796791443850274</v>
      </c>
      <c r="K39" s="6">
        <f t="shared" si="60"/>
        <v>0.60427807486631013</v>
      </c>
      <c r="L39" s="6">
        <f t="shared" si="60"/>
        <v>0.47058823529411775</v>
      </c>
      <c r="M39" s="6" t="str">
        <f t="shared" si="60"/>
        <v/>
      </c>
      <c r="N39" s="172"/>
      <c r="O39" s="1150"/>
      <c r="P39" s="217">
        <v>325</v>
      </c>
      <c r="Q39" s="7">
        <v>300</v>
      </c>
      <c r="R39" s="7">
        <v>275</v>
      </c>
      <c r="S39" s="7"/>
      <c r="T39" s="218"/>
      <c r="U39" s="1148"/>
      <c r="V39" s="1148"/>
      <c r="W39" s="1152"/>
      <c r="X39" s="1148"/>
      <c r="Y39" s="1148"/>
      <c r="Z39" s="1148"/>
      <c r="AA39" s="173"/>
      <c r="AB39" s="5"/>
      <c r="AC39" s="5"/>
    </row>
    <row r="40" spans="1:29" s="577" customFormat="1" ht="15.75" customHeight="1" x14ac:dyDescent="0.2">
      <c r="A40" s="175" t="s">
        <v>20</v>
      </c>
      <c r="B40" s="10" t="s">
        <v>3339</v>
      </c>
      <c r="C40" s="694" t="s">
        <v>3340</v>
      </c>
      <c r="D40" s="694" t="str">
        <f>VLOOKUP(C40,'Items in Tally'!$A$2:$D$4982,2,FALSE)</f>
        <v>1 PC</v>
      </c>
      <c r="E40" s="43">
        <v>45772</v>
      </c>
      <c r="F40" s="1131"/>
      <c r="G40" s="178"/>
      <c r="H40" s="1130">
        <v>7</v>
      </c>
      <c r="I40" s="1130">
        <v>87</v>
      </c>
      <c r="J40" s="213">
        <f t="shared" ref="J40:N40" si="61">IF(P40="","",P40/$I40-1)</f>
        <v>1.2988505747126435</v>
      </c>
      <c r="K40" s="9">
        <f t="shared" si="61"/>
        <v>1.0689655172413794</v>
      </c>
      <c r="L40" s="9">
        <f t="shared" si="61"/>
        <v>0.89655172413793105</v>
      </c>
      <c r="M40" s="9">
        <f t="shared" si="61"/>
        <v>0.83908045977011492</v>
      </c>
      <c r="N40" s="177" t="str">
        <f t="shared" si="61"/>
        <v/>
      </c>
      <c r="O40" s="1130"/>
      <c r="P40" s="239" t="s">
        <v>364</v>
      </c>
      <c r="Q40" s="35">
        <v>180</v>
      </c>
      <c r="R40" s="35">
        <v>165</v>
      </c>
      <c r="S40" s="35">
        <v>160</v>
      </c>
      <c r="T40" s="240"/>
      <c r="U40" s="124"/>
      <c r="V40" s="124"/>
      <c r="W40" s="1134">
        <f t="shared" ref="W40:AA40" si="62">IF(P40="","",CEILING(P40*1.015,5))</f>
        <v>205</v>
      </c>
      <c r="X40" s="1131">
        <f t="shared" si="62"/>
        <v>185</v>
      </c>
      <c r="Y40" s="1131">
        <f t="shared" si="62"/>
        <v>170</v>
      </c>
      <c r="Z40" s="1131">
        <f t="shared" si="62"/>
        <v>165</v>
      </c>
      <c r="AA40" s="178" t="str">
        <f t="shared" si="62"/>
        <v/>
      </c>
      <c r="AB40" s="8"/>
      <c r="AC40" s="8"/>
    </row>
    <row r="41" spans="1:29" s="577" customFormat="1" ht="15.75" customHeight="1" x14ac:dyDescent="0.2">
      <c r="A41" s="175" t="s">
        <v>20</v>
      </c>
      <c r="B41" s="10" t="s">
        <v>3341</v>
      </c>
      <c r="C41" s="694" t="s">
        <v>3342</v>
      </c>
      <c r="D41" s="694" t="str">
        <f>VLOOKUP(C41,'Items in Tally'!$A$2:$D$4982,2,FALSE)</f>
        <v>63 PC</v>
      </c>
      <c r="E41" s="43">
        <v>45772</v>
      </c>
      <c r="F41" s="1131"/>
      <c r="G41" s="178"/>
      <c r="H41" s="1130">
        <v>6.5</v>
      </c>
      <c r="I41" s="1130">
        <v>82</v>
      </c>
      <c r="J41" s="213">
        <f t="shared" ref="J41:N41" si="63">IF(P41="","",P41/$I41-1)</f>
        <v>1.1951219512195124</v>
      </c>
      <c r="K41" s="9">
        <f t="shared" si="63"/>
        <v>1.0121951219512195</v>
      </c>
      <c r="L41" s="9">
        <f t="shared" si="63"/>
        <v>0.8292682926829269</v>
      </c>
      <c r="M41" s="9">
        <f t="shared" si="63"/>
        <v>0.70731707317073167</v>
      </c>
      <c r="N41" s="177" t="str">
        <f t="shared" si="63"/>
        <v/>
      </c>
      <c r="O41" s="1130"/>
      <c r="P41" s="211">
        <v>180</v>
      </c>
      <c r="Q41" s="124">
        <v>165</v>
      </c>
      <c r="R41" s="124">
        <v>150</v>
      </c>
      <c r="S41" s="124">
        <v>140</v>
      </c>
      <c r="T41" s="212"/>
      <c r="U41" s="1131"/>
      <c r="V41" s="1131"/>
      <c r="W41" s="1134">
        <f t="shared" ref="W41:AA41" si="64">IF(P41="","",CEILING(P41*1.015,5))</f>
        <v>185</v>
      </c>
      <c r="X41" s="1131">
        <f t="shared" si="64"/>
        <v>170</v>
      </c>
      <c r="Y41" s="1131">
        <f t="shared" si="64"/>
        <v>155</v>
      </c>
      <c r="Z41" s="1131">
        <f t="shared" si="64"/>
        <v>145</v>
      </c>
      <c r="AA41" s="178" t="str">
        <f t="shared" si="64"/>
        <v/>
      </c>
      <c r="AB41" s="8"/>
      <c r="AC41" s="8"/>
    </row>
    <row r="42" spans="1:29" s="578" customFormat="1" ht="15.75" customHeight="1" x14ac:dyDescent="0.2">
      <c r="A42" s="171"/>
      <c r="B42" s="40" t="s">
        <v>3343</v>
      </c>
      <c r="C42" s="701" t="s">
        <v>3344</v>
      </c>
      <c r="D42" s="701" t="str">
        <f>VLOOKUP(C42,'Items in Tally'!$A$2:$D$4982,2,FALSE)</f>
        <v> </v>
      </c>
      <c r="E42" s="44">
        <v>45772</v>
      </c>
      <c r="F42" s="1148"/>
      <c r="G42" s="173"/>
      <c r="H42" s="1150">
        <v>7</v>
      </c>
      <c r="I42" s="1150">
        <v>88</v>
      </c>
      <c r="J42" s="216">
        <f t="shared" ref="J42:N42" si="65">IF(P42="","",P42/$I42-1)</f>
        <v>1.1022727272727271</v>
      </c>
      <c r="K42" s="6">
        <f t="shared" si="65"/>
        <v>0.875</v>
      </c>
      <c r="L42" s="6">
        <f t="shared" si="65"/>
        <v>0.70454545454545459</v>
      </c>
      <c r="M42" s="6">
        <f t="shared" si="65"/>
        <v>0.59090909090909083</v>
      </c>
      <c r="N42" s="172" t="str">
        <f t="shared" si="65"/>
        <v/>
      </c>
      <c r="O42" s="1150"/>
      <c r="P42" s="217">
        <v>185</v>
      </c>
      <c r="Q42" s="7">
        <v>165</v>
      </c>
      <c r="R42" s="7">
        <v>150</v>
      </c>
      <c r="S42" s="7">
        <v>140</v>
      </c>
      <c r="T42" s="218"/>
      <c r="U42" s="1148"/>
      <c r="V42" s="1148"/>
      <c r="W42" s="1152">
        <f t="shared" ref="W42:AA42" si="66">IF(P42="","",CEILING(P42*1.015,5))</f>
        <v>190</v>
      </c>
      <c r="X42" s="1148">
        <f t="shared" si="66"/>
        <v>170</v>
      </c>
      <c r="Y42" s="1148">
        <f t="shared" si="66"/>
        <v>155</v>
      </c>
      <c r="Z42" s="1148">
        <f t="shared" si="66"/>
        <v>145</v>
      </c>
      <c r="AA42" s="173" t="str">
        <f t="shared" si="66"/>
        <v/>
      </c>
      <c r="AB42" s="5"/>
      <c r="AC42" s="5"/>
    </row>
    <row r="43" spans="1:29" s="577" customFormat="1" ht="15.75" customHeight="1" x14ac:dyDescent="0.2">
      <c r="A43" s="175" t="s">
        <v>47</v>
      </c>
      <c r="B43" s="10" t="s">
        <v>3345</v>
      </c>
      <c r="C43" s="694" t="s">
        <v>3346</v>
      </c>
      <c r="D43" s="694" t="str">
        <f>VLOOKUP(C43,'Items in Tally'!$A$2:$D$4982,2,FALSE)</f>
        <v>1 PC</v>
      </c>
      <c r="E43" s="43">
        <v>45772</v>
      </c>
      <c r="F43" s="1131"/>
      <c r="G43" s="178"/>
      <c r="H43" s="1130">
        <v>5</v>
      </c>
      <c r="I43" s="1130">
        <v>62</v>
      </c>
      <c r="J43" s="213">
        <f t="shared" ref="J43:N43" si="67">IF(P43="","",P43/$I43-1)</f>
        <v>1.4193548387096775</v>
      </c>
      <c r="K43" s="9">
        <f t="shared" si="67"/>
        <v>1.1774193548387095</v>
      </c>
      <c r="L43" s="9">
        <f t="shared" si="67"/>
        <v>1.0161290322580645</v>
      </c>
      <c r="M43" s="9">
        <f t="shared" si="67"/>
        <v>0.77419354838709675</v>
      </c>
      <c r="N43" s="177" t="str">
        <f t="shared" si="67"/>
        <v/>
      </c>
      <c r="O43" s="1130"/>
      <c r="P43" s="239" t="s">
        <v>330</v>
      </c>
      <c r="Q43" s="17">
        <v>135</v>
      </c>
      <c r="R43" s="17">
        <v>125</v>
      </c>
      <c r="S43" s="17">
        <v>110</v>
      </c>
      <c r="T43" s="240"/>
      <c r="U43" s="124"/>
      <c r="V43" s="124"/>
      <c r="W43" s="1134">
        <f t="shared" ref="W43:AA43" si="68">IF(P43="","",CEILING(P43*1.015,5))</f>
        <v>155</v>
      </c>
      <c r="X43" s="1131">
        <f t="shared" si="68"/>
        <v>140</v>
      </c>
      <c r="Y43" s="1131">
        <f t="shared" si="68"/>
        <v>130</v>
      </c>
      <c r="Z43" s="1131">
        <f t="shared" si="68"/>
        <v>115</v>
      </c>
      <c r="AA43" s="178" t="str">
        <f t="shared" si="68"/>
        <v/>
      </c>
      <c r="AB43" s="8"/>
      <c r="AC43" s="8"/>
    </row>
    <row r="44" spans="1:29" ht="15.75" customHeight="1" x14ac:dyDescent="0.2">
      <c r="A44" s="165"/>
      <c r="B44" s="1"/>
      <c r="D44" s="694" t="e">
        <f>VLOOKUP(C44,'Items in Tally'!$A$2:$D$4982,2,FALSE)</f>
        <v>#N/A</v>
      </c>
      <c r="E44" s="1133"/>
      <c r="F44" s="1135"/>
      <c r="G44" s="168"/>
      <c r="H44" s="1"/>
      <c r="I44" s="1"/>
      <c r="J44" s="1"/>
      <c r="K44" s="1"/>
      <c r="L44" s="1"/>
      <c r="M44" s="1"/>
      <c r="N44" s="1"/>
      <c r="O44" s="1"/>
      <c r="P44" s="165"/>
      <c r="Q44" s="1"/>
      <c r="R44" s="1"/>
      <c r="S44" s="1"/>
      <c r="T44" s="170"/>
      <c r="U44" s="1"/>
      <c r="V44" s="1"/>
      <c r="W44" s="165"/>
      <c r="X44" s="1"/>
      <c r="Y44" s="1"/>
      <c r="Z44" s="1"/>
      <c r="AA44" s="170"/>
      <c r="AB44" s="1"/>
      <c r="AC44" s="1"/>
    </row>
    <row r="45" spans="1:29" ht="15.75" customHeight="1" x14ac:dyDescent="0.2">
      <c r="A45" s="277"/>
      <c r="B45" s="559" t="s">
        <v>3347</v>
      </c>
      <c r="D45" s="694" t="e">
        <f>VLOOKUP(C45,'Items in Tally'!$A$2:$D$4982,2,FALSE)</f>
        <v>#N/A</v>
      </c>
      <c r="E45" s="564"/>
      <c r="F45" s="281"/>
      <c r="G45" s="283"/>
      <c r="H45" s="223"/>
      <c r="I45" s="281"/>
      <c r="J45" s="368" t="str">
        <f t="shared" ref="J45:N45" si="69">IF(P45="","",P45/$I45-1)</f>
        <v/>
      </c>
      <c r="K45" s="279" t="str">
        <f t="shared" si="69"/>
        <v/>
      </c>
      <c r="L45" s="279" t="str">
        <f t="shared" si="69"/>
        <v/>
      </c>
      <c r="M45" s="279" t="str">
        <f t="shared" si="69"/>
        <v/>
      </c>
      <c r="N45" s="359" t="str">
        <f t="shared" si="69"/>
        <v/>
      </c>
      <c r="O45" s="223"/>
      <c r="P45" s="262"/>
      <c r="Q45" s="261"/>
      <c r="R45" s="261"/>
      <c r="S45" s="261"/>
      <c r="T45" s="263"/>
      <c r="U45" s="281"/>
      <c r="V45" s="281"/>
      <c r="W45" s="282" t="str">
        <f t="shared" ref="W45:AA45" si="70">IF(P45="","",CEILING(P45*1.015,5))</f>
        <v/>
      </c>
      <c r="X45" s="281" t="str">
        <f t="shared" si="70"/>
        <v/>
      </c>
      <c r="Y45" s="281" t="str">
        <f t="shared" si="70"/>
        <v/>
      </c>
      <c r="Z45" s="281" t="str">
        <f t="shared" si="70"/>
        <v/>
      </c>
      <c r="AA45" s="283" t="str">
        <f t="shared" si="70"/>
        <v/>
      </c>
      <c r="AB45" s="190"/>
      <c r="AC45" s="190"/>
    </row>
    <row r="46" spans="1:29" ht="15.75" customHeight="1" x14ac:dyDescent="0.2">
      <c r="A46" s="171" t="s">
        <v>20</v>
      </c>
      <c r="B46" s="40" t="s">
        <v>3348</v>
      </c>
      <c r="D46" s="694" t="e">
        <f>VLOOKUP(C46,'Items in Tally'!$A$2:$D$4982,2,FALSE)</f>
        <v>#N/A</v>
      </c>
      <c r="E46" s="44">
        <v>43361</v>
      </c>
      <c r="F46" s="1148"/>
      <c r="G46" s="173"/>
      <c r="H46" s="1150">
        <v>25</v>
      </c>
      <c r="I46" s="1148">
        <v>300</v>
      </c>
      <c r="J46" s="216" t="str">
        <f t="shared" ref="J46:N46" si="71">IF(P46="","",P46/$I46-1)</f>
        <v/>
      </c>
      <c r="K46" s="6" t="str">
        <f t="shared" si="71"/>
        <v/>
      </c>
      <c r="L46" s="6" t="str">
        <f t="shared" si="71"/>
        <v/>
      </c>
      <c r="M46" s="6" t="str">
        <f t="shared" si="71"/>
        <v/>
      </c>
      <c r="N46" s="172" t="str">
        <f t="shared" si="71"/>
        <v/>
      </c>
      <c r="O46" s="1150"/>
      <c r="P46" s="217"/>
      <c r="Q46" s="7"/>
      <c r="R46" s="7"/>
      <c r="S46" s="7"/>
      <c r="T46" s="218"/>
      <c r="U46" s="1148"/>
      <c r="V46" s="1148"/>
      <c r="W46" s="1152" t="str">
        <f t="shared" ref="W46:AA46" si="72">IF(P46="","",CEILING(P46*1.015,5))</f>
        <v/>
      </c>
      <c r="X46" s="1148" t="str">
        <f t="shared" si="72"/>
        <v/>
      </c>
      <c r="Y46" s="1148" t="str">
        <f t="shared" si="72"/>
        <v/>
      </c>
      <c r="Z46" s="1148" t="str">
        <f t="shared" si="72"/>
        <v/>
      </c>
      <c r="AA46" s="173" t="str">
        <f t="shared" si="72"/>
        <v/>
      </c>
      <c r="AB46" s="5"/>
      <c r="AC46" s="5"/>
    </row>
    <row r="47" spans="1:29" ht="15.75" customHeight="1" x14ac:dyDescent="0.2">
      <c r="A47" s="171" t="s">
        <v>20</v>
      </c>
      <c r="B47" s="40" t="s">
        <v>3349</v>
      </c>
      <c r="D47" s="694" t="e">
        <f>VLOOKUP(C47,'Items in Tally'!$A$2:$D$4982,2,FALSE)</f>
        <v>#N/A</v>
      </c>
      <c r="E47" s="44">
        <v>43361</v>
      </c>
      <c r="F47" s="1148"/>
      <c r="G47" s="173"/>
      <c r="H47" s="1150">
        <v>40</v>
      </c>
      <c r="I47" s="1148">
        <v>450</v>
      </c>
      <c r="J47" s="216" t="str">
        <f t="shared" ref="J47:N47" si="73">IF(P47="","",P47/$I47-1)</f>
        <v/>
      </c>
      <c r="K47" s="6" t="str">
        <f t="shared" si="73"/>
        <v/>
      </c>
      <c r="L47" s="6" t="str">
        <f t="shared" si="73"/>
        <v/>
      </c>
      <c r="M47" s="6" t="str">
        <f t="shared" si="73"/>
        <v/>
      </c>
      <c r="N47" s="172" t="str">
        <f t="shared" si="73"/>
        <v/>
      </c>
      <c r="O47" s="1150"/>
      <c r="P47" s="217"/>
      <c r="Q47" s="7"/>
      <c r="R47" s="7"/>
      <c r="S47" s="7"/>
      <c r="T47" s="218"/>
      <c r="U47" s="1148"/>
      <c r="V47" s="1148"/>
      <c r="W47" s="1152" t="str">
        <f t="shared" ref="W47:AA47" si="74">IF(P47="","",CEILING(P47*1.015,5))</f>
        <v/>
      </c>
      <c r="X47" s="1148" t="str">
        <f t="shared" si="74"/>
        <v/>
      </c>
      <c r="Y47" s="1148" t="str">
        <f t="shared" si="74"/>
        <v/>
      </c>
      <c r="Z47" s="1148" t="str">
        <f t="shared" si="74"/>
        <v/>
      </c>
      <c r="AA47" s="173" t="str">
        <f t="shared" si="74"/>
        <v/>
      </c>
      <c r="AB47" s="5"/>
      <c r="AC47" s="5"/>
    </row>
    <row r="48" spans="1:29" ht="15.75" customHeight="1" x14ac:dyDescent="0.2">
      <c r="A48" s="171" t="s">
        <v>20</v>
      </c>
      <c r="B48" s="40" t="s">
        <v>3350</v>
      </c>
      <c r="D48" s="694" t="e">
        <f>VLOOKUP(C48,'Items in Tally'!$A$2:$D$4982,2,FALSE)</f>
        <v>#N/A</v>
      </c>
      <c r="E48" s="44">
        <v>43788</v>
      </c>
      <c r="F48" s="1148"/>
      <c r="G48" s="173"/>
      <c r="H48" s="1150">
        <v>55</v>
      </c>
      <c r="I48" s="1148">
        <v>600</v>
      </c>
      <c r="J48" s="216" t="str">
        <f t="shared" ref="J48:N48" si="75">IF(P48="","",P48/$I48-1)</f>
        <v/>
      </c>
      <c r="K48" s="6" t="str">
        <f t="shared" si="75"/>
        <v/>
      </c>
      <c r="L48" s="6" t="str">
        <f t="shared" si="75"/>
        <v/>
      </c>
      <c r="M48" s="6" t="str">
        <f t="shared" si="75"/>
        <v/>
      </c>
      <c r="N48" s="172" t="str">
        <f t="shared" si="75"/>
        <v/>
      </c>
      <c r="O48" s="1150"/>
      <c r="P48" s="217"/>
      <c r="Q48" s="7"/>
      <c r="R48" s="7"/>
      <c r="S48" s="7"/>
      <c r="T48" s="218"/>
      <c r="U48" s="1148"/>
      <c r="V48" s="1148"/>
      <c r="W48" s="1152" t="str">
        <f t="shared" ref="W48:AA48" si="76">IF(P48="","",CEILING(P48*1.015,5))</f>
        <v/>
      </c>
      <c r="X48" s="1148" t="str">
        <f t="shared" si="76"/>
        <v/>
      </c>
      <c r="Y48" s="1148" t="str">
        <f t="shared" si="76"/>
        <v/>
      </c>
      <c r="Z48" s="1148" t="str">
        <f t="shared" si="76"/>
        <v/>
      </c>
      <c r="AA48" s="173" t="str">
        <f t="shared" si="76"/>
        <v/>
      </c>
      <c r="AB48" s="5"/>
      <c r="AC48" s="5"/>
    </row>
    <row r="49" spans="1:29" ht="15.75" customHeight="1" x14ac:dyDescent="0.2">
      <c r="A49" s="171" t="s">
        <v>20</v>
      </c>
      <c r="B49" s="40" t="s">
        <v>3351</v>
      </c>
      <c r="D49" s="694" t="e">
        <f>VLOOKUP(C49,'Items in Tally'!$A$2:$D$4982,2,FALSE)</f>
        <v>#N/A</v>
      </c>
      <c r="E49" s="44">
        <v>43361</v>
      </c>
      <c r="F49" s="1148"/>
      <c r="G49" s="173"/>
      <c r="H49" s="1150">
        <v>80</v>
      </c>
      <c r="I49" s="1148">
        <v>880</v>
      </c>
      <c r="J49" s="432" t="str">
        <f t="shared" ref="J49:N49" si="77">IF(P49="","",P49/$I49-1)</f>
        <v/>
      </c>
      <c r="K49" s="265" t="str">
        <f t="shared" si="77"/>
        <v/>
      </c>
      <c r="L49" s="265" t="str">
        <f t="shared" si="77"/>
        <v/>
      </c>
      <c r="M49" s="6" t="str">
        <f t="shared" si="77"/>
        <v/>
      </c>
      <c r="N49" s="172" t="str">
        <f t="shared" si="77"/>
        <v/>
      </c>
      <c r="O49" s="266"/>
      <c r="P49" s="349"/>
      <c r="Q49" s="350"/>
      <c r="R49" s="350"/>
      <c r="S49" s="350"/>
      <c r="T49" s="351"/>
      <c r="U49" s="268"/>
      <c r="V49" s="268"/>
      <c r="W49" s="1152" t="str">
        <f t="shared" ref="W49:AA49" si="78">IF(P49="","",CEILING(P49*1.015,5))</f>
        <v/>
      </c>
      <c r="X49" s="1148" t="str">
        <f t="shared" si="78"/>
        <v/>
      </c>
      <c r="Y49" s="1148" t="str">
        <f t="shared" si="78"/>
        <v/>
      </c>
      <c r="Z49" s="1148" t="str">
        <f t="shared" si="78"/>
        <v/>
      </c>
      <c r="AA49" s="173" t="str">
        <f t="shared" si="78"/>
        <v/>
      </c>
      <c r="AB49" s="270"/>
      <c r="AC49" s="270"/>
    </row>
    <row r="50" spans="1:29" s="577" customFormat="1" ht="15.75" customHeight="1" x14ac:dyDescent="0.2">
      <c r="A50" s="175" t="s">
        <v>20</v>
      </c>
      <c r="B50" s="10" t="s">
        <v>3352</v>
      </c>
      <c r="C50" s="694" t="s">
        <v>3353</v>
      </c>
      <c r="D50" s="694" t="str">
        <f>VLOOKUP(C50,'Items in Tally'!$A$2:$D$4982,2,FALSE)</f>
        <v>3 PC</v>
      </c>
      <c r="E50" s="43">
        <v>45772</v>
      </c>
      <c r="F50" s="1131"/>
      <c r="G50" s="178"/>
      <c r="H50" s="1130">
        <v>50</v>
      </c>
      <c r="I50" s="1131">
        <v>625</v>
      </c>
      <c r="J50" s="213">
        <f t="shared" ref="J50:N50" si="79">IF(P50="","",P50/$I50-1)</f>
        <v>0.76</v>
      </c>
      <c r="K50" s="9" t="str">
        <f t="shared" si="79"/>
        <v/>
      </c>
      <c r="L50" s="9" t="str">
        <f t="shared" si="79"/>
        <v/>
      </c>
      <c r="M50" s="9" t="str">
        <f t="shared" si="79"/>
        <v/>
      </c>
      <c r="N50" s="177" t="str">
        <f t="shared" si="79"/>
        <v/>
      </c>
      <c r="O50" s="1130"/>
      <c r="P50" s="211">
        <v>1100</v>
      </c>
      <c r="Q50" s="124"/>
      <c r="R50" s="124"/>
      <c r="S50" s="124"/>
      <c r="T50" s="212"/>
      <c r="U50" s="1131"/>
      <c r="V50" s="1131"/>
      <c r="W50" s="1134">
        <f>IF(P50="","",CEILING(P50*1.02,5))</f>
        <v>1125</v>
      </c>
      <c r="X50" s="1131" t="str">
        <f t="shared" ref="X50:AA50" si="80">IF(Q50="","",CEILING(Q50*1.015,5))</f>
        <v/>
      </c>
      <c r="Y50" s="1131" t="str">
        <f t="shared" si="80"/>
        <v/>
      </c>
      <c r="Z50" s="1131" t="str">
        <f t="shared" si="80"/>
        <v/>
      </c>
      <c r="AA50" s="178" t="str">
        <f t="shared" si="80"/>
        <v/>
      </c>
      <c r="AB50" s="8"/>
      <c r="AC50" s="8"/>
    </row>
    <row r="51" spans="1:29" ht="15.75" customHeight="1" x14ac:dyDescent="0.2">
      <c r="A51" s="171" t="s">
        <v>20</v>
      </c>
      <c r="B51" s="40" t="s">
        <v>3354</v>
      </c>
      <c r="D51" s="694" t="e">
        <f>VLOOKUP(C51,'Items in Tally'!$A$2:$D$4982,2,FALSE)</f>
        <v>#N/A</v>
      </c>
      <c r="E51" s="44">
        <v>43515</v>
      </c>
      <c r="F51" s="1148"/>
      <c r="G51" s="173"/>
      <c r="H51" s="1150">
        <v>170</v>
      </c>
      <c r="I51" s="1148">
        <v>1875</v>
      </c>
      <c r="J51" s="216" t="str">
        <f t="shared" ref="J51:N51" si="81">IF(P51="","",P51/$I51-1)</f>
        <v/>
      </c>
      <c r="K51" s="6" t="str">
        <f t="shared" si="81"/>
        <v/>
      </c>
      <c r="L51" s="6" t="str">
        <f t="shared" si="81"/>
        <v/>
      </c>
      <c r="M51" s="6" t="str">
        <f t="shared" si="81"/>
        <v/>
      </c>
      <c r="N51" s="172" t="str">
        <f t="shared" si="81"/>
        <v/>
      </c>
      <c r="O51" s="1150"/>
      <c r="P51" s="217"/>
      <c r="Q51" s="7"/>
      <c r="R51" s="7"/>
      <c r="S51" s="7"/>
      <c r="T51" s="218"/>
      <c r="U51" s="1148"/>
      <c r="V51" s="1148"/>
      <c r="W51" s="1152" t="str">
        <f t="shared" ref="W51:AA51" si="82">IF(P51="","",CEILING(P51*1.015,5))</f>
        <v/>
      </c>
      <c r="X51" s="1148" t="str">
        <f t="shared" si="82"/>
        <v/>
      </c>
      <c r="Y51" s="1148" t="str">
        <f t="shared" si="82"/>
        <v/>
      </c>
      <c r="Z51" s="1148" t="str">
        <f t="shared" si="82"/>
        <v/>
      </c>
      <c r="AA51" s="173" t="str">
        <f t="shared" si="82"/>
        <v/>
      </c>
      <c r="AB51" s="5"/>
      <c r="AC51" s="5"/>
    </row>
    <row r="52" spans="1:29" s="578" customFormat="1" ht="15.75" customHeight="1" x14ac:dyDescent="0.2">
      <c r="A52" s="171" t="s">
        <v>20</v>
      </c>
      <c r="B52" s="40" t="s">
        <v>3355</v>
      </c>
      <c r="C52" s="701" t="s">
        <v>3356</v>
      </c>
      <c r="D52" s="701" t="str">
        <f>VLOOKUP(C52,'Items in Tally'!$A$2:$D$4982,2,FALSE)</f>
        <v> </v>
      </c>
      <c r="E52" s="44">
        <v>45772</v>
      </c>
      <c r="F52" s="1148" t="s">
        <v>3357</v>
      </c>
      <c r="G52" s="173"/>
      <c r="H52" s="1150">
        <v>80</v>
      </c>
      <c r="I52" s="1148">
        <v>1000</v>
      </c>
      <c r="J52" s="216">
        <f t="shared" ref="J52:N52" si="83">IF(P52="","",P52/$I52-1)</f>
        <v>0.60000000000000009</v>
      </c>
      <c r="K52" s="6">
        <f t="shared" si="83"/>
        <v>0.55000000000000004</v>
      </c>
      <c r="L52" s="6">
        <f t="shared" si="83"/>
        <v>0.5</v>
      </c>
      <c r="M52" s="6" t="str">
        <f t="shared" si="83"/>
        <v/>
      </c>
      <c r="N52" s="172" t="str">
        <f t="shared" si="83"/>
        <v/>
      </c>
      <c r="O52" s="1150"/>
      <c r="P52" s="217">
        <v>1600</v>
      </c>
      <c r="Q52" s="7">
        <v>1550</v>
      </c>
      <c r="R52" s="7">
        <v>1500</v>
      </c>
      <c r="S52" s="7"/>
      <c r="T52" s="218"/>
      <c r="U52" s="1148"/>
      <c r="V52" s="1148"/>
      <c r="W52" s="1152">
        <f>IF(P52="","",CEILING(P52*1.02,5))</f>
        <v>1635</v>
      </c>
      <c r="X52" s="1148">
        <f t="shared" ref="X52:AA52" si="84">IF(Q52="","",CEILING(Q52*1.015,5))</f>
        <v>1575</v>
      </c>
      <c r="Y52" s="1148">
        <f t="shared" si="84"/>
        <v>1525</v>
      </c>
      <c r="Z52" s="1148" t="str">
        <f t="shared" si="84"/>
        <v/>
      </c>
      <c r="AA52" s="173" t="str">
        <f t="shared" si="84"/>
        <v/>
      </c>
      <c r="AB52" s="5"/>
      <c r="AC52" s="5"/>
    </row>
    <row r="53" spans="1:29" ht="15.75" customHeight="1" x14ac:dyDescent="0.2">
      <c r="A53" s="171" t="s">
        <v>20</v>
      </c>
      <c r="B53" s="40" t="s">
        <v>3358</v>
      </c>
      <c r="D53" s="694" t="e">
        <f>VLOOKUP(C53,'Items in Tally'!$A$2:$D$4982,2,FALSE)</f>
        <v>#N/A</v>
      </c>
      <c r="E53" s="44">
        <v>43277</v>
      </c>
      <c r="F53" s="1148"/>
      <c r="G53" s="173"/>
      <c r="H53" s="1150">
        <v>90</v>
      </c>
      <c r="I53" s="1148">
        <v>1030</v>
      </c>
      <c r="J53" s="216" t="str">
        <f t="shared" ref="J53:N53" si="85">IF(P53="","",P53/$I53-1)</f>
        <v/>
      </c>
      <c r="K53" s="6" t="str">
        <f t="shared" si="85"/>
        <v/>
      </c>
      <c r="L53" s="6" t="str">
        <f t="shared" si="85"/>
        <v/>
      </c>
      <c r="M53" s="6" t="str">
        <f t="shared" si="85"/>
        <v/>
      </c>
      <c r="N53" s="172" t="str">
        <f t="shared" si="85"/>
        <v/>
      </c>
      <c r="O53" s="1150"/>
      <c r="P53" s="217"/>
      <c r="Q53" s="7"/>
      <c r="R53" s="7"/>
      <c r="S53" s="7"/>
      <c r="T53" s="218"/>
      <c r="U53" s="1148"/>
      <c r="V53" s="1148"/>
      <c r="W53" s="1152" t="str">
        <f t="shared" ref="W53:AA53" si="86">IF(P53="","",CEILING(P53*1.015,5))</f>
        <v/>
      </c>
      <c r="X53" s="1148" t="str">
        <f t="shared" si="86"/>
        <v/>
      </c>
      <c r="Y53" s="1148" t="str">
        <f t="shared" si="86"/>
        <v/>
      </c>
      <c r="Z53" s="1148" t="str">
        <f t="shared" si="86"/>
        <v/>
      </c>
      <c r="AA53" s="173" t="str">
        <f t="shared" si="86"/>
        <v/>
      </c>
      <c r="AB53" s="5"/>
      <c r="AC53" s="5"/>
    </row>
    <row r="54" spans="1:29" s="578" customFormat="1" ht="15.75" customHeight="1" x14ac:dyDescent="0.2">
      <c r="A54" s="171" t="s">
        <v>44</v>
      </c>
      <c r="B54" s="40" t="s">
        <v>3359</v>
      </c>
      <c r="C54" s="701" t="s">
        <v>3360</v>
      </c>
      <c r="D54" s="701" t="str">
        <f>VLOOKUP(C54,'Items in Tally'!$A$2:$D$4982,2,FALSE)</f>
        <v> </v>
      </c>
      <c r="E54" s="44">
        <v>45713</v>
      </c>
      <c r="F54" s="1148"/>
      <c r="G54" s="173"/>
      <c r="H54" s="1150">
        <v>45</v>
      </c>
      <c r="I54" s="1150">
        <v>550</v>
      </c>
      <c r="J54" s="216">
        <f t="shared" ref="J54:N54" si="87">IF(P54="","",P54/$I54-1)</f>
        <v>0.90909090909090917</v>
      </c>
      <c r="K54" s="6">
        <f t="shared" si="87"/>
        <v>0.72727272727272729</v>
      </c>
      <c r="L54" s="6" t="str">
        <f t="shared" si="87"/>
        <v/>
      </c>
      <c r="M54" s="6" t="str">
        <f t="shared" si="87"/>
        <v/>
      </c>
      <c r="N54" s="172" t="str">
        <f t="shared" si="87"/>
        <v/>
      </c>
      <c r="O54" s="1150"/>
      <c r="P54" s="217">
        <v>1050</v>
      </c>
      <c r="Q54" s="7">
        <v>950</v>
      </c>
      <c r="R54" s="7"/>
      <c r="S54" s="7"/>
      <c r="T54" s="218"/>
      <c r="U54" s="1148"/>
      <c r="V54" s="1148"/>
      <c r="W54" s="1152">
        <f t="shared" ref="W54:X56" si="88">IF(P54="","",CEILING(P54*1.02,5))</f>
        <v>1075</v>
      </c>
      <c r="X54" s="1148">
        <f t="shared" si="88"/>
        <v>970</v>
      </c>
      <c r="Y54" s="1148" t="str">
        <f t="shared" ref="Y54:AA54" si="89">IF(R54="","",CEILING(R54*1.015,5))</f>
        <v/>
      </c>
      <c r="Z54" s="1148" t="str">
        <f t="shared" si="89"/>
        <v/>
      </c>
      <c r="AA54" s="173" t="str">
        <f t="shared" si="89"/>
        <v/>
      </c>
      <c r="AB54" s="5"/>
      <c r="AC54" s="5"/>
    </row>
    <row r="55" spans="1:29" s="577" customFormat="1" ht="15.75" customHeight="1" x14ac:dyDescent="0.2">
      <c r="A55" s="175" t="s">
        <v>44</v>
      </c>
      <c r="B55" s="10" t="s">
        <v>3361</v>
      </c>
      <c r="C55" s="694" t="s">
        <v>3362</v>
      </c>
      <c r="D55" s="694" t="str">
        <f>VLOOKUP(C55,'Items in Tally'!$A$2:$D$4982,2,FALSE)</f>
        <v>5 PC</v>
      </c>
      <c r="E55" s="43">
        <v>45772</v>
      </c>
      <c r="F55" s="1131"/>
      <c r="G55" s="178"/>
      <c r="H55" s="1130">
        <v>60</v>
      </c>
      <c r="I55" s="1130">
        <v>750</v>
      </c>
      <c r="J55" s="335">
        <f t="shared" ref="J55:N55" si="90">IF(P55="","",P55/$I55-1)</f>
        <v>0.66666666666666674</v>
      </c>
      <c r="K55" s="271">
        <f t="shared" si="90"/>
        <v>0.60000000000000009</v>
      </c>
      <c r="L55" s="271" t="str">
        <f t="shared" si="90"/>
        <v/>
      </c>
      <c r="M55" s="271" t="str">
        <f t="shared" si="90"/>
        <v/>
      </c>
      <c r="N55" s="430" t="str">
        <f t="shared" si="90"/>
        <v/>
      </c>
      <c r="O55" s="272"/>
      <c r="P55" s="767">
        <v>1250</v>
      </c>
      <c r="Q55" s="204">
        <v>1200</v>
      </c>
      <c r="R55" s="204"/>
      <c r="S55" s="204"/>
      <c r="T55" s="768"/>
      <c r="U55" s="274"/>
      <c r="V55" s="274"/>
      <c r="W55" s="1134">
        <f t="shared" si="88"/>
        <v>1275</v>
      </c>
      <c r="X55" s="1131">
        <f t="shared" si="88"/>
        <v>1225</v>
      </c>
      <c r="Y55" s="1131" t="str">
        <f t="shared" ref="Y55:AA55" si="91">IF(R55="","",CEILING(R55*1.015,5))</f>
        <v/>
      </c>
      <c r="Z55" s="1131" t="str">
        <f t="shared" si="91"/>
        <v/>
      </c>
      <c r="AA55" s="178" t="str">
        <f t="shared" si="91"/>
        <v/>
      </c>
      <c r="AB55" s="276"/>
      <c r="AC55" s="276"/>
    </row>
    <row r="56" spans="1:29" s="624" customFormat="1" ht="15.75" customHeight="1" x14ac:dyDescent="0.2">
      <c r="A56" s="536" t="s">
        <v>44</v>
      </c>
      <c r="B56" s="596" t="s">
        <v>3363</v>
      </c>
      <c r="D56" s="694" t="e">
        <f>VLOOKUP(C56,'Items in Tally'!$A$2:$D$4982,2,FALSE)</f>
        <v>#N/A</v>
      </c>
      <c r="E56" s="597">
        <v>45315</v>
      </c>
      <c r="F56" s="1164"/>
      <c r="G56" s="589"/>
      <c r="H56" s="1157">
        <v>50</v>
      </c>
      <c r="I56" s="1157">
        <v>600</v>
      </c>
      <c r="J56" s="628"/>
      <c r="K56" s="629"/>
      <c r="L56" s="629"/>
      <c r="M56" s="629"/>
      <c r="N56" s="630"/>
      <c r="O56" s="631"/>
      <c r="P56" s="656">
        <v>1000</v>
      </c>
      <c r="Q56" s="657">
        <v>900</v>
      </c>
      <c r="R56" s="657"/>
      <c r="S56" s="657"/>
      <c r="T56" s="658"/>
      <c r="U56" s="632"/>
      <c r="V56" s="632"/>
      <c r="W56" s="1163">
        <f t="shared" si="88"/>
        <v>1020</v>
      </c>
      <c r="X56" s="1164">
        <f t="shared" si="88"/>
        <v>920</v>
      </c>
      <c r="Y56" s="1164"/>
      <c r="Z56" s="1164"/>
      <c r="AA56" s="589"/>
      <c r="AB56" s="633"/>
      <c r="AC56" s="633"/>
    </row>
    <row r="57" spans="1:29" s="577" customFormat="1" ht="15.75" customHeight="1" x14ac:dyDescent="0.2">
      <c r="A57" s="175" t="s">
        <v>132</v>
      </c>
      <c r="B57" s="10" t="s">
        <v>3364</v>
      </c>
      <c r="C57" s="694" t="s">
        <v>3365</v>
      </c>
      <c r="D57" s="694" t="str">
        <f>VLOOKUP(C57,'Items in Tally'!$A$2:$D$4982,2,FALSE)</f>
        <v>5 PC</v>
      </c>
      <c r="E57" s="43">
        <v>45559</v>
      </c>
      <c r="F57" s="1131"/>
      <c r="G57" s="178"/>
      <c r="H57" s="1130">
        <v>45</v>
      </c>
      <c r="I57" s="1130">
        <v>600</v>
      </c>
      <c r="J57" s="335"/>
      <c r="K57" s="271"/>
      <c r="L57" s="271"/>
      <c r="M57" s="271"/>
      <c r="N57" s="430"/>
      <c r="O57" s="272"/>
      <c r="P57" s="767">
        <v>750</v>
      </c>
      <c r="Q57" s="204">
        <v>700</v>
      </c>
      <c r="R57" s="204"/>
      <c r="S57" s="204"/>
      <c r="T57" s="768"/>
      <c r="U57" s="274"/>
      <c r="V57" s="274"/>
      <c r="W57" s="1134"/>
      <c r="X57" s="1131"/>
      <c r="Y57" s="1131"/>
      <c r="Z57" s="1131"/>
      <c r="AA57" s="178"/>
      <c r="AB57" s="276"/>
      <c r="AC57" s="276"/>
    </row>
    <row r="58" spans="1:29" s="578" customFormat="1" ht="15.75" customHeight="1" x14ac:dyDescent="0.2">
      <c r="A58" s="171" t="s">
        <v>132</v>
      </c>
      <c r="B58" s="40" t="s">
        <v>3366</v>
      </c>
      <c r="C58" s="701" t="s">
        <v>3367</v>
      </c>
      <c r="D58" s="701" t="str">
        <f>VLOOKUP(C58,'Items in Tally'!$A$2:$D$4982,2,FALSE)</f>
        <v> </v>
      </c>
      <c r="E58" s="44">
        <v>45559</v>
      </c>
      <c r="F58" s="1148"/>
      <c r="G58" s="173"/>
      <c r="H58" s="1150">
        <v>23</v>
      </c>
      <c r="I58" s="1150">
        <v>245</v>
      </c>
      <c r="J58" s="432"/>
      <c r="K58" s="265"/>
      <c r="L58" s="265"/>
      <c r="M58" s="265"/>
      <c r="N58" s="348"/>
      <c r="O58" s="266"/>
      <c r="P58" s="349">
        <v>325</v>
      </c>
      <c r="Q58" s="350">
        <v>290</v>
      </c>
      <c r="R58" s="350">
        <v>280</v>
      </c>
      <c r="S58" s="350"/>
      <c r="T58" s="351"/>
      <c r="U58" s="268"/>
      <c r="V58" s="268"/>
      <c r="W58" s="1152"/>
      <c r="X58" s="1148"/>
      <c r="Y58" s="1148"/>
      <c r="Z58" s="1148"/>
      <c r="AA58" s="173"/>
      <c r="AB58" s="270"/>
      <c r="AC58" s="270"/>
    </row>
    <row r="59" spans="1:29" ht="15.75" customHeight="1" x14ac:dyDescent="0.2">
      <c r="A59" s="165"/>
      <c r="B59" s="4"/>
      <c r="D59" s="694" t="e">
        <f>VLOOKUP(C59,'Items in Tally'!$A$2:$D$4982,2,FALSE)</f>
        <v>#N/A</v>
      </c>
      <c r="E59" s="13"/>
      <c r="F59" s="1135"/>
      <c r="G59" s="168"/>
      <c r="H59" s="1133"/>
      <c r="I59" s="1133"/>
      <c r="J59" s="210" t="str">
        <f t="shared" ref="J59:N59" si="92">IF(P59="","",P59/$I59-1)</f>
        <v/>
      </c>
      <c r="K59" s="3" t="str">
        <f t="shared" si="92"/>
        <v/>
      </c>
      <c r="L59" s="3" t="str">
        <f t="shared" si="92"/>
        <v/>
      </c>
      <c r="M59" s="3" t="str">
        <f t="shared" si="92"/>
        <v/>
      </c>
      <c r="N59" s="167" t="str">
        <f t="shared" si="92"/>
        <v/>
      </c>
      <c r="O59" s="1133"/>
      <c r="P59" s="211"/>
      <c r="Q59" s="124"/>
      <c r="R59" s="124"/>
      <c r="S59" s="124"/>
      <c r="T59" s="212"/>
      <c r="U59" s="1135"/>
      <c r="V59" s="1135"/>
      <c r="W59" s="169" t="str">
        <f t="shared" ref="W59:AA59" si="93">IF(P59="","",CEILING(P59*1.015,5))</f>
        <v/>
      </c>
      <c r="X59" s="1135" t="str">
        <f t="shared" si="93"/>
        <v/>
      </c>
      <c r="Y59" s="1135" t="str">
        <f t="shared" si="93"/>
        <v/>
      </c>
      <c r="Z59" s="1135" t="str">
        <f t="shared" si="93"/>
        <v/>
      </c>
      <c r="AA59" s="168" t="str">
        <f t="shared" si="93"/>
        <v/>
      </c>
      <c r="AB59" s="1"/>
      <c r="AC59" s="1"/>
    </row>
    <row r="60" spans="1:29" ht="15.75" customHeight="1" x14ac:dyDescent="0.2">
      <c r="A60" s="277"/>
      <c r="B60" s="559" t="s">
        <v>3368</v>
      </c>
      <c r="D60" s="694" t="e">
        <f>VLOOKUP(C60,'Items in Tally'!$A$2:$D$4982,2,FALSE)</f>
        <v>#N/A</v>
      </c>
      <c r="E60" s="564"/>
      <c r="F60" s="281"/>
      <c r="G60" s="283"/>
      <c r="H60" s="223"/>
      <c r="I60" s="223"/>
      <c r="J60" s="368" t="str">
        <f t="shared" ref="J60:N60" si="94">IF(P60="","",P60/$I60-1)</f>
        <v/>
      </c>
      <c r="K60" s="279" t="str">
        <f t="shared" si="94"/>
        <v/>
      </c>
      <c r="L60" s="279" t="str">
        <f t="shared" si="94"/>
        <v/>
      </c>
      <c r="M60" s="279" t="str">
        <f t="shared" si="94"/>
        <v/>
      </c>
      <c r="N60" s="359" t="str">
        <f t="shared" si="94"/>
        <v/>
      </c>
      <c r="O60" s="223"/>
      <c r="P60" s="567"/>
      <c r="Q60" s="182"/>
      <c r="R60" s="182"/>
      <c r="S60" s="182"/>
      <c r="T60" s="463"/>
      <c r="U60" s="360"/>
      <c r="V60" s="360"/>
      <c r="W60" s="282" t="str">
        <f t="shared" ref="W60:AA60" si="95">IF(P60="","",CEILING(P60*1.015,5))</f>
        <v/>
      </c>
      <c r="X60" s="281" t="str">
        <f t="shared" si="95"/>
        <v/>
      </c>
      <c r="Y60" s="281" t="str">
        <f t="shared" si="95"/>
        <v/>
      </c>
      <c r="Z60" s="281" t="str">
        <f t="shared" si="95"/>
        <v/>
      </c>
      <c r="AA60" s="283" t="str">
        <f t="shared" si="95"/>
        <v/>
      </c>
      <c r="AB60" s="190"/>
      <c r="AC60" s="190"/>
    </row>
    <row r="61" spans="1:29" s="577" customFormat="1" ht="15.75" customHeight="1" x14ac:dyDescent="0.2">
      <c r="A61" s="175" t="s">
        <v>20</v>
      </c>
      <c r="B61" s="10" t="s">
        <v>3369</v>
      </c>
      <c r="C61" s="694" t="s">
        <v>3370</v>
      </c>
      <c r="D61" s="694" t="str">
        <f>VLOOKUP(C61,'Items in Tally'!$A$2:$D$4982,2,FALSE)</f>
        <v>1331 PC</v>
      </c>
      <c r="E61" s="43">
        <v>45772</v>
      </c>
      <c r="F61" s="1131"/>
      <c r="G61" s="178"/>
      <c r="H61" s="1130">
        <v>4.2</v>
      </c>
      <c r="I61" s="1130">
        <v>52</v>
      </c>
      <c r="J61" s="213" t="str">
        <f t="shared" ref="J61:N61" si="96">IF(P61="","",P61/$I61-1)</f>
        <v/>
      </c>
      <c r="K61" s="9">
        <f t="shared" si="96"/>
        <v>0.73076923076923084</v>
      </c>
      <c r="L61" s="9">
        <f t="shared" si="96"/>
        <v>0.63461538461538458</v>
      </c>
      <c r="M61" s="9">
        <f t="shared" si="96"/>
        <v>0.44230769230769229</v>
      </c>
      <c r="N61" s="177">
        <f t="shared" si="96"/>
        <v>0.38461538461538458</v>
      </c>
      <c r="O61" s="1130"/>
      <c r="P61" s="239"/>
      <c r="Q61" s="17">
        <v>90</v>
      </c>
      <c r="R61" s="17">
        <v>85</v>
      </c>
      <c r="S61" s="17">
        <v>75</v>
      </c>
      <c r="T61" s="240">
        <v>72</v>
      </c>
      <c r="U61" s="124"/>
      <c r="V61" s="124"/>
      <c r="W61" s="1134" t="str">
        <f t="shared" ref="W61:AA61" si="97">IF(P61="","",CEILING(P61*1.015,5))</f>
        <v/>
      </c>
      <c r="X61" s="1131">
        <f t="shared" si="97"/>
        <v>95</v>
      </c>
      <c r="Y61" s="1131">
        <f t="shared" si="97"/>
        <v>90</v>
      </c>
      <c r="Z61" s="1131">
        <f t="shared" si="97"/>
        <v>80</v>
      </c>
      <c r="AA61" s="178">
        <f t="shared" si="97"/>
        <v>75</v>
      </c>
      <c r="AB61" s="8">
        <v>68</v>
      </c>
      <c r="AC61" s="8"/>
    </row>
    <row r="62" spans="1:29" ht="15.75" customHeight="1" x14ac:dyDescent="0.2">
      <c r="A62" s="165" t="s">
        <v>20</v>
      </c>
      <c r="B62" s="4" t="s">
        <v>3371</v>
      </c>
      <c r="C62" s="694" t="s">
        <v>3372</v>
      </c>
      <c r="D62" s="694" t="str">
        <f>VLOOKUP(C62,'Items in Tally'!$A$2:$D$4982,2,FALSE)</f>
        <v>780 PC</v>
      </c>
      <c r="E62" s="13">
        <v>45772</v>
      </c>
      <c r="F62" s="1135"/>
      <c r="G62" s="168"/>
      <c r="H62" s="1133">
        <v>3.9</v>
      </c>
      <c r="I62" s="1133">
        <v>48</v>
      </c>
      <c r="J62" s="210" t="str">
        <f t="shared" ref="J62:N62" si="98">IF(P62="","",P62/$I62-1)</f>
        <v/>
      </c>
      <c r="K62" s="3">
        <f t="shared" si="98"/>
        <v>0.875</v>
      </c>
      <c r="L62" s="3">
        <f t="shared" si="98"/>
        <v>0.70833333333333326</v>
      </c>
      <c r="M62" s="3">
        <f t="shared" si="98"/>
        <v>0.5</v>
      </c>
      <c r="N62" s="167">
        <f t="shared" si="98"/>
        <v>0.41666666666666674</v>
      </c>
      <c r="O62" s="1133"/>
      <c r="P62" s="691"/>
      <c r="Q62" s="1127">
        <v>90</v>
      </c>
      <c r="R62" s="1127">
        <v>82</v>
      </c>
      <c r="S62" s="1127">
        <v>72</v>
      </c>
      <c r="T62" s="659">
        <v>68</v>
      </c>
      <c r="U62" s="18"/>
      <c r="V62" s="18"/>
      <c r="W62" s="169" t="str">
        <f t="shared" ref="W62:AA62" si="99">IF(P62="","",CEILING(P62*1.015,5))</f>
        <v/>
      </c>
      <c r="X62" s="1135">
        <f t="shared" si="99"/>
        <v>95</v>
      </c>
      <c r="Y62" s="1135">
        <f t="shared" si="99"/>
        <v>85</v>
      </c>
      <c r="Z62" s="1135">
        <f t="shared" si="99"/>
        <v>75</v>
      </c>
      <c r="AA62" s="168">
        <f t="shared" si="99"/>
        <v>70</v>
      </c>
      <c r="AB62" s="1">
        <v>65</v>
      </c>
      <c r="AC62" s="1"/>
    </row>
    <row r="63" spans="1:29" s="577" customFormat="1" ht="15.75" customHeight="1" x14ac:dyDescent="0.2">
      <c r="A63" s="175" t="s">
        <v>20</v>
      </c>
      <c r="B63" s="10">
        <v>126</v>
      </c>
      <c r="C63" s="694" t="s">
        <v>3373</v>
      </c>
      <c r="D63" s="694" t="str">
        <f>VLOOKUP(C63,'Items in Tally'!$A$2:$D$4982,2,FALSE)</f>
        <v>39 PC</v>
      </c>
      <c r="E63" s="43">
        <v>45713</v>
      </c>
      <c r="F63" s="1131"/>
      <c r="G63" s="178"/>
      <c r="H63" s="1130">
        <v>15</v>
      </c>
      <c r="I63" s="1130">
        <v>185</v>
      </c>
      <c r="J63" s="213"/>
      <c r="K63" s="9">
        <f t="shared" ref="K63:L63" si="100">IF(Q63="","",Q63/$I63-1)</f>
        <v>0.70270270270270263</v>
      </c>
      <c r="L63" s="9">
        <f t="shared" si="100"/>
        <v>0.62162162162162171</v>
      </c>
      <c r="M63" s="9"/>
      <c r="N63" s="177"/>
      <c r="O63" s="1130"/>
      <c r="P63" s="239" t="s">
        <v>3374</v>
      </c>
      <c r="Q63" s="17">
        <v>315</v>
      </c>
      <c r="R63" s="17">
        <v>300</v>
      </c>
      <c r="S63" s="17">
        <v>275</v>
      </c>
      <c r="T63" s="240"/>
      <c r="U63" s="124"/>
      <c r="V63" s="124"/>
      <c r="W63" s="1134"/>
      <c r="X63" s="1131"/>
      <c r="Y63" s="1131"/>
      <c r="Z63" s="1131"/>
      <c r="AA63" s="178"/>
      <c r="AB63" s="8"/>
      <c r="AC63" s="8"/>
    </row>
    <row r="64" spans="1:29" ht="15.75" customHeight="1" x14ac:dyDescent="0.2">
      <c r="A64" s="165" t="s">
        <v>20</v>
      </c>
      <c r="B64" s="4">
        <v>1606</v>
      </c>
      <c r="C64" s="694" t="s">
        <v>3375</v>
      </c>
      <c r="D64" s="694" t="str">
        <f>VLOOKUP(C64,'Items in Tally'!$A$2:$D$4982,2,FALSE)</f>
        <v>149 PC</v>
      </c>
      <c r="E64" s="13">
        <v>45467</v>
      </c>
      <c r="F64" s="1135"/>
      <c r="G64" s="168"/>
      <c r="H64" s="1133">
        <v>18</v>
      </c>
      <c r="I64" s="1133">
        <v>218</v>
      </c>
      <c r="J64" s="210">
        <f t="shared" ref="J64:N64" si="101">IF(P64="","",P64/$I64-1)</f>
        <v>0.60550458715596323</v>
      </c>
      <c r="K64" s="3">
        <f t="shared" si="101"/>
        <v>0.44495412844036708</v>
      </c>
      <c r="L64" s="3">
        <f t="shared" si="101"/>
        <v>0.37614678899082565</v>
      </c>
      <c r="M64" s="3" t="str">
        <f t="shared" si="101"/>
        <v/>
      </c>
      <c r="N64" s="167" t="str">
        <f t="shared" si="101"/>
        <v/>
      </c>
      <c r="O64" s="1133"/>
      <c r="P64" s="691" t="s">
        <v>3374</v>
      </c>
      <c r="Q64" s="1127">
        <v>315</v>
      </c>
      <c r="R64" s="1127">
        <v>300</v>
      </c>
      <c r="S64" s="1127"/>
      <c r="T64" s="659"/>
      <c r="U64" s="18"/>
      <c r="V64" s="18"/>
      <c r="W64" s="169">
        <f t="shared" ref="W64:AA64" si="102">IF(P64="","",CEILING(P64*1.015,5))</f>
        <v>360</v>
      </c>
      <c r="X64" s="1135">
        <f t="shared" si="102"/>
        <v>320</v>
      </c>
      <c r="Y64" s="1135">
        <f t="shared" si="102"/>
        <v>305</v>
      </c>
      <c r="Z64" s="1135" t="str">
        <f t="shared" si="102"/>
        <v/>
      </c>
      <c r="AA64" s="168" t="str">
        <f t="shared" si="102"/>
        <v/>
      </c>
      <c r="AB64" s="1"/>
      <c r="AC64" s="1"/>
    </row>
    <row r="65" spans="1:29" ht="15.75" customHeight="1" x14ac:dyDescent="0.2">
      <c r="A65" s="165"/>
      <c r="B65" s="1"/>
      <c r="D65" s="694" t="e">
        <f>VLOOKUP(C65,'Items in Tally'!$A$2:$D$4982,2,FALSE)</f>
        <v>#N/A</v>
      </c>
      <c r="E65" s="13"/>
      <c r="F65" s="1135"/>
      <c r="G65" s="168"/>
      <c r="H65" s="1"/>
      <c r="I65" s="1"/>
      <c r="J65" s="210" t="str">
        <f t="shared" ref="J65:N65" si="103">IF(P65="","",P65/$I65-1)</f>
        <v/>
      </c>
      <c r="K65" s="3" t="str">
        <f t="shared" si="103"/>
        <v/>
      </c>
      <c r="L65" s="3" t="str">
        <f t="shared" si="103"/>
        <v/>
      </c>
      <c r="M65" s="3" t="str">
        <f t="shared" si="103"/>
        <v/>
      </c>
      <c r="N65" s="167" t="str">
        <f t="shared" si="103"/>
        <v/>
      </c>
      <c r="O65" s="1133"/>
      <c r="P65" s="239"/>
      <c r="Q65" s="17"/>
      <c r="R65" s="17"/>
      <c r="S65" s="17"/>
      <c r="T65" s="240"/>
      <c r="U65" s="18"/>
      <c r="V65" s="18"/>
      <c r="W65" s="169" t="str">
        <f t="shared" ref="W65:AA65" si="104">IF(P65="","",CEILING(P65*1.015,5))</f>
        <v/>
      </c>
      <c r="X65" s="1135" t="str">
        <f t="shared" si="104"/>
        <v/>
      </c>
      <c r="Y65" s="1135" t="str">
        <f t="shared" si="104"/>
        <v/>
      </c>
      <c r="Z65" s="1135" t="str">
        <f t="shared" si="104"/>
        <v/>
      </c>
      <c r="AA65" s="168" t="str">
        <f t="shared" si="104"/>
        <v/>
      </c>
      <c r="AB65" s="1"/>
      <c r="AC65" s="1"/>
    </row>
    <row r="66" spans="1:29" ht="15.75" customHeight="1" x14ac:dyDescent="0.2">
      <c r="A66" s="277"/>
      <c r="B66" s="357" t="s">
        <v>3376</v>
      </c>
      <c r="D66" s="694" t="e">
        <f>VLOOKUP(C66,'Items in Tally'!$A$2:$D$4982,2,FALSE)</f>
        <v>#N/A</v>
      </c>
      <c r="E66" s="564"/>
      <c r="F66" s="281"/>
      <c r="G66" s="283"/>
      <c r="H66" s="190"/>
      <c r="I66" s="190"/>
      <c r="J66" s="368" t="str">
        <f t="shared" ref="J66:N66" si="105">IF(P66="","",P66/$I66-1)</f>
        <v/>
      </c>
      <c r="K66" s="279" t="str">
        <f t="shared" si="105"/>
        <v/>
      </c>
      <c r="L66" s="279" t="str">
        <f t="shared" si="105"/>
        <v/>
      </c>
      <c r="M66" s="279" t="str">
        <f t="shared" si="105"/>
        <v/>
      </c>
      <c r="N66" s="359" t="str">
        <f t="shared" si="105"/>
        <v/>
      </c>
      <c r="O66" s="223"/>
      <c r="P66" s="567"/>
      <c r="Q66" s="182"/>
      <c r="R66" s="182"/>
      <c r="S66" s="182"/>
      <c r="T66" s="463"/>
      <c r="U66" s="360"/>
      <c r="V66" s="360"/>
      <c r="W66" s="282" t="str">
        <f t="shared" ref="W66:AA66" si="106">IF(P66="","",CEILING(P66*1.015,5))</f>
        <v/>
      </c>
      <c r="X66" s="281" t="str">
        <f t="shared" si="106"/>
        <v/>
      </c>
      <c r="Y66" s="281" t="str">
        <f t="shared" si="106"/>
        <v/>
      </c>
      <c r="Z66" s="281" t="str">
        <f t="shared" si="106"/>
        <v/>
      </c>
      <c r="AA66" s="283" t="str">
        <f t="shared" si="106"/>
        <v/>
      </c>
      <c r="AB66" s="190"/>
      <c r="AC66" s="190"/>
    </row>
    <row r="67" spans="1:29" ht="15.75" customHeight="1" x14ac:dyDescent="0.2">
      <c r="A67" s="165" t="s">
        <v>20</v>
      </c>
      <c r="B67" s="1" t="s">
        <v>698</v>
      </c>
      <c r="C67" s="694" t="s">
        <v>3377</v>
      </c>
      <c r="D67" s="694" t="str">
        <f>VLOOKUP(C67,'Items in Tally'!$A$2:$D$4982,2,FALSE)</f>
        <v>45 PC</v>
      </c>
      <c r="E67" s="43">
        <v>45346</v>
      </c>
      <c r="F67" s="1135"/>
      <c r="G67" s="168"/>
      <c r="H67" s="28">
        <v>1.5</v>
      </c>
      <c r="I67" s="28">
        <v>18.5</v>
      </c>
      <c r="J67" s="210" t="str">
        <f t="shared" ref="J67:N67" si="107">IF(P67="","",P67/$I67-1)</f>
        <v/>
      </c>
      <c r="K67" s="3">
        <f t="shared" si="107"/>
        <v>2.5135135135135136</v>
      </c>
      <c r="L67" s="3">
        <f t="shared" si="107"/>
        <v>2.2432432432432434</v>
      </c>
      <c r="M67" s="3">
        <f t="shared" si="107"/>
        <v>1.9729729729729728</v>
      </c>
      <c r="N67" s="167">
        <f t="shared" si="107"/>
        <v>1.7027027027027026</v>
      </c>
      <c r="O67" s="1133"/>
      <c r="P67" s="239"/>
      <c r="Q67" s="17">
        <v>65</v>
      </c>
      <c r="R67" s="17">
        <v>60</v>
      </c>
      <c r="S67" s="17">
        <v>55</v>
      </c>
      <c r="T67" s="240">
        <v>50</v>
      </c>
      <c r="U67" s="18"/>
      <c r="V67" s="18"/>
      <c r="W67" s="169" t="str">
        <f t="shared" ref="W67:AA67" si="108">IF(P67="","",CEILING(P67*1.015,5))</f>
        <v/>
      </c>
      <c r="X67" s="1135">
        <f t="shared" si="108"/>
        <v>70</v>
      </c>
      <c r="Y67" s="1135">
        <f t="shared" si="108"/>
        <v>65</v>
      </c>
      <c r="Z67" s="1135">
        <f t="shared" si="108"/>
        <v>60</v>
      </c>
      <c r="AA67" s="168">
        <f t="shared" si="108"/>
        <v>55</v>
      </c>
      <c r="AB67" s="1"/>
      <c r="AC67" s="1"/>
    </row>
    <row r="68" spans="1:29" s="577" customFormat="1" ht="15.75" customHeight="1" x14ac:dyDescent="0.2">
      <c r="A68" s="175" t="s">
        <v>20</v>
      </c>
      <c r="B68" s="8" t="s">
        <v>896</v>
      </c>
      <c r="C68" s="694" t="s">
        <v>3378</v>
      </c>
      <c r="D68" s="694" t="str">
        <f>VLOOKUP(C68,'Items in Tally'!$A$2:$D$4982,2,FALSE)</f>
        <v>120 PC</v>
      </c>
      <c r="E68" s="43">
        <v>45346</v>
      </c>
      <c r="F68" s="1131"/>
      <c r="G68" s="178"/>
      <c r="H68" s="42">
        <v>1.5</v>
      </c>
      <c r="I68" s="42">
        <v>18.5</v>
      </c>
      <c r="J68" s="213" t="str">
        <f t="shared" ref="J68:N68" si="109">IF(P68="","",P68/$I68-1)</f>
        <v/>
      </c>
      <c r="K68" s="9">
        <f t="shared" si="109"/>
        <v>2.5135135135135136</v>
      </c>
      <c r="L68" s="9">
        <f t="shared" si="109"/>
        <v>2.2432432432432434</v>
      </c>
      <c r="M68" s="9">
        <f t="shared" si="109"/>
        <v>1.9729729729729728</v>
      </c>
      <c r="N68" s="177">
        <f t="shared" si="109"/>
        <v>1.7027027027027026</v>
      </c>
      <c r="O68" s="1130"/>
      <c r="P68" s="239"/>
      <c r="Q68" s="17">
        <v>65</v>
      </c>
      <c r="R68" s="17">
        <v>60</v>
      </c>
      <c r="S68" s="17">
        <v>55</v>
      </c>
      <c r="T68" s="240">
        <v>50</v>
      </c>
      <c r="U68" s="124"/>
      <c r="V68" s="124"/>
      <c r="W68" s="1134" t="str">
        <f t="shared" ref="W68:AA68" si="110">IF(P68="","",CEILING(P68*1.015,5))</f>
        <v/>
      </c>
      <c r="X68" s="1131">
        <f t="shared" si="110"/>
        <v>70</v>
      </c>
      <c r="Y68" s="1131">
        <f t="shared" si="110"/>
        <v>65</v>
      </c>
      <c r="Z68" s="1131">
        <f t="shared" si="110"/>
        <v>60</v>
      </c>
      <c r="AA68" s="178">
        <f t="shared" si="110"/>
        <v>55</v>
      </c>
      <c r="AB68" s="8"/>
      <c r="AC68" s="8"/>
    </row>
    <row r="69" spans="1:29" ht="15.75" customHeight="1" x14ac:dyDescent="0.2">
      <c r="A69" s="165" t="s">
        <v>20</v>
      </c>
      <c r="B69" s="1" t="s">
        <v>3379</v>
      </c>
      <c r="C69" s="694" t="s">
        <v>3380</v>
      </c>
      <c r="D69" s="694" t="str">
        <f>VLOOKUP(C69,'Items in Tally'!$A$2:$D$4982,2,FALSE)</f>
        <v> </v>
      </c>
      <c r="E69" s="138">
        <v>43665</v>
      </c>
      <c r="F69" s="1135"/>
      <c r="G69" s="168"/>
      <c r="H69" s="28">
        <v>5.5</v>
      </c>
      <c r="I69" s="28">
        <v>60</v>
      </c>
      <c r="J69" s="210" t="str">
        <f t="shared" ref="J69:N69" si="111">IF(P69="","",P69/$I69-1)</f>
        <v/>
      </c>
      <c r="K69" s="3">
        <f t="shared" si="111"/>
        <v>1.0833333333333335</v>
      </c>
      <c r="L69" s="3">
        <f t="shared" si="111"/>
        <v>0.83333333333333326</v>
      </c>
      <c r="M69" s="3">
        <f t="shared" si="111"/>
        <v>0.83333333333333326</v>
      </c>
      <c r="N69" s="167" t="str">
        <f t="shared" si="111"/>
        <v/>
      </c>
      <c r="O69" s="1133"/>
      <c r="P69" s="239"/>
      <c r="Q69" s="17">
        <v>125</v>
      </c>
      <c r="R69" s="17">
        <v>110</v>
      </c>
      <c r="S69" s="17">
        <v>110</v>
      </c>
      <c r="T69" s="240"/>
      <c r="U69" s="18"/>
      <c r="V69" s="18"/>
      <c r="W69" s="169" t="str">
        <f t="shared" ref="W69:AA69" si="112">IF(P69="","",CEILING(P69*1.015,5))</f>
        <v/>
      </c>
      <c r="X69" s="1135">
        <f t="shared" si="112"/>
        <v>130</v>
      </c>
      <c r="Y69" s="1135">
        <f t="shared" si="112"/>
        <v>115</v>
      </c>
      <c r="Z69" s="1135">
        <f t="shared" si="112"/>
        <v>115</v>
      </c>
      <c r="AA69" s="168" t="str">
        <f t="shared" si="112"/>
        <v/>
      </c>
      <c r="AB69" s="1"/>
      <c r="AC69" s="1"/>
    </row>
    <row r="70" spans="1:29" ht="15.75" customHeight="1" x14ac:dyDescent="0.2">
      <c r="A70" s="171"/>
      <c r="B70" s="1"/>
      <c r="D70" s="694" t="e">
        <f>VLOOKUP(C70,'Items in Tally'!$A$2:$D$4982,2,FALSE)</f>
        <v>#N/A</v>
      </c>
      <c r="E70" s="138"/>
      <c r="F70" s="1135"/>
      <c r="G70" s="168"/>
      <c r="H70" s="1"/>
      <c r="I70" s="1"/>
      <c r="J70" s="216" t="str">
        <f t="shared" ref="J70:N70" si="113">IF(P70="","",P70/$I70-1)</f>
        <v/>
      </c>
      <c r="K70" s="6" t="str">
        <f t="shared" si="113"/>
        <v/>
      </c>
      <c r="L70" s="6" t="str">
        <f t="shared" si="113"/>
        <v/>
      </c>
      <c r="M70" s="6" t="str">
        <f t="shared" si="113"/>
        <v/>
      </c>
      <c r="N70" s="172" t="str">
        <f t="shared" si="113"/>
        <v/>
      </c>
      <c r="O70" s="1150"/>
      <c r="P70" s="236"/>
      <c r="Q70" s="35"/>
      <c r="R70" s="35"/>
      <c r="S70" s="35"/>
      <c r="T70" s="237"/>
      <c r="U70" s="7"/>
      <c r="V70" s="7"/>
      <c r="W70" s="1152" t="str">
        <f t="shared" ref="W70:AA70" si="114">IF(P70="","",CEILING(P70*1.015,5))</f>
        <v/>
      </c>
      <c r="X70" s="1148" t="str">
        <f t="shared" si="114"/>
        <v/>
      </c>
      <c r="Y70" s="1148" t="str">
        <f t="shared" si="114"/>
        <v/>
      </c>
      <c r="Z70" s="1148" t="str">
        <f t="shared" si="114"/>
        <v/>
      </c>
      <c r="AA70" s="173" t="str">
        <f t="shared" si="114"/>
        <v/>
      </c>
      <c r="AB70" s="5"/>
      <c r="AC70" s="5"/>
    </row>
    <row r="71" spans="1:29" ht="15.75" customHeight="1" x14ac:dyDescent="0.2">
      <c r="A71" s="277"/>
      <c r="B71" s="357" t="s">
        <v>3381</v>
      </c>
      <c r="D71" s="694" t="e">
        <f>VLOOKUP(C71,'Items in Tally'!$A$2:$D$4982,2,FALSE)</f>
        <v>#N/A</v>
      </c>
      <c r="E71" s="568"/>
      <c r="F71" s="281"/>
      <c r="G71" s="283"/>
      <c r="H71" s="190"/>
      <c r="I71" s="190"/>
      <c r="J71" s="368" t="str">
        <f t="shared" ref="J71:N71" si="115">IF(P71="","",P71/$I71-1)</f>
        <v/>
      </c>
      <c r="K71" s="279" t="str">
        <f t="shared" si="115"/>
        <v/>
      </c>
      <c r="L71" s="279" t="str">
        <f t="shared" si="115"/>
        <v/>
      </c>
      <c r="M71" s="279" t="str">
        <f t="shared" si="115"/>
        <v/>
      </c>
      <c r="N71" s="359" t="str">
        <f t="shared" si="115"/>
        <v/>
      </c>
      <c r="O71" s="223"/>
      <c r="P71" s="567"/>
      <c r="Q71" s="182"/>
      <c r="R71" s="182"/>
      <c r="S71" s="182"/>
      <c r="T71" s="463"/>
      <c r="U71" s="360"/>
      <c r="V71" s="360"/>
      <c r="W71" s="282" t="str">
        <f t="shared" ref="W71:AA71" si="116">IF(P71="","",CEILING(P71*1.015,5))</f>
        <v/>
      </c>
      <c r="X71" s="281" t="str">
        <f t="shared" si="116"/>
        <v/>
      </c>
      <c r="Y71" s="281" t="str">
        <f t="shared" si="116"/>
        <v/>
      </c>
      <c r="Z71" s="281" t="str">
        <f t="shared" si="116"/>
        <v/>
      </c>
      <c r="AA71" s="283" t="str">
        <f t="shared" si="116"/>
        <v/>
      </c>
      <c r="AB71" s="190"/>
      <c r="AC71" s="190"/>
    </row>
    <row r="72" spans="1:29" s="577" customFormat="1" ht="15.75" customHeight="1" x14ac:dyDescent="0.2">
      <c r="A72" s="175" t="s">
        <v>20</v>
      </c>
      <c r="B72" s="8" t="s">
        <v>3382</v>
      </c>
      <c r="C72" s="694" t="s">
        <v>3383</v>
      </c>
      <c r="D72" s="694" t="str">
        <f>VLOOKUP(C72,'Items in Tally'!$A$2:$D$4982,2,FALSE)</f>
        <v>346 PC</v>
      </c>
      <c r="E72" s="764">
        <v>45772</v>
      </c>
      <c r="F72" s="1131"/>
      <c r="G72" s="178"/>
      <c r="H72" s="8">
        <v>1.2</v>
      </c>
      <c r="I72" s="8">
        <v>18</v>
      </c>
      <c r="J72" s="213" t="str">
        <f t="shared" ref="J72:N72" si="117">IF(P72="","",P72/$I72-1)</f>
        <v/>
      </c>
      <c r="K72" s="9">
        <f t="shared" si="117"/>
        <v>1.2222222222222223</v>
      </c>
      <c r="L72" s="9">
        <f t="shared" si="117"/>
        <v>0.94444444444444442</v>
      </c>
      <c r="M72" s="9">
        <f t="shared" si="117"/>
        <v>0.77777777777777768</v>
      </c>
      <c r="N72" s="177">
        <f t="shared" si="117"/>
        <v>0.66666666666666674</v>
      </c>
      <c r="O72" s="1130"/>
      <c r="P72" s="239"/>
      <c r="Q72" s="17">
        <v>40</v>
      </c>
      <c r="R72" s="17">
        <v>35</v>
      </c>
      <c r="S72" s="17">
        <v>32</v>
      </c>
      <c r="T72" s="240">
        <v>30</v>
      </c>
      <c r="U72" s="124"/>
      <c r="V72" s="124"/>
      <c r="W72" s="1134" t="str">
        <f t="shared" ref="W72" si="118">IF(P72="","",CEILING(P72*1.015,5))</f>
        <v/>
      </c>
      <c r="X72" s="1131">
        <f t="shared" ref="X72:AA73" si="119">IF(Q72="","",CEILING(Q72*1.02,2))</f>
        <v>42</v>
      </c>
      <c r="Y72" s="1131">
        <f t="shared" si="119"/>
        <v>36</v>
      </c>
      <c r="Z72" s="1131">
        <f t="shared" si="119"/>
        <v>34</v>
      </c>
      <c r="AA72" s="178">
        <f t="shared" si="119"/>
        <v>32</v>
      </c>
      <c r="AB72" s="8">
        <v>28</v>
      </c>
      <c r="AC72" s="8"/>
    </row>
    <row r="73" spans="1:29" s="577" customFormat="1" ht="15.75" customHeight="1" x14ac:dyDescent="0.2">
      <c r="A73" s="175" t="s">
        <v>20</v>
      </c>
      <c r="B73" s="8" t="s">
        <v>3384</v>
      </c>
      <c r="C73" s="694" t="s">
        <v>3385</v>
      </c>
      <c r="D73" s="694" t="str">
        <f>VLOOKUP(C73,'Items in Tally'!$A$2:$D$4982,2,FALSE)</f>
        <v>435 PC</v>
      </c>
      <c r="E73" s="764">
        <v>45772</v>
      </c>
      <c r="F73" s="1131"/>
      <c r="G73" s="178"/>
      <c r="H73" s="8">
        <v>1.2</v>
      </c>
      <c r="I73" s="8">
        <v>15</v>
      </c>
      <c r="J73" s="213" t="str">
        <f t="shared" ref="J73:N73" si="120">IF(P73="","",P73/$I73-1)</f>
        <v/>
      </c>
      <c r="K73" s="9">
        <f t="shared" si="120"/>
        <v>1.6666666666666665</v>
      </c>
      <c r="L73" s="9">
        <f t="shared" si="120"/>
        <v>1.3333333333333335</v>
      </c>
      <c r="M73" s="9">
        <f t="shared" si="120"/>
        <v>1.1333333333333333</v>
      </c>
      <c r="N73" s="177">
        <f t="shared" si="120"/>
        <v>1</v>
      </c>
      <c r="O73" s="1130"/>
      <c r="P73" s="239"/>
      <c r="Q73" s="17">
        <v>40</v>
      </c>
      <c r="R73" s="17">
        <v>35</v>
      </c>
      <c r="S73" s="17">
        <v>32</v>
      </c>
      <c r="T73" s="240">
        <v>30</v>
      </c>
      <c r="U73" s="124"/>
      <c r="V73" s="124"/>
      <c r="W73" s="1134" t="str">
        <f t="shared" ref="W73" si="121">IF(P73="","",CEILING(P73*1.015,5))</f>
        <v/>
      </c>
      <c r="X73" s="1131">
        <f t="shared" si="119"/>
        <v>42</v>
      </c>
      <c r="Y73" s="1131">
        <f t="shared" si="119"/>
        <v>36</v>
      </c>
      <c r="Z73" s="1131">
        <f t="shared" si="119"/>
        <v>34</v>
      </c>
      <c r="AA73" s="178">
        <f t="shared" si="119"/>
        <v>32</v>
      </c>
      <c r="AB73" s="8">
        <v>28</v>
      </c>
      <c r="AC73" s="8"/>
    </row>
    <row r="74" spans="1:29" ht="15.75" customHeight="1" x14ac:dyDescent="0.2">
      <c r="A74" s="171"/>
      <c r="B74" s="1"/>
      <c r="D74" s="694" t="e">
        <f>VLOOKUP(C74,'Items in Tally'!$A$2:$D$4982,2,FALSE)</f>
        <v>#N/A</v>
      </c>
      <c r="E74" s="138"/>
      <c r="F74" s="1135"/>
      <c r="G74" s="168"/>
      <c r="H74" s="1"/>
      <c r="I74" s="1"/>
      <c r="J74" s="216" t="str">
        <f t="shared" ref="J74:N74" si="122">IF(P74="","",P74/$I74-1)</f>
        <v/>
      </c>
      <c r="K74" s="6" t="str">
        <f t="shared" si="122"/>
        <v/>
      </c>
      <c r="L74" s="6" t="str">
        <f t="shared" si="122"/>
        <v/>
      </c>
      <c r="M74" s="6" t="str">
        <f t="shared" si="122"/>
        <v/>
      </c>
      <c r="N74" s="172" t="str">
        <f t="shared" si="122"/>
        <v/>
      </c>
      <c r="O74" s="1150"/>
      <c r="P74" s="242"/>
      <c r="Q74" s="1150"/>
      <c r="R74" s="1150"/>
      <c r="S74" s="1150"/>
      <c r="T74" s="1045"/>
      <c r="U74" s="7"/>
      <c r="V74" s="7"/>
      <c r="W74" s="1152" t="str">
        <f t="shared" ref="W74:AA74" si="123">IF(P74="","",CEILING(P74*1.015,5))</f>
        <v/>
      </c>
      <c r="X74" s="1148" t="str">
        <f t="shared" si="123"/>
        <v/>
      </c>
      <c r="Y74" s="1148" t="str">
        <f t="shared" si="123"/>
        <v/>
      </c>
      <c r="Z74" s="1148" t="str">
        <f t="shared" si="123"/>
        <v/>
      </c>
      <c r="AA74" s="173" t="str">
        <f t="shared" si="123"/>
        <v/>
      </c>
      <c r="AB74" s="5"/>
      <c r="AC74" s="5"/>
    </row>
    <row r="75" spans="1:29" s="577" customFormat="1" ht="15.75" customHeight="1" x14ac:dyDescent="0.2">
      <c r="A75" s="175" t="s">
        <v>20</v>
      </c>
      <c r="B75" s="8" t="s">
        <v>3386</v>
      </c>
      <c r="C75" s="694" t="s">
        <v>3387</v>
      </c>
      <c r="D75" s="694" t="str">
        <f>VLOOKUP(C75,'Items in Tally'!$A$2:$D$4982,2,FALSE)</f>
        <v>1990 PC</v>
      </c>
      <c r="E75" s="1066">
        <v>45772</v>
      </c>
      <c r="F75" s="1131"/>
      <c r="G75" s="178"/>
      <c r="H75" s="8">
        <v>0.6</v>
      </c>
      <c r="I75" s="8">
        <v>8</v>
      </c>
      <c r="J75" s="213" t="str">
        <f t="shared" ref="J75:N75" si="124">IF(P75="","",P75/$I75-1)</f>
        <v/>
      </c>
      <c r="K75" s="9">
        <f t="shared" si="124"/>
        <v>2.125</v>
      </c>
      <c r="L75" s="9">
        <f t="shared" si="124"/>
        <v>1.75</v>
      </c>
      <c r="M75" s="9">
        <f t="shared" si="124"/>
        <v>1.5</v>
      </c>
      <c r="N75" s="177">
        <f t="shared" si="124"/>
        <v>1.125</v>
      </c>
      <c r="O75" s="1130"/>
      <c r="P75" s="338"/>
      <c r="Q75" s="1130">
        <v>25</v>
      </c>
      <c r="R75" s="1130">
        <v>22</v>
      </c>
      <c r="S75" s="1130">
        <v>20</v>
      </c>
      <c r="T75" s="1154">
        <v>17</v>
      </c>
      <c r="U75" s="124"/>
      <c r="V75" s="124"/>
      <c r="W75" s="1134" t="str">
        <f t="shared" ref="W75" si="125">IF(P75="","",CEILING(P75*1.015,5))</f>
        <v/>
      </c>
      <c r="X75" s="1131">
        <f t="shared" ref="X75:AA77" si="126">IF(Q75="","",CEILING(Q75*1.02,2))</f>
        <v>26</v>
      </c>
      <c r="Y75" s="1131">
        <f t="shared" si="126"/>
        <v>24</v>
      </c>
      <c r="Z75" s="1131">
        <f t="shared" si="126"/>
        <v>22</v>
      </c>
      <c r="AA75" s="178">
        <f t="shared" si="126"/>
        <v>18</v>
      </c>
      <c r="AB75" s="8"/>
      <c r="AC75" s="8"/>
    </row>
    <row r="76" spans="1:29" s="578" customFormat="1" ht="15.75" customHeight="1" x14ac:dyDescent="0.2">
      <c r="A76" s="171" t="s">
        <v>20</v>
      </c>
      <c r="B76" s="5" t="s">
        <v>3388</v>
      </c>
      <c r="C76" s="701" t="s">
        <v>3389</v>
      </c>
      <c r="D76" s="701" t="str">
        <f>VLOOKUP(C76,'Items in Tally'!$A$2:$D$4982,2,FALSE)</f>
        <v> </v>
      </c>
      <c r="E76" s="763">
        <v>45559</v>
      </c>
      <c r="F76" s="1148"/>
      <c r="G76" s="173"/>
      <c r="H76" s="5">
        <v>1.2</v>
      </c>
      <c r="I76" s="5">
        <v>15</v>
      </c>
      <c r="J76" s="216" t="str">
        <f t="shared" ref="J76:N76" si="127">IF(P76="","",P76/$I76-1)</f>
        <v/>
      </c>
      <c r="K76" s="6">
        <f t="shared" si="127"/>
        <v>1</v>
      </c>
      <c r="L76" s="6">
        <f t="shared" si="127"/>
        <v>0.66666666666666674</v>
      </c>
      <c r="M76" s="6">
        <f t="shared" si="127"/>
        <v>0.53333333333333344</v>
      </c>
      <c r="N76" s="172">
        <f t="shared" si="127"/>
        <v>0.39999999999999991</v>
      </c>
      <c r="O76" s="1150"/>
      <c r="P76" s="242"/>
      <c r="Q76" s="1150">
        <v>30</v>
      </c>
      <c r="R76" s="1150">
        <v>25</v>
      </c>
      <c r="S76" s="1150">
        <v>23</v>
      </c>
      <c r="T76" s="1045">
        <v>21</v>
      </c>
      <c r="U76" s="7">
        <v>20</v>
      </c>
      <c r="V76" s="7"/>
      <c r="W76" s="1152" t="str">
        <f t="shared" ref="W76" si="128">IF(P76="","",CEILING(P76*1.015,5))</f>
        <v/>
      </c>
      <c r="X76" s="1148">
        <f t="shared" si="126"/>
        <v>32</v>
      </c>
      <c r="Y76" s="1148">
        <f t="shared" si="126"/>
        <v>26</v>
      </c>
      <c r="Z76" s="1148">
        <f t="shared" si="126"/>
        <v>24</v>
      </c>
      <c r="AA76" s="173">
        <f t="shared" si="126"/>
        <v>22</v>
      </c>
      <c r="AB76" s="5"/>
      <c r="AC76" s="5"/>
    </row>
    <row r="77" spans="1:29" s="578" customFormat="1" ht="15.75" customHeight="1" x14ac:dyDescent="0.2">
      <c r="A77" s="171" t="s">
        <v>20</v>
      </c>
      <c r="B77" s="5" t="s">
        <v>3390</v>
      </c>
      <c r="C77" s="701" t="s">
        <v>3389</v>
      </c>
      <c r="D77" s="701" t="str">
        <f>VLOOKUP(C77,'Items in Tally'!$A$2:$D$4982,2,FALSE)</f>
        <v> </v>
      </c>
      <c r="E77" s="763">
        <v>45559</v>
      </c>
      <c r="F77" s="1148"/>
      <c r="G77" s="173"/>
      <c r="H77" s="5">
        <v>1.2</v>
      </c>
      <c r="I77" s="5">
        <v>15</v>
      </c>
      <c r="J77" s="216" t="str">
        <f t="shared" ref="J77:J78" si="129">IF(P77="","",P77/$I77-1)</f>
        <v/>
      </c>
      <c r="K77" s="6">
        <f t="shared" ref="K77:K78" si="130">IF(Q77="","",Q77/$I77-1)</f>
        <v>1</v>
      </c>
      <c r="L77" s="6">
        <f t="shared" ref="L77:L78" si="131">IF(R77="","",R77/$I77-1)</f>
        <v>0.66666666666666674</v>
      </c>
      <c r="M77" s="6">
        <f t="shared" ref="M77:M78" si="132">IF(S77="","",S77/$I77-1)</f>
        <v>0.53333333333333344</v>
      </c>
      <c r="N77" s="172">
        <f t="shared" ref="N77:N78" si="133">IF(T77="","",T77/$I77-1)</f>
        <v>0.39999999999999991</v>
      </c>
      <c r="O77" s="1150"/>
      <c r="P77" s="242"/>
      <c r="Q77" s="1150">
        <v>30</v>
      </c>
      <c r="R77" s="1150">
        <v>25</v>
      </c>
      <c r="S77" s="1150">
        <v>23</v>
      </c>
      <c r="T77" s="1045">
        <v>21</v>
      </c>
      <c r="U77" s="7">
        <v>20</v>
      </c>
      <c r="V77" s="7"/>
      <c r="W77" s="1152" t="str">
        <f t="shared" ref="W77:W78" si="134">IF(P77="","",CEILING(P77*1.015,5))</f>
        <v/>
      </c>
      <c r="X77" s="1148">
        <f t="shared" si="126"/>
        <v>32</v>
      </c>
      <c r="Y77" s="1148">
        <f t="shared" si="126"/>
        <v>26</v>
      </c>
      <c r="Z77" s="1148">
        <f t="shared" si="126"/>
        <v>24</v>
      </c>
      <c r="AA77" s="173">
        <f t="shared" si="126"/>
        <v>22</v>
      </c>
      <c r="AB77" s="5"/>
      <c r="AC77" s="5"/>
    </row>
    <row r="78" spans="1:29" s="577" customFormat="1" ht="15.75" customHeight="1" x14ac:dyDescent="0.2">
      <c r="A78" s="191" t="s">
        <v>20</v>
      </c>
      <c r="B78" s="569" t="s">
        <v>3391</v>
      </c>
      <c r="C78" s="5"/>
      <c r="D78" s="694" t="e">
        <f>VLOOKUP(C78,'Items in Tally'!$A$2:$D$4982,2,FALSE)</f>
        <v>#N/A</v>
      </c>
      <c r="E78" s="570"/>
      <c r="F78" s="571"/>
      <c r="G78" s="572"/>
      <c r="H78" s="1133"/>
      <c r="I78" s="1127"/>
      <c r="J78" s="210" t="str">
        <f t="shared" si="129"/>
        <v/>
      </c>
      <c r="K78" s="3" t="e">
        <f t="shared" si="130"/>
        <v>#DIV/0!</v>
      </c>
      <c r="L78" s="3" t="e">
        <f t="shared" si="131"/>
        <v>#DIV/0!</v>
      </c>
      <c r="M78" s="3" t="e">
        <f t="shared" si="132"/>
        <v>#DIV/0!</v>
      </c>
      <c r="N78" s="167" t="e">
        <f t="shared" si="133"/>
        <v>#DIV/0!</v>
      </c>
      <c r="O78" s="1133"/>
      <c r="P78" s="573"/>
      <c r="Q78" s="244">
        <v>30</v>
      </c>
      <c r="R78" s="244">
        <v>27</v>
      </c>
      <c r="S78" s="244">
        <v>25</v>
      </c>
      <c r="T78" s="245">
        <v>25</v>
      </c>
      <c r="U78" s="18"/>
      <c r="V78" s="18"/>
      <c r="W78" s="200" t="str">
        <f t="shared" si="134"/>
        <v/>
      </c>
      <c r="X78" s="201">
        <f>IF(Q78="","",CEILING(Q78*1.02,2))</f>
        <v>32</v>
      </c>
      <c r="Y78" s="201">
        <f>IF(R78="","",CEILING(R78*1.02, 2))</f>
        <v>28</v>
      </c>
      <c r="Z78" s="201">
        <f>IF(S78="","",CEILING(S78*1.02,2))</f>
        <v>26</v>
      </c>
      <c r="AA78" s="199">
        <f>IF(T78="","",CEILING(T78*1.02,2))</f>
        <v>26</v>
      </c>
      <c r="AB78" s="1"/>
      <c r="AC78" s="1"/>
    </row>
    <row r="79" spans="1:29" s="577" customFormat="1" ht="15.75" customHeight="1" x14ac:dyDescent="0.2">
      <c r="A79" s="191" t="s">
        <v>20</v>
      </c>
      <c r="B79" s="569" t="s">
        <v>3392</v>
      </c>
      <c r="C79" s="5"/>
      <c r="D79" s="694" t="e">
        <f>VLOOKUP(C79,'Items in Tally'!$A$2:$D$4982,2,FALSE)</f>
        <v>#N/A</v>
      </c>
      <c r="E79" s="570">
        <v>45558</v>
      </c>
      <c r="F79" s="571"/>
      <c r="G79" s="572"/>
      <c r="H79" s="1133">
        <v>1.2</v>
      </c>
      <c r="I79" s="1127">
        <v>14.6</v>
      </c>
      <c r="J79" s="210"/>
      <c r="K79" s="3"/>
      <c r="L79" s="3"/>
      <c r="M79" s="3"/>
      <c r="N79" s="167"/>
      <c r="O79" s="1133"/>
      <c r="P79" s="573" t="s">
        <v>3188</v>
      </c>
      <c r="Q79" s="244">
        <v>30</v>
      </c>
      <c r="R79" s="244">
        <v>27</v>
      </c>
      <c r="S79" s="244">
        <v>25</v>
      </c>
      <c r="T79" s="245"/>
      <c r="U79" s="18"/>
      <c r="V79" s="18"/>
      <c r="W79" s="200"/>
      <c r="X79" s="201"/>
      <c r="Y79" s="201"/>
      <c r="Z79" s="201"/>
      <c r="AA79" s="199"/>
      <c r="AB79" s="1"/>
      <c r="AC79" s="1"/>
    </row>
    <row r="80" spans="1:29" s="578" customFormat="1" ht="15.75" customHeight="1" x14ac:dyDescent="0.2">
      <c r="A80" s="319" t="s">
        <v>20</v>
      </c>
      <c r="B80" s="576" t="s">
        <v>3393</v>
      </c>
      <c r="C80" s="5"/>
      <c r="D80" s="694" t="e">
        <f>VLOOKUP(C80,'Items in Tally'!$A$2:$D$4982,2,FALSE)</f>
        <v>#N/A</v>
      </c>
      <c r="E80" s="789">
        <v>45558</v>
      </c>
      <c r="F80" s="479"/>
      <c r="G80" s="480"/>
      <c r="H80" s="1150">
        <v>3.5</v>
      </c>
      <c r="I80" s="35">
        <v>43</v>
      </c>
      <c r="J80" s="216" t="str">
        <f t="shared" ref="J80:N80" si="135">IF(P80="","",P80/$I80-1)</f>
        <v/>
      </c>
      <c r="K80" s="6">
        <f t="shared" si="135"/>
        <v>1.3255813953488373</v>
      </c>
      <c r="L80" s="6">
        <f t="shared" si="135"/>
        <v>0.86046511627906974</v>
      </c>
      <c r="M80" s="6">
        <f t="shared" si="135"/>
        <v>0.62790697674418605</v>
      </c>
      <c r="N80" s="172" t="str">
        <f t="shared" si="135"/>
        <v/>
      </c>
      <c r="O80" s="1150"/>
      <c r="P80" s="365"/>
      <c r="Q80" s="320">
        <v>100</v>
      </c>
      <c r="R80" s="320">
        <v>80</v>
      </c>
      <c r="S80" s="320">
        <v>70</v>
      </c>
      <c r="T80" s="328"/>
      <c r="U80" s="7"/>
      <c r="V80" s="7"/>
      <c r="W80" s="502" t="str">
        <f t="shared" ref="W80" si="136">IF(P80="","",CEILING(P80*1.015,5))</f>
        <v/>
      </c>
      <c r="X80" s="503">
        <f>IF(Q80="","",CEILING(Q80*1.02,2))</f>
        <v>102</v>
      </c>
      <c r="Y80" s="503">
        <f>IF(R80="","",CEILING(R80*1.02, 2))</f>
        <v>82</v>
      </c>
      <c r="Z80" s="503">
        <f>IF(S80="","",CEILING(S80*1.02,2))</f>
        <v>72</v>
      </c>
      <c r="AA80" s="531" t="str">
        <f>IF(T80="","",CEILING(T80*1.02,2))</f>
        <v/>
      </c>
      <c r="AB80" s="5"/>
      <c r="AC80" s="5"/>
    </row>
    <row r="81" spans="1:29" ht="15.75" customHeight="1" x14ac:dyDescent="0.2">
      <c r="A81" s="165" t="s">
        <v>321</v>
      </c>
      <c r="B81" s="53" t="s">
        <v>3394</v>
      </c>
      <c r="C81" s="53"/>
      <c r="D81" s="53"/>
      <c r="E81" s="49">
        <v>45772</v>
      </c>
      <c r="F81" s="139"/>
      <c r="G81" s="139"/>
      <c r="H81" s="1133">
        <v>1.5</v>
      </c>
      <c r="I81" s="1127">
        <v>18.3</v>
      </c>
      <c r="J81" s="210">
        <f t="shared" ref="J81:N81" si="137">IF(P81="","",P81/$I81-1)</f>
        <v>3.0983606557377046</v>
      </c>
      <c r="K81" s="3">
        <f t="shared" si="137"/>
        <v>2.278688524590164</v>
      </c>
      <c r="L81" s="3">
        <f t="shared" si="137"/>
        <v>1.7322404371584699</v>
      </c>
      <c r="M81" s="3" t="str">
        <f t="shared" si="137"/>
        <v/>
      </c>
      <c r="N81" s="167" t="str">
        <f t="shared" si="137"/>
        <v/>
      </c>
      <c r="O81" s="1133"/>
      <c r="P81" s="16" t="s">
        <v>137</v>
      </c>
      <c r="Q81" s="1130">
        <v>60</v>
      </c>
      <c r="R81" s="1130">
        <v>50</v>
      </c>
      <c r="S81" s="1130"/>
      <c r="T81" s="1130"/>
      <c r="U81" s="18"/>
      <c r="V81" s="18"/>
      <c r="W81" s="1135">
        <f t="shared" ref="W81:AA81" si="138">IF(P81="","",CEILING(P81*1.015,5))</f>
        <v>80</v>
      </c>
      <c r="X81" s="1135">
        <f t="shared" si="138"/>
        <v>65</v>
      </c>
      <c r="Y81" s="1135">
        <f t="shared" si="138"/>
        <v>55</v>
      </c>
      <c r="Z81" s="1135" t="str">
        <f t="shared" si="138"/>
        <v/>
      </c>
      <c r="AA81" s="1135" t="str">
        <f t="shared" si="138"/>
        <v/>
      </c>
      <c r="AB81" s="1"/>
      <c r="AC81" s="1"/>
    </row>
    <row r="82" spans="1:29" ht="15.75" customHeight="1" x14ac:dyDescent="0.2">
      <c r="A82" s="371"/>
      <c r="B82" s="140"/>
      <c r="C82" s="140"/>
      <c r="D82" s="140"/>
      <c r="E82" s="141"/>
      <c r="F82" s="142"/>
      <c r="G82" s="142"/>
      <c r="H82" s="70"/>
      <c r="I82" s="143"/>
      <c r="J82" s="372" t="str">
        <f t="shared" ref="J82:N82" si="139">IF(P82="","",P82/$I82-1)</f>
        <v/>
      </c>
      <c r="K82" s="69" t="str">
        <f t="shared" si="139"/>
        <v/>
      </c>
      <c r="L82" s="69" t="str">
        <f t="shared" si="139"/>
        <v/>
      </c>
      <c r="M82" s="69" t="str">
        <f t="shared" si="139"/>
        <v/>
      </c>
      <c r="N82" s="373" t="str">
        <f t="shared" si="139"/>
        <v/>
      </c>
      <c r="O82" s="70"/>
      <c r="P82" s="144"/>
      <c r="Q82" s="70"/>
      <c r="R82" s="70"/>
      <c r="S82" s="70"/>
      <c r="T82" s="70"/>
      <c r="U82" s="71"/>
      <c r="V82" s="71"/>
      <c r="W82" s="72" t="str">
        <f t="shared" ref="W82:AA82" si="140">IF(P82="","",CEILING(P82*1.015,5))</f>
        <v/>
      </c>
      <c r="X82" s="72" t="str">
        <f t="shared" si="140"/>
        <v/>
      </c>
      <c r="Y82" s="72" t="str">
        <f t="shared" si="140"/>
        <v/>
      </c>
      <c r="Z82" s="72" t="str">
        <f t="shared" si="140"/>
        <v/>
      </c>
      <c r="AA82" s="72" t="str">
        <f t="shared" si="140"/>
        <v/>
      </c>
      <c r="AB82" s="73"/>
      <c r="AC82" s="73"/>
    </row>
    <row r="83" spans="1:29" ht="15.75" customHeight="1" x14ac:dyDescent="0.2">
      <c r="A83" s="171"/>
      <c r="B83" s="60"/>
      <c r="C83" s="60"/>
      <c r="D83" s="60"/>
      <c r="E83" s="145"/>
      <c r="F83" s="1153"/>
      <c r="G83" s="1153"/>
      <c r="H83" s="1150"/>
      <c r="I83" s="35"/>
      <c r="J83" s="216" t="str">
        <f t="shared" ref="J83:N83" si="141">IF(P83="","",P83/$I83-1)</f>
        <v/>
      </c>
      <c r="K83" s="6" t="str">
        <f t="shared" si="141"/>
        <v/>
      </c>
      <c r="L83" s="6" t="str">
        <f t="shared" si="141"/>
        <v/>
      </c>
      <c r="M83" s="6" t="str">
        <f t="shared" si="141"/>
        <v/>
      </c>
      <c r="N83" s="172" t="str">
        <f t="shared" si="141"/>
        <v/>
      </c>
      <c r="O83" s="1150"/>
      <c r="P83" s="79"/>
      <c r="Q83" s="1150"/>
      <c r="R83" s="1150"/>
      <c r="S83" s="1150"/>
      <c r="T83" s="1150"/>
      <c r="U83" s="7"/>
      <c r="V83" s="7"/>
      <c r="W83" s="1148" t="str">
        <f t="shared" ref="W83:AA83" si="142">IF(P83="","",CEILING(P83*1.015,5))</f>
        <v/>
      </c>
      <c r="X83" s="1148" t="str">
        <f t="shared" si="142"/>
        <v/>
      </c>
      <c r="Y83" s="1148" t="str">
        <f t="shared" si="142"/>
        <v/>
      </c>
      <c r="Z83" s="1148" t="str">
        <f t="shared" si="142"/>
        <v/>
      </c>
      <c r="AA83" s="1148" t="str">
        <f t="shared" si="142"/>
        <v/>
      </c>
      <c r="AB83" s="5"/>
      <c r="AC83" s="5"/>
    </row>
    <row r="84" spans="1:29" ht="15.75" customHeight="1" x14ac:dyDescent="0.2">
      <c r="A84" s="171"/>
      <c r="B84" s="60"/>
      <c r="C84" s="60"/>
      <c r="D84" s="60"/>
      <c r="E84" s="145"/>
      <c r="F84" s="1153"/>
      <c r="G84" s="1153"/>
      <c r="H84" s="1150"/>
      <c r="I84" s="35"/>
      <c r="J84" s="216" t="str">
        <f t="shared" ref="J84:N84" si="143">IF(P84="","",P84/$I84-1)</f>
        <v/>
      </c>
      <c r="K84" s="6" t="str">
        <f t="shared" si="143"/>
        <v/>
      </c>
      <c r="L84" s="6" t="str">
        <f t="shared" si="143"/>
        <v/>
      </c>
      <c r="M84" s="6" t="str">
        <f t="shared" si="143"/>
        <v/>
      </c>
      <c r="N84" s="172" t="str">
        <f t="shared" si="143"/>
        <v/>
      </c>
      <c r="O84" s="1150"/>
      <c r="P84" s="1150"/>
      <c r="Q84" s="1150"/>
      <c r="R84" s="1150"/>
      <c r="S84" s="1150"/>
      <c r="T84" s="1150"/>
      <c r="U84" s="7"/>
      <c r="V84" s="7"/>
      <c r="W84" s="1148" t="str">
        <f t="shared" ref="W84:AA84" si="144">IF(P84="","",CEILING(P84*1.015,5))</f>
        <v/>
      </c>
      <c r="X84" s="1148" t="str">
        <f t="shared" si="144"/>
        <v/>
      </c>
      <c r="Y84" s="1148" t="str">
        <f t="shared" si="144"/>
        <v/>
      </c>
      <c r="Z84" s="1148" t="str">
        <f t="shared" si="144"/>
        <v/>
      </c>
      <c r="AA84" s="1148" t="str">
        <f t="shared" si="144"/>
        <v/>
      </c>
      <c r="AB84" s="5"/>
      <c r="AC84" s="5"/>
    </row>
    <row r="85" spans="1:29" ht="15.75" customHeight="1" x14ac:dyDescent="0.2">
      <c r="A85" s="171"/>
      <c r="B85" s="60"/>
      <c r="C85" s="60"/>
      <c r="D85" s="60"/>
      <c r="E85" s="145"/>
      <c r="F85" s="1153"/>
      <c r="G85" s="1153"/>
      <c r="H85" s="1150"/>
      <c r="I85" s="35"/>
      <c r="J85" s="216" t="str">
        <f t="shared" ref="J85:N85" si="145">IF(P85="","",P85/$I85-1)</f>
        <v/>
      </c>
      <c r="K85" s="6" t="str">
        <f t="shared" si="145"/>
        <v/>
      </c>
      <c r="L85" s="6" t="str">
        <f t="shared" si="145"/>
        <v/>
      </c>
      <c r="M85" s="6" t="str">
        <f t="shared" si="145"/>
        <v/>
      </c>
      <c r="N85" s="172" t="str">
        <f t="shared" si="145"/>
        <v/>
      </c>
      <c r="O85" s="1150"/>
      <c r="P85" s="1150"/>
      <c r="Q85" s="1150"/>
      <c r="R85" s="1150"/>
      <c r="S85" s="1150"/>
      <c r="T85" s="1150"/>
      <c r="U85" s="7"/>
      <c r="V85" s="7"/>
      <c r="W85" s="1148" t="str">
        <f t="shared" ref="W85:AA85" si="146">IF(P85="","",CEILING(P85*1.015,5))</f>
        <v/>
      </c>
      <c r="X85" s="1148" t="str">
        <f t="shared" si="146"/>
        <v/>
      </c>
      <c r="Y85" s="1148" t="str">
        <f t="shared" si="146"/>
        <v/>
      </c>
      <c r="Z85" s="1148" t="str">
        <f t="shared" si="146"/>
        <v/>
      </c>
      <c r="AA85" s="1148" t="str">
        <f t="shared" si="146"/>
        <v/>
      </c>
      <c r="AB85" s="5"/>
      <c r="AC85" s="5"/>
    </row>
    <row r="86" spans="1:29" ht="15.75" customHeight="1" x14ac:dyDescent="0.2">
      <c r="A86" s="371"/>
      <c r="B86" s="140"/>
      <c r="C86" s="140"/>
      <c r="D86" s="140"/>
      <c r="E86" s="141"/>
      <c r="F86" s="142"/>
      <c r="G86" s="142"/>
      <c r="H86" s="70"/>
      <c r="I86" s="143"/>
      <c r="J86" s="372" t="str">
        <f t="shared" ref="J86:N86" si="147">IF(P86="","",P86/$I86-1)</f>
        <v/>
      </c>
      <c r="K86" s="69" t="str">
        <f t="shared" si="147"/>
        <v/>
      </c>
      <c r="L86" s="69" t="str">
        <f t="shared" si="147"/>
        <v/>
      </c>
      <c r="M86" s="69" t="str">
        <f t="shared" si="147"/>
        <v/>
      </c>
      <c r="N86" s="373" t="str">
        <f t="shared" si="147"/>
        <v/>
      </c>
      <c r="O86" s="70"/>
      <c r="P86" s="70"/>
      <c r="Q86" s="70"/>
      <c r="R86" s="70"/>
      <c r="S86" s="70"/>
      <c r="T86" s="70"/>
      <c r="U86" s="71"/>
      <c r="V86" s="71"/>
      <c r="W86" s="72" t="str">
        <f t="shared" ref="W86:AA86" si="148">IF(P86="","",CEILING(P86*1.015,5))</f>
        <v/>
      </c>
      <c r="X86" s="72" t="str">
        <f t="shared" si="148"/>
        <v/>
      </c>
      <c r="Y86" s="72" t="str">
        <f t="shared" si="148"/>
        <v/>
      </c>
      <c r="Z86" s="72" t="str">
        <f t="shared" si="148"/>
        <v/>
      </c>
      <c r="AA86" s="72" t="str">
        <f t="shared" si="148"/>
        <v/>
      </c>
      <c r="AB86" s="73"/>
      <c r="AC86" s="73"/>
    </row>
    <row r="87" spans="1:29" ht="15.75" customHeight="1" x14ac:dyDescent="0.2">
      <c r="A87" s="371"/>
      <c r="B87" s="140"/>
      <c r="C87" s="140"/>
      <c r="D87" s="140"/>
      <c r="E87" s="141"/>
      <c r="F87" s="142"/>
      <c r="G87" s="142"/>
      <c r="H87" s="70"/>
      <c r="I87" s="143"/>
      <c r="J87" s="372" t="str">
        <f t="shared" ref="J87:N87" si="149">IF(P87="","",P87/$I87-1)</f>
        <v/>
      </c>
      <c r="K87" s="69" t="str">
        <f t="shared" si="149"/>
        <v/>
      </c>
      <c r="L87" s="69" t="str">
        <f t="shared" si="149"/>
        <v/>
      </c>
      <c r="M87" s="69" t="str">
        <f t="shared" si="149"/>
        <v/>
      </c>
      <c r="N87" s="373" t="str">
        <f t="shared" si="149"/>
        <v/>
      </c>
      <c r="O87" s="70"/>
      <c r="P87" s="70"/>
      <c r="Q87" s="70"/>
      <c r="R87" s="70"/>
      <c r="S87" s="70"/>
      <c r="T87" s="70"/>
      <c r="U87" s="71"/>
      <c r="V87" s="71"/>
      <c r="W87" s="72" t="str">
        <f t="shared" ref="W87:AA87" si="150">IF(P87="","",CEILING(P87*1.015,5))</f>
        <v/>
      </c>
      <c r="X87" s="72" t="str">
        <f t="shared" si="150"/>
        <v/>
      </c>
      <c r="Y87" s="72" t="str">
        <f t="shared" si="150"/>
        <v/>
      </c>
      <c r="Z87" s="72" t="str">
        <f t="shared" si="150"/>
        <v/>
      </c>
      <c r="AA87" s="72" t="str">
        <f t="shared" si="150"/>
        <v/>
      </c>
      <c r="AB87" s="73"/>
      <c r="AC87" s="73"/>
    </row>
    <row r="88" spans="1:29" ht="15.75" customHeight="1" x14ac:dyDescent="0.2">
      <c r="A88" s="371"/>
      <c r="B88" s="140"/>
      <c r="C88" s="140"/>
      <c r="D88" s="140"/>
      <c r="E88" s="141"/>
      <c r="F88" s="142"/>
      <c r="G88" s="142"/>
      <c r="H88" s="70"/>
      <c r="I88" s="143"/>
      <c r="J88" s="372" t="str">
        <f t="shared" ref="J88:N88" si="151">IF(P88="","",P88/$I88-1)</f>
        <v/>
      </c>
      <c r="K88" s="69" t="str">
        <f t="shared" si="151"/>
        <v/>
      </c>
      <c r="L88" s="69" t="str">
        <f t="shared" si="151"/>
        <v/>
      </c>
      <c r="M88" s="69" t="str">
        <f t="shared" si="151"/>
        <v/>
      </c>
      <c r="N88" s="373" t="str">
        <f t="shared" si="151"/>
        <v/>
      </c>
      <c r="O88" s="70"/>
      <c r="P88" s="70"/>
      <c r="Q88" s="70"/>
      <c r="R88" s="70"/>
      <c r="S88" s="70"/>
      <c r="T88" s="70"/>
      <c r="U88" s="71"/>
      <c r="V88" s="71"/>
      <c r="W88" s="72" t="str">
        <f t="shared" ref="W88:AA88" si="152">IF(P88="","",CEILING(P88*1.015,5))</f>
        <v/>
      </c>
      <c r="X88" s="72" t="str">
        <f t="shared" si="152"/>
        <v/>
      </c>
      <c r="Y88" s="72" t="str">
        <f t="shared" si="152"/>
        <v/>
      </c>
      <c r="Z88" s="72" t="str">
        <f t="shared" si="152"/>
        <v/>
      </c>
      <c r="AA88" s="72" t="str">
        <f t="shared" si="152"/>
        <v/>
      </c>
      <c r="AB88" s="73"/>
      <c r="AC88" s="73"/>
    </row>
    <row r="89" spans="1:29" ht="15.75" customHeight="1" x14ac:dyDescent="0.2">
      <c r="A89" s="165"/>
      <c r="B89" s="53"/>
      <c r="C89" s="53"/>
      <c r="D89" s="53"/>
      <c r="E89" s="49"/>
      <c r="F89" s="139"/>
      <c r="G89" s="139"/>
      <c r="H89" s="1133"/>
      <c r="I89" s="1127"/>
      <c r="J89" s="210" t="str">
        <f t="shared" ref="J89:N89" si="153">IF(P89="","",P89/$I89-1)</f>
        <v/>
      </c>
      <c r="K89" s="3" t="str">
        <f t="shared" si="153"/>
        <v/>
      </c>
      <c r="L89" s="3" t="str">
        <f t="shared" si="153"/>
        <v/>
      </c>
      <c r="M89" s="3" t="str">
        <f t="shared" si="153"/>
        <v/>
      </c>
      <c r="N89" s="167" t="str">
        <f t="shared" si="153"/>
        <v/>
      </c>
      <c r="O89" s="1133"/>
      <c r="P89" s="1133"/>
      <c r="Q89" s="1133"/>
      <c r="R89" s="1133"/>
      <c r="S89" s="1133"/>
      <c r="T89" s="1133"/>
      <c r="U89" s="18"/>
      <c r="V89" s="18"/>
      <c r="W89" s="1135" t="str">
        <f t="shared" ref="W89:AA89" si="154">IF(P89="","",CEILING(P89*1.015,5))</f>
        <v/>
      </c>
      <c r="X89" s="1135" t="str">
        <f t="shared" si="154"/>
        <v/>
      </c>
      <c r="Y89" s="1135" t="str">
        <f t="shared" si="154"/>
        <v/>
      </c>
      <c r="Z89" s="1135" t="str">
        <f t="shared" si="154"/>
        <v/>
      </c>
      <c r="AA89" s="1135" t="str">
        <f t="shared" si="154"/>
        <v/>
      </c>
      <c r="AB89" s="1"/>
      <c r="AC89" s="1"/>
    </row>
    <row r="90" spans="1:29" ht="15.75" customHeight="1" x14ac:dyDescent="0.2">
      <c r="A90" s="165"/>
      <c r="B90" s="53"/>
      <c r="C90" s="53"/>
      <c r="D90" s="53"/>
      <c r="E90" s="49"/>
      <c r="F90" s="139"/>
      <c r="G90" s="139"/>
      <c r="H90" s="1133"/>
      <c r="I90" s="1127"/>
      <c r="J90" s="210" t="str">
        <f t="shared" ref="J90:N90" si="155">IF(P90="","",P90/$I90-1)</f>
        <v/>
      </c>
      <c r="K90" s="3" t="str">
        <f t="shared" si="155"/>
        <v/>
      </c>
      <c r="L90" s="3" t="str">
        <f t="shared" si="155"/>
        <v/>
      </c>
      <c r="M90" s="3" t="str">
        <f t="shared" si="155"/>
        <v/>
      </c>
      <c r="N90" s="167" t="str">
        <f t="shared" si="155"/>
        <v/>
      </c>
      <c r="O90" s="1133"/>
      <c r="P90" s="1133"/>
      <c r="Q90" s="1133"/>
      <c r="R90" s="1133"/>
      <c r="S90" s="1133"/>
      <c r="T90" s="1133"/>
      <c r="U90" s="18"/>
      <c r="V90" s="18"/>
      <c r="W90" s="1135" t="str">
        <f t="shared" ref="W90:AA90" si="156">IF(P90="","",CEILING(P90*1.015,5))</f>
        <v/>
      </c>
      <c r="X90" s="1135" t="str">
        <f t="shared" si="156"/>
        <v/>
      </c>
      <c r="Y90" s="1135" t="str">
        <f t="shared" si="156"/>
        <v/>
      </c>
      <c r="Z90" s="1135" t="str">
        <f t="shared" si="156"/>
        <v/>
      </c>
      <c r="AA90" s="1135" t="str">
        <f t="shared" si="156"/>
        <v/>
      </c>
      <c r="AB90" s="1"/>
      <c r="AC90" s="1"/>
    </row>
    <row r="91" spans="1:29" ht="15.75" customHeight="1" x14ac:dyDescent="0.2">
      <c r="A91" s="165"/>
      <c r="B91" s="53"/>
      <c r="C91" s="53"/>
      <c r="D91" s="53"/>
      <c r="E91" s="49"/>
      <c r="F91" s="139"/>
      <c r="G91" s="139"/>
      <c r="H91" s="1133"/>
      <c r="I91" s="1127"/>
      <c r="J91" s="210" t="str">
        <f t="shared" ref="J91:N91" si="157">IF(P91="","",P91/$I91-1)</f>
        <v/>
      </c>
      <c r="K91" s="3" t="str">
        <f t="shared" si="157"/>
        <v/>
      </c>
      <c r="L91" s="3" t="str">
        <f t="shared" si="157"/>
        <v/>
      </c>
      <c r="M91" s="3" t="str">
        <f t="shared" si="157"/>
        <v/>
      </c>
      <c r="N91" s="167" t="str">
        <f t="shared" si="157"/>
        <v/>
      </c>
      <c r="O91" s="1133"/>
      <c r="P91" s="1133"/>
      <c r="Q91" s="1133"/>
      <c r="R91" s="1133"/>
      <c r="S91" s="1133"/>
      <c r="T91" s="1133"/>
      <c r="U91" s="18"/>
      <c r="V91" s="18"/>
      <c r="W91" s="1135" t="str">
        <f t="shared" ref="W91:AA91" si="158">IF(P91="","",CEILING(P91*1.015,5))</f>
        <v/>
      </c>
      <c r="X91" s="1135" t="str">
        <f t="shared" si="158"/>
        <v/>
      </c>
      <c r="Y91" s="1135" t="str">
        <f t="shared" si="158"/>
        <v/>
      </c>
      <c r="Z91" s="1135" t="str">
        <f t="shared" si="158"/>
        <v/>
      </c>
      <c r="AA91" s="1135" t="str">
        <f t="shared" si="158"/>
        <v/>
      </c>
      <c r="AB91" s="1"/>
      <c r="AC91" s="1"/>
    </row>
    <row r="92" spans="1:29" ht="15.75" customHeight="1" x14ac:dyDescent="0.2">
      <c r="A92" s="165"/>
      <c r="B92" s="53"/>
      <c r="C92" s="53"/>
      <c r="D92" s="53"/>
      <c r="E92" s="49"/>
      <c r="F92" s="139"/>
      <c r="G92" s="139"/>
      <c r="H92" s="1133"/>
      <c r="I92" s="1127"/>
      <c r="J92" s="210" t="str">
        <f t="shared" ref="J92:N92" si="159">IF(P92="","",P92/$I92-1)</f>
        <v/>
      </c>
      <c r="K92" s="3" t="str">
        <f t="shared" si="159"/>
        <v/>
      </c>
      <c r="L92" s="3" t="str">
        <f t="shared" si="159"/>
        <v/>
      </c>
      <c r="M92" s="3" t="str">
        <f t="shared" si="159"/>
        <v/>
      </c>
      <c r="N92" s="167" t="str">
        <f t="shared" si="159"/>
        <v/>
      </c>
      <c r="O92" s="1133"/>
      <c r="P92" s="1133"/>
      <c r="Q92" s="1133"/>
      <c r="R92" s="1133"/>
      <c r="S92" s="1133"/>
      <c r="T92" s="1133"/>
      <c r="U92" s="18"/>
      <c r="V92" s="18"/>
      <c r="W92" s="1135" t="str">
        <f t="shared" ref="W92:AA92" si="160">IF(P92="","",CEILING(P92*1.015,5))</f>
        <v/>
      </c>
      <c r="X92" s="1135" t="str">
        <f t="shared" si="160"/>
        <v/>
      </c>
      <c r="Y92" s="1135" t="str">
        <f t="shared" si="160"/>
        <v/>
      </c>
      <c r="Z92" s="1135" t="str">
        <f t="shared" si="160"/>
        <v/>
      </c>
      <c r="AA92" s="1135" t="str">
        <f t="shared" si="160"/>
        <v/>
      </c>
      <c r="AB92" s="1"/>
      <c r="AC92" s="1"/>
    </row>
    <row r="93" spans="1:29" ht="15.75" customHeight="1" x14ac:dyDescent="0.2">
      <c r="A93" s="171"/>
      <c r="B93" s="60"/>
      <c r="C93" s="60"/>
      <c r="D93" s="60"/>
      <c r="E93" s="145"/>
      <c r="F93" s="1153"/>
      <c r="G93" s="1153"/>
      <c r="H93" s="1150"/>
      <c r="I93" s="35"/>
      <c r="J93" s="216" t="str">
        <f t="shared" ref="J93:N93" si="161">IF(P93="","",P93/$I93-1)</f>
        <v/>
      </c>
      <c r="K93" s="6" t="str">
        <f t="shared" si="161"/>
        <v/>
      </c>
      <c r="L93" s="6" t="str">
        <f t="shared" si="161"/>
        <v/>
      </c>
      <c r="M93" s="6" t="str">
        <f t="shared" si="161"/>
        <v/>
      </c>
      <c r="N93" s="172" t="str">
        <f t="shared" si="161"/>
        <v/>
      </c>
      <c r="O93" s="1150"/>
      <c r="P93" s="1150"/>
      <c r="Q93" s="1150"/>
      <c r="R93" s="1150"/>
      <c r="S93" s="1150"/>
      <c r="T93" s="1150"/>
      <c r="U93" s="7"/>
      <c r="V93" s="7"/>
      <c r="W93" s="1148" t="str">
        <f t="shared" ref="W93:AA93" si="162">IF(P93="","",CEILING(P93*1.015,5))</f>
        <v/>
      </c>
      <c r="X93" s="1148" t="str">
        <f t="shared" si="162"/>
        <v/>
      </c>
      <c r="Y93" s="1148" t="str">
        <f t="shared" si="162"/>
        <v/>
      </c>
      <c r="Z93" s="1148" t="str">
        <f t="shared" si="162"/>
        <v/>
      </c>
      <c r="AA93" s="1148" t="str">
        <f t="shared" si="162"/>
        <v/>
      </c>
      <c r="AB93" s="5"/>
      <c r="AC93" s="5"/>
    </row>
    <row r="94" spans="1:29" ht="15.75" customHeight="1" x14ac:dyDescent="0.2">
      <c r="A94" s="165"/>
      <c r="B94" s="55"/>
      <c r="C94" s="55"/>
      <c r="D94" s="55"/>
      <c r="E94" s="49"/>
      <c r="F94" s="139"/>
      <c r="G94" s="139"/>
      <c r="H94" s="1133"/>
      <c r="I94" s="1127"/>
      <c r="J94" s="210" t="str">
        <f t="shared" ref="J94:N94" si="163">IF(P94="","",P94/$I94-1)</f>
        <v/>
      </c>
      <c r="K94" s="3" t="str">
        <f t="shared" si="163"/>
        <v/>
      </c>
      <c r="L94" s="3" t="str">
        <f t="shared" si="163"/>
        <v/>
      </c>
      <c r="M94" s="3" t="str">
        <f t="shared" si="163"/>
        <v/>
      </c>
      <c r="N94" s="167" t="str">
        <f t="shared" si="163"/>
        <v/>
      </c>
      <c r="O94" s="1133"/>
      <c r="P94" s="1133"/>
      <c r="Q94" s="1133"/>
      <c r="R94" s="1133"/>
      <c r="S94" s="1133"/>
      <c r="T94" s="1133"/>
      <c r="U94" s="18"/>
      <c r="V94" s="18"/>
      <c r="W94" s="1135" t="str">
        <f t="shared" ref="W94:AA94" si="164">IF(P94="","",CEILING(P94*1.015,5))</f>
        <v/>
      </c>
      <c r="X94" s="1135" t="str">
        <f t="shared" si="164"/>
        <v/>
      </c>
      <c r="Y94" s="1135" t="str">
        <f t="shared" si="164"/>
        <v/>
      </c>
      <c r="Z94" s="1135" t="str">
        <f t="shared" si="164"/>
        <v/>
      </c>
      <c r="AA94" s="1135" t="str">
        <f t="shared" si="164"/>
        <v/>
      </c>
      <c r="AB94" s="1"/>
      <c r="AC94" s="1"/>
    </row>
    <row r="95" spans="1:29" ht="15.75" customHeight="1" x14ac:dyDescent="0.2">
      <c r="A95" s="165"/>
      <c r="B95" s="53"/>
      <c r="C95" s="53"/>
      <c r="D95" s="53"/>
      <c r="E95" s="49"/>
      <c r="F95" s="139"/>
      <c r="G95" s="139"/>
      <c r="H95" s="1133"/>
      <c r="I95" s="1127"/>
      <c r="J95" s="210" t="str">
        <f t="shared" ref="J95:N95" si="165">IF(P95="","",P95/$I95-1)</f>
        <v/>
      </c>
      <c r="K95" s="3" t="str">
        <f t="shared" si="165"/>
        <v/>
      </c>
      <c r="L95" s="3" t="str">
        <f t="shared" si="165"/>
        <v/>
      </c>
      <c r="M95" s="3" t="str">
        <f t="shared" si="165"/>
        <v/>
      </c>
      <c r="N95" s="167" t="str">
        <f t="shared" si="165"/>
        <v/>
      </c>
      <c r="O95" s="1133"/>
      <c r="P95" s="1133"/>
      <c r="Q95" s="1133"/>
      <c r="R95" s="1133"/>
      <c r="S95" s="1133"/>
      <c r="T95" s="1133"/>
      <c r="U95" s="18"/>
      <c r="V95" s="18"/>
      <c r="W95" s="1135" t="str">
        <f t="shared" ref="W95:AA95" si="166">IF(P95="","",CEILING(P95*1.015,5))</f>
        <v/>
      </c>
      <c r="X95" s="1135" t="str">
        <f t="shared" si="166"/>
        <v/>
      </c>
      <c r="Y95" s="1135" t="str">
        <f t="shared" si="166"/>
        <v/>
      </c>
      <c r="Z95" s="1135" t="str">
        <f t="shared" si="166"/>
        <v/>
      </c>
      <c r="AA95" s="1135" t="str">
        <f t="shared" si="166"/>
        <v/>
      </c>
      <c r="AB95" s="1"/>
      <c r="AC95" s="1"/>
    </row>
    <row r="96" spans="1:29" ht="15.75" customHeight="1" x14ac:dyDescent="0.2">
      <c r="A96" s="171"/>
      <c r="B96" s="60"/>
      <c r="C96" s="60"/>
      <c r="D96" s="60"/>
      <c r="E96" s="145"/>
      <c r="F96" s="1153"/>
      <c r="G96" s="1153"/>
      <c r="H96" s="1150"/>
      <c r="I96" s="35"/>
      <c r="J96" s="216" t="str">
        <f t="shared" ref="J96:N96" si="167">IF(P96="","",P96/$I96-1)</f>
        <v/>
      </c>
      <c r="K96" s="6" t="str">
        <f t="shared" si="167"/>
        <v/>
      </c>
      <c r="L96" s="6" t="str">
        <f t="shared" si="167"/>
        <v/>
      </c>
      <c r="M96" s="6" t="str">
        <f t="shared" si="167"/>
        <v/>
      </c>
      <c r="N96" s="172" t="str">
        <f t="shared" si="167"/>
        <v/>
      </c>
      <c r="O96" s="1150"/>
      <c r="P96" s="1150"/>
      <c r="Q96" s="1150"/>
      <c r="R96" s="1150"/>
      <c r="S96" s="1150"/>
      <c r="T96" s="1150"/>
      <c r="U96" s="7"/>
      <c r="V96" s="7"/>
      <c r="W96" s="1148" t="str">
        <f t="shared" ref="W96:AA96" si="168">IF(P96="","",CEILING(P96*1.015,5))</f>
        <v/>
      </c>
      <c r="X96" s="1148" t="str">
        <f t="shared" si="168"/>
        <v/>
      </c>
      <c r="Y96" s="1148" t="str">
        <f t="shared" si="168"/>
        <v/>
      </c>
      <c r="Z96" s="1148" t="str">
        <f t="shared" si="168"/>
        <v/>
      </c>
      <c r="AA96" s="1148" t="str">
        <f t="shared" si="168"/>
        <v/>
      </c>
      <c r="AB96" s="5"/>
      <c r="AC96" s="5"/>
    </row>
    <row r="97" spans="1:29" ht="15.75" customHeight="1" x14ac:dyDescent="0.2">
      <c r="A97" s="165"/>
      <c r="B97" s="53"/>
      <c r="C97" s="53"/>
      <c r="D97" s="53"/>
      <c r="E97" s="49"/>
      <c r="F97" s="139"/>
      <c r="G97" s="139"/>
      <c r="H97" s="1133"/>
      <c r="I97" s="1127"/>
      <c r="J97" s="210" t="str">
        <f t="shared" ref="J97:N97" si="169">IF(P97="","",P97/$I97-1)</f>
        <v/>
      </c>
      <c r="K97" s="3" t="str">
        <f t="shared" si="169"/>
        <v/>
      </c>
      <c r="L97" s="3" t="str">
        <f t="shared" si="169"/>
        <v/>
      </c>
      <c r="M97" s="3" t="str">
        <f t="shared" si="169"/>
        <v/>
      </c>
      <c r="N97" s="167" t="str">
        <f t="shared" si="169"/>
        <v/>
      </c>
      <c r="O97" s="1133"/>
      <c r="P97" s="1133"/>
      <c r="Q97" s="1133"/>
      <c r="R97" s="1133"/>
      <c r="S97" s="1133"/>
      <c r="T97" s="1133"/>
      <c r="U97" s="18"/>
      <c r="V97" s="18"/>
      <c r="W97" s="1135" t="str">
        <f t="shared" ref="W97:AA97" si="170">IF(P97="","",CEILING(P97*1.015,5))</f>
        <v/>
      </c>
      <c r="X97" s="1135" t="str">
        <f t="shared" si="170"/>
        <v/>
      </c>
      <c r="Y97" s="1135" t="str">
        <f t="shared" si="170"/>
        <v/>
      </c>
      <c r="Z97" s="1135" t="str">
        <f t="shared" si="170"/>
        <v/>
      </c>
      <c r="AA97" s="1135" t="str">
        <f t="shared" si="170"/>
        <v/>
      </c>
      <c r="AB97" s="1"/>
      <c r="AC97" s="1"/>
    </row>
    <row r="98" spans="1:29" ht="15.75" customHeight="1" x14ac:dyDescent="0.2">
      <c r="A98" s="165"/>
      <c r="B98" s="53"/>
      <c r="C98" s="53"/>
      <c r="D98" s="53"/>
      <c r="E98" s="49"/>
      <c r="F98" s="139"/>
      <c r="G98" s="139"/>
      <c r="H98" s="1133"/>
      <c r="I98" s="1127"/>
      <c r="J98" s="210" t="str">
        <f t="shared" ref="J98:N98" si="171">IF(P98="","",P98/$I98-1)</f>
        <v/>
      </c>
      <c r="K98" s="3" t="str">
        <f t="shared" si="171"/>
        <v/>
      </c>
      <c r="L98" s="3" t="str">
        <f t="shared" si="171"/>
        <v/>
      </c>
      <c r="M98" s="3" t="str">
        <f t="shared" si="171"/>
        <v/>
      </c>
      <c r="N98" s="167" t="str">
        <f t="shared" si="171"/>
        <v/>
      </c>
      <c r="O98" s="1133"/>
      <c r="P98" s="1133"/>
      <c r="Q98" s="1133"/>
      <c r="R98" s="1133"/>
      <c r="S98" s="1133"/>
      <c r="T98" s="1133"/>
      <c r="U98" s="18"/>
      <c r="V98" s="18"/>
      <c r="W98" s="1135" t="str">
        <f t="shared" ref="W98:AA98" si="172">IF(P98="","",CEILING(P98*1.015,5))</f>
        <v/>
      </c>
      <c r="X98" s="1135" t="str">
        <f t="shared" si="172"/>
        <v/>
      </c>
      <c r="Y98" s="1135" t="str">
        <f t="shared" si="172"/>
        <v/>
      </c>
      <c r="Z98" s="1135" t="str">
        <f t="shared" si="172"/>
        <v/>
      </c>
      <c r="AA98" s="1135" t="str">
        <f t="shared" si="172"/>
        <v/>
      </c>
      <c r="AB98" s="1"/>
      <c r="AC98" s="1"/>
    </row>
    <row r="99" spans="1:29" ht="15.75" customHeight="1" x14ac:dyDescent="0.2">
      <c r="A99" s="171"/>
      <c r="B99" s="60"/>
      <c r="C99" s="60"/>
      <c r="D99" s="60"/>
      <c r="E99" s="145"/>
      <c r="F99" s="1153"/>
      <c r="G99" s="1153"/>
      <c r="H99" s="1150"/>
      <c r="I99" s="35"/>
      <c r="J99" s="216" t="str">
        <f t="shared" ref="J99:N99" si="173">IF(P99="","",P99/$I99-1)</f>
        <v/>
      </c>
      <c r="K99" s="6" t="str">
        <f t="shared" si="173"/>
        <v/>
      </c>
      <c r="L99" s="6" t="str">
        <f t="shared" si="173"/>
        <v/>
      </c>
      <c r="M99" s="6" t="str">
        <f t="shared" si="173"/>
        <v/>
      </c>
      <c r="N99" s="172" t="str">
        <f t="shared" si="173"/>
        <v/>
      </c>
      <c r="O99" s="1150"/>
      <c r="P99" s="1150"/>
      <c r="Q99" s="1150"/>
      <c r="R99" s="1150"/>
      <c r="S99" s="1150"/>
      <c r="T99" s="1150"/>
      <c r="U99" s="7"/>
      <c r="V99" s="7"/>
      <c r="W99" s="1148" t="str">
        <f t="shared" ref="W99:AA99" si="174">IF(P99="","",CEILING(P99*1.015,5))</f>
        <v/>
      </c>
      <c r="X99" s="1148" t="str">
        <f t="shared" si="174"/>
        <v/>
      </c>
      <c r="Y99" s="1148" t="str">
        <f t="shared" si="174"/>
        <v/>
      </c>
      <c r="Z99" s="1148" t="str">
        <f t="shared" si="174"/>
        <v/>
      </c>
      <c r="AA99" s="1148" t="str">
        <f t="shared" si="174"/>
        <v/>
      </c>
      <c r="AB99" s="5"/>
      <c r="AC99" s="5"/>
    </row>
    <row r="100" spans="1:29" ht="15.75" customHeight="1" x14ac:dyDescent="0.2">
      <c r="A100" s="165"/>
      <c r="B100" s="53"/>
      <c r="C100" s="53"/>
      <c r="D100" s="53"/>
      <c r="E100" s="49"/>
      <c r="F100" s="139"/>
      <c r="G100" s="139"/>
      <c r="H100" s="1133"/>
      <c r="I100" s="1127"/>
      <c r="J100" s="210" t="str">
        <f t="shared" ref="J100:N100" si="175">IF(P100="","",P100/$I100-1)</f>
        <v/>
      </c>
      <c r="K100" s="3" t="str">
        <f t="shared" si="175"/>
        <v/>
      </c>
      <c r="L100" s="3" t="str">
        <f t="shared" si="175"/>
        <v/>
      </c>
      <c r="M100" s="3" t="str">
        <f t="shared" si="175"/>
        <v/>
      </c>
      <c r="N100" s="167" t="str">
        <f t="shared" si="175"/>
        <v/>
      </c>
      <c r="O100" s="1133"/>
      <c r="P100" s="1133"/>
      <c r="Q100" s="1133"/>
      <c r="R100" s="1133"/>
      <c r="S100" s="1133"/>
      <c r="T100" s="1133"/>
      <c r="U100" s="18"/>
      <c r="V100" s="18"/>
      <c r="W100" s="1135" t="str">
        <f t="shared" ref="W100:AA100" si="176">IF(P100="","",CEILING(P100*1.015,5))</f>
        <v/>
      </c>
      <c r="X100" s="1135" t="str">
        <f t="shared" si="176"/>
        <v/>
      </c>
      <c r="Y100" s="1135" t="str">
        <f t="shared" si="176"/>
        <v/>
      </c>
      <c r="Z100" s="1135" t="str">
        <f t="shared" si="176"/>
        <v/>
      </c>
      <c r="AA100" s="1135" t="str">
        <f t="shared" si="176"/>
        <v/>
      </c>
      <c r="AB100" s="1"/>
      <c r="AC100" s="1"/>
    </row>
    <row r="101" spans="1:29" ht="15.75" customHeight="1" x14ac:dyDescent="0.2">
      <c r="A101" s="171"/>
      <c r="B101" s="60"/>
      <c r="C101" s="60"/>
      <c r="D101" s="60"/>
      <c r="E101" s="145"/>
      <c r="F101" s="1153"/>
      <c r="G101" s="1153"/>
      <c r="H101" s="1150"/>
      <c r="I101" s="35"/>
      <c r="J101" s="216" t="str">
        <f t="shared" ref="J101:N101" si="177">IF(P101="","",P101/$I101-1)</f>
        <v/>
      </c>
      <c r="K101" s="6" t="str">
        <f t="shared" si="177"/>
        <v/>
      </c>
      <c r="L101" s="6" t="str">
        <f t="shared" si="177"/>
        <v/>
      </c>
      <c r="M101" s="6" t="str">
        <f t="shared" si="177"/>
        <v/>
      </c>
      <c r="N101" s="172" t="str">
        <f t="shared" si="177"/>
        <v/>
      </c>
      <c r="O101" s="1150"/>
      <c r="P101" s="1150"/>
      <c r="Q101" s="1150"/>
      <c r="R101" s="1150"/>
      <c r="S101" s="1150"/>
      <c r="T101" s="1150"/>
      <c r="U101" s="7"/>
      <c r="V101" s="7"/>
      <c r="W101" s="1148" t="str">
        <f t="shared" ref="W101:AA101" si="178">IF(P101="","",CEILING(P101*1.015,5))</f>
        <v/>
      </c>
      <c r="X101" s="1148" t="str">
        <f t="shared" si="178"/>
        <v/>
      </c>
      <c r="Y101" s="1148" t="str">
        <f t="shared" si="178"/>
        <v/>
      </c>
      <c r="Z101" s="1148" t="str">
        <f t="shared" si="178"/>
        <v/>
      </c>
      <c r="AA101" s="1148" t="str">
        <f t="shared" si="178"/>
        <v/>
      </c>
      <c r="AB101" s="5"/>
      <c r="AC101" s="5"/>
    </row>
    <row r="102" spans="1:29" ht="15.75" customHeight="1" x14ac:dyDescent="0.2">
      <c r="A102" s="171"/>
      <c r="B102" s="60"/>
      <c r="C102" s="60"/>
      <c r="D102" s="60"/>
      <c r="E102" s="145"/>
      <c r="F102" s="1153"/>
      <c r="G102" s="1153"/>
      <c r="H102" s="1150"/>
      <c r="I102" s="35"/>
      <c r="J102" s="216" t="str">
        <f t="shared" ref="J102:N102" si="179">IF(P102="","",P102/$I102-1)</f>
        <v/>
      </c>
      <c r="K102" s="6" t="str">
        <f t="shared" si="179"/>
        <v/>
      </c>
      <c r="L102" s="6" t="str">
        <f t="shared" si="179"/>
        <v/>
      </c>
      <c r="M102" s="6" t="str">
        <f t="shared" si="179"/>
        <v/>
      </c>
      <c r="N102" s="172" t="str">
        <f t="shared" si="179"/>
        <v/>
      </c>
      <c r="O102" s="1150"/>
      <c r="P102" s="1150"/>
      <c r="Q102" s="1150"/>
      <c r="R102" s="1150"/>
      <c r="S102" s="1150"/>
      <c r="T102" s="1150"/>
      <c r="U102" s="7"/>
      <c r="V102" s="7"/>
      <c r="W102" s="1148" t="str">
        <f t="shared" ref="W102:AA102" si="180">IF(P102="","",CEILING(P102*1.015,5))</f>
        <v/>
      </c>
      <c r="X102" s="1148" t="str">
        <f t="shared" si="180"/>
        <v/>
      </c>
      <c r="Y102" s="1148" t="str">
        <f t="shared" si="180"/>
        <v/>
      </c>
      <c r="Z102" s="1148" t="str">
        <f t="shared" si="180"/>
        <v/>
      </c>
      <c r="AA102" s="1148" t="str">
        <f t="shared" si="180"/>
        <v/>
      </c>
      <c r="AB102" s="5"/>
      <c r="AC102" s="5"/>
    </row>
    <row r="103" spans="1:29" ht="15.75" customHeight="1" x14ac:dyDescent="0.2">
      <c r="A103" s="165"/>
      <c r="B103" s="53"/>
      <c r="C103" s="53"/>
      <c r="D103" s="53"/>
      <c r="E103" s="49"/>
      <c r="F103" s="139"/>
      <c r="G103" s="139"/>
      <c r="H103" s="1133"/>
      <c r="I103" s="1127"/>
      <c r="J103" s="210" t="str">
        <f t="shared" ref="J103:N103" si="181">IF(P103="","",P103/$I103-1)</f>
        <v/>
      </c>
      <c r="K103" s="3" t="str">
        <f t="shared" si="181"/>
        <v/>
      </c>
      <c r="L103" s="3" t="str">
        <f t="shared" si="181"/>
        <v/>
      </c>
      <c r="M103" s="3" t="str">
        <f t="shared" si="181"/>
        <v/>
      </c>
      <c r="N103" s="167" t="str">
        <f t="shared" si="181"/>
        <v/>
      </c>
      <c r="O103" s="1133"/>
      <c r="P103" s="1133"/>
      <c r="Q103" s="1133"/>
      <c r="R103" s="1133"/>
      <c r="S103" s="1133"/>
      <c r="T103" s="1133"/>
      <c r="U103" s="18"/>
      <c r="V103" s="18"/>
      <c r="W103" s="1135" t="str">
        <f t="shared" ref="W103:AA103" si="182">IF(P103="","",CEILING(P103*1.015,5))</f>
        <v/>
      </c>
      <c r="X103" s="1135" t="str">
        <f t="shared" si="182"/>
        <v/>
      </c>
      <c r="Y103" s="1135" t="str">
        <f t="shared" si="182"/>
        <v/>
      </c>
      <c r="Z103" s="1135" t="str">
        <f t="shared" si="182"/>
        <v/>
      </c>
      <c r="AA103" s="1135" t="str">
        <f t="shared" si="182"/>
        <v/>
      </c>
      <c r="AB103" s="1"/>
      <c r="AC103" s="1"/>
    </row>
    <row r="104" spans="1:29" ht="15.75" customHeight="1" x14ac:dyDescent="0.2">
      <c r="A104" s="171"/>
      <c r="B104" s="60"/>
      <c r="C104" s="60"/>
      <c r="D104" s="60"/>
      <c r="E104" s="145"/>
      <c r="F104" s="1153"/>
      <c r="G104" s="1153"/>
      <c r="H104" s="1150"/>
      <c r="I104" s="35"/>
      <c r="J104" s="216" t="str">
        <f t="shared" ref="J104:N104" si="183">IF(P104="","",P104/$I104-1)</f>
        <v/>
      </c>
      <c r="K104" s="6" t="str">
        <f t="shared" si="183"/>
        <v/>
      </c>
      <c r="L104" s="6" t="str">
        <f t="shared" si="183"/>
        <v/>
      </c>
      <c r="M104" s="6" t="str">
        <f t="shared" si="183"/>
        <v/>
      </c>
      <c r="N104" s="172" t="str">
        <f t="shared" si="183"/>
        <v/>
      </c>
      <c r="O104" s="1150"/>
      <c r="P104" s="1150"/>
      <c r="Q104" s="1150"/>
      <c r="R104" s="1150"/>
      <c r="S104" s="1150"/>
      <c r="T104" s="1150"/>
      <c r="U104" s="7"/>
      <c r="V104" s="7"/>
      <c r="W104" s="1148" t="str">
        <f t="shared" ref="W104:AA104" si="184">IF(P104="","",CEILING(P104*1.015,5))</f>
        <v/>
      </c>
      <c r="X104" s="1148" t="str">
        <f t="shared" si="184"/>
        <v/>
      </c>
      <c r="Y104" s="1148" t="str">
        <f t="shared" si="184"/>
        <v/>
      </c>
      <c r="Z104" s="1148" t="str">
        <f t="shared" si="184"/>
        <v/>
      </c>
      <c r="AA104" s="1148" t="str">
        <f t="shared" si="184"/>
        <v/>
      </c>
      <c r="AB104" s="5"/>
      <c r="AC104" s="5"/>
    </row>
    <row r="105" spans="1:29" ht="15.75" customHeight="1" x14ac:dyDescent="0.2">
      <c r="A105" s="165"/>
      <c r="B105" s="53"/>
      <c r="C105" s="53"/>
      <c r="D105" s="53"/>
      <c r="E105" s="49"/>
      <c r="F105" s="139"/>
      <c r="G105" s="139"/>
      <c r="H105" s="1133"/>
      <c r="I105" s="1127"/>
      <c r="J105" s="210" t="str">
        <f t="shared" ref="J105:N105" si="185">IF(P105="","",P105/$I105-1)</f>
        <v/>
      </c>
      <c r="K105" s="3" t="str">
        <f t="shared" si="185"/>
        <v/>
      </c>
      <c r="L105" s="3" t="str">
        <f t="shared" si="185"/>
        <v/>
      </c>
      <c r="M105" s="3" t="str">
        <f t="shared" si="185"/>
        <v/>
      </c>
      <c r="N105" s="167" t="str">
        <f t="shared" si="185"/>
        <v/>
      </c>
      <c r="O105" s="1133"/>
      <c r="P105" s="1133"/>
      <c r="Q105" s="1133"/>
      <c r="R105" s="1133"/>
      <c r="S105" s="1133"/>
      <c r="T105" s="1133"/>
      <c r="U105" s="18"/>
      <c r="V105" s="18"/>
      <c r="W105" s="1135" t="str">
        <f t="shared" ref="W105:AA105" si="186">IF(P105="","",CEILING(P105*1.015,5))</f>
        <v/>
      </c>
      <c r="X105" s="1135" t="str">
        <f t="shared" si="186"/>
        <v/>
      </c>
      <c r="Y105" s="1135" t="str">
        <f t="shared" si="186"/>
        <v/>
      </c>
      <c r="Z105" s="1135" t="str">
        <f t="shared" si="186"/>
        <v/>
      </c>
      <c r="AA105" s="1135" t="str">
        <f t="shared" si="186"/>
        <v/>
      </c>
      <c r="AB105" s="1"/>
      <c r="AC105" s="1"/>
    </row>
    <row r="106" spans="1:29" ht="15.75" customHeight="1" x14ac:dyDescent="0.2">
      <c r="A106" s="165"/>
      <c r="B106" s="53"/>
      <c r="C106" s="53"/>
      <c r="D106" s="53"/>
      <c r="E106" s="49"/>
      <c r="F106" s="139"/>
      <c r="G106" s="139"/>
      <c r="H106" s="1133"/>
      <c r="I106" s="1127"/>
      <c r="J106" s="210" t="str">
        <f t="shared" ref="J106:N106" si="187">IF(P106="","",P106/$I106-1)</f>
        <v/>
      </c>
      <c r="K106" s="3" t="str">
        <f t="shared" si="187"/>
        <v/>
      </c>
      <c r="L106" s="3" t="str">
        <f t="shared" si="187"/>
        <v/>
      </c>
      <c r="M106" s="3" t="str">
        <f t="shared" si="187"/>
        <v/>
      </c>
      <c r="N106" s="167" t="str">
        <f t="shared" si="187"/>
        <v/>
      </c>
      <c r="O106" s="1133"/>
      <c r="P106" s="1133"/>
      <c r="Q106" s="1133"/>
      <c r="R106" s="1133"/>
      <c r="S106" s="1133"/>
      <c r="T106" s="1133"/>
      <c r="U106" s="1133"/>
      <c r="V106" s="1133"/>
      <c r="W106" s="1135" t="str">
        <f t="shared" ref="W106:AA106" si="188">IF(P106="","",CEILING(P106*1.015,5))</f>
        <v/>
      </c>
      <c r="X106" s="1135" t="str">
        <f t="shared" si="188"/>
        <v/>
      </c>
      <c r="Y106" s="1135" t="str">
        <f t="shared" si="188"/>
        <v/>
      </c>
      <c r="Z106" s="1135" t="str">
        <f t="shared" si="188"/>
        <v/>
      </c>
      <c r="AA106" s="1135" t="str">
        <f t="shared" si="188"/>
        <v/>
      </c>
      <c r="AB106" s="1"/>
      <c r="AC106" s="1"/>
    </row>
    <row r="107" spans="1:29" ht="14.25" customHeight="1" x14ac:dyDescent="0.2">
      <c r="A107" s="165"/>
      <c r="B107" s="53"/>
      <c r="C107" s="53"/>
      <c r="D107" s="53"/>
      <c r="E107" s="49"/>
      <c r="F107" s="139"/>
      <c r="G107" s="139"/>
      <c r="H107" s="1133"/>
      <c r="I107" s="1127"/>
      <c r="J107" s="210" t="str">
        <f t="shared" ref="J107:N107" si="189">IF(P107="","",P107/$I107-1)</f>
        <v/>
      </c>
      <c r="K107" s="3" t="str">
        <f t="shared" si="189"/>
        <v/>
      </c>
      <c r="L107" s="3" t="str">
        <f t="shared" si="189"/>
        <v/>
      </c>
      <c r="M107" s="3" t="str">
        <f t="shared" si="189"/>
        <v/>
      </c>
      <c r="N107" s="167" t="str">
        <f t="shared" si="189"/>
        <v/>
      </c>
      <c r="O107" s="1133"/>
      <c r="P107" s="124"/>
      <c r="Q107" s="124"/>
      <c r="R107" s="124"/>
      <c r="S107" s="124"/>
      <c r="T107" s="124"/>
      <c r="U107" s="1135"/>
      <c r="V107" s="1135"/>
      <c r="W107" s="1135" t="str">
        <f t="shared" ref="W107:AA107" si="190">IF(P107="","",CEILING(P107*1.015,5))</f>
        <v/>
      </c>
      <c r="X107" s="1135" t="str">
        <f t="shared" si="190"/>
        <v/>
      </c>
      <c r="Y107" s="1135" t="str">
        <f t="shared" si="190"/>
        <v/>
      </c>
      <c r="Z107" s="1135" t="str">
        <f t="shared" si="190"/>
        <v/>
      </c>
      <c r="AA107" s="1135" t="str">
        <f t="shared" si="190"/>
        <v/>
      </c>
      <c r="AB107" s="1"/>
      <c r="AC107" s="1"/>
    </row>
    <row r="108" spans="1:29" ht="15.75" customHeight="1" x14ac:dyDescent="0.2">
      <c r="A108" s="371"/>
      <c r="B108" s="140"/>
      <c r="C108" s="140"/>
      <c r="D108" s="140"/>
      <c r="E108" s="141"/>
      <c r="F108" s="142"/>
      <c r="G108" s="142"/>
      <c r="H108" s="70"/>
      <c r="I108" s="143"/>
      <c r="J108" s="372" t="str">
        <f t="shared" ref="J108:N108" si="191">IF(P108="","",P108/$I108-1)</f>
        <v/>
      </c>
      <c r="K108" s="69" t="str">
        <f t="shared" si="191"/>
        <v/>
      </c>
      <c r="L108" s="69" t="str">
        <f t="shared" si="191"/>
        <v/>
      </c>
      <c r="M108" s="69" t="str">
        <f t="shared" si="191"/>
        <v/>
      </c>
      <c r="N108" s="373" t="str">
        <f t="shared" si="191"/>
        <v/>
      </c>
      <c r="O108" s="70"/>
      <c r="P108" s="71"/>
      <c r="Q108" s="71"/>
      <c r="R108" s="71"/>
      <c r="S108" s="71"/>
      <c r="T108" s="71"/>
      <c r="U108" s="72"/>
      <c r="V108" s="72"/>
      <c r="W108" s="72" t="str">
        <f t="shared" ref="W108:AA108" si="192">IF(P108="","",CEILING(P108*1.015,5))</f>
        <v/>
      </c>
      <c r="X108" s="72" t="str">
        <f t="shared" si="192"/>
        <v/>
      </c>
      <c r="Y108" s="72" t="str">
        <f t="shared" si="192"/>
        <v/>
      </c>
      <c r="Z108" s="72" t="str">
        <f t="shared" si="192"/>
        <v/>
      </c>
      <c r="AA108" s="72" t="str">
        <f t="shared" si="192"/>
        <v/>
      </c>
      <c r="AB108" s="73"/>
      <c r="AC108" s="73"/>
    </row>
    <row r="109" spans="1:29" ht="15.75" customHeight="1" x14ac:dyDescent="0.2">
      <c r="A109" s="171"/>
      <c r="B109" s="60"/>
      <c r="C109" s="60"/>
      <c r="D109" s="60"/>
      <c r="E109" s="145"/>
      <c r="F109" s="1153"/>
      <c r="G109" s="1153"/>
      <c r="H109" s="1150"/>
      <c r="I109" s="35"/>
      <c r="J109" s="216" t="str">
        <f t="shared" ref="J109:N109" si="193">IF(P109="","",P109/$I109-1)</f>
        <v/>
      </c>
      <c r="K109" s="6" t="str">
        <f t="shared" si="193"/>
        <v/>
      </c>
      <c r="L109" s="6" t="str">
        <f t="shared" si="193"/>
        <v/>
      </c>
      <c r="M109" s="6" t="str">
        <f t="shared" si="193"/>
        <v/>
      </c>
      <c r="N109" s="172" t="str">
        <f t="shared" si="193"/>
        <v/>
      </c>
      <c r="O109" s="1150"/>
      <c r="P109" s="1150"/>
      <c r="Q109" s="1150"/>
      <c r="R109" s="1150"/>
      <c r="S109" s="1150"/>
      <c r="T109" s="1150"/>
      <c r="U109" s="7"/>
      <c r="V109" s="7"/>
      <c r="W109" s="1148" t="str">
        <f t="shared" ref="W109:AA109" si="194">IF(P109="","",CEILING(P109*1.015,5))</f>
        <v/>
      </c>
      <c r="X109" s="1148" t="str">
        <f t="shared" si="194"/>
        <v/>
      </c>
      <c r="Y109" s="1148" t="str">
        <f t="shared" si="194"/>
        <v/>
      </c>
      <c r="Z109" s="1148" t="str">
        <f t="shared" si="194"/>
        <v/>
      </c>
      <c r="AA109" s="1148" t="str">
        <f t="shared" si="194"/>
        <v/>
      </c>
      <c r="AB109" s="5"/>
      <c r="AC109" s="5"/>
    </row>
    <row r="110" spans="1:29" ht="15.75" customHeight="1" x14ac:dyDescent="0.2">
      <c r="A110" s="171"/>
      <c r="B110" s="60"/>
      <c r="C110" s="60"/>
      <c r="D110" s="60"/>
      <c r="E110" s="145"/>
      <c r="F110" s="1153"/>
      <c r="G110" s="1153"/>
      <c r="H110" s="1150"/>
      <c r="I110" s="35"/>
      <c r="J110" s="216" t="str">
        <f t="shared" ref="J110:N110" si="195">IF(P110="","",P110/$I110-1)</f>
        <v/>
      </c>
      <c r="K110" s="6" t="str">
        <f t="shared" si="195"/>
        <v/>
      </c>
      <c r="L110" s="6" t="str">
        <f t="shared" si="195"/>
        <v/>
      </c>
      <c r="M110" s="6" t="str">
        <f t="shared" si="195"/>
        <v/>
      </c>
      <c r="N110" s="172" t="str">
        <f t="shared" si="195"/>
        <v/>
      </c>
      <c r="O110" s="1150"/>
      <c r="P110" s="1150"/>
      <c r="Q110" s="1150"/>
      <c r="R110" s="1150"/>
      <c r="S110" s="1150"/>
      <c r="T110" s="1150"/>
      <c r="U110" s="7"/>
      <c r="V110" s="7"/>
      <c r="W110" s="1148" t="str">
        <f t="shared" ref="W110:AA110" si="196">IF(P110="","",CEILING(P110*1.015,5))</f>
        <v/>
      </c>
      <c r="X110" s="1148" t="str">
        <f t="shared" si="196"/>
        <v/>
      </c>
      <c r="Y110" s="1148" t="str">
        <f t="shared" si="196"/>
        <v/>
      </c>
      <c r="Z110" s="1148" t="str">
        <f t="shared" si="196"/>
        <v/>
      </c>
      <c r="AA110" s="1148" t="str">
        <f t="shared" si="196"/>
        <v/>
      </c>
      <c r="AB110" s="5"/>
      <c r="AC110" s="5"/>
    </row>
    <row r="111" spans="1:29" ht="15.75" customHeight="1" x14ac:dyDescent="0.2">
      <c r="A111" s="371"/>
      <c r="B111" s="140"/>
      <c r="C111" s="140"/>
      <c r="D111" s="140"/>
      <c r="E111" s="141"/>
      <c r="F111" s="142"/>
      <c r="G111" s="142"/>
      <c r="H111" s="70"/>
      <c r="I111" s="143"/>
      <c r="J111" s="372" t="str">
        <f t="shared" ref="J111:N111" si="197">IF(P111="","",P111/$I111-1)</f>
        <v/>
      </c>
      <c r="K111" s="69" t="str">
        <f t="shared" si="197"/>
        <v/>
      </c>
      <c r="L111" s="69" t="str">
        <f t="shared" si="197"/>
        <v/>
      </c>
      <c r="M111" s="69" t="str">
        <f t="shared" si="197"/>
        <v/>
      </c>
      <c r="N111" s="373" t="str">
        <f t="shared" si="197"/>
        <v/>
      </c>
      <c r="O111" s="70"/>
      <c r="P111" s="70"/>
      <c r="Q111" s="70"/>
      <c r="R111" s="70"/>
      <c r="S111" s="70"/>
      <c r="T111" s="70"/>
      <c r="U111" s="71"/>
      <c r="V111" s="71"/>
      <c r="W111" s="72" t="str">
        <f t="shared" ref="W111:AA111" si="198">IF(P111="","",CEILING(P111*1.015,5))</f>
        <v/>
      </c>
      <c r="X111" s="72" t="str">
        <f t="shared" si="198"/>
        <v/>
      </c>
      <c r="Y111" s="72" t="str">
        <f t="shared" si="198"/>
        <v/>
      </c>
      <c r="Z111" s="72" t="str">
        <f t="shared" si="198"/>
        <v/>
      </c>
      <c r="AA111" s="72" t="str">
        <f t="shared" si="198"/>
        <v/>
      </c>
      <c r="AB111" s="73"/>
      <c r="AC111" s="73"/>
    </row>
    <row r="112" spans="1:29" ht="15.75" customHeight="1" x14ac:dyDescent="0.2">
      <c r="A112" s="371"/>
      <c r="B112" s="140"/>
      <c r="C112" s="140"/>
      <c r="D112" s="140"/>
      <c r="E112" s="141"/>
      <c r="F112" s="142"/>
      <c r="G112" s="142"/>
      <c r="H112" s="70"/>
      <c r="I112" s="143"/>
      <c r="J112" s="210" t="str">
        <f t="shared" ref="J112:K112" si="199">IF(P112="","",P112/$I112-1)</f>
        <v/>
      </c>
      <c r="K112" s="3" t="str">
        <f t="shared" si="199"/>
        <v/>
      </c>
      <c r="L112" s="69"/>
      <c r="M112" s="69"/>
      <c r="N112" s="373"/>
      <c r="O112" s="70"/>
      <c r="P112" s="70"/>
      <c r="Q112" s="70"/>
      <c r="R112" s="70"/>
      <c r="S112" s="70"/>
      <c r="T112" s="70"/>
      <c r="U112" s="71"/>
      <c r="V112" s="71"/>
      <c r="W112" s="72"/>
      <c r="X112" s="72"/>
      <c r="Y112" s="72"/>
      <c r="Z112" s="72"/>
      <c r="AA112" s="72"/>
      <c r="AB112" s="73"/>
      <c r="AC112" s="73"/>
    </row>
    <row r="113" spans="1:29" ht="15.75" customHeight="1" x14ac:dyDescent="0.2">
      <c r="A113" s="165"/>
      <c r="B113" s="53"/>
      <c r="C113" s="53"/>
      <c r="D113" s="53"/>
      <c r="E113" s="49"/>
      <c r="F113" s="139"/>
      <c r="G113" s="139"/>
      <c r="H113" s="1133"/>
      <c r="I113" s="1127"/>
      <c r="J113" s="210" t="str">
        <f t="shared" ref="J113:N113" si="200">IF(P113="","",P113/$I113-1)</f>
        <v/>
      </c>
      <c r="K113" s="3" t="str">
        <f t="shared" si="200"/>
        <v/>
      </c>
      <c r="L113" s="3" t="str">
        <f t="shared" si="200"/>
        <v/>
      </c>
      <c r="M113" s="3" t="str">
        <f t="shared" si="200"/>
        <v/>
      </c>
      <c r="N113" s="167" t="str">
        <f t="shared" si="200"/>
        <v/>
      </c>
      <c r="O113" s="1133"/>
      <c r="P113" s="1133"/>
      <c r="Q113" s="1133"/>
      <c r="R113" s="1133"/>
      <c r="S113" s="1133"/>
      <c r="T113" s="1133"/>
      <c r="U113" s="18"/>
      <c r="V113" s="18"/>
      <c r="W113" s="1135" t="str">
        <f t="shared" ref="W113:AA113" si="201">IF(P113="","",CEILING(P113*1.015,5))</f>
        <v/>
      </c>
      <c r="X113" s="1135" t="str">
        <f t="shared" si="201"/>
        <v/>
      </c>
      <c r="Y113" s="1135" t="str">
        <f t="shared" si="201"/>
        <v/>
      </c>
      <c r="Z113" s="1135" t="str">
        <f t="shared" si="201"/>
        <v/>
      </c>
      <c r="AA113" s="1135" t="str">
        <f t="shared" si="201"/>
        <v/>
      </c>
      <c r="AB113" s="1"/>
      <c r="AC113" s="1"/>
    </row>
    <row r="114" spans="1:29" ht="15.75" customHeight="1" x14ac:dyDescent="0.2">
      <c r="A114" s="165"/>
      <c r="B114" s="53"/>
      <c r="C114" s="53"/>
      <c r="D114" s="53"/>
      <c r="E114" s="49"/>
      <c r="F114" s="139"/>
      <c r="G114" s="139"/>
      <c r="H114" s="1133"/>
      <c r="I114" s="1127"/>
      <c r="J114" s="210" t="str">
        <f t="shared" ref="J114:N114" si="202">IF(P114="","",P114/$I114-1)</f>
        <v/>
      </c>
      <c r="K114" s="3" t="str">
        <f t="shared" si="202"/>
        <v/>
      </c>
      <c r="L114" s="3" t="str">
        <f t="shared" si="202"/>
        <v/>
      </c>
      <c r="M114" s="3" t="str">
        <f t="shared" si="202"/>
        <v/>
      </c>
      <c r="N114" s="167" t="str">
        <f t="shared" si="202"/>
        <v/>
      </c>
      <c r="O114" s="1133"/>
      <c r="P114" s="1133"/>
      <c r="Q114" s="1133"/>
      <c r="R114" s="1133"/>
      <c r="S114" s="1133"/>
      <c r="T114" s="1133"/>
      <c r="U114" s="18"/>
      <c r="V114" s="18"/>
      <c r="W114" s="1135" t="str">
        <f t="shared" ref="W114:AA114" si="203">IF(P114="","",CEILING(P114*1.015,5))</f>
        <v/>
      </c>
      <c r="X114" s="1135" t="str">
        <f t="shared" si="203"/>
        <v/>
      </c>
      <c r="Y114" s="1135" t="str">
        <f t="shared" si="203"/>
        <v/>
      </c>
      <c r="Z114" s="1135" t="str">
        <f t="shared" si="203"/>
        <v/>
      </c>
      <c r="AA114" s="1135" t="str">
        <f t="shared" si="203"/>
        <v/>
      </c>
      <c r="AB114" s="1"/>
      <c r="AC114" s="1"/>
    </row>
    <row r="115" spans="1:29" ht="15.75" customHeight="1" x14ac:dyDescent="0.2">
      <c r="A115" s="165"/>
      <c r="B115" s="53"/>
      <c r="C115" s="53"/>
      <c r="D115" s="53"/>
      <c r="E115" s="49"/>
      <c r="F115" s="139"/>
      <c r="G115" s="139"/>
      <c r="H115" s="1133"/>
      <c r="I115" s="1127"/>
      <c r="J115" s="210" t="str">
        <f t="shared" ref="J115:N115" si="204">IF(P115="","",P115/$I115-1)</f>
        <v/>
      </c>
      <c r="K115" s="3" t="str">
        <f t="shared" si="204"/>
        <v/>
      </c>
      <c r="L115" s="3" t="str">
        <f t="shared" si="204"/>
        <v/>
      </c>
      <c r="M115" s="3" t="str">
        <f t="shared" si="204"/>
        <v/>
      </c>
      <c r="N115" s="167" t="str">
        <f t="shared" si="204"/>
        <v/>
      </c>
      <c r="O115" s="1133"/>
      <c r="P115" s="1133"/>
      <c r="Q115" s="1133"/>
      <c r="R115" s="1133"/>
      <c r="S115" s="1133"/>
      <c r="T115" s="1133"/>
      <c r="U115" s="18"/>
      <c r="V115" s="18"/>
      <c r="W115" s="1135" t="str">
        <f t="shared" ref="W115:AA115" si="205">IF(P115="","",CEILING(P115*1.015,5))</f>
        <v/>
      </c>
      <c r="X115" s="1135" t="str">
        <f t="shared" si="205"/>
        <v/>
      </c>
      <c r="Y115" s="1135" t="str">
        <f t="shared" si="205"/>
        <v/>
      </c>
      <c r="Z115" s="1135" t="str">
        <f t="shared" si="205"/>
        <v/>
      </c>
      <c r="AA115" s="1135" t="str">
        <f t="shared" si="205"/>
        <v/>
      </c>
      <c r="AB115" s="1"/>
      <c r="AC115" s="1"/>
    </row>
    <row r="116" spans="1:29" ht="15.75" customHeight="1" x14ac:dyDescent="0.2">
      <c r="A116" s="165"/>
      <c r="B116" s="53"/>
      <c r="C116" s="53"/>
      <c r="D116" s="53"/>
      <c r="E116" s="49"/>
      <c r="F116" s="139"/>
      <c r="G116" s="139"/>
      <c r="H116" s="1133"/>
      <c r="I116" s="1127"/>
      <c r="J116" s="210" t="str">
        <f t="shared" ref="J116:N116" si="206">IF(P116="","",P116/$I116-1)</f>
        <v/>
      </c>
      <c r="K116" s="3" t="str">
        <f t="shared" si="206"/>
        <v/>
      </c>
      <c r="L116" s="3" t="str">
        <f t="shared" si="206"/>
        <v/>
      </c>
      <c r="M116" s="3" t="str">
        <f t="shared" si="206"/>
        <v/>
      </c>
      <c r="N116" s="167" t="str">
        <f t="shared" si="206"/>
        <v/>
      </c>
      <c r="O116" s="1133"/>
      <c r="P116" s="1133"/>
      <c r="Q116" s="1133"/>
      <c r="R116" s="1133"/>
      <c r="S116" s="1133"/>
      <c r="T116" s="1133"/>
      <c r="U116" s="18"/>
      <c r="V116" s="18"/>
      <c r="W116" s="1135" t="str">
        <f t="shared" ref="W116:AA116" si="207">IF(P116="","",CEILING(P116*1.015,5))</f>
        <v/>
      </c>
      <c r="X116" s="1135" t="str">
        <f t="shared" si="207"/>
        <v/>
      </c>
      <c r="Y116" s="1135" t="str">
        <f t="shared" si="207"/>
        <v/>
      </c>
      <c r="Z116" s="1135" t="str">
        <f t="shared" si="207"/>
        <v/>
      </c>
      <c r="AA116" s="1135" t="str">
        <f t="shared" si="207"/>
        <v/>
      </c>
      <c r="AB116" s="1"/>
      <c r="AC116" s="1"/>
    </row>
    <row r="117" spans="1:29" ht="15.75" customHeight="1" x14ac:dyDescent="0.2">
      <c r="A117" s="165"/>
      <c r="B117" s="53"/>
      <c r="C117" s="53"/>
      <c r="D117" s="53"/>
      <c r="E117" s="49"/>
      <c r="F117" s="139"/>
      <c r="G117" s="139"/>
      <c r="H117" s="1133"/>
      <c r="I117" s="1127"/>
      <c r="J117" s="210" t="str">
        <f t="shared" ref="J117:N117" si="208">IF(P117="","",P117/$I117-1)</f>
        <v/>
      </c>
      <c r="K117" s="3" t="str">
        <f t="shared" si="208"/>
        <v/>
      </c>
      <c r="L117" s="3" t="str">
        <f t="shared" si="208"/>
        <v/>
      </c>
      <c r="M117" s="3" t="str">
        <f t="shared" si="208"/>
        <v/>
      </c>
      <c r="N117" s="167" t="str">
        <f t="shared" si="208"/>
        <v/>
      </c>
      <c r="O117" s="1133"/>
      <c r="P117" s="1133"/>
      <c r="Q117" s="1133"/>
      <c r="R117" s="1133"/>
      <c r="S117" s="1133"/>
      <c r="T117" s="1133"/>
      <c r="U117" s="18"/>
      <c r="V117" s="18"/>
      <c r="W117" s="1135" t="str">
        <f t="shared" ref="W117:AA117" si="209">IF(P117="","",CEILING(P117*1.015,5))</f>
        <v/>
      </c>
      <c r="X117" s="1135" t="str">
        <f t="shared" si="209"/>
        <v/>
      </c>
      <c r="Y117" s="1135" t="str">
        <f t="shared" si="209"/>
        <v/>
      </c>
      <c r="Z117" s="1135" t="str">
        <f t="shared" si="209"/>
        <v/>
      </c>
      <c r="AA117" s="1135" t="str">
        <f t="shared" si="209"/>
        <v/>
      </c>
      <c r="AB117" s="1"/>
      <c r="AC117" s="1"/>
    </row>
    <row r="118" spans="1:29" ht="15.75" customHeight="1" x14ac:dyDescent="0.2">
      <c r="A118" s="171"/>
      <c r="B118" s="60"/>
      <c r="C118" s="60"/>
      <c r="D118" s="60"/>
      <c r="E118" s="145"/>
      <c r="F118" s="1153"/>
      <c r="G118" s="1153"/>
      <c r="H118" s="1150"/>
      <c r="I118" s="35"/>
      <c r="J118" s="216" t="str">
        <f t="shared" ref="J118:N118" si="210">IF(P118="","",P118/$I118-1)</f>
        <v/>
      </c>
      <c r="K118" s="6" t="str">
        <f t="shared" si="210"/>
        <v/>
      </c>
      <c r="L118" s="6" t="str">
        <f t="shared" si="210"/>
        <v/>
      </c>
      <c r="M118" s="6" t="str">
        <f t="shared" si="210"/>
        <v/>
      </c>
      <c r="N118" s="172" t="str">
        <f t="shared" si="210"/>
        <v/>
      </c>
      <c r="O118" s="1150"/>
      <c r="P118" s="1150"/>
      <c r="Q118" s="1150"/>
      <c r="R118" s="1150"/>
      <c r="S118" s="1150"/>
      <c r="T118" s="1150"/>
      <c r="U118" s="7"/>
      <c r="V118" s="7"/>
      <c r="W118" s="1148" t="str">
        <f t="shared" ref="W118:AA118" si="211">IF(P118="","",CEILING(P118*1.015,5))</f>
        <v/>
      </c>
      <c r="X118" s="1148" t="str">
        <f t="shared" si="211"/>
        <v/>
      </c>
      <c r="Y118" s="1148" t="str">
        <f t="shared" si="211"/>
        <v/>
      </c>
      <c r="Z118" s="1148" t="str">
        <f t="shared" si="211"/>
        <v/>
      </c>
      <c r="AA118" s="1148" t="str">
        <f t="shared" si="211"/>
        <v/>
      </c>
      <c r="AB118" s="5"/>
      <c r="AC118" s="5"/>
    </row>
    <row r="119" spans="1:29" ht="15.75" customHeight="1" x14ac:dyDescent="0.2">
      <c r="A119" s="165"/>
      <c r="B119" s="53"/>
      <c r="C119" s="53"/>
      <c r="D119" s="53"/>
      <c r="E119" s="49"/>
      <c r="F119" s="139"/>
      <c r="G119" s="139"/>
      <c r="H119" s="1133"/>
      <c r="I119" s="1127"/>
      <c r="J119" s="210" t="str">
        <f t="shared" ref="J119:N119" si="212">IF(P119="","",P119/$I119-1)</f>
        <v/>
      </c>
      <c r="K119" s="3" t="str">
        <f t="shared" si="212"/>
        <v/>
      </c>
      <c r="L119" s="3" t="str">
        <f t="shared" si="212"/>
        <v/>
      </c>
      <c r="M119" s="3" t="str">
        <f t="shared" si="212"/>
        <v/>
      </c>
      <c r="N119" s="167" t="str">
        <f t="shared" si="212"/>
        <v/>
      </c>
      <c r="O119" s="1133"/>
      <c r="P119" s="1133"/>
      <c r="Q119" s="1133"/>
      <c r="R119" s="1133"/>
      <c r="S119" s="1133"/>
      <c r="T119" s="1133"/>
      <c r="U119" s="18"/>
      <c r="V119" s="18"/>
      <c r="W119" s="1135" t="str">
        <f t="shared" ref="W119:AA119" si="213">IF(P119="","",CEILING(P119*1.015,5))</f>
        <v/>
      </c>
      <c r="X119" s="1135" t="str">
        <f t="shared" si="213"/>
        <v/>
      </c>
      <c r="Y119" s="1135" t="str">
        <f t="shared" si="213"/>
        <v/>
      </c>
      <c r="Z119" s="1135" t="str">
        <f t="shared" si="213"/>
        <v/>
      </c>
      <c r="AA119" s="1135" t="str">
        <f t="shared" si="213"/>
        <v/>
      </c>
      <c r="AB119" s="1"/>
      <c r="AC119" s="1"/>
    </row>
    <row r="120" spans="1:29" ht="15.75" customHeight="1" x14ac:dyDescent="0.2">
      <c r="A120" s="171"/>
      <c r="B120" s="1167"/>
      <c r="C120" s="1167"/>
      <c r="D120" s="1167"/>
      <c r="E120" s="44"/>
      <c r="F120" s="1148"/>
      <c r="G120" s="1148"/>
      <c r="H120" s="1150"/>
      <c r="I120" s="35"/>
      <c r="J120" s="216" t="str">
        <f t="shared" ref="J120:N120" si="214">IF(P120="","",P120/$I120-1)</f>
        <v/>
      </c>
      <c r="K120" s="6" t="str">
        <f t="shared" si="214"/>
        <v/>
      </c>
      <c r="L120" s="6" t="str">
        <f t="shared" si="214"/>
        <v/>
      </c>
      <c r="M120" s="6" t="str">
        <f t="shared" si="214"/>
        <v/>
      </c>
      <c r="N120" s="172" t="str">
        <f t="shared" si="214"/>
        <v/>
      </c>
      <c r="O120" s="1150"/>
      <c r="P120" s="1150"/>
      <c r="Q120" s="1150"/>
      <c r="R120" s="1150"/>
      <c r="S120" s="1150"/>
      <c r="T120" s="1150"/>
      <c r="U120" s="1150"/>
      <c r="V120" s="1150"/>
      <c r="W120" s="1148" t="str">
        <f t="shared" ref="W120:AA120" si="215">IF(P120="","",CEILING(P120*1.015,5))</f>
        <v/>
      </c>
      <c r="X120" s="1148" t="str">
        <f t="shared" si="215"/>
        <v/>
      </c>
      <c r="Y120" s="1148" t="str">
        <f t="shared" si="215"/>
        <v/>
      </c>
      <c r="Z120" s="1148" t="str">
        <f t="shared" si="215"/>
        <v/>
      </c>
      <c r="AA120" s="1148" t="str">
        <f t="shared" si="215"/>
        <v/>
      </c>
      <c r="AB120" s="5"/>
      <c r="AC120" s="5"/>
    </row>
    <row r="121" spans="1:29" ht="15.75" customHeight="1" x14ac:dyDescent="0.2">
      <c r="A121" s="171"/>
      <c r="B121" s="60"/>
      <c r="C121" s="60"/>
      <c r="D121" s="60"/>
      <c r="E121" s="44"/>
      <c r="F121" s="1148"/>
      <c r="G121" s="1148"/>
      <c r="H121" s="1150"/>
      <c r="I121" s="35"/>
      <c r="J121" s="216" t="str">
        <f t="shared" ref="J121:N121" si="216">IF(P121="","",P121/$I121-1)</f>
        <v/>
      </c>
      <c r="K121" s="6" t="str">
        <f t="shared" si="216"/>
        <v/>
      </c>
      <c r="L121" s="6" t="str">
        <f t="shared" si="216"/>
        <v/>
      </c>
      <c r="M121" s="6" t="str">
        <f t="shared" si="216"/>
        <v/>
      </c>
      <c r="N121" s="172" t="str">
        <f t="shared" si="216"/>
        <v/>
      </c>
      <c r="O121" s="1150"/>
      <c r="P121" s="1150"/>
      <c r="Q121" s="1150"/>
      <c r="R121" s="1150"/>
      <c r="S121" s="1150"/>
      <c r="T121" s="1150"/>
      <c r="U121" s="7"/>
      <c r="V121" s="7"/>
      <c r="W121" s="1148" t="str">
        <f t="shared" ref="W121:AA121" si="217">IF(P121="","",CEILING(P121*1.015,5))</f>
        <v/>
      </c>
      <c r="X121" s="1148" t="str">
        <f t="shared" si="217"/>
        <v/>
      </c>
      <c r="Y121" s="1148" t="str">
        <f t="shared" si="217"/>
        <v/>
      </c>
      <c r="Z121" s="1148" t="str">
        <f t="shared" si="217"/>
        <v/>
      </c>
      <c r="AA121" s="1148" t="str">
        <f t="shared" si="217"/>
        <v/>
      </c>
      <c r="AB121" s="5"/>
      <c r="AC121" s="5"/>
    </row>
    <row r="122" spans="1:29" ht="15.75" customHeight="1" x14ac:dyDescent="0.2">
      <c r="A122" s="171"/>
      <c r="B122" s="60"/>
      <c r="C122" s="60"/>
      <c r="D122" s="60"/>
      <c r="E122" s="44"/>
      <c r="F122" s="1148"/>
      <c r="G122" s="1148"/>
      <c r="H122" s="1150"/>
      <c r="I122" s="35"/>
      <c r="J122" s="216" t="str">
        <f t="shared" ref="J122:N122" si="218">IF(P122="","",P122/$I122-1)</f>
        <v/>
      </c>
      <c r="K122" s="6" t="str">
        <f t="shared" si="218"/>
        <v/>
      </c>
      <c r="L122" s="6" t="str">
        <f t="shared" si="218"/>
        <v/>
      </c>
      <c r="M122" s="6" t="str">
        <f t="shared" si="218"/>
        <v/>
      </c>
      <c r="N122" s="172" t="str">
        <f t="shared" si="218"/>
        <v/>
      </c>
      <c r="O122" s="1150"/>
      <c r="P122" s="1150"/>
      <c r="Q122" s="1150"/>
      <c r="R122" s="1150"/>
      <c r="S122" s="1150"/>
      <c r="T122" s="1150"/>
      <c r="U122" s="35"/>
      <c r="V122" s="35"/>
      <c r="W122" s="1148" t="str">
        <f t="shared" ref="W122:AA122" si="219">IF(P122="","",CEILING(P122*1.015,5))</f>
        <v/>
      </c>
      <c r="X122" s="1148" t="str">
        <f t="shared" si="219"/>
        <v/>
      </c>
      <c r="Y122" s="1148" t="str">
        <f t="shared" si="219"/>
        <v/>
      </c>
      <c r="Z122" s="1148" t="str">
        <f t="shared" si="219"/>
        <v/>
      </c>
      <c r="AA122" s="1148" t="str">
        <f t="shared" si="219"/>
        <v/>
      </c>
      <c r="AB122" s="5"/>
      <c r="AC122" s="5"/>
    </row>
    <row r="123" spans="1:29" ht="15.75" customHeight="1" x14ac:dyDescent="0.2">
      <c r="A123" s="171"/>
      <c r="B123" s="60"/>
      <c r="C123" s="60"/>
      <c r="D123" s="60"/>
      <c r="E123" s="44"/>
      <c r="F123" s="1148"/>
      <c r="G123" s="1148"/>
      <c r="H123" s="1150"/>
      <c r="I123" s="35"/>
      <c r="J123" s="216" t="str">
        <f t="shared" ref="J123:N123" si="220">IF(P123="","",P123/$I123-1)</f>
        <v/>
      </c>
      <c r="K123" s="6" t="str">
        <f t="shared" si="220"/>
        <v/>
      </c>
      <c r="L123" s="6" t="str">
        <f t="shared" si="220"/>
        <v/>
      </c>
      <c r="M123" s="6" t="str">
        <f t="shared" si="220"/>
        <v/>
      </c>
      <c r="N123" s="172" t="str">
        <f t="shared" si="220"/>
        <v/>
      </c>
      <c r="O123" s="1150"/>
      <c r="P123" s="1150"/>
      <c r="Q123" s="1150"/>
      <c r="R123" s="1150"/>
      <c r="S123" s="1150"/>
      <c r="T123" s="1150"/>
      <c r="U123" s="35"/>
      <c r="V123" s="35"/>
      <c r="W123" s="1148" t="str">
        <f t="shared" ref="W123:AA123" si="221">IF(P123="","",CEILING(P123*1.015,5))</f>
        <v/>
      </c>
      <c r="X123" s="1148" t="str">
        <f t="shared" si="221"/>
        <v/>
      </c>
      <c r="Y123" s="1148" t="str">
        <f t="shared" si="221"/>
        <v/>
      </c>
      <c r="Z123" s="1148" t="str">
        <f t="shared" si="221"/>
        <v/>
      </c>
      <c r="AA123" s="1148" t="str">
        <f t="shared" si="221"/>
        <v/>
      </c>
      <c r="AB123" s="5"/>
      <c r="AC123" s="5"/>
    </row>
    <row r="124" spans="1:29" ht="15.75" customHeight="1" x14ac:dyDescent="0.2">
      <c r="A124" s="171"/>
      <c r="B124" s="60"/>
      <c r="C124" s="60"/>
      <c r="D124" s="60"/>
      <c r="E124" s="44"/>
      <c r="F124" s="1148"/>
      <c r="G124" s="1148"/>
      <c r="H124" s="1150"/>
      <c r="I124" s="35"/>
      <c r="J124" s="216" t="str">
        <f t="shared" ref="J124:N124" si="222">IF(P124="","",P124/$I124-1)</f>
        <v/>
      </c>
      <c r="K124" s="6" t="str">
        <f t="shared" si="222"/>
        <v/>
      </c>
      <c r="L124" s="6" t="str">
        <f t="shared" si="222"/>
        <v/>
      </c>
      <c r="M124" s="6" t="str">
        <f t="shared" si="222"/>
        <v/>
      </c>
      <c r="N124" s="172" t="str">
        <f t="shared" si="222"/>
        <v/>
      </c>
      <c r="O124" s="1150"/>
      <c r="P124" s="1150"/>
      <c r="Q124" s="1150"/>
      <c r="R124" s="1150"/>
      <c r="S124" s="1150"/>
      <c r="T124" s="1150"/>
      <c r="U124" s="35"/>
      <c r="V124" s="35"/>
      <c r="W124" s="1148" t="str">
        <f t="shared" ref="W124:AA124" si="223">IF(P124="","",CEILING(P124*1.015,5))</f>
        <v/>
      </c>
      <c r="X124" s="1148" t="str">
        <f t="shared" si="223"/>
        <v/>
      </c>
      <c r="Y124" s="1148" t="str">
        <f t="shared" si="223"/>
        <v/>
      </c>
      <c r="Z124" s="1148" t="str">
        <f t="shared" si="223"/>
        <v/>
      </c>
      <c r="AA124" s="1148" t="str">
        <f t="shared" si="223"/>
        <v/>
      </c>
      <c r="AB124" s="5"/>
      <c r="AC124" s="5"/>
    </row>
    <row r="125" spans="1:29" ht="15.75" customHeight="1" x14ac:dyDescent="0.2">
      <c r="A125" s="171"/>
      <c r="B125" s="60"/>
      <c r="C125" s="60"/>
      <c r="D125" s="60"/>
      <c r="E125" s="44"/>
      <c r="F125" s="1148"/>
      <c r="G125" s="1148"/>
      <c r="H125" s="1150"/>
      <c r="I125" s="35"/>
      <c r="J125" s="216" t="str">
        <f t="shared" ref="J125:N125" si="224">IF(P125="","",P125/$I125-1)</f>
        <v/>
      </c>
      <c r="K125" s="6" t="str">
        <f t="shared" si="224"/>
        <v/>
      </c>
      <c r="L125" s="6" t="str">
        <f t="shared" si="224"/>
        <v/>
      </c>
      <c r="M125" s="6" t="str">
        <f t="shared" si="224"/>
        <v/>
      </c>
      <c r="N125" s="172" t="str">
        <f t="shared" si="224"/>
        <v/>
      </c>
      <c r="O125" s="1150"/>
      <c r="P125" s="1150"/>
      <c r="Q125" s="1150"/>
      <c r="R125" s="1150"/>
      <c r="S125" s="1150"/>
      <c r="T125" s="1150"/>
      <c r="U125" s="35"/>
      <c r="V125" s="35"/>
      <c r="W125" s="1148" t="str">
        <f t="shared" ref="W125:AA125" si="225">IF(P125="","",CEILING(P125*1.015,5))</f>
        <v/>
      </c>
      <c r="X125" s="1148" t="str">
        <f t="shared" si="225"/>
        <v/>
      </c>
      <c r="Y125" s="1148" t="str">
        <f t="shared" si="225"/>
        <v/>
      </c>
      <c r="Z125" s="1148" t="str">
        <f t="shared" si="225"/>
        <v/>
      </c>
      <c r="AA125" s="1148" t="str">
        <f t="shared" si="225"/>
        <v/>
      </c>
      <c r="AB125" s="5"/>
      <c r="AC125" s="5"/>
    </row>
    <row r="126" spans="1:29" ht="15.75" customHeight="1" x14ac:dyDescent="0.2">
      <c r="A126" s="171"/>
      <c r="B126" s="60"/>
      <c r="C126" s="60"/>
      <c r="D126" s="60"/>
      <c r="E126" s="44"/>
      <c r="F126" s="1148"/>
      <c r="G126" s="1148"/>
      <c r="H126" s="1150"/>
      <c r="I126" s="35"/>
      <c r="J126" s="216" t="str">
        <f t="shared" ref="J126:N126" si="226">IF(P126="","",P126/$I126-1)</f>
        <v/>
      </c>
      <c r="K126" s="6" t="str">
        <f t="shared" si="226"/>
        <v/>
      </c>
      <c r="L126" s="6" t="str">
        <f t="shared" si="226"/>
        <v/>
      </c>
      <c r="M126" s="6" t="str">
        <f t="shared" si="226"/>
        <v/>
      </c>
      <c r="N126" s="172" t="str">
        <f t="shared" si="226"/>
        <v/>
      </c>
      <c r="O126" s="1150"/>
      <c r="P126" s="1150"/>
      <c r="Q126" s="1150"/>
      <c r="R126" s="1150"/>
      <c r="S126" s="1150"/>
      <c r="T126" s="1150"/>
      <c r="U126" s="35"/>
      <c r="V126" s="35"/>
      <c r="W126" s="1148" t="str">
        <f t="shared" ref="W126:AA126" si="227">IF(P126="","",CEILING(P126*1.015,5))</f>
        <v/>
      </c>
      <c r="X126" s="1148" t="str">
        <f t="shared" si="227"/>
        <v/>
      </c>
      <c r="Y126" s="1148" t="str">
        <f t="shared" si="227"/>
        <v/>
      </c>
      <c r="Z126" s="1148" t="str">
        <f t="shared" si="227"/>
        <v/>
      </c>
      <c r="AA126" s="1148" t="str">
        <f t="shared" si="227"/>
        <v/>
      </c>
      <c r="AB126" s="5"/>
      <c r="AC126" s="5"/>
    </row>
    <row r="127" spans="1:29" ht="15.75" customHeight="1" x14ac:dyDescent="0.2">
      <c r="A127" s="171"/>
      <c r="B127" s="60"/>
      <c r="C127" s="60"/>
      <c r="D127" s="60"/>
      <c r="E127" s="44"/>
      <c r="F127" s="1148"/>
      <c r="G127" s="1148"/>
      <c r="H127" s="1150"/>
      <c r="I127" s="35"/>
      <c r="J127" s="216" t="str">
        <f t="shared" ref="J127:N127" si="228">IF(P127="","",P127/$I127-1)</f>
        <v/>
      </c>
      <c r="K127" s="6" t="str">
        <f t="shared" si="228"/>
        <v/>
      </c>
      <c r="L127" s="6" t="str">
        <f t="shared" si="228"/>
        <v/>
      </c>
      <c r="M127" s="6" t="str">
        <f t="shared" si="228"/>
        <v/>
      </c>
      <c r="N127" s="172" t="str">
        <f t="shared" si="228"/>
        <v/>
      </c>
      <c r="O127" s="1150"/>
      <c r="P127" s="1150"/>
      <c r="Q127" s="1150"/>
      <c r="R127" s="1150"/>
      <c r="S127" s="1150"/>
      <c r="T127" s="1150"/>
      <c r="U127" s="35"/>
      <c r="V127" s="35"/>
      <c r="W127" s="1148" t="str">
        <f t="shared" ref="W127:AA127" si="229">IF(P127="","",CEILING(P127*1.015,5))</f>
        <v/>
      </c>
      <c r="X127" s="1148" t="str">
        <f t="shared" si="229"/>
        <v/>
      </c>
      <c r="Y127" s="1148" t="str">
        <f t="shared" si="229"/>
        <v/>
      </c>
      <c r="Z127" s="1148" t="str">
        <f t="shared" si="229"/>
        <v/>
      </c>
      <c r="AA127" s="1148" t="str">
        <f t="shared" si="229"/>
        <v/>
      </c>
      <c r="AB127" s="5"/>
      <c r="AC127" s="5"/>
    </row>
    <row r="128" spans="1:29" ht="15.75" customHeight="1" x14ac:dyDescent="0.2">
      <c r="A128" s="171"/>
      <c r="B128" s="60"/>
      <c r="C128" s="60"/>
      <c r="D128" s="60"/>
      <c r="E128" s="44"/>
      <c r="F128" s="1148"/>
      <c r="G128" s="1148"/>
      <c r="H128" s="1150"/>
      <c r="I128" s="35"/>
      <c r="J128" s="216" t="str">
        <f t="shared" ref="J128:N128" si="230">IF(P128="","",P128/$I128-1)</f>
        <v/>
      </c>
      <c r="K128" s="6" t="str">
        <f t="shared" si="230"/>
        <v/>
      </c>
      <c r="L128" s="6" t="str">
        <f t="shared" si="230"/>
        <v/>
      </c>
      <c r="M128" s="6" t="str">
        <f t="shared" si="230"/>
        <v/>
      </c>
      <c r="N128" s="172" t="str">
        <f t="shared" si="230"/>
        <v/>
      </c>
      <c r="O128" s="1150"/>
      <c r="P128" s="1150"/>
      <c r="Q128" s="1150"/>
      <c r="R128" s="1150"/>
      <c r="S128" s="1150"/>
      <c r="T128" s="1150"/>
      <c r="U128" s="35"/>
      <c r="V128" s="35"/>
      <c r="W128" s="1148" t="str">
        <f t="shared" ref="W128:AA128" si="231">IF(P128="","",CEILING(P128*1.015,5))</f>
        <v/>
      </c>
      <c r="X128" s="1148" t="str">
        <f t="shared" si="231"/>
        <v/>
      </c>
      <c r="Y128" s="1148" t="str">
        <f t="shared" si="231"/>
        <v/>
      </c>
      <c r="Z128" s="1148" t="str">
        <f t="shared" si="231"/>
        <v/>
      </c>
      <c r="AA128" s="1148" t="str">
        <f t="shared" si="231"/>
        <v/>
      </c>
      <c r="AB128" s="5"/>
      <c r="AC128" s="5"/>
    </row>
    <row r="129" spans="1:29" ht="15.75" customHeight="1" x14ac:dyDescent="0.2">
      <c r="A129" s="165"/>
      <c r="B129" s="53"/>
      <c r="C129" s="53"/>
      <c r="D129" s="53"/>
      <c r="E129" s="13"/>
      <c r="F129" s="1135"/>
      <c r="G129" s="1135"/>
      <c r="H129" s="1133"/>
      <c r="I129" s="1127"/>
      <c r="J129" s="210" t="str">
        <f t="shared" ref="J129:N129" si="232">IF(P129="","",P129/$I129-1)</f>
        <v/>
      </c>
      <c r="K129" s="3" t="str">
        <f t="shared" si="232"/>
        <v/>
      </c>
      <c r="L129" s="3" t="str">
        <f t="shared" si="232"/>
        <v/>
      </c>
      <c r="M129" s="3" t="str">
        <f t="shared" si="232"/>
        <v/>
      </c>
      <c r="N129" s="167" t="str">
        <f t="shared" si="232"/>
        <v/>
      </c>
      <c r="O129" s="1133"/>
      <c r="P129" s="1133"/>
      <c r="Q129" s="1133"/>
      <c r="R129" s="1133"/>
      <c r="S129" s="1133"/>
      <c r="T129" s="1133"/>
      <c r="U129" s="1133"/>
      <c r="V129" s="1133"/>
      <c r="W129" s="1135" t="str">
        <f t="shared" ref="W129:AA129" si="233">IF(P129="","",CEILING(P129*1.015,5))</f>
        <v/>
      </c>
      <c r="X129" s="1135" t="str">
        <f t="shared" si="233"/>
        <v/>
      </c>
      <c r="Y129" s="1135" t="str">
        <f t="shared" si="233"/>
        <v/>
      </c>
      <c r="Z129" s="1135" t="str">
        <f t="shared" si="233"/>
        <v/>
      </c>
      <c r="AA129" s="1135" t="str">
        <f t="shared" si="233"/>
        <v/>
      </c>
      <c r="AB129" s="1"/>
      <c r="AC129" s="1"/>
    </row>
    <row r="130" spans="1:29" ht="15.75" customHeight="1" x14ac:dyDescent="0.2">
      <c r="A130" s="171"/>
      <c r="B130" s="60"/>
      <c r="C130" s="60"/>
      <c r="D130" s="60"/>
      <c r="E130" s="44"/>
      <c r="F130" s="1148"/>
      <c r="G130" s="1148"/>
      <c r="H130" s="1150"/>
      <c r="I130" s="35"/>
      <c r="J130" s="216" t="str">
        <f t="shared" ref="J130:N130" si="234">IF(P130="","",P130/$I130-1)</f>
        <v/>
      </c>
      <c r="K130" s="6" t="str">
        <f t="shared" si="234"/>
        <v/>
      </c>
      <c r="L130" s="6" t="str">
        <f t="shared" si="234"/>
        <v/>
      </c>
      <c r="M130" s="6" t="str">
        <f t="shared" si="234"/>
        <v/>
      </c>
      <c r="N130" s="172" t="str">
        <f t="shared" si="234"/>
        <v/>
      </c>
      <c r="O130" s="1150"/>
      <c r="P130" s="1150"/>
      <c r="Q130" s="1150"/>
      <c r="R130" s="1150"/>
      <c r="S130" s="1150"/>
      <c r="T130" s="1150"/>
      <c r="U130" s="1150"/>
      <c r="V130" s="1150"/>
      <c r="W130" s="1148" t="str">
        <f t="shared" ref="W130:AA130" si="235">IF(P130="","",CEILING(P130*1.015,5))</f>
        <v/>
      </c>
      <c r="X130" s="1148" t="str">
        <f t="shared" si="235"/>
        <v/>
      </c>
      <c r="Y130" s="1148" t="str">
        <f t="shared" si="235"/>
        <v/>
      </c>
      <c r="Z130" s="1148" t="str">
        <f t="shared" si="235"/>
        <v/>
      </c>
      <c r="AA130" s="1148" t="str">
        <f t="shared" si="235"/>
        <v/>
      </c>
      <c r="AB130" s="5"/>
      <c r="AC130" s="5"/>
    </row>
    <row r="131" spans="1:29" ht="15.75" customHeight="1" x14ac:dyDescent="0.2">
      <c r="A131" s="171"/>
      <c r="B131" s="60"/>
      <c r="C131" s="60"/>
      <c r="D131" s="60"/>
      <c r="E131" s="44"/>
      <c r="F131" s="1148"/>
      <c r="G131" s="1148"/>
      <c r="H131" s="1150"/>
      <c r="I131" s="35"/>
      <c r="J131" s="216" t="str">
        <f t="shared" ref="J131:N131" si="236">IF(P131="","",P131/$I131-1)</f>
        <v/>
      </c>
      <c r="K131" s="6" t="str">
        <f t="shared" si="236"/>
        <v/>
      </c>
      <c r="L131" s="6" t="str">
        <f t="shared" si="236"/>
        <v/>
      </c>
      <c r="M131" s="6" t="str">
        <f t="shared" si="236"/>
        <v/>
      </c>
      <c r="N131" s="172" t="str">
        <f t="shared" si="236"/>
        <v/>
      </c>
      <c r="O131" s="1150"/>
      <c r="P131" s="1150"/>
      <c r="Q131" s="1150"/>
      <c r="R131" s="1150"/>
      <c r="S131" s="1150"/>
      <c r="T131" s="1150"/>
      <c r="U131" s="1150"/>
      <c r="V131" s="1150"/>
      <c r="W131" s="1148" t="str">
        <f t="shared" ref="W131:AA131" si="237">IF(P131="","",CEILING(P131*1.015,5))</f>
        <v/>
      </c>
      <c r="X131" s="1148" t="str">
        <f t="shared" si="237"/>
        <v/>
      </c>
      <c r="Y131" s="1148" t="str">
        <f t="shared" si="237"/>
        <v/>
      </c>
      <c r="Z131" s="1148" t="str">
        <f t="shared" si="237"/>
        <v/>
      </c>
      <c r="AA131" s="1148" t="str">
        <f t="shared" si="237"/>
        <v/>
      </c>
      <c r="AB131" s="5"/>
      <c r="AC131" s="5"/>
    </row>
    <row r="132" spans="1:29" ht="15.75" customHeight="1" x14ac:dyDescent="0.2">
      <c r="A132" s="171"/>
      <c r="B132" s="60"/>
      <c r="C132" s="60"/>
      <c r="D132" s="60"/>
      <c r="E132" s="44"/>
      <c r="F132" s="1148"/>
      <c r="G132" s="1148"/>
      <c r="H132" s="1150"/>
      <c r="I132" s="35"/>
      <c r="J132" s="216" t="str">
        <f t="shared" ref="J132:N132" si="238">IF(P132="","",P132/$I132-1)</f>
        <v/>
      </c>
      <c r="K132" s="6" t="str">
        <f t="shared" si="238"/>
        <v/>
      </c>
      <c r="L132" s="6" t="str">
        <f t="shared" si="238"/>
        <v/>
      </c>
      <c r="M132" s="6" t="str">
        <f t="shared" si="238"/>
        <v/>
      </c>
      <c r="N132" s="172" t="str">
        <f t="shared" si="238"/>
        <v/>
      </c>
      <c r="O132" s="1150"/>
      <c r="P132" s="1150"/>
      <c r="Q132" s="1150"/>
      <c r="R132" s="1150"/>
      <c r="S132" s="1150"/>
      <c r="T132" s="1150"/>
      <c r="U132" s="1150"/>
      <c r="V132" s="1150"/>
      <c r="W132" s="1148" t="str">
        <f t="shared" ref="W132:AA132" si="239">IF(P132="","",CEILING(P132*1.015,5))</f>
        <v/>
      </c>
      <c r="X132" s="1148" t="str">
        <f t="shared" si="239"/>
        <v/>
      </c>
      <c r="Y132" s="1148" t="str">
        <f t="shared" si="239"/>
        <v/>
      </c>
      <c r="Z132" s="1148" t="str">
        <f t="shared" si="239"/>
        <v/>
      </c>
      <c r="AA132" s="1148" t="str">
        <f t="shared" si="239"/>
        <v/>
      </c>
      <c r="AB132" s="5"/>
      <c r="AC132" s="5"/>
    </row>
    <row r="133" spans="1:29" ht="15.75" customHeight="1" x14ac:dyDescent="0.2">
      <c r="A133" s="165"/>
      <c r="B133" s="1"/>
      <c r="C133" s="1"/>
      <c r="D133" s="1"/>
      <c r="E133" s="13"/>
      <c r="F133" s="1135"/>
      <c r="G133" s="1135"/>
      <c r="H133" s="1133"/>
      <c r="I133" s="1127"/>
      <c r="J133" s="210" t="str">
        <f t="shared" ref="J133:N133" si="240">IF(P133="","",P133/$I133-1)</f>
        <v/>
      </c>
      <c r="K133" s="3" t="str">
        <f t="shared" si="240"/>
        <v/>
      </c>
      <c r="L133" s="3" t="str">
        <f t="shared" si="240"/>
        <v/>
      </c>
      <c r="M133" s="3" t="str">
        <f t="shared" si="240"/>
        <v/>
      </c>
      <c r="N133" s="167" t="str">
        <f t="shared" si="240"/>
        <v/>
      </c>
      <c r="O133" s="1133"/>
      <c r="P133" s="1133"/>
      <c r="Q133" s="1133"/>
      <c r="R133" s="1133"/>
      <c r="S133" s="1133"/>
      <c r="T133" s="1133"/>
      <c r="U133" s="1133"/>
      <c r="V133" s="1133"/>
      <c r="W133" s="1135" t="str">
        <f t="shared" ref="W133:AA133" si="241">IF(P133="","",CEILING(P133*1.015,5))</f>
        <v/>
      </c>
      <c r="X133" s="1135" t="str">
        <f t="shared" si="241"/>
        <v/>
      </c>
      <c r="Y133" s="1135" t="str">
        <f t="shared" si="241"/>
        <v/>
      </c>
      <c r="Z133" s="1135" t="str">
        <f t="shared" si="241"/>
        <v/>
      </c>
      <c r="AA133" s="1135" t="str">
        <f t="shared" si="241"/>
        <v/>
      </c>
      <c r="AB133" s="1"/>
      <c r="AC133" s="1"/>
    </row>
    <row r="134" spans="1:29" ht="15.75" customHeight="1" x14ac:dyDescent="0.2">
      <c r="A134" s="165"/>
      <c r="B134" s="53"/>
      <c r="C134" s="53"/>
      <c r="D134" s="53"/>
      <c r="E134" s="13"/>
      <c r="F134" s="1135"/>
      <c r="G134" s="1135"/>
      <c r="H134" s="1133"/>
      <c r="I134" s="1127"/>
      <c r="J134" s="210" t="str">
        <f t="shared" ref="J134:N134" si="242">IF(P134="","",P134/$I134-1)</f>
        <v/>
      </c>
      <c r="K134" s="3" t="str">
        <f t="shared" si="242"/>
        <v/>
      </c>
      <c r="L134" s="3" t="str">
        <f t="shared" si="242"/>
        <v/>
      </c>
      <c r="M134" s="3" t="str">
        <f t="shared" si="242"/>
        <v/>
      </c>
      <c r="N134" s="167" t="str">
        <f t="shared" si="242"/>
        <v/>
      </c>
      <c r="O134" s="1133"/>
      <c r="P134" s="1133"/>
      <c r="Q134" s="1133"/>
      <c r="R134" s="1133"/>
      <c r="S134" s="1133"/>
      <c r="T134" s="1133"/>
      <c r="U134" s="1133"/>
      <c r="V134" s="1133"/>
      <c r="W134" s="1135" t="str">
        <f t="shared" ref="W134:AA134" si="243">IF(P134="","",CEILING(P134*1.015,5))</f>
        <v/>
      </c>
      <c r="X134" s="1135" t="str">
        <f t="shared" si="243"/>
        <v/>
      </c>
      <c r="Y134" s="1135" t="str">
        <f t="shared" si="243"/>
        <v/>
      </c>
      <c r="Z134" s="1135" t="str">
        <f t="shared" si="243"/>
        <v/>
      </c>
      <c r="AA134" s="1135" t="str">
        <f t="shared" si="243"/>
        <v/>
      </c>
      <c r="AB134" s="1"/>
      <c r="AC134" s="1"/>
    </row>
    <row r="135" spans="1:29" ht="15.75" customHeight="1" x14ac:dyDescent="0.2">
      <c r="A135" s="165"/>
      <c r="B135" s="53"/>
      <c r="C135" s="53"/>
      <c r="D135" s="53"/>
      <c r="E135" s="13"/>
      <c r="F135" s="1135"/>
      <c r="G135" s="1135"/>
      <c r="H135" s="1133"/>
      <c r="I135" s="1127"/>
      <c r="J135" s="210" t="str">
        <f t="shared" ref="J135:N135" si="244">IF(P135="","",P135/$I135-1)</f>
        <v/>
      </c>
      <c r="K135" s="3" t="str">
        <f t="shared" si="244"/>
        <v/>
      </c>
      <c r="L135" s="3" t="str">
        <f t="shared" si="244"/>
        <v/>
      </c>
      <c r="M135" s="3" t="str">
        <f t="shared" si="244"/>
        <v/>
      </c>
      <c r="N135" s="167" t="str">
        <f t="shared" si="244"/>
        <v/>
      </c>
      <c r="O135" s="1133"/>
      <c r="P135" s="1133"/>
      <c r="Q135" s="1133"/>
      <c r="R135" s="1133"/>
      <c r="S135" s="1133"/>
      <c r="T135" s="1133"/>
      <c r="U135" s="1133"/>
      <c r="V135" s="1133"/>
      <c r="W135" s="1135" t="str">
        <f t="shared" ref="W135:AA135" si="245">IF(P135="","",CEILING(P135*1.015,5))</f>
        <v/>
      </c>
      <c r="X135" s="1135" t="str">
        <f t="shared" si="245"/>
        <v/>
      </c>
      <c r="Y135" s="1135" t="str">
        <f t="shared" si="245"/>
        <v/>
      </c>
      <c r="Z135" s="1135" t="str">
        <f t="shared" si="245"/>
        <v/>
      </c>
      <c r="AA135" s="1135" t="str">
        <f t="shared" si="245"/>
        <v/>
      </c>
      <c r="AB135" s="1"/>
      <c r="AC135" s="1"/>
    </row>
    <row r="136" spans="1:29" ht="15.75" customHeight="1" x14ac:dyDescent="0.2">
      <c r="A136" s="165"/>
      <c r="B136" s="1"/>
      <c r="C136" s="1"/>
      <c r="D136" s="1"/>
      <c r="E136" s="2"/>
      <c r="F136" s="139"/>
      <c r="G136" s="139"/>
      <c r="H136" s="1"/>
      <c r="I136" s="1"/>
      <c r="J136" s="210" t="str">
        <f t="shared" ref="J136:N136" si="246">IF(P136="","",P136/$I136-1)</f>
        <v/>
      </c>
      <c r="K136" s="3" t="str">
        <f t="shared" si="246"/>
        <v/>
      </c>
      <c r="L136" s="3" t="str">
        <f t="shared" si="246"/>
        <v/>
      </c>
      <c r="M136" s="3" t="str">
        <f t="shared" si="246"/>
        <v/>
      </c>
      <c r="N136" s="167" t="str">
        <f t="shared" si="246"/>
        <v/>
      </c>
      <c r="O136" s="1133"/>
      <c r="P136" s="1133"/>
      <c r="Q136" s="1133"/>
      <c r="R136" s="1133"/>
      <c r="S136" s="1133"/>
      <c r="T136" s="1133"/>
      <c r="U136" s="1133"/>
      <c r="V136" s="1133"/>
      <c r="W136" s="1135" t="str">
        <f t="shared" ref="W136:AA136" si="247">IF(P136="","",CEILING(P136*1.015,5))</f>
        <v/>
      </c>
      <c r="X136" s="1135" t="str">
        <f t="shared" si="247"/>
        <v/>
      </c>
      <c r="Y136" s="1135" t="str">
        <f t="shared" si="247"/>
        <v/>
      </c>
      <c r="Z136" s="1135" t="str">
        <f t="shared" si="247"/>
        <v/>
      </c>
      <c r="AA136" s="1135" t="str">
        <f t="shared" si="247"/>
        <v/>
      </c>
      <c r="AB136" s="1"/>
      <c r="AC136" s="1"/>
    </row>
    <row r="137" spans="1:29" ht="15.75" customHeight="1" x14ac:dyDescent="0.2">
      <c r="A137" s="171"/>
      <c r="B137" s="60"/>
      <c r="C137" s="60"/>
      <c r="D137" s="60"/>
      <c r="E137" s="145"/>
      <c r="F137" s="1153"/>
      <c r="G137" s="1153"/>
      <c r="H137" s="1150"/>
      <c r="I137" s="35"/>
      <c r="J137" s="216" t="str">
        <f t="shared" ref="J137:N137" si="248">IF(P137="","",P137/$I137-1)</f>
        <v/>
      </c>
      <c r="K137" s="6" t="str">
        <f t="shared" si="248"/>
        <v/>
      </c>
      <c r="L137" s="6" t="str">
        <f t="shared" si="248"/>
        <v/>
      </c>
      <c r="M137" s="6" t="str">
        <f t="shared" si="248"/>
        <v/>
      </c>
      <c r="N137" s="172" t="str">
        <f t="shared" si="248"/>
        <v/>
      </c>
      <c r="O137" s="1150"/>
      <c r="P137" s="1150"/>
      <c r="Q137" s="1150"/>
      <c r="R137" s="1150"/>
      <c r="S137" s="35"/>
      <c r="T137" s="35"/>
      <c r="U137" s="1150"/>
      <c r="V137" s="1150"/>
      <c r="W137" s="1148" t="str">
        <f t="shared" ref="W137:AA137" si="249">IF(P137="","",CEILING(P137*1.015,5))</f>
        <v/>
      </c>
      <c r="X137" s="1148" t="str">
        <f t="shared" si="249"/>
        <v/>
      </c>
      <c r="Y137" s="1148" t="str">
        <f t="shared" si="249"/>
        <v/>
      </c>
      <c r="Z137" s="1148" t="str">
        <f t="shared" si="249"/>
        <v/>
      </c>
      <c r="AA137" s="1148" t="str">
        <f t="shared" si="249"/>
        <v/>
      </c>
      <c r="AB137" s="5"/>
      <c r="AC137" s="5"/>
    </row>
    <row r="138" spans="1:29" ht="15.75" customHeight="1" x14ac:dyDescent="0.2">
      <c r="A138" s="175"/>
      <c r="B138" s="59"/>
      <c r="C138" s="59"/>
      <c r="D138" s="59"/>
      <c r="E138" s="146"/>
      <c r="F138" s="1146"/>
      <c r="G138" s="1146"/>
      <c r="H138" s="1130"/>
      <c r="I138" s="17"/>
      <c r="J138" s="213" t="str">
        <f t="shared" ref="J138:N138" si="250">IF(P138="","",P138/$I138-1)</f>
        <v/>
      </c>
      <c r="K138" s="9" t="str">
        <f t="shared" si="250"/>
        <v/>
      </c>
      <c r="L138" s="9" t="str">
        <f t="shared" si="250"/>
        <v/>
      </c>
      <c r="M138" s="9" t="str">
        <f t="shared" si="250"/>
        <v/>
      </c>
      <c r="N138" s="177" t="str">
        <f t="shared" si="250"/>
        <v/>
      </c>
      <c r="O138" s="1130"/>
      <c r="P138" s="1130"/>
      <c r="Q138" s="1130"/>
      <c r="R138" s="1130"/>
      <c r="S138" s="17"/>
      <c r="T138" s="17"/>
      <c r="U138" s="1130"/>
      <c r="V138" s="1130"/>
      <c r="W138" s="1131" t="str">
        <f t="shared" ref="W138:AA138" si="251">IF(P138="","",CEILING(P138*1.015,5))</f>
        <v/>
      </c>
      <c r="X138" s="1131" t="str">
        <f t="shared" si="251"/>
        <v/>
      </c>
      <c r="Y138" s="1131" t="str">
        <f t="shared" si="251"/>
        <v/>
      </c>
      <c r="Z138" s="1131" t="str">
        <f t="shared" si="251"/>
        <v/>
      </c>
      <c r="AA138" s="1131" t="str">
        <f t="shared" si="251"/>
        <v/>
      </c>
      <c r="AB138" s="8"/>
      <c r="AC138" s="8"/>
    </row>
    <row r="139" spans="1:29" ht="15.75" customHeight="1" x14ac:dyDescent="0.2">
      <c r="A139" s="288"/>
      <c r="B139" s="340"/>
      <c r="C139" s="340"/>
      <c r="D139" s="340"/>
      <c r="E139" s="574"/>
      <c r="F139" s="575"/>
      <c r="G139" s="575"/>
      <c r="H139" s="244"/>
      <c r="I139" s="341"/>
      <c r="J139" s="342" t="str">
        <f t="shared" ref="J139:N139" si="252">IF(P139="","",P139/$I139-1)</f>
        <v/>
      </c>
      <c r="K139" s="343" t="str">
        <f t="shared" si="252"/>
        <v/>
      </c>
      <c r="L139" s="343" t="str">
        <f t="shared" si="252"/>
        <v/>
      </c>
      <c r="M139" s="343" t="str">
        <f t="shared" si="252"/>
        <v/>
      </c>
      <c r="N139" s="344" t="str">
        <f t="shared" si="252"/>
        <v/>
      </c>
      <c r="O139" s="1130"/>
      <c r="P139" s="1130"/>
      <c r="Q139" s="1130"/>
      <c r="R139" s="1130"/>
      <c r="S139" s="1130"/>
      <c r="T139" s="1130"/>
      <c r="U139" s="124"/>
      <c r="V139" s="124"/>
      <c r="W139" s="1131" t="str">
        <f t="shared" ref="W139:AA139" si="253">IF(P139="","",CEILING(P139*1.015,5))</f>
        <v/>
      </c>
      <c r="X139" s="1131" t="str">
        <f t="shared" si="253"/>
        <v/>
      </c>
      <c r="Y139" s="1131" t="str">
        <f t="shared" si="253"/>
        <v/>
      </c>
      <c r="Z139" s="1131" t="str">
        <f t="shared" si="253"/>
        <v/>
      </c>
      <c r="AA139" s="1131" t="str">
        <f t="shared" si="253"/>
        <v/>
      </c>
      <c r="AB139" s="8"/>
      <c r="AC139" s="8"/>
    </row>
    <row r="140" spans="1:29" ht="15.75" customHeight="1" x14ac:dyDescent="0.2">
      <c r="A140" s="1"/>
      <c r="B140" s="1"/>
      <c r="C140" s="1"/>
      <c r="D140" s="1"/>
      <c r="E140" s="2"/>
      <c r="F140" s="139"/>
      <c r="G140" s="13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135" t="str">
        <f>IF(T140="","",CEILING(T140*1.02,5))</f>
        <v/>
      </c>
      <c r="AB140" s="1"/>
      <c r="AC140" s="1"/>
    </row>
    <row r="141" spans="1:29" ht="15.75" customHeight="1" x14ac:dyDescent="0.2">
      <c r="A141" s="1"/>
      <c r="B141" s="1"/>
      <c r="C141" s="1"/>
      <c r="D141" s="1"/>
      <c r="E141" s="2"/>
      <c r="F141" s="139"/>
      <c r="G141" s="13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5.75" customHeight="1" x14ac:dyDescent="0.2">
      <c r="A142" s="1"/>
      <c r="B142" s="1"/>
      <c r="C142" s="1"/>
      <c r="D142" s="1"/>
      <c r="E142" s="2"/>
      <c r="F142" s="139"/>
      <c r="G142" s="13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5.75" customHeight="1" x14ac:dyDescent="0.2">
      <c r="A143" s="1"/>
      <c r="B143" s="1"/>
      <c r="C143" s="1"/>
      <c r="D143" s="1"/>
      <c r="E143" s="2"/>
      <c r="F143" s="139"/>
      <c r="G143" s="13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5.75" customHeight="1" x14ac:dyDescent="0.2">
      <c r="A144" s="1"/>
      <c r="B144" s="1"/>
      <c r="C144" s="1"/>
      <c r="D144" s="1"/>
      <c r="E144" s="2"/>
      <c r="F144" s="139"/>
      <c r="G144" s="13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5.75" customHeight="1" x14ac:dyDescent="0.2">
      <c r="A145" s="1"/>
      <c r="B145" s="1"/>
      <c r="C145" s="1"/>
      <c r="D145" s="1"/>
      <c r="E145" s="2"/>
      <c r="F145" s="139"/>
      <c r="G145" s="13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5.75" customHeight="1" x14ac:dyDescent="0.2">
      <c r="A146" s="1"/>
      <c r="B146" s="1"/>
      <c r="C146" s="1"/>
      <c r="D146" s="1"/>
      <c r="E146" s="2"/>
      <c r="F146" s="139"/>
      <c r="G146" s="13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5.75" customHeight="1" x14ac:dyDescent="0.2">
      <c r="A147" s="1"/>
      <c r="B147" s="1"/>
      <c r="C147" s="1"/>
      <c r="D147" s="1"/>
      <c r="E147" s="2"/>
      <c r="F147" s="139"/>
      <c r="G147" s="13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5.75" customHeight="1" x14ac:dyDescent="0.2">
      <c r="A148" s="1"/>
      <c r="B148" s="1"/>
      <c r="C148" s="1"/>
      <c r="D148" s="1"/>
      <c r="E148" s="2"/>
      <c r="F148" s="139"/>
      <c r="G148" s="13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5.75" customHeight="1" x14ac:dyDescent="0.2">
      <c r="A149" s="1"/>
      <c r="B149" s="1"/>
      <c r="C149" s="1"/>
      <c r="D149" s="1"/>
      <c r="E149" s="2"/>
      <c r="F149" s="139"/>
      <c r="G149" s="13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5.75" customHeight="1" x14ac:dyDescent="0.2">
      <c r="A150" s="1"/>
      <c r="B150" s="1"/>
      <c r="C150" s="1"/>
      <c r="D150" s="1"/>
      <c r="E150" s="2"/>
      <c r="F150" s="139"/>
      <c r="G150" s="13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5.75" customHeight="1" x14ac:dyDescent="0.2">
      <c r="A151" s="1"/>
      <c r="B151" s="1"/>
      <c r="C151" s="1"/>
      <c r="D151" s="1"/>
      <c r="E151" s="29"/>
      <c r="F151" s="147"/>
      <c r="G151" s="147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5.75" customHeight="1" x14ac:dyDescent="0.2">
      <c r="A152" s="1"/>
      <c r="B152" s="1"/>
      <c r="C152" s="1"/>
      <c r="D152" s="1"/>
      <c r="E152" s="29"/>
      <c r="F152" s="147"/>
      <c r="G152" s="147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5.75" customHeight="1" x14ac:dyDescent="0.2">
      <c r="A153" s="1"/>
      <c r="B153" s="1"/>
      <c r="C153" s="1"/>
      <c r="D153" s="1"/>
      <c r="E153" s="29"/>
      <c r="F153" s="147"/>
      <c r="G153" s="147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5.75" customHeight="1" x14ac:dyDescent="0.2">
      <c r="A154" s="1"/>
      <c r="B154" s="1"/>
      <c r="C154" s="1"/>
      <c r="D154" s="1"/>
      <c r="E154" s="29"/>
      <c r="F154" s="147"/>
      <c r="G154" s="147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5.75" customHeight="1" x14ac:dyDescent="0.2">
      <c r="A155" s="1"/>
      <c r="B155" s="1"/>
      <c r="C155" s="1"/>
      <c r="D155" s="1"/>
      <c r="E155" s="30"/>
      <c r="F155" s="147"/>
      <c r="G155" s="147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5.75" customHeight="1" x14ac:dyDescent="0.2">
      <c r="A156" s="1"/>
      <c r="B156" s="1"/>
      <c r="C156" s="1"/>
      <c r="D156" s="1"/>
      <c r="E156" s="30"/>
      <c r="F156" s="147"/>
      <c r="G156" s="147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5.75" customHeight="1" x14ac:dyDescent="0.2">
      <c r="A157" s="1"/>
      <c r="B157" s="1"/>
      <c r="C157" s="1"/>
      <c r="D157" s="1"/>
      <c r="E157" s="30"/>
      <c r="F157" s="147"/>
      <c r="G157" s="147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5.75" customHeight="1" x14ac:dyDescent="0.2">
      <c r="A158" s="1"/>
      <c r="B158" s="1"/>
      <c r="C158" s="1"/>
      <c r="D158" s="1"/>
      <c r="E158" s="30"/>
      <c r="F158" s="147"/>
      <c r="G158" s="147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5.75" customHeight="1" x14ac:dyDescent="0.2">
      <c r="A159" s="1"/>
      <c r="B159" s="1"/>
      <c r="C159" s="1"/>
      <c r="D159" s="1"/>
      <c r="E159" s="1133"/>
      <c r="F159" s="1135"/>
      <c r="G159" s="1135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5.75" customHeight="1" x14ac:dyDescent="0.2">
      <c r="A160" s="1"/>
      <c r="B160" s="1"/>
      <c r="C160" s="1"/>
      <c r="D160" s="1"/>
      <c r="E160" s="30"/>
      <c r="F160" s="147"/>
      <c r="G160" s="147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5.75" customHeight="1" x14ac:dyDescent="0.2">
      <c r="A161" s="1"/>
      <c r="B161" s="1"/>
      <c r="C161" s="1"/>
      <c r="D161" s="1"/>
      <c r="E161" s="1133"/>
      <c r="F161" s="1135"/>
      <c r="G161" s="1135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5.75" customHeight="1" x14ac:dyDescent="0.2">
      <c r="A162" s="1"/>
      <c r="B162" s="1"/>
      <c r="C162" s="1"/>
      <c r="D162" s="1"/>
      <c r="E162" s="30"/>
      <c r="F162" s="147"/>
      <c r="G162" s="147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5.75" customHeight="1" x14ac:dyDescent="0.2">
      <c r="A163" s="1"/>
      <c r="B163" s="1"/>
      <c r="C163" s="1"/>
      <c r="D163" s="1"/>
      <c r="E163" s="1133"/>
      <c r="F163" s="1135"/>
      <c r="G163" s="1135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5.75" customHeight="1" x14ac:dyDescent="0.2">
      <c r="A164" s="1"/>
      <c r="B164" s="1"/>
      <c r="C164" s="1"/>
      <c r="D164" s="1"/>
      <c r="E164" s="1133"/>
      <c r="F164" s="1135"/>
      <c r="G164" s="1135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5.75" customHeight="1" x14ac:dyDescent="0.2">
      <c r="A165" s="1"/>
      <c r="B165" s="1"/>
      <c r="C165" s="1"/>
      <c r="D165" s="1"/>
      <c r="E165" s="30"/>
      <c r="F165" s="147"/>
      <c r="G165" s="147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5.75" customHeight="1" x14ac:dyDescent="0.2">
      <c r="A166" s="1"/>
      <c r="B166" s="1"/>
      <c r="C166" s="1"/>
      <c r="D166" s="1"/>
      <c r="E166" s="30"/>
      <c r="F166" s="147"/>
      <c r="G166" s="147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5.75" customHeight="1" x14ac:dyDescent="0.2">
      <c r="A167" s="1"/>
      <c r="B167" s="1"/>
      <c r="C167" s="1"/>
      <c r="D167" s="1"/>
      <c r="E167" s="30"/>
      <c r="F167" s="147"/>
      <c r="G167" s="147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5.75" customHeight="1" x14ac:dyDescent="0.2">
      <c r="A168" s="1"/>
      <c r="B168" s="1"/>
      <c r="C168" s="1"/>
      <c r="D168" s="1"/>
      <c r="E168" s="30"/>
      <c r="F168" s="147"/>
      <c r="G168" s="147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5.75" customHeight="1" x14ac:dyDescent="0.2">
      <c r="A169" s="1"/>
      <c r="B169" s="1"/>
      <c r="C169" s="1"/>
      <c r="D169" s="1"/>
      <c r="E169" s="30"/>
      <c r="F169" s="147"/>
      <c r="G169" s="147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5.75" customHeight="1" x14ac:dyDescent="0.2">
      <c r="A170" s="1"/>
      <c r="B170" s="1"/>
      <c r="C170" s="1"/>
      <c r="D170" s="1"/>
      <c r="E170" s="30"/>
      <c r="F170" s="147"/>
      <c r="G170" s="147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5.75" customHeight="1" x14ac:dyDescent="0.2">
      <c r="A171" s="1"/>
      <c r="B171" s="1"/>
      <c r="C171" s="1"/>
      <c r="D171" s="1"/>
      <c r="E171" s="30"/>
      <c r="F171" s="147"/>
      <c r="G171" s="147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5.75" customHeight="1" x14ac:dyDescent="0.2">
      <c r="A172" s="1"/>
      <c r="B172" s="1"/>
      <c r="C172" s="1"/>
      <c r="D172" s="1"/>
      <c r="E172" s="1133"/>
      <c r="F172" s="1135"/>
      <c r="G172" s="1135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5.75" customHeight="1" x14ac:dyDescent="0.2">
      <c r="A173" s="1"/>
      <c r="B173" s="1"/>
      <c r="C173" s="1"/>
      <c r="D173" s="1"/>
      <c r="E173" s="1133"/>
      <c r="F173" s="1135"/>
      <c r="G173" s="1135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5.75" customHeight="1" x14ac:dyDescent="0.2">
      <c r="A174" s="1"/>
      <c r="B174" s="1"/>
      <c r="C174" s="1"/>
      <c r="D174" s="1"/>
      <c r="E174" s="1133"/>
      <c r="F174" s="1135"/>
      <c r="G174" s="1135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5.75" customHeight="1" x14ac:dyDescent="0.2">
      <c r="A175" s="1"/>
      <c r="B175" s="1"/>
      <c r="C175" s="1"/>
      <c r="D175" s="1"/>
      <c r="E175" s="1133"/>
      <c r="F175" s="1135"/>
      <c r="G175" s="1135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5.75" customHeight="1" x14ac:dyDescent="0.2">
      <c r="A176" s="1"/>
      <c r="B176" s="1"/>
      <c r="C176" s="1"/>
      <c r="D176" s="1"/>
      <c r="E176" s="1133"/>
      <c r="F176" s="1135"/>
      <c r="G176" s="1135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5.75" customHeight="1" x14ac:dyDescent="0.2">
      <c r="A177" s="1"/>
      <c r="B177" s="1"/>
      <c r="C177" s="1"/>
      <c r="D177" s="1"/>
      <c r="E177" s="1133"/>
      <c r="F177" s="1135"/>
      <c r="G177" s="1135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5.75" customHeight="1" x14ac:dyDescent="0.2">
      <c r="A178" s="1"/>
      <c r="B178" s="1"/>
      <c r="C178" s="1"/>
      <c r="D178" s="1"/>
      <c r="E178" s="1133"/>
      <c r="F178" s="1135"/>
      <c r="G178" s="1135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5.75" customHeight="1" x14ac:dyDescent="0.2">
      <c r="A179" s="1"/>
      <c r="B179" s="1"/>
      <c r="C179" s="1"/>
      <c r="D179" s="1"/>
      <c r="E179" s="1133"/>
      <c r="F179" s="1135"/>
      <c r="G179" s="1135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5.75" customHeight="1" x14ac:dyDescent="0.2">
      <c r="A180" s="1"/>
      <c r="B180" s="1"/>
      <c r="C180" s="1"/>
      <c r="D180" s="1"/>
      <c r="E180" s="1133"/>
      <c r="F180" s="1135"/>
      <c r="G180" s="1135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5.75" customHeight="1" x14ac:dyDescent="0.2">
      <c r="A181" s="1"/>
      <c r="B181" s="1"/>
      <c r="C181" s="1"/>
      <c r="D181" s="1"/>
      <c r="E181" s="1133"/>
      <c r="F181" s="1135"/>
      <c r="G181" s="1135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5.75" customHeight="1" x14ac:dyDescent="0.2">
      <c r="A182" s="1"/>
      <c r="B182" s="1"/>
      <c r="C182" s="1"/>
      <c r="D182" s="1"/>
      <c r="E182" s="1133"/>
      <c r="F182" s="1135"/>
      <c r="G182" s="1135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5.75" customHeight="1" x14ac:dyDescent="0.2">
      <c r="A183" s="1"/>
      <c r="B183" s="1"/>
      <c r="C183" s="1"/>
      <c r="D183" s="1"/>
      <c r="E183" s="1133"/>
      <c r="F183" s="1135"/>
      <c r="G183" s="1135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5.75" customHeight="1" x14ac:dyDescent="0.2">
      <c r="A184" s="1"/>
      <c r="B184" s="1"/>
      <c r="C184" s="1"/>
      <c r="D184" s="1"/>
      <c r="E184" s="1133"/>
      <c r="F184" s="1135"/>
      <c r="G184" s="1135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5.75" customHeight="1" x14ac:dyDescent="0.2">
      <c r="A185" s="1"/>
      <c r="B185" s="1"/>
      <c r="C185" s="1"/>
      <c r="D185" s="1"/>
      <c r="E185" s="1133"/>
      <c r="F185" s="1135"/>
      <c r="G185" s="1135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5.75" customHeight="1" x14ac:dyDescent="0.2">
      <c r="A186" s="1"/>
      <c r="B186" s="1"/>
      <c r="C186" s="1"/>
      <c r="D186" s="1"/>
      <c r="E186" s="1133"/>
      <c r="F186" s="1135"/>
      <c r="G186" s="1135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5.75" customHeight="1" x14ac:dyDescent="0.2">
      <c r="A187" s="1"/>
      <c r="B187" s="1"/>
      <c r="C187" s="1"/>
      <c r="D187" s="1"/>
      <c r="E187" s="1133"/>
      <c r="F187" s="1135"/>
      <c r="G187" s="1135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5.75" customHeight="1" x14ac:dyDescent="0.2">
      <c r="A188" s="1"/>
      <c r="B188" s="1"/>
      <c r="C188" s="1"/>
      <c r="D188" s="1"/>
      <c r="E188" s="1133"/>
      <c r="F188" s="1135"/>
      <c r="G188" s="1135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5.75" customHeight="1" x14ac:dyDescent="0.2">
      <c r="A189" s="1"/>
      <c r="B189" s="1"/>
      <c r="C189" s="1"/>
      <c r="D189" s="1"/>
      <c r="E189" s="1133"/>
      <c r="F189" s="1135"/>
      <c r="G189" s="1135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5.75" customHeight="1" x14ac:dyDescent="0.2">
      <c r="A190" s="1"/>
      <c r="B190" s="1"/>
      <c r="C190" s="1"/>
      <c r="D190" s="1"/>
      <c r="E190" s="1133"/>
      <c r="F190" s="1135"/>
      <c r="G190" s="1135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5.75" customHeight="1" x14ac:dyDescent="0.2">
      <c r="A191" s="1"/>
      <c r="B191" s="1"/>
      <c r="C191" s="1"/>
      <c r="D191" s="1"/>
      <c r="E191" s="1133"/>
      <c r="F191" s="1135"/>
      <c r="G191" s="1135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5.75" customHeight="1" x14ac:dyDescent="0.2">
      <c r="A192" s="1"/>
      <c r="B192" s="1"/>
      <c r="C192" s="1"/>
      <c r="D192" s="1"/>
      <c r="E192" s="1133"/>
      <c r="F192" s="1135"/>
      <c r="G192" s="1135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5.75" customHeight="1" x14ac:dyDescent="0.2">
      <c r="A193" s="1"/>
      <c r="B193" s="1"/>
      <c r="C193" s="1"/>
      <c r="D193" s="1"/>
      <c r="E193" s="1133"/>
      <c r="F193" s="1135"/>
      <c r="G193" s="1135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5.75" customHeight="1" x14ac:dyDescent="0.2">
      <c r="A194" s="1"/>
      <c r="B194" s="1"/>
      <c r="C194" s="1"/>
      <c r="D194" s="1"/>
      <c r="E194" s="1133"/>
      <c r="F194" s="1135"/>
      <c r="G194" s="1135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5.75" customHeight="1" x14ac:dyDescent="0.2">
      <c r="A195" s="1"/>
      <c r="B195" s="1"/>
      <c r="C195" s="1"/>
      <c r="D195" s="1"/>
      <c r="E195" s="1133"/>
      <c r="F195" s="1135"/>
      <c r="G195" s="1135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5.75" customHeight="1" x14ac:dyDescent="0.2">
      <c r="A196" s="1"/>
      <c r="B196" s="1"/>
      <c r="C196" s="1"/>
      <c r="D196" s="1"/>
      <c r="E196" s="1133"/>
      <c r="F196" s="1135"/>
      <c r="G196" s="1135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5.75" customHeight="1" x14ac:dyDescent="0.2">
      <c r="A197" s="1"/>
      <c r="B197" s="1"/>
      <c r="C197" s="1"/>
      <c r="D197" s="1"/>
      <c r="E197" s="1133"/>
      <c r="F197" s="1135"/>
      <c r="G197" s="1135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5.75" customHeight="1" x14ac:dyDescent="0.2">
      <c r="A198" s="1"/>
      <c r="B198" s="1"/>
      <c r="C198" s="1"/>
      <c r="D198" s="1"/>
      <c r="E198" s="1133"/>
      <c r="F198" s="1135"/>
      <c r="G198" s="1135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5.75" customHeight="1" x14ac:dyDescent="0.2">
      <c r="A199" s="1"/>
      <c r="B199" s="1"/>
      <c r="C199" s="1"/>
      <c r="D199" s="1"/>
      <c r="E199" s="1133"/>
      <c r="F199" s="1135"/>
      <c r="G199" s="1135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5.75" customHeight="1" x14ac:dyDescent="0.2">
      <c r="A200" s="1"/>
      <c r="B200" s="1"/>
      <c r="C200" s="1"/>
      <c r="D200" s="1"/>
      <c r="E200" s="1133"/>
      <c r="F200" s="1135"/>
      <c r="G200" s="1135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5.75" customHeight="1" x14ac:dyDescent="0.2">
      <c r="A201" s="1"/>
      <c r="B201" s="1"/>
      <c r="C201" s="1"/>
      <c r="D201" s="1"/>
      <c r="E201" s="1133"/>
      <c r="F201" s="1135"/>
      <c r="G201" s="1135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5.75" customHeight="1" x14ac:dyDescent="0.2">
      <c r="A202" s="1"/>
      <c r="B202" s="1"/>
      <c r="C202" s="1"/>
      <c r="D202" s="1"/>
      <c r="E202" s="1133"/>
      <c r="F202" s="1135"/>
      <c r="G202" s="1135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5.75" customHeight="1" x14ac:dyDescent="0.2">
      <c r="A203" s="1"/>
      <c r="B203" s="1"/>
      <c r="C203" s="1"/>
      <c r="D203" s="1"/>
      <c r="E203" s="1133"/>
      <c r="F203" s="1135"/>
      <c r="G203" s="1135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5.75" customHeight="1" x14ac:dyDescent="0.2">
      <c r="A204" s="1"/>
      <c r="B204" s="1"/>
      <c r="C204" s="1"/>
      <c r="D204" s="1"/>
      <c r="E204" s="1133"/>
      <c r="F204" s="1135"/>
      <c r="G204" s="1135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5.75" customHeight="1" x14ac:dyDescent="0.2">
      <c r="A205" s="1"/>
      <c r="B205" s="1"/>
      <c r="C205" s="1"/>
      <c r="D205" s="1"/>
      <c r="E205" s="1133"/>
      <c r="F205" s="1135"/>
      <c r="G205" s="1135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5.75" customHeight="1" x14ac:dyDescent="0.2">
      <c r="A206" s="1"/>
      <c r="B206" s="1"/>
      <c r="C206" s="1"/>
      <c r="D206" s="1"/>
      <c r="E206" s="1133"/>
      <c r="F206" s="1135"/>
      <c r="G206" s="1135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5.75" customHeight="1" x14ac:dyDescent="0.2">
      <c r="A207" s="1"/>
      <c r="B207" s="1"/>
      <c r="C207" s="1"/>
      <c r="D207" s="1"/>
      <c r="E207" s="1133"/>
      <c r="F207" s="1135"/>
      <c r="G207" s="1135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5.75" customHeight="1" x14ac:dyDescent="0.2">
      <c r="A208" s="1"/>
      <c r="B208" s="1"/>
      <c r="C208" s="1"/>
      <c r="D208" s="1"/>
      <c r="E208" s="1133"/>
      <c r="F208" s="1135"/>
      <c r="G208" s="1135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5.75" customHeight="1" x14ac:dyDescent="0.2">
      <c r="A209" s="1"/>
      <c r="B209" s="1"/>
      <c r="C209" s="1"/>
      <c r="D209" s="1"/>
      <c r="E209" s="1133"/>
      <c r="F209" s="1135"/>
      <c r="G209" s="1135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5.75" customHeight="1" x14ac:dyDescent="0.2">
      <c r="A210" s="1"/>
      <c r="B210" s="1"/>
      <c r="C210" s="1"/>
      <c r="D210" s="1"/>
      <c r="E210" s="1133"/>
      <c r="F210" s="1135"/>
      <c r="G210" s="1135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5.75" customHeight="1" x14ac:dyDescent="0.2">
      <c r="A211" s="1"/>
      <c r="B211" s="1"/>
      <c r="C211" s="1"/>
      <c r="D211" s="1"/>
      <c r="E211" s="1133"/>
      <c r="F211" s="1135"/>
      <c r="G211" s="1135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5.75" customHeight="1" x14ac:dyDescent="0.2">
      <c r="A212" s="1"/>
      <c r="B212" s="1"/>
      <c r="C212" s="1"/>
      <c r="D212" s="1"/>
      <c r="E212" s="1133"/>
      <c r="F212" s="1135"/>
      <c r="G212" s="1135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5.75" customHeight="1" x14ac:dyDescent="0.2">
      <c r="A213" s="1"/>
      <c r="B213" s="1"/>
      <c r="C213" s="1"/>
      <c r="D213" s="1"/>
      <c r="E213" s="1133"/>
      <c r="F213" s="1135"/>
      <c r="G213" s="1135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5.75" customHeight="1" x14ac:dyDescent="0.2">
      <c r="A214" s="1"/>
      <c r="B214" s="1"/>
      <c r="C214" s="1"/>
      <c r="D214" s="1"/>
      <c r="E214" s="1133"/>
      <c r="F214" s="1135"/>
      <c r="G214" s="1135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5.75" customHeight="1" x14ac:dyDescent="0.2">
      <c r="A215" s="1"/>
      <c r="B215" s="1"/>
      <c r="C215" s="1"/>
      <c r="D215" s="1"/>
      <c r="E215" s="1133"/>
      <c r="F215" s="1135"/>
      <c r="G215" s="1135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5.75" customHeight="1" x14ac:dyDescent="0.2">
      <c r="A216" s="1"/>
      <c r="B216" s="1"/>
      <c r="C216" s="1"/>
      <c r="D216" s="1"/>
      <c r="E216" s="1133"/>
      <c r="F216" s="1135"/>
      <c r="G216" s="1135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5.75" customHeight="1" x14ac:dyDescent="0.2">
      <c r="A217" s="1"/>
      <c r="B217" s="1"/>
      <c r="C217" s="1"/>
      <c r="D217" s="1"/>
      <c r="E217" s="1133"/>
      <c r="F217" s="1135"/>
      <c r="G217" s="1135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5.75" customHeight="1" x14ac:dyDescent="0.2">
      <c r="A218" s="1"/>
      <c r="B218" s="1"/>
      <c r="C218" s="1"/>
      <c r="D218" s="1"/>
      <c r="E218" s="1133"/>
      <c r="F218" s="1135"/>
      <c r="G218" s="1135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5.75" customHeight="1" x14ac:dyDescent="0.2">
      <c r="A219" s="1"/>
      <c r="B219" s="1"/>
      <c r="C219" s="1"/>
      <c r="D219" s="1"/>
      <c r="E219" s="1133"/>
      <c r="F219" s="1135"/>
      <c r="G219" s="1135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5.75" customHeight="1" x14ac:dyDescent="0.2">
      <c r="A220" s="1"/>
      <c r="B220" s="1"/>
      <c r="C220" s="1"/>
      <c r="D220" s="1"/>
      <c r="E220" s="1133"/>
      <c r="F220" s="1135"/>
      <c r="G220" s="1135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5.75" customHeight="1" x14ac:dyDescent="0.2">
      <c r="A221" s="1"/>
      <c r="B221" s="1"/>
      <c r="C221" s="1"/>
      <c r="D221" s="1"/>
      <c r="E221" s="1133"/>
      <c r="F221" s="1135"/>
      <c r="G221" s="1135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5.75" customHeight="1" x14ac:dyDescent="0.2">
      <c r="A222" s="1"/>
      <c r="B222" s="1"/>
      <c r="C222" s="1"/>
      <c r="D222" s="1"/>
      <c r="E222" s="1133"/>
      <c r="F222" s="1135"/>
      <c r="G222" s="1135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5.75" customHeight="1" x14ac:dyDescent="0.2">
      <c r="A223" s="1"/>
      <c r="B223" s="1"/>
      <c r="C223" s="1"/>
      <c r="D223" s="1"/>
      <c r="E223" s="1133"/>
      <c r="F223" s="1135"/>
      <c r="G223" s="1135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5.75" customHeight="1" x14ac:dyDescent="0.2">
      <c r="A224" s="1"/>
      <c r="B224" s="1"/>
      <c r="C224" s="1"/>
      <c r="D224" s="1"/>
      <c r="E224" s="1133"/>
      <c r="F224" s="1135"/>
      <c r="G224" s="1135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5.75" customHeight="1" x14ac:dyDescent="0.2">
      <c r="A225" s="1"/>
      <c r="B225" s="1"/>
      <c r="C225" s="1"/>
      <c r="D225" s="1"/>
      <c r="E225" s="1133"/>
      <c r="F225" s="1135"/>
      <c r="G225" s="1135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5.75" customHeight="1" x14ac:dyDescent="0.2">
      <c r="A226" s="1"/>
      <c r="B226" s="1"/>
      <c r="C226" s="1"/>
      <c r="D226" s="1"/>
      <c r="E226" s="1133"/>
      <c r="F226" s="1135"/>
      <c r="G226" s="1135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5.75" customHeight="1" x14ac:dyDescent="0.2">
      <c r="A227" s="1"/>
      <c r="B227" s="1"/>
      <c r="C227" s="1"/>
      <c r="D227" s="1"/>
      <c r="E227" s="1133"/>
      <c r="F227" s="1135"/>
      <c r="G227" s="1135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5.75" customHeight="1" x14ac:dyDescent="0.2">
      <c r="A228" s="1"/>
      <c r="B228" s="1"/>
      <c r="C228" s="1"/>
      <c r="D228" s="1"/>
      <c r="E228" s="1133"/>
      <c r="F228" s="1135"/>
      <c r="G228" s="1135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5.75" customHeight="1" x14ac:dyDescent="0.2">
      <c r="A229" s="1"/>
      <c r="B229" s="1"/>
      <c r="C229" s="1"/>
      <c r="D229" s="1"/>
      <c r="E229" s="1133"/>
      <c r="F229" s="1135"/>
      <c r="G229" s="1135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5.75" customHeight="1" x14ac:dyDescent="0.2">
      <c r="A230" s="1"/>
      <c r="B230" s="1"/>
      <c r="C230" s="1"/>
      <c r="D230" s="1"/>
      <c r="E230" s="1133"/>
      <c r="F230" s="1135"/>
      <c r="G230" s="1135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5.75" customHeight="1" x14ac:dyDescent="0.2">
      <c r="A231" s="1"/>
      <c r="B231" s="1"/>
      <c r="C231" s="1"/>
      <c r="D231" s="1"/>
      <c r="E231" s="1133"/>
      <c r="F231" s="1135"/>
      <c r="G231" s="1135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5.75" customHeight="1" x14ac:dyDescent="0.2">
      <c r="A232" s="1"/>
      <c r="B232" s="1"/>
      <c r="C232" s="1"/>
      <c r="D232" s="1"/>
      <c r="E232" s="1133"/>
      <c r="F232" s="1135"/>
      <c r="G232" s="1135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5.75" customHeight="1" x14ac:dyDescent="0.2">
      <c r="A233" s="1"/>
      <c r="B233" s="1"/>
      <c r="C233" s="1"/>
      <c r="D233" s="1"/>
      <c r="E233" s="1133"/>
      <c r="F233" s="1135"/>
      <c r="G233" s="1135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5.75" customHeight="1" x14ac:dyDescent="0.2">
      <c r="A234" s="1"/>
      <c r="B234" s="1"/>
      <c r="C234" s="1"/>
      <c r="D234" s="1"/>
      <c r="E234" s="1133"/>
      <c r="F234" s="1135"/>
      <c r="G234" s="1135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5.75" customHeight="1" x14ac:dyDescent="0.2">
      <c r="A235" s="1"/>
      <c r="B235" s="1"/>
      <c r="C235" s="1"/>
      <c r="D235" s="1"/>
      <c r="E235" s="1133"/>
      <c r="F235" s="1135"/>
      <c r="G235" s="1135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5.75" customHeight="1" x14ac:dyDescent="0.2">
      <c r="A236" s="1"/>
      <c r="B236" s="1"/>
      <c r="C236" s="1"/>
      <c r="D236" s="1"/>
      <c r="E236" s="1133"/>
      <c r="F236" s="1135"/>
      <c r="G236" s="1135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5.75" customHeight="1" x14ac:dyDescent="0.2">
      <c r="A237" s="1"/>
      <c r="B237" s="1"/>
      <c r="C237" s="1"/>
      <c r="D237" s="1"/>
      <c r="E237" s="1133"/>
      <c r="F237" s="1135"/>
      <c r="G237" s="1135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5.75" customHeight="1" x14ac:dyDescent="0.2">
      <c r="A238" s="1"/>
      <c r="B238" s="1"/>
      <c r="C238" s="1"/>
      <c r="D238" s="1"/>
      <c r="E238" s="1133"/>
      <c r="F238" s="1135"/>
      <c r="G238" s="1135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5.75" customHeight="1" x14ac:dyDescent="0.2">
      <c r="A239" s="1"/>
      <c r="B239" s="1"/>
      <c r="C239" s="1"/>
      <c r="D239" s="1"/>
      <c r="E239" s="1133"/>
      <c r="F239" s="1135"/>
      <c r="G239" s="1135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5.75" customHeight="1" x14ac:dyDescent="0.2">
      <c r="A240" s="1"/>
      <c r="B240" s="1"/>
      <c r="C240" s="1"/>
      <c r="D240" s="1"/>
      <c r="E240" s="1133"/>
      <c r="F240" s="1135"/>
      <c r="G240" s="1135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5.75" customHeight="1" x14ac:dyDescent="0.2">
      <c r="A241" s="1"/>
      <c r="B241" s="1"/>
      <c r="C241" s="1"/>
      <c r="D241" s="1"/>
      <c r="E241" s="1133"/>
      <c r="F241" s="1135"/>
      <c r="G241" s="1135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5.75" customHeight="1" x14ac:dyDescent="0.2">
      <c r="A242" s="1"/>
      <c r="B242" s="1"/>
      <c r="C242" s="1"/>
      <c r="D242" s="1"/>
      <c r="E242" s="1133"/>
      <c r="F242" s="1135"/>
      <c r="G242" s="1135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5.75" customHeight="1" x14ac:dyDescent="0.2">
      <c r="A243" s="1"/>
      <c r="B243" s="1"/>
      <c r="C243" s="1"/>
      <c r="D243" s="1"/>
      <c r="E243" s="1133"/>
      <c r="F243" s="1135"/>
      <c r="G243" s="1135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5.75" customHeight="1" x14ac:dyDescent="0.2">
      <c r="A244" s="1"/>
      <c r="B244" s="1"/>
      <c r="C244" s="1"/>
      <c r="D244" s="1"/>
      <c r="E244" s="1133"/>
      <c r="F244" s="1135"/>
      <c r="G244" s="1135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5.75" customHeight="1" x14ac:dyDescent="0.2">
      <c r="A245" s="1"/>
      <c r="B245" s="1"/>
      <c r="C245" s="1"/>
      <c r="D245" s="1"/>
      <c r="E245" s="1133"/>
      <c r="F245" s="1135"/>
      <c r="G245" s="1135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5.75" customHeight="1" x14ac:dyDescent="0.2">
      <c r="A246" s="1"/>
      <c r="B246" s="1"/>
      <c r="C246" s="1"/>
      <c r="D246" s="1"/>
      <c r="E246" s="1133"/>
      <c r="F246" s="1135"/>
      <c r="G246" s="1135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5.75" customHeight="1" x14ac:dyDescent="0.2">
      <c r="A247" s="1"/>
      <c r="B247" s="1"/>
      <c r="C247" s="1"/>
      <c r="D247" s="1"/>
      <c r="E247" s="1133"/>
      <c r="F247" s="1135"/>
      <c r="G247" s="1135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5.75" customHeight="1" x14ac:dyDescent="0.2">
      <c r="A248" s="1"/>
      <c r="B248" s="1"/>
      <c r="C248" s="1"/>
      <c r="D248" s="1"/>
      <c r="E248" s="1133"/>
      <c r="F248" s="1135"/>
      <c r="G248" s="1135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5.75" customHeight="1" x14ac:dyDescent="0.2">
      <c r="A249" s="1"/>
      <c r="B249" s="1"/>
      <c r="C249" s="1"/>
      <c r="D249" s="1"/>
      <c r="E249" s="1133"/>
      <c r="F249" s="1135"/>
      <c r="G249" s="1135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5.75" customHeight="1" x14ac:dyDescent="0.2">
      <c r="A250" s="1"/>
      <c r="B250" s="1"/>
      <c r="C250" s="1"/>
      <c r="D250" s="1"/>
      <c r="E250" s="1133"/>
      <c r="F250" s="1135"/>
      <c r="G250" s="1135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5.75" customHeight="1" x14ac:dyDescent="0.2">
      <c r="A251" s="1"/>
      <c r="B251" s="1"/>
      <c r="C251" s="1"/>
      <c r="D251" s="1"/>
      <c r="E251" s="1133"/>
      <c r="F251" s="1135"/>
      <c r="G251" s="1135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5.75" customHeight="1" x14ac:dyDescent="0.2">
      <c r="A252" s="1"/>
      <c r="B252" s="1"/>
      <c r="C252" s="1"/>
      <c r="D252" s="1"/>
      <c r="E252" s="1133"/>
      <c r="F252" s="1135"/>
      <c r="G252" s="1135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5.75" customHeight="1" x14ac:dyDescent="0.2">
      <c r="A253" s="1"/>
      <c r="B253" s="1"/>
      <c r="C253" s="1"/>
      <c r="D253" s="1"/>
      <c r="E253" s="1133"/>
      <c r="F253" s="1135"/>
      <c r="G253" s="1135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5.75" customHeight="1" x14ac:dyDescent="0.2">
      <c r="A254" s="1"/>
      <c r="B254" s="1"/>
      <c r="C254" s="1"/>
      <c r="D254" s="1"/>
      <c r="E254" s="1133"/>
      <c r="F254" s="1135"/>
      <c r="G254" s="1135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5.75" customHeight="1" x14ac:dyDescent="0.2">
      <c r="A255" s="1"/>
      <c r="B255" s="1"/>
      <c r="C255" s="1"/>
      <c r="D255" s="1"/>
      <c r="E255" s="1133"/>
      <c r="F255" s="1135"/>
      <c r="G255" s="1135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5.75" customHeight="1" x14ac:dyDescent="0.2">
      <c r="A256" s="1"/>
      <c r="B256" s="1"/>
      <c r="C256" s="1"/>
      <c r="D256" s="1"/>
      <c r="E256" s="1133"/>
      <c r="F256" s="1135"/>
      <c r="G256" s="1135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5.75" customHeight="1" x14ac:dyDescent="0.2">
      <c r="A257" s="1"/>
      <c r="B257" s="1"/>
      <c r="C257" s="1"/>
      <c r="D257" s="1"/>
      <c r="E257" s="1133"/>
      <c r="F257" s="1135"/>
      <c r="G257" s="1135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5.75" customHeight="1" x14ac:dyDescent="0.2">
      <c r="A258" s="1"/>
      <c r="B258" s="1"/>
      <c r="C258" s="1"/>
      <c r="D258" s="1"/>
      <c r="E258" s="1133"/>
      <c r="F258" s="1135"/>
      <c r="G258" s="1135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5.75" customHeight="1" x14ac:dyDescent="0.2">
      <c r="A259" s="1"/>
      <c r="B259" s="1"/>
      <c r="C259" s="1"/>
      <c r="D259" s="1"/>
      <c r="E259" s="1133"/>
      <c r="F259" s="1135"/>
      <c r="G259" s="1135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5.75" customHeight="1" x14ac:dyDescent="0.2">
      <c r="A260" s="1"/>
      <c r="B260" s="1"/>
      <c r="C260" s="1"/>
      <c r="D260" s="1"/>
      <c r="E260" s="1133"/>
      <c r="F260" s="1135"/>
      <c r="G260" s="1135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5.75" customHeight="1" x14ac:dyDescent="0.2">
      <c r="A261" s="1"/>
      <c r="B261" s="1"/>
      <c r="C261" s="1"/>
      <c r="D261" s="1"/>
      <c r="E261" s="1133"/>
      <c r="F261" s="1135"/>
      <c r="G261" s="1135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5.75" customHeight="1" x14ac:dyDescent="0.2">
      <c r="A262" s="1"/>
      <c r="B262" s="1"/>
      <c r="C262" s="1"/>
      <c r="D262" s="1"/>
      <c r="E262" s="1133"/>
      <c r="F262" s="1135"/>
      <c r="G262" s="1135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5.75" customHeight="1" x14ac:dyDescent="0.2">
      <c r="A263" s="1"/>
      <c r="B263" s="1"/>
      <c r="C263" s="1"/>
      <c r="D263" s="1"/>
      <c r="E263" s="1133"/>
      <c r="F263" s="1135"/>
      <c r="G263" s="1135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5.75" customHeight="1" x14ac:dyDescent="0.2">
      <c r="A264" s="1"/>
      <c r="B264" s="1"/>
      <c r="C264" s="1"/>
      <c r="D264" s="1"/>
      <c r="E264" s="1133"/>
      <c r="F264" s="1135"/>
      <c r="G264" s="1135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5.75" customHeight="1" x14ac:dyDescent="0.2">
      <c r="A265" s="1"/>
      <c r="B265" s="1"/>
      <c r="C265" s="1"/>
      <c r="D265" s="1"/>
      <c r="E265" s="1133"/>
      <c r="F265" s="1135"/>
      <c r="G265" s="1135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5.75" customHeight="1" x14ac:dyDescent="0.2">
      <c r="A266" s="1"/>
      <c r="B266" s="1"/>
      <c r="C266" s="1"/>
      <c r="D266" s="1"/>
      <c r="E266" s="1133"/>
      <c r="F266" s="1135"/>
      <c r="G266" s="1135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5.75" customHeight="1" x14ac:dyDescent="0.2">
      <c r="A267" s="1"/>
      <c r="B267" s="1"/>
      <c r="C267" s="1"/>
      <c r="D267" s="1"/>
      <c r="E267" s="1133"/>
      <c r="F267" s="1135"/>
      <c r="G267" s="1135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5.75" customHeight="1" x14ac:dyDescent="0.2">
      <c r="A268" s="1"/>
      <c r="B268" s="1"/>
      <c r="C268" s="1"/>
      <c r="D268" s="1"/>
      <c r="E268" s="1133"/>
      <c r="F268" s="1135"/>
      <c r="G268" s="1135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5.75" customHeight="1" x14ac:dyDescent="0.2">
      <c r="A269" s="1"/>
      <c r="B269" s="1"/>
      <c r="C269" s="1"/>
      <c r="D269" s="1"/>
      <c r="E269" s="1133"/>
      <c r="F269" s="1135"/>
      <c r="G269" s="1135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5.75" customHeight="1" x14ac:dyDescent="0.2">
      <c r="A270" s="1"/>
      <c r="B270" s="1"/>
      <c r="C270" s="1"/>
      <c r="D270" s="1"/>
      <c r="E270" s="1133"/>
      <c r="F270" s="1135"/>
      <c r="G270" s="1135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5.75" customHeight="1" x14ac:dyDescent="0.2">
      <c r="A271" s="1"/>
      <c r="B271" s="1"/>
      <c r="C271" s="1"/>
      <c r="D271" s="1"/>
      <c r="E271" s="1133"/>
      <c r="F271" s="1135"/>
      <c r="G271" s="1135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5.75" customHeight="1" x14ac:dyDescent="0.2">
      <c r="A272" s="1"/>
      <c r="B272" s="1"/>
      <c r="C272" s="1"/>
      <c r="D272" s="1"/>
      <c r="E272" s="1133"/>
      <c r="F272" s="1135"/>
      <c r="G272" s="1135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5.75" customHeight="1" x14ac:dyDescent="0.2">
      <c r="A273" s="1"/>
      <c r="B273" s="1"/>
      <c r="C273" s="1"/>
      <c r="D273" s="1"/>
      <c r="E273" s="1133"/>
      <c r="F273" s="1135"/>
      <c r="G273" s="1135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5.75" customHeight="1" x14ac:dyDescent="0.2">
      <c r="A274" s="1"/>
      <c r="B274" s="1"/>
      <c r="C274" s="1"/>
      <c r="D274" s="1"/>
      <c r="E274" s="1133"/>
      <c r="F274" s="1135"/>
      <c r="G274" s="1135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5.75" customHeight="1" x14ac:dyDescent="0.2">
      <c r="A275" s="1"/>
      <c r="B275" s="1"/>
      <c r="C275" s="1"/>
      <c r="D275" s="1"/>
      <c r="E275" s="1133"/>
      <c r="F275" s="1135"/>
      <c r="G275" s="1135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5.75" customHeight="1" x14ac:dyDescent="0.2">
      <c r="A276" s="1"/>
      <c r="B276" s="1"/>
      <c r="C276" s="1"/>
      <c r="D276" s="1"/>
      <c r="E276" s="1133"/>
      <c r="F276" s="1135"/>
      <c r="G276" s="1135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5.75" customHeight="1" x14ac:dyDescent="0.2">
      <c r="A277" s="1"/>
      <c r="B277" s="1"/>
      <c r="C277" s="1"/>
      <c r="D277" s="1"/>
      <c r="E277" s="1133"/>
      <c r="F277" s="1135"/>
      <c r="G277" s="1135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5.75" customHeight="1" x14ac:dyDescent="0.2">
      <c r="A278" s="1"/>
      <c r="B278" s="1"/>
      <c r="C278" s="1"/>
      <c r="D278" s="1"/>
      <c r="E278" s="1133"/>
      <c r="F278" s="1135"/>
      <c r="G278" s="1135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5.75" customHeight="1" x14ac:dyDescent="0.2">
      <c r="A279" s="1"/>
      <c r="B279" s="1"/>
      <c r="C279" s="1"/>
      <c r="D279" s="1"/>
      <c r="E279" s="1133"/>
      <c r="F279" s="1135"/>
      <c r="G279" s="1135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5.75" customHeight="1" x14ac:dyDescent="0.2">
      <c r="A280" s="1"/>
      <c r="B280" s="1"/>
      <c r="C280" s="1"/>
      <c r="D280" s="1"/>
      <c r="E280" s="1133"/>
      <c r="F280" s="1135"/>
      <c r="G280" s="1135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5.75" customHeight="1" x14ac:dyDescent="0.2">
      <c r="A281" s="1"/>
      <c r="B281" s="1"/>
      <c r="C281" s="1"/>
      <c r="D281" s="1"/>
      <c r="E281" s="1133"/>
      <c r="F281" s="1135"/>
      <c r="G281" s="1135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5.75" customHeight="1" x14ac:dyDescent="0.2">
      <c r="A282" s="1"/>
      <c r="B282" s="1"/>
      <c r="C282" s="1"/>
      <c r="D282" s="1"/>
      <c r="E282" s="1133"/>
      <c r="F282" s="1135"/>
      <c r="G282" s="1135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5.75" customHeight="1" x14ac:dyDescent="0.2">
      <c r="A283" s="1"/>
      <c r="B283" s="1"/>
      <c r="C283" s="1"/>
      <c r="D283" s="1"/>
      <c r="E283" s="1133"/>
      <c r="F283" s="1135"/>
      <c r="G283" s="1135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5.75" customHeight="1" x14ac:dyDescent="0.2">
      <c r="A284" s="1"/>
      <c r="B284" s="1"/>
      <c r="C284" s="1"/>
      <c r="D284" s="1"/>
      <c r="E284" s="1133"/>
      <c r="F284" s="1135"/>
      <c r="G284" s="1135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5.75" customHeight="1" x14ac:dyDescent="0.2">
      <c r="A285" s="1"/>
      <c r="B285" s="1"/>
      <c r="C285" s="1"/>
      <c r="D285" s="1"/>
      <c r="E285" s="1133"/>
      <c r="F285" s="1135"/>
      <c r="G285" s="1135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5.75" customHeight="1" x14ac:dyDescent="0.2">
      <c r="A286" s="1"/>
      <c r="B286" s="1"/>
      <c r="C286" s="1"/>
      <c r="D286" s="1"/>
      <c r="E286" s="1133"/>
      <c r="F286" s="1135"/>
      <c r="G286" s="1135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5.75" customHeight="1" x14ac:dyDescent="0.2">
      <c r="A287" s="1"/>
      <c r="B287" s="1"/>
      <c r="C287" s="1"/>
      <c r="D287" s="1"/>
      <c r="E287" s="1133"/>
      <c r="F287" s="1135"/>
      <c r="G287" s="1135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5.75" customHeight="1" x14ac:dyDescent="0.2">
      <c r="A288" s="1"/>
      <c r="B288" s="1"/>
      <c r="C288" s="1"/>
      <c r="D288" s="1"/>
      <c r="E288" s="1133"/>
      <c r="F288" s="1135"/>
      <c r="G288" s="1135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5.75" customHeight="1" x14ac:dyDescent="0.2">
      <c r="A289" s="1"/>
      <c r="B289" s="1"/>
      <c r="C289" s="1"/>
      <c r="D289" s="1"/>
      <c r="E289" s="1133"/>
      <c r="F289" s="1135"/>
      <c r="G289" s="1135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5.75" customHeight="1" x14ac:dyDescent="0.2">
      <c r="A290" s="1"/>
      <c r="B290" s="1"/>
      <c r="C290" s="1"/>
      <c r="D290" s="1"/>
      <c r="E290" s="1133"/>
      <c r="F290" s="1135"/>
      <c r="G290" s="1135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5.75" customHeight="1" x14ac:dyDescent="0.2">
      <c r="A291" s="1"/>
      <c r="B291" s="1"/>
      <c r="C291" s="1"/>
      <c r="D291" s="1"/>
      <c r="E291" s="1133"/>
      <c r="F291" s="1135"/>
      <c r="G291" s="1135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5.75" customHeight="1" x14ac:dyDescent="0.2">
      <c r="A292" s="1"/>
      <c r="B292" s="1"/>
      <c r="C292" s="1"/>
      <c r="D292" s="1"/>
      <c r="E292" s="1133"/>
      <c r="F292" s="1135"/>
      <c r="G292" s="1135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5.75" customHeight="1" x14ac:dyDescent="0.2">
      <c r="A293" s="1"/>
      <c r="B293" s="1"/>
      <c r="C293" s="1"/>
      <c r="D293" s="1"/>
      <c r="E293" s="1133"/>
      <c r="F293" s="1135"/>
      <c r="G293" s="1135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5.75" customHeight="1" x14ac:dyDescent="0.2">
      <c r="A294" s="1"/>
      <c r="B294" s="1"/>
      <c r="C294" s="1"/>
      <c r="D294" s="1"/>
      <c r="E294" s="1133"/>
      <c r="F294" s="1135"/>
      <c r="G294" s="1135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5.75" customHeight="1" x14ac:dyDescent="0.2">
      <c r="A295" s="1"/>
      <c r="B295" s="1"/>
      <c r="C295" s="1"/>
      <c r="D295" s="1"/>
      <c r="E295" s="1133"/>
      <c r="F295" s="1135"/>
      <c r="G295" s="1135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5.75" customHeight="1" x14ac:dyDescent="0.2">
      <c r="A296" s="1"/>
      <c r="B296" s="1"/>
      <c r="C296" s="1"/>
      <c r="D296" s="1"/>
      <c r="E296" s="1133"/>
      <c r="F296" s="1135"/>
      <c r="G296" s="1135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5.75" customHeight="1" x14ac:dyDescent="0.2">
      <c r="A297" s="1"/>
      <c r="B297" s="1"/>
      <c r="C297" s="1"/>
      <c r="D297" s="1"/>
      <c r="E297" s="1133"/>
      <c r="F297" s="1135"/>
      <c r="G297" s="1135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5.75" customHeight="1" x14ac:dyDescent="0.2">
      <c r="A298" s="1"/>
      <c r="B298" s="1"/>
      <c r="C298" s="1"/>
      <c r="D298" s="1"/>
      <c r="E298" s="1133"/>
      <c r="F298" s="1135"/>
      <c r="G298" s="1135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5.75" customHeight="1" x14ac:dyDescent="0.2">
      <c r="A299" s="1"/>
      <c r="B299" s="1"/>
      <c r="C299" s="1"/>
      <c r="D299" s="1"/>
      <c r="E299" s="1133"/>
      <c r="F299" s="1135"/>
      <c r="G299" s="1135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5.75" customHeight="1" x14ac:dyDescent="0.2">
      <c r="A300" s="1"/>
      <c r="B300" s="1"/>
      <c r="C300" s="1"/>
      <c r="D300" s="1"/>
      <c r="E300" s="1133"/>
      <c r="F300" s="1135"/>
      <c r="G300" s="1135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5.75" customHeight="1" x14ac:dyDescent="0.2">
      <c r="A301" s="1"/>
      <c r="B301" s="1"/>
      <c r="C301" s="1"/>
      <c r="D301" s="1"/>
      <c r="E301" s="1133"/>
      <c r="F301" s="1135"/>
      <c r="G301" s="1135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5.75" customHeight="1" x14ac:dyDescent="0.2">
      <c r="A302" s="1"/>
      <c r="B302" s="1"/>
      <c r="C302" s="1"/>
      <c r="D302" s="1"/>
      <c r="E302" s="1133"/>
      <c r="F302" s="1135"/>
      <c r="G302" s="1135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5.75" customHeight="1" x14ac:dyDescent="0.2">
      <c r="A303" s="1"/>
      <c r="B303" s="1"/>
      <c r="C303" s="1"/>
      <c r="D303" s="1"/>
      <c r="E303" s="1133"/>
      <c r="F303" s="1135"/>
      <c r="G303" s="1135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5.75" customHeight="1" x14ac:dyDescent="0.2">
      <c r="A304" s="1"/>
      <c r="B304" s="1"/>
      <c r="C304" s="1"/>
      <c r="D304" s="1"/>
      <c r="E304" s="1133"/>
      <c r="F304" s="1135"/>
      <c r="G304" s="1135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5.75" customHeight="1" x14ac:dyDescent="0.2">
      <c r="A305" s="1"/>
      <c r="B305" s="1"/>
      <c r="C305" s="1"/>
      <c r="D305" s="1"/>
      <c r="E305" s="1133"/>
      <c r="F305" s="1135"/>
      <c r="G305" s="1135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5.75" customHeight="1" x14ac:dyDescent="0.2">
      <c r="A306" s="1"/>
      <c r="B306" s="1"/>
      <c r="C306" s="1"/>
      <c r="D306" s="1"/>
      <c r="E306" s="1133"/>
      <c r="F306" s="1135"/>
      <c r="G306" s="1135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5.75" customHeight="1" x14ac:dyDescent="0.2">
      <c r="A307" s="1"/>
      <c r="B307" s="1"/>
      <c r="C307" s="1"/>
      <c r="D307" s="1"/>
      <c r="E307" s="1133"/>
      <c r="F307" s="1135"/>
      <c r="G307" s="1135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5.75" customHeight="1" x14ac:dyDescent="0.2">
      <c r="A308" s="1"/>
      <c r="B308" s="1"/>
      <c r="C308" s="1"/>
      <c r="D308" s="1"/>
      <c r="E308" s="1133"/>
      <c r="F308" s="1135"/>
      <c r="G308" s="1135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5.75" customHeight="1" x14ac:dyDescent="0.2">
      <c r="A309" s="1"/>
      <c r="B309" s="1"/>
      <c r="C309" s="1"/>
      <c r="D309" s="1"/>
      <c r="E309" s="1133"/>
      <c r="F309" s="1135"/>
      <c r="G309" s="1135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5.75" customHeight="1" x14ac:dyDescent="0.2">
      <c r="A310" s="1"/>
      <c r="B310" s="1"/>
      <c r="C310" s="1"/>
      <c r="D310" s="1"/>
      <c r="E310" s="1133"/>
      <c r="F310" s="1135"/>
      <c r="G310" s="1135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5.75" customHeight="1" x14ac:dyDescent="0.2">
      <c r="A311" s="1"/>
      <c r="B311" s="1"/>
      <c r="C311" s="1"/>
      <c r="D311" s="1"/>
      <c r="E311" s="1133"/>
      <c r="F311" s="1135"/>
      <c r="G311" s="1135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5.75" customHeight="1" x14ac:dyDescent="0.2">
      <c r="A312" s="1"/>
      <c r="B312" s="1"/>
      <c r="C312" s="1"/>
      <c r="D312" s="1"/>
      <c r="E312" s="1133"/>
      <c r="F312" s="1135"/>
      <c r="G312" s="1135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5.75" customHeight="1" x14ac:dyDescent="0.2">
      <c r="A313" s="1"/>
      <c r="B313" s="1"/>
      <c r="C313" s="1"/>
      <c r="D313" s="1"/>
      <c r="E313" s="1133"/>
      <c r="F313" s="1135"/>
      <c r="G313" s="1135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5.75" customHeight="1" x14ac:dyDescent="0.2">
      <c r="A314" s="1"/>
      <c r="B314" s="1"/>
      <c r="C314" s="1"/>
      <c r="D314" s="1"/>
      <c r="E314" s="1133"/>
      <c r="F314" s="1135"/>
      <c r="G314" s="1135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5.75" customHeight="1" x14ac:dyDescent="0.2">
      <c r="A315" s="1"/>
      <c r="B315" s="1"/>
      <c r="C315" s="1"/>
      <c r="D315" s="1"/>
      <c r="E315" s="1133"/>
      <c r="F315" s="1135"/>
      <c r="G315" s="1135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5.75" customHeight="1" x14ac:dyDescent="0.2">
      <c r="A316" s="1"/>
      <c r="B316" s="1"/>
      <c r="C316" s="1"/>
      <c r="D316" s="1"/>
      <c r="E316" s="1133"/>
      <c r="F316" s="1135"/>
      <c r="G316" s="1135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5.75" customHeight="1" x14ac:dyDescent="0.2">
      <c r="A317" s="1"/>
      <c r="B317" s="1"/>
      <c r="C317" s="1"/>
      <c r="D317" s="1"/>
      <c r="E317" s="1133"/>
      <c r="F317" s="1135"/>
      <c r="G317" s="1135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5.75" customHeight="1" x14ac:dyDescent="0.2">
      <c r="A318" s="1"/>
      <c r="B318" s="1"/>
      <c r="C318" s="1"/>
      <c r="D318" s="1"/>
      <c r="E318" s="1133"/>
      <c r="F318" s="1135"/>
      <c r="G318" s="1135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5.75" customHeight="1" x14ac:dyDescent="0.2">
      <c r="A319" s="1"/>
      <c r="B319" s="1"/>
      <c r="C319" s="1"/>
      <c r="D319" s="1"/>
      <c r="E319" s="1133"/>
      <c r="F319" s="1135"/>
      <c r="G319" s="1135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5.75" customHeight="1" x14ac:dyDescent="0.2">
      <c r="A320" s="1"/>
      <c r="B320" s="1"/>
      <c r="C320" s="1"/>
      <c r="D320" s="1"/>
      <c r="E320" s="1133"/>
      <c r="F320" s="1135"/>
      <c r="G320" s="1135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5.75" customHeight="1" x14ac:dyDescent="0.2">
      <c r="A321" s="1"/>
      <c r="B321" s="1"/>
      <c r="C321" s="1"/>
      <c r="D321" s="1"/>
      <c r="E321" s="1133"/>
      <c r="F321" s="1135"/>
      <c r="G321" s="1135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5.75" customHeight="1" x14ac:dyDescent="0.2">
      <c r="A322" s="1"/>
      <c r="B322" s="1"/>
      <c r="C322" s="1"/>
      <c r="D322" s="1"/>
      <c r="E322" s="1133"/>
      <c r="F322" s="1135"/>
      <c r="G322" s="1135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5.75" customHeight="1" x14ac:dyDescent="0.2">
      <c r="A323" s="1"/>
      <c r="B323" s="1"/>
      <c r="C323" s="1"/>
      <c r="D323" s="1"/>
      <c r="E323" s="1133"/>
      <c r="F323" s="1135"/>
      <c r="G323" s="1135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5.75" customHeight="1" x14ac:dyDescent="0.2">
      <c r="A324" s="1"/>
      <c r="B324" s="1"/>
      <c r="C324" s="1"/>
      <c r="D324" s="1"/>
      <c r="E324" s="1133"/>
      <c r="F324" s="1135"/>
      <c r="G324" s="1135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5.75" customHeight="1" x14ac:dyDescent="0.2">
      <c r="A325" s="1"/>
      <c r="B325" s="1"/>
      <c r="C325" s="1"/>
      <c r="D325" s="1"/>
      <c r="E325" s="1133"/>
      <c r="F325" s="1135"/>
      <c r="G325" s="1135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5.75" customHeight="1" x14ac:dyDescent="0.2">
      <c r="A326" s="1"/>
      <c r="B326" s="1"/>
      <c r="C326" s="1"/>
      <c r="D326" s="1"/>
      <c r="E326" s="1133"/>
      <c r="F326" s="1135"/>
      <c r="G326" s="1135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5.75" customHeight="1" x14ac:dyDescent="0.2">
      <c r="A327" s="1"/>
      <c r="B327" s="1"/>
      <c r="C327" s="1"/>
      <c r="D327" s="1"/>
      <c r="E327" s="1133"/>
      <c r="F327" s="1135"/>
      <c r="G327" s="1135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5.75" customHeight="1" x14ac:dyDescent="0.2">
      <c r="A328" s="1"/>
      <c r="B328" s="1"/>
      <c r="C328" s="1"/>
      <c r="D328" s="1"/>
      <c r="E328" s="1133"/>
      <c r="F328" s="1135"/>
      <c r="G328" s="1135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5.75" customHeight="1" x14ac:dyDescent="0.2">
      <c r="A329" s="1"/>
      <c r="B329" s="1"/>
      <c r="C329" s="1"/>
      <c r="D329" s="1"/>
      <c r="E329" s="1133"/>
      <c r="F329" s="1135"/>
      <c r="G329" s="1135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5.75" customHeight="1" x14ac:dyDescent="0.2">
      <c r="A330" s="1"/>
      <c r="B330" s="1"/>
      <c r="C330" s="1"/>
      <c r="D330" s="1"/>
      <c r="E330" s="1133"/>
      <c r="F330" s="1135"/>
      <c r="G330" s="1135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5.75" customHeight="1" x14ac:dyDescent="0.2">
      <c r="A331" s="1"/>
      <c r="B331" s="1"/>
      <c r="C331" s="1"/>
      <c r="D331" s="1"/>
      <c r="E331" s="1133"/>
      <c r="F331" s="1135"/>
      <c r="G331" s="1135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5.75" customHeight="1" x14ac:dyDescent="0.2">
      <c r="A332" s="1"/>
      <c r="B332" s="1"/>
      <c r="C332" s="1"/>
      <c r="D332" s="1"/>
      <c r="E332" s="1133"/>
      <c r="F332" s="1135"/>
      <c r="G332" s="1135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5.75" customHeight="1" x14ac:dyDescent="0.2">
      <c r="A333" s="1"/>
      <c r="B333" s="1"/>
      <c r="C333" s="1"/>
      <c r="D333" s="1"/>
      <c r="E333" s="1133"/>
      <c r="F333" s="1135"/>
      <c r="G333" s="1135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5.75" customHeight="1" x14ac:dyDescent="0.2">
      <c r="A334" s="1"/>
      <c r="B334" s="1"/>
      <c r="C334" s="1"/>
      <c r="D334" s="1"/>
      <c r="E334" s="1133"/>
      <c r="F334" s="1135"/>
      <c r="G334" s="1135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5.75" customHeight="1" x14ac:dyDescent="0.2">
      <c r="A335" s="1"/>
      <c r="B335" s="1"/>
      <c r="C335" s="1"/>
      <c r="D335" s="1"/>
      <c r="E335" s="1133"/>
      <c r="F335" s="1135"/>
      <c r="G335" s="1135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5.75" customHeight="1" x14ac:dyDescent="0.2">
      <c r="A336" s="1"/>
      <c r="B336" s="1"/>
      <c r="C336" s="1"/>
      <c r="D336" s="1"/>
      <c r="E336" s="1133"/>
      <c r="F336" s="1135"/>
      <c r="G336" s="1135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5.75" customHeight="1" x14ac:dyDescent="0.2">
      <c r="A337" s="1"/>
      <c r="B337" s="1"/>
      <c r="C337" s="1"/>
      <c r="D337" s="1"/>
      <c r="E337" s="1133"/>
      <c r="F337" s="1135"/>
      <c r="G337" s="1135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5.75" customHeight="1" x14ac:dyDescent="0.2">
      <c r="A338" s="1"/>
      <c r="B338" s="1"/>
      <c r="C338" s="1"/>
      <c r="D338" s="1"/>
      <c r="E338" s="1133"/>
      <c r="F338" s="1135"/>
      <c r="G338" s="1135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5.75" customHeight="1" x14ac:dyDescent="0.2">
      <c r="A339" s="1"/>
      <c r="B339" s="1"/>
      <c r="C339" s="1"/>
      <c r="D339" s="1"/>
      <c r="E339" s="1133"/>
      <c r="F339" s="1135"/>
      <c r="G339" s="1135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5.75" customHeight="1" x14ac:dyDescent="0.2">
      <c r="A340" s="1"/>
      <c r="B340" s="1"/>
      <c r="C340" s="1"/>
      <c r="D340" s="1"/>
      <c r="E340" s="1133"/>
      <c r="F340" s="1135"/>
      <c r="G340" s="1135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5.75" customHeight="1" x14ac:dyDescent="0.2">
      <c r="A341" s="1"/>
      <c r="B341" s="1"/>
      <c r="C341" s="1"/>
      <c r="D341" s="1"/>
      <c r="E341" s="1133"/>
      <c r="F341" s="1135"/>
      <c r="G341" s="1135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5.75" customHeight="1" x14ac:dyDescent="0.2">
      <c r="A342" s="1"/>
      <c r="B342" s="1"/>
      <c r="C342" s="1"/>
      <c r="D342" s="1"/>
      <c r="E342" s="1133"/>
      <c r="F342" s="1135"/>
      <c r="G342" s="1135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 x14ac:dyDescent="0.2">
      <c r="A343" s="1"/>
      <c r="B343" s="1"/>
      <c r="C343" s="1"/>
      <c r="D343" s="1"/>
      <c r="E343" s="1133"/>
      <c r="F343" s="1135"/>
      <c r="G343" s="1135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 x14ac:dyDescent="0.2">
      <c r="A344" s="1"/>
      <c r="B344" s="1"/>
      <c r="C344" s="1"/>
      <c r="D344" s="1"/>
      <c r="E344" s="1133"/>
      <c r="F344" s="1135"/>
      <c r="G344" s="1135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 x14ac:dyDescent="0.2">
      <c r="A345" s="1"/>
      <c r="B345" s="1"/>
      <c r="C345" s="1"/>
      <c r="D345" s="1"/>
      <c r="E345" s="1133"/>
      <c r="F345" s="1135"/>
      <c r="G345" s="1135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 x14ac:dyDescent="0.2">
      <c r="A346" s="1"/>
      <c r="B346" s="1"/>
      <c r="C346" s="1"/>
      <c r="D346" s="1"/>
      <c r="E346" s="1133"/>
      <c r="F346" s="1135"/>
      <c r="G346" s="1135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 x14ac:dyDescent="0.2">
      <c r="A347" s="1"/>
      <c r="B347" s="1"/>
      <c r="C347" s="1"/>
      <c r="D347" s="1"/>
      <c r="E347" s="1133"/>
      <c r="F347" s="1135"/>
      <c r="G347" s="1135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 x14ac:dyDescent="0.2">
      <c r="A348" s="1"/>
      <c r="B348" s="1"/>
      <c r="C348" s="1"/>
      <c r="D348" s="1"/>
      <c r="E348" s="1133"/>
      <c r="F348" s="1135"/>
      <c r="G348" s="1135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 x14ac:dyDescent="0.2">
      <c r="A349" s="1"/>
      <c r="B349" s="1"/>
      <c r="C349" s="1"/>
      <c r="D349" s="1"/>
      <c r="E349" s="1133"/>
      <c r="F349" s="1135"/>
      <c r="G349" s="1135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 x14ac:dyDescent="0.2">
      <c r="A350" s="1"/>
      <c r="B350" s="1"/>
      <c r="C350" s="1"/>
      <c r="D350" s="1"/>
      <c r="E350" s="1133"/>
      <c r="F350" s="1135"/>
      <c r="G350" s="1135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 x14ac:dyDescent="0.2">
      <c r="A351" s="1"/>
      <c r="B351" s="1"/>
      <c r="C351" s="1"/>
      <c r="D351" s="1"/>
      <c r="E351" s="1133"/>
      <c r="F351" s="1135"/>
      <c r="G351" s="1135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 x14ac:dyDescent="0.2">
      <c r="A352" s="1"/>
      <c r="B352" s="1"/>
      <c r="C352" s="1"/>
      <c r="D352" s="1"/>
      <c r="E352" s="1133"/>
      <c r="F352" s="1135"/>
      <c r="G352" s="1135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 x14ac:dyDescent="0.2">
      <c r="A353" s="1"/>
      <c r="B353" s="1"/>
      <c r="C353" s="1"/>
      <c r="D353" s="1"/>
      <c r="E353" s="1133"/>
      <c r="F353" s="1135"/>
      <c r="G353" s="1135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 x14ac:dyDescent="0.2">
      <c r="A354" s="1"/>
      <c r="B354" s="1"/>
      <c r="C354" s="1"/>
      <c r="D354" s="1"/>
      <c r="E354" s="1133"/>
      <c r="F354" s="1135"/>
      <c r="G354" s="1135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 x14ac:dyDescent="0.2">
      <c r="A355" s="1"/>
      <c r="B355" s="1"/>
      <c r="C355" s="1"/>
      <c r="D355" s="1"/>
      <c r="E355" s="1133"/>
      <c r="F355" s="1135"/>
      <c r="G355" s="1135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 x14ac:dyDescent="0.2">
      <c r="A356" s="1"/>
      <c r="B356" s="1"/>
      <c r="C356" s="1"/>
      <c r="D356" s="1"/>
      <c r="E356" s="1133"/>
      <c r="F356" s="1135"/>
      <c r="G356" s="1135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 x14ac:dyDescent="0.2">
      <c r="A357" s="1"/>
      <c r="B357" s="1"/>
      <c r="C357" s="1"/>
      <c r="D357" s="1"/>
      <c r="E357" s="1133"/>
      <c r="F357" s="1135"/>
      <c r="G357" s="1135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 x14ac:dyDescent="0.2">
      <c r="A358" s="1"/>
      <c r="B358" s="1"/>
      <c r="C358" s="1"/>
      <c r="D358" s="1"/>
      <c r="E358" s="1133"/>
      <c r="F358" s="1135"/>
      <c r="G358" s="1135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 x14ac:dyDescent="0.2">
      <c r="A359" s="1"/>
      <c r="B359" s="1"/>
      <c r="C359" s="1"/>
      <c r="D359" s="1"/>
      <c r="E359" s="1133"/>
      <c r="F359" s="1135"/>
      <c r="G359" s="1135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 x14ac:dyDescent="0.2">
      <c r="A360" s="1"/>
      <c r="B360" s="1"/>
      <c r="C360" s="1"/>
      <c r="D360" s="1"/>
      <c r="E360" s="1133"/>
      <c r="F360" s="1135"/>
      <c r="G360" s="1135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 x14ac:dyDescent="0.2">
      <c r="A361" s="1"/>
      <c r="B361" s="1"/>
      <c r="C361" s="1"/>
      <c r="D361" s="1"/>
      <c r="E361" s="1133"/>
      <c r="F361" s="1135"/>
      <c r="G361" s="1135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 x14ac:dyDescent="0.2">
      <c r="A362" s="1"/>
      <c r="B362" s="1"/>
      <c r="C362" s="1"/>
      <c r="D362" s="1"/>
      <c r="E362" s="1133"/>
      <c r="F362" s="1135"/>
      <c r="G362" s="1135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 x14ac:dyDescent="0.2">
      <c r="A363" s="1"/>
      <c r="B363" s="1"/>
      <c r="C363" s="1"/>
      <c r="D363" s="1"/>
      <c r="E363" s="1133"/>
      <c r="F363" s="1135"/>
      <c r="G363" s="1135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 x14ac:dyDescent="0.2">
      <c r="A364" s="1"/>
      <c r="B364" s="1"/>
      <c r="C364" s="1"/>
      <c r="D364" s="1"/>
      <c r="E364" s="1133"/>
      <c r="F364" s="1135"/>
      <c r="G364" s="1135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 x14ac:dyDescent="0.2">
      <c r="A365" s="1"/>
      <c r="B365" s="1"/>
      <c r="C365" s="1"/>
      <c r="D365" s="1"/>
      <c r="E365" s="1133"/>
      <c r="F365" s="1135"/>
      <c r="G365" s="1135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 x14ac:dyDescent="0.2">
      <c r="A366" s="1"/>
      <c r="B366" s="1"/>
      <c r="C366" s="1"/>
      <c r="D366" s="1"/>
      <c r="E366" s="1133"/>
      <c r="F366" s="1135"/>
      <c r="G366" s="1135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 x14ac:dyDescent="0.2">
      <c r="A367" s="1"/>
      <c r="B367" s="1"/>
      <c r="C367" s="1"/>
      <c r="D367" s="1"/>
      <c r="E367" s="1133"/>
      <c r="F367" s="1135"/>
      <c r="G367" s="1135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 x14ac:dyDescent="0.2">
      <c r="A368" s="1"/>
      <c r="B368" s="1"/>
      <c r="C368" s="1"/>
      <c r="D368" s="1"/>
      <c r="E368" s="1133"/>
      <c r="F368" s="1135"/>
      <c r="G368" s="1135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 x14ac:dyDescent="0.2">
      <c r="A369" s="1"/>
      <c r="B369" s="1"/>
      <c r="C369" s="1"/>
      <c r="D369" s="1"/>
      <c r="E369" s="1133"/>
      <c r="F369" s="1135"/>
      <c r="G369" s="1135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 x14ac:dyDescent="0.2">
      <c r="A370" s="1"/>
      <c r="B370" s="1"/>
      <c r="C370" s="1"/>
      <c r="D370" s="1"/>
      <c r="E370" s="1133"/>
      <c r="F370" s="1135"/>
      <c r="G370" s="1135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 x14ac:dyDescent="0.2">
      <c r="A371" s="1"/>
      <c r="B371" s="1"/>
      <c r="C371" s="1"/>
      <c r="D371" s="1"/>
      <c r="E371" s="1133"/>
      <c r="F371" s="1135"/>
      <c r="G371" s="1135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 x14ac:dyDescent="0.2">
      <c r="A372" s="1"/>
      <c r="B372" s="1"/>
      <c r="C372" s="1"/>
      <c r="D372" s="1"/>
      <c r="E372" s="1133"/>
      <c r="F372" s="1135"/>
      <c r="G372" s="1135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 x14ac:dyDescent="0.2">
      <c r="A373" s="1"/>
      <c r="B373" s="1"/>
      <c r="C373" s="1"/>
      <c r="D373" s="1"/>
      <c r="E373" s="1133"/>
      <c r="F373" s="1135"/>
      <c r="G373" s="1135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 x14ac:dyDescent="0.2">
      <c r="A374" s="1"/>
      <c r="B374" s="1"/>
      <c r="C374" s="1"/>
      <c r="D374" s="1"/>
      <c r="E374" s="1133"/>
      <c r="F374" s="1135"/>
      <c r="G374" s="1135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 x14ac:dyDescent="0.2">
      <c r="A375" s="1"/>
      <c r="B375" s="1"/>
      <c r="C375" s="1"/>
      <c r="D375" s="1"/>
      <c r="E375" s="1133"/>
      <c r="F375" s="1135"/>
      <c r="G375" s="1135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 x14ac:dyDescent="0.2">
      <c r="A376" s="1"/>
      <c r="B376" s="1"/>
      <c r="C376" s="1"/>
      <c r="D376" s="1"/>
      <c r="E376" s="1133"/>
      <c r="F376" s="1135"/>
      <c r="G376" s="1135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 x14ac:dyDescent="0.2">
      <c r="A377" s="1"/>
      <c r="B377" s="1"/>
      <c r="C377" s="1"/>
      <c r="D377" s="1"/>
      <c r="E377" s="1133"/>
      <c r="F377" s="1135"/>
      <c r="G377" s="1135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 x14ac:dyDescent="0.2">
      <c r="A378" s="1"/>
      <c r="B378" s="1"/>
      <c r="C378" s="1"/>
      <c r="D378" s="1"/>
      <c r="E378" s="1133"/>
      <c r="F378" s="1135"/>
      <c r="G378" s="1135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 x14ac:dyDescent="0.2">
      <c r="A379" s="1"/>
      <c r="B379" s="1"/>
      <c r="C379" s="1"/>
      <c r="D379" s="1"/>
      <c r="E379" s="1133"/>
      <c r="F379" s="1135"/>
      <c r="G379" s="1135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 x14ac:dyDescent="0.2">
      <c r="A380" s="1"/>
      <c r="B380" s="1"/>
      <c r="C380" s="1"/>
      <c r="D380" s="1"/>
      <c r="E380" s="1133"/>
      <c r="F380" s="1135"/>
      <c r="G380" s="1135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 x14ac:dyDescent="0.2">
      <c r="A381" s="1"/>
      <c r="B381" s="1"/>
      <c r="C381" s="1"/>
      <c r="D381" s="1"/>
      <c r="E381" s="1133"/>
      <c r="F381" s="1135"/>
      <c r="G381" s="1135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 x14ac:dyDescent="0.2">
      <c r="A382" s="1"/>
      <c r="B382" s="1"/>
      <c r="C382" s="1"/>
      <c r="D382" s="1"/>
      <c r="E382" s="1133"/>
      <c r="F382" s="1135"/>
      <c r="G382" s="1135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 x14ac:dyDescent="0.2">
      <c r="A383" s="1"/>
      <c r="B383" s="1"/>
      <c r="C383" s="1"/>
      <c r="D383" s="1"/>
      <c r="E383" s="1133"/>
      <c r="F383" s="1135"/>
      <c r="G383" s="1135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 x14ac:dyDescent="0.2">
      <c r="A384" s="1"/>
      <c r="B384" s="1"/>
      <c r="C384" s="1"/>
      <c r="D384" s="1"/>
      <c r="E384" s="1133"/>
      <c r="F384" s="1135"/>
      <c r="G384" s="1135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 x14ac:dyDescent="0.2">
      <c r="A385" s="1"/>
      <c r="B385" s="1"/>
      <c r="C385" s="1"/>
      <c r="D385" s="1"/>
      <c r="E385" s="1133"/>
      <c r="F385" s="1135"/>
      <c r="G385" s="1135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 x14ac:dyDescent="0.2">
      <c r="A386" s="1"/>
      <c r="B386" s="1"/>
      <c r="C386" s="1"/>
      <c r="D386" s="1"/>
      <c r="E386" s="1133"/>
      <c r="F386" s="1135"/>
      <c r="G386" s="1135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 x14ac:dyDescent="0.2">
      <c r="A387" s="1"/>
      <c r="B387" s="1"/>
      <c r="C387" s="1"/>
      <c r="D387" s="1"/>
      <c r="E387" s="1133"/>
      <c r="F387" s="1135"/>
      <c r="G387" s="1135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 x14ac:dyDescent="0.2">
      <c r="A388" s="1"/>
      <c r="B388" s="1"/>
      <c r="C388" s="1"/>
      <c r="D388" s="1"/>
      <c r="E388" s="1133"/>
      <c r="F388" s="1135"/>
      <c r="G388" s="1135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 x14ac:dyDescent="0.2">
      <c r="A389" s="1"/>
      <c r="B389" s="1"/>
      <c r="C389" s="1"/>
      <c r="D389" s="1"/>
      <c r="E389" s="1133"/>
      <c r="F389" s="1135"/>
      <c r="G389" s="1135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 x14ac:dyDescent="0.2">
      <c r="A390" s="1"/>
      <c r="B390" s="1"/>
      <c r="C390" s="1"/>
      <c r="D390" s="1"/>
      <c r="E390" s="1133"/>
      <c r="F390" s="1135"/>
      <c r="G390" s="1135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 x14ac:dyDescent="0.2">
      <c r="A391" s="1"/>
      <c r="B391" s="1"/>
      <c r="C391" s="1"/>
      <c r="D391" s="1"/>
      <c r="E391" s="1133"/>
      <c r="F391" s="1135"/>
      <c r="G391" s="1135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 x14ac:dyDescent="0.2">
      <c r="A392" s="1"/>
      <c r="B392" s="1"/>
      <c r="C392" s="1"/>
      <c r="D392" s="1"/>
      <c r="E392" s="1133"/>
      <c r="F392" s="1135"/>
      <c r="G392" s="1135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 x14ac:dyDescent="0.2">
      <c r="A393" s="1"/>
      <c r="B393" s="1"/>
      <c r="C393" s="1"/>
      <c r="D393" s="1"/>
      <c r="E393" s="1133"/>
      <c r="F393" s="1135"/>
      <c r="G393" s="1135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 x14ac:dyDescent="0.2">
      <c r="A394" s="1"/>
      <c r="B394" s="1"/>
      <c r="C394" s="1"/>
      <c r="D394" s="1"/>
      <c r="E394" s="1133"/>
      <c r="F394" s="1135"/>
      <c r="G394" s="1135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 x14ac:dyDescent="0.2">
      <c r="A395" s="1"/>
      <c r="B395" s="1"/>
      <c r="C395" s="1"/>
      <c r="D395" s="1"/>
      <c r="E395" s="1133"/>
      <c r="F395" s="1135"/>
      <c r="G395" s="1135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 x14ac:dyDescent="0.2">
      <c r="A396" s="1"/>
      <c r="B396" s="1"/>
      <c r="C396" s="1"/>
      <c r="D396" s="1"/>
      <c r="E396" s="1133"/>
      <c r="F396" s="1135"/>
      <c r="G396" s="1135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 x14ac:dyDescent="0.2">
      <c r="A397" s="1"/>
      <c r="B397" s="1"/>
      <c r="C397" s="1"/>
      <c r="D397" s="1"/>
      <c r="E397" s="1133"/>
      <c r="F397" s="1135"/>
      <c r="G397" s="1135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 x14ac:dyDescent="0.2">
      <c r="A398" s="1"/>
      <c r="B398" s="1"/>
      <c r="C398" s="1"/>
      <c r="D398" s="1"/>
      <c r="E398" s="1133"/>
      <c r="F398" s="1135"/>
      <c r="G398" s="1135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 x14ac:dyDescent="0.2">
      <c r="A399" s="1"/>
      <c r="B399" s="1"/>
      <c r="C399" s="1"/>
      <c r="D399" s="1"/>
      <c r="E399" s="1133"/>
      <c r="F399" s="1135"/>
      <c r="G399" s="1135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 x14ac:dyDescent="0.2">
      <c r="A400" s="1"/>
      <c r="B400" s="1"/>
      <c r="C400" s="1"/>
      <c r="D400" s="1"/>
      <c r="E400" s="1133"/>
      <c r="F400" s="1135"/>
      <c r="G400" s="1135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 x14ac:dyDescent="0.2">
      <c r="A401" s="1"/>
      <c r="B401" s="1"/>
      <c r="C401" s="1"/>
      <c r="D401" s="1"/>
      <c r="E401" s="1133"/>
      <c r="F401" s="1135"/>
      <c r="G401" s="1135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 x14ac:dyDescent="0.2">
      <c r="A402" s="1"/>
      <c r="B402" s="1"/>
      <c r="C402" s="1"/>
      <c r="D402" s="1"/>
      <c r="E402" s="1133"/>
      <c r="F402" s="1135"/>
      <c r="G402" s="1135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 x14ac:dyDescent="0.2">
      <c r="A403" s="1"/>
      <c r="B403" s="1"/>
      <c r="C403" s="1"/>
      <c r="D403" s="1"/>
      <c r="E403" s="1133"/>
      <c r="F403" s="1135"/>
      <c r="G403" s="1135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 x14ac:dyDescent="0.2">
      <c r="A404" s="1"/>
      <c r="B404" s="1"/>
      <c r="C404" s="1"/>
      <c r="D404" s="1"/>
      <c r="E404" s="1133"/>
      <c r="F404" s="1135"/>
      <c r="G404" s="1135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 x14ac:dyDescent="0.2">
      <c r="A405" s="1"/>
      <c r="B405" s="1"/>
      <c r="C405" s="1"/>
      <c r="D405" s="1"/>
      <c r="E405" s="1133"/>
      <c r="F405" s="1135"/>
      <c r="G405" s="1135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 x14ac:dyDescent="0.2">
      <c r="A406" s="1"/>
      <c r="B406" s="1"/>
      <c r="C406" s="1"/>
      <c r="D406" s="1"/>
      <c r="E406" s="1133"/>
      <c r="F406" s="1135"/>
      <c r="G406" s="1135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 x14ac:dyDescent="0.2">
      <c r="A407" s="1"/>
      <c r="B407" s="1"/>
      <c r="C407" s="1"/>
      <c r="D407" s="1"/>
      <c r="E407" s="1133"/>
      <c r="F407" s="1135"/>
      <c r="G407" s="1135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 x14ac:dyDescent="0.2">
      <c r="A408" s="1"/>
      <c r="B408" s="1"/>
      <c r="C408" s="1"/>
      <c r="D408" s="1"/>
      <c r="E408" s="1133"/>
      <c r="F408" s="1135"/>
      <c r="G408" s="1135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 x14ac:dyDescent="0.2">
      <c r="A409" s="1"/>
      <c r="B409" s="1"/>
      <c r="C409" s="1"/>
      <c r="D409" s="1"/>
      <c r="E409" s="1133"/>
      <c r="F409" s="1135"/>
      <c r="G409" s="1135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 x14ac:dyDescent="0.2">
      <c r="A410" s="1"/>
      <c r="B410" s="1"/>
      <c r="C410" s="1"/>
      <c r="D410" s="1"/>
      <c r="E410" s="1133"/>
      <c r="F410" s="1135"/>
      <c r="G410" s="1135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 x14ac:dyDescent="0.2">
      <c r="A411" s="1"/>
      <c r="B411" s="1"/>
      <c r="C411" s="1"/>
      <c r="D411" s="1"/>
      <c r="E411" s="1133"/>
      <c r="F411" s="1135"/>
      <c r="G411" s="1135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 x14ac:dyDescent="0.2">
      <c r="A412" s="1"/>
      <c r="B412" s="1"/>
      <c r="C412" s="1"/>
      <c r="D412" s="1"/>
      <c r="E412" s="1133"/>
      <c r="F412" s="1135"/>
      <c r="G412" s="1135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 x14ac:dyDescent="0.2">
      <c r="A413" s="1"/>
      <c r="B413" s="1"/>
      <c r="C413" s="1"/>
      <c r="D413" s="1"/>
      <c r="E413" s="1133"/>
      <c r="F413" s="1135"/>
      <c r="G413" s="1135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 x14ac:dyDescent="0.2">
      <c r="A414" s="1"/>
      <c r="B414" s="1"/>
      <c r="C414" s="1"/>
      <c r="D414" s="1"/>
      <c r="E414" s="1133"/>
      <c r="F414" s="1135"/>
      <c r="G414" s="1135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 x14ac:dyDescent="0.2">
      <c r="A415" s="1"/>
      <c r="B415" s="1"/>
      <c r="C415" s="1"/>
      <c r="D415" s="1"/>
      <c r="E415" s="1133"/>
      <c r="F415" s="1135"/>
      <c r="G415" s="1135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 x14ac:dyDescent="0.2">
      <c r="A416" s="1"/>
      <c r="B416" s="1"/>
      <c r="C416" s="1"/>
      <c r="D416" s="1"/>
      <c r="E416" s="1133"/>
      <c r="F416" s="1135"/>
      <c r="G416" s="1135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 x14ac:dyDescent="0.2">
      <c r="A417" s="1"/>
      <c r="B417" s="1"/>
      <c r="C417" s="1"/>
      <c r="D417" s="1"/>
      <c r="E417" s="1133"/>
      <c r="F417" s="1135"/>
      <c r="G417" s="1135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 x14ac:dyDescent="0.2">
      <c r="A418" s="1"/>
      <c r="B418" s="1"/>
      <c r="C418" s="1"/>
      <c r="D418" s="1"/>
      <c r="E418" s="1133"/>
      <c r="F418" s="1135"/>
      <c r="G418" s="1135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 x14ac:dyDescent="0.2">
      <c r="A419" s="1"/>
      <c r="B419" s="1"/>
      <c r="C419" s="1"/>
      <c r="D419" s="1"/>
      <c r="E419" s="1133"/>
      <c r="F419" s="1135"/>
      <c r="G419" s="1135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 x14ac:dyDescent="0.2">
      <c r="A420" s="1"/>
      <c r="B420" s="1"/>
      <c r="C420" s="1"/>
      <c r="D420" s="1"/>
      <c r="E420" s="1133"/>
      <c r="F420" s="1135"/>
      <c r="G420" s="1135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 x14ac:dyDescent="0.2">
      <c r="A421" s="1"/>
      <c r="B421" s="1"/>
      <c r="C421" s="1"/>
      <c r="D421" s="1"/>
      <c r="E421" s="1133"/>
      <c r="F421" s="1135"/>
      <c r="G421" s="1135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 x14ac:dyDescent="0.2">
      <c r="A422" s="1"/>
      <c r="B422" s="1"/>
      <c r="C422" s="1"/>
      <c r="D422" s="1"/>
      <c r="E422" s="1133"/>
      <c r="F422" s="1135"/>
      <c r="G422" s="1135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 x14ac:dyDescent="0.2">
      <c r="A423" s="1"/>
      <c r="B423" s="1"/>
      <c r="C423" s="1"/>
      <c r="D423" s="1"/>
      <c r="E423" s="1133"/>
      <c r="F423" s="1135"/>
      <c r="G423" s="1135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 x14ac:dyDescent="0.2">
      <c r="A424" s="1"/>
      <c r="B424" s="1"/>
      <c r="C424" s="1"/>
      <c r="D424" s="1"/>
      <c r="E424" s="1133"/>
      <c r="F424" s="1135"/>
      <c r="G424" s="1135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 x14ac:dyDescent="0.2">
      <c r="A425" s="1"/>
      <c r="B425" s="1"/>
      <c r="C425" s="1"/>
      <c r="D425" s="1"/>
      <c r="E425" s="1133"/>
      <c r="F425" s="1135"/>
      <c r="G425" s="1135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 x14ac:dyDescent="0.2">
      <c r="A426" s="1"/>
      <c r="B426" s="1"/>
      <c r="C426" s="1"/>
      <c r="D426" s="1"/>
      <c r="E426" s="1133"/>
      <c r="F426" s="1135"/>
      <c r="G426" s="1135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 x14ac:dyDescent="0.2">
      <c r="A427" s="1"/>
      <c r="B427" s="1"/>
      <c r="C427" s="1"/>
      <c r="D427" s="1"/>
      <c r="E427" s="1133"/>
      <c r="F427" s="1135"/>
      <c r="G427" s="1135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 x14ac:dyDescent="0.2">
      <c r="A428" s="1"/>
      <c r="B428" s="1"/>
      <c r="C428" s="1"/>
      <c r="D428" s="1"/>
      <c r="E428" s="1133"/>
      <c r="F428" s="1135"/>
      <c r="G428" s="1135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 x14ac:dyDescent="0.2">
      <c r="A429" s="1"/>
      <c r="B429" s="1"/>
      <c r="C429" s="1"/>
      <c r="D429" s="1"/>
      <c r="E429" s="1133"/>
      <c r="F429" s="1135"/>
      <c r="G429" s="1135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 x14ac:dyDescent="0.2">
      <c r="A430" s="1"/>
      <c r="B430" s="1"/>
      <c r="C430" s="1"/>
      <c r="D430" s="1"/>
      <c r="E430" s="1133"/>
      <c r="F430" s="1135"/>
      <c r="G430" s="1135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 x14ac:dyDescent="0.2">
      <c r="A431" s="1"/>
      <c r="B431" s="1"/>
      <c r="C431" s="1"/>
      <c r="D431" s="1"/>
      <c r="E431" s="1133"/>
      <c r="F431" s="1135"/>
      <c r="G431" s="1135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 x14ac:dyDescent="0.2">
      <c r="A432" s="1"/>
      <c r="B432" s="1"/>
      <c r="C432" s="1"/>
      <c r="D432" s="1"/>
      <c r="E432" s="1133"/>
      <c r="F432" s="1135"/>
      <c r="G432" s="1135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 x14ac:dyDescent="0.2">
      <c r="A433" s="1"/>
      <c r="B433" s="1"/>
      <c r="C433" s="1"/>
      <c r="D433" s="1"/>
      <c r="E433" s="1133"/>
      <c r="F433" s="1135"/>
      <c r="G433" s="1135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 x14ac:dyDescent="0.2">
      <c r="A434" s="1"/>
      <c r="B434" s="1"/>
      <c r="C434" s="1"/>
      <c r="D434" s="1"/>
      <c r="E434" s="1133"/>
      <c r="F434" s="1135"/>
      <c r="G434" s="1135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 x14ac:dyDescent="0.2">
      <c r="A435" s="1"/>
      <c r="B435" s="1"/>
      <c r="C435" s="1"/>
      <c r="D435" s="1"/>
      <c r="E435" s="1133"/>
      <c r="F435" s="1135"/>
      <c r="G435" s="1135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 x14ac:dyDescent="0.2">
      <c r="A436" s="1"/>
      <c r="B436" s="1"/>
      <c r="C436" s="1"/>
      <c r="D436" s="1"/>
      <c r="E436" s="1133"/>
      <c r="F436" s="1135"/>
      <c r="G436" s="1135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 x14ac:dyDescent="0.2">
      <c r="A437" s="1"/>
      <c r="B437" s="1"/>
      <c r="C437" s="1"/>
      <c r="D437" s="1"/>
      <c r="E437" s="1133"/>
      <c r="F437" s="1135"/>
      <c r="G437" s="1135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 x14ac:dyDescent="0.2">
      <c r="A438" s="1"/>
      <c r="B438" s="1"/>
      <c r="C438" s="1"/>
      <c r="D438" s="1"/>
      <c r="E438" s="1133"/>
      <c r="F438" s="1135"/>
      <c r="G438" s="1135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 x14ac:dyDescent="0.2">
      <c r="A439" s="1"/>
      <c r="B439" s="1"/>
      <c r="C439" s="1"/>
      <c r="D439" s="1"/>
      <c r="E439" s="1133"/>
      <c r="F439" s="1135"/>
      <c r="G439" s="1135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 x14ac:dyDescent="0.2">
      <c r="A440" s="1"/>
      <c r="B440" s="1"/>
      <c r="C440" s="1"/>
      <c r="D440" s="1"/>
      <c r="E440" s="1133"/>
      <c r="F440" s="1135"/>
      <c r="G440" s="1135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 x14ac:dyDescent="0.2">
      <c r="A441" s="1"/>
      <c r="B441" s="1"/>
      <c r="C441" s="1"/>
      <c r="D441" s="1"/>
      <c r="E441" s="1133"/>
      <c r="F441" s="1135"/>
      <c r="G441" s="1135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 x14ac:dyDescent="0.2">
      <c r="A442" s="1"/>
      <c r="B442" s="1"/>
      <c r="C442" s="1"/>
      <c r="D442" s="1"/>
      <c r="E442" s="1133"/>
      <c r="F442" s="1135"/>
      <c r="G442" s="1135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 x14ac:dyDescent="0.2">
      <c r="A443" s="1"/>
      <c r="B443" s="1"/>
      <c r="C443" s="1"/>
      <c r="D443" s="1"/>
      <c r="E443" s="1133"/>
      <c r="F443" s="1135"/>
      <c r="G443" s="1135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 x14ac:dyDescent="0.2">
      <c r="A444" s="1"/>
      <c r="B444" s="1"/>
      <c r="C444" s="1"/>
      <c r="D444" s="1"/>
      <c r="E444" s="1133"/>
      <c r="F444" s="1135"/>
      <c r="G444" s="1135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 x14ac:dyDescent="0.2">
      <c r="A445" s="1"/>
      <c r="B445" s="1"/>
      <c r="C445" s="1"/>
      <c r="D445" s="1"/>
      <c r="E445" s="1133"/>
      <c r="F445" s="1135"/>
      <c r="G445" s="1135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 x14ac:dyDescent="0.2">
      <c r="A446" s="1"/>
      <c r="B446" s="1"/>
      <c r="C446" s="1"/>
      <c r="D446" s="1"/>
      <c r="E446" s="1133"/>
      <c r="F446" s="1135"/>
      <c r="G446" s="1135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 x14ac:dyDescent="0.2">
      <c r="A447" s="1"/>
      <c r="B447" s="1"/>
      <c r="C447" s="1"/>
      <c r="D447" s="1"/>
      <c r="E447" s="1133"/>
      <c r="F447" s="1135"/>
      <c r="G447" s="1135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 x14ac:dyDescent="0.2">
      <c r="A448" s="1"/>
      <c r="B448" s="1"/>
      <c r="C448" s="1"/>
      <c r="D448" s="1"/>
      <c r="E448" s="1133"/>
      <c r="F448" s="1135"/>
      <c r="G448" s="1135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 x14ac:dyDescent="0.2">
      <c r="A449" s="1"/>
      <c r="B449" s="1"/>
      <c r="C449" s="1"/>
      <c r="D449" s="1"/>
      <c r="E449" s="1133"/>
      <c r="F449" s="1135"/>
      <c r="G449" s="1135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 x14ac:dyDescent="0.2">
      <c r="A450" s="1"/>
      <c r="B450" s="1"/>
      <c r="C450" s="1"/>
      <c r="D450" s="1"/>
      <c r="E450" s="1133"/>
      <c r="F450" s="1135"/>
      <c r="G450" s="1135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 x14ac:dyDescent="0.2">
      <c r="A451" s="1"/>
      <c r="B451" s="1"/>
      <c r="C451" s="1"/>
      <c r="D451" s="1"/>
      <c r="E451" s="1133"/>
      <c r="F451" s="1135"/>
      <c r="G451" s="1135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 x14ac:dyDescent="0.2">
      <c r="A452" s="1"/>
      <c r="B452" s="1"/>
      <c r="C452" s="1"/>
      <c r="D452" s="1"/>
      <c r="E452" s="1133"/>
      <c r="F452" s="1135"/>
      <c r="G452" s="1135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 x14ac:dyDescent="0.2">
      <c r="A453" s="1"/>
      <c r="B453" s="1"/>
      <c r="C453" s="1"/>
      <c r="D453" s="1"/>
      <c r="E453" s="1133"/>
      <c r="F453" s="1135"/>
      <c r="G453" s="1135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 x14ac:dyDescent="0.2">
      <c r="A454" s="1"/>
      <c r="B454" s="1"/>
      <c r="C454" s="1"/>
      <c r="D454" s="1"/>
      <c r="E454" s="1133"/>
      <c r="F454" s="1135"/>
      <c r="G454" s="1135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 x14ac:dyDescent="0.2">
      <c r="A455" s="1"/>
      <c r="B455" s="1"/>
      <c r="C455" s="1"/>
      <c r="D455" s="1"/>
      <c r="E455" s="1133"/>
      <c r="F455" s="1135"/>
      <c r="G455" s="1135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 x14ac:dyDescent="0.2">
      <c r="A456" s="1"/>
      <c r="B456" s="1"/>
      <c r="C456" s="1"/>
      <c r="D456" s="1"/>
      <c r="E456" s="1133"/>
      <c r="F456" s="1135"/>
      <c r="G456" s="1135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 x14ac:dyDescent="0.2">
      <c r="A457" s="1"/>
      <c r="B457" s="1"/>
      <c r="C457" s="1"/>
      <c r="D457" s="1"/>
      <c r="E457" s="1133"/>
      <c r="F457" s="1135"/>
      <c r="G457" s="1135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 x14ac:dyDescent="0.2">
      <c r="A458" s="1"/>
      <c r="B458" s="1"/>
      <c r="C458" s="1"/>
      <c r="D458" s="1"/>
      <c r="E458" s="1133"/>
      <c r="F458" s="1135"/>
      <c r="G458" s="1135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 x14ac:dyDescent="0.2">
      <c r="A459" s="1"/>
      <c r="B459" s="1"/>
      <c r="C459" s="1"/>
      <c r="D459" s="1"/>
      <c r="E459" s="1133"/>
      <c r="F459" s="1135"/>
      <c r="G459" s="1135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 x14ac:dyDescent="0.2">
      <c r="A460" s="1"/>
      <c r="B460" s="1"/>
      <c r="C460" s="1"/>
      <c r="D460" s="1"/>
      <c r="E460" s="1133"/>
      <c r="F460" s="1135"/>
      <c r="G460" s="1135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 x14ac:dyDescent="0.2">
      <c r="A461" s="1"/>
      <c r="B461" s="1"/>
      <c r="C461" s="1"/>
      <c r="D461" s="1"/>
      <c r="E461" s="1133"/>
      <c r="F461" s="1135"/>
      <c r="G461" s="1135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 x14ac:dyDescent="0.2">
      <c r="A462" s="1"/>
      <c r="B462" s="1"/>
      <c r="C462" s="1"/>
      <c r="D462" s="1"/>
      <c r="E462" s="1133"/>
      <c r="F462" s="1135"/>
      <c r="G462" s="1135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 x14ac:dyDescent="0.2">
      <c r="A463" s="1"/>
      <c r="B463" s="1"/>
      <c r="C463" s="1"/>
      <c r="D463" s="1"/>
      <c r="E463" s="1133"/>
      <c r="F463" s="1135"/>
      <c r="G463" s="1135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 x14ac:dyDescent="0.2">
      <c r="A464" s="1"/>
      <c r="B464" s="1"/>
      <c r="C464" s="1"/>
      <c r="D464" s="1"/>
      <c r="E464" s="1133"/>
      <c r="F464" s="1135"/>
      <c r="G464" s="1135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 x14ac:dyDescent="0.2">
      <c r="A465" s="1"/>
      <c r="B465" s="1"/>
      <c r="C465" s="1"/>
      <c r="D465" s="1"/>
      <c r="E465" s="1133"/>
      <c r="F465" s="1135"/>
      <c r="G465" s="1135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 x14ac:dyDescent="0.2">
      <c r="A466" s="1"/>
      <c r="B466" s="1"/>
      <c r="C466" s="1"/>
      <c r="D466" s="1"/>
      <c r="E466" s="1133"/>
      <c r="F466" s="1135"/>
      <c r="G466" s="1135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 x14ac:dyDescent="0.2">
      <c r="A467" s="1"/>
      <c r="B467" s="1"/>
      <c r="C467" s="1"/>
      <c r="D467" s="1"/>
      <c r="E467" s="1133"/>
      <c r="F467" s="1135"/>
      <c r="G467" s="1135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 x14ac:dyDescent="0.2">
      <c r="A468" s="1"/>
      <c r="B468" s="1"/>
      <c r="C468" s="1"/>
      <c r="D468" s="1"/>
      <c r="E468" s="1133"/>
      <c r="F468" s="1135"/>
      <c r="G468" s="1135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 x14ac:dyDescent="0.2">
      <c r="A469" s="1"/>
      <c r="B469" s="1"/>
      <c r="C469" s="1"/>
      <c r="D469" s="1"/>
      <c r="E469" s="1133"/>
      <c r="F469" s="1135"/>
      <c r="G469" s="1135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 x14ac:dyDescent="0.2">
      <c r="A470" s="1"/>
      <c r="B470" s="1"/>
      <c r="C470" s="1"/>
      <c r="D470" s="1"/>
      <c r="E470" s="1133"/>
      <c r="F470" s="1135"/>
      <c r="G470" s="1135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 x14ac:dyDescent="0.2">
      <c r="A471" s="1"/>
      <c r="B471" s="1"/>
      <c r="C471" s="1"/>
      <c r="D471" s="1"/>
      <c r="E471" s="1133"/>
      <c r="F471" s="1135"/>
      <c r="G471" s="1135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 x14ac:dyDescent="0.2">
      <c r="A472" s="1"/>
      <c r="B472" s="1"/>
      <c r="C472" s="1"/>
      <c r="D472" s="1"/>
      <c r="E472" s="1133"/>
      <c r="F472" s="1135"/>
      <c r="G472" s="1135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 x14ac:dyDescent="0.2">
      <c r="A473" s="1"/>
      <c r="B473" s="1"/>
      <c r="C473" s="1"/>
      <c r="D473" s="1"/>
      <c r="E473" s="1133"/>
      <c r="F473" s="1135"/>
      <c r="G473" s="1135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 x14ac:dyDescent="0.2">
      <c r="A474" s="1"/>
      <c r="B474" s="1"/>
      <c r="C474" s="1"/>
      <c r="D474" s="1"/>
      <c r="E474" s="1133"/>
      <c r="F474" s="1135"/>
      <c r="G474" s="1135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 x14ac:dyDescent="0.2">
      <c r="A475" s="1"/>
      <c r="B475" s="1"/>
      <c r="C475" s="1"/>
      <c r="D475" s="1"/>
      <c r="E475" s="1133"/>
      <c r="F475" s="1135"/>
      <c r="G475" s="1135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 x14ac:dyDescent="0.2">
      <c r="A476" s="1"/>
      <c r="B476" s="1"/>
      <c r="C476" s="1"/>
      <c r="D476" s="1"/>
      <c r="E476" s="1133"/>
      <c r="F476" s="1135"/>
      <c r="G476" s="1135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 x14ac:dyDescent="0.2">
      <c r="A477" s="1"/>
      <c r="B477" s="1"/>
      <c r="C477" s="1"/>
      <c r="D477" s="1"/>
      <c r="E477" s="1133"/>
      <c r="F477" s="1135"/>
      <c r="G477" s="1135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 x14ac:dyDescent="0.2">
      <c r="A478" s="1"/>
      <c r="B478" s="1"/>
      <c r="C478" s="1"/>
      <c r="D478" s="1"/>
      <c r="E478" s="1133"/>
      <c r="F478" s="1135"/>
      <c r="G478" s="1135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 x14ac:dyDescent="0.2">
      <c r="A479" s="1"/>
      <c r="B479" s="1"/>
      <c r="C479" s="1"/>
      <c r="D479" s="1"/>
      <c r="E479" s="1133"/>
      <c r="F479" s="1135"/>
      <c r="G479" s="1135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 x14ac:dyDescent="0.2">
      <c r="A480" s="1"/>
      <c r="B480" s="1"/>
      <c r="C480" s="1"/>
      <c r="D480" s="1"/>
      <c r="E480" s="1133"/>
      <c r="F480" s="1135"/>
      <c r="G480" s="1135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 x14ac:dyDescent="0.2">
      <c r="A481" s="1"/>
      <c r="B481" s="1"/>
      <c r="C481" s="1"/>
      <c r="D481" s="1"/>
      <c r="E481" s="1133"/>
      <c r="F481" s="1135"/>
      <c r="G481" s="1135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 x14ac:dyDescent="0.2">
      <c r="A482" s="1"/>
      <c r="B482" s="1"/>
      <c r="C482" s="1"/>
      <c r="D482" s="1"/>
      <c r="E482" s="1133"/>
      <c r="F482" s="1135"/>
      <c r="G482" s="1135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 x14ac:dyDescent="0.2">
      <c r="A483" s="1"/>
      <c r="B483" s="1"/>
      <c r="C483" s="1"/>
      <c r="D483" s="1"/>
      <c r="E483" s="1133"/>
      <c r="F483" s="1135"/>
      <c r="G483" s="1135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 x14ac:dyDescent="0.2">
      <c r="A484" s="1"/>
      <c r="B484" s="1"/>
      <c r="C484" s="1"/>
      <c r="D484" s="1"/>
      <c r="E484" s="1133"/>
      <c r="F484" s="1135"/>
      <c r="G484" s="1135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 x14ac:dyDescent="0.2">
      <c r="A485" s="1"/>
      <c r="B485" s="1"/>
      <c r="C485" s="1"/>
      <c r="D485" s="1"/>
      <c r="E485" s="1133"/>
      <c r="F485" s="1135"/>
      <c r="G485" s="1135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 x14ac:dyDescent="0.2">
      <c r="A486" s="1"/>
      <c r="B486" s="1"/>
      <c r="C486" s="1"/>
      <c r="D486" s="1"/>
      <c r="E486" s="1133"/>
      <c r="F486" s="1135"/>
      <c r="G486" s="1135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 x14ac:dyDescent="0.2">
      <c r="A487" s="1"/>
      <c r="B487" s="1"/>
      <c r="C487" s="1"/>
      <c r="D487" s="1"/>
      <c r="E487" s="1133"/>
      <c r="F487" s="1135"/>
      <c r="G487" s="1135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 x14ac:dyDescent="0.2">
      <c r="A488" s="1"/>
      <c r="B488" s="1"/>
      <c r="C488" s="1"/>
      <c r="D488" s="1"/>
      <c r="E488" s="1133"/>
      <c r="F488" s="1135"/>
      <c r="G488" s="1135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 x14ac:dyDescent="0.2">
      <c r="A489" s="1"/>
      <c r="B489" s="1"/>
      <c r="C489" s="1"/>
      <c r="D489" s="1"/>
      <c r="E489" s="1133"/>
      <c r="F489" s="1135"/>
      <c r="G489" s="1135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 x14ac:dyDescent="0.2">
      <c r="A490" s="1"/>
      <c r="B490" s="1"/>
      <c r="C490" s="1"/>
      <c r="D490" s="1"/>
      <c r="E490" s="1133"/>
      <c r="F490" s="1135"/>
      <c r="G490" s="1135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 x14ac:dyDescent="0.2">
      <c r="A491" s="1"/>
      <c r="B491" s="1"/>
      <c r="C491" s="1"/>
      <c r="D491" s="1"/>
      <c r="E491" s="1133"/>
      <c r="F491" s="1135"/>
      <c r="G491" s="1135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 x14ac:dyDescent="0.2">
      <c r="A492" s="1"/>
      <c r="B492" s="1"/>
      <c r="C492" s="1"/>
      <c r="D492" s="1"/>
      <c r="E492" s="1133"/>
      <c r="F492" s="1135"/>
      <c r="G492" s="1135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 x14ac:dyDescent="0.2">
      <c r="A493" s="1"/>
      <c r="B493" s="1"/>
      <c r="C493" s="1"/>
      <c r="D493" s="1"/>
      <c r="E493" s="1133"/>
      <c r="F493" s="1135"/>
      <c r="G493" s="1135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 x14ac:dyDescent="0.2">
      <c r="A494" s="1"/>
      <c r="B494" s="1"/>
      <c r="C494" s="1"/>
      <c r="D494" s="1"/>
      <c r="E494" s="1133"/>
      <c r="F494" s="1135"/>
      <c r="G494" s="1135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 x14ac:dyDescent="0.2">
      <c r="A495" s="1"/>
      <c r="B495" s="1"/>
      <c r="C495" s="1"/>
      <c r="D495" s="1"/>
      <c r="E495" s="1133"/>
      <c r="F495" s="1135"/>
      <c r="G495" s="1135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 x14ac:dyDescent="0.2">
      <c r="A496" s="1"/>
      <c r="B496" s="1"/>
      <c r="C496" s="1"/>
      <c r="D496" s="1"/>
      <c r="E496" s="1133"/>
      <c r="F496" s="1135"/>
      <c r="G496" s="1135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 x14ac:dyDescent="0.2">
      <c r="A497" s="1"/>
      <c r="B497" s="1"/>
      <c r="C497" s="1"/>
      <c r="D497" s="1"/>
      <c r="E497" s="1133"/>
      <c r="F497" s="1135"/>
      <c r="G497" s="1135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 x14ac:dyDescent="0.2">
      <c r="A498" s="1"/>
      <c r="B498" s="1"/>
      <c r="C498" s="1"/>
      <c r="D498" s="1"/>
      <c r="E498" s="1133"/>
      <c r="F498" s="1135"/>
      <c r="G498" s="1135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 x14ac:dyDescent="0.2">
      <c r="A499" s="1"/>
      <c r="B499" s="1"/>
      <c r="C499" s="1"/>
      <c r="D499" s="1"/>
      <c r="E499" s="1133"/>
      <c r="F499" s="1135"/>
      <c r="G499" s="1135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 x14ac:dyDescent="0.2">
      <c r="A500" s="1"/>
      <c r="B500" s="1"/>
      <c r="C500" s="1"/>
      <c r="D500" s="1"/>
      <c r="E500" s="1133"/>
      <c r="F500" s="1135"/>
      <c r="G500" s="1135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 x14ac:dyDescent="0.2">
      <c r="A501" s="1"/>
      <c r="B501" s="1"/>
      <c r="C501" s="1"/>
      <c r="D501" s="1"/>
      <c r="E501" s="1133"/>
      <c r="F501" s="1135"/>
      <c r="G501" s="1135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 x14ac:dyDescent="0.2">
      <c r="A502" s="1"/>
      <c r="B502" s="1"/>
      <c r="C502" s="1"/>
      <c r="D502" s="1"/>
      <c r="E502" s="1133"/>
      <c r="F502" s="1135"/>
      <c r="G502" s="1135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 x14ac:dyDescent="0.2">
      <c r="A503" s="1"/>
      <c r="B503" s="1"/>
      <c r="C503" s="1"/>
      <c r="D503" s="1"/>
      <c r="E503" s="1133"/>
      <c r="F503" s="1135"/>
      <c r="G503" s="1135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 x14ac:dyDescent="0.2">
      <c r="A504" s="1"/>
      <c r="B504" s="1"/>
      <c r="C504" s="1"/>
      <c r="D504" s="1"/>
      <c r="E504" s="1133"/>
      <c r="F504" s="1135"/>
      <c r="G504" s="1135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 x14ac:dyDescent="0.2">
      <c r="A505" s="1"/>
      <c r="B505" s="1"/>
      <c r="C505" s="1"/>
      <c r="D505" s="1"/>
      <c r="E505" s="1133"/>
      <c r="F505" s="1135"/>
      <c r="G505" s="1135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 x14ac:dyDescent="0.2">
      <c r="A506" s="1"/>
      <c r="B506" s="1"/>
      <c r="C506" s="1"/>
      <c r="D506" s="1"/>
      <c r="E506" s="1133"/>
      <c r="F506" s="1135"/>
      <c r="G506" s="1135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 x14ac:dyDescent="0.2">
      <c r="A507" s="1"/>
      <c r="B507" s="1"/>
      <c r="C507" s="1"/>
      <c r="D507" s="1"/>
      <c r="E507" s="1133"/>
      <c r="F507" s="1135"/>
      <c r="G507" s="1135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 x14ac:dyDescent="0.2">
      <c r="A508" s="1"/>
      <c r="B508" s="1"/>
      <c r="C508" s="1"/>
      <c r="D508" s="1"/>
      <c r="E508" s="1133"/>
      <c r="F508" s="1135"/>
      <c r="G508" s="1135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 x14ac:dyDescent="0.2">
      <c r="A509" s="1"/>
      <c r="B509" s="1"/>
      <c r="C509" s="1"/>
      <c r="D509" s="1"/>
      <c r="E509" s="1133"/>
      <c r="F509" s="1135"/>
      <c r="G509" s="1135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 x14ac:dyDescent="0.2">
      <c r="A510" s="1"/>
      <c r="B510" s="1"/>
      <c r="C510" s="1"/>
      <c r="D510" s="1"/>
      <c r="E510" s="1133"/>
      <c r="F510" s="1135"/>
      <c r="G510" s="1135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 x14ac:dyDescent="0.2">
      <c r="A511" s="1"/>
      <c r="B511" s="1"/>
      <c r="C511" s="1"/>
      <c r="D511" s="1"/>
      <c r="E511" s="1133"/>
      <c r="F511" s="1135"/>
      <c r="G511" s="1135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 x14ac:dyDescent="0.2">
      <c r="A512" s="1"/>
      <c r="B512" s="1"/>
      <c r="C512" s="1"/>
      <c r="D512" s="1"/>
      <c r="E512" s="1133"/>
      <c r="F512" s="1135"/>
      <c r="G512" s="1135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 x14ac:dyDescent="0.2">
      <c r="A513" s="1"/>
      <c r="B513" s="1"/>
      <c r="C513" s="1"/>
      <c r="D513" s="1"/>
      <c r="E513" s="1133"/>
      <c r="F513" s="1135"/>
      <c r="G513" s="1135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 x14ac:dyDescent="0.2">
      <c r="A514" s="1"/>
      <c r="B514" s="1"/>
      <c r="C514" s="1"/>
      <c r="D514" s="1"/>
      <c r="E514" s="1133"/>
      <c r="F514" s="1135"/>
      <c r="G514" s="1135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 x14ac:dyDescent="0.2">
      <c r="A515" s="1"/>
      <c r="B515" s="1"/>
      <c r="C515" s="1"/>
      <c r="D515" s="1"/>
      <c r="E515" s="1133"/>
      <c r="F515" s="1135"/>
      <c r="G515" s="1135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 x14ac:dyDescent="0.2">
      <c r="A516" s="1"/>
      <c r="B516" s="1"/>
      <c r="C516" s="1"/>
      <c r="D516" s="1"/>
      <c r="E516" s="1133"/>
      <c r="F516" s="1135"/>
      <c r="G516" s="1135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 x14ac:dyDescent="0.2">
      <c r="A517" s="1"/>
      <c r="B517" s="1"/>
      <c r="C517" s="1"/>
      <c r="D517" s="1"/>
      <c r="E517" s="1133"/>
      <c r="F517" s="1135"/>
      <c r="G517" s="1135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 x14ac:dyDescent="0.2">
      <c r="A518" s="1"/>
      <c r="B518" s="1"/>
      <c r="C518" s="1"/>
      <c r="D518" s="1"/>
      <c r="E518" s="1133"/>
      <c r="F518" s="1135"/>
      <c r="G518" s="1135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 x14ac:dyDescent="0.2">
      <c r="A519" s="1"/>
      <c r="B519" s="1"/>
      <c r="C519" s="1"/>
      <c r="D519" s="1"/>
      <c r="E519" s="1133"/>
      <c r="F519" s="1135"/>
      <c r="G519" s="1135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 x14ac:dyDescent="0.2">
      <c r="A520" s="1"/>
      <c r="B520" s="1"/>
      <c r="C520" s="1"/>
      <c r="D520" s="1"/>
      <c r="E520" s="1133"/>
      <c r="F520" s="1135"/>
      <c r="G520" s="1135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 x14ac:dyDescent="0.2">
      <c r="A521" s="1"/>
      <c r="B521" s="1"/>
      <c r="C521" s="1"/>
      <c r="D521" s="1"/>
      <c r="E521" s="1133"/>
      <c r="F521" s="1135"/>
      <c r="G521" s="1135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 x14ac:dyDescent="0.2">
      <c r="A522" s="1"/>
      <c r="B522" s="1"/>
      <c r="C522" s="1"/>
      <c r="D522" s="1"/>
      <c r="E522" s="1133"/>
      <c r="F522" s="1135"/>
      <c r="G522" s="1135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 x14ac:dyDescent="0.2">
      <c r="A523" s="1"/>
      <c r="B523" s="1"/>
      <c r="C523" s="1"/>
      <c r="D523" s="1"/>
      <c r="E523" s="1133"/>
      <c r="F523" s="1135"/>
      <c r="G523" s="1135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 x14ac:dyDescent="0.2">
      <c r="A524" s="1"/>
      <c r="B524" s="1"/>
      <c r="C524" s="1"/>
      <c r="D524" s="1"/>
      <c r="E524" s="1133"/>
      <c r="F524" s="1135"/>
      <c r="G524" s="1135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 x14ac:dyDescent="0.2">
      <c r="A525" s="1"/>
      <c r="B525" s="1"/>
      <c r="C525" s="1"/>
      <c r="D525" s="1"/>
      <c r="E525" s="1133"/>
      <c r="F525" s="1135"/>
      <c r="G525" s="1135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 x14ac:dyDescent="0.2">
      <c r="A526" s="1"/>
      <c r="B526" s="1"/>
      <c r="C526" s="1"/>
      <c r="D526" s="1"/>
      <c r="E526" s="1133"/>
      <c r="F526" s="1135"/>
      <c r="G526" s="1135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 x14ac:dyDescent="0.2">
      <c r="A527" s="1"/>
      <c r="B527" s="1"/>
      <c r="C527" s="1"/>
      <c r="D527" s="1"/>
      <c r="E527" s="1133"/>
      <c r="F527" s="1135"/>
      <c r="G527" s="1135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 x14ac:dyDescent="0.2">
      <c r="A528" s="1"/>
      <c r="B528" s="1"/>
      <c r="C528" s="1"/>
      <c r="D528" s="1"/>
      <c r="E528" s="1133"/>
      <c r="F528" s="1135"/>
      <c r="G528" s="1135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 x14ac:dyDescent="0.2">
      <c r="A529" s="1"/>
      <c r="B529" s="1"/>
      <c r="C529" s="1"/>
      <c r="D529" s="1"/>
      <c r="E529" s="1133"/>
      <c r="F529" s="1135"/>
      <c r="G529" s="1135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 x14ac:dyDescent="0.2">
      <c r="A530" s="1"/>
      <c r="B530" s="1"/>
      <c r="C530" s="1"/>
      <c r="D530" s="1"/>
      <c r="E530" s="1133"/>
      <c r="F530" s="1135"/>
      <c r="G530" s="1135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 x14ac:dyDescent="0.2">
      <c r="A531" s="1"/>
      <c r="B531" s="1"/>
      <c r="C531" s="1"/>
      <c r="D531" s="1"/>
      <c r="E531" s="1133"/>
      <c r="F531" s="1135"/>
      <c r="G531" s="1135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 x14ac:dyDescent="0.2">
      <c r="A532" s="1"/>
      <c r="B532" s="1"/>
      <c r="C532" s="1"/>
      <c r="D532" s="1"/>
      <c r="E532" s="1133"/>
      <c r="F532" s="1135"/>
      <c r="G532" s="1135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 x14ac:dyDescent="0.2">
      <c r="A533" s="1"/>
      <c r="B533" s="1"/>
      <c r="C533" s="1"/>
      <c r="D533" s="1"/>
      <c r="E533" s="1133"/>
      <c r="F533" s="1135"/>
      <c r="G533" s="1135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 x14ac:dyDescent="0.2">
      <c r="A534" s="1"/>
      <c r="B534" s="1"/>
      <c r="C534" s="1"/>
      <c r="D534" s="1"/>
      <c r="E534" s="1133"/>
      <c r="F534" s="1135"/>
      <c r="G534" s="1135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 x14ac:dyDescent="0.2">
      <c r="A535" s="1"/>
      <c r="B535" s="1"/>
      <c r="C535" s="1"/>
      <c r="D535" s="1"/>
      <c r="E535" s="1133"/>
      <c r="F535" s="1135"/>
      <c r="G535" s="1135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 x14ac:dyDescent="0.2">
      <c r="A536" s="1"/>
      <c r="B536" s="1"/>
      <c r="C536" s="1"/>
      <c r="D536" s="1"/>
      <c r="E536" s="1133"/>
      <c r="F536" s="1135"/>
      <c r="G536" s="1135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 x14ac:dyDescent="0.2">
      <c r="A537" s="1"/>
      <c r="B537" s="1"/>
      <c r="C537" s="1"/>
      <c r="D537" s="1"/>
      <c r="E537" s="1133"/>
      <c r="F537" s="1135"/>
      <c r="G537" s="1135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 x14ac:dyDescent="0.2">
      <c r="A538" s="1"/>
      <c r="B538" s="1"/>
      <c r="C538" s="1"/>
      <c r="D538" s="1"/>
      <c r="E538" s="1133"/>
      <c r="F538" s="1135"/>
      <c r="G538" s="1135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 x14ac:dyDescent="0.2">
      <c r="A539" s="1"/>
      <c r="B539" s="1"/>
      <c r="C539" s="1"/>
      <c r="D539" s="1"/>
      <c r="E539" s="1133"/>
      <c r="F539" s="1135"/>
      <c r="G539" s="1135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 x14ac:dyDescent="0.2">
      <c r="A540" s="1"/>
      <c r="B540" s="1"/>
      <c r="C540" s="1"/>
      <c r="D540" s="1"/>
      <c r="E540" s="1133"/>
      <c r="F540" s="1135"/>
      <c r="G540" s="1135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 x14ac:dyDescent="0.2">
      <c r="A541" s="1"/>
      <c r="B541" s="1"/>
      <c r="C541" s="1"/>
      <c r="D541" s="1"/>
      <c r="E541" s="1133"/>
      <c r="F541" s="1135"/>
      <c r="G541" s="1135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 x14ac:dyDescent="0.2">
      <c r="A542" s="1"/>
      <c r="B542" s="1"/>
      <c r="C542" s="1"/>
      <c r="D542" s="1"/>
      <c r="E542" s="1133"/>
      <c r="F542" s="1135"/>
      <c r="G542" s="1135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 x14ac:dyDescent="0.2">
      <c r="A543" s="1"/>
      <c r="B543" s="1"/>
      <c r="C543" s="1"/>
      <c r="D543" s="1"/>
      <c r="E543" s="1133"/>
      <c r="F543" s="1135"/>
      <c r="G543" s="1135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 x14ac:dyDescent="0.2">
      <c r="A544" s="1"/>
      <c r="B544" s="1"/>
      <c r="C544" s="1"/>
      <c r="D544" s="1"/>
      <c r="E544" s="1133"/>
      <c r="F544" s="1135"/>
      <c r="G544" s="1135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 x14ac:dyDescent="0.2">
      <c r="A545" s="1"/>
      <c r="B545" s="1"/>
      <c r="C545" s="1"/>
      <c r="D545" s="1"/>
      <c r="E545" s="1133"/>
      <c r="F545" s="1135"/>
      <c r="G545" s="1135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 x14ac:dyDescent="0.2">
      <c r="A546" s="1"/>
      <c r="B546" s="1"/>
      <c r="C546" s="1"/>
      <c r="D546" s="1"/>
      <c r="E546" s="1133"/>
      <c r="F546" s="1135"/>
      <c r="G546" s="1135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 x14ac:dyDescent="0.2">
      <c r="A547" s="1"/>
      <c r="B547" s="1"/>
      <c r="C547" s="1"/>
      <c r="D547" s="1"/>
      <c r="E547" s="1133"/>
      <c r="F547" s="1135"/>
      <c r="G547" s="1135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 x14ac:dyDescent="0.2">
      <c r="A548" s="1"/>
      <c r="B548" s="1"/>
      <c r="C548" s="1"/>
      <c r="D548" s="1"/>
      <c r="E548" s="1133"/>
      <c r="F548" s="1135"/>
      <c r="G548" s="1135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 x14ac:dyDescent="0.2">
      <c r="A549" s="1"/>
      <c r="B549" s="1"/>
      <c r="C549" s="1"/>
      <c r="D549" s="1"/>
      <c r="E549" s="1133"/>
      <c r="F549" s="1135"/>
      <c r="G549" s="1135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 x14ac:dyDescent="0.2">
      <c r="A550" s="1"/>
      <c r="B550" s="1"/>
      <c r="C550" s="1"/>
      <c r="D550" s="1"/>
      <c r="E550" s="1133"/>
      <c r="F550" s="1135"/>
      <c r="G550" s="1135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 x14ac:dyDescent="0.2">
      <c r="A551" s="1"/>
      <c r="B551" s="1"/>
      <c r="C551" s="1"/>
      <c r="D551" s="1"/>
      <c r="E551" s="1133"/>
      <c r="F551" s="1135"/>
      <c r="G551" s="1135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 x14ac:dyDescent="0.2">
      <c r="A552" s="1"/>
      <c r="B552" s="1"/>
      <c r="C552" s="1"/>
      <c r="D552" s="1"/>
      <c r="E552" s="1133"/>
      <c r="F552" s="1135"/>
      <c r="G552" s="1135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 x14ac:dyDescent="0.2">
      <c r="A553" s="1"/>
      <c r="B553" s="1"/>
      <c r="C553" s="1"/>
      <c r="D553" s="1"/>
      <c r="E553" s="1133"/>
      <c r="F553" s="1135"/>
      <c r="G553" s="1135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 x14ac:dyDescent="0.2">
      <c r="A554" s="1"/>
      <c r="B554" s="1"/>
      <c r="C554" s="1"/>
      <c r="D554" s="1"/>
      <c r="E554" s="1133"/>
      <c r="F554" s="1135"/>
      <c r="G554" s="1135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 x14ac:dyDescent="0.2">
      <c r="A555" s="1"/>
      <c r="B555" s="1"/>
      <c r="C555" s="1"/>
      <c r="D555" s="1"/>
      <c r="E555" s="1133"/>
      <c r="F555" s="1135"/>
      <c r="G555" s="1135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 x14ac:dyDescent="0.2">
      <c r="A556" s="1"/>
      <c r="B556" s="1"/>
      <c r="C556" s="1"/>
      <c r="D556" s="1"/>
      <c r="E556" s="1133"/>
      <c r="F556" s="1135"/>
      <c r="G556" s="1135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 x14ac:dyDescent="0.2">
      <c r="A557" s="1"/>
      <c r="B557" s="1"/>
      <c r="C557" s="1"/>
      <c r="D557" s="1"/>
      <c r="E557" s="1133"/>
      <c r="F557" s="1135"/>
      <c r="G557" s="1135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 x14ac:dyDescent="0.2">
      <c r="A558" s="1"/>
      <c r="B558" s="1"/>
      <c r="C558" s="1"/>
      <c r="D558" s="1"/>
      <c r="E558" s="1133"/>
      <c r="F558" s="1135"/>
      <c r="G558" s="1135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 x14ac:dyDescent="0.2">
      <c r="A559" s="1"/>
      <c r="B559" s="1"/>
      <c r="C559" s="1"/>
      <c r="D559" s="1"/>
      <c r="E559" s="1133"/>
      <c r="F559" s="1135"/>
      <c r="G559" s="1135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 x14ac:dyDescent="0.2">
      <c r="A560" s="1"/>
      <c r="B560" s="1"/>
      <c r="C560" s="1"/>
      <c r="D560" s="1"/>
      <c r="E560" s="1133"/>
      <c r="F560" s="1135"/>
      <c r="G560" s="1135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 x14ac:dyDescent="0.2">
      <c r="A561" s="1"/>
      <c r="B561" s="1"/>
      <c r="C561" s="1"/>
      <c r="D561" s="1"/>
      <c r="E561" s="1133"/>
      <c r="F561" s="1135"/>
      <c r="G561" s="1135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 x14ac:dyDescent="0.2">
      <c r="A562" s="1"/>
      <c r="B562" s="1"/>
      <c r="C562" s="1"/>
      <c r="D562" s="1"/>
      <c r="E562" s="1133"/>
      <c r="F562" s="1135"/>
      <c r="G562" s="1135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 x14ac:dyDescent="0.2">
      <c r="A563" s="1"/>
      <c r="B563" s="1"/>
      <c r="C563" s="1"/>
      <c r="D563" s="1"/>
      <c r="E563" s="1133"/>
      <c r="F563" s="1135"/>
      <c r="G563" s="1135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 x14ac:dyDescent="0.2">
      <c r="A564" s="1"/>
      <c r="B564" s="1"/>
      <c r="C564" s="1"/>
      <c r="D564" s="1"/>
      <c r="E564" s="1133"/>
      <c r="F564" s="1135"/>
      <c r="G564" s="1135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 x14ac:dyDescent="0.2">
      <c r="A565" s="1"/>
      <c r="B565" s="1"/>
      <c r="C565" s="1"/>
      <c r="D565" s="1"/>
      <c r="E565" s="1133"/>
      <c r="F565" s="1135"/>
      <c r="G565" s="1135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 x14ac:dyDescent="0.2">
      <c r="A566" s="1"/>
      <c r="B566" s="1"/>
      <c r="C566" s="1"/>
      <c r="D566" s="1"/>
      <c r="E566" s="1133"/>
      <c r="F566" s="1135"/>
      <c r="G566" s="1135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 x14ac:dyDescent="0.2">
      <c r="A567" s="1"/>
      <c r="B567" s="1"/>
      <c r="C567" s="1"/>
      <c r="D567" s="1"/>
      <c r="E567" s="1133"/>
      <c r="F567" s="1135"/>
      <c r="G567" s="1135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 x14ac:dyDescent="0.2">
      <c r="A568" s="1"/>
      <c r="B568" s="1"/>
      <c r="C568" s="1"/>
      <c r="D568" s="1"/>
      <c r="E568" s="1133"/>
      <c r="F568" s="1135"/>
      <c r="G568" s="1135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 x14ac:dyDescent="0.2">
      <c r="A569" s="1"/>
      <c r="B569" s="1"/>
      <c r="C569" s="1"/>
      <c r="D569" s="1"/>
      <c r="E569" s="1133"/>
      <c r="F569" s="1135"/>
      <c r="G569" s="1135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 x14ac:dyDescent="0.2">
      <c r="A570" s="1"/>
      <c r="B570" s="1"/>
      <c r="C570" s="1"/>
      <c r="D570" s="1"/>
      <c r="E570" s="1133"/>
      <c r="F570" s="1135"/>
      <c r="G570" s="1135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 x14ac:dyDescent="0.2">
      <c r="A571" s="1"/>
      <c r="B571" s="1"/>
      <c r="C571" s="1"/>
      <c r="D571" s="1"/>
      <c r="E571" s="1133"/>
      <c r="F571" s="1135"/>
      <c r="G571" s="1135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 x14ac:dyDescent="0.2">
      <c r="A572" s="1"/>
      <c r="B572" s="1"/>
      <c r="C572" s="1"/>
      <c r="D572" s="1"/>
      <c r="E572" s="1133"/>
      <c r="F572" s="1135"/>
      <c r="G572" s="1135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 x14ac:dyDescent="0.2">
      <c r="A573" s="1"/>
      <c r="B573" s="1"/>
      <c r="C573" s="1"/>
      <c r="D573" s="1"/>
      <c r="E573" s="1133"/>
      <c r="F573" s="1135"/>
      <c r="G573" s="1135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 x14ac:dyDescent="0.2">
      <c r="A574" s="1"/>
      <c r="B574" s="1"/>
      <c r="C574" s="1"/>
      <c r="D574" s="1"/>
      <c r="E574" s="1133"/>
      <c r="F574" s="1135"/>
      <c r="G574" s="1135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 x14ac:dyDescent="0.2">
      <c r="A575" s="1"/>
      <c r="B575" s="1"/>
      <c r="C575" s="1"/>
      <c r="D575" s="1"/>
      <c r="E575" s="1133"/>
      <c r="F575" s="1135"/>
      <c r="G575" s="1135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 x14ac:dyDescent="0.2">
      <c r="A576" s="1"/>
      <c r="B576" s="1"/>
      <c r="C576" s="1"/>
      <c r="D576" s="1"/>
      <c r="E576" s="1133"/>
      <c r="F576" s="1135"/>
      <c r="G576" s="1135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 x14ac:dyDescent="0.2">
      <c r="A577" s="1"/>
      <c r="B577" s="1"/>
      <c r="C577" s="1"/>
      <c r="D577" s="1"/>
      <c r="E577" s="1133"/>
      <c r="F577" s="1135"/>
      <c r="G577" s="1135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 x14ac:dyDescent="0.2">
      <c r="A578" s="1"/>
      <c r="B578" s="1"/>
      <c r="C578" s="1"/>
      <c r="D578" s="1"/>
      <c r="E578" s="1133"/>
      <c r="F578" s="1135"/>
      <c r="G578" s="1135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 x14ac:dyDescent="0.2">
      <c r="A579" s="1"/>
      <c r="B579" s="1"/>
      <c r="C579" s="1"/>
      <c r="D579" s="1"/>
      <c r="E579" s="1133"/>
      <c r="F579" s="1135"/>
      <c r="G579" s="1135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 x14ac:dyDescent="0.2">
      <c r="A580" s="1"/>
      <c r="B580" s="1"/>
      <c r="C580" s="1"/>
      <c r="D580" s="1"/>
      <c r="E580" s="1133"/>
      <c r="F580" s="1135"/>
      <c r="G580" s="1135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 x14ac:dyDescent="0.2">
      <c r="A581" s="1"/>
      <c r="B581" s="1"/>
      <c r="C581" s="1"/>
      <c r="D581" s="1"/>
      <c r="E581" s="1133"/>
      <c r="F581" s="1135"/>
      <c r="G581" s="1135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 x14ac:dyDescent="0.2">
      <c r="A582" s="1"/>
      <c r="B582" s="1"/>
      <c r="C582" s="1"/>
      <c r="D582" s="1"/>
      <c r="E582" s="1133"/>
      <c r="F582" s="1135"/>
      <c r="G582" s="1135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 x14ac:dyDescent="0.2">
      <c r="A583" s="1"/>
      <c r="B583" s="1"/>
      <c r="C583" s="1"/>
      <c r="D583" s="1"/>
      <c r="E583" s="1133"/>
      <c r="F583" s="1135"/>
      <c r="G583" s="1135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 x14ac:dyDescent="0.2">
      <c r="A584" s="1"/>
      <c r="B584" s="1"/>
      <c r="C584" s="1"/>
      <c r="D584" s="1"/>
      <c r="E584" s="1133"/>
      <c r="F584" s="1135"/>
      <c r="G584" s="1135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 x14ac:dyDescent="0.2">
      <c r="A585" s="1"/>
      <c r="B585" s="1"/>
      <c r="C585" s="1"/>
      <c r="D585" s="1"/>
      <c r="E585" s="1133"/>
      <c r="F585" s="1135"/>
      <c r="G585" s="1135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 x14ac:dyDescent="0.2">
      <c r="A586" s="1"/>
      <c r="B586" s="1"/>
      <c r="C586" s="1"/>
      <c r="D586" s="1"/>
      <c r="E586" s="1133"/>
      <c r="F586" s="1135"/>
      <c r="G586" s="1135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 x14ac:dyDescent="0.2">
      <c r="A587" s="1"/>
      <c r="B587" s="1"/>
      <c r="C587" s="1"/>
      <c r="D587" s="1"/>
      <c r="E587" s="1133"/>
      <c r="F587" s="1135"/>
      <c r="G587" s="1135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 x14ac:dyDescent="0.2">
      <c r="A588" s="1"/>
      <c r="B588" s="1"/>
      <c r="C588" s="1"/>
      <c r="D588" s="1"/>
      <c r="E588" s="1133"/>
      <c r="F588" s="1135"/>
      <c r="G588" s="1135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 x14ac:dyDescent="0.2">
      <c r="A589" s="1"/>
      <c r="B589" s="1"/>
      <c r="C589" s="1"/>
      <c r="D589" s="1"/>
      <c r="E589" s="1133"/>
      <c r="F589" s="1135"/>
      <c r="G589" s="1135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 x14ac:dyDescent="0.2">
      <c r="A590" s="1"/>
      <c r="B590" s="1"/>
      <c r="C590" s="1"/>
      <c r="D590" s="1"/>
      <c r="E590" s="1133"/>
      <c r="F590" s="1135"/>
      <c r="G590" s="1135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 x14ac:dyDescent="0.2">
      <c r="A591" s="1"/>
      <c r="B591" s="1"/>
      <c r="C591" s="1"/>
      <c r="D591" s="1"/>
      <c r="E591" s="1133"/>
      <c r="F591" s="1135"/>
      <c r="G591" s="1135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 x14ac:dyDescent="0.2">
      <c r="A592" s="1"/>
      <c r="B592" s="1"/>
      <c r="C592" s="1"/>
      <c r="D592" s="1"/>
      <c r="E592" s="1133"/>
      <c r="F592" s="1135"/>
      <c r="G592" s="1135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 x14ac:dyDescent="0.2">
      <c r="A593" s="1"/>
      <c r="B593" s="1"/>
      <c r="C593" s="1"/>
      <c r="D593" s="1"/>
      <c r="E593" s="1133"/>
      <c r="F593" s="1135"/>
      <c r="G593" s="1135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 x14ac:dyDescent="0.2">
      <c r="A594" s="1"/>
      <c r="B594" s="1"/>
      <c r="C594" s="1"/>
      <c r="D594" s="1"/>
      <c r="E594" s="1133"/>
      <c r="F594" s="1135"/>
      <c r="G594" s="1135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 x14ac:dyDescent="0.2">
      <c r="A595" s="1"/>
      <c r="B595" s="1"/>
      <c r="C595" s="1"/>
      <c r="D595" s="1"/>
      <c r="E595" s="1133"/>
      <c r="F595" s="1135"/>
      <c r="G595" s="1135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 x14ac:dyDescent="0.2">
      <c r="A596" s="1"/>
      <c r="B596" s="1"/>
      <c r="C596" s="1"/>
      <c r="D596" s="1"/>
      <c r="E596" s="1133"/>
      <c r="F596" s="1135"/>
      <c r="G596" s="1135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 x14ac:dyDescent="0.2">
      <c r="A597" s="1"/>
      <c r="B597" s="1"/>
      <c r="C597" s="1"/>
      <c r="D597" s="1"/>
      <c r="E597" s="1133"/>
      <c r="F597" s="1135"/>
      <c r="G597" s="1135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 x14ac:dyDescent="0.2">
      <c r="A598" s="1"/>
      <c r="B598" s="1"/>
      <c r="C598" s="1"/>
      <c r="D598" s="1"/>
      <c r="E598" s="1133"/>
      <c r="F598" s="1135"/>
      <c r="G598" s="1135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 x14ac:dyDescent="0.2">
      <c r="A599" s="1"/>
      <c r="B599" s="1"/>
      <c r="C599" s="1"/>
      <c r="D599" s="1"/>
      <c r="E599" s="1133"/>
      <c r="F599" s="1135"/>
      <c r="G599" s="1135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 x14ac:dyDescent="0.2">
      <c r="A600" s="1"/>
      <c r="B600" s="1"/>
      <c r="C600" s="1"/>
      <c r="D600" s="1"/>
      <c r="E600" s="1133"/>
      <c r="F600" s="1135"/>
      <c r="G600" s="1135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 x14ac:dyDescent="0.2">
      <c r="A601" s="1"/>
      <c r="B601" s="1"/>
      <c r="C601" s="1"/>
      <c r="D601" s="1"/>
      <c r="E601" s="1133"/>
      <c r="F601" s="1135"/>
      <c r="G601" s="1135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 x14ac:dyDescent="0.2">
      <c r="A602" s="1"/>
      <c r="B602" s="1"/>
      <c r="C602" s="1"/>
      <c r="D602" s="1"/>
      <c r="E602" s="1133"/>
      <c r="F602" s="1135"/>
      <c r="G602" s="1135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 x14ac:dyDescent="0.2">
      <c r="A603" s="1"/>
      <c r="B603" s="1"/>
      <c r="C603" s="1"/>
      <c r="D603" s="1"/>
      <c r="E603" s="1133"/>
      <c r="F603" s="1135"/>
      <c r="G603" s="1135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 x14ac:dyDescent="0.2">
      <c r="A604" s="1"/>
      <c r="B604" s="1"/>
      <c r="C604" s="1"/>
      <c r="D604" s="1"/>
      <c r="E604" s="1133"/>
      <c r="F604" s="1135"/>
      <c r="G604" s="1135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 x14ac:dyDescent="0.2">
      <c r="A605" s="1"/>
      <c r="B605" s="1"/>
      <c r="C605" s="1"/>
      <c r="D605" s="1"/>
      <c r="E605" s="1133"/>
      <c r="F605" s="1135"/>
      <c r="G605" s="1135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 x14ac:dyDescent="0.2">
      <c r="A606" s="1"/>
      <c r="B606" s="1"/>
      <c r="C606" s="1"/>
      <c r="D606" s="1"/>
      <c r="E606" s="1133"/>
      <c r="F606" s="1135"/>
      <c r="G606" s="1135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 x14ac:dyDescent="0.2">
      <c r="A607" s="1"/>
      <c r="B607" s="1"/>
      <c r="C607" s="1"/>
      <c r="D607" s="1"/>
      <c r="E607" s="1133"/>
      <c r="F607" s="1135"/>
      <c r="G607" s="1135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 x14ac:dyDescent="0.2">
      <c r="A608" s="1"/>
      <c r="B608" s="1"/>
      <c r="C608" s="1"/>
      <c r="D608" s="1"/>
      <c r="E608" s="1133"/>
      <c r="F608" s="1135"/>
      <c r="G608" s="1135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 x14ac:dyDescent="0.2">
      <c r="A609" s="1"/>
      <c r="B609" s="1"/>
      <c r="C609" s="1"/>
      <c r="D609" s="1"/>
      <c r="E609" s="1133"/>
      <c r="F609" s="1135"/>
      <c r="G609" s="1135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 x14ac:dyDescent="0.2">
      <c r="A610" s="1"/>
      <c r="B610" s="1"/>
      <c r="C610" s="1"/>
      <c r="D610" s="1"/>
      <c r="E610" s="1133"/>
      <c r="F610" s="1135"/>
      <c r="G610" s="1135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 x14ac:dyDescent="0.2">
      <c r="A611" s="1"/>
      <c r="B611" s="1"/>
      <c r="C611" s="1"/>
      <c r="D611" s="1"/>
      <c r="E611" s="1133"/>
      <c r="F611" s="1135"/>
      <c r="G611" s="1135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 x14ac:dyDescent="0.2">
      <c r="A612" s="1"/>
      <c r="B612" s="1"/>
      <c r="C612" s="1"/>
      <c r="D612" s="1"/>
      <c r="E612" s="1133"/>
      <c r="F612" s="1135"/>
      <c r="G612" s="1135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 x14ac:dyDescent="0.2">
      <c r="A613" s="1"/>
      <c r="B613" s="1"/>
      <c r="C613" s="1"/>
      <c r="D613" s="1"/>
      <c r="E613" s="1133"/>
      <c r="F613" s="1135"/>
      <c r="G613" s="1135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 x14ac:dyDescent="0.2">
      <c r="A614" s="1"/>
      <c r="B614" s="1"/>
      <c r="C614" s="1"/>
      <c r="D614" s="1"/>
      <c r="E614" s="1133"/>
      <c r="F614" s="1135"/>
      <c r="G614" s="1135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 x14ac:dyDescent="0.2">
      <c r="A615" s="1"/>
      <c r="B615" s="1"/>
      <c r="C615" s="1"/>
      <c r="D615" s="1"/>
      <c r="E615" s="1133"/>
      <c r="F615" s="1135"/>
      <c r="G615" s="1135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 x14ac:dyDescent="0.2">
      <c r="A616" s="1"/>
      <c r="B616" s="1"/>
      <c r="C616" s="1"/>
      <c r="D616" s="1"/>
      <c r="E616" s="1133"/>
      <c r="F616" s="1135"/>
      <c r="G616" s="1135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 x14ac:dyDescent="0.2">
      <c r="A617" s="1"/>
      <c r="B617" s="1"/>
      <c r="C617" s="1"/>
      <c r="D617" s="1"/>
      <c r="E617" s="1133"/>
      <c r="F617" s="1135"/>
      <c r="G617" s="1135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 x14ac:dyDescent="0.2">
      <c r="A618" s="1"/>
      <c r="B618" s="1"/>
      <c r="C618" s="1"/>
      <c r="D618" s="1"/>
      <c r="E618" s="1133"/>
      <c r="F618" s="1135"/>
      <c r="G618" s="1135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 x14ac:dyDescent="0.2">
      <c r="A619" s="1"/>
      <c r="B619" s="1"/>
      <c r="C619" s="1"/>
      <c r="D619" s="1"/>
      <c r="E619" s="1133"/>
      <c r="F619" s="1135"/>
      <c r="G619" s="1135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 x14ac:dyDescent="0.2">
      <c r="A620" s="1"/>
      <c r="B620" s="1"/>
      <c r="C620" s="1"/>
      <c r="D620" s="1"/>
      <c r="E620" s="1133"/>
      <c r="F620" s="1135"/>
      <c r="G620" s="1135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 x14ac:dyDescent="0.2">
      <c r="A621" s="1"/>
      <c r="B621" s="1"/>
      <c r="C621" s="1"/>
      <c r="D621" s="1"/>
      <c r="E621" s="1133"/>
      <c r="F621" s="1135"/>
      <c r="G621" s="1135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 x14ac:dyDescent="0.2">
      <c r="A622" s="1"/>
      <c r="B622" s="1"/>
      <c r="C622" s="1"/>
      <c r="D622" s="1"/>
      <c r="E622" s="1133"/>
      <c r="F622" s="1135"/>
      <c r="G622" s="1135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 x14ac:dyDescent="0.2">
      <c r="A623" s="1"/>
      <c r="B623" s="1"/>
      <c r="C623" s="1"/>
      <c r="D623" s="1"/>
      <c r="E623" s="1133"/>
      <c r="F623" s="1135"/>
      <c r="G623" s="1135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 x14ac:dyDescent="0.2">
      <c r="A624" s="1"/>
      <c r="B624" s="1"/>
      <c r="C624" s="1"/>
      <c r="D624" s="1"/>
      <c r="E624" s="1133"/>
      <c r="F624" s="1135"/>
      <c r="G624" s="1135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 x14ac:dyDescent="0.2">
      <c r="A625" s="1"/>
      <c r="B625" s="1"/>
      <c r="C625" s="1"/>
      <c r="D625" s="1"/>
      <c r="E625" s="1133"/>
      <c r="F625" s="1135"/>
      <c r="G625" s="1135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 x14ac:dyDescent="0.2">
      <c r="A626" s="1"/>
      <c r="B626" s="1"/>
      <c r="C626" s="1"/>
      <c r="D626" s="1"/>
      <c r="E626" s="1133"/>
      <c r="F626" s="1135"/>
      <c r="G626" s="1135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 x14ac:dyDescent="0.2">
      <c r="A627" s="1"/>
      <c r="B627" s="1"/>
      <c r="C627" s="1"/>
      <c r="D627" s="1"/>
      <c r="E627" s="1133"/>
      <c r="F627" s="1135"/>
      <c r="G627" s="1135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 x14ac:dyDescent="0.2">
      <c r="A628" s="1"/>
      <c r="B628" s="1"/>
      <c r="C628" s="1"/>
      <c r="D628" s="1"/>
      <c r="E628" s="1133"/>
      <c r="F628" s="1135"/>
      <c r="G628" s="1135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 x14ac:dyDescent="0.2">
      <c r="A629" s="1"/>
      <c r="B629" s="1"/>
      <c r="C629" s="1"/>
      <c r="D629" s="1"/>
      <c r="E629" s="1133"/>
      <c r="F629" s="1135"/>
      <c r="G629" s="1135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 x14ac:dyDescent="0.2">
      <c r="A630" s="1"/>
      <c r="B630" s="1"/>
      <c r="C630" s="1"/>
      <c r="D630" s="1"/>
      <c r="E630" s="1133"/>
      <c r="F630" s="1135"/>
      <c r="G630" s="1135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 x14ac:dyDescent="0.2">
      <c r="A631" s="1"/>
      <c r="B631" s="1"/>
      <c r="C631" s="1"/>
      <c r="D631" s="1"/>
      <c r="E631" s="1133"/>
      <c r="F631" s="1135"/>
      <c r="G631" s="1135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 x14ac:dyDescent="0.2">
      <c r="A632" s="1"/>
      <c r="B632" s="1"/>
      <c r="C632" s="1"/>
      <c r="D632" s="1"/>
      <c r="E632" s="1133"/>
      <c r="F632" s="1135"/>
      <c r="G632" s="1135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 x14ac:dyDescent="0.2">
      <c r="A633" s="1"/>
      <c r="B633" s="1"/>
      <c r="C633" s="1"/>
      <c r="D633" s="1"/>
      <c r="E633" s="1133"/>
      <c r="F633" s="1135"/>
      <c r="G633" s="1135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 x14ac:dyDescent="0.2">
      <c r="A634" s="1"/>
      <c r="B634" s="1"/>
      <c r="C634" s="1"/>
      <c r="D634" s="1"/>
      <c r="E634" s="1133"/>
      <c r="F634" s="1135"/>
      <c r="G634" s="1135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 x14ac:dyDescent="0.2">
      <c r="A635" s="1"/>
      <c r="B635" s="1"/>
      <c r="C635" s="1"/>
      <c r="D635" s="1"/>
      <c r="E635" s="1133"/>
      <c r="F635" s="1135"/>
      <c r="G635" s="1135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 x14ac:dyDescent="0.2">
      <c r="A636" s="1"/>
      <c r="B636" s="1"/>
      <c r="C636" s="1"/>
      <c r="D636" s="1"/>
      <c r="E636" s="1133"/>
      <c r="F636" s="1135"/>
      <c r="G636" s="1135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 x14ac:dyDescent="0.2">
      <c r="A637" s="1"/>
      <c r="B637" s="1"/>
      <c r="C637" s="1"/>
      <c r="D637" s="1"/>
      <c r="E637" s="1133"/>
      <c r="F637" s="1135"/>
      <c r="G637" s="1135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 x14ac:dyDescent="0.2">
      <c r="A638" s="1"/>
      <c r="B638" s="1"/>
      <c r="C638" s="1"/>
      <c r="D638" s="1"/>
      <c r="E638" s="1133"/>
      <c r="F638" s="1135"/>
      <c r="G638" s="1135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 x14ac:dyDescent="0.2">
      <c r="A639" s="1"/>
      <c r="B639" s="1"/>
      <c r="C639" s="1"/>
      <c r="D639" s="1"/>
      <c r="E639" s="1133"/>
      <c r="F639" s="1135"/>
      <c r="G639" s="1135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 x14ac:dyDescent="0.2">
      <c r="A640" s="1"/>
      <c r="B640" s="1"/>
      <c r="C640" s="1"/>
      <c r="D640" s="1"/>
      <c r="E640" s="1133"/>
      <c r="F640" s="1135"/>
      <c r="G640" s="1135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 x14ac:dyDescent="0.2">
      <c r="A641" s="1"/>
      <c r="B641" s="1"/>
      <c r="C641" s="1"/>
      <c r="D641" s="1"/>
      <c r="E641" s="1133"/>
      <c r="F641" s="1135"/>
      <c r="G641" s="1135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 x14ac:dyDescent="0.2">
      <c r="A642" s="1"/>
      <c r="B642" s="1"/>
      <c r="C642" s="1"/>
      <c r="D642" s="1"/>
      <c r="E642" s="1133"/>
      <c r="F642" s="1135"/>
      <c r="G642" s="1135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 x14ac:dyDescent="0.2">
      <c r="A643" s="1"/>
      <c r="B643" s="1"/>
      <c r="C643" s="1"/>
      <c r="D643" s="1"/>
      <c r="E643" s="1133"/>
      <c r="F643" s="1135"/>
      <c r="G643" s="1135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 x14ac:dyDescent="0.2">
      <c r="A644" s="1"/>
      <c r="B644" s="1"/>
      <c r="C644" s="1"/>
      <c r="D644" s="1"/>
      <c r="E644" s="1133"/>
      <c r="F644" s="1135"/>
      <c r="G644" s="1135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 x14ac:dyDescent="0.2">
      <c r="A645" s="1"/>
      <c r="B645" s="1"/>
      <c r="C645" s="1"/>
      <c r="D645" s="1"/>
      <c r="E645" s="1133"/>
      <c r="F645" s="1135"/>
      <c r="G645" s="1135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 x14ac:dyDescent="0.2">
      <c r="A646" s="1"/>
      <c r="B646" s="1"/>
      <c r="C646" s="1"/>
      <c r="D646" s="1"/>
      <c r="E646" s="1133"/>
      <c r="F646" s="1135"/>
      <c r="G646" s="1135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 x14ac:dyDescent="0.2">
      <c r="A647" s="1"/>
      <c r="B647" s="1"/>
      <c r="C647" s="1"/>
      <c r="D647" s="1"/>
      <c r="E647" s="1133"/>
      <c r="F647" s="1135"/>
      <c r="G647" s="1135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 x14ac:dyDescent="0.2">
      <c r="A648" s="1"/>
      <c r="B648" s="1"/>
      <c r="C648" s="1"/>
      <c r="D648" s="1"/>
      <c r="E648" s="1133"/>
      <c r="F648" s="1135"/>
      <c r="G648" s="1135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 x14ac:dyDescent="0.2">
      <c r="A649" s="1"/>
      <c r="B649" s="1"/>
      <c r="C649" s="1"/>
      <c r="D649" s="1"/>
      <c r="E649" s="1133"/>
      <c r="F649" s="1135"/>
      <c r="G649" s="1135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 x14ac:dyDescent="0.2">
      <c r="A650" s="1"/>
      <c r="B650" s="1"/>
      <c r="C650" s="1"/>
      <c r="D650" s="1"/>
      <c r="E650" s="1133"/>
      <c r="F650" s="1135"/>
      <c r="G650" s="1135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 x14ac:dyDescent="0.2">
      <c r="A651" s="1"/>
      <c r="B651" s="1"/>
      <c r="C651" s="1"/>
      <c r="D651" s="1"/>
      <c r="E651" s="1133"/>
      <c r="F651" s="1135"/>
      <c r="G651" s="1135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 x14ac:dyDescent="0.2">
      <c r="A652" s="1"/>
      <c r="B652" s="1"/>
      <c r="C652" s="1"/>
      <c r="D652" s="1"/>
      <c r="E652" s="1133"/>
      <c r="F652" s="1135"/>
      <c r="G652" s="1135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 x14ac:dyDescent="0.2">
      <c r="A653" s="1"/>
      <c r="B653" s="1"/>
      <c r="C653" s="1"/>
      <c r="D653" s="1"/>
      <c r="E653" s="1133"/>
      <c r="F653" s="1135"/>
      <c r="G653" s="1135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 x14ac:dyDescent="0.2">
      <c r="A654" s="1"/>
      <c r="B654" s="1"/>
      <c r="C654" s="1"/>
      <c r="D654" s="1"/>
      <c r="E654" s="1133"/>
      <c r="F654" s="1135"/>
      <c r="G654" s="1135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 x14ac:dyDescent="0.2">
      <c r="A655" s="1"/>
      <c r="B655" s="1"/>
      <c r="C655" s="1"/>
      <c r="D655" s="1"/>
      <c r="E655" s="1133"/>
      <c r="F655" s="1135"/>
      <c r="G655" s="1135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 x14ac:dyDescent="0.2">
      <c r="A656" s="1"/>
      <c r="B656" s="1"/>
      <c r="C656" s="1"/>
      <c r="D656" s="1"/>
      <c r="E656" s="1133"/>
      <c r="F656" s="1135"/>
      <c r="G656" s="1135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 x14ac:dyDescent="0.2">
      <c r="A657" s="1"/>
      <c r="B657" s="1"/>
      <c r="C657" s="1"/>
      <c r="D657" s="1"/>
      <c r="E657" s="1133"/>
      <c r="F657" s="1135"/>
      <c r="G657" s="1135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 x14ac:dyDescent="0.2">
      <c r="A658" s="1"/>
      <c r="B658" s="1"/>
      <c r="C658" s="1"/>
      <c r="D658" s="1"/>
      <c r="E658" s="1133"/>
      <c r="F658" s="1135"/>
      <c r="G658" s="1135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 x14ac:dyDescent="0.2">
      <c r="A659" s="1"/>
      <c r="B659" s="1"/>
      <c r="C659" s="1"/>
      <c r="D659" s="1"/>
      <c r="E659" s="1133"/>
      <c r="F659" s="1135"/>
      <c r="G659" s="1135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 x14ac:dyDescent="0.2">
      <c r="A660" s="1"/>
      <c r="B660" s="1"/>
      <c r="C660" s="1"/>
      <c r="D660" s="1"/>
      <c r="E660" s="1133"/>
      <c r="F660" s="1135"/>
      <c r="G660" s="1135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 x14ac:dyDescent="0.2">
      <c r="A661" s="1"/>
      <c r="B661" s="1"/>
      <c r="C661" s="1"/>
      <c r="D661" s="1"/>
      <c r="E661" s="1133"/>
      <c r="F661" s="1135"/>
      <c r="G661" s="1135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 x14ac:dyDescent="0.2">
      <c r="A662" s="1"/>
      <c r="B662" s="1"/>
      <c r="C662" s="1"/>
      <c r="D662" s="1"/>
      <c r="E662" s="1133"/>
      <c r="F662" s="1135"/>
      <c r="G662" s="1135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 x14ac:dyDescent="0.2">
      <c r="A663" s="1"/>
      <c r="B663" s="1"/>
      <c r="C663" s="1"/>
      <c r="D663" s="1"/>
      <c r="E663" s="1133"/>
      <c r="F663" s="1135"/>
      <c r="G663" s="1135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 x14ac:dyDescent="0.2">
      <c r="A664" s="1"/>
      <c r="B664" s="1"/>
      <c r="C664" s="1"/>
      <c r="D664" s="1"/>
      <c r="E664" s="1133"/>
      <c r="F664" s="1135"/>
      <c r="G664" s="1135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 x14ac:dyDescent="0.2">
      <c r="A665" s="1"/>
      <c r="B665" s="1"/>
      <c r="C665" s="1"/>
      <c r="D665" s="1"/>
      <c r="E665" s="1133"/>
      <c r="F665" s="1135"/>
      <c r="G665" s="1135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 x14ac:dyDescent="0.2">
      <c r="A666" s="1"/>
      <c r="B666" s="1"/>
      <c r="C666" s="1"/>
      <c r="D666" s="1"/>
      <c r="E666" s="1133"/>
      <c r="F666" s="1135"/>
      <c r="G666" s="1135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 x14ac:dyDescent="0.2">
      <c r="A667" s="1"/>
      <c r="B667" s="1"/>
      <c r="C667" s="1"/>
      <c r="D667" s="1"/>
      <c r="E667" s="1133"/>
      <c r="F667" s="1135"/>
      <c r="G667" s="1135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 x14ac:dyDescent="0.2">
      <c r="A668" s="1"/>
      <c r="B668" s="1"/>
      <c r="C668" s="1"/>
      <c r="D668" s="1"/>
      <c r="E668" s="1133"/>
      <c r="F668" s="1135"/>
      <c r="G668" s="1135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 x14ac:dyDescent="0.2">
      <c r="A669" s="1"/>
      <c r="B669" s="1"/>
      <c r="C669" s="1"/>
      <c r="D669" s="1"/>
      <c r="E669" s="1133"/>
      <c r="F669" s="1135"/>
      <c r="G669" s="1135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 x14ac:dyDescent="0.2">
      <c r="A670" s="1"/>
      <c r="B670" s="1"/>
      <c r="C670" s="1"/>
      <c r="D670" s="1"/>
      <c r="E670" s="1133"/>
      <c r="F670" s="1135"/>
      <c r="G670" s="1135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 x14ac:dyDescent="0.2">
      <c r="A671" s="1"/>
      <c r="B671" s="1"/>
      <c r="C671" s="1"/>
      <c r="D671" s="1"/>
      <c r="E671" s="1133"/>
      <c r="F671" s="1135"/>
      <c r="G671" s="1135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 x14ac:dyDescent="0.2">
      <c r="A672" s="1"/>
      <c r="B672" s="1"/>
      <c r="C672" s="1"/>
      <c r="D672" s="1"/>
      <c r="E672" s="1133"/>
      <c r="F672" s="1135"/>
      <c r="G672" s="1135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 x14ac:dyDescent="0.2">
      <c r="A673" s="1"/>
      <c r="B673" s="1"/>
      <c r="C673" s="1"/>
      <c r="D673" s="1"/>
      <c r="E673" s="1133"/>
      <c r="F673" s="1135"/>
      <c r="G673" s="1135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 x14ac:dyDescent="0.2">
      <c r="A674" s="1"/>
      <c r="B674" s="1"/>
      <c r="C674" s="1"/>
      <c r="D674" s="1"/>
      <c r="E674" s="1133"/>
      <c r="F674" s="1135"/>
      <c r="G674" s="1135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 x14ac:dyDescent="0.2">
      <c r="A675" s="1"/>
      <c r="B675" s="1"/>
      <c r="C675" s="1"/>
      <c r="D675" s="1"/>
      <c r="E675" s="1133"/>
      <c r="F675" s="1135"/>
      <c r="G675" s="1135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 x14ac:dyDescent="0.2">
      <c r="A676" s="1"/>
      <c r="B676" s="1"/>
      <c r="C676" s="1"/>
      <c r="D676" s="1"/>
      <c r="E676" s="1133"/>
      <c r="F676" s="1135"/>
      <c r="G676" s="1135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 x14ac:dyDescent="0.2">
      <c r="A677" s="1"/>
      <c r="B677" s="1"/>
      <c r="C677" s="1"/>
      <c r="D677" s="1"/>
      <c r="E677" s="1133"/>
      <c r="F677" s="1135"/>
      <c r="G677" s="1135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 x14ac:dyDescent="0.2">
      <c r="A678" s="1"/>
      <c r="B678" s="1"/>
      <c r="C678" s="1"/>
      <c r="D678" s="1"/>
      <c r="E678" s="1133"/>
      <c r="F678" s="1135"/>
      <c r="G678" s="1135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 x14ac:dyDescent="0.2">
      <c r="A679" s="1"/>
      <c r="B679" s="1"/>
      <c r="C679" s="1"/>
      <c r="D679" s="1"/>
      <c r="E679" s="1133"/>
      <c r="F679" s="1135"/>
      <c r="G679" s="1135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 x14ac:dyDescent="0.2">
      <c r="A680" s="1"/>
      <c r="B680" s="1"/>
      <c r="C680" s="1"/>
      <c r="D680" s="1"/>
      <c r="E680" s="1133"/>
      <c r="F680" s="1135"/>
      <c r="G680" s="1135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 x14ac:dyDescent="0.2">
      <c r="A681" s="1"/>
      <c r="B681" s="1"/>
      <c r="C681" s="1"/>
      <c r="D681" s="1"/>
      <c r="E681" s="1133"/>
      <c r="F681" s="1135"/>
      <c r="G681" s="1135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 x14ac:dyDescent="0.2">
      <c r="A682" s="1"/>
      <c r="B682" s="1"/>
      <c r="C682" s="1"/>
      <c r="D682" s="1"/>
      <c r="E682" s="1133"/>
      <c r="F682" s="1135"/>
      <c r="G682" s="1135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 x14ac:dyDescent="0.2">
      <c r="A683" s="1"/>
      <c r="B683" s="1"/>
      <c r="C683" s="1"/>
      <c r="D683" s="1"/>
      <c r="E683" s="1133"/>
      <c r="F683" s="1135"/>
      <c r="G683" s="1135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 x14ac:dyDescent="0.2">
      <c r="A684" s="1"/>
      <c r="B684" s="1"/>
      <c r="C684" s="1"/>
      <c r="D684" s="1"/>
      <c r="E684" s="1133"/>
      <c r="F684" s="1135"/>
      <c r="G684" s="1135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 x14ac:dyDescent="0.2">
      <c r="A685" s="1"/>
      <c r="B685" s="1"/>
      <c r="C685" s="1"/>
      <c r="D685" s="1"/>
      <c r="E685" s="1133"/>
      <c r="F685" s="1135"/>
      <c r="G685" s="1135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 x14ac:dyDescent="0.2">
      <c r="A686" s="1"/>
      <c r="B686" s="1"/>
      <c r="C686" s="1"/>
      <c r="D686" s="1"/>
      <c r="E686" s="1133"/>
      <c r="F686" s="1135"/>
      <c r="G686" s="1135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 x14ac:dyDescent="0.2">
      <c r="A687" s="1"/>
      <c r="B687" s="1"/>
      <c r="C687" s="1"/>
      <c r="D687" s="1"/>
      <c r="E687" s="1133"/>
      <c r="F687" s="1135"/>
      <c r="G687" s="1135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 x14ac:dyDescent="0.2">
      <c r="A688" s="1"/>
      <c r="B688" s="1"/>
      <c r="C688" s="1"/>
      <c r="D688" s="1"/>
      <c r="E688" s="1133"/>
      <c r="F688" s="1135"/>
      <c r="G688" s="1135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 x14ac:dyDescent="0.2">
      <c r="A689" s="1"/>
      <c r="B689" s="1"/>
      <c r="C689" s="1"/>
      <c r="D689" s="1"/>
      <c r="E689" s="1133"/>
      <c r="F689" s="1135"/>
      <c r="G689" s="1135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 x14ac:dyDescent="0.2">
      <c r="A690" s="1"/>
      <c r="B690" s="1"/>
      <c r="C690" s="1"/>
      <c r="D690" s="1"/>
      <c r="E690" s="1133"/>
      <c r="F690" s="1135"/>
      <c r="G690" s="1135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 x14ac:dyDescent="0.2">
      <c r="A691" s="1"/>
      <c r="B691" s="1"/>
      <c r="C691" s="1"/>
      <c r="D691" s="1"/>
      <c r="E691" s="1133"/>
      <c r="F691" s="1135"/>
      <c r="G691" s="1135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 x14ac:dyDescent="0.2">
      <c r="A692" s="1"/>
      <c r="B692" s="1"/>
      <c r="C692" s="1"/>
      <c r="D692" s="1"/>
      <c r="E692" s="1133"/>
      <c r="F692" s="1135"/>
      <c r="G692" s="1135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 x14ac:dyDescent="0.2">
      <c r="A693" s="1"/>
      <c r="B693" s="1"/>
      <c r="C693" s="1"/>
      <c r="D693" s="1"/>
      <c r="E693" s="1133"/>
      <c r="F693" s="1135"/>
      <c r="G693" s="1135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 x14ac:dyDescent="0.2">
      <c r="A694" s="1"/>
      <c r="B694" s="1"/>
      <c r="C694" s="1"/>
      <c r="D694" s="1"/>
      <c r="E694" s="1133"/>
      <c r="F694" s="1135"/>
      <c r="G694" s="1135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 x14ac:dyDescent="0.2">
      <c r="A695" s="1"/>
      <c r="B695" s="1"/>
      <c r="C695" s="1"/>
      <c r="D695" s="1"/>
      <c r="E695" s="1133"/>
      <c r="F695" s="1135"/>
      <c r="G695" s="1135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 x14ac:dyDescent="0.2">
      <c r="A696" s="1"/>
      <c r="B696" s="1"/>
      <c r="C696" s="1"/>
      <c r="D696" s="1"/>
      <c r="E696" s="1133"/>
      <c r="F696" s="1135"/>
      <c r="G696" s="1135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 x14ac:dyDescent="0.2">
      <c r="A697" s="1"/>
      <c r="B697" s="1"/>
      <c r="C697" s="1"/>
      <c r="D697" s="1"/>
      <c r="E697" s="1133"/>
      <c r="F697" s="1135"/>
      <c r="G697" s="1135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 x14ac:dyDescent="0.2">
      <c r="A698" s="1"/>
      <c r="B698" s="1"/>
      <c r="C698" s="1"/>
      <c r="D698" s="1"/>
      <c r="E698" s="1133"/>
      <c r="F698" s="1135"/>
      <c r="G698" s="1135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 x14ac:dyDescent="0.2">
      <c r="A699" s="1"/>
      <c r="B699" s="1"/>
      <c r="C699" s="1"/>
      <c r="D699" s="1"/>
      <c r="E699" s="1133"/>
      <c r="F699" s="1135"/>
      <c r="G699" s="1135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 x14ac:dyDescent="0.2">
      <c r="A700" s="1"/>
      <c r="B700" s="1"/>
      <c r="C700" s="1"/>
      <c r="D700" s="1"/>
      <c r="E700" s="1133"/>
      <c r="F700" s="1135"/>
      <c r="G700" s="1135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 x14ac:dyDescent="0.2">
      <c r="A701" s="1"/>
      <c r="B701" s="1"/>
      <c r="C701" s="1"/>
      <c r="D701" s="1"/>
      <c r="E701" s="1133"/>
      <c r="F701" s="1135"/>
      <c r="G701" s="1135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 x14ac:dyDescent="0.2">
      <c r="A702" s="1"/>
      <c r="B702" s="1"/>
      <c r="C702" s="1"/>
      <c r="D702" s="1"/>
      <c r="E702" s="1133"/>
      <c r="F702" s="1135"/>
      <c r="G702" s="1135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 x14ac:dyDescent="0.2">
      <c r="A703" s="1"/>
      <c r="B703" s="1"/>
      <c r="C703" s="1"/>
      <c r="D703" s="1"/>
      <c r="E703" s="1133"/>
      <c r="F703" s="1135"/>
      <c r="G703" s="1135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 x14ac:dyDescent="0.2">
      <c r="A704" s="1"/>
      <c r="B704" s="1"/>
      <c r="C704" s="1"/>
      <c r="D704" s="1"/>
      <c r="E704" s="1133"/>
      <c r="F704" s="1135"/>
      <c r="G704" s="1135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 x14ac:dyDescent="0.2">
      <c r="A705" s="1"/>
      <c r="B705" s="1"/>
      <c r="C705" s="1"/>
      <c r="D705" s="1"/>
      <c r="E705" s="1133"/>
      <c r="F705" s="1135"/>
      <c r="G705" s="1135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 x14ac:dyDescent="0.2">
      <c r="A706" s="1"/>
      <c r="B706" s="1"/>
      <c r="C706" s="1"/>
      <c r="D706" s="1"/>
      <c r="E706" s="1133"/>
      <c r="F706" s="1135"/>
      <c r="G706" s="1135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 x14ac:dyDescent="0.2">
      <c r="A707" s="1"/>
      <c r="B707" s="1"/>
      <c r="C707" s="1"/>
      <c r="D707" s="1"/>
      <c r="E707" s="1133"/>
      <c r="F707" s="1135"/>
      <c r="G707" s="1135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 x14ac:dyDescent="0.2">
      <c r="A708" s="1"/>
      <c r="B708" s="1"/>
      <c r="C708" s="1"/>
      <c r="D708" s="1"/>
      <c r="E708" s="1133"/>
      <c r="F708" s="1135"/>
      <c r="G708" s="1135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 x14ac:dyDescent="0.2">
      <c r="A709" s="1"/>
      <c r="B709" s="1"/>
      <c r="C709" s="1"/>
      <c r="D709" s="1"/>
      <c r="E709" s="1133"/>
      <c r="F709" s="1135"/>
      <c r="G709" s="1135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 x14ac:dyDescent="0.2">
      <c r="A710" s="1"/>
      <c r="B710" s="1"/>
      <c r="C710" s="1"/>
      <c r="D710" s="1"/>
      <c r="E710" s="1133"/>
      <c r="F710" s="1135"/>
      <c r="G710" s="1135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 x14ac:dyDescent="0.2">
      <c r="A711" s="1"/>
      <c r="B711" s="1"/>
      <c r="C711" s="1"/>
      <c r="D711" s="1"/>
      <c r="E711" s="1133"/>
      <c r="F711" s="1135"/>
      <c r="G711" s="1135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 x14ac:dyDescent="0.2">
      <c r="A712" s="1"/>
      <c r="B712" s="1"/>
      <c r="C712" s="1"/>
      <c r="D712" s="1"/>
      <c r="E712" s="1133"/>
      <c r="F712" s="1135"/>
      <c r="G712" s="1135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 x14ac:dyDescent="0.2">
      <c r="A713" s="1"/>
      <c r="B713" s="1"/>
      <c r="C713" s="1"/>
      <c r="D713" s="1"/>
      <c r="E713" s="1133"/>
      <c r="F713" s="1135"/>
      <c r="G713" s="1135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 x14ac:dyDescent="0.2">
      <c r="A714" s="1"/>
      <c r="B714" s="1"/>
      <c r="C714" s="1"/>
      <c r="D714" s="1"/>
      <c r="E714" s="1133"/>
      <c r="F714" s="1135"/>
      <c r="G714" s="1135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 x14ac:dyDescent="0.2">
      <c r="A715" s="1"/>
      <c r="B715" s="1"/>
      <c r="C715" s="1"/>
      <c r="D715" s="1"/>
      <c r="E715" s="1133"/>
      <c r="F715" s="1135"/>
      <c r="G715" s="1135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 x14ac:dyDescent="0.2">
      <c r="A716" s="1"/>
      <c r="B716" s="1"/>
      <c r="C716" s="1"/>
      <c r="D716" s="1"/>
      <c r="E716" s="1133"/>
      <c r="F716" s="1135"/>
      <c r="G716" s="1135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 x14ac:dyDescent="0.2">
      <c r="A717" s="1"/>
      <c r="B717" s="1"/>
      <c r="C717" s="1"/>
      <c r="D717" s="1"/>
      <c r="E717" s="1133"/>
      <c r="F717" s="1135"/>
      <c r="G717" s="1135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 x14ac:dyDescent="0.2">
      <c r="A718" s="1"/>
      <c r="B718" s="1"/>
      <c r="C718" s="1"/>
      <c r="D718" s="1"/>
      <c r="E718" s="1133"/>
      <c r="F718" s="1135"/>
      <c r="G718" s="1135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 x14ac:dyDescent="0.2">
      <c r="A719" s="1"/>
      <c r="B719" s="1"/>
      <c r="C719" s="1"/>
      <c r="D719" s="1"/>
      <c r="E719" s="1133"/>
      <c r="F719" s="1135"/>
      <c r="G719" s="1135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 x14ac:dyDescent="0.2">
      <c r="A720" s="1"/>
      <c r="B720" s="1"/>
      <c r="C720" s="1"/>
      <c r="D720" s="1"/>
      <c r="E720" s="1133"/>
      <c r="F720" s="1135"/>
      <c r="G720" s="1135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 x14ac:dyDescent="0.2">
      <c r="A721" s="1"/>
      <c r="B721" s="1"/>
      <c r="C721" s="1"/>
      <c r="D721" s="1"/>
      <c r="E721" s="1133"/>
      <c r="F721" s="1135"/>
      <c r="G721" s="1135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 x14ac:dyDescent="0.2">
      <c r="A722" s="1"/>
      <c r="B722" s="1"/>
      <c r="C722" s="1"/>
      <c r="D722" s="1"/>
      <c r="E722" s="1133"/>
      <c r="F722" s="1135"/>
      <c r="G722" s="1135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 x14ac:dyDescent="0.2">
      <c r="A723" s="1"/>
      <c r="B723" s="1"/>
      <c r="C723" s="1"/>
      <c r="D723" s="1"/>
      <c r="E723" s="1133"/>
      <c r="F723" s="1135"/>
      <c r="G723" s="1135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 x14ac:dyDescent="0.2">
      <c r="A724" s="1"/>
      <c r="B724" s="1"/>
      <c r="C724" s="1"/>
      <c r="D724" s="1"/>
      <c r="E724" s="1133"/>
      <c r="F724" s="1135"/>
      <c r="G724" s="1135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 x14ac:dyDescent="0.2">
      <c r="A725" s="1"/>
      <c r="B725" s="1"/>
      <c r="C725" s="1"/>
      <c r="D725" s="1"/>
      <c r="E725" s="1133"/>
      <c r="F725" s="1135"/>
      <c r="G725" s="1135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 x14ac:dyDescent="0.2">
      <c r="A726" s="1"/>
      <c r="B726" s="1"/>
      <c r="C726" s="1"/>
      <c r="D726" s="1"/>
      <c r="E726" s="1133"/>
      <c r="F726" s="1135"/>
      <c r="G726" s="1135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 x14ac:dyDescent="0.2">
      <c r="A727" s="1"/>
      <c r="B727" s="1"/>
      <c r="C727" s="1"/>
      <c r="D727" s="1"/>
      <c r="E727" s="1133"/>
      <c r="F727" s="1135"/>
      <c r="G727" s="1135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 x14ac:dyDescent="0.2">
      <c r="A728" s="1"/>
      <c r="B728" s="1"/>
      <c r="C728" s="1"/>
      <c r="D728" s="1"/>
      <c r="E728" s="1133"/>
      <c r="F728" s="1135"/>
      <c r="G728" s="1135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 x14ac:dyDescent="0.2">
      <c r="A729" s="1"/>
      <c r="B729" s="1"/>
      <c r="C729" s="1"/>
      <c r="D729" s="1"/>
      <c r="E729" s="1133"/>
      <c r="F729" s="1135"/>
      <c r="G729" s="1135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 x14ac:dyDescent="0.2">
      <c r="A730" s="1"/>
      <c r="B730" s="1"/>
      <c r="C730" s="1"/>
      <c r="D730" s="1"/>
      <c r="E730" s="1133"/>
      <c r="F730" s="1135"/>
      <c r="G730" s="1135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 x14ac:dyDescent="0.2">
      <c r="A731" s="1"/>
      <c r="B731" s="1"/>
      <c r="C731" s="1"/>
      <c r="D731" s="1"/>
      <c r="E731" s="1133"/>
      <c r="F731" s="1135"/>
      <c r="G731" s="1135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 x14ac:dyDescent="0.2">
      <c r="A732" s="1"/>
      <c r="B732" s="1"/>
      <c r="C732" s="1"/>
      <c r="D732" s="1"/>
      <c r="E732" s="1133"/>
      <c r="F732" s="1135"/>
      <c r="G732" s="1135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 x14ac:dyDescent="0.2">
      <c r="A733" s="1"/>
      <c r="B733" s="1"/>
      <c r="C733" s="1"/>
      <c r="D733" s="1"/>
      <c r="E733" s="1133"/>
      <c r="F733" s="1135"/>
      <c r="G733" s="1135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 x14ac:dyDescent="0.2">
      <c r="A734" s="1"/>
      <c r="B734" s="1"/>
      <c r="C734" s="1"/>
      <c r="D734" s="1"/>
      <c r="E734" s="1133"/>
      <c r="F734" s="1135"/>
      <c r="G734" s="1135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 x14ac:dyDescent="0.2">
      <c r="A735" s="1"/>
      <c r="B735" s="1"/>
      <c r="C735" s="1"/>
      <c r="D735" s="1"/>
      <c r="E735" s="1133"/>
      <c r="F735" s="1135"/>
      <c r="G735" s="1135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 x14ac:dyDescent="0.2">
      <c r="A736" s="1"/>
      <c r="B736" s="1"/>
      <c r="C736" s="1"/>
      <c r="D736" s="1"/>
      <c r="E736" s="1133"/>
      <c r="F736" s="1135"/>
      <c r="G736" s="1135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 x14ac:dyDescent="0.2">
      <c r="A737" s="1"/>
      <c r="B737" s="1"/>
      <c r="C737" s="1"/>
      <c r="D737" s="1"/>
      <c r="E737" s="1133"/>
      <c r="F737" s="1135"/>
      <c r="G737" s="1135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 x14ac:dyDescent="0.2">
      <c r="A738" s="1"/>
      <c r="B738" s="1"/>
      <c r="C738" s="1"/>
      <c r="D738" s="1"/>
      <c r="E738" s="1133"/>
      <c r="F738" s="1135"/>
      <c r="G738" s="1135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 x14ac:dyDescent="0.2">
      <c r="A739" s="1"/>
      <c r="B739" s="1"/>
      <c r="C739" s="1"/>
      <c r="D739" s="1"/>
      <c r="E739" s="1133"/>
      <c r="F739" s="1135"/>
      <c r="G739" s="1135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 x14ac:dyDescent="0.2">
      <c r="A740" s="1"/>
      <c r="B740" s="1"/>
      <c r="C740" s="1"/>
      <c r="D740" s="1"/>
      <c r="E740" s="1133"/>
      <c r="F740" s="1135"/>
      <c r="G740" s="1135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 x14ac:dyDescent="0.2">
      <c r="A741" s="1"/>
      <c r="B741" s="1"/>
      <c r="C741" s="1"/>
      <c r="D741" s="1"/>
      <c r="E741" s="1133"/>
      <c r="F741" s="1135"/>
      <c r="G741" s="1135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 x14ac:dyDescent="0.2">
      <c r="A742" s="1"/>
      <c r="B742" s="1"/>
      <c r="C742" s="1"/>
      <c r="D742" s="1"/>
      <c r="E742" s="1133"/>
      <c r="F742" s="1135"/>
      <c r="G742" s="1135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 x14ac:dyDescent="0.2">
      <c r="A743" s="1"/>
      <c r="B743" s="1"/>
      <c r="C743" s="1"/>
      <c r="D743" s="1"/>
      <c r="E743" s="1133"/>
      <c r="F743" s="1135"/>
      <c r="G743" s="1135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 x14ac:dyDescent="0.2">
      <c r="A744" s="1"/>
      <c r="B744" s="1"/>
      <c r="C744" s="1"/>
      <c r="D744" s="1"/>
      <c r="E744" s="1133"/>
      <c r="F744" s="1135"/>
      <c r="G744" s="1135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 x14ac:dyDescent="0.2">
      <c r="A745" s="1"/>
      <c r="B745" s="1"/>
      <c r="C745" s="1"/>
      <c r="D745" s="1"/>
      <c r="E745" s="1133"/>
      <c r="F745" s="1135"/>
      <c r="G745" s="1135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 x14ac:dyDescent="0.2">
      <c r="A746" s="1"/>
      <c r="B746" s="1"/>
      <c r="C746" s="1"/>
      <c r="D746" s="1"/>
      <c r="E746" s="1133"/>
      <c r="F746" s="1135"/>
      <c r="G746" s="1135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 x14ac:dyDescent="0.2">
      <c r="A747" s="1"/>
      <c r="B747" s="1"/>
      <c r="C747" s="1"/>
      <c r="D747" s="1"/>
      <c r="E747" s="1133"/>
      <c r="F747" s="1135"/>
      <c r="G747" s="1135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 x14ac:dyDescent="0.2">
      <c r="A748" s="1"/>
      <c r="B748" s="1"/>
      <c r="C748" s="1"/>
      <c r="D748" s="1"/>
      <c r="E748" s="1133"/>
      <c r="F748" s="1135"/>
      <c r="G748" s="1135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 x14ac:dyDescent="0.2">
      <c r="A749" s="1"/>
      <c r="B749" s="1"/>
      <c r="C749" s="1"/>
      <c r="D749" s="1"/>
      <c r="E749" s="1133"/>
      <c r="F749" s="1135"/>
      <c r="G749" s="1135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 x14ac:dyDescent="0.2">
      <c r="A750" s="1"/>
      <c r="B750" s="1"/>
      <c r="C750" s="1"/>
      <c r="D750" s="1"/>
      <c r="E750" s="1133"/>
      <c r="F750" s="1135"/>
      <c r="G750" s="1135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 x14ac:dyDescent="0.2">
      <c r="A751" s="1"/>
      <c r="B751" s="1"/>
      <c r="C751" s="1"/>
      <c r="D751" s="1"/>
      <c r="E751" s="1133"/>
      <c r="F751" s="1135"/>
      <c r="G751" s="1135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 x14ac:dyDescent="0.2">
      <c r="A752" s="1"/>
      <c r="B752" s="1"/>
      <c r="C752" s="1"/>
      <c r="D752" s="1"/>
      <c r="E752" s="1133"/>
      <c r="F752" s="1135"/>
      <c r="G752" s="1135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 x14ac:dyDescent="0.2">
      <c r="A753" s="1"/>
      <c r="B753" s="1"/>
      <c r="C753" s="1"/>
      <c r="D753" s="1"/>
      <c r="E753" s="1133"/>
      <c r="F753" s="1135"/>
      <c r="G753" s="1135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 x14ac:dyDescent="0.2">
      <c r="A754" s="1"/>
      <c r="B754" s="1"/>
      <c r="C754" s="1"/>
      <c r="D754" s="1"/>
      <c r="E754" s="1133"/>
      <c r="F754" s="1135"/>
      <c r="G754" s="1135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 x14ac:dyDescent="0.2">
      <c r="A755" s="1"/>
      <c r="B755" s="1"/>
      <c r="C755" s="1"/>
      <c r="D755" s="1"/>
      <c r="E755" s="1133"/>
      <c r="F755" s="1135"/>
      <c r="G755" s="1135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 x14ac:dyDescent="0.2">
      <c r="A756" s="1"/>
      <c r="B756" s="1"/>
      <c r="C756" s="1"/>
      <c r="D756" s="1"/>
      <c r="E756" s="1133"/>
      <c r="F756" s="1135"/>
      <c r="G756" s="1135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 x14ac:dyDescent="0.2">
      <c r="A757" s="1"/>
      <c r="B757" s="1"/>
      <c r="C757" s="1"/>
      <c r="D757" s="1"/>
      <c r="E757" s="1133"/>
      <c r="F757" s="1135"/>
      <c r="G757" s="1135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 x14ac:dyDescent="0.2">
      <c r="A758" s="1"/>
      <c r="B758" s="1"/>
      <c r="C758" s="1"/>
      <c r="D758" s="1"/>
      <c r="E758" s="1133"/>
      <c r="F758" s="1135"/>
      <c r="G758" s="1135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 x14ac:dyDescent="0.2">
      <c r="A759" s="1"/>
      <c r="B759" s="1"/>
      <c r="C759" s="1"/>
      <c r="D759" s="1"/>
      <c r="E759" s="1133"/>
      <c r="F759" s="1135"/>
      <c r="G759" s="1135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 x14ac:dyDescent="0.2">
      <c r="A760" s="1"/>
      <c r="B760" s="1"/>
      <c r="C760" s="1"/>
      <c r="D760" s="1"/>
      <c r="E760" s="1133"/>
      <c r="F760" s="1135"/>
      <c r="G760" s="1135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 x14ac:dyDescent="0.2">
      <c r="A761" s="1"/>
      <c r="B761" s="1"/>
      <c r="C761" s="1"/>
      <c r="D761" s="1"/>
      <c r="E761" s="1133"/>
      <c r="F761" s="1135"/>
      <c r="G761" s="1135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 x14ac:dyDescent="0.2">
      <c r="A762" s="1"/>
      <c r="B762" s="1"/>
      <c r="C762" s="1"/>
      <c r="D762" s="1"/>
      <c r="E762" s="1133"/>
      <c r="F762" s="1135"/>
      <c r="G762" s="1135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 x14ac:dyDescent="0.2">
      <c r="A763" s="1"/>
      <c r="B763" s="1"/>
      <c r="C763" s="1"/>
      <c r="D763" s="1"/>
      <c r="E763" s="1133"/>
      <c r="F763" s="1135"/>
      <c r="G763" s="1135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 x14ac:dyDescent="0.2">
      <c r="A764" s="1"/>
      <c r="B764" s="1"/>
      <c r="C764" s="1"/>
      <c r="D764" s="1"/>
      <c r="E764" s="1133"/>
      <c r="F764" s="1135"/>
      <c r="G764" s="1135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 x14ac:dyDescent="0.2">
      <c r="A765" s="1"/>
      <c r="B765" s="1"/>
      <c r="C765" s="1"/>
      <c r="D765" s="1"/>
      <c r="E765" s="1133"/>
      <c r="F765" s="1135"/>
      <c r="G765" s="1135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 x14ac:dyDescent="0.2">
      <c r="A766" s="1"/>
      <c r="B766" s="1"/>
      <c r="C766" s="1"/>
      <c r="D766" s="1"/>
      <c r="E766" s="1133"/>
      <c r="F766" s="1135"/>
      <c r="G766" s="1135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 x14ac:dyDescent="0.2">
      <c r="A767" s="1"/>
      <c r="B767" s="1"/>
      <c r="C767" s="1"/>
      <c r="D767" s="1"/>
      <c r="E767" s="1133"/>
      <c r="F767" s="1135"/>
      <c r="G767" s="1135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 x14ac:dyDescent="0.2">
      <c r="A768" s="1"/>
      <c r="B768" s="1"/>
      <c r="C768" s="1"/>
      <c r="D768" s="1"/>
      <c r="E768" s="1133"/>
      <c r="F768" s="1135"/>
      <c r="G768" s="1135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 x14ac:dyDescent="0.2">
      <c r="A769" s="1"/>
      <c r="B769" s="1"/>
      <c r="C769" s="1"/>
      <c r="D769" s="1"/>
      <c r="E769" s="1133"/>
      <c r="F769" s="1135"/>
      <c r="G769" s="1135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 x14ac:dyDescent="0.2">
      <c r="A770" s="1"/>
      <c r="B770" s="1"/>
      <c r="C770" s="1"/>
      <c r="D770" s="1"/>
      <c r="E770" s="1133"/>
      <c r="F770" s="1135"/>
      <c r="G770" s="1135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 x14ac:dyDescent="0.2">
      <c r="A771" s="1"/>
      <c r="B771" s="1"/>
      <c r="C771" s="1"/>
      <c r="D771" s="1"/>
      <c r="E771" s="1133"/>
      <c r="F771" s="1135"/>
      <c r="G771" s="1135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 x14ac:dyDescent="0.2">
      <c r="A772" s="1"/>
      <c r="B772" s="1"/>
      <c r="C772" s="1"/>
      <c r="D772" s="1"/>
      <c r="E772" s="1133"/>
      <c r="F772" s="1135"/>
      <c r="G772" s="1135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 x14ac:dyDescent="0.2">
      <c r="A773" s="1"/>
      <c r="B773" s="1"/>
      <c r="C773" s="1"/>
      <c r="D773" s="1"/>
      <c r="E773" s="1133"/>
      <c r="F773" s="1135"/>
      <c r="G773" s="1135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 x14ac:dyDescent="0.2">
      <c r="A774" s="1"/>
      <c r="B774" s="1"/>
      <c r="C774" s="1"/>
      <c r="D774" s="1"/>
      <c r="E774" s="1133"/>
      <c r="F774" s="1135"/>
      <c r="G774" s="1135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 x14ac:dyDescent="0.2">
      <c r="A775" s="1"/>
      <c r="B775" s="1"/>
      <c r="C775" s="1"/>
      <c r="D775" s="1"/>
      <c r="E775" s="1133"/>
      <c r="F775" s="1135"/>
      <c r="G775" s="1135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 x14ac:dyDescent="0.2">
      <c r="A776" s="1"/>
      <c r="B776" s="1"/>
      <c r="C776" s="1"/>
      <c r="D776" s="1"/>
      <c r="E776" s="1133"/>
      <c r="F776" s="1135"/>
      <c r="G776" s="1135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 x14ac:dyDescent="0.2">
      <c r="A777" s="1"/>
      <c r="B777" s="1"/>
      <c r="C777" s="1"/>
      <c r="D777" s="1"/>
      <c r="E777" s="1133"/>
      <c r="F777" s="1135"/>
      <c r="G777" s="1135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 x14ac:dyDescent="0.2">
      <c r="A778" s="1"/>
      <c r="B778" s="1"/>
      <c r="C778" s="1"/>
      <c r="D778" s="1"/>
      <c r="E778" s="1133"/>
      <c r="F778" s="1135"/>
      <c r="G778" s="1135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 x14ac:dyDescent="0.2">
      <c r="A779" s="1"/>
      <c r="B779" s="1"/>
      <c r="C779" s="1"/>
      <c r="D779" s="1"/>
      <c r="E779" s="1133"/>
      <c r="F779" s="1135"/>
      <c r="G779" s="1135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 x14ac:dyDescent="0.2">
      <c r="A780" s="1"/>
      <c r="B780" s="1"/>
      <c r="C780" s="1"/>
      <c r="D780" s="1"/>
      <c r="E780" s="1133"/>
      <c r="F780" s="1135"/>
      <c r="G780" s="1135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 x14ac:dyDescent="0.2">
      <c r="A781" s="1"/>
      <c r="B781" s="1"/>
      <c r="C781" s="1"/>
      <c r="D781" s="1"/>
      <c r="E781" s="1133"/>
      <c r="F781" s="1135"/>
      <c r="G781" s="1135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 x14ac:dyDescent="0.2">
      <c r="A782" s="1"/>
      <c r="B782" s="1"/>
      <c r="C782" s="1"/>
      <c r="D782" s="1"/>
      <c r="E782" s="1133"/>
      <c r="F782" s="1135"/>
      <c r="G782" s="1135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 x14ac:dyDescent="0.2">
      <c r="A783" s="1"/>
      <c r="B783" s="1"/>
      <c r="C783" s="1"/>
      <c r="D783" s="1"/>
      <c r="E783" s="1133"/>
      <c r="F783" s="1135"/>
      <c r="G783" s="1135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 x14ac:dyDescent="0.2">
      <c r="A784" s="1"/>
      <c r="B784" s="1"/>
      <c r="C784" s="1"/>
      <c r="D784" s="1"/>
      <c r="E784" s="1133"/>
      <c r="F784" s="1135"/>
      <c r="G784" s="1135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 x14ac:dyDescent="0.2">
      <c r="A785" s="1"/>
      <c r="B785" s="1"/>
      <c r="C785" s="1"/>
      <c r="D785" s="1"/>
      <c r="E785" s="1133"/>
      <c r="F785" s="1135"/>
      <c r="G785" s="1135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 x14ac:dyDescent="0.2">
      <c r="A786" s="1"/>
      <c r="B786" s="1"/>
      <c r="C786" s="1"/>
      <c r="D786" s="1"/>
      <c r="E786" s="1133"/>
      <c r="F786" s="1135"/>
      <c r="G786" s="1135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 x14ac:dyDescent="0.2">
      <c r="A787" s="1"/>
      <c r="B787" s="1"/>
      <c r="C787" s="1"/>
      <c r="D787" s="1"/>
      <c r="E787" s="1133"/>
      <c r="F787" s="1135"/>
      <c r="G787" s="1135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 x14ac:dyDescent="0.2">
      <c r="A788" s="1"/>
      <c r="B788" s="1"/>
      <c r="C788" s="1"/>
      <c r="D788" s="1"/>
      <c r="E788" s="1133"/>
      <c r="F788" s="1135"/>
      <c r="G788" s="1135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 x14ac:dyDescent="0.2">
      <c r="A789" s="1"/>
      <c r="B789" s="1"/>
      <c r="C789" s="1"/>
      <c r="D789" s="1"/>
      <c r="E789" s="1133"/>
      <c r="F789" s="1135"/>
      <c r="G789" s="1135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 x14ac:dyDescent="0.2">
      <c r="A790" s="1"/>
      <c r="B790" s="1"/>
      <c r="C790" s="1"/>
      <c r="D790" s="1"/>
      <c r="E790" s="1133"/>
      <c r="F790" s="1135"/>
      <c r="G790" s="1135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 x14ac:dyDescent="0.2">
      <c r="A791" s="1"/>
      <c r="B791" s="1"/>
      <c r="C791" s="1"/>
      <c r="D791" s="1"/>
      <c r="E791" s="1133"/>
      <c r="F791" s="1135"/>
      <c r="G791" s="1135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 x14ac:dyDescent="0.2">
      <c r="A792" s="1"/>
      <c r="B792" s="1"/>
      <c r="C792" s="1"/>
      <c r="D792" s="1"/>
      <c r="E792" s="1133"/>
      <c r="F792" s="1135"/>
      <c r="G792" s="1135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 x14ac:dyDescent="0.2">
      <c r="A793" s="1"/>
      <c r="B793" s="1"/>
      <c r="C793" s="1"/>
      <c r="D793" s="1"/>
      <c r="E793" s="1133"/>
      <c r="F793" s="1135"/>
      <c r="G793" s="1135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 x14ac:dyDescent="0.2">
      <c r="A794" s="1"/>
      <c r="B794" s="1"/>
      <c r="C794" s="1"/>
      <c r="D794" s="1"/>
      <c r="E794" s="1133"/>
      <c r="F794" s="1135"/>
      <c r="G794" s="1135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 x14ac:dyDescent="0.2">
      <c r="A795" s="1"/>
      <c r="B795" s="1"/>
      <c r="C795" s="1"/>
      <c r="D795" s="1"/>
      <c r="E795" s="1133"/>
      <c r="F795" s="1135"/>
      <c r="G795" s="1135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 x14ac:dyDescent="0.2">
      <c r="A796" s="1"/>
      <c r="B796" s="1"/>
      <c r="C796" s="1"/>
      <c r="D796" s="1"/>
      <c r="E796" s="1133"/>
      <c r="F796" s="1135"/>
      <c r="G796" s="1135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 x14ac:dyDescent="0.2">
      <c r="A797" s="1"/>
      <c r="B797" s="1"/>
      <c r="C797" s="1"/>
      <c r="D797" s="1"/>
      <c r="E797" s="1133"/>
      <c r="F797" s="1135"/>
      <c r="G797" s="1135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 x14ac:dyDescent="0.2">
      <c r="A798" s="1"/>
      <c r="B798" s="1"/>
      <c r="C798" s="1"/>
      <c r="D798" s="1"/>
      <c r="E798" s="1133"/>
      <c r="F798" s="1135"/>
      <c r="G798" s="1135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 x14ac:dyDescent="0.2">
      <c r="A799" s="1"/>
      <c r="B799" s="1"/>
      <c r="C799" s="1"/>
      <c r="D799" s="1"/>
      <c r="E799" s="1133"/>
      <c r="F799" s="1135"/>
      <c r="G799" s="1135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 x14ac:dyDescent="0.2">
      <c r="A800" s="1"/>
      <c r="B800" s="1"/>
      <c r="C800" s="1"/>
      <c r="D800" s="1"/>
      <c r="E800" s="1133"/>
      <c r="F800" s="1135"/>
      <c r="G800" s="1135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 x14ac:dyDescent="0.2">
      <c r="A801" s="1"/>
      <c r="B801" s="1"/>
      <c r="C801" s="1"/>
      <c r="D801" s="1"/>
      <c r="E801" s="1133"/>
      <c r="F801" s="1135"/>
      <c r="G801" s="1135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 x14ac:dyDescent="0.2">
      <c r="A802" s="1"/>
      <c r="B802" s="1"/>
      <c r="C802" s="1"/>
      <c r="D802" s="1"/>
      <c r="E802" s="1133"/>
      <c r="F802" s="1135"/>
      <c r="G802" s="1135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 x14ac:dyDescent="0.2">
      <c r="A803" s="1"/>
      <c r="B803" s="1"/>
      <c r="C803" s="1"/>
      <c r="D803" s="1"/>
      <c r="E803" s="1133"/>
      <c r="F803" s="1135"/>
      <c r="G803" s="1135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 x14ac:dyDescent="0.2">
      <c r="A804" s="1"/>
      <c r="B804" s="1"/>
      <c r="C804" s="1"/>
      <c r="D804" s="1"/>
      <c r="E804" s="1133"/>
      <c r="F804" s="1135"/>
      <c r="G804" s="1135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 x14ac:dyDescent="0.2">
      <c r="A805" s="1"/>
      <c r="B805" s="1"/>
      <c r="C805" s="1"/>
      <c r="D805" s="1"/>
      <c r="E805" s="1133"/>
      <c r="F805" s="1135"/>
      <c r="G805" s="1135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 x14ac:dyDescent="0.2">
      <c r="A806" s="1"/>
      <c r="B806" s="1"/>
      <c r="C806" s="1"/>
      <c r="D806" s="1"/>
      <c r="E806" s="1133"/>
      <c r="F806" s="1135"/>
      <c r="G806" s="1135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 x14ac:dyDescent="0.2">
      <c r="A807" s="1"/>
      <c r="B807" s="1"/>
      <c r="C807" s="1"/>
      <c r="D807" s="1"/>
      <c r="E807" s="1133"/>
      <c r="F807" s="1135"/>
      <c r="G807" s="1135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 x14ac:dyDescent="0.2">
      <c r="A808" s="1"/>
      <c r="B808" s="1"/>
      <c r="C808" s="1"/>
      <c r="D808" s="1"/>
      <c r="E808" s="1133"/>
      <c r="F808" s="1135"/>
      <c r="G808" s="1135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 x14ac:dyDescent="0.2">
      <c r="A809" s="1"/>
      <c r="B809" s="1"/>
      <c r="C809" s="1"/>
      <c r="D809" s="1"/>
      <c r="E809" s="1133"/>
      <c r="F809" s="1135"/>
      <c r="G809" s="1135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 x14ac:dyDescent="0.2">
      <c r="A810" s="1"/>
      <c r="B810" s="1"/>
      <c r="C810" s="1"/>
      <c r="D810" s="1"/>
      <c r="E810" s="1133"/>
      <c r="F810" s="1135"/>
      <c r="G810" s="1135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 x14ac:dyDescent="0.2">
      <c r="A811" s="1"/>
      <c r="B811" s="1"/>
      <c r="C811" s="1"/>
      <c r="D811" s="1"/>
      <c r="E811" s="1133"/>
      <c r="F811" s="1135"/>
      <c r="G811" s="1135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 x14ac:dyDescent="0.2">
      <c r="A812" s="1"/>
      <c r="B812" s="1"/>
      <c r="C812" s="1"/>
      <c r="D812" s="1"/>
      <c r="E812" s="1133"/>
      <c r="F812" s="1135"/>
      <c r="G812" s="1135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 x14ac:dyDescent="0.2">
      <c r="A813" s="1"/>
      <c r="B813" s="1"/>
      <c r="C813" s="1"/>
      <c r="D813" s="1"/>
      <c r="E813" s="1133"/>
      <c r="F813" s="1135"/>
      <c r="G813" s="1135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 x14ac:dyDescent="0.2">
      <c r="A814" s="1"/>
      <c r="B814" s="1"/>
      <c r="C814" s="1"/>
      <c r="D814" s="1"/>
      <c r="E814" s="1133"/>
      <c r="F814" s="1135"/>
      <c r="G814" s="1135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 x14ac:dyDescent="0.2">
      <c r="A815" s="1"/>
      <c r="B815" s="1"/>
      <c r="C815" s="1"/>
      <c r="D815" s="1"/>
      <c r="E815" s="1133"/>
      <c r="F815" s="1135"/>
      <c r="G815" s="1135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 x14ac:dyDescent="0.2">
      <c r="A816" s="1"/>
      <c r="B816" s="1"/>
      <c r="C816" s="1"/>
      <c r="D816" s="1"/>
      <c r="E816" s="1133"/>
      <c r="F816" s="1135"/>
      <c r="G816" s="1135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 x14ac:dyDescent="0.2">
      <c r="A817" s="1"/>
      <c r="B817" s="1"/>
      <c r="C817" s="1"/>
      <c r="D817" s="1"/>
      <c r="E817" s="1133"/>
      <c r="F817" s="1135"/>
      <c r="G817" s="1135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 x14ac:dyDescent="0.2">
      <c r="A818" s="1"/>
      <c r="B818" s="1"/>
      <c r="C818" s="1"/>
      <c r="D818" s="1"/>
      <c r="E818" s="1133"/>
      <c r="F818" s="1135"/>
      <c r="G818" s="1135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 x14ac:dyDescent="0.2">
      <c r="A819" s="1"/>
      <c r="B819" s="1"/>
      <c r="C819" s="1"/>
      <c r="D819" s="1"/>
      <c r="E819" s="1133"/>
      <c r="F819" s="1135"/>
      <c r="G819" s="1135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 x14ac:dyDescent="0.2">
      <c r="A820" s="1"/>
      <c r="B820" s="1"/>
      <c r="C820" s="1"/>
      <c r="D820" s="1"/>
      <c r="E820" s="1133"/>
      <c r="F820" s="1135"/>
      <c r="G820" s="1135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 x14ac:dyDescent="0.2">
      <c r="A821" s="1"/>
      <c r="B821" s="1"/>
      <c r="C821" s="1"/>
      <c r="D821" s="1"/>
      <c r="E821" s="1133"/>
      <c r="F821" s="1135"/>
      <c r="G821" s="1135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 x14ac:dyDescent="0.2">
      <c r="A822" s="1"/>
      <c r="B822" s="1"/>
      <c r="C822" s="1"/>
      <c r="D822" s="1"/>
      <c r="E822" s="1133"/>
      <c r="F822" s="1135"/>
      <c r="G822" s="1135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 x14ac:dyDescent="0.2">
      <c r="A823" s="1"/>
      <c r="B823" s="1"/>
      <c r="C823" s="1"/>
      <c r="D823" s="1"/>
      <c r="E823" s="1133"/>
      <c r="F823" s="1135"/>
      <c r="G823" s="1135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 x14ac:dyDescent="0.2">
      <c r="A824" s="1"/>
      <c r="B824" s="1"/>
      <c r="C824" s="1"/>
      <c r="D824" s="1"/>
      <c r="E824" s="1133"/>
      <c r="F824" s="1135"/>
      <c r="G824" s="1135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 x14ac:dyDescent="0.2">
      <c r="A825" s="1"/>
      <c r="B825" s="1"/>
      <c r="C825" s="1"/>
      <c r="D825" s="1"/>
      <c r="E825" s="1133"/>
      <c r="F825" s="1135"/>
      <c r="G825" s="1135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 x14ac:dyDescent="0.2">
      <c r="A826" s="1"/>
      <c r="B826" s="1"/>
      <c r="C826" s="1"/>
      <c r="D826" s="1"/>
      <c r="E826" s="1133"/>
      <c r="F826" s="1135"/>
      <c r="G826" s="1135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 x14ac:dyDescent="0.2">
      <c r="A827" s="1"/>
      <c r="B827" s="1"/>
      <c r="C827" s="1"/>
      <c r="D827" s="1"/>
      <c r="E827" s="1133"/>
      <c r="F827" s="1135"/>
      <c r="G827" s="1135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 x14ac:dyDescent="0.2">
      <c r="A828" s="1"/>
      <c r="B828" s="1"/>
      <c r="C828" s="1"/>
      <c r="D828" s="1"/>
      <c r="E828" s="1133"/>
      <c r="F828" s="1135"/>
      <c r="G828" s="1135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 x14ac:dyDescent="0.2">
      <c r="A829" s="1"/>
      <c r="B829" s="1"/>
      <c r="C829" s="1"/>
      <c r="D829" s="1"/>
      <c r="E829" s="1133"/>
      <c r="F829" s="1135"/>
      <c r="G829" s="1135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 x14ac:dyDescent="0.2">
      <c r="A830" s="1"/>
      <c r="B830" s="1"/>
      <c r="C830" s="1"/>
      <c r="D830" s="1"/>
      <c r="E830" s="1133"/>
      <c r="F830" s="1135"/>
      <c r="G830" s="1135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 x14ac:dyDescent="0.2">
      <c r="A831" s="1"/>
      <c r="B831" s="1"/>
      <c r="C831" s="1"/>
      <c r="D831" s="1"/>
      <c r="E831" s="1133"/>
      <c r="F831" s="1135"/>
      <c r="G831" s="1135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 x14ac:dyDescent="0.2">
      <c r="A832" s="1"/>
      <c r="B832" s="1"/>
      <c r="C832" s="1"/>
      <c r="D832" s="1"/>
      <c r="E832" s="1133"/>
      <c r="F832" s="1135"/>
      <c r="G832" s="1135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 x14ac:dyDescent="0.2">
      <c r="A833" s="1"/>
      <c r="B833" s="1"/>
      <c r="C833" s="1"/>
      <c r="D833" s="1"/>
      <c r="E833" s="1133"/>
      <c r="F833" s="1135"/>
      <c r="G833" s="1135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 x14ac:dyDescent="0.2">
      <c r="A834" s="1"/>
      <c r="B834" s="1"/>
      <c r="C834" s="1"/>
      <c r="D834" s="1"/>
      <c r="E834" s="1133"/>
      <c r="F834" s="1135"/>
      <c r="G834" s="1135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 x14ac:dyDescent="0.2">
      <c r="A835" s="1"/>
      <c r="B835" s="1"/>
      <c r="C835" s="1"/>
      <c r="D835" s="1"/>
      <c r="E835" s="1133"/>
      <c r="F835" s="1135"/>
      <c r="G835" s="1135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 x14ac:dyDescent="0.2">
      <c r="A836" s="1"/>
      <c r="B836" s="1"/>
      <c r="C836" s="1"/>
      <c r="D836" s="1"/>
      <c r="E836" s="1133"/>
      <c r="F836" s="1135"/>
      <c r="G836" s="1135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 x14ac:dyDescent="0.2">
      <c r="A837" s="1"/>
      <c r="B837" s="1"/>
      <c r="C837" s="1"/>
      <c r="D837" s="1"/>
      <c r="E837" s="1133"/>
      <c r="F837" s="1135"/>
      <c r="G837" s="1135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 x14ac:dyDescent="0.2">
      <c r="A838" s="1"/>
      <c r="B838" s="1"/>
      <c r="C838" s="1"/>
      <c r="D838" s="1"/>
      <c r="E838" s="1133"/>
      <c r="F838" s="1135"/>
      <c r="G838" s="1135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 x14ac:dyDescent="0.2">
      <c r="A839" s="1"/>
      <c r="B839" s="1"/>
      <c r="C839" s="1"/>
      <c r="D839" s="1"/>
      <c r="E839" s="1133"/>
      <c r="F839" s="1135"/>
      <c r="G839" s="1135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 x14ac:dyDescent="0.2">
      <c r="A840" s="1"/>
      <c r="B840" s="1"/>
      <c r="C840" s="1"/>
      <c r="D840" s="1"/>
      <c r="E840" s="1133"/>
      <c r="F840" s="1135"/>
      <c r="G840" s="1135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 x14ac:dyDescent="0.2">
      <c r="A841" s="1"/>
      <c r="B841" s="1"/>
      <c r="C841" s="1"/>
      <c r="D841" s="1"/>
      <c r="E841" s="1133"/>
      <c r="F841" s="1135"/>
      <c r="G841" s="1135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 x14ac:dyDescent="0.2">
      <c r="A842" s="1"/>
      <c r="B842" s="1"/>
      <c r="C842" s="1"/>
      <c r="D842" s="1"/>
      <c r="E842" s="1133"/>
      <c r="F842" s="1135"/>
      <c r="G842" s="1135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 x14ac:dyDescent="0.2">
      <c r="A843" s="1"/>
      <c r="B843" s="1"/>
      <c r="C843" s="1"/>
      <c r="D843" s="1"/>
      <c r="E843" s="1133"/>
      <c r="F843" s="1135"/>
      <c r="G843" s="1135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 x14ac:dyDescent="0.2">
      <c r="A844" s="1"/>
      <c r="B844" s="1"/>
      <c r="C844" s="1"/>
      <c r="D844" s="1"/>
      <c r="E844" s="1133"/>
      <c r="F844" s="1135"/>
      <c r="G844" s="1135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 x14ac:dyDescent="0.2">
      <c r="A845" s="1"/>
      <c r="B845" s="1"/>
      <c r="C845" s="1"/>
      <c r="D845" s="1"/>
      <c r="E845" s="1133"/>
      <c r="F845" s="1135"/>
      <c r="G845" s="1135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 x14ac:dyDescent="0.2">
      <c r="A846" s="1"/>
      <c r="B846" s="1"/>
      <c r="C846" s="1"/>
      <c r="D846" s="1"/>
      <c r="E846" s="1133"/>
      <c r="F846" s="1135"/>
      <c r="G846" s="1135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 x14ac:dyDescent="0.2">
      <c r="A847" s="1"/>
      <c r="B847" s="1"/>
      <c r="C847" s="1"/>
      <c r="D847" s="1"/>
      <c r="E847" s="1133"/>
      <c r="F847" s="1135"/>
      <c r="G847" s="1135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 x14ac:dyDescent="0.2">
      <c r="A848" s="1"/>
      <c r="B848" s="1"/>
      <c r="C848" s="1"/>
      <c r="D848" s="1"/>
      <c r="E848" s="1133"/>
      <c r="F848" s="1135"/>
      <c r="G848" s="1135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 x14ac:dyDescent="0.2">
      <c r="A849" s="1"/>
      <c r="B849" s="1"/>
      <c r="C849" s="1"/>
      <c r="D849" s="1"/>
      <c r="E849" s="1133"/>
      <c r="F849" s="1135"/>
      <c r="G849" s="1135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 x14ac:dyDescent="0.2">
      <c r="A850" s="1"/>
      <c r="B850" s="1"/>
      <c r="C850" s="1"/>
      <c r="D850" s="1"/>
      <c r="E850" s="1133"/>
      <c r="F850" s="1135"/>
      <c r="G850" s="1135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 x14ac:dyDescent="0.2">
      <c r="A851" s="1"/>
      <c r="B851" s="1"/>
      <c r="C851" s="1"/>
      <c r="D851" s="1"/>
      <c r="E851" s="1133"/>
      <c r="F851" s="1135"/>
      <c r="G851" s="1135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 x14ac:dyDescent="0.2">
      <c r="A852" s="1"/>
      <c r="B852" s="1"/>
      <c r="C852" s="1"/>
      <c r="D852" s="1"/>
      <c r="E852" s="1133"/>
      <c r="F852" s="1135"/>
      <c r="G852" s="1135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 x14ac:dyDescent="0.2">
      <c r="A853" s="1"/>
      <c r="B853" s="1"/>
      <c r="C853" s="1"/>
      <c r="D853" s="1"/>
      <c r="E853" s="1133"/>
      <c r="F853" s="1135"/>
      <c r="G853" s="1135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 x14ac:dyDescent="0.2">
      <c r="A854" s="1"/>
      <c r="B854" s="1"/>
      <c r="C854" s="1"/>
      <c r="D854" s="1"/>
      <c r="E854" s="1133"/>
      <c r="F854" s="1135"/>
      <c r="G854" s="1135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 x14ac:dyDescent="0.2">
      <c r="A855" s="1"/>
      <c r="B855" s="1"/>
      <c r="C855" s="1"/>
      <c r="D855" s="1"/>
      <c r="E855" s="1133"/>
      <c r="F855" s="1135"/>
      <c r="G855" s="1135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 x14ac:dyDescent="0.2">
      <c r="A856" s="1"/>
      <c r="B856" s="1"/>
      <c r="C856" s="1"/>
      <c r="D856" s="1"/>
      <c r="E856" s="1133"/>
      <c r="F856" s="1135"/>
      <c r="G856" s="1135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 x14ac:dyDescent="0.2">
      <c r="A857" s="1"/>
      <c r="B857" s="1"/>
      <c r="C857" s="1"/>
      <c r="D857" s="1"/>
      <c r="E857" s="1133"/>
      <c r="F857" s="1135"/>
      <c r="G857" s="1135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 x14ac:dyDescent="0.2">
      <c r="A858" s="1"/>
      <c r="B858" s="1"/>
      <c r="C858" s="1"/>
      <c r="D858" s="1"/>
      <c r="E858" s="1133"/>
      <c r="F858" s="1135"/>
      <c r="G858" s="1135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 x14ac:dyDescent="0.2">
      <c r="A859" s="1"/>
      <c r="B859" s="1"/>
      <c r="C859" s="1"/>
      <c r="D859" s="1"/>
      <c r="E859" s="1133"/>
      <c r="F859" s="1135"/>
      <c r="G859" s="1135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 x14ac:dyDescent="0.2">
      <c r="A860" s="1"/>
      <c r="B860" s="1"/>
      <c r="C860" s="1"/>
      <c r="D860" s="1"/>
      <c r="E860" s="1133"/>
      <c r="F860" s="1135"/>
      <c r="G860" s="1135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 x14ac:dyDescent="0.2">
      <c r="A861" s="1"/>
      <c r="B861" s="1"/>
      <c r="C861" s="1"/>
      <c r="D861" s="1"/>
      <c r="E861" s="1133"/>
      <c r="F861" s="1135"/>
      <c r="G861" s="1135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 x14ac:dyDescent="0.2">
      <c r="A862" s="1"/>
      <c r="B862" s="1"/>
      <c r="C862" s="1"/>
      <c r="D862" s="1"/>
      <c r="E862" s="1133"/>
      <c r="F862" s="1135"/>
      <c r="G862" s="1135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 x14ac:dyDescent="0.2">
      <c r="A863" s="1"/>
      <c r="B863" s="1"/>
      <c r="C863" s="1"/>
      <c r="D863" s="1"/>
      <c r="E863" s="1133"/>
      <c r="F863" s="1135"/>
      <c r="G863" s="1135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 x14ac:dyDescent="0.2">
      <c r="A864" s="1"/>
      <c r="B864" s="1"/>
      <c r="C864" s="1"/>
      <c r="D864" s="1"/>
      <c r="E864" s="1133"/>
      <c r="F864" s="1135"/>
      <c r="G864" s="1135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 x14ac:dyDescent="0.2">
      <c r="A865" s="1"/>
      <c r="B865" s="1"/>
      <c r="C865" s="1"/>
      <c r="D865" s="1"/>
      <c r="E865" s="1133"/>
      <c r="F865" s="1135"/>
      <c r="G865" s="1135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 x14ac:dyDescent="0.2">
      <c r="A866" s="1"/>
      <c r="B866" s="1"/>
      <c r="C866" s="1"/>
      <c r="D866" s="1"/>
      <c r="E866" s="1133"/>
      <c r="F866" s="1135"/>
      <c r="G866" s="1135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 x14ac:dyDescent="0.2">
      <c r="A867" s="1"/>
      <c r="B867" s="1"/>
      <c r="C867" s="1"/>
      <c r="D867" s="1"/>
      <c r="E867" s="1133"/>
      <c r="F867" s="1135"/>
      <c r="G867" s="1135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 x14ac:dyDescent="0.2">
      <c r="A868" s="1"/>
      <c r="B868" s="1"/>
      <c r="C868" s="1"/>
      <c r="D868" s="1"/>
      <c r="E868" s="1133"/>
      <c r="F868" s="1135"/>
      <c r="G868" s="1135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 x14ac:dyDescent="0.2">
      <c r="A869" s="1"/>
      <c r="B869" s="1"/>
      <c r="C869" s="1"/>
      <c r="D869" s="1"/>
      <c r="E869" s="1133"/>
      <c r="F869" s="1135"/>
      <c r="G869" s="1135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 x14ac:dyDescent="0.2">
      <c r="A870" s="1"/>
      <c r="B870" s="1"/>
      <c r="C870" s="1"/>
      <c r="D870" s="1"/>
      <c r="E870" s="1133"/>
      <c r="F870" s="1135"/>
      <c r="G870" s="1135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 x14ac:dyDescent="0.2">
      <c r="A871" s="1"/>
      <c r="B871" s="1"/>
      <c r="C871" s="1"/>
      <c r="D871" s="1"/>
      <c r="E871" s="1133"/>
      <c r="F871" s="1135"/>
      <c r="G871" s="1135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 x14ac:dyDescent="0.2">
      <c r="A872" s="1"/>
      <c r="B872" s="1"/>
      <c r="C872" s="1"/>
      <c r="D872" s="1"/>
      <c r="E872" s="1133"/>
      <c r="F872" s="1135"/>
      <c r="G872" s="1135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 x14ac:dyDescent="0.2">
      <c r="A873" s="1"/>
      <c r="B873" s="1"/>
      <c r="C873" s="1"/>
      <c r="D873" s="1"/>
      <c r="E873" s="1133"/>
      <c r="F873" s="1135"/>
      <c r="G873" s="1135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 x14ac:dyDescent="0.2">
      <c r="A874" s="1"/>
      <c r="B874" s="1"/>
      <c r="C874" s="1"/>
      <c r="D874" s="1"/>
      <c r="E874" s="1133"/>
      <c r="F874" s="1135"/>
      <c r="G874" s="1135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 x14ac:dyDescent="0.2">
      <c r="A875" s="1"/>
      <c r="B875" s="1"/>
      <c r="C875" s="1"/>
      <c r="D875" s="1"/>
      <c r="E875" s="1133"/>
      <c r="F875" s="1135"/>
      <c r="G875" s="1135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 x14ac:dyDescent="0.2">
      <c r="A876" s="1"/>
      <c r="B876" s="1"/>
      <c r="C876" s="1"/>
      <c r="D876" s="1"/>
      <c r="E876" s="1133"/>
      <c r="F876" s="1135"/>
      <c r="G876" s="1135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 x14ac:dyDescent="0.2">
      <c r="A877" s="1"/>
      <c r="B877" s="1"/>
      <c r="C877" s="1"/>
      <c r="D877" s="1"/>
      <c r="E877" s="1133"/>
      <c r="F877" s="1135"/>
      <c r="G877" s="1135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 x14ac:dyDescent="0.2">
      <c r="A878" s="1"/>
      <c r="B878" s="1"/>
      <c r="C878" s="1"/>
      <c r="D878" s="1"/>
      <c r="E878" s="1133"/>
      <c r="F878" s="1135"/>
      <c r="G878" s="1135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 x14ac:dyDescent="0.2">
      <c r="A879" s="1"/>
      <c r="B879" s="1"/>
      <c r="C879" s="1"/>
      <c r="D879" s="1"/>
      <c r="E879" s="1133"/>
      <c r="F879" s="1135"/>
      <c r="G879" s="1135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 x14ac:dyDescent="0.2">
      <c r="A880" s="1"/>
      <c r="B880" s="1"/>
      <c r="C880" s="1"/>
      <c r="D880" s="1"/>
      <c r="E880" s="1133"/>
      <c r="F880" s="1135"/>
      <c r="G880" s="1135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 x14ac:dyDescent="0.2">
      <c r="A881" s="1"/>
      <c r="B881" s="1"/>
      <c r="C881" s="1"/>
      <c r="D881" s="1"/>
      <c r="E881" s="1133"/>
      <c r="F881" s="1135"/>
      <c r="G881" s="1135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 x14ac:dyDescent="0.2">
      <c r="A882" s="1"/>
      <c r="B882" s="1"/>
      <c r="C882" s="1"/>
      <c r="D882" s="1"/>
      <c r="E882" s="1133"/>
      <c r="F882" s="1135"/>
      <c r="G882" s="1135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 x14ac:dyDescent="0.2">
      <c r="A883" s="1"/>
      <c r="B883" s="1"/>
      <c r="C883" s="1"/>
      <c r="D883" s="1"/>
      <c r="E883" s="1133"/>
      <c r="F883" s="1135"/>
      <c r="G883" s="1135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 x14ac:dyDescent="0.2">
      <c r="A884" s="1"/>
      <c r="B884" s="1"/>
      <c r="C884" s="1"/>
      <c r="D884" s="1"/>
      <c r="E884" s="1133"/>
      <c r="F884" s="1135"/>
      <c r="G884" s="1135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 x14ac:dyDescent="0.2">
      <c r="A885" s="1"/>
      <c r="B885" s="1"/>
      <c r="C885" s="1"/>
      <c r="D885" s="1"/>
      <c r="E885" s="1133"/>
      <c r="F885" s="1135"/>
      <c r="G885" s="1135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 x14ac:dyDescent="0.2">
      <c r="A886" s="1"/>
      <c r="B886" s="1"/>
      <c r="C886" s="1"/>
      <c r="D886" s="1"/>
      <c r="E886" s="1133"/>
      <c r="F886" s="1135"/>
      <c r="G886" s="1135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 x14ac:dyDescent="0.2">
      <c r="A887" s="1"/>
      <c r="B887" s="1"/>
      <c r="C887" s="1"/>
      <c r="D887" s="1"/>
      <c r="E887" s="1133"/>
      <c r="F887" s="1135"/>
      <c r="G887" s="1135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 x14ac:dyDescent="0.2">
      <c r="A888" s="1"/>
      <c r="B888" s="1"/>
      <c r="C888" s="1"/>
      <c r="D888" s="1"/>
      <c r="E888" s="1133"/>
      <c r="F888" s="1135"/>
      <c r="G888" s="1135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 x14ac:dyDescent="0.2">
      <c r="A889" s="1"/>
      <c r="B889" s="1"/>
      <c r="C889" s="1"/>
      <c r="D889" s="1"/>
      <c r="E889" s="1133"/>
      <c r="F889" s="1135"/>
      <c r="G889" s="1135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 x14ac:dyDescent="0.2">
      <c r="A890" s="1"/>
      <c r="B890" s="1"/>
      <c r="C890" s="1"/>
      <c r="D890" s="1"/>
      <c r="E890" s="1133"/>
      <c r="F890" s="1135"/>
      <c r="G890" s="1135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 x14ac:dyDescent="0.2">
      <c r="A891" s="1"/>
      <c r="B891" s="1"/>
      <c r="C891" s="1"/>
      <c r="D891" s="1"/>
      <c r="E891" s="1133"/>
      <c r="F891" s="1135"/>
      <c r="G891" s="1135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 x14ac:dyDescent="0.2">
      <c r="A892" s="1"/>
      <c r="B892" s="1"/>
      <c r="C892" s="1"/>
      <c r="D892" s="1"/>
      <c r="E892" s="1133"/>
      <c r="F892" s="1135"/>
      <c r="G892" s="1135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 x14ac:dyDescent="0.2">
      <c r="A893" s="1"/>
      <c r="B893" s="1"/>
      <c r="C893" s="1"/>
      <c r="D893" s="1"/>
      <c r="E893" s="1133"/>
      <c r="F893" s="1135"/>
      <c r="G893" s="1135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 x14ac:dyDescent="0.2">
      <c r="A894" s="1"/>
      <c r="B894" s="1"/>
      <c r="C894" s="1"/>
      <c r="D894" s="1"/>
      <c r="E894" s="1133"/>
      <c r="F894" s="1135"/>
      <c r="G894" s="1135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 x14ac:dyDescent="0.2">
      <c r="A895" s="1"/>
      <c r="B895" s="1"/>
      <c r="C895" s="1"/>
      <c r="D895" s="1"/>
      <c r="E895" s="1133"/>
      <c r="F895" s="1135"/>
      <c r="G895" s="1135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 x14ac:dyDescent="0.2">
      <c r="A896" s="1"/>
      <c r="B896" s="1"/>
      <c r="C896" s="1"/>
      <c r="D896" s="1"/>
      <c r="E896" s="1133"/>
      <c r="F896" s="1135"/>
      <c r="G896" s="1135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 x14ac:dyDescent="0.2">
      <c r="A897" s="1"/>
      <c r="B897" s="1"/>
      <c r="C897" s="1"/>
      <c r="D897" s="1"/>
      <c r="E897" s="1133"/>
      <c r="F897" s="1135"/>
      <c r="G897" s="1135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 x14ac:dyDescent="0.2">
      <c r="A898" s="1"/>
      <c r="B898" s="1"/>
      <c r="C898" s="1"/>
      <c r="D898" s="1"/>
      <c r="E898" s="1133"/>
      <c r="F898" s="1135"/>
      <c r="G898" s="1135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 x14ac:dyDescent="0.2">
      <c r="A899" s="1"/>
      <c r="B899" s="1"/>
      <c r="C899" s="1"/>
      <c r="D899" s="1"/>
      <c r="E899" s="1133"/>
      <c r="F899" s="1135"/>
      <c r="G899" s="1135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 x14ac:dyDescent="0.2">
      <c r="A900" s="1"/>
      <c r="B900" s="1"/>
      <c r="C900" s="1"/>
      <c r="D900" s="1"/>
      <c r="E900" s="1133"/>
      <c r="F900" s="1135"/>
      <c r="G900" s="1135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 x14ac:dyDescent="0.2">
      <c r="A901" s="1"/>
      <c r="B901" s="1"/>
      <c r="C901" s="1"/>
      <c r="D901" s="1"/>
      <c r="E901" s="1133"/>
      <c r="F901" s="1135"/>
      <c r="G901" s="1135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 x14ac:dyDescent="0.2">
      <c r="A902" s="1"/>
      <c r="B902" s="1"/>
      <c r="C902" s="1"/>
      <c r="D902" s="1"/>
      <c r="E902" s="1133"/>
      <c r="F902" s="1135"/>
      <c r="G902" s="1135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 x14ac:dyDescent="0.2">
      <c r="A903" s="1"/>
      <c r="B903" s="1"/>
      <c r="C903" s="1"/>
      <c r="D903" s="1"/>
      <c r="E903" s="1133"/>
      <c r="F903" s="1135"/>
      <c r="G903" s="1135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 x14ac:dyDescent="0.2">
      <c r="A904" s="1"/>
      <c r="B904" s="1"/>
      <c r="C904" s="1"/>
      <c r="D904" s="1"/>
      <c r="E904" s="1133"/>
      <c r="F904" s="1135"/>
      <c r="G904" s="1135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 x14ac:dyDescent="0.2">
      <c r="A905" s="1"/>
      <c r="B905" s="1"/>
      <c r="C905" s="1"/>
      <c r="D905" s="1"/>
      <c r="E905" s="1133"/>
      <c r="F905" s="1135"/>
      <c r="G905" s="1135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 x14ac:dyDescent="0.2">
      <c r="A906" s="1"/>
      <c r="B906" s="1"/>
      <c r="C906" s="1"/>
      <c r="D906" s="1"/>
      <c r="E906" s="1133"/>
      <c r="F906" s="1135"/>
      <c r="G906" s="1135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 x14ac:dyDescent="0.2">
      <c r="A907" s="1"/>
      <c r="B907" s="1"/>
      <c r="C907" s="1"/>
      <c r="D907" s="1"/>
      <c r="E907" s="1133"/>
      <c r="F907" s="1135"/>
      <c r="G907" s="1135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 x14ac:dyDescent="0.2">
      <c r="A908" s="1"/>
      <c r="B908" s="1"/>
      <c r="C908" s="1"/>
      <c r="D908" s="1"/>
      <c r="E908" s="1133"/>
      <c r="F908" s="1135"/>
      <c r="G908" s="1135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 x14ac:dyDescent="0.2">
      <c r="A909" s="1"/>
      <c r="B909" s="1"/>
      <c r="C909" s="1"/>
      <c r="D909" s="1"/>
      <c r="E909" s="1133"/>
      <c r="F909" s="1135"/>
      <c r="G909" s="1135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 x14ac:dyDescent="0.2">
      <c r="A910" s="1"/>
      <c r="B910" s="1"/>
      <c r="C910" s="1"/>
      <c r="D910" s="1"/>
      <c r="E910" s="1133"/>
      <c r="F910" s="1135"/>
      <c r="G910" s="1135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 x14ac:dyDescent="0.2">
      <c r="A911" s="1"/>
      <c r="B911" s="1"/>
      <c r="C911" s="1"/>
      <c r="D911" s="1"/>
      <c r="E911" s="1133"/>
      <c r="F911" s="1135"/>
      <c r="G911" s="1135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 x14ac:dyDescent="0.2">
      <c r="A912" s="1"/>
      <c r="B912" s="1"/>
      <c r="C912" s="1"/>
      <c r="D912" s="1"/>
      <c r="E912" s="1133"/>
      <c r="F912" s="1135"/>
      <c r="G912" s="1135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 x14ac:dyDescent="0.2">
      <c r="A913" s="1"/>
      <c r="B913" s="1"/>
      <c r="C913" s="1"/>
      <c r="D913" s="1"/>
      <c r="E913" s="1133"/>
      <c r="F913" s="1135"/>
      <c r="G913" s="1135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 x14ac:dyDescent="0.2">
      <c r="A914" s="1"/>
      <c r="B914" s="1"/>
      <c r="C914" s="1"/>
      <c r="D914" s="1"/>
      <c r="E914" s="1133"/>
      <c r="F914" s="1135"/>
      <c r="G914" s="1135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 x14ac:dyDescent="0.2">
      <c r="A915" s="1"/>
      <c r="B915" s="1"/>
      <c r="C915" s="1"/>
      <c r="D915" s="1"/>
      <c r="E915" s="1133"/>
      <c r="F915" s="1135"/>
      <c r="G915" s="1135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 x14ac:dyDescent="0.2">
      <c r="A916" s="1"/>
      <c r="B916" s="1"/>
      <c r="C916" s="1"/>
      <c r="D916" s="1"/>
      <c r="E916" s="1133"/>
      <c r="F916" s="1135"/>
      <c r="G916" s="1135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 x14ac:dyDescent="0.2">
      <c r="A917" s="1"/>
      <c r="B917" s="1"/>
      <c r="C917" s="1"/>
      <c r="D917" s="1"/>
      <c r="E917" s="1133"/>
      <c r="F917" s="1135"/>
      <c r="G917" s="1135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 x14ac:dyDescent="0.2">
      <c r="A918" s="1"/>
      <c r="B918" s="1"/>
      <c r="C918" s="1"/>
      <c r="D918" s="1"/>
      <c r="E918" s="1133"/>
      <c r="F918" s="1135"/>
      <c r="G918" s="1135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 x14ac:dyDescent="0.2">
      <c r="A919" s="1"/>
      <c r="B919" s="1"/>
      <c r="C919" s="1"/>
      <c r="D919" s="1"/>
      <c r="E919" s="1133"/>
      <c r="F919" s="1135"/>
      <c r="G919" s="1135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 x14ac:dyDescent="0.2">
      <c r="A920" s="1"/>
      <c r="B920" s="1"/>
      <c r="C920" s="1"/>
      <c r="D920" s="1"/>
      <c r="E920" s="1133"/>
      <c r="F920" s="1135"/>
      <c r="G920" s="1135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 x14ac:dyDescent="0.2">
      <c r="A921" s="1"/>
      <c r="B921" s="1"/>
      <c r="C921" s="1"/>
      <c r="D921" s="1"/>
      <c r="E921" s="1133"/>
      <c r="F921" s="1135"/>
      <c r="G921" s="1135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 x14ac:dyDescent="0.2">
      <c r="A922" s="1"/>
      <c r="B922" s="1"/>
      <c r="C922" s="1"/>
      <c r="D922" s="1"/>
      <c r="E922" s="1133"/>
      <c r="F922" s="1135"/>
      <c r="G922" s="1135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 x14ac:dyDescent="0.2">
      <c r="A923" s="1"/>
      <c r="B923" s="1"/>
      <c r="C923" s="1"/>
      <c r="D923" s="1"/>
      <c r="E923" s="1133"/>
      <c r="F923" s="1135"/>
      <c r="G923" s="1135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 x14ac:dyDescent="0.2">
      <c r="A924" s="1"/>
      <c r="B924" s="1"/>
      <c r="C924" s="1"/>
      <c r="D924" s="1"/>
      <c r="E924" s="1133"/>
      <c r="F924" s="1135"/>
      <c r="G924" s="1135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 x14ac:dyDescent="0.2">
      <c r="A925" s="1"/>
      <c r="B925" s="1"/>
      <c r="C925" s="1"/>
      <c r="D925" s="1"/>
      <c r="E925" s="1133"/>
      <c r="F925" s="1135"/>
      <c r="G925" s="1135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 x14ac:dyDescent="0.2">
      <c r="A926" s="1"/>
      <c r="B926" s="1"/>
      <c r="C926" s="1"/>
      <c r="D926" s="1"/>
      <c r="E926" s="1133"/>
      <c r="F926" s="1135"/>
      <c r="G926" s="1135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 x14ac:dyDescent="0.2">
      <c r="A927" s="1"/>
      <c r="B927" s="1"/>
      <c r="C927" s="1"/>
      <c r="D927" s="1"/>
      <c r="E927" s="1133"/>
      <c r="F927" s="1135"/>
      <c r="G927" s="1135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 x14ac:dyDescent="0.2">
      <c r="A928" s="1"/>
      <c r="B928" s="1"/>
      <c r="C928" s="1"/>
      <c r="D928" s="1"/>
      <c r="E928" s="1133"/>
      <c r="F928" s="1135"/>
      <c r="G928" s="1135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 x14ac:dyDescent="0.2">
      <c r="A929" s="1"/>
      <c r="B929" s="1"/>
      <c r="C929" s="1"/>
      <c r="D929" s="1"/>
      <c r="E929" s="1133"/>
      <c r="F929" s="1135"/>
      <c r="G929" s="1135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 x14ac:dyDescent="0.2">
      <c r="A930" s="1"/>
      <c r="B930" s="1"/>
      <c r="C930" s="1"/>
      <c r="D930" s="1"/>
      <c r="E930" s="1133"/>
      <c r="F930" s="1135"/>
      <c r="G930" s="1135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 x14ac:dyDescent="0.2">
      <c r="A931" s="1"/>
      <c r="B931" s="1"/>
      <c r="C931" s="1"/>
      <c r="D931" s="1"/>
      <c r="E931" s="1133"/>
      <c r="F931" s="1135"/>
      <c r="G931" s="1135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 x14ac:dyDescent="0.2">
      <c r="A932" s="1"/>
      <c r="B932" s="1"/>
      <c r="C932" s="1"/>
      <c r="D932" s="1"/>
      <c r="E932" s="1133"/>
      <c r="F932" s="1135"/>
      <c r="G932" s="1135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 x14ac:dyDescent="0.2">
      <c r="A933" s="1"/>
      <c r="B933" s="1"/>
      <c r="C933" s="1"/>
      <c r="D933" s="1"/>
      <c r="E933" s="1133"/>
      <c r="F933" s="1135"/>
      <c r="G933" s="1135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 x14ac:dyDescent="0.2">
      <c r="A934" s="1"/>
      <c r="B934" s="1"/>
      <c r="C934" s="1"/>
      <c r="D934" s="1"/>
      <c r="E934" s="1133"/>
      <c r="F934" s="1135"/>
      <c r="G934" s="1135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 x14ac:dyDescent="0.2">
      <c r="A935" s="1"/>
      <c r="B935" s="1"/>
      <c r="C935" s="1"/>
      <c r="D935" s="1"/>
      <c r="E935" s="1133"/>
      <c r="F935" s="1135"/>
      <c r="G935" s="1135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 x14ac:dyDescent="0.2">
      <c r="A936" s="1"/>
      <c r="B936" s="1"/>
      <c r="C936" s="1"/>
      <c r="D936" s="1"/>
      <c r="E936" s="1133"/>
      <c r="F936" s="1135"/>
      <c r="G936" s="1135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 x14ac:dyDescent="0.2">
      <c r="A937" s="1"/>
      <c r="B937" s="1"/>
      <c r="C937" s="1"/>
      <c r="D937" s="1"/>
      <c r="E937" s="1133"/>
      <c r="F937" s="1135"/>
      <c r="G937" s="1135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 x14ac:dyDescent="0.2">
      <c r="A938" s="1"/>
      <c r="B938" s="1"/>
      <c r="C938" s="1"/>
      <c r="D938" s="1"/>
      <c r="E938" s="1133"/>
      <c r="F938" s="1135"/>
      <c r="G938" s="1135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 x14ac:dyDescent="0.2">
      <c r="A939" s="1"/>
      <c r="B939" s="1"/>
      <c r="C939" s="1"/>
      <c r="D939" s="1"/>
      <c r="E939" s="1133"/>
      <c r="F939" s="1135"/>
      <c r="G939" s="1135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 x14ac:dyDescent="0.2">
      <c r="A940" s="1"/>
      <c r="B940" s="1"/>
      <c r="C940" s="1"/>
      <c r="D940" s="1"/>
      <c r="E940" s="1133"/>
      <c r="F940" s="1135"/>
      <c r="G940" s="1135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 x14ac:dyDescent="0.2">
      <c r="A941" s="1"/>
      <c r="B941" s="1"/>
      <c r="C941" s="1"/>
      <c r="D941" s="1"/>
      <c r="E941" s="1133"/>
      <c r="F941" s="1135"/>
      <c r="G941" s="1135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 x14ac:dyDescent="0.2">
      <c r="A942" s="1"/>
      <c r="B942" s="1"/>
      <c r="C942" s="1"/>
      <c r="D942" s="1"/>
      <c r="E942" s="1133"/>
      <c r="F942" s="1135"/>
      <c r="G942" s="1135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 x14ac:dyDescent="0.2">
      <c r="A943" s="1"/>
      <c r="B943" s="1"/>
      <c r="C943" s="1"/>
      <c r="D943" s="1"/>
      <c r="E943" s="1133"/>
      <c r="F943" s="1135"/>
      <c r="G943" s="1135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 x14ac:dyDescent="0.2">
      <c r="A944" s="1"/>
      <c r="B944" s="1"/>
      <c r="C944" s="1"/>
      <c r="D944" s="1"/>
      <c r="E944" s="1133"/>
      <c r="F944" s="1135"/>
      <c r="G944" s="1135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 x14ac:dyDescent="0.2">
      <c r="A945" s="1"/>
      <c r="B945" s="1"/>
      <c r="C945" s="1"/>
      <c r="D945" s="1"/>
      <c r="E945" s="1133"/>
      <c r="F945" s="1135"/>
      <c r="G945" s="1135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 x14ac:dyDescent="0.2">
      <c r="A946" s="1"/>
      <c r="B946" s="1"/>
      <c r="C946" s="1"/>
      <c r="D946" s="1"/>
      <c r="E946" s="1133"/>
      <c r="F946" s="1135"/>
      <c r="G946" s="1135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 x14ac:dyDescent="0.2">
      <c r="A947" s="1"/>
      <c r="B947" s="1"/>
      <c r="C947" s="1"/>
      <c r="D947" s="1"/>
      <c r="E947" s="1133"/>
      <c r="F947" s="1135"/>
      <c r="G947" s="1135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 x14ac:dyDescent="0.2">
      <c r="A948" s="1"/>
      <c r="B948" s="1"/>
      <c r="C948" s="1"/>
      <c r="D948" s="1"/>
      <c r="E948" s="1133"/>
      <c r="F948" s="1135"/>
      <c r="G948" s="1135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 x14ac:dyDescent="0.2">
      <c r="A949" s="1"/>
      <c r="B949" s="1"/>
      <c r="C949" s="1"/>
      <c r="D949" s="1"/>
      <c r="E949" s="1133"/>
      <c r="F949" s="1135"/>
      <c r="G949" s="1135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 x14ac:dyDescent="0.2">
      <c r="A950" s="1"/>
      <c r="B950" s="1"/>
      <c r="C950" s="1"/>
      <c r="D950" s="1"/>
      <c r="E950" s="1133"/>
      <c r="F950" s="1135"/>
      <c r="G950" s="1135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 x14ac:dyDescent="0.2">
      <c r="A951" s="1"/>
      <c r="B951" s="1"/>
      <c r="C951" s="1"/>
      <c r="D951" s="1"/>
      <c r="E951" s="1133"/>
      <c r="F951" s="1135"/>
      <c r="G951" s="1135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 x14ac:dyDescent="0.2">
      <c r="A952" s="1"/>
      <c r="B952" s="1"/>
      <c r="C952" s="1"/>
      <c r="D952" s="1"/>
      <c r="E952" s="1133"/>
      <c r="F952" s="1135"/>
      <c r="G952" s="1135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 x14ac:dyDescent="0.2">
      <c r="A953" s="1"/>
      <c r="B953" s="1"/>
      <c r="C953" s="1"/>
      <c r="D953" s="1"/>
      <c r="E953" s="1133"/>
      <c r="F953" s="1135"/>
      <c r="G953" s="1135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 x14ac:dyDescent="0.2">
      <c r="A954" s="1"/>
      <c r="B954" s="1"/>
      <c r="C954" s="1"/>
      <c r="D954" s="1"/>
      <c r="E954" s="1133"/>
      <c r="F954" s="1135"/>
      <c r="G954" s="1135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 x14ac:dyDescent="0.2">
      <c r="A955" s="1"/>
      <c r="B955" s="1"/>
      <c r="C955" s="1"/>
      <c r="D955" s="1"/>
      <c r="E955" s="1133"/>
      <c r="F955" s="1135"/>
      <c r="G955" s="1135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 x14ac:dyDescent="0.2">
      <c r="A956" s="1"/>
      <c r="B956" s="1"/>
      <c r="C956" s="1"/>
      <c r="D956" s="1"/>
      <c r="E956" s="1133"/>
      <c r="F956" s="1135"/>
      <c r="G956" s="1135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 x14ac:dyDescent="0.2">
      <c r="A957" s="1"/>
      <c r="B957" s="1"/>
      <c r="C957" s="1"/>
      <c r="D957" s="1"/>
      <c r="E957" s="1133"/>
      <c r="F957" s="1135"/>
      <c r="G957" s="1135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 x14ac:dyDescent="0.2">
      <c r="A958" s="1"/>
      <c r="B958" s="1"/>
      <c r="C958" s="1"/>
      <c r="D958" s="1"/>
      <c r="E958" s="1133"/>
      <c r="F958" s="1135"/>
      <c r="G958" s="1135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 x14ac:dyDescent="0.2">
      <c r="A959" s="1"/>
      <c r="B959" s="1"/>
      <c r="C959" s="1"/>
      <c r="D959" s="1"/>
      <c r="E959" s="1133"/>
      <c r="F959" s="1135"/>
      <c r="G959" s="1135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 x14ac:dyDescent="0.2">
      <c r="A960" s="1"/>
      <c r="B960" s="1"/>
      <c r="C960" s="1"/>
      <c r="D960" s="1"/>
      <c r="E960" s="1133"/>
      <c r="F960" s="1135"/>
      <c r="G960" s="1135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 x14ac:dyDescent="0.2">
      <c r="A961" s="1"/>
      <c r="B961" s="1"/>
      <c r="C961" s="1"/>
      <c r="D961" s="1"/>
      <c r="E961" s="1133"/>
      <c r="F961" s="1135"/>
      <c r="G961" s="1135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 x14ac:dyDescent="0.2">
      <c r="A962" s="1"/>
      <c r="B962" s="1"/>
      <c r="C962" s="1"/>
      <c r="D962" s="1"/>
      <c r="E962" s="1133"/>
      <c r="F962" s="1135"/>
      <c r="G962" s="1135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 x14ac:dyDescent="0.2">
      <c r="A963" s="1"/>
      <c r="B963" s="1"/>
      <c r="C963" s="1"/>
      <c r="D963" s="1"/>
      <c r="E963" s="1133"/>
      <c r="F963" s="1135"/>
      <c r="G963" s="1135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 x14ac:dyDescent="0.2">
      <c r="A964" s="1"/>
      <c r="B964" s="1"/>
      <c r="C964" s="1"/>
      <c r="D964" s="1"/>
      <c r="E964" s="1133"/>
      <c r="F964" s="1135"/>
      <c r="G964" s="1135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 x14ac:dyDescent="0.2">
      <c r="A965" s="1"/>
      <c r="B965" s="1"/>
      <c r="C965" s="1"/>
      <c r="D965" s="1"/>
      <c r="E965" s="1133"/>
      <c r="F965" s="1135"/>
      <c r="G965" s="1135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 x14ac:dyDescent="0.2">
      <c r="A966" s="1"/>
      <c r="B966" s="1"/>
      <c r="C966" s="1"/>
      <c r="D966" s="1"/>
      <c r="E966" s="1133"/>
      <c r="F966" s="1135"/>
      <c r="G966" s="1135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 x14ac:dyDescent="0.2">
      <c r="A967" s="1"/>
      <c r="B967" s="1"/>
      <c r="C967" s="1"/>
      <c r="D967" s="1"/>
      <c r="E967" s="1133"/>
      <c r="F967" s="1135"/>
      <c r="G967" s="1135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 x14ac:dyDescent="0.2">
      <c r="A968" s="1"/>
      <c r="B968" s="1"/>
      <c r="C968" s="1"/>
      <c r="D968" s="1"/>
      <c r="E968" s="1133"/>
      <c r="F968" s="1135"/>
      <c r="G968" s="1135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 x14ac:dyDescent="0.2">
      <c r="A969" s="1"/>
      <c r="B969" s="1"/>
      <c r="C969" s="1"/>
      <c r="D969" s="1"/>
      <c r="E969" s="1133"/>
      <c r="F969" s="1135"/>
      <c r="G969" s="1135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 x14ac:dyDescent="0.2">
      <c r="A970" s="1"/>
      <c r="B970" s="1"/>
      <c r="C970" s="1"/>
      <c r="D970" s="1"/>
      <c r="E970" s="1133"/>
      <c r="F970" s="1135"/>
      <c r="G970" s="1135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 x14ac:dyDescent="0.2">
      <c r="A971" s="1"/>
      <c r="B971" s="1"/>
      <c r="C971" s="1"/>
      <c r="D971" s="1"/>
      <c r="E971" s="1133"/>
      <c r="F971" s="1135"/>
      <c r="G971" s="1135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 x14ac:dyDescent="0.2">
      <c r="A972" s="1"/>
      <c r="B972" s="1"/>
      <c r="C972" s="1"/>
      <c r="D972" s="1"/>
      <c r="E972" s="1133"/>
      <c r="F972" s="1135"/>
      <c r="G972" s="1135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 x14ac:dyDescent="0.2">
      <c r="A973" s="1"/>
      <c r="B973" s="1"/>
      <c r="C973" s="1"/>
      <c r="D973" s="1"/>
      <c r="E973" s="1133"/>
      <c r="F973" s="1135"/>
      <c r="G973" s="1135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 x14ac:dyDescent="0.2">
      <c r="A974" s="1"/>
      <c r="B974" s="1"/>
      <c r="C974" s="1"/>
      <c r="D974" s="1"/>
      <c r="E974" s="1133"/>
      <c r="F974" s="1135"/>
      <c r="G974" s="1135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 x14ac:dyDescent="0.2">
      <c r="A975" s="1"/>
      <c r="B975" s="1"/>
      <c r="C975" s="1"/>
      <c r="D975" s="1"/>
      <c r="E975" s="1133"/>
      <c r="F975" s="1135"/>
      <c r="G975" s="1135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 x14ac:dyDescent="0.2">
      <c r="A976" s="1"/>
      <c r="B976" s="1"/>
      <c r="C976" s="1"/>
      <c r="D976" s="1"/>
      <c r="E976" s="1133"/>
      <c r="F976" s="1135"/>
      <c r="G976" s="1135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 x14ac:dyDescent="0.2">
      <c r="A977" s="1"/>
      <c r="B977" s="1"/>
      <c r="C977" s="1"/>
      <c r="D977" s="1"/>
      <c r="E977" s="1133"/>
      <c r="F977" s="1135"/>
      <c r="G977" s="1135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 x14ac:dyDescent="0.2">
      <c r="A978" s="1"/>
      <c r="B978" s="1"/>
      <c r="C978" s="1"/>
      <c r="D978" s="1"/>
      <c r="E978" s="1133"/>
      <c r="F978" s="1135"/>
      <c r="G978" s="1135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 x14ac:dyDescent="0.2">
      <c r="A979" s="1"/>
      <c r="B979" s="1"/>
      <c r="C979" s="1"/>
      <c r="D979" s="1"/>
      <c r="E979" s="1133"/>
      <c r="F979" s="1135"/>
      <c r="G979" s="1135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 x14ac:dyDescent="0.2">
      <c r="A980" s="1"/>
      <c r="B980" s="1"/>
      <c r="C980" s="1"/>
      <c r="D980" s="1"/>
      <c r="E980" s="1133"/>
      <c r="F980" s="1135"/>
      <c r="G980" s="1135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 x14ac:dyDescent="0.2">
      <c r="A981" s="1"/>
      <c r="B981" s="1"/>
      <c r="C981" s="1"/>
      <c r="D981" s="1"/>
      <c r="E981" s="1133"/>
      <c r="F981" s="1135"/>
      <c r="G981" s="1135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 x14ac:dyDescent="0.2">
      <c r="A982" s="1"/>
      <c r="B982" s="1"/>
      <c r="C982" s="1"/>
      <c r="D982" s="1"/>
      <c r="E982" s="1133"/>
      <c r="F982" s="1135"/>
      <c r="G982" s="1135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 x14ac:dyDescent="0.2">
      <c r="A983" s="1"/>
      <c r="B983" s="1"/>
      <c r="C983" s="1"/>
      <c r="D983" s="1"/>
      <c r="E983" s="1133"/>
      <c r="F983" s="1135"/>
      <c r="G983" s="1135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 x14ac:dyDescent="0.2">
      <c r="A984" s="1"/>
      <c r="B984" s="1"/>
      <c r="C984" s="1"/>
      <c r="D984" s="1"/>
      <c r="E984" s="1133"/>
      <c r="F984" s="1135"/>
      <c r="G984" s="1135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 x14ac:dyDescent="0.2">
      <c r="A985" s="1"/>
      <c r="B985" s="1"/>
      <c r="C985" s="1"/>
      <c r="D985" s="1"/>
      <c r="E985" s="1133"/>
      <c r="F985" s="1135"/>
      <c r="G985" s="1135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 x14ac:dyDescent="0.2">
      <c r="A986" s="1"/>
      <c r="B986" s="1"/>
      <c r="C986" s="1"/>
      <c r="D986" s="1"/>
      <c r="E986" s="1133"/>
      <c r="F986" s="1135"/>
      <c r="G986" s="1135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 x14ac:dyDescent="0.2">
      <c r="A987" s="1"/>
      <c r="B987" s="1"/>
      <c r="C987" s="1"/>
      <c r="D987" s="1"/>
      <c r="E987" s="1133"/>
      <c r="F987" s="1135"/>
      <c r="G987" s="1135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 x14ac:dyDescent="0.2">
      <c r="A988" s="1"/>
      <c r="B988" s="1"/>
      <c r="C988" s="1"/>
      <c r="D988" s="1"/>
      <c r="E988" s="1133"/>
      <c r="F988" s="1135"/>
      <c r="G988" s="1135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 x14ac:dyDescent="0.2">
      <c r="A989" s="1"/>
      <c r="B989" s="1"/>
      <c r="C989" s="1"/>
      <c r="D989" s="1"/>
      <c r="E989" s="1133"/>
      <c r="F989" s="1135"/>
      <c r="G989" s="1135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 x14ac:dyDescent="0.2">
      <c r="A990" s="1"/>
      <c r="B990" s="1"/>
      <c r="C990" s="1"/>
      <c r="D990" s="1"/>
      <c r="E990" s="1133"/>
      <c r="F990" s="1135"/>
      <c r="G990" s="1135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 x14ac:dyDescent="0.2">
      <c r="A991" s="1"/>
      <c r="B991" s="1"/>
      <c r="C991" s="1"/>
      <c r="D991" s="1"/>
      <c r="E991" s="1133"/>
      <c r="F991" s="1135"/>
      <c r="G991" s="1135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 x14ac:dyDescent="0.2">
      <c r="A992" s="1"/>
      <c r="B992" s="1"/>
      <c r="C992" s="1"/>
      <c r="D992" s="1"/>
      <c r="E992" s="1133"/>
      <c r="F992" s="1135"/>
      <c r="G992" s="1135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5.75" customHeight="1" x14ac:dyDescent="0.2">
      <c r="A993" s="1"/>
      <c r="B993" s="1"/>
      <c r="C993" s="1"/>
      <c r="D993" s="1"/>
      <c r="E993" s="1133"/>
      <c r="F993" s="1135"/>
      <c r="G993" s="1135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5.75" customHeight="1" x14ac:dyDescent="0.2">
      <c r="A994" s="1"/>
      <c r="B994" s="1"/>
      <c r="C994" s="1"/>
      <c r="D994" s="1"/>
      <c r="E994" s="1133"/>
      <c r="F994" s="1135"/>
      <c r="G994" s="1135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5.75" customHeight="1" x14ac:dyDescent="0.2">
      <c r="A995" s="1"/>
      <c r="B995" s="1"/>
      <c r="C995" s="1"/>
      <c r="D995" s="1"/>
      <c r="E995" s="1133"/>
      <c r="F995" s="1135"/>
      <c r="G995" s="1135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5.75" customHeight="1" x14ac:dyDescent="0.2">
      <c r="A996" s="1"/>
      <c r="B996" s="1"/>
      <c r="C996" s="1"/>
      <c r="D996" s="1"/>
      <c r="E996" s="1133"/>
      <c r="F996" s="1135"/>
      <c r="G996" s="1135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5.75" customHeight="1" x14ac:dyDescent="0.2">
      <c r="A997" s="1"/>
      <c r="B997" s="1"/>
      <c r="C997" s="1"/>
      <c r="D997" s="1"/>
      <c r="E997" s="1133"/>
      <c r="F997" s="1135"/>
      <c r="G997" s="1135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5.75" customHeight="1" x14ac:dyDescent="0.2">
      <c r="A998" s="1"/>
      <c r="B998" s="1"/>
      <c r="C998" s="1"/>
      <c r="D998" s="1"/>
      <c r="E998" s="1133"/>
      <c r="F998" s="1135"/>
      <c r="G998" s="1135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5.75" customHeight="1" x14ac:dyDescent="0.2">
      <c r="A999" s="1"/>
      <c r="B999" s="1"/>
      <c r="C999" s="1"/>
      <c r="D999" s="1"/>
      <c r="E999" s="1133"/>
      <c r="F999" s="1135"/>
      <c r="G999" s="1135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5.75" customHeight="1" x14ac:dyDescent="0.2">
      <c r="A1000" s="1"/>
      <c r="B1000" s="1"/>
      <c r="C1000" s="1"/>
      <c r="D1000" s="1"/>
      <c r="E1000" s="1133"/>
      <c r="F1000" s="1135"/>
      <c r="G1000" s="1135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 spans="1:29" ht="15.75" customHeight="1" x14ac:dyDescent="0.2">
      <c r="A1001" s="1"/>
      <c r="B1001" s="1"/>
      <c r="C1001" s="1"/>
      <c r="D1001" s="1"/>
      <c r="E1001" s="1133"/>
      <c r="F1001" s="1135"/>
      <c r="G1001" s="1135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 spans="1:29" ht="15.75" customHeight="1" x14ac:dyDescent="0.2">
      <c r="A1002" s="1"/>
      <c r="B1002" s="1"/>
      <c r="C1002" s="1"/>
      <c r="D1002" s="1"/>
      <c r="E1002" s="1133"/>
      <c r="F1002" s="1135"/>
      <c r="G1002" s="1135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 spans="1:29" ht="15.75" customHeight="1" x14ac:dyDescent="0.2">
      <c r="A1003" s="1"/>
      <c r="B1003" s="1"/>
      <c r="C1003" s="1"/>
      <c r="D1003" s="1"/>
      <c r="E1003" s="1133"/>
      <c r="F1003" s="1135"/>
      <c r="G1003" s="1135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 spans="1:29" ht="15.75" customHeight="1" x14ac:dyDescent="0.2">
      <c r="A1004" s="1"/>
      <c r="B1004" s="1"/>
      <c r="C1004" s="1"/>
      <c r="D1004" s="1"/>
      <c r="E1004" s="1133"/>
      <c r="F1004" s="1135"/>
      <c r="G1004" s="1135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 spans="1:29" ht="15.75" customHeight="1" x14ac:dyDescent="0.2">
      <c r="A1005" s="1"/>
      <c r="B1005" s="1"/>
      <c r="C1005" s="1"/>
      <c r="D1005" s="1"/>
      <c r="E1005" s="1133"/>
      <c r="F1005" s="1135"/>
      <c r="G1005" s="1135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  <row r="1006" spans="1:29" ht="15.75" customHeight="1" x14ac:dyDescent="0.2">
      <c r="A1006" s="1"/>
      <c r="B1006" s="1"/>
      <c r="C1006" s="1"/>
      <c r="D1006" s="1"/>
      <c r="E1006" s="1133"/>
      <c r="F1006" s="1135"/>
      <c r="G1006" s="1135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</row>
    <row r="1007" spans="1:29" ht="15.75" customHeight="1" x14ac:dyDescent="0.2">
      <c r="A1007" s="1"/>
      <c r="B1007" s="1"/>
      <c r="C1007" s="1"/>
      <c r="D1007" s="1"/>
      <c r="E1007" s="1133"/>
      <c r="F1007" s="1135"/>
      <c r="G1007" s="1135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</row>
    <row r="1008" spans="1:29" ht="15.75" customHeight="1" x14ac:dyDescent="0.2">
      <c r="A1008" s="1"/>
      <c r="B1008" s="1"/>
      <c r="C1008" s="1"/>
      <c r="D1008" s="1"/>
      <c r="E1008" s="1133"/>
      <c r="F1008" s="1135"/>
      <c r="G1008" s="1135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</row>
  </sheetData>
  <mergeCells count="3">
    <mergeCell ref="J1:L1"/>
    <mergeCell ref="P1:R1"/>
    <mergeCell ref="W1:Y1"/>
  </mergeCells>
  <pageMargins left="0.08" right="0.11" top="0.75" bottom="0.75" header="0" footer="0"/>
  <pageSetup orientation="portrait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H1004"/>
  <sheetViews>
    <sheetView workbookViewId="0">
      <pane ySplit="2" topLeftCell="A3" activePane="bottomLeft" state="frozen"/>
      <selection pane="bottomLeft" activeCell="B18" sqref="B18"/>
    </sheetView>
  </sheetViews>
  <sheetFormatPr baseColWidth="10" defaultColWidth="14.5" defaultRowHeight="15" customHeight="1" x14ac:dyDescent="0.2"/>
  <cols>
    <col min="1" max="1" width="9.5" customWidth="1"/>
    <col min="2" max="2" width="45" customWidth="1"/>
    <col min="3" max="3" width="41.5" hidden="1" customWidth="1"/>
    <col min="4" max="4" width="5.83203125" bestFit="1" customWidth="1"/>
    <col min="5" max="5" width="8.83203125" bestFit="1" customWidth="1"/>
    <col min="6" max="6" width="14.33203125" customWidth="1"/>
    <col min="7" max="7" width="13.5" customWidth="1"/>
    <col min="8" max="13" width="7.5" hidden="1" customWidth="1"/>
    <col min="14" max="14" width="14.5" customWidth="1"/>
    <col min="15" max="27" width="6.6640625" customWidth="1"/>
    <col min="28" max="34" width="9.1640625" customWidth="1"/>
  </cols>
  <sheetData>
    <row r="1" spans="1:34" hidden="1" x14ac:dyDescent="0.2">
      <c r="A1" s="153"/>
      <c r="B1" s="154"/>
      <c r="C1" s="154"/>
      <c r="D1" s="154"/>
      <c r="E1" s="155"/>
      <c r="F1" s="154"/>
      <c r="G1" s="155"/>
      <c r="H1" s="1200" t="s">
        <v>0</v>
      </c>
      <c r="I1" s="1201"/>
      <c r="J1" s="1201"/>
      <c r="K1" s="1201"/>
      <c r="L1" s="1201"/>
      <c r="M1" s="1201"/>
      <c r="N1" s="156"/>
      <c r="O1" s="1189" t="s">
        <v>1</v>
      </c>
      <c r="P1" s="1185"/>
      <c r="Q1" s="1185"/>
      <c r="R1" s="1185"/>
      <c r="S1" s="1185"/>
      <c r="T1" s="1186"/>
      <c r="U1" s="156"/>
      <c r="V1" s="1189" t="s">
        <v>2</v>
      </c>
      <c r="W1" s="1185"/>
      <c r="X1" s="1185"/>
      <c r="Y1" s="1185"/>
      <c r="Z1" s="1185"/>
      <c r="AA1" s="1186"/>
      <c r="AB1" s="1"/>
      <c r="AC1" s="1"/>
      <c r="AD1" s="1"/>
      <c r="AE1" s="1"/>
      <c r="AF1" s="1"/>
      <c r="AG1" s="1"/>
      <c r="AH1" s="1"/>
    </row>
    <row r="2" spans="1:34" x14ac:dyDescent="0.2">
      <c r="A2" s="158" t="s">
        <v>4</v>
      </c>
      <c r="B2" s="159" t="s">
        <v>308</v>
      </c>
      <c r="C2" s="159"/>
      <c r="D2" s="159" t="s">
        <v>3395</v>
      </c>
      <c r="E2" s="160" t="s">
        <v>10</v>
      </c>
      <c r="F2" s="159" t="s">
        <v>309</v>
      </c>
      <c r="G2" s="160" t="s">
        <v>12</v>
      </c>
      <c r="H2" s="161" t="s">
        <v>13</v>
      </c>
      <c r="I2" s="161" t="s">
        <v>14</v>
      </c>
      <c r="J2" s="161" t="s">
        <v>15</v>
      </c>
      <c r="K2" s="161" t="s">
        <v>18</v>
      </c>
      <c r="L2" s="161" t="s">
        <v>16</v>
      </c>
      <c r="M2" s="161" t="s">
        <v>17</v>
      </c>
      <c r="N2" s="159"/>
      <c r="O2" s="208" t="s">
        <v>13</v>
      </c>
      <c r="P2" s="161" t="s">
        <v>14</v>
      </c>
      <c r="Q2" s="161" t="s">
        <v>15</v>
      </c>
      <c r="R2" s="161" t="s">
        <v>18</v>
      </c>
      <c r="S2" s="161" t="s">
        <v>16</v>
      </c>
      <c r="T2" s="162" t="s">
        <v>17</v>
      </c>
      <c r="U2" s="156"/>
      <c r="V2" s="208" t="s">
        <v>13</v>
      </c>
      <c r="W2" s="161" t="s">
        <v>14</v>
      </c>
      <c r="X2" s="161" t="s">
        <v>15</v>
      </c>
      <c r="Y2" s="161" t="s">
        <v>18</v>
      </c>
      <c r="Z2" s="161" t="s">
        <v>16</v>
      </c>
      <c r="AA2" s="162" t="s">
        <v>17</v>
      </c>
      <c r="AB2" s="1"/>
      <c r="AC2" s="1"/>
      <c r="AD2" s="1"/>
      <c r="AE2" s="1"/>
      <c r="AF2" s="1"/>
      <c r="AG2" s="1"/>
      <c r="AH2" s="1"/>
    </row>
    <row r="3" spans="1:34" s="624" customFormat="1" ht="16" x14ac:dyDescent="0.2">
      <c r="A3" s="536" t="s">
        <v>20</v>
      </c>
      <c r="B3" s="602" t="s">
        <v>3396</v>
      </c>
      <c r="C3" s="715" t="s">
        <v>3397</v>
      </c>
      <c r="D3" s="602" t="str">
        <f>VLOOKUP(C3,'Items in Tally'!$A$2:$D$4982,2,FALSE)</f>
        <v>41 PC</v>
      </c>
      <c r="E3" s="603">
        <v>45467</v>
      </c>
      <c r="F3" s="607">
        <v>100</v>
      </c>
      <c r="G3" s="539">
        <v>1220</v>
      </c>
      <c r="H3" s="120">
        <f t="shared" ref="H3:M3" si="0">IF(O3="","",O3/$G3-1)</f>
        <v>0.31147540983606548</v>
      </c>
      <c r="I3" s="120">
        <f t="shared" si="0"/>
        <v>0.22950819672131151</v>
      </c>
      <c r="J3" s="120">
        <f t="shared" si="0"/>
        <v>0.14754098360655732</v>
      </c>
      <c r="K3" s="120" t="str">
        <f t="shared" si="0"/>
        <v/>
      </c>
      <c r="L3" s="120" t="str">
        <f t="shared" si="0"/>
        <v/>
      </c>
      <c r="M3" s="120" t="str">
        <f t="shared" si="0"/>
        <v/>
      </c>
      <c r="N3" s="1157"/>
      <c r="O3" s="1163">
        <v>1600</v>
      </c>
      <c r="P3" s="1164">
        <v>1500</v>
      </c>
      <c r="Q3" s="1164">
        <v>1400</v>
      </c>
      <c r="R3" s="1164"/>
      <c r="S3" s="1164"/>
      <c r="T3" s="589"/>
      <c r="U3" s="1164"/>
      <c r="V3" s="1163">
        <f t="shared" ref="V3:AA3" si="1">IF(O3="","",CEILING(O3*1.03,1))</f>
        <v>1648</v>
      </c>
      <c r="W3" s="1164">
        <f t="shared" si="1"/>
        <v>1545</v>
      </c>
      <c r="X3" s="1164">
        <f t="shared" si="1"/>
        <v>1442</v>
      </c>
      <c r="Y3" s="1164" t="str">
        <f t="shared" si="1"/>
        <v/>
      </c>
      <c r="Z3" s="1164" t="str">
        <f t="shared" si="1"/>
        <v/>
      </c>
      <c r="AA3" s="589" t="str">
        <f t="shared" si="1"/>
        <v/>
      </c>
      <c r="AB3" s="119"/>
      <c r="AC3" s="119"/>
      <c r="AD3" s="119"/>
      <c r="AE3" s="119"/>
      <c r="AF3" s="119"/>
      <c r="AG3" s="119"/>
      <c r="AH3" s="119"/>
    </row>
    <row r="4" spans="1:34" x14ac:dyDescent="0.2">
      <c r="A4" s="165"/>
      <c r="B4" s="53"/>
      <c r="D4" s="602" t="e">
        <f>VLOOKUP(C4,'Items in Tally'!$A$2:$D$4982,2,FALSE)</f>
        <v>#N/A</v>
      </c>
      <c r="E4" s="334"/>
      <c r="F4" s="2"/>
      <c r="G4" s="166"/>
      <c r="H4" s="3" t="str">
        <f t="shared" ref="H4:M4" si="2">IF(O4="","",O4/$G4-1)</f>
        <v/>
      </c>
      <c r="I4" s="3" t="str">
        <f t="shared" si="2"/>
        <v/>
      </c>
      <c r="J4" s="3" t="str">
        <f t="shared" si="2"/>
        <v/>
      </c>
      <c r="K4" s="3" t="str">
        <f t="shared" si="2"/>
        <v/>
      </c>
      <c r="L4" s="3" t="str">
        <f t="shared" si="2"/>
        <v/>
      </c>
      <c r="M4" s="3" t="str">
        <f t="shared" si="2"/>
        <v/>
      </c>
      <c r="N4" s="1133"/>
      <c r="O4" s="1134"/>
      <c r="P4" s="1131"/>
      <c r="Q4" s="1131"/>
      <c r="R4" s="1131"/>
      <c r="S4" s="1131"/>
      <c r="T4" s="178"/>
      <c r="U4" s="1135"/>
      <c r="V4" s="169" t="str">
        <f t="shared" ref="V4:AA4" si="3">IF(O4="","",CEILING(O4*1.03,1))</f>
        <v/>
      </c>
      <c r="W4" s="1135" t="str">
        <f t="shared" si="3"/>
        <v/>
      </c>
      <c r="X4" s="1135" t="str">
        <f t="shared" si="3"/>
        <v/>
      </c>
      <c r="Y4" s="1135" t="str">
        <f t="shared" si="3"/>
        <v/>
      </c>
      <c r="Z4" s="1135" t="str">
        <f t="shared" si="3"/>
        <v/>
      </c>
      <c r="AA4" s="168" t="str">
        <f t="shared" si="3"/>
        <v/>
      </c>
      <c r="AB4" s="1"/>
      <c r="AC4" s="1"/>
      <c r="AD4" s="1"/>
      <c r="AE4" s="1"/>
      <c r="AF4" s="1"/>
      <c r="AG4" s="1"/>
      <c r="AH4" s="1"/>
    </row>
    <row r="5" spans="1:34" s="578" customFormat="1" ht="16" x14ac:dyDescent="0.2">
      <c r="A5" s="171" t="s">
        <v>44</v>
      </c>
      <c r="B5" s="60" t="s">
        <v>3398</v>
      </c>
      <c r="C5" s="701" t="s">
        <v>3399</v>
      </c>
      <c r="D5" s="60" t="str">
        <f>VLOOKUP(C5,'Items in Tally'!$A$2:$D$4982,2,FALSE)</f>
        <v> </v>
      </c>
      <c r="E5" s="333">
        <v>45650</v>
      </c>
      <c r="F5" s="92">
        <v>4.2</v>
      </c>
      <c r="G5" s="1045">
        <v>52</v>
      </c>
      <c r="H5" s="6">
        <f t="shared" ref="H5:M5" si="4">IF(O5="","",O5/$G5-1)</f>
        <v>1.5</v>
      </c>
      <c r="I5" s="6">
        <f t="shared" si="4"/>
        <v>1.3076923076923075</v>
      </c>
      <c r="J5" s="6">
        <f t="shared" si="4"/>
        <v>1.1153846153846154</v>
      </c>
      <c r="K5" s="6">
        <f t="shared" si="4"/>
        <v>0.92307692307692313</v>
      </c>
      <c r="L5" s="6">
        <f t="shared" si="4"/>
        <v>0.73076923076923084</v>
      </c>
      <c r="M5" s="6">
        <f t="shared" si="4"/>
        <v>0.53846153846153855</v>
      </c>
      <c r="N5" s="1150"/>
      <c r="O5" s="1152">
        <v>130</v>
      </c>
      <c r="P5" s="1148">
        <v>120</v>
      </c>
      <c r="Q5" s="1148">
        <v>110</v>
      </c>
      <c r="R5" s="1148">
        <v>100</v>
      </c>
      <c r="S5" s="1148">
        <v>90</v>
      </c>
      <c r="T5" s="173">
        <v>80</v>
      </c>
      <c r="U5" s="1148"/>
      <c r="V5" s="1152">
        <f t="shared" ref="V5:AA5" si="5">IF(O5="","",CEILING(O5*1.03,1))</f>
        <v>134</v>
      </c>
      <c r="W5" s="1148">
        <f t="shared" si="5"/>
        <v>124</v>
      </c>
      <c r="X5" s="1148">
        <f t="shared" si="5"/>
        <v>114</v>
      </c>
      <c r="Y5" s="1148">
        <f t="shared" si="5"/>
        <v>103</v>
      </c>
      <c r="Z5" s="1148">
        <f t="shared" si="5"/>
        <v>93</v>
      </c>
      <c r="AA5" s="173">
        <f t="shared" si="5"/>
        <v>83</v>
      </c>
      <c r="AB5" s="5"/>
      <c r="AC5" s="5"/>
      <c r="AD5" s="5"/>
      <c r="AE5" s="5"/>
      <c r="AF5" s="5"/>
      <c r="AG5" s="5"/>
      <c r="AH5" s="5"/>
    </row>
    <row r="6" spans="1:34" s="578" customFormat="1" ht="16" x14ac:dyDescent="0.2">
      <c r="A6" s="171" t="s">
        <v>44</v>
      </c>
      <c r="B6" s="149" t="s">
        <v>3400</v>
      </c>
      <c r="C6" s="701" t="s">
        <v>3401</v>
      </c>
      <c r="D6" s="60" t="str">
        <f>VLOOKUP(C6,'Items in Tally'!$A$2:$D$4982,2,FALSE)</f>
        <v> </v>
      </c>
      <c r="E6" s="333">
        <v>45713</v>
      </c>
      <c r="F6" s="92">
        <v>4.2</v>
      </c>
      <c r="G6" s="1045">
        <v>52</v>
      </c>
      <c r="H6" s="6" t="str">
        <f t="shared" ref="H6:M6" si="6">IF(O6="","",O6/$G6-1)</f>
        <v/>
      </c>
      <c r="I6" s="6">
        <f t="shared" si="6"/>
        <v>0.92307692307692313</v>
      </c>
      <c r="J6" s="6">
        <f t="shared" si="6"/>
        <v>0.73076923076923084</v>
      </c>
      <c r="K6" s="6">
        <f t="shared" si="6"/>
        <v>0.63461538461538458</v>
      </c>
      <c r="L6" s="6">
        <f t="shared" si="6"/>
        <v>0.53846153846153855</v>
      </c>
      <c r="M6" s="6">
        <f t="shared" si="6"/>
        <v>0.44230769230769229</v>
      </c>
      <c r="N6" s="1150"/>
      <c r="O6" s="1152"/>
      <c r="P6" s="1148">
        <v>100</v>
      </c>
      <c r="Q6" s="1148">
        <v>90</v>
      </c>
      <c r="R6" s="1148">
        <v>85</v>
      </c>
      <c r="S6" s="1148">
        <v>80</v>
      </c>
      <c r="T6" s="173">
        <v>75</v>
      </c>
      <c r="U6" s="1148"/>
      <c r="V6" s="1152" t="str">
        <f t="shared" ref="V6:AA6" si="7">IF(O6="","",CEILING(O6*1.03,1))</f>
        <v/>
      </c>
      <c r="W6" s="1148">
        <f t="shared" si="7"/>
        <v>103</v>
      </c>
      <c r="X6" s="1148">
        <f t="shared" si="7"/>
        <v>93</v>
      </c>
      <c r="Y6" s="1148">
        <f t="shared" si="7"/>
        <v>88</v>
      </c>
      <c r="Z6" s="1148">
        <f t="shared" si="7"/>
        <v>83</v>
      </c>
      <c r="AA6" s="173">
        <f t="shared" si="7"/>
        <v>78</v>
      </c>
      <c r="AB6" s="5">
        <v>72</v>
      </c>
      <c r="AC6" s="5"/>
      <c r="AD6" s="5"/>
      <c r="AE6" s="5"/>
      <c r="AF6" s="5"/>
      <c r="AG6" s="5"/>
      <c r="AH6" s="5"/>
    </row>
    <row r="7" spans="1:34" s="577" customFormat="1" ht="16" x14ac:dyDescent="0.2">
      <c r="A7" s="175" t="s">
        <v>44</v>
      </c>
      <c r="B7" s="59" t="s">
        <v>3402</v>
      </c>
      <c r="C7" s="694" t="s">
        <v>3403</v>
      </c>
      <c r="D7" s="602" t="str">
        <f>VLOOKUP(C7,'Items in Tally'!$A$2:$D$4982,2,FALSE)</f>
        <v>47 PC</v>
      </c>
      <c r="E7" s="332">
        <v>45315</v>
      </c>
      <c r="F7" s="78">
        <v>5.5</v>
      </c>
      <c r="G7" s="1154">
        <v>66</v>
      </c>
      <c r="H7" s="9">
        <f t="shared" ref="H7:M7" si="8">IF(O7="","",O7/$G7-1)</f>
        <v>1.2727272727272729</v>
      </c>
      <c r="I7" s="9">
        <f t="shared" si="8"/>
        <v>1.1212121212121211</v>
      </c>
      <c r="J7" s="9">
        <f t="shared" si="8"/>
        <v>0.96969696969696972</v>
      </c>
      <c r="K7" s="9">
        <f t="shared" si="8"/>
        <v>0.81818181818181812</v>
      </c>
      <c r="L7" s="9" t="str">
        <f t="shared" si="8"/>
        <v/>
      </c>
      <c r="M7" s="9" t="str">
        <f t="shared" si="8"/>
        <v/>
      </c>
      <c r="N7" s="1130"/>
      <c r="O7" s="1134">
        <v>150</v>
      </c>
      <c r="P7" s="1131">
        <v>140</v>
      </c>
      <c r="Q7" s="1131">
        <v>130</v>
      </c>
      <c r="R7" s="1131">
        <v>120</v>
      </c>
      <c r="S7" s="1131"/>
      <c r="T7" s="178"/>
      <c r="U7" s="1131"/>
      <c r="V7" s="1134">
        <f t="shared" ref="V7:AA7" si="9">IF(O7="","",CEILING(O7*1.03,1))</f>
        <v>155</v>
      </c>
      <c r="W7" s="1131">
        <f t="shared" si="9"/>
        <v>145</v>
      </c>
      <c r="X7" s="1131">
        <f t="shared" si="9"/>
        <v>134</v>
      </c>
      <c r="Y7" s="1131">
        <f t="shared" si="9"/>
        <v>124</v>
      </c>
      <c r="Z7" s="1131" t="str">
        <f t="shared" si="9"/>
        <v/>
      </c>
      <c r="AA7" s="178" t="str">
        <f t="shared" si="9"/>
        <v/>
      </c>
      <c r="AB7" s="8"/>
      <c r="AC7" s="8"/>
      <c r="AD7" s="8"/>
      <c r="AE7" s="8"/>
      <c r="AF7" s="8"/>
      <c r="AG7" s="8"/>
      <c r="AH7" s="8"/>
    </row>
    <row r="8" spans="1:34" s="577" customFormat="1" ht="16" x14ac:dyDescent="0.2">
      <c r="A8" s="175" t="s">
        <v>44</v>
      </c>
      <c r="B8" s="59" t="s">
        <v>3404</v>
      </c>
      <c r="C8" s="694" t="s">
        <v>3405</v>
      </c>
      <c r="D8" s="602" t="str">
        <f>VLOOKUP(C8,'Items in Tally'!$A$2:$D$4982,2,FALSE)</f>
        <v>49 PC</v>
      </c>
      <c r="E8" s="332">
        <v>45713</v>
      </c>
      <c r="F8" s="78">
        <v>4.2</v>
      </c>
      <c r="G8" s="1154">
        <v>52</v>
      </c>
      <c r="H8" s="9" t="str">
        <f t="shared" ref="H8:M8" si="10">IF(O8="","",O8/$G8-1)</f>
        <v/>
      </c>
      <c r="I8" s="9">
        <f t="shared" si="10"/>
        <v>1.1153846153846154</v>
      </c>
      <c r="J8" s="9">
        <f t="shared" si="10"/>
        <v>0.92307692307692313</v>
      </c>
      <c r="K8" s="9">
        <f t="shared" si="10"/>
        <v>0.73076923076923084</v>
      </c>
      <c r="L8" s="9">
        <f t="shared" si="10"/>
        <v>0.63461538461538458</v>
      </c>
      <c r="M8" s="9" t="str">
        <f t="shared" si="10"/>
        <v/>
      </c>
      <c r="N8" s="1130"/>
      <c r="O8" s="1134"/>
      <c r="P8" s="1131">
        <v>110</v>
      </c>
      <c r="Q8" s="1131">
        <v>100</v>
      </c>
      <c r="R8" s="1131">
        <v>90</v>
      </c>
      <c r="S8" s="1131">
        <v>85</v>
      </c>
      <c r="T8" s="178"/>
      <c r="U8" s="1131"/>
      <c r="V8" s="1134" t="str">
        <f t="shared" ref="V8:AA8" si="11">IF(O8="","",CEILING(O8*1.03,1))</f>
        <v/>
      </c>
      <c r="W8" s="1131">
        <f t="shared" si="11"/>
        <v>114</v>
      </c>
      <c r="X8" s="1131">
        <f t="shared" si="11"/>
        <v>103</v>
      </c>
      <c r="Y8" s="1131">
        <f t="shared" si="11"/>
        <v>93</v>
      </c>
      <c r="Z8" s="1131">
        <f t="shared" si="11"/>
        <v>88</v>
      </c>
      <c r="AA8" s="178" t="str">
        <f t="shared" si="11"/>
        <v/>
      </c>
      <c r="AB8" s="8">
        <v>75</v>
      </c>
      <c r="AC8" s="8"/>
      <c r="AD8" s="8"/>
      <c r="AE8" s="8"/>
      <c r="AF8" s="8"/>
      <c r="AG8" s="8"/>
      <c r="AH8" s="8"/>
    </row>
    <row r="9" spans="1:34" s="624" customFormat="1" ht="16.5" customHeight="1" x14ac:dyDescent="0.2">
      <c r="A9" s="536" t="s">
        <v>44</v>
      </c>
      <c r="B9" s="602" t="s">
        <v>3406</v>
      </c>
      <c r="C9" s="715" t="s">
        <v>3407</v>
      </c>
      <c r="D9" s="602" t="str">
        <f>VLOOKUP(C9,'Items in Tally'!$A$2:$D$4982,2,FALSE)</f>
        <v>151 PC</v>
      </c>
      <c r="E9" s="603">
        <v>45772</v>
      </c>
      <c r="F9" s="607">
        <v>8</v>
      </c>
      <c r="G9" s="539">
        <v>100</v>
      </c>
      <c r="H9" s="120">
        <f t="shared" ref="H9:M9" si="12">IF(O9="","",O9/$G9-1)</f>
        <v>0.75</v>
      </c>
      <c r="I9" s="120">
        <f t="shared" si="12"/>
        <v>0.64999999999999991</v>
      </c>
      <c r="J9" s="120">
        <f t="shared" si="12"/>
        <v>0.55000000000000004</v>
      </c>
      <c r="K9" s="120">
        <f t="shared" si="12"/>
        <v>0.44999999999999996</v>
      </c>
      <c r="L9" s="120" t="str">
        <f t="shared" si="12"/>
        <v/>
      </c>
      <c r="M9" s="120" t="str">
        <f t="shared" si="12"/>
        <v/>
      </c>
      <c r="N9" s="1157"/>
      <c r="O9" s="1163">
        <v>175</v>
      </c>
      <c r="P9" s="1164">
        <v>165</v>
      </c>
      <c r="Q9" s="1164">
        <v>155</v>
      </c>
      <c r="R9" s="1164">
        <v>145</v>
      </c>
      <c r="S9" s="1164"/>
      <c r="T9" s="589"/>
      <c r="U9" s="1164"/>
      <c r="V9" s="1163">
        <f t="shared" ref="V9:AA9" si="13">IF(O9="","",CEILING(O9*1.03,1))</f>
        <v>181</v>
      </c>
      <c r="W9" s="1164">
        <f t="shared" si="13"/>
        <v>170</v>
      </c>
      <c r="X9" s="1164">
        <f t="shared" si="13"/>
        <v>160</v>
      </c>
      <c r="Y9" s="1164">
        <f t="shared" si="13"/>
        <v>150</v>
      </c>
      <c r="Z9" s="1164" t="str">
        <f t="shared" si="13"/>
        <v/>
      </c>
      <c r="AA9" s="589" t="str">
        <f t="shared" si="13"/>
        <v/>
      </c>
      <c r="AB9" s="119"/>
      <c r="AC9" s="119"/>
      <c r="AD9" s="119"/>
      <c r="AE9" s="119"/>
      <c r="AF9" s="119"/>
      <c r="AG9" s="119"/>
      <c r="AH9" s="119"/>
    </row>
    <row r="10" spans="1:34" s="624" customFormat="1" ht="16" x14ac:dyDescent="0.2">
      <c r="A10" s="536" t="s">
        <v>44</v>
      </c>
      <c r="B10" s="602" t="s">
        <v>1223</v>
      </c>
      <c r="C10" s="715" t="s">
        <v>3408</v>
      </c>
      <c r="D10" s="602" t="str">
        <f>VLOOKUP(C10,'Items in Tally'!$A$2:$D$4982,2,FALSE)</f>
        <v>140 PC</v>
      </c>
      <c r="E10" s="603">
        <v>45589</v>
      </c>
      <c r="F10" s="607">
        <v>10</v>
      </c>
      <c r="G10" s="539">
        <v>125</v>
      </c>
      <c r="H10" s="120">
        <f t="shared" ref="H10:M10" si="14">IF(O10="","",O10/$G10-1)</f>
        <v>0.8</v>
      </c>
      <c r="I10" s="120">
        <f t="shared" si="14"/>
        <v>0.60000000000000009</v>
      </c>
      <c r="J10" s="120">
        <f t="shared" si="14"/>
        <v>0.48</v>
      </c>
      <c r="K10" s="120" t="str">
        <f t="shared" si="14"/>
        <v/>
      </c>
      <c r="L10" s="120" t="str">
        <f t="shared" si="14"/>
        <v/>
      </c>
      <c r="M10" s="120" t="str">
        <f t="shared" si="14"/>
        <v/>
      </c>
      <c r="N10" s="1157"/>
      <c r="O10" s="1163">
        <v>225</v>
      </c>
      <c r="P10" s="1164">
        <v>200</v>
      </c>
      <c r="Q10" s="1164">
        <v>185</v>
      </c>
      <c r="R10" s="1164"/>
      <c r="S10" s="1164"/>
      <c r="T10" s="589"/>
      <c r="U10" s="1164"/>
      <c r="V10" s="1163">
        <f t="shared" ref="V10:AA10" si="15">IF(O10="","",CEILING(O10*1.03,1))</f>
        <v>232</v>
      </c>
      <c r="W10" s="1164">
        <f t="shared" si="15"/>
        <v>206</v>
      </c>
      <c r="X10" s="1164">
        <f t="shared" si="15"/>
        <v>191</v>
      </c>
      <c r="Y10" s="1164" t="str">
        <f t="shared" si="15"/>
        <v/>
      </c>
      <c r="Z10" s="1164" t="str">
        <f t="shared" si="15"/>
        <v/>
      </c>
      <c r="AA10" s="589" t="str">
        <f t="shared" si="15"/>
        <v/>
      </c>
      <c r="AB10" s="119"/>
      <c r="AC10" s="119"/>
      <c r="AD10" s="119"/>
      <c r="AE10" s="119"/>
      <c r="AF10" s="119"/>
      <c r="AG10" s="119"/>
      <c r="AH10" s="119"/>
    </row>
    <row r="11" spans="1:34" x14ac:dyDescent="0.2">
      <c r="A11" s="165"/>
      <c r="B11" s="53"/>
      <c r="D11" s="602" t="e">
        <f>VLOOKUP(C11,'Items in Tally'!$A$2:$D$4982,2,FALSE)</f>
        <v>#N/A</v>
      </c>
      <c r="E11" s="334"/>
      <c r="F11" s="2"/>
      <c r="G11" s="166"/>
      <c r="H11" s="3" t="str">
        <f t="shared" ref="H11:M11" si="16">IF(O11="","",O11/$G11-1)</f>
        <v/>
      </c>
      <c r="I11" s="3" t="str">
        <f t="shared" si="16"/>
        <v/>
      </c>
      <c r="J11" s="3" t="str">
        <f t="shared" si="16"/>
        <v/>
      </c>
      <c r="K11" s="3" t="str">
        <f t="shared" si="16"/>
        <v/>
      </c>
      <c r="L11" s="3" t="str">
        <f t="shared" si="16"/>
        <v/>
      </c>
      <c r="M11" s="3" t="str">
        <f t="shared" si="16"/>
        <v/>
      </c>
      <c r="N11" s="1133"/>
      <c r="O11" s="1134"/>
      <c r="P11" s="1131"/>
      <c r="Q11" s="1131"/>
      <c r="R11" s="1131"/>
      <c r="S11" s="1131"/>
      <c r="T11" s="178"/>
      <c r="U11" s="1135"/>
      <c r="V11" s="169" t="str">
        <f t="shared" ref="V11:AA11" si="17">IF(O11="","",CEILING(O11*1.03,1))</f>
        <v/>
      </c>
      <c r="W11" s="1135" t="str">
        <f t="shared" si="17"/>
        <v/>
      </c>
      <c r="X11" s="1135" t="str">
        <f t="shared" si="17"/>
        <v/>
      </c>
      <c r="Y11" s="1135" t="str">
        <f t="shared" si="17"/>
        <v/>
      </c>
      <c r="Z11" s="1135" t="str">
        <f t="shared" si="17"/>
        <v/>
      </c>
      <c r="AA11" s="168" t="str">
        <f t="shared" si="17"/>
        <v/>
      </c>
      <c r="AB11" s="1"/>
      <c r="AC11" s="1"/>
      <c r="AD11" s="1"/>
      <c r="AE11" s="1"/>
      <c r="AF11" s="1"/>
      <c r="AG11" s="1"/>
      <c r="AH11" s="1"/>
    </row>
    <row r="12" spans="1:34" s="577" customFormat="1" ht="16" x14ac:dyDescent="0.2">
      <c r="A12" s="175" t="s">
        <v>132</v>
      </c>
      <c r="B12" s="148" t="s">
        <v>3409</v>
      </c>
      <c r="C12" s="694" t="s">
        <v>3410</v>
      </c>
      <c r="D12" s="602" t="str">
        <f>VLOOKUP(C12,'Items in Tally'!$A$2:$D$4982,2,FALSE)</f>
        <v>10 PC</v>
      </c>
      <c r="E12" s="332">
        <v>45713</v>
      </c>
      <c r="F12" s="78">
        <v>4.2</v>
      </c>
      <c r="G12" s="1154">
        <v>52</v>
      </c>
      <c r="H12" s="9" t="str">
        <f t="shared" ref="H12:M12" si="18">IF(O12="","",O12/$G12-1)</f>
        <v/>
      </c>
      <c r="I12" s="9">
        <f t="shared" si="18"/>
        <v>0.92307692307692313</v>
      </c>
      <c r="J12" s="9">
        <f t="shared" si="18"/>
        <v>0.73076923076923084</v>
      </c>
      <c r="K12" s="9">
        <f t="shared" si="18"/>
        <v>0.53846153846153855</v>
      </c>
      <c r="L12" s="9">
        <f t="shared" si="18"/>
        <v>0.44230769230769229</v>
      </c>
      <c r="M12" s="9">
        <f t="shared" si="18"/>
        <v>0.34615384615384626</v>
      </c>
      <c r="N12" s="1130"/>
      <c r="O12" s="1134"/>
      <c r="P12" s="1131">
        <v>100</v>
      </c>
      <c r="Q12" s="1131">
        <v>90</v>
      </c>
      <c r="R12" s="1131">
        <v>80</v>
      </c>
      <c r="S12" s="1131">
        <v>75</v>
      </c>
      <c r="T12" s="178">
        <v>70</v>
      </c>
      <c r="U12" s="1131"/>
      <c r="V12" s="1134" t="str">
        <f t="shared" ref="V12:AA12" si="19">IF(O12="","",CEILING(O12*1.03,1))</f>
        <v/>
      </c>
      <c r="W12" s="1131">
        <f t="shared" si="19"/>
        <v>103</v>
      </c>
      <c r="X12" s="1131">
        <f t="shared" si="19"/>
        <v>93</v>
      </c>
      <c r="Y12" s="1131">
        <f t="shared" si="19"/>
        <v>83</v>
      </c>
      <c r="Z12" s="1131">
        <f t="shared" si="19"/>
        <v>78</v>
      </c>
      <c r="AA12" s="178">
        <f t="shared" si="19"/>
        <v>73</v>
      </c>
      <c r="AB12" s="8">
        <v>72</v>
      </c>
      <c r="AC12" s="8"/>
      <c r="AD12" s="8"/>
      <c r="AE12" s="8"/>
      <c r="AF12" s="8"/>
      <c r="AG12" s="8"/>
      <c r="AH12" s="8"/>
    </row>
    <row r="13" spans="1:34" s="578" customFormat="1" ht="16" x14ac:dyDescent="0.2">
      <c r="A13" s="171" t="s">
        <v>132</v>
      </c>
      <c r="B13" s="149" t="s">
        <v>3411</v>
      </c>
      <c r="C13" s="701" t="s">
        <v>3412</v>
      </c>
      <c r="D13" s="60" t="str">
        <f>VLOOKUP(C13,'Items in Tally'!$A$2:$D$4982,2,FALSE)</f>
        <v>-56 PC</v>
      </c>
      <c r="E13" s="333">
        <v>45650</v>
      </c>
      <c r="F13" s="92">
        <v>4.2</v>
      </c>
      <c r="G13" s="1045">
        <v>52</v>
      </c>
      <c r="H13" s="6"/>
      <c r="I13" s="6"/>
      <c r="J13" s="6"/>
      <c r="K13" s="6"/>
      <c r="L13" s="6"/>
      <c r="M13" s="6"/>
      <c r="N13" s="1150"/>
      <c r="O13" s="1152"/>
      <c r="P13" s="1148">
        <v>100</v>
      </c>
      <c r="Q13" s="1148">
        <v>90</v>
      </c>
      <c r="R13" s="1148">
        <v>80</v>
      </c>
      <c r="S13" s="1148">
        <v>75</v>
      </c>
      <c r="T13" s="173">
        <v>70</v>
      </c>
      <c r="U13" s="1148"/>
      <c r="V13" s="1152" t="str">
        <f t="shared" ref="V13" si="20">IF(O13="","",CEILING(O13*1.03,1))</f>
        <v/>
      </c>
      <c r="W13" s="1148">
        <f t="shared" ref="W13" si="21">IF(P13="","",CEILING(P13*1.03,1))</f>
        <v>103</v>
      </c>
      <c r="X13" s="1148">
        <f t="shared" ref="X13" si="22">IF(Q13="","",CEILING(Q13*1.03,1))</f>
        <v>93</v>
      </c>
      <c r="Y13" s="1148">
        <f t="shared" ref="Y13" si="23">IF(R13="","",CEILING(R13*1.03,1))</f>
        <v>83</v>
      </c>
      <c r="Z13" s="1148">
        <f t="shared" ref="Z13" si="24">IF(S13="","",CEILING(S13*1.03,1))</f>
        <v>78</v>
      </c>
      <c r="AA13" s="173">
        <f t="shared" ref="AA13" si="25">IF(T13="","",CEILING(T13*1.03,1))</f>
        <v>73</v>
      </c>
      <c r="AB13" s="5">
        <v>70</v>
      </c>
      <c r="AC13" s="5"/>
      <c r="AD13" s="5"/>
      <c r="AE13" s="5"/>
      <c r="AF13" s="5"/>
      <c r="AG13" s="5"/>
      <c r="AH13" s="5"/>
    </row>
    <row r="14" spans="1:34" s="577" customFormat="1" x14ac:dyDescent="0.2">
      <c r="A14" s="175"/>
      <c r="B14" s="148"/>
      <c r="D14" s="602" t="e">
        <f>VLOOKUP(C14,'Items in Tally'!$A$2:$D$4982,2,FALSE)</f>
        <v>#N/A</v>
      </c>
      <c r="E14" s="332"/>
      <c r="F14" s="78"/>
      <c r="G14" s="1154"/>
      <c r="H14" s="9"/>
      <c r="I14" s="9"/>
      <c r="J14" s="9"/>
      <c r="K14" s="9"/>
      <c r="L14" s="9"/>
      <c r="M14" s="9"/>
      <c r="N14" s="1130"/>
      <c r="O14" s="1134"/>
      <c r="P14" s="1131"/>
      <c r="Q14" s="1131"/>
      <c r="R14" s="1131"/>
      <c r="S14" s="1131"/>
      <c r="T14" s="178"/>
      <c r="U14" s="1131"/>
      <c r="V14" s="1134"/>
      <c r="W14" s="1131"/>
      <c r="X14" s="1131"/>
      <c r="Y14" s="1131"/>
      <c r="Z14" s="1131"/>
      <c r="AA14" s="178"/>
      <c r="AB14" s="8"/>
      <c r="AC14" s="8"/>
      <c r="AD14" s="8"/>
      <c r="AE14" s="8"/>
      <c r="AF14" s="8"/>
      <c r="AG14" s="8"/>
      <c r="AH14" s="8"/>
    </row>
    <row r="15" spans="1:34" ht="16" x14ac:dyDescent="0.2">
      <c r="A15" s="171" t="s">
        <v>132</v>
      </c>
      <c r="B15" s="149" t="s">
        <v>3413</v>
      </c>
      <c r="D15" s="602" t="e">
        <f>VLOOKUP(C15,'Items in Tally'!$A$2:$D$4982,2,FALSE)</f>
        <v>#N/A</v>
      </c>
      <c r="E15" s="333"/>
      <c r="F15" s="92"/>
      <c r="G15" s="1045">
        <v>75</v>
      </c>
      <c r="H15" s="6" t="str">
        <f t="shared" ref="H15:M15" si="26">IF(O15="","",O15/$G15-1)</f>
        <v/>
      </c>
      <c r="I15" s="6" t="str">
        <f t="shared" si="26"/>
        <v/>
      </c>
      <c r="J15" s="6" t="str">
        <f t="shared" si="26"/>
        <v/>
      </c>
      <c r="K15" s="6" t="str">
        <f t="shared" si="26"/>
        <v/>
      </c>
      <c r="L15" s="6" t="str">
        <f t="shared" si="26"/>
        <v/>
      </c>
      <c r="M15" s="6" t="str">
        <f t="shared" si="26"/>
        <v/>
      </c>
      <c r="N15" s="1150"/>
      <c r="O15" s="1152"/>
      <c r="P15" s="1148"/>
      <c r="Q15" s="1148"/>
      <c r="R15" s="1148"/>
      <c r="S15" s="1148"/>
      <c r="T15" s="173"/>
      <c r="U15" s="1148"/>
      <c r="V15" s="1152" t="str">
        <f t="shared" ref="V15:AA15" si="27">IF(O15="","",CEILING(O15*1.03,1))</f>
        <v/>
      </c>
      <c r="W15" s="1148" t="str">
        <f t="shared" si="27"/>
        <v/>
      </c>
      <c r="X15" s="1148" t="str">
        <f t="shared" si="27"/>
        <v/>
      </c>
      <c r="Y15" s="1148" t="str">
        <f t="shared" si="27"/>
        <v/>
      </c>
      <c r="Z15" s="1148" t="str">
        <f t="shared" si="27"/>
        <v/>
      </c>
      <c r="AA15" s="173" t="str">
        <f t="shared" si="27"/>
        <v/>
      </c>
      <c r="AB15" s="5"/>
      <c r="AC15" s="5"/>
      <c r="AD15" s="5"/>
      <c r="AE15" s="5"/>
      <c r="AF15" s="5"/>
      <c r="AG15" s="5"/>
      <c r="AH15" s="5"/>
    </row>
    <row r="16" spans="1:34" s="577" customFormat="1" ht="16" x14ac:dyDescent="0.2">
      <c r="A16" s="175" t="s">
        <v>3026</v>
      </c>
      <c r="B16" s="148" t="s">
        <v>2041</v>
      </c>
      <c r="C16" s="694" t="s">
        <v>3414</v>
      </c>
      <c r="D16" s="602" t="str">
        <f>VLOOKUP(C16,'Items in Tally'!$A$2:$D$4982,2,FALSE)</f>
        <v>160 PC</v>
      </c>
      <c r="E16" s="332">
        <v>45713</v>
      </c>
      <c r="F16" s="78">
        <v>4.2</v>
      </c>
      <c r="G16" s="1154">
        <v>52</v>
      </c>
      <c r="H16" s="9"/>
      <c r="I16" s="9"/>
      <c r="J16" s="9"/>
      <c r="K16" s="9"/>
      <c r="L16" s="9"/>
      <c r="M16" s="9"/>
      <c r="N16" s="1130"/>
      <c r="O16" s="1134">
        <v>120</v>
      </c>
      <c r="P16" s="1131">
        <v>105</v>
      </c>
      <c r="Q16" s="1131">
        <v>95</v>
      </c>
      <c r="R16" s="1131">
        <v>85</v>
      </c>
      <c r="S16" s="1131"/>
      <c r="T16" s="178"/>
      <c r="U16" s="1131"/>
      <c r="V16" s="1134"/>
      <c r="W16" s="1131"/>
      <c r="X16" s="1131"/>
      <c r="Y16" s="1131"/>
      <c r="Z16" s="1131"/>
      <c r="AA16" s="178"/>
      <c r="AB16" s="8"/>
      <c r="AC16" s="8"/>
      <c r="AD16" s="8"/>
      <c r="AE16" s="8"/>
      <c r="AF16" s="8"/>
      <c r="AG16" s="8"/>
      <c r="AH16" s="8"/>
    </row>
    <row r="17" spans="1:34" x14ac:dyDescent="0.2">
      <c r="A17" s="175"/>
      <c r="B17" s="148"/>
      <c r="D17" s="602" t="e">
        <f>VLOOKUP(C17,'Items in Tally'!$A$2:$D$4982,2,FALSE)</f>
        <v>#N/A</v>
      </c>
      <c r="E17" s="332"/>
      <c r="F17" s="78"/>
      <c r="G17" s="1154"/>
      <c r="H17" s="9"/>
      <c r="I17" s="9"/>
      <c r="J17" s="9"/>
      <c r="K17" s="9"/>
      <c r="L17" s="9"/>
      <c r="M17" s="9"/>
      <c r="N17" s="1130"/>
      <c r="O17" s="1134"/>
      <c r="P17" s="1131"/>
      <c r="Q17" s="1131"/>
      <c r="R17" s="1131"/>
      <c r="S17" s="1131"/>
      <c r="T17" s="178"/>
      <c r="U17" s="1131"/>
      <c r="V17" s="1134"/>
      <c r="W17" s="1131"/>
      <c r="X17" s="1131"/>
      <c r="Y17" s="1131"/>
      <c r="Z17" s="1131"/>
      <c r="AA17" s="178"/>
      <c r="AB17" s="8"/>
      <c r="AC17" s="8"/>
      <c r="AD17" s="8"/>
      <c r="AE17" s="8"/>
      <c r="AF17" s="8"/>
      <c r="AG17" s="8"/>
      <c r="AH17" s="8"/>
    </row>
    <row r="18" spans="1:34" ht="16" x14ac:dyDescent="0.2">
      <c r="A18" s="175" t="s">
        <v>1459</v>
      </c>
      <c r="B18" s="148" t="s">
        <v>3415</v>
      </c>
      <c r="C18" s="694" t="s">
        <v>3416</v>
      </c>
      <c r="D18" s="602" t="str">
        <f>VLOOKUP(C18,'Items in Tally'!$A$2:$D$4982,2,FALSE)</f>
        <v>70 PC</v>
      </c>
      <c r="E18" s="332">
        <v>45713</v>
      </c>
      <c r="F18" s="78">
        <v>7.7</v>
      </c>
      <c r="G18" s="1154">
        <v>95</v>
      </c>
      <c r="H18" s="9"/>
      <c r="I18" s="9"/>
      <c r="J18" s="9"/>
      <c r="K18" s="9"/>
      <c r="L18" s="9"/>
      <c r="M18" s="9"/>
      <c r="N18" s="1130"/>
      <c r="O18" s="1134">
        <v>170</v>
      </c>
      <c r="P18" s="1131">
        <v>150</v>
      </c>
      <c r="Q18" s="1131">
        <v>140</v>
      </c>
      <c r="R18" s="1131"/>
      <c r="S18" s="1131"/>
      <c r="T18" s="178"/>
      <c r="U18" s="1131"/>
      <c r="V18" s="1134"/>
      <c r="W18" s="1131"/>
      <c r="X18" s="1131"/>
      <c r="Y18" s="1131"/>
      <c r="Z18" s="1131"/>
      <c r="AA18" s="178"/>
      <c r="AB18" s="8"/>
      <c r="AC18" s="8"/>
      <c r="AD18" s="8"/>
      <c r="AE18" s="8"/>
      <c r="AF18" s="8"/>
      <c r="AG18" s="8"/>
      <c r="AH18" s="8"/>
    </row>
    <row r="19" spans="1:34" ht="16" x14ac:dyDescent="0.2">
      <c r="A19" s="175" t="s">
        <v>1459</v>
      </c>
      <c r="B19" s="148" t="s">
        <v>3417</v>
      </c>
      <c r="C19" s="694"/>
      <c r="D19" s="602" t="e">
        <f>VLOOKUP(C19,'Items in Tally'!$A$2:$D$4982,2,FALSE)</f>
        <v>#N/A</v>
      </c>
      <c r="E19" s="332">
        <v>45713</v>
      </c>
      <c r="F19" s="78">
        <v>7.7</v>
      </c>
      <c r="G19" s="1154">
        <v>95</v>
      </c>
      <c r="H19" s="9"/>
      <c r="I19" s="9"/>
      <c r="J19" s="9"/>
      <c r="K19" s="9"/>
      <c r="L19" s="9"/>
      <c r="M19" s="9"/>
      <c r="N19" s="1130"/>
      <c r="O19" s="1134"/>
      <c r="P19" s="1131"/>
      <c r="Q19" s="1131"/>
      <c r="R19" s="1131"/>
      <c r="S19" s="1131"/>
      <c r="T19" s="178"/>
      <c r="U19" s="1131"/>
      <c r="V19" s="1134"/>
      <c r="W19" s="1131"/>
      <c r="X19" s="1131"/>
      <c r="Y19" s="1131"/>
      <c r="Z19" s="1131"/>
      <c r="AA19" s="178"/>
      <c r="AB19" s="8"/>
      <c r="AC19" s="8"/>
      <c r="AD19" s="8"/>
      <c r="AE19" s="8"/>
      <c r="AF19" s="8"/>
      <c r="AG19" s="8"/>
      <c r="AH19" s="8"/>
    </row>
    <row r="20" spans="1:34" x14ac:dyDescent="0.2">
      <c r="A20" s="165"/>
      <c r="B20" s="54"/>
      <c r="C20" s="54"/>
      <c r="D20" s="602" t="e">
        <f>VLOOKUP(C20,'Items in Tally'!$A$2:$D$4982,2,FALSE)</f>
        <v>#N/A</v>
      </c>
      <c r="E20" s="334"/>
      <c r="F20" s="2"/>
      <c r="G20" s="166"/>
      <c r="H20" s="3" t="str">
        <f t="shared" ref="H20:M20" si="28">IF(O20="","",O20/$G20-1)</f>
        <v/>
      </c>
      <c r="I20" s="3" t="str">
        <f t="shared" si="28"/>
        <v/>
      </c>
      <c r="J20" s="3" t="str">
        <f t="shared" si="28"/>
        <v/>
      </c>
      <c r="K20" s="3" t="str">
        <f t="shared" si="28"/>
        <v/>
      </c>
      <c r="L20" s="3" t="str">
        <f t="shared" si="28"/>
        <v/>
      </c>
      <c r="M20" s="3" t="str">
        <f t="shared" si="28"/>
        <v/>
      </c>
      <c r="N20" s="1133"/>
      <c r="O20" s="1134"/>
      <c r="P20" s="1131"/>
      <c r="Q20" s="1131"/>
      <c r="R20" s="1131"/>
      <c r="S20" s="1131"/>
      <c r="T20" s="178"/>
      <c r="U20" s="1135"/>
      <c r="V20" s="169" t="str">
        <f t="shared" ref="V20:AA20" si="29">IF(O20="","",CEILING(O20*1.03,1))</f>
        <v/>
      </c>
      <c r="W20" s="1135" t="str">
        <f t="shared" si="29"/>
        <v/>
      </c>
      <c r="X20" s="1135" t="str">
        <f t="shared" si="29"/>
        <v/>
      </c>
      <c r="Y20" s="1135" t="str">
        <f t="shared" si="29"/>
        <v/>
      </c>
      <c r="Z20" s="1135" t="str">
        <f t="shared" si="29"/>
        <v/>
      </c>
      <c r="AA20" s="168" t="str">
        <f t="shared" si="29"/>
        <v/>
      </c>
      <c r="AB20" s="1"/>
      <c r="AC20" s="1"/>
      <c r="AD20" s="1"/>
      <c r="AE20" s="1"/>
      <c r="AF20" s="1"/>
      <c r="AG20" s="1"/>
      <c r="AH20" s="1"/>
    </row>
    <row r="21" spans="1:34" s="577" customFormat="1" x14ac:dyDescent="0.2">
      <c r="A21" s="175" t="s">
        <v>1467</v>
      </c>
      <c r="B21" s="59" t="s">
        <v>3418</v>
      </c>
      <c r="C21" s="59" t="s">
        <v>3419</v>
      </c>
      <c r="D21" s="602" t="str">
        <f>VLOOKUP(C21,'Items in Tally'!$A$2:$D$4982,2,FALSE)</f>
        <v> </v>
      </c>
      <c r="E21" s="332"/>
      <c r="F21" s="78"/>
      <c r="G21" s="1154">
        <v>155</v>
      </c>
      <c r="H21" s="9" t="str">
        <f t="shared" ref="H21:M21" si="30">IF(O21="","",O21/$G21-1)</f>
        <v/>
      </c>
      <c r="I21" s="9" t="str">
        <f t="shared" si="30"/>
        <v/>
      </c>
      <c r="J21" s="9">
        <f t="shared" si="30"/>
        <v>0.19354838709677424</v>
      </c>
      <c r="K21" s="9" t="str">
        <f t="shared" si="30"/>
        <v/>
      </c>
      <c r="L21" s="9" t="str">
        <f t="shared" si="30"/>
        <v/>
      </c>
      <c r="M21" s="9" t="str">
        <f t="shared" si="30"/>
        <v/>
      </c>
      <c r="N21" s="1130"/>
      <c r="O21" s="1134"/>
      <c r="P21" s="1131"/>
      <c r="Q21" s="1131">
        <v>185</v>
      </c>
      <c r="R21" s="1131"/>
      <c r="S21" s="1131"/>
      <c r="T21" s="178"/>
      <c r="U21" s="1131"/>
      <c r="V21" s="1134" t="str">
        <f t="shared" ref="V21:AA21" si="31">IF(O21="","",CEILING(O21*1.03,1))</f>
        <v/>
      </c>
      <c r="W21" s="1131" t="str">
        <f t="shared" si="31"/>
        <v/>
      </c>
      <c r="X21" s="1131">
        <f t="shared" si="31"/>
        <v>191</v>
      </c>
      <c r="Y21" s="1131" t="str">
        <f t="shared" si="31"/>
        <v/>
      </c>
      <c r="Z21" s="1131" t="str">
        <f t="shared" si="31"/>
        <v/>
      </c>
      <c r="AA21" s="178" t="str">
        <f t="shared" si="31"/>
        <v/>
      </c>
      <c r="AB21" s="8"/>
      <c r="AC21" s="8"/>
      <c r="AD21" s="8"/>
      <c r="AE21" s="8"/>
      <c r="AF21" s="8"/>
      <c r="AG21" s="8"/>
      <c r="AH21" s="8"/>
    </row>
    <row r="22" spans="1:34" x14ac:dyDescent="0.2">
      <c r="A22" s="319" t="s">
        <v>1467</v>
      </c>
      <c r="B22" s="576" t="s">
        <v>3420</v>
      </c>
      <c r="C22" s="576"/>
      <c r="D22" s="602" t="e">
        <f>VLOOKUP(C22,'Items in Tally'!$A$2:$D$4982,2,FALSE)</f>
        <v>#N/A</v>
      </c>
      <c r="E22" s="528">
        <v>43696</v>
      </c>
      <c r="F22" s="482">
        <v>15</v>
      </c>
      <c r="G22" s="328">
        <v>160</v>
      </c>
      <c r="H22" s="6" t="str">
        <f t="shared" ref="H22:M22" si="32">IF(O22="","",O22/$G22-1)</f>
        <v/>
      </c>
      <c r="I22" s="6" t="str">
        <f t="shared" si="32"/>
        <v/>
      </c>
      <c r="J22" s="6" t="str">
        <f t="shared" si="32"/>
        <v/>
      </c>
      <c r="K22" s="6" t="str">
        <f t="shared" si="32"/>
        <v/>
      </c>
      <c r="L22" s="6" t="str">
        <f t="shared" si="32"/>
        <v/>
      </c>
      <c r="M22" s="6" t="str">
        <f t="shared" si="32"/>
        <v/>
      </c>
      <c r="N22" s="1150"/>
      <c r="O22" s="502"/>
      <c r="P22" s="503"/>
      <c r="Q22" s="503"/>
      <c r="R22" s="503"/>
      <c r="S22" s="503"/>
      <c r="T22" s="531"/>
      <c r="U22" s="1148"/>
      <c r="V22" s="502" t="str">
        <f t="shared" ref="V22:AA22" si="33">IF(O22="","",CEILING(O22*1.03,1))</f>
        <v/>
      </c>
      <c r="W22" s="503" t="str">
        <f t="shared" si="33"/>
        <v/>
      </c>
      <c r="X22" s="503" t="str">
        <f t="shared" si="33"/>
        <v/>
      </c>
      <c r="Y22" s="503" t="str">
        <f t="shared" si="33"/>
        <v/>
      </c>
      <c r="Z22" s="503" t="str">
        <f t="shared" si="33"/>
        <v/>
      </c>
      <c r="AA22" s="531" t="str">
        <f t="shared" si="33"/>
        <v/>
      </c>
      <c r="AB22" s="5"/>
      <c r="AC22" s="5"/>
      <c r="AD22" s="5"/>
      <c r="AE22" s="5"/>
      <c r="AF22" s="5"/>
      <c r="AG22" s="5"/>
      <c r="AH22" s="5"/>
    </row>
    <row r="23" spans="1:34" x14ac:dyDescent="0.2">
      <c r="A23" s="1"/>
      <c r="B23" s="17"/>
      <c r="C23" s="17"/>
      <c r="D23" s="17"/>
      <c r="E23" s="135"/>
      <c r="F23" s="17"/>
      <c r="G23" s="75"/>
      <c r="H23" s="15"/>
      <c r="I23" s="15"/>
      <c r="J23" s="15"/>
      <c r="K23" s="15"/>
      <c r="L23" s="15"/>
      <c r="M23" s="15"/>
      <c r="N23" s="1133"/>
      <c r="O23" s="75"/>
      <c r="P23" s="75"/>
      <c r="Q23" s="75"/>
      <c r="R23" s="75"/>
      <c r="S23" s="75"/>
      <c r="T23" s="42"/>
      <c r="U23" s="1133"/>
      <c r="V23" s="1133" t="str">
        <f t="shared" ref="V23:AA23" si="34">IF(O23="","",CEILING(O23*1.02,0.5))</f>
        <v/>
      </c>
      <c r="W23" s="1133" t="str">
        <f t="shared" si="34"/>
        <v/>
      </c>
      <c r="X23" s="1133" t="str">
        <f t="shared" si="34"/>
        <v/>
      </c>
      <c r="Y23" s="1133" t="str">
        <f t="shared" si="34"/>
        <v/>
      </c>
      <c r="Z23" s="1133" t="str">
        <f t="shared" si="34"/>
        <v/>
      </c>
      <c r="AA23" s="1133" t="str">
        <f t="shared" si="34"/>
        <v/>
      </c>
      <c r="AB23" s="1"/>
      <c r="AC23" s="1"/>
      <c r="AD23" s="1"/>
      <c r="AE23" s="1"/>
      <c r="AF23" s="1"/>
      <c r="AG23" s="1"/>
      <c r="AH23" s="1"/>
    </row>
    <row r="24" spans="1:34" x14ac:dyDescent="0.2">
      <c r="A24" s="1"/>
      <c r="B24" s="17"/>
      <c r="C24" s="17"/>
      <c r="D24" s="17"/>
      <c r="E24" s="135"/>
      <c r="F24" s="17"/>
      <c r="G24" s="75"/>
      <c r="H24" s="15"/>
      <c r="I24" s="15"/>
      <c r="J24" s="15"/>
      <c r="K24" s="15"/>
      <c r="L24" s="15"/>
      <c r="M24" s="15"/>
      <c r="N24" s="1133"/>
      <c r="O24" s="75"/>
      <c r="P24" s="75"/>
      <c r="Q24" s="75"/>
      <c r="R24" s="75"/>
      <c r="S24" s="75"/>
      <c r="T24" s="42"/>
      <c r="U24" s="1133"/>
      <c r="V24" s="1133" t="str">
        <f t="shared" ref="V24:AA24" si="35">IF(O24="","",CEILING(O24*1.02,0.5))</f>
        <v/>
      </c>
      <c r="W24" s="1133" t="str">
        <f t="shared" si="35"/>
        <v/>
      </c>
      <c r="X24" s="1133" t="str">
        <f t="shared" si="35"/>
        <v/>
      </c>
      <c r="Y24" s="1133" t="str">
        <f t="shared" si="35"/>
        <v/>
      </c>
      <c r="Z24" s="1133" t="str">
        <f t="shared" si="35"/>
        <v/>
      </c>
      <c r="AA24" s="1133" t="str">
        <f t="shared" si="35"/>
        <v/>
      </c>
      <c r="AB24" s="1"/>
      <c r="AC24" s="1"/>
      <c r="AD24" s="1"/>
      <c r="AE24" s="1"/>
      <c r="AF24" s="1"/>
      <c r="AG24" s="1"/>
      <c r="AH24" s="1"/>
    </row>
    <row r="25" spans="1:34" ht="15.75" customHeight="1" x14ac:dyDescent="0.2">
      <c r="A25" s="1"/>
      <c r="B25" s="17"/>
      <c r="C25" s="17"/>
      <c r="D25" s="17"/>
      <c r="E25" s="135"/>
      <c r="F25" s="17"/>
      <c r="G25" s="75"/>
      <c r="H25" s="15"/>
      <c r="I25" s="15"/>
      <c r="J25" s="15"/>
      <c r="K25" s="15"/>
      <c r="L25" s="15"/>
      <c r="M25" s="15"/>
      <c r="N25" s="1133"/>
      <c r="O25" s="75"/>
      <c r="P25" s="75"/>
      <c r="Q25" s="75"/>
      <c r="R25" s="75"/>
      <c r="S25" s="75"/>
      <c r="T25" s="42"/>
      <c r="U25" s="1133"/>
      <c r="V25" s="1133" t="str">
        <f t="shared" ref="V25:AA25" si="36">IF(O25="","",CEILING(O25*1.02,0.5))</f>
        <v/>
      </c>
      <c r="W25" s="1133" t="str">
        <f t="shared" si="36"/>
        <v/>
      </c>
      <c r="X25" s="1133" t="str">
        <f t="shared" si="36"/>
        <v/>
      </c>
      <c r="Y25" s="1133" t="str">
        <f t="shared" si="36"/>
        <v/>
      </c>
      <c r="Z25" s="1133" t="str">
        <f t="shared" si="36"/>
        <v/>
      </c>
      <c r="AA25" s="1133" t="str">
        <f t="shared" si="36"/>
        <v/>
      </c>
      <c r="AB25" s="1"/>
      <c r="AC25" s="1"/>
      <c r="AD25" s="1"/>
      <c r="AE25" s="1"/>
      <c r="AF25" s="1"/>
      <c r="AG25" s="1"/>
      <c r="AH25" s="1"/>
    </row>
    <row r="26" spans="1:34" ht="15.75" customHeight="1" x14ac:dyDescent="0.2">
      <c r="A26" s="1"/>
      <c r="B26" s="17"/>
      <c r="C26" s="17"/>
      <c r="D26" s="17"/>
      <c r="E26" s="135"/>
      <c r="F26" s="17"/>
      <c r="G26" s="75"/>
      <c r="H26" s="15"/>
      <c r="I26" s="15"/>
      <c r="J26" s="15"/>
      <c r="K26" s="15"/>
      <c r="L26" s="15"/>
      <c r="M26" s="15"/>
      <c r="N26" s="1133"/>
      <c r="O26" s="75"/>
      <c r="P26" s="75"/>
      <c r="Q26" s="75"/>
      <c r="R26" s="75"/>
      <c r="S26" s="75"/>
      <c r="T26" s="42"/>
      <c r="U26" s="1133"/>
      <c r="V26" s="1133" t="str">
        <f t="shared" ref="V26:AA26" si="37">IF(O26="","",CEILING(O26*1.02,0.5))</f>
        <v/>
      </c>
      <c r="W26" s="1133" t="str">
        <f t="shared" si="37"/>
        <v/>
      </c>
      <c r="X26" s="1133" t="str">
        <f t="shared" si="37"/>
        <v/>
      </c>
      <c r="Y26" s="1133" t="str">
        <f t="shared" si="37"/>
        <v/>
      </c>
      <c r="Z26" s="1133" t="str">
        <f t="shared" si="37"/>
        <v/>
      </c>
      <c r="AA26" s="1133" t="str">
        <f t="shared" si="37"/>
        <v/>
      </c>
      <c r="AB26" s="1"/>
      <c r="AC26" s="1"/>
      <c r="AD26" s="1"/>
      <c r="AE26" s="1"/>
      <c r="AF26" s="1"/>
      <c r="AG26" s="1"/>
      <c r="AH26" s="1"/>
    </row>
    <row r="27" spans="1:34" ht="15.75" customHeight="1" x14ac:dyDescent="0.2">
      <c r="A27" s="1"/>
      <c r="B27" s="17"/>
      <c r="C27" s="17"/>
      <c r="D27" s="17"/>
      <c r="E27" s="135"/>
      <c r="F27" s="17"/>
      <c r="G27" s="75"/>
      <c r="H27" s="15"/>
      <c r="I27" s="15"/>
      <c r="J27" s="15"/>
      <c r="K27" s="15"/>
      <c r="L27" s="15"/>
      <c r="M27" s="15"/>
      <c r="N27" s="1133"/>
      <c r="O27" s="75"/>
      <c r="P27" s="75"/>
      <c r="Q27" s="75"/>
      <c r="R27" s="75"/>
      <c r="S27" s="75"/>
      <c r="T27" s="42"/>
      <c r="U27" s="1133"/>
      <c r="V27" s="1133" t="str">
        <f t="shared" ref="V27:AA27" si="38">IF(O27="","",CEILING(O27*1.02,0.5))</f>
        <v/>
      </c>
      <c r="W27" s="1133" t="str">
        <f t="shared" si="38"/>
        <v/>
      </c>
      <c r="X27" s="1133" t="str">
        <f t="shared" si="38"/>
        <v/>
      </c>
      <c r="Y27" s="1133" t="str">
        <f t="shared" si="38"/>
        <v/>
      </c>
      <c r="Z27" s="1133" t="str">
        <f t="shared" si="38"/>
        <v/>
      </c>
      <c r="AA27" s="1133" t="str">
        <f t="shared" si="38"/>
        <v/>
      </c>
      <c r="AB27" s="1"/>
      <c r="AC27" s="1"/>
      <c r="AD27" s="1"/>
      <c r="AE27" s="1"/>
      <c r="AF27" s="1"/>
      <c r="AG27" s="1"/>
      <c r="AH27" s="1"/>
    </row>
    <row r="28" spans="1:34" ht="15.75" customHeight="1" x14ac:dyDescent="0.2">
      <c r="A28" s="1"/>
      <c r="B28" s="17"/>
      <c r="C28" s="17"/>
      <c r="D28" s="17"/>
      <c r="E28" s="135"/>
      <c r="F28" s="17"/>
      <c r="G28" s="75"/>
      <c r="H28" s="15"/>
      <c r="I28" s="15"/>
      <c r="J28" s="15"/>
      <c r="K28" s="15"/>
      <c r="L28" s="15"/>
      <c r="M28" s="15"/>
      <c r="N28" s="1133"/>
      <c r="O28" s="75"/>
      <c r="P28" s="75"/>
      <c r="Q28" s="75"/>
      <c r="R28" s="75"/>
      <c r="S28" s="75"/>
      <c r="T28" s="42"/>
      <c r="U28" s="1133"/>
      <c r="V28" s="1133" t="str">
        <f t="shared" ref="V28:AA28" si="39">IF(O28="","",CEILING(O28*1.02,0.5))</f>
        <v/>
      </c>
      <c r="W28" s="1133" t="str">
        <f t="shared" si="39"/>
        <v/>
      </c>
      <c r="X28" s="1133" t="str">
        <f t="shared" si="39"/>
        <v/>
      </c>
      <c r="Y28" s="1133" t="str">
        <f t="shared" si="39"/>
        <v/>
      </c>
      <c r="Z28" s="1133" t="str">
        <f t="shared" si="39"/>
        <v/>
      </c>
      <c r="AA28" s="1133" t="str">
        <f t="shared" si="39"/>
        <v/>
      </c>
      <c r="AB28" s="1"/>
      <c r="AC28" s="1"/>
      <c r="AD28" s="1"/>
      <c r="AE28" s="1"/>
      <c r="AF28" s="1"/>
      <c r="AG28" s="1"/>
      <c r="AH28" s="1"/>
    </row>
    <row r="29" spans="1:34" ht="15.75" customHeight="1" x14ac:dyDescent="0.2">
      <c r="A29" s="1"/>
      <c r="B29" s="17"/>
      <c r="C29" s="17"/>
      <c r="D29" s="17"/>
      <c r="E29" s="135"/>
      <c r="F29" s="17"/>
      <c r="G29" s="75"/>
      <c r="H29" s="15"/>
      <c r="I29" s="15"/>
      <c r="J29" s="15"/>
      <c r="K29" s="15"/>
      <c r="L29" s="15"/>
      <c r="M29" s="15"/>
      <c r="N29" s="1133"/>
      <c r="O29" s="75"/>
      <c r="P29" s="75"/>
      <c r="Q29" s="75"/>
      <c r="R29" s="75"/>
      <c r="S29" s="75"/>
      <c r="T29" s="42"/>
      <c r="U29" s="1133"/>
      <c r="V29" s="1133" t="str">
        <f t="shared" ref="V29:AA29" si="40">IF(O29="","",CEILING(O29*1.02,0.5))</f>
        <v/>
      </c>
      <c r="W29" s="1133" t="str">
        <f t="shared" si="40"/>
        <v/>
      </c>
      <c r="X29" s="1133" t="str">
        <f t="shared" si="40"/>
        <v/>
      </c>
      <c r="Y29" s="1133" t="str">
        <f t="shared" si="40"/>
        <v/>
      </c>
      <c r="Z29" s="1133" t="str">
        <f t="shared" si="40"/>
        <v/>
      </c>
      <c r="AA29" s="1133" t="str">
        <f t="shared" si="40"/>
        <v/>
      </c>
      <c r="AB29" s="1"/>
      <c r="AC29" s="1"/>
      <c r="AD29" s="1"/>
      <c r="AE29" s="1"/>
      <c r="AF29" s="1"/>
      <c r="AG29" s="1"/>
      <c r="AH29" s="1"/>
    </row>
    <row r="30" spans="1:34" ht="15.75" customHeight="1" x14ac:dyDescent="0.2">
      <c r="A30" s="1"/>
      <c r="B30" s="17"/>
      <c r="C30" s="17"/>
      <c r="D30" s="17"/>
      <c r="E30" s="135"/>
      <c r="F30" s="17"/>
      <c r="G30" s="75"/>
      <c r="H30" s="15"/>
      <c r="I30" s="15"/>
      <c r="J30" s="15"/>
      <c r="K30" s="15"/>
      <c r="L30" s="15"/>
      <c r="M30" s="15"/>
      <c r="N30" s="1133"/>
      <c r="O30" s="75"/>
      <c r="P30" s="75"/>
      <c r="Q30" s="75"/>
      <c r="R30" s="75"/>
      <c r="S30" s="75"/>
      <c r="T30" s="42"/>
      <c r="U30" s="1133"/>
      <c r="V30" s="1133" t="str">
        <f t="shared" ref="V30:AA30" si="41">IF(O30="","",CEILING(O30*1.02,0.5))</f>
        <v/>
      </c>
      <c r="W30" s="1133" t="str">
        <f t="shared" si="41"/>
        <v/>
      </c>
      <c r="X30" s="1133" t="str">
        <f t="shared" si="41"/>
        <v/>
      </c>
      <c r="Y30" s="1133" t="str">
        <f t="shared" si="41"/>
        <v/>
      </c>
      <c r="Z30" s="1133" t="str">
        <f t="shared" si="41"/>
        <v/>
      </c>
      <c r="AA30" s="1133" t="str">
        <f t="shared" si="41"/>
        <v/>
      </c>
      <c r="AB30" s="1"/>
      <c r="AC30" s="1"/>
      <c r="AD30" s="1"/>
      <c r="AE30" s="1"/>
      <c r="AF30" s="1"/>
      <c r="AG30" s="1"/>
      <c r="AH30" s="1"/>
    </row>
    <row r="31" spans="1:34" ht="15.75" customHeight="1" x14ac:dyDescent="0.2">
      <c r="A31" s="1"/>
      <c r="B31" s="17"/>
      <c r="C31" s="17"/>
      <c r="D31" s="17"/>
      <c r="E31" s="17"/>
      <c r="F31" s="75"/>
      <c r="G31" s="125"/>
      <c r="H31" s="15"/>
      <c r="I31" s="15"/>
      <c r="J31" s="15"/>
      <c r="K31" s="15"/>
      <c r="L31" s="15"/>
      <c r="M31" s="15"/>
      <c r="N31" s="1133"/>
      <c r="O31" s="75"/>
      <c r="P31" s="75"/>
      <c r="Q31" s="75"/>
      <c r="R31" s="75"/>
      <c r="S31" s="75"/>
      <c r="T31" s="42"/>
      <c r="U31" s="1133"/>
      <c r="V31" s="1133" t="str">
        <f t="shared" ref="V31:AA31" si="42">IF(O31="","",CEILING(O31*1.02,0.5))</f>
        <v/>
      </c>
      <c r="W31" s="1133" t="str">
        <f t="shared" si="42"/>
        <v/>
      </c>
      <c r="X31" s="1133" t="str">
        <f t="shared" si="42"/>
        <v/>
      </c>
      <c r="Y31" s="1133" t="str">
        <f t="shared" si="42"/>
        <v/>
      </c>
      <c r="Z31" s="1133" t="str">
        <f t="shared" si="42"/>
        <v/>
      </c>
      <c r="AA31" s="1133" t="str">
        <f t="shared" si="42"/>
        <v/>
      </c>
      <c r="AB31" s="1"/>
      <c r="AC31" s="1"/>
      <c r="AD31" s="1"/>
      <c r="AE31" s="1"/>
      <c r="AF31" s="1"/>
      <c r="AG31" s="1"/>
      <c r="AH31" s="1"/>
    </row>
    <row r="32" spans="1:34" ht="15.75" customHeight="1" x14ac:dyDescent="0.2">
      <c r="A32" s="1"/>
      <c r="B32" s="17"/>
      <c r="C32" s="17"/>
      <c r="D32" s="17"/>
      <c r="E32" s="17"/>
      <c r="F32" s="17"/>
      <c r="G32" s="75"/>
      <c r="H32" s="15"/>
      <c r="I32" s="15"/>
      <c r="J32" s="15"/>
      <c r="K32" s="15"/>
      <c r="L32" s="15"/>
      <c r="M32" s="15"/>
      <c r="N32" s="1133"/>
      <c r="O32" s="75"/>
      <c r="P32" s="75"/>
      <c r="Q32" s="75"/>
      <c r="R32" s="75"/>
      <c r="S32" s="75"/>
      <c r="T32" s="42"/>
      <c r="U32" s="1133"/>
      <c r="V32" s="1133" t="str">
        <f t="shared" ref="V32:AA32" si="43">IF(O32="","",CEILING(O32*1.02,0.5))</f>
        <v/>
      </c>
      <c r="W32" s="1133" t="str">
        <f t="shared" si="43"/>
        <v/>
      </c>
      <c r="X32" s="1133" t="str">
        <f t="shared" si="43"/>
        <v/>
      </c>
      <c r="Y32" s="1133" t="str">
        <f t="shared" si="43"/>
        <v/>
      </c>
      <c r="Z32" s="1133" t="str">
        <f t="shared" si="43"/>
        <v/>
      </c>
      <c r="AA32" s="1133" t="str">
        <f t="shared" si="43"/>
        <v/>
      </c>
      <c r="AB32" s="1"/>
      <c r="AC32" s="1"/>
      <c r="AD32" s="1"/>
      <c r="AE32" s="1"/>
      <c r="AF32" s="1"/>
      <c r="AG32" s="1"/>
      <c r="AH32" s="1"/>
    </row>
    <row r="33" spans="1:34" ht="15.75" customHeight="1" x14ac:dyDescent="0.2">
      <c r="A33" s="1"/>
      <c r="B33" s="17"/>
      <c r="C33" s="17"/>
      <c r="D33" s="17"/>
      <c r="E33" s="17"/>
      <c r="F33" s="17"/>
      <c r="G33" s="75"/>
      <c r="H33" s="15"/>
      <c r="I33" s="15"/>
      <c r="J33" s="15"/>
      <c r="K33" s="15"/>
      <c r="L33" s="15"/>
      <c r="M33" s="15"/>
      <c r="N33" s="1133"/>
      <c r="O33" s="75"/>
      <c r="P33" s="75"/>
      <c r="Q33" s="75"/>
      <c r="R33" s="75"/>
      <c r="S33" s="75"/>
      <c r="T33" s="42"/>
      <c r="U33" s="1133"/>
      <c r="V33" s="1133" t="str">
        <f t="shared" ref="V33:AA33" si="44">IF(O33="","",CEILING(O33*1.02,0.5))</f>
        <v/>
      </c>
      <c r="W33" s="1133" t="str">
        <f t="shared" si="44"/>
        <v/>
      </c>
      <c r="X33" s="1133" t="str">
        <f t="shared" si="44"/>
        <v/>
      </c>
      <c r="Y33" s="1133" t="str">
        <f t="shared" si="44"/>
        <v/>
      </c>
      <c r="Z33" s="1133" t="str">
        <f t="shared" si="44"/>
        <v/>
      </c>
      <c r="AA33" s="1133" t="str">
        <f t="shared" si="44"/>
        <v/>
      </c>
      <c r="AB33" s="1"/>
      <c r="AC33" s="1"/>
      <c r="AD33" s="1"/>
      <c r="AE33" s="1"/>
      <c r="AF33" s="1"/>
      <c r="AG33" s="1"/>
      <c r="AH33" s="1"/>
    </row>
    <row r="34" spans="1:34" ht="15.75" customHeight="1" x14ac:dyDescent="0.2">
      <c r="A34" s="1"/>
      <c r="B34" s="17"/>
      <c r="C34" s="17"/>
      <c r="D34" s="17"/>
      <c r="E34" s="17"/>
      <c r="F34" s="17"/>
      <c r="G34" s="75"/>
      <c r="H34" s="15"/>
      <c r="I34" s="15"/>
      <c r="J34" s="15"/>
      <c r="K34" s="15"/>
      <c r="L34" s="15"/>
      <c r="M34" s="15"/>
      <c r="N34" s="1133"/>
      <c r="O34" s="75"/>
      <c r="P34" s="75"/>
      <c r="Q34" s="75"/>
      <c r="R34" s="75"/>
      <c r="S34" s="75"/>
      <c r="T34" s="42"/>
      <c r="U34" s="1133"/>
      <c r="V34" s="1133" t="str">
        <f t="shared" ref="V34:AA34" si="45">IF(O34="","",CEILING(O34*1.02,0.5))</f>
        <v/>
      </c>
      <c r="W34" s="1133" t="str">
        <f t="shared" si="45"/>
        <v/>
      </c>
      <c r="X34" s="1133" t="str">
        <f t="shared" si="45"/>
        <v/>
      </c>
      <c r="Y34" s="1133" t="str">
        <f t="shared" si="45"/>
        <v/>
      </c>
      <c r="Z34" s="1133" t="str">
        <f t="shared" si="45"/>
        <v/>
      </c>
      <c r="AA34" s="1133" t="str">
        <f t="shared" si="45"/>
        <v/>
      </c>
      <c r="AB34" s="1"/>
      <c r="AC34" s="1"/>
      <c r="AD34" s="1"/>
      <c r="AE34" s="1"/>
      <c r="AF34" s="1"/>
      <c r="AG34" s="1"/>
      <c r="AH34" s="1"/>
    </row>
    <row r="35" spans="1:34" ht="15.75" customHeight="1" x14ac:dyDescent="0.2">
      <c r="A35" s="1"/>
      <c r="B35" s="17"/>
      <c r="C35" s="17"/>
      <c r="D35" s="17"/>
      <c r="E35" s="17"/>
      <c r="F35" s="17"/>
      <c r="G35" s="75"/>
      <c r="H35" s="15"/>
      <c r="I35" s="15"/>
      <c r="J35" s="15"/>
      <c r="K35" s="15"/>
      <c r="L35" s="15"/>
      <c r="M35" s="15"/>
      <c r="N35" s="1133"/>
      <c r="O35" s="75"/>
      <c r="P35" s="75"/>
      <c r="Q35" s="75"/>
      <c r="R35" s="75"/>
      <c r="S35" s="75"/>
      <c r="T35" s="42"/>
      <c r="U35" s="1133"/>
      <c r="V35" s="1133" t="str">
        <f t="shared" ref="V35:AA35" si="46">IF(O35="","",CEILING(O35*1.02,0.5))</f>
        <v/>
      </c>
      <c r="W35" s="1133" t="str">
        <f t="shared" si="46"/>
        <v/>
      </c>
      <c r="X35" s="1133" t="str">
        <f t="shared" si="46"/>
        <v/>
      </c>
      <c r="Y35" s="1133" t="str">
        <f t="shared" si="46"/>
        <v/>
      </c>
      <c r="Z35" s="1133" t="str">
        <f t="shared" si="46"/>
        <v/>
      </c>
      <c r="AA35" s="1133" t="str">
        <f t="shared" si="46"/>
        <v/>
      </c>
      <c r="AB35" s="1"/>
      <c r="AC35" s="1"/>
      <c r="AD35" s="1"/>
      <c r="AE35" s="1"/>
      <c r="AF35" s="1"/>
      <c r="AG35" s="1"/>
      <c r="AH35" s="1"/>
    </row>
    <row r="36" spans="1:34" ht="15.75" customHeight="1" x14ac:dyDescent="0.2">
      <c r="A36" s="1"/>
      <c r="B36" s="17"/>
      <c r="C36" s="17"/>
      <c r="D36" s="17"/>
      <c r="E36" s="17"/>
      <c r="F36" s="17"/>
      <c r="G36" s="75"/>
      <c r="H36" s="15"/>
      <c r="I36" s="15"/>
      <c r="J36" s="15"/>
      <c r="K36" s="15"/>
      <c r="L36" s="15"/>
      <c r="M36" s="15"/>
      <c r="N36" s="1133"/>
      <c r="O36" s="75"/>
      <c r="P36" s="75"/>
      <c r="Q36" s="75"/>
      <c r="R36" s="75"/>
      <c r="S36" s="75"/>
      <c r="T36" s="42"/>
      <c r="U36" s="1133"/>
      <c r="V36" s="1133" t="str">
        <f t="shared" ref="V36:AA36" si="47">IF(O36="","",CEILING(O36*1.02,0.5))</f>
        <v/>
      </c>
      <c r="W36" s="1133" t="str">
        <f t="shared" si="47"/>
        <v/>
      </c>
      <c r="X36" s="1133" t="str">
        <f t="shared" si="47"/>
        <v/>
      </c>
      <c r="Y36" s="1133" t="str">
        <f t="shared" si="47"/>
        <v/>
      </c>
      <c r="Z36" s="1133" t="str">
        <f t="shared" si="47"/>
        <v/>
      </c>
      <c r="AA36" s="1133" t="str">
        <f t="shared" si="47"/>
        <v/>
      </c>
      <c r="AB36" s="1"/>
      <c r="AC36" s="1"/>
      <c r="AD36" s="1"/>
      <c r="AE36" s="1"/>
      <c r="AF36" s="1"/>
      <c r="AG36" s="1"/>
      <c r="AH36" s="1"/>
    </row>
    <row r="37" spans="1:34" ht="15.75" customHeight="1" x14ac:dyDescent="0.2">
      <c r="A37" s="1"/>
      <c r="B37" s="17"/>
      <c r="C37" s="17"/>
      <c r="D37" s="17"/>
      <c r="E37" s="17"/>
      <c r="F37" s="17"/>
      <c r="G37" s="75"/>
      <c r="H37" s="15"/>
      <c r="I37" s="15"/>
      <c r="J37" s="15"/>
      <c r="K37" s="15"/>
      <c r="L37" s="15"/>
      <c r="M37" s="15"/>
      <c r="N37" s="1133"/>
      <c r="O37" s="75"/>
      <c r="P37" s="75"/>
      <c r="Q37" s="75"/>
      <c r="R37" s="75"/>
      <c r="S37" s="75"/>
      <c r="T37" s="42"/>
      <c r="U37" s="1133"/>
      <c r="V37" s="1133" t="str">
        <f t="shared" ref="V37:AA37" si="48">IF(O37="","",CEILING(O37*1.02,0.5))</f>
        <v/>
      </c>
      <c r="W37" s="1133" t="str">
        <f t="shared" si="48"/>
        <v/>
      </c>
      <c r="X37" s="1133" t="str">
        <f t="shared" si="48"/>
        <v/>
      </c>
      <c r="Y37" s="1133" t="str">
        <f t="shared" si="48"/>
        <v/>
      </c>
      <c r="Z37" s="1133" t="str">
        <f t="shared" si="48"/>
        <v/>
      </c>
      <c r="AA37" s="1133" t="str">
        <f t="shared" si="48"/>
        <v/>
      </c>
      <c r="AB37" s="1"/>
      <c r="AC37" s="1"/>
      <c r="AD37" s="1"/>
      <c r="AE37" s="1"/>
      <c r="AF37" s="1"/>
      <c r="AG37" s="1"/>
      <c r="AH37" s="1"/>
    </row>
    <row r="38" spans="1:34" ht="15.75" customHeight="1" x14ac:dyDescent="0.2">
      <c r="A38" s="1"/>
      <c r="B38" s="17"/>
      <c r="C38" s="17"/>
      <c r="D38" s="17"/>
      <c r="E38" s="17"/>
      <c r="F38" s="17"/>
      <c r="G38" s="75"/>
      <c r="H38" s="15"/>
      <c r="I38" s="15"/>
      <c r="J38" s="15"/>
      <c r="K38" s="15"/>
      <c r="L38" s="15"/>
      <c r="M38" s="15"/>
      <c r="N38" s="1133"/>
      <c r="O38" s="75"/>
      <c r="P38" s="75"/>
      <c r="Q38" s="75"/>
      <c r="R38" s="75"/>
      <c r="S38" s="75"/>
      <c r="T38" s="42"/>
      <c r="U38" s="1133"/>
      <c r="V38" s="1133" t="str">
        <f t="shared" ref="V38:AA38" si="49">IF(O38="","",CEILING(O38*1.02,0.5))</f>
        <v/>
      </c>
      <c r="W38" s="1133" t="str">
        <f t="shared" si="49"/>
        <v/>
      </c>
      <c r="X38" s="1133" t="str">
        <f t="shared" si="49"/>
        <v/>
      </c>
      <c r="Y38" s="1133" t="str">
        <f t="shared" si="49"/>
        <v/>
      </c>
      <c r="Z38" s="1133" t="str">
        <f t="shared" si="49"/>
        <v/>
      </c>
      <c r="AA38" s="1133" t="str">
        <f t="shared" si="49"/>
        <v/>
      </c>
      <c r="AB38" s="1"/>
      <c r="AC38" s="1"/>
      <c r="AD38" s="1"/>
      <c r="AE38" s="1"/>
      <c r="AF38" s="1"/>
      <c r="AG38" s="1"/>
      <c r="AH38" s="1"/>
    </row>
    <row r="39" spans="1:34" ht="15.75" customHeight="1" x14ac:dyDescent="0.2">
      <c r="A39" s="1"/>
      <c r="B39" s="17"/>
      <c r="C39" s="17"/>
      <c r="D39" s="17"/>
      <c r="E39" s="17"/>
      <c r="F39" s="17"/>
      <c r="G39" s="75"/>
      <c r="H39" s="15"/>
      <c r="I39" s="15"/>
      <c r="J39" s="15"/>
      <c r="K39" s="15"/>
      <c r="L39" s="15"/>
      <c r="M39" s="15"/>
      <c r="N39" s="1133"/>
      <c r="O39" s="75"/>
      <c r="P39" s="75"/>
      <c r="Q39" s="75"/>
      <c r="R39" s="75"/>
      <c r="S39" s="75"/>
      <c r="T39" s="42"/>
      <c r="U39" s="1133"/>
      <c r="V39" s="1133" t="str">
        <f t="shared" ref="V39:AA39" si="50">IF(O39="","",CEILING(O39*1.02,0.5))</f>
        <v/>
      </c>
      <c r="W39" s="1133" t="str">
        <f t="shared" si="50"/>
        <v/>
      </c>
      <c r="X39" s="1133" t="str">
        <f t="shared" si="50"/>
        <v/>
      </c>
      <c r="Y39" s="1133" t="str">
        <f t="shared" si="50"/>
        <v/>
      </c>
      <c r="Z39" s="1133" t="str">
        <f t="shared" si="50"/>
        <v/>
      </c>
      <c r="AA39" s="1133" t="str">
        <f t="shared" si="50"/>
        <v/>
      </c>
      <c r="AB39" s="1"/>
      <c r="AC39" s="1"/>
      <c r="AD39" s="1"/>
      <c r="AE39" s="1"/>
      <c r="AF39" s="1"/>
      <c r="AG39" s="1"/>
      <c r="AH39" s="1"/>
    </row>
    <row r="40" spans="1:34" ht="15.75" customHeight="1" x14ac:dyDescent="0.2">
      <c r="A40" s="1"/>
      <c r="B40" s="17"/>
      <c r="C40" s="17"/>
      <c r="D40" s="17"/>
      <c r="E40" s="17"/>
      <c r="F40" s="17"/>
      <c r="G40" s="75"/>
      <c r="H40" s="15"/>
      <c r="I40" s="15"/>
      <c r="J40" s="15"/>
      <c r="K40" s="15"/>
      <c r="L40" s="15"/>
      <c r="M40" s="15"/>
      <c r="N40" s="1133"/>
      <c r="O40" s="75"/>
      <c r="P40" s="75"/>
      <c r="Q40" s="75"/>
      <c r="R40" s="75"/>
      <c r="S40" s="75"/>
      <c r="T40" s="42"/>
      <c r="U40" s="1133"/>
      <c r="V40" s="1133" t="str">
        <f t="shared" ref="V40:AA40" si="51">IF(O40="","",CEILING(O40*1.02,0.5))</f>
        <v/>
      </c>
      <c r="W40" s="1133" t="str">
        <f t="shared" si="51"/>
        <v/>
      </c>
      <c r="X40" s="1133" t="str">
        <f t="shared" si="51"/>
        <v/>
      </c>
      <c r="Y40" s="1133" t="str">
        <f t="shared" si="51"/>
        <v/>
      </c>
      <c r="Z40" s="1133" t="str">
        <f t="shared" si="51"/>
        <v/>
      </c>
      <c r="AA40" s="1133" t="str">
        <f t="shared" si="51"/>
        <v/>
      </c>
      <c r="AB40" s="1"/>
      <c r="AC40" s="1"/>
      <c r="AD40" s="1"/>
      <c r="AE40" s="1"/>
      <c r="AF40" s="1"/>
      <c r="AG40" s="1"/>
      <c r="AH40" s="1"/>
    </row>
    <row r="41" spans="1:34" ht="15.75" customHeight="1" x14ac:dyDescent="0.2">
      <c r="A41" s="1"/>
      <c r="B41" s="17"/>
      <c r="C41" s="17"/>
      <c r="D41" s="17"/>
      <c r="E41" s="17"/>
      <c r="F41" s="17"/>
      <c r="G41" s="75"/>
      <c r="H41" s="15"/>
      <c r="I41" s="15"/>
      <c r="J41" s="15"/>
      <c r="K41" s="15"/>
      <c r="L41" s="15"/>
      <c r="M41" s="15"/>
      <c r="N41" s="1133"/>
      <c r="O41" s="75"/>
      <c r="P41" s="75"/>
      <c r="Q41" s="75"/>
      <c r="R41" s="75"/>
      <c r="S41" s="75"/>
      <c r="T41" s="42"/>
      <c r="U41" s="1133"/>
      <c r="V41" s="1133" t="str">
        <f t="shared" ref="V41:AA41" si="52">IF(O41="","",CEILING(O41*1.02,0.5))</f>
        <v/>
      </c>
      <c r="W41" s="1133" t="str">
        <f t="shared" si="52"/>
        <v/>
      </c>
      <c r="X41" s="1133" t="str">
        <f t="shared" si="52"/>
        <v/>
      </c>
      <c r="Y41" s="1133" t="str">
        <f t="shared" si="52"/>
        <v/>
      </c>
      <c r="Z41" s="1133" t="str">
        <f t="shared" si="52"/>
        <v/>
      </c>
      <c r="AA41" s="1133" t="str">
        <f t="shared" si="52"/>
        <v/>
      </c>
      <c r="AB41" s="1"/>
      <c r="AC41" s="1"/>
      <c r="AD41" s="1"/>
      <c r="AE41" s="1"/>
      <c r="AF41" s="1"/>
      <c r="AG41" s="1"/>
      <c r="AH41" s="1"/>
    </row>
    <row r="42" spans="1:34" ht="15.75" customHeight="1" x14ac:dyDescent="0.2">
      <c r="A42" s="1"/>
      <c r="B42" s="17"/>
      <c r="C42" s="17"/>
      <c r="D42" s="17"/>
      <c r="E42" s="17"/>
      <c r="F42" s="17"/>
      <c r="G42" s="75"/>
      <c r="H42" s="15"/>
      <c r="I42" s="15"/>
      <c r="J42" s="15"/>
      <c r="K42" s="15"/>
      <c r="L42" s="15"/>
      <c r="M42" s="15"/>
      <c r="N42" s="1133"/>
      <c r="O42" s="75"/>
      <c r="P42" s="75"/>
      <c r="Q42" s="75"/>
      <c r="R42" s="75"/>
      <c r="S42" s="75"/>
      <c r="T42" s="42"/>
      <c r="U42" s="1133"/>
      <c r="V42" s="1133" t="str">
        <f t="shared" ref="V42:AA42" si="53">IF(O42="","",CEILING(O42*1.02,0.5))</f>
        <v/>
      </c>
      <c r="W42" s="1133" t="str">
        <f t="shared" si="53"/>
        <v/>
      </c>
      <c r="X42" s="1133" t="str">
        <f t="shared" si="53"/>
        <v/>
      </c>
      <c r="Y42" s="1133" t="str">
        <f t="shared" si="53"/>
        <v/>
      </c>
      <c r="Z42" s="1133" t="str">
        <f t="shared" si="53"/>
        <v/>
      </c>
      <c r="AA42" s="1133" t="str">
        <f t="shared" si="53"/>
        <v/>
      </c>
      <c r="AB42" s="1"/>
      <c r="AC42" s="1"/>
      <c r="AD42" s="1"/>
      <c r="AE42" s="1"/>
      <c r="AF42" s="1"/>
      <c r="AG42" s="1"/>
      <c r="AH42" s="1"/>
    </row>
    <row r="43" spans="1:34" ht="15.75" customHeight="1" x14ac:dyDescent="0.2">
      <c r="A43" s="1"/>
      <c r="B43" s="17"/>
      <c r="C43" s="17"/>
      <c r="D43" s="17"/>
      <c r="E43" s="17"/>
      <c r="F43" s="17"/>
      <c r="G43" s="75"/>
      <c r="H43" s="15"/>
      <c r="I43" s="15"/>
      <c r="J43" s="15"/>
      <c r="K43" s="15"/>
      <c r="L43" s="15"/>
      <c r="M43" s="15"/>
      <c r="N43" s="1133"/>
      <c r="O43" s="75"/>
      <c r="P43" s="75"/>
      <c r="Q43" s="75"/>
      <c r="R43" s="75"/>
      <c r="S43" s="75"/>
      <c r="T43" s="42"/>
      <c r="U43" s="1133"/>
      <c r="V43" s="1133" t="str">
        <f t="shared" ref="V43:AA43" si="54">IF(O43="","",CEILING(O43*1.02,0.5))</f>
        <v/>
      </c>
      <c r="W43" s="1133" t="str">
        <f t="shared" si="54"/>
        <v/>
      </c>
      <c r="X43" s="1133" t="str">
        <f t="shared" si="54"/>
        <v/>
      </c>
      <c r="Y43" s="1133" t="str">
        <f t="shared" si="54"/>
        <v/>
      </c>
      <c r="Z43" s="1133" t="str">
        <f t="shared" si="54"/>
        <v/>
      </c>
      <c r="AA43" s="1133" t="str">
        <f t="shared" si="54"/>
        <v/>
      </c>
      <c r="AB43" s="1"/>
      <c r="AC43" s="1"/>
      <c r="AD43" s="1"/>
      <c r="AE43" s="1"/>
      <c r="AF43" s="1"/>
      <c r="AG43" s="1"/>
      <c r="AH43" s="1"/>
    </row>
    <row r="44" spans="1:34" ht="15.75" customHeight="1" x14ac:dyDescent="0.2">
      <c r="A44" s="1"/>
      <c r="B44" s="17"/>
      <c r="C44" s="17"/>
      <c r="D44" s="17"/>
      <c r="E44" s="17"/>
      <c r="F44" s="17"/>
      <c r="G44" s="75"/>
      <c r="H44" s="15"/>
      <c r="I44" s="15"/>
      <c r="J44" s="15"/>
      <c r="K44" s="15"/>
      <c r="L44" s="15"/>
      <c r="M44" s="15"/>
      <c r="N44" s="1133"/>
      <c r="O44" s="75"/>
      <c r="P44" s="75"/>
      <c r="Q44" s="75"/>
      <c r="R44" s="75"/>
      <c r="S44" s="75"/>
      <c r="T44" s="42"/>
      <c r="U44" s="1133"/>
      <c r="V44" s="1133" t="str">
        <f t="shared" ref="V44:AA44" si="55">IF(O44="","",CEILING(O44*1.02,0.5))</f>
        <v/>
      </c>
      <c r="W44" s="1133" t="str">
        <f t="shared" si="55"/>
        <v/>
      </c>
      <c r="X44" s="1133" t="str">
        <f t="shared" si="55"/>
        <v/>
      </c>
      <c r="Y44" s="1133" t="str">
        <f t="shared" si="55"/>
        <v/>
      </c>
      <c r="Z44" s="1133" t="str">
        <f t="shared" si="55"/>
        <v/>
      </c>
      <c r="AA44" s="1133" t="str">
        <f t="shared" si="55"/>
        <v/>
      </c>
      <c r="AB44" s="1"/>
      <c r="AC44" s="1"/>
      <c r="AD44" s="1"/>
      <c r="AE44" s="1"/>
      <c r="AF44" s="1"/>
      <c r="AG44" s="1"/>
      <c r="AH44" s="1"/>
    </row>
    <row r="45" spans="1:34" ht="15.75" customHeight="1" x14ac:dyDescent="0.2">
      <c r="A45" s="1"/>
      <c r="B45" s="17"/>
      <c r="C45" s="17"/>
      <c r="D45" s="17"/>
      <c r="E45" s="17"/>
      <c r="F45" s="17"/>
      <c r="G45" s="75"/>
      <c r="H45" s="15"/>
      <c r="I45" s="15"/>
      <c r="J45" s="15"/>
      <c r="K45" s="15"/>
      <c r="L45" s="15"/>
      <c r="M45" s="15"/>
      <c r="N45" s="1133"/>
      <c r="O45" s="75"/>
      <c r="P45" s="75"/>
      <c r="Q45" s="75"/>
      <c r="R45" s="75"/>
      <c r="S45" s="75"/>
      <c r="T45" s="42"/>
      <c r="U45" s="1133"/>
      <c r="V45" s="1133" t="str">
        <f t="shared" ref="V45:AA45" si="56">IF(O45="","",CEILING(O45*1.02,0.5))</f>
        <v/>
      </c>
      <c r="W45" s="1133" t="str">
        <f t="shared" si="56"/>
        <v/>
      </c>
      <c r="X45" s="1133" t="str">
        <f t="shared" si="56"/>
        <v/>
      </c>
      <c r="Y45" s="1133" t="str">
        <f t="shared" si="56"/>
        <v/>
      </c>
      <c r="Z45" s="1133" t="str">
        <f t="shared" si="56"/>
        <v/>
      </c>
      <c r="AA45" s="1133" t="str">
        <f t="shared" si="56"/>
        <v/>
      </c>
      <c r="AB45" s="1"/>
      <c r="AC45" s="1"/>
      <c r="AD45" s="1"/>
      <c r="AE45" s="1"/>
      <c r="AF45" s="1"/>
      <c r="AG45" s="1"/>
      <c r="AH45" s="1"/>
    </row>
    <row r="46" spans="1:34" ht="15.75" customHeight="1" x14ac:dyDescent="0.2">
      <c r="A46" s="1"/>
      <c r="B46" s="17"/>
      <c r="C46" s="17"/>
      <c r="D46" s="17"/>
      <c r="E46" s="17"/>
      <c r="F46" s="17"/>
      <c r="G46" s="75"/>
      <c r="H46" s="15"/>
      <c r="I46" s="15"/>
      <c r="J46" s="15"/>
      <c r="K46" s="15"/>
      <c r="L46" s="15"/>
      <c r="M46" s="15"/>
      <c r="N46" s="1133"/>
      <c r="O46" s="75"/>
      <c r="P46" s="75"/>
      <c r="Q46" s="75"/>
      <c r="R46" s="75"/>
      <c r="S46" s="75"/>
      <c r="T46" s="42"/>
      <c r="U46" s="1133"/>
      <c r="V46" s="1133" t="str">
        <f t="shared" ref="V46:AA46" si="57">IF(O46="","",CEILING(O46*1.02,0.5))</f>
        <v/>
      </c>
      <c r="W46" s="1133" t="str">
        <f t="shared" si="57"/>
        <v/>
      </c>
      <c r="X46" s="1133" t="str">
        <f t="shared" si="57"/>
        <v/>
      </c>
      <c r="Y46" s="1133" t="str">
        <f t="shared" si="57"/>
        <v/>
      </c>
      <c r="Z46" s="1133" t="str">
        <f t="shared" si="57"/>
        <v/>
      </c>
      <c r="AA46" s="1133" t="str">
        <f t="shared" si="57"/>
        <v/>
      </c>
      <c r="AB46" s="1"/>
      <c r="AC46" s="1"/>
      <c r="AD46" s="1"/>
      <c r="AE46" s="1"/>
      <c r="AF46" s="1"/>
      <c r="AG46" s="1"/>
      <c r="AH46" s="1"/>
    </row>
    <row r="47" spans="1:34" ht="15.75" customHeight="1" x14ac:dyDescent="0.2">
      <c r="A47" s="1"/>
      <c r="B47" s="17"/>
      <c r="C47" s="17"/>
      <c r="D47" s="17"/>
      <c r="E47" s="17"/>
      <c r="F47" s="17"/>
      <c r="G47" s="75"/>
      <c r="H47" s="15"/>
      <c r="I47" s="15"/>
      <c r="J47" s="15"/>
      <c r="K47" s="15"/>
      <c r="L47" s="15"/>
      <c r="M47" s="15"/>
      <c r="N47" s="1133"/>
      <c r="O47" s="75"/>
      <c r="P47" s="75"/>
      <c r="Q47" s="75"/>
      <c r="R47" s="75"/>
      <c r="S47" s="75"/>
      <c r="T47" s="42"/>
      <c r="U47" s="1133"/>
      <c r="V47" s="1133" t="str">
        <f t="shared" ref="V47:AA47" si="58">IF(O47="","",CEILING(O47*1.02,0.5))</f>
        <v/>
      </c>
      <c r="W47" s="1133" t="str">
        <f t="shared" si="58"/>
        <v/>
      </c>
      <c r="X47" s="1133" t="str">
        <f t="shared" si="58"/>
        <v/>
      </c>
      <c r="Y47" s="1133" t="str">
        <f t="shared" si="58"/>
        <v/>
      </c>
      <c r="Z47" s="1133" t="str">
        <f t="shared" si="58"/>
        <v/>
      </c>
      <c r="AA47" s="1133" t="str">
        <f t="shared" si="58"/>
        <v/>
      </c>
      <c r="AB47" s="1"/>
      <c r="AC47" s="1"/>
      <c r="AD47" s="1"/>
      <c r="AE47" s="1"/>
      <c r="AF47" s="1"/>
      <c r="AG47" s="1"/>
      <c r="AH47" s="1"/>
    </row>
    <row r="48" spans="1:34" ht="15.75" customHeight="1" x14ac:dyDescent="0.2">
      <c r="A48" s="1"/>
      <c r="B48" s="17"/>
      <c r="C48" s="17"/>
      <c r="D48" s="17"/>
      <c r="E48" s="17"/>
      <c r="F48" s="75"/>
      <c r="G48" s="125"/>
      <c r="H48" s="15"/>
      <c r="I48" s="15"/>
      <c r="J48" s="15"/>
      <c r="K48" s="15"/>
      <c r="L48" s="15"/>
      <c r="M48" s="15"/>
      <c r="N48" s="1133"/>
      <c r="O48" s="1130"/>
      <c r="P48" s="1130"/>
      <c r="Q48" s="1130"/>
      <c r="R48" s="1130"/>
      <c r="S48" s="1130"/>
      <c r="T48" s="1130"/>
      <c r="U48" s="1133"/>
      <c r="V48" s="1133" t="str">
        <f t="shared" ref="V48:AA48" si="59">IF(O48="","",CEILING(O48*1.02,0.5))</f>
        <v/>
      </c>
      <c r="W48" s="1133" t="str">
        <f t="shared" si="59"/>
        <v/>
      </c>
      <c r="X48" s="1133" t="str">
        <f t="shared" si="59"/>
        <v/>
      </c>
      <c r="Y48" s="1133" t="str">
        <f t="shared" si="59"/>
        <v/>
      </c>
      <c r="Z48" s="1133" t="str">
        <f t="shared" si="59"/>
        <v/>
      </c>
      <c r="AA48" s="1133" t="str">
        <f t="shared" si="59"/>
        <v/>
      </c>
      <c r="AB48" s="1"/>
      <c r="AC48" s="1"/>
      <c r="AD48" s="1"/>
      <c r="AE48" s="1"/>
      <c r="AF48" s="1"/>
      <c r="AG48" s="1"/>
      <c r="AH48" s="1"/>
    </row>
    <row r="49" spans="1:34" ht="15.75" customHeight="1" x14ac:dyDescent="0.2">
      <c r="A49" s="1"/>
      <c r="B49" s="17"/>
      <c r="C49" s="17"/>
      <c r="D49" s="17"/>
      <c r="E49" s="17"/>
      <c r="F49" s="75"/>
      <c r="G49" s="125"/>
      <c r="H49" s="15"/>
      <c r="I49" s="15"/>
      <c r="J49" s="15"/>
      <c r="K49" s="15"/>
      <c r="L49" s="15"/>
      <c r="M49" s="15"/>
      <c r="N49" s="1133"/>
      <c r="O49" s="1130"/>
      <c r="P49" s="1130"/>
      <c r="Q49" s="1130"/>
      <c r="R49" s="1130"/>
      <c r="S49" s="1130"/>
      <c r="T49" s="1130"/>
      <c r="U49" s="1133"/>
      <c r="V49" s="1133" t="str">
        <f t="shared" ref="V49:AA49" si="60">IF(O49="","",CEILING(O49*1.02,0.5))</f>
        <v/>
      </c>
      <c r="W49" s="1133" t="str">
        <f t="shared" si="60"/>
        <v/>
      </c>
      <c r="X49" s="1133" t="str">
        <f t="shared" si="60"/>
        <v/>
      </c>
      <c r="Y49" s="1133" t="str">
        <f t="shared" si="60"/>
        <v/>
      </c>
      <c r="Z49" s="1133" t="str">
        <f t="shared" si="60"/>
        <v/>
      </c>
      <c r="AA49" s="1133" t="str">
        <f t="shared" si="60"/>
        <v/>
      </c>
      <c r="AB49" s="1"/>
      <c r="AC49" s="1"/>
      <c r="AD49" s="1"/>
      <c r="AE49" s="1"/>
      <c r="AF49" s="1"/>
      <c r="AG49" s="1"/>
      <c r="AH49" s="1"/>
    </row>
    <row r="50" spans="1:34" ht="15.75" customHeight="1" x14ac:dyDescent="0.2">
      <c r="A50" s="1"/>
      <c r="B50" s="76"/>
      <c r="C50" s="76"/>
      <c r="D50" s="76"/>
      <c r="E50" s="17"/>
      <c r="F50" s="17"/>
      <c r="G50" s="75"/>
      <c r="H50" s="15"/>
      <c r="I50" s="15"/>
      <c r="J50" s="15"/>
      <c r="K50" s="15"/>
      <c r="L50" s="15"/>
      <c r="M50" s="15"/>
      <c r="N50" s="1133"/>
      <c r="O50" s="75"/>
      <c r="P50" s="16"/>
      <c r="Q50" s="17"/>
      <c r="R50" s="17"/>
      <c r="S50" s="1130"/>
      <c r="T50" s="1130"/>
      <c r="U50" s="1133"/>
      <c r="V50" s="1133" t="str">
        <f t="shared" ref="V50:AA50" si="61">IF(O50="","",CEILING(O50*1.02,0.5))</f>
        <v/>
      </c>
      <c r="W50" s="1133" t="str">
        <f t="shared" si="61"/>
        <v/>
      </c>
      <c r="X50" s="1133" t="str">
        <f t="shared" si="61"/>
        <v/>
      </c>
      <c r="Y50" s="1133" t="str">
        <f t="shared" si="61"/>
        <v/>
      </c>
      <c r="Z50" s="1133" t="str">
        <f t="shared" si="61"/>
        <v/>
      </c>
      <c r="AA50" s="1133" t="str">
        <f t="shared" si="61"/>
        <v/>
      </c>
      <c r="AB50" s="1"/>
      <c r="AC50" s="1"/>
      <c r="AD50" s="1"/>
      <c r="AE50" s="1"/>
      <c r="AF50" s="1"/>
      <c r="AG50" s="1"/>
      <c r="AH50" s="1"/>
    </row>
    <row r="51" spans="1:34" ht="15.75" customHeight="1" x14ac:dyDescent="0.2">
      <c r="A51" s="1"/>
      <c r="B51" s="76"/>
      <c r="C51" s="76"/>
      <c r="D51" s="76"/>
      <c r="E51" s="17"/>
      <c r="F51" s="17"/>
      <c r="G51" s="75"/>
      <c r="H51" s="15"/>
      <c r="I51" s="15"/>
      <c r="J51" s="15"/>
      <c r="K51" s="15"/>
      <c r="L51" s="15"/>
      <c r="M51" s="15"/>
      <c r="N51" s="1133"/>
      <c r="O51" s="75"/>
      <c r="P51" s="16"/>
      <c r="Q51" s="17"/>
      <c r="R51" s="17"/>
      <c r="S51" s="1130"/>
      <c r="T51" s="1130"/>
      <c r="U51" s="1133"/>
      <c r="V51" s="1133" t="str">
        <f t="shared" ref="V51:AA51" si="62">IF(O51="","",CEILING(O51*1.02,0.5))</f>
        <v/>
      </c>
      <c r="W51" s="1133" t="str">
        <f t="shared" si="62"/>
        <v/>
      </c>
      <c r="X51" s="1133" t="str">
        <f t="shared" si="62"/>
        <v/>
      </c>
      <c r="Y51" s="1133" t="str">
        <f t="shared" si="62"/>
        <v/>
      </c>
      <c r="Z51" s="1133" t="str">
        <f t="shared" si="62"/>
        <v/>
      </c>
      <c r="AA51" s="1133" t="str">
        <f t="shared" si="62"/>
        <v/>
      </c>
      <c r="AB51" s="1"/>
      <c r="AC51" s="1"/>
      <c r="AD51" s="1"/>
      <c r="AE51" s="1"/>
      <c r="AF51" s="1"/>
      <c r="AG51" s="1"/>
      <c r="AH51" s="1"/>
    </row>
    <row r="52" spans="1:34" ht="15.75" customHeight="1" x14ac:dyDescent="0.2">
      <c r="A52" s="1"/>
      <c r="B52" s="76"/>
      <c r="C52" s="76"/>
      <c r="D52" s="76"/>
      <c r="E52" s="17"/>
      <c r="F52" s="17"/>
      <c r="G52" s="75"/>
      <c r="H52" s="15"/>
      <c r="I52" s="15"/>
      <c r="J52" s="15"/>
      <c r="K52" s="15"/>
      <c r="L52" s="15"/>
      <c r="M52" s="15"/>
      <c r="N52" s="1133"/>
      <c r="O52" s="75"/>
      <c r="P52" s="16"/>
      <c r="Q52" s="17"/>
      <c r="R52" s="17"/>
      <c r="S52" s="1130"/>
      <c r="T52" s="1130"/>
      <c r="U52" s="1133"/>
      <c r="V52" s="1133" t="str">
        <f t="shared" ref="V52:AA52" si="63">IF(O52="","",CEILING(O52*1.02,0.5))</f>
        <v/>
      </c>
      <c r="W52" s="1133" t="str">
        <f t="shared" si="63"/>
        <v/>
      </c>
      <c r="X52" s="1133" t="str">
        <f t="shared" si="63"/>
        <v/>
      </c>
      <c r="Y52" s="1133" t="str">
        <f t="shared" si="63"/>
        <v/>
      </c>
      <c r="Z52" s="1133" t="str">
        <f t="shared" si="63"/>
        <v/>
      </c>
      <c r="AA52" s="1133" t="str">
        <f t="shared" si="63"/>
        <v/>
      </c>
      <c r="AB52" s="1"/>
      <c r="AC52" s="1"/>
      <c r="AD52" s="1"/>
      <c r="AE52" s="1"/>
      <c r="AF52" s="1"/>
      <c r="AG52" s="1"/>
      <c r="AH52" s="1"/>
    </row>
    <row r="53" spans="1:34" ht="15.75" customHeight="1" x14ac:dyDescent="0.2">
      <c r="A53" s="1"/>
      <c r="B53" s="76"/>
      <c r="C53" s="76"/>
      <c r="D53" s="76"/>
      <c r="E53" s="17"/>
      <c r="F53" s="17"/>
      <c r="G53" s="75"/>
      <c r="H53" s="15"/>
      <c r="I53" s="15"/>
      <c r="J53" s="15"/>
      <c r="K53" s="15"/>
      <c r="L53" s="15"/>
      <c r="M53" s="15"/>
      <c r="N53" s="1133"/>
      <c r="O53" s="75"/>
      <c r="P53" s="16"/>
      <c r="Q53" s="17"/>
      <c r="R53" s="17"/>
      <c r="S53" s="1130"/>
      <c r="T53" s="1130"/>
      <c r="U53" s="1133"/>
      <c r="V53" s="1133" t="str">
        <f t="shared" ref="V53:AA53" si="64">IF(O53="","",CEILING(O53*1.02,0.5))</f>
        <v/>
      </c>
      <c r="W53" s="1133" t="str">
        <f t="shared" si="64"/>
        <v/>
      </c>
      <c r="X53" s="1133" t="str">
        <f t="shared" si="64"/>
        <v/>
      </c>
      <c r="Y53" s="1133" t="str">
        <f t="shared" si="64"/>
        <v/>
      </c>
      <c r="Z53" s="1133" t="str">
        <f t="shared" si="64"/>
        <v/>
      </c>
      <c r="AA53" s="1133" t="str">
        <f t="shared" si="64"/>
        <v/>
      </c>
      <c r="AB53" s="1"/>
      <c r="AC53" s="1"/>
      <c r="AD53" s="1"/>
      <c r="AE53" s="1"/>
      <c r="AF53" s="1"/>
      <c r="AG53" s="1"/>
      <c r="AH53" s="1"/>
    </row>
    <row r="54" spans="1:34" ht="15.75" customHeight="1" x14ac:dyDescent="0.2">
      <c r="A54" s="1"/>
      <c r="B54" s="76"/>
      <c r="C54" s="76"/>
      <c r="D54" s="76"/>
      <c r="E54" s="17"/>
      <c r="F54" s="17"/>
      <c r="G54" s="75"/>
      <c r="H54" s="15"/>
      <c r="I54" s="15"/>
      <c r="J54" s="15"/>
      <c r="K54" s="15"/>
      <c r="L54" s="15"/>
      <c r="M54" s="15"/>
      <c r="N54" s="1133"/>
      <c r="O54" s="75"/>
      <c r="P54" s="16"/>
      <c r="Q54" s="17"/>
      <c r="R54" s="17"/>
      <c r="S54" s="1130"/>
      <c r="T54" s="1130"/>
      <c r="U54" s="1133"/>
      <c r="V54" s="1133" t="str">
        <f t="shared" ref="V54:AA54" si="65">IF(O54="","",CEILING(O54*1.02,0.5))</f>
        <v/>
      </c>
      <c r="W54" s="1133" t="str">
        <f t="shared" si="65"/>
        <v/>
      </c>
      <c r="X54" s="1133" t="str">
        <f t="shared" si="65"/>
        <v/>
      </c>
      <c r="Y54" s="1133" t="str">
        <f t="shared" si="65"/>
        <v/>
      </c>
      <c r="Z54" s="1133" t="str">
        <f t="shared" si="65"/>
        <v/>
      </c>
      <c r="AA54" s="1133" t="str">
        <f t="shared" si="65"/>
        <v/>
      </c>
      <c r="AB54" s="1"/>
      <c r="AC54" s="1"/>
      <c r="AD54" s="1"/>
      <c r="AE54" s="1"/>
      <c r="AF54" s="1"/>
      <c r="AG54" s="1"/>
      <c r="AH54" s="1"/>
    </row>
    <row r="55" spans="1:34" ht="15.75" customHeight="1" x14ac:dyDescent="0.2">
      <c r="A55" s="1"/>
      <c r="B55" s="76"/>
      <c r="C55" s="76"/>
      <c r="D55" s="76"/>
      <c r="E55" s="17"/>
      <c r="F55" s="17"/>
      <c r="G55" s="75"/>
      <c r="H55" s="15"/>
      <c r="I55" s="15"/>
      <c r="J55" s="15"/>
      <c r="K55" s="15"/>
      <c r="L55" s="15"/>
      <c r="M55" s="15"/>
      <c r="N55" s="1133"/>
      <c r="O55" s="75"/>
      <c r="P55" s="16"/>
      <c r="Q55" s="17"/>
      <c r="R55" s="17"/>
      <c r="S55" s="1130"/>
      <c r="T55" s="1130"/>
      <c r="U55" s="1133"/>
      <c r="V55" s="1133" t="str">
        <f t="shared" ref="V55:AA55" si="66">IF(O55="","",CEILING(O55*1.02,0.5))</f>
        <v/>
      </c>
      <c r="W55" s="1133" t="str">
        <f t="shared" si="66"/>
        <v/>
      </c>
      <c r="X55" s="1133" t="str">
        <f t="shared" si="66"/>
        <v/>
      </c>
      <c r="Y55" s="1133" t="str">
        <f t="shared" si="66"/>
        <v/>
      </c>
      <c r="Z55" s="1133" t="str">
        <f t="shared" si="66"/>
        <v/>
      </c>
      <c r="AA55" s="1133" t="str">
        <f t="shared" si="66"/>
        <v/>
      </c>
      <c r="AB55" s="1"/>
      <c r="AC55" s="1"/>
      <c r="AD55" s="1"/>
      <c r="AE55" s="1"/>
      <c r="AF55" s="1"/>
      <c r="AG55" s="1"/>
      <c r="AH55" s="1"/>
    </row>
    <row r="56" spans="1:34" ht="15.75" customHeight="1" x14ac:dyDescent="0.2">
      <c r="A56" s="1"/>
      <c r="B56" s="76"/>
      <c r="C56" s="76"/>
      <c r="D56" s="76"/>
      <c r="E56" s="17"/>
      <c r="F56" s="17"/>
      <c r="G56" s="75"/>
      <c r="H56" s="15"/>
      <c r="I56" s="15"/>
      <c r="J56" s="15"/>
      <c r="K56" s="15"/>
      <c r="L56" s="15"/>
      <c r="M56" s="15"/>
      <c r="N56" s="1133"/>
      <c r="O56" s="75"/>
      <c r="P56" s="16"/>
      <c r="Q56" s="17"/>
      <c r="R56" s="17"/>
      <c r="S56" s="1130"/>
      <c r="T56" s="1130"/>
      <c r="U56" s="1133"/>
      <c r="V56" s="1133" t="str">
        <f t="shared" ref="V56:AA56" si="67">IF(O56="","",CEILING(O56*1.02,0.5))</f>
        <v/>
      </c>
      <c r="W56" s="1133" t="str">
        <f t="shared" si="67"/>
        <v/>
      </c>
      <c r="X56" s="1133" t="str">
        <f t="shared" si="67"/>
        <v/>
      </c>
      <c r="Y56" s="1133" t="str">
        <f t="shared" si="67"/>
        <v/>
      </c>
      <c r="Z56" s="1133" t="str">
        <f t="shared" si="67"/>
        <v/>
      </c>
      <c r="AA56" s="1133" t="str">
        <f t="shared" si="67"/>
        <v/>
      </c>
      <c r="AB56" s="1"/>
      <c r="AC56" s="1"/>
      <c r="AD56" s="1"/>
      <c r="AE56" s="1"/>
      <c r="AF56" s="1"/>
      <c r="AG56" s="1"/>
      <c r="AH56" s="1"/>
    </row>
    <row r="57" spans="1:34" ht="15.75" customHeight="1" x14ac:dyDescent="0.2">
      <c r="A57" s="1"/>
      <c r="B57" s="76"/>
      <c r="C57" s="76"/>
      <c r="D57" s="76"/>
      <c r="E57" s="17"/>
      <c r="F57" s="17"/>
      <c r="G57" s="75"/>
      <c r="H57" s="15"/>
      <c r="I57" s="15"/>
      <c r="J57" s="15"/>
      <c r="K57" s="15"/>
      <c r="L57" s="15"/>
      <c r="M57" s="15"/>
      <c r="N57" s="1133"/>
      <c r="O57" s="75"/>
      <c r="P57" s="16"/>
      <c r="Q57" s="17"/>
      <c r="R57" s="17"/>
      <c r="S57" s="1130"/>
      <c r="T57" s="1130"/>
      <c r="U57" s="1133"/>
      <c r="V57" s="1133" t="str">
        <f t="shared" ref="V57:AA57" si="68">IF(O57="","",CEILING(O57*1.02,0.5))</f>
        <v/>
      </c>
      <c r="W57" s="1133" t="str">
        <f t="shared" si="68"/>
        <v/>
      </c>
      <c r="X57" s="1133" t="str">
        <f t="shared" si="68"/>
        <v/>
      </c>
      <c r="Y57" s="1133" t="str">
        <f t="shared" si="68"/>
        <v/>
      </c>
      <c r="Z57" s="1133" t="str">
        <f t="shared" si="68"/>
        <v/>
      </c>
      <c r="AA57" s="1133" t="str">
        <f t="shared" si="68"/>
        <v/>
      </c>
      <c r="AB57" s="1"/>
      <c r="AC57" s="1"/>
      <c r="AD57" s="1"/>
      <c r="AE57" s="1"/>
      <c r="AF57" s="1"/>
      <c r="AG57" s="1"/>
      <c r="AH57" s="1"/>
    </row>
    <row r="58" spans="1:34" ht="15.75" customHeight="1" x14ac:dyDescent="0.2">
      <c r="A58" s="1"/>
      <c r="B58" s="76"/>
      <c r="C58" s="76"/>
      <c r="D58" s="76"/>
      <c r="E58" s="17"/>
      <c r="F58" s="17"/>
      <c r="G58" s="75"/>
      <c r="H58" s="15"/>
      <c r="I58" s="15"/>
      <c r="J58" s="15"/>
      <c r="K58" s="15"/>
      <c r="L58" s="15"/>
      <c r="M58" s="15"/>
      <c r="N58" s="1133"/>
      <c r="O58" s="75"/>
      <c r="P58" s="16"/>
      <c r="Q58" s="17"/>
      <c r="R58" s="17"/>
      <c r="S58" s="1130"/>
      <c r="T58" s="1130"/>
      <c r="U58" s="1133"/>
      <c r="V58" s="1133" t="str">
        <f t="shared" ref="V58:AA58" si="69">IF(O58="","",CEILING(O58*1.02,0.5))</f>
        <v/>
      </c>
      <c r="W58" s="1133" t="str">
        <f t="shared" si="69"/>
        <v/>
      </c>
      <c r="X58" s="1133" t="str">
        <f t="shared" si="69"/>
        <v/>
      </c>
      <c r="Y58" s="1133" t="str">
        <f t="shared" si="69"/>
        <v/>
      </c>
      <c r="Z58" s="1133" t="str">
        <f t="shared" si="69"/>
        <v/>
      </c>
      <c r="AA58" s="1133" t="str">
        <f t="shared" si="69"/>
        <v/>
      </c>
      <c r="AB58" s="1"/>
      <c r="AC58" s="1"/>
      <c r="AD58" s="1"/>
      <c r="AE58" s="1"/>
      <c r="AF58" s="1"/>
      <c r="AG58" s="1"/>
      <c r="AH58" s="1"/>
    </row>
    <row r="59" spans="1:34" ht="15.75" customHeight="1" x14ac:dyDescent="0.2">
      <c r="A59" s="1"/>
      <c r="B59" s="76"/>
      <c r="C59" s="76"/>
      <c r="D59" s="76"/>
      <c r="E59" s="17"/>
      <c r="F59" s="17"/>
      <c r="G59" s="75"/>
      <c r="H59" s="15"/>
      <c r="I59" s="15"/>
      <c r="J59" s="15"/>
      <c r="K59" s="15"/>
      <c r="L59" s="15"/>
      <c r="M59" s="15"/>
      <c r="N59" s="1133"/>
      <c r="O59" s="75"/>
      <c r="P59" s="16"/>
      <c r="Q59" s="17"/>
      <c r="R59" s="17"/>
      <c r="S59" s="1130"/>
      <c r="T59" s="1130"/>
      <c r="U59" s="1133"/>
      <c r="V59" s="1133" t="str">
        <f t="shared" ref="V59:AA59" si="70">IF(O59="","",CEILING(O59*1.02,0.5))</f>
        <v/>
      </c>
      <c r="W59" s="1133" t="str">
        <f t="shared" si="70"/>
        <v/>
      </c>
      <c r="X59" s="1133" t="str">
        <f t="shared" si="70"/>
        <v/>
      </c>
      <c r="Y59" s="1133" t="str">
        <f t="shared" si="70"/>
        <v/>
      </c>
      <c r="Z59" s="1133" t="str">
        <f t="shared" si="70"/>
        <v/>
      </c>
      <c r="AA59" s="1133" t="str">
        <f t="shared" si="70"/>
        <v/>
      </c>
      <c r="AB59" s="1"/>
      <c r="AC59" s="1"/>
      <c r="AD59" s="1"/>
      <c r="AE59" s="1"/>
      <c r="AF59" s="1"/>
      <c r="AG59" s="1"/>
      <c r="AH59" s="1"/>
    </row>
    <row r="60" spans="1:34" ht="15.75" customHeight="1" x14ac:dyDescent="0.2">
      <c r="A60" s="1"/>
      <c r="B60" s="76"/>
      <c r="C60" s="76"/>
      <c r="D60" s="76"/>
      <c r="E60" s="17"/>
      <c r="F60" s="17"/>
      <c r="G60" s="75"/>
      <c r="H60" s="15"/>
      <c r="I60" s="15"/>
      <c r="J60" s="15"/>
      <c r="K60" s="15"/>
      <c r="L60" s="15"/>
      <c r="M60" s="15"/>
      <c r="N60" s="1133"/>
      <c r="O60" s="75"/>
      <c r="P60" s="16"/>
      <c r="Q60" s="17"/>
      <c r="R60" s="17"/>
      <c r="S60" s="1130"/>
      <c r="T60" s="1130"/>
      <c r="U60" s="1133"/>
      <c r="V60" s="1133" t="str">
        <f t="shared" ref="V60:AA60" si="71">IF(O60="","",CEILING(O60*1.02,0.5))</f>
        <v/>
      </c>
      <c r="W60" s="1133" t="str">
        <f t="shared" si="71"/>
        <v/>
      </c>
      <c r="X60" s="1133" t="str">
        <f t="shared" si="71"/>
        <v/>
      </c>
      <c r="Y60" s="1133" t="str">
        <f t="shared" si="71"/>
        <v/>
      </c>
      <c r="Z60" s="1133" t="str">
        <f t="shared" si="71"/>
        <v/>
      </c>
      <c r="AA60" s="1133" t="str">
        <f t="shared" si="71"/>
        <v/>
      </c>
      <c r="AB60" s="1"/>
      <c r="AC60" s="1"/>
      <c r="AD60" s="1"/>
      <c r="AE60" s="1"/>
      <c r="AF60" s="1"/>
      <c r="AG60" s="1"/>
      <c r="AH60" s="1"/>
    </row>
    <row r="61" spans="1:34" ht="15.75" customHeight="1" x14ac:dyDescent="0.2">
      <c r="A61" s="1"/>
      <c r="B61" s="76"/>
      <c r="C61" s="76"/>
      <c r="D61" s="76"/>
      <c r="E61" s="17"/>
      <c r="F61" s="17"/>
      <c r="G61" s="75"/>
      <c r="H61" s="15"/>
      <c r="I61" s="15"/>
      <c r="J61" s="15"/>
      <c r="K61" s="15"/>
      <c r="L61" s="15"/>
      <c r="M61" s="15"/>
      <c r="N61" s="1133"/>
      <c r="O61" s="75"/>
      <c r="P61" s="16"/>
      <c r="Q61" s="17"/>
      <c r="R61" s="17"/>
      <c r="S61" s="1130"/>
      <c r="T61" s="1130"/>
      <c r="U61" s="1133"/>
      <c r="V61" s="1133" t="str">
        <f t="shared" ref="V61:AA61" si="72">IF(O61="","",CEILING(O61*1.02,0.5))</f>
        <v/>
      </c>
      <c r="W61" s="1133" t="str">
        <f t="shared" si="72"/>
        <v/>
      </c>
      <c r="X61" s="1133" t="str">
        <f t="shared" si="72"/>
        <v/>
      </c>
      <c r="Y61" s="1133" t="str">
        <f t="shared" si="72"/>
        <v/>
      </c>
      <c r="Z61" s="1133" t="str">
        <f t="shared" si="72"/>
        <v/>
      </c>
      <c r="AA61" s="1133" t="str">
        <f t="shared" si="72"/>
        <v/>
      </c>
      <c r="AB61" s="1"/>
      <c r="AC61" s="1"/>
      <c r="AD61" s="1"/>
      <c r="AE61" s="1"/>
      <c r="AF61" s="1"/>
      <c r="AG61" s="1"/>
      <c r="AH61" s="1"/>
    </row>
    <row r="62" spans="1:34" ht="15.75" customHeight="1" x14ac:dyDescent="0.2">
      <c r="A62" s="1"/>
      <c r="B62" s="76"/>
      <c r="C62" s="76"/>
      <c r="D62" s="76"/>
      <c r="E62" s="17"/>
      <c r="F62" s="17"/>
      <c r="G62" s="75"/>
      <c r="H62" s="15"/>
      <c r="I62" s="15"/>
      <c r="J62" s="15"/>
      <c r="K62" s="15"/>
      <c r="L62" s="15"/>
      <c r="M62" s="15"/>
      <c r="N62" s="1133"/>
      <c r="O62" s="75"/>
      <c r="P62" s="16"/>
      <c r="Q62" s="17"/>
      <c r="R62" s="17"/>
      <c r="S62" s="1130"/>
      <c r="T62" s="1130"/>
      <c r="U62" s="1133"/>
      <c r="V62" s="1133" t="str">
        <f t="shared" ref="V62:AA62" si="73">IF(O62="","",CEILING(O62*1.02,0.5))</f>
        <v/>
      </c>
      <c r="W62" s="1133" t="str">
        <f t="shared" si="73"/>
        <v/>
      </c>
      <c r="X62" s="1133" t="str">
        <f t="shared" si="73"/>
        <v/>
      </c>
      <c r="Y62" s="1133" t="str">
        <f t="shared" si="73"/>
        <v/>
      </c>
      <c r="Z62" s="1133" t="str">
        <f t="shared" si="73"/>
        <v/>
      </c>
      <c r="AA62" s="1133" t="str">
        <f t="shared" si="73"/>
        <v/>
      </c>
      <c r="AB62" s="1"/>
      <c r="AC62" s="1"/>
      <c r="AD62" s="1"/>
      <c r="AE62" s="1"/>
      <c r="AF62" s="1"/>
      <c r="AG62" s="1"/>
      <c r="AH62" s="1"/>
    </row>
    <row r="63" spans="1:34" ht="15.75" customHeight="1" x14ac:dyDescent="0.2">
      <c r="A63" s="1"/>
      <c r="B63" s="76"/>
      <c r="C63" s="76"/>
      <c r="D63" s="76"/>
      <c r="E63" s="17"/>
      <c r="F63" s="17"/>
      <c r="G63" s="75"/>
      <c r="H63" s="15"/>
      <c r="I63" s="15"/>
      <c r="J63" s="15"/>
      <c r="K63" s="15"/>
      <c r="L63" s="15"/>
      <c r="M63" s="15"/>
      <c r="N63" s="1133"/>
      <c r="O63" s="75"/>
      <c r="P63" s="16"/>
      <c r="Q63" s="17"/>
      <c r="R63" s="17"/>
      <c r="S63" s="1130"/>
      <c r="T63" s="1130"/>
      <c r="U63" s="1133"/>
      <c r="V63" s="1133" t="str">
        <f t="shared" ref="V63:AA63" si="74">IF(O63="","",CEILING(O63*1.02,0.5))</f>
        <v/>
      </c>
      <c r="W63" s="1133" t="str">
        <f t="shared" si="74"/>
        <v/>
      </c>
      <c r="X63" s="1133" t="str">
        <f t="shared" si="74"/>
        <v/>
      </c>
      <c r="Y63" s="1133" t="str">
        <f t="shared" si="74"/>
        <v/>
      </c>
      <c r="Z63" s="1133" t="str">
        <f t="shared" si="74"/>
        <v/>
      </c>
      <c r="AA63" s="1133" t="str">
        <f t="shared" si="74"/>
        <v/>
      </c>
      <c r="AB63" s="1"/>
      <c r="AC63" s="1"/>
      <c r="AD63" s="1"/>
      <c r="AE63" s="1"/>
      <c r="AF63" s="1"/>
      <c r="AG63" s="1"/>
      <c r="AH63" s="1"/>
    </row>
    <row r="64" spans="1:34" ht="15.75" customHeight="1" x14ac:dyDescent="0.2">
      <c r="A64" s="1"/>
      <c r="B64" s="76"/>
      <c r="C64" s="76"/>
      <c r="D64" s="76"/>
      <c r="E64" s="17"/>
      <c r="F64" s="17"/>
      <c r="G64" s="75"/>
      <c r="H64" s="15"/>
      <c r="I64" s="15"/>
      <c r="J64" s="15"/>
      <c r="K64" s="15"/>
      <c r="L64" s="15"/>
      <c r="M64" s="15"/>
      <c r="N64" s="1133"/>
      <c r="O64" s="75"/>
      <c r="P64" s="16"/>
      <c r="Q64" s="17"/>
      <c r="R64" s="17"/>
      <c r="S64" s="1130"/>
      <c r="T64" s="1130"/>
      <c r="U64" s="1133"/>
      <c r="V64" s="1133" t="str">
        <f t="shared" ref="V64:AA64" si="75">IF(O64="","",CEILING(O64*1.02,0.5))</f>
        <v/>
      </c>
      <c r="W64" s="1133" t="str">
        <f t="shared" si="75"/>
        <v/>
      </c>
      <c r="X64" s="1133" t="str">
        <f t="shared" si="75"/>
        <v/>
      </c>
      <c r="Y64" s="1133" t="str">
        <f t="shared" si="75"/>
        <v/>
      </c>
      <c r="Z64" s="1133" t="str">
        <f t="shared" si="75"/>
        <v/>
      </c>
      <c r="AA64" s="1133" t="str">
        <f t="shared" si="75"/>
        <v/>
      </c>
      <c r="AB64" s="1"/>
      <c r="AC64" s="1"/>
      <c r="AD64" s="1"/>
      <c r="AE64" s="1"/>
      <c r="AF64" s="1"/>
      <c r="AG64" s="1"/>
      <c r="AH64" s="1"/>
    </row>
    <row r="65" spans="1:34" ht="15.75" customHeight="1" x14ac:dyDescent="0.2">
      <c r="A65" s="1"/>
      <c r="B65" s="76"/>
      <c r="C65" s="76"/>
      <c r="D65" s="76"/>
      <c r="E65" s="17"/>
      <c r="F65" s="17"/>
      <c r="G65" s="75"/>
      <c r="H65" s="15"/>
      <c r="I65" s="15"/>
      <c r="J65" s="15"/>
      <c r="K65" s="15"/>
      <c r="L65" s="15"/>
      <c r="M65" s="15"/>
      <c r="N65" s="1133"/>
      <c r="O65" s="75"/>
      <c r="P65" s="16"/>
      <c r="Q65" s="17"/>
      <c r="R65" s="17"/>
      <c r="S65" s="1130"/>
      <c r="T65" s="1130"/>
      <c r="U65" s="1133"/>
      <c r="V65" s="1133" t="str">
        <f t="shared" ref="V65:AA65" si="76">IF(O65="","",CEILING(O65*1.02,0.5))</f>
        <v/>
      </c>
      <c r="W65" s="1133" t="str">
        <f t="shared" si="76"/>
        <v/>
      </c>
      <c r="X65" s="1133" t="str">
        <f t="shared" si="76"/>
        <v/>
      </c>
      <c r="Y65" s="1133" t="str">
        <f t="shared" si="76"/>
        <v/>
      </c>
      <c r="Z65" s="1133" t="str">
        <f t="shared" si="76"/>
        <v/>
      </c>
      <c r="AA65" s="1133" t="str">
        <f t="shared" si="76"/>
        <v/>
      </c>
      <c r="AB65" s="1"/>
      <c r="AC65" s="1"/>
      <c r="AD65" s="1"/>
      <c r="AE65" s="1"/>
      <c r="AF65" s="1"/>
      <c r="AG65" s="1"/>
      <c r="AH65" s="1"/>
    </row>
    <row r="66" spans="1:34" ht="15.75" customHeight="1" x14ac:dyDescent="0.2">
      <c r="A66" s="1"/>
      <c r="B66" s="76"/>
      <c r="C66" s="76"/>
      <c r="D66" s="76"/>
      <c r="E66" s="17"/>
      <c r="F66" s="17"/>
      <c r="G66" s="75"/>
      <c r="H66" s="15"/>
      <c r="I66" s="15"/>
      <c r="J66" s="15"/>
      <c r="K66" s="15"/>
      <c r="L66" s="15"/>
      <c r="M66" s="15"/>
      <c r="N66" s="1133"/>
      <c r="O66" s="75"/>
      <c r="P66" s="16"/>
      <c r="Q66" s="17"/>
      <c r="R66" s="17"/>
      <c r="S66" s="1130"/>
      <c r="T66" s="1130"/>
      <c r="U66" s="1133"/>
      <c r="V66" s="1133" t="str">
        <f t="shared" ref="V66:AA66" si="77">IF(O66="","",CEILING(O66*1.02,0.5))</f>
        <v/>
      </c>
      <c r="W66" s="1133" t="str">
        <f t="shared" si="77"/>
        <v/>
      </c>
      <c r="X66" s="1133" t="str">
        <f t="shared" si="77"/>
        <v/>
      </c>
      <c r="Y66" s="1133" t="str">
        <f t="shared" si="77"/>
        <v/>
      </c>
      <c r="Z66" s="1133" t="str">
        <f t="shared" si="77"/>
        <v/>
      </c>
      <c r="AA66" s="1133" t="str">
        <f t="shared" si="77"/>
        <v/>
      </c>
      <c r="AB66" s="1"/>
      <c r="AC66" s="1"/>
      <c r="AD66" s="1"/>
      <c r="AE66" s="1"/>
      <c r="AF66" s="1"/>
      <c r="AG66" s="1"/>
      <c r="AH66" s="1"/>
    </row>
    <row r="67" spans="1:34" ht="15.75" customHeight="1" x14ac:dyDescent="0.2">
      <c r="A67" s="1"/>
      <c r="B67" s="76"/>
      <c r="C67" s="76"/>
      <c r="D67" s="76"/>
      <c r="E67" s="17"/>
      <c r="F67" s="17"/>
      <c r="G67" s="75"/>
      <c r="H67" s="15"/>
      <c r="I67" s="15"/>
      <c r="J67" s="15"/>
      <c r="K67" s="15"/>
      <c r="L67" s="15"/>
      <c r="M67" s="15"/>
      <c r="N67" s="1133"/>
      <c r="O67" s="75"/>
      <c r="P67" s="16"/>
      <c r="Q67" s="17"/>
      <c r="R67" s="17"/>
      <c r="S67" s="1130"/>
      <c r="T67" s="1130"/>
      <c r="U67" s="1133"/>
      <c r="V67" s="1133" t="str">
        <f t="shared" ref="V67:AA67" si="78">IF(O67="","",CEILING(O67*1.02,0.5))</f>
        <v/>
      </c>
      <c r="W67" s="1133" t="str">
        <f t="shared" si="78"/>
        <v/>
      </c>
      <c r="X67" s="1133" t="str">
        <f t="shared" si="78"/>
        <v/>
      </c>
      <c r="Y67" s="1133" t="str">
        <f t="shared" si="78"/>
        <v/>
      </c>
      <c r="Z67" s="1133" t="str">
        <f t="shared" si="78"/>
        <v/>
      </c>
      <c r="AA67" s="1133" t="str">
        <f t="shared" si="78"/>
        <v/>
      </c>
      <c r="AB67" s="1"/>
      <c r="AC67" s="1"/>
      <c r="AD67" s="1"/>
      <c r="AE67" s="1"/>
      <c r="AF67" s="1"/>
      <c r="AG67" s="1"/>
      <c r="AH67" s="1"/>
    </row>
    <row r="68" spans="1:34" ht="15.75" customHeight="1" x14ac:dyDescent="0.2">
      <c r="A68" s="1"/>
      <c r="B68" s="76"/>
      <c r="C68" s="76"/>
      <c r="D68" s="76"/>
      <c r="E68" s="17"/>
      <c r="F68" s="17"/>
      <c r="G68" s="75"/>
      <c r="H68" s="15"/>
      <c r="I68" s="15"/>
      <c r="J68" s="15"/>
      <c r="K68" s="15"/>
      <c r="L68" s="15"/>
      <c r="M68" s="15"/>
      <c r="N68" s="1133"/>
      <c r="O68" s="75"/>
      <c r="P68" s="16"/>
      <c r="Q68" s="17"/>
      <c r="R68" s="17"/>
      <c r="S68" s="1130"/>
      <c r="T68" s="1130"/>
      <c r="U68" s="1133"/>
      <c r="V68" s="1133" t="str">
        <f t="shared" ref="V68:AA68" si="79">IF(O68="","",CEILING(O68*1.02,0.5))</f>
        <v/>
      </c>
      <c r="W68" s="1133" t="str">
        <f t="shared" si="79"/>
        <v/>
      </c>
      <c r="X68" s="1133" t="str">
        <f t="shared" si="79"/>
        <v/>
      </c>
      <c r="Y68" s="1133" t="str">
        <f t="shared" si="79"/>
        <v/>
      </c>
      <c r="Z68" s="1133" t="str">
        <f t="shared" si="79"/>
        <v/>
      </c>
      <c r="AA68" s="1133" t="str">
        <f t="shared" si="79"/>
        <v/>
      </c>
      <c r="AB68" s="1"/>
      <c r="AC68" s="1"/>
      <c r="AD68" s="1"/>
      <c r="AE68" s="1"/>
      <c r="AF68" s="1"/>
      <c r="AG68" s="1"/>
      <c r="AH68" s="1"/>
    </row>
    <row r="69" spans="1:34" ht="15.75" customHeight="1" x14ac:dyDescent="0.2">
      <c r="A69" s="1"/>
      <c r="B69" s="76"/>
      <c r="C69" s="76"/>
      <c r="D69" s="76"/>
      <c r="E69" s="17"/>
      <c r="F69" s="17"/>
      <c r="G69" s="75"/>
      <c r="H69" s="15"/>
      <c r="I69" s="15"/>
      <c r="J69" s="15"/>
      <c r="K69" s="15"/>
      <c r="L69" s="15"/>
      <c r="M69" s="15"/>
      <c r="N69" s="1133"/>
      <c r="O69" s="75"/>
      <c r="P69" s="16"/>
      <c r="Q69" s="17"/>
      <c r="R69" s="17"/>
      <c r="S69" s="1130"/>
      <c r="T69" s="1130"/>
      <c r="U69" s="1133"/>
      <c r="V69" s="1133" t="str">
        <f t="shared" ref="V69:AA69" si="80">IF(O69="","",CEILING(O69*1.02,0.5))</f>
        <v/>
      </c>
      <c r="W69" s="1133" t="str">
        <f t="shared" si="80"/>
        <v/>
      </c>
      <c r="X69" s="1133" t="str">
        <f t="shared" si="80"/>
        <v/>
      </c>
      <c r="Y69" s="1133" t="str">
        <f t="shared" si="80"/>
        <v/>
      </c>
      <c r="Z69" s="1133" t="str">
        <f t="shared" si="80"/>
        <v/>
      </c>
      <c r="AA69" s="1133" t="str">
        <f t="shared" si="80"/>
        <v/>
      </c>
      <c r="AB69" s="1"/>
      <c r="AC69" s="1"/>
      <c r="AD69" s="1"/>
      <c r="AE69" s="1"/>
      <c r="AF69" s="1"/>
      <c r="AG69" s="1"/>
      <c r="AH69" s="1"/>
    </row>
    <row r="70" spans="1:34" ht="15.75" customHeight="1" x14ac:dyDescent="0.2">
      <c r="A70" s="1"/>
      <c r="B70" s="76"/>
      <c r="C70" s="76"/>
      <c r="D70" s="76"/>
      <c r="E70" s="17"/>
      <c r="F70" s="17"/>
      <c r="G70" s="75"/>
      <c r="H70" s="15"/>
      <c r="I70" s="15"/>
      <c r="J70" s="15"/>
      <c r="K70" s="15"/>
      <c r="L70" s="15"/>
      <c r="M70" s="15"/>
      <c r="N70" s="1133"/>
      <c r="O70" s="75"/>
      <c r="P70" s="16"/>
      <c r="Q70" s="17"/>
      <c r="R70" s="17"/>
      <c r="S70" s="1130"/>
      <c r="T70" s="1130"/>
      <c r="U70" s="1133"/>
      <c r="V70" s="1133" t="str">
        <f t="shared" ref="V70:AA70" si="81">IF(O70="","",CEILING(O70*1.02,0.5))</f>
        <v/>
      </c>
      <c r="W70" s="1133" t="str">
        <f t="shared" si="81"/>
        <v/>
      </c>
      <c r="X70" s="1133" t="str">
        <f t="shared" si="81"/>
        <v/>
      </c>
      <c r="Y70" s="1133" t="str">
        <f t="shared" si="81"/>
        <v/>
      </c>
      <c r="Z70" s="1133" t="str">
        <f t="shared" si="81"/>
        <v/>
      </c>
      <c r="AA70" s="1133" t="str">
        <f t="shared" si="81"/>
        <v/>
      </c>
      <c r="AB70" s="1"/>
      <c r="AC70" s="1"/>
      <c r="AD70" s="1"/>
      <c r="AE70" s="1"/>
      <c r="AF70" s="1"/>
      <c r="AG70" s="1"/>
      <c r="AH70" s="1"/>
    </row>
    <row r="71" spans="1:34" ht="15.75" customHeight="1" x14ac:dyDescent="0.2">
      <c r="A71" s="1"/>
      <c r="B71" s="76"/>
      <c r="C71" s="76"/>
      <c r="D71" s="76"/>
      <c r="E71" s="17"/>
      <c r="F71" s="17"/>
      <c r="G71" s="75"/>
      <c r="H71" s="15"/>
      <c r="I71" s="15"/>
      <c r="J71" s="15"/>
      <c r="K71" s="15"/>
      <c r="L71" s="15"/>
      <c r="M71" s="15"/>
      <c r="N71" s="1133"/>
      <c r="O71" s="75"/>
      <c r="P71" s="16"/>
      <c r="Q71" s="17"/>
      <c r="R71" s="17"/>
      <c r="S71" s="1130"/>
      <c r="T71" s="1130"/>
      <c r="U71" s="1133"/>
      <c r="V71" s="1133" t="str">
        <f t="shared" ref="V71:AA71" si="82">IF(O71="","",CEILING(O71*1.02,0.5))</f>
        <v/>
      </c>
      <c r="W71" s="1133" t="str">
        <f t="shared" si="82"/>
        <v/>
      </c>
      <c r="X71" s="1133" t="str">
        <f t="shared" si="82"/>
        <v/>
      </c>
      <c r="Y71" s="1133" t="str">
        <f t="shared" si="82"/>
        <v/>
      </c>
      <c r="Z71" s="1133" t="str">
        <f t="shared" si="82"/>
        <v/>
      </c>
      <c r="AA71" s="1133" t="str">
        <f t="shared" si="82"/>
        <v/>
      </c>
      <c r="AB71" s="1"/>
      <c r="AC71" s="1"/>
      <c r="AD71" s="1"/>
      <c r="AE71" s="1"/>
      <c r="AF71" s="1"/>
      <c r="AG71" s="1"/>
      <c r="AH71" s="1"/>
    </row>
    <row r="72" spans="1:34" ht="15.75" customHeight="1" x14ac:dyDescent="0.2">
      <c r="A72" s="1"/>
      <c r="B72" s="76"/>
      <c r="C72" s="76"/>
      <c r="D72" s="76"/>
      <c r="E72" s="17"/>
      <c r="F72" s="17"/>
      <c r="G72" s="75"/>
      <c r="H72" s="15"/>
      <c r="I72" s="15"/>
      <c r="J72" s="15"/>
      <c r="K72" s="15"/>
      <c r="L72" s="15"/>
      <c r="M72" s="15"/>
      <c r="N72" s="1133"/>
      <c r="O72" s="75"/>
      <c r="P72" s="16"/>
      <c r="Q72" s="17"/>
      <c r="R72" s="17"/>
      <c r="S72" s="1130"/>
      <c r="T72" s="1130"/>
      <c r="U72" s="1133"/>
      <c r="V72" s="1133" t="str">
        <f t="shared" ref="V72:AA72" si="83">IF(O72="","",CEILING(O72*1.02,0.5))</f>
        <v/>
      </c>
      <c r="W72" s="1133" t="str">
        <f t="shared" si="83"/>
        <v/>
      </c>
      <c r="X72" s="1133" t="str">
        <f t="shared" si="83"/>
        <v/>
      </c>
      <c r="Y72" s="1133" t="str">
        <f t="shared" si="83"/>
        <v/>
      </c>
      <c r="Z72" s="1133" t="str">
        <f t="shared" si="83"/>
        <v/>
      </c>
      <c r="AA72" s="1133" t="str">
        <f t="shared" si="83"/>
        <v/>
      </c>
      <c r="AB72" s="1"/>
      <c r="AC72" s="1"/>
      <c r="AD72" s="1"/>
      <c r="AE72" s="1"/>
      <c r="AF72" s="1"/>
      <c r="AG72" s="1"/>
      <c r="AH72" s="1"/>
    </row>
    <row r="73" spans="1:34" ht="15.75" customHeight="1" x14ac:dyDescent="0.2">
      <c r="A73" s="1"/>
      <c r="B73" s="76"/>
      <c r="C73" s="76"/>
      <c r="D73" s="76"/>
      <c r="E73" s="17"/>
      <c r="F73" s="17"/>
      <c r="G73" s="75"/>
      <c r="H73" s="15"/>
      <c r="I73" s="15"/>
      <c r="J73" s="15"/>
      <c r="K73" s="15"/>
      <c r="L73" s="15"/>
      <c r="M73" s="15"/>
      <c r="N73" s="1133"/>
      <c r="O73" s="75"/>
      <c r="P73" s="16"/>
      <c r="Q73" s="17"/>
      <c r="R73" s="17"/>
      <c r="S73" s="1130"/>
      <c r="T73" s="1130"/>
      <c r="U73" s="1133"/>
      <c r="V73" s="1133" t="str">
        <f t="shared" ref="V73:AA73" si="84">IF(O73="","",CEILING(O73*1.02,0.5))</f>
        <v/>
      </c>
      <c r="W73" s="1133" t="str">
        <f t="shared" si="84"/>
        <v/>
      </c>
      <c r="X73" s="1133" t="str">
        <f t="shared" si="84"/>
        <v/>
      </c>
      <c r="Y73" s="1133" t="str">
        <f t="shared" si="84"/>
        <v/>
      </c>
      <c r="Z73" s="1133" t="str">
        <f t="shared" si="84"/>
        <v/>
      </c>
      <c r="AA73" s="1133" t="str">
        <f t="shared" si="84"/>
        <v/>
      </c>
      <c r="AB73" s="1"/>
      <c r="AC73" s="1"/>
      <c r="AD73" s="1"/>
      <c r="AE73" s="1"/>
      <c r="AF73" s="1"/>
      <c r="AG73" s="1"/>
      <c r="AH73" s="1"/>
    </row>
    <row r="74" spans="1:34" ht="15.75" customHeight="1" x14ac:dyDescent="0.2">
      <c r="A74" s="1"/>
      <c r="B74" s="76"/>
      <c r="C74" s="76"/>
      <c r="D74" s="76"/>
      <c r="E74" s="17"/>
      <c r="F74" s="17"/>
      <c r="G74" s="75"/>
      <c r="H74" s="15"/>
      <c r="I74" s="15"/>
      <c r="J74" s="15"/>
      <c r="K74" s="15"/>
      <c r="L74" s="15"/>
      <c r="M74" s="15"/>
      <c r="N74" s="1133"/>
      <c r="O74" s="75"/>
      <c r="P74" s="16"/>
      <c r="Q74" s="17"/>
      <c r="R74" s="17"/>
      <c r="S74" s="1130"/>
      <c r="T74" s="1130"/>
      <c r="U74" s="1133"/>
      <c r="V74" s="1133" t="str">
        <f t="shared" ref="V74:AA74" si="85">IF(O74="","",CEILING(O74*1.02,0.5))</f>
        <v/>
      </c>
      <c r="W74" s="1133" t="str">
        <f t="shared" si="85"/>
        <v/>
      </c>
      <c r="X74" s="1133" t="str">
        <f t="shared" si="85"/>
        <v/>
      </c>
      <c r="Y74" s="1133" t="str">
        <f t="shared" si="85"/>
        <v/>
      </c>
      <c r="Z74" s="1133" t="str">
        <f t="shared" si="85"/>
        <v/>
      </c>
      <c r="AA74" s="1133" t="str">
        <f t="shared" si="85"/>
        <v/>
      </c>
      <c r="AB74" s="1"/>
      <c r="AC74" s="1"/>
      <c r="AD74" s="1"/>
      <c r="AE74" s="1"/>
      <c r="AF74" s="1"/>
      <c r="AG74" s="1"/>
      <c r="AH74" s="1"/>
    </row>
    <row r="75" spans="1:34" ht="15.75" customHeight="1" x14ac:dyDescent="0.2">
      <c r="A75" s="1"/>
      <c r="B75" s="76"/>
      <c r="C75" s="76"/>
      <c r="D75" s="76"/>
      <c r="E75" s="17"/>
      <c r="F75" s="17"/>
      <c r="G75" s="75"/>
      <c r="H75" s="15"/>
      <c r="I75" s="15"/>
      <c r="J75" s="15"/>
      <c r="K75" s="15"/>
      <c r="L75" s="15"/>
      <c r="M75" s="15"/>
      <c r="N75" s="1133"/>
      <c r="O75" s="75"/>
      <c r="P75" s="16"/>
      <c r="Q75" s="17"/>
      <c r="R75" s="17"/>
      <c r="S75" s="1130"/>
      <c r="T75" s="1130"/>
      <c r="U75" s="1133"/>
      <c r="V75" s="1133" t="str">
        <f t="shared" ref="V75:AA75" si="86">IF(O75="","",CEILING(O75*1.02,0.5))</f>
        <v/>
      </c>
      <c r="W75" s="1133" t="str">
        <f t="shared" si="86"/>
        <v/>
      </c>
      <c r="X75" s="1133" t="str">
        <f t="shared" si="86"/>
        <v/>
      </c>
      <c r="Y75" s="1133" t="str">
        <f t="shared" si="86"/>
        <v/>
      </c>
      <c r="Z75" s="1133" t="str">
        <f t="shared" si="86"/>
        <v/>
      </c>
      <c r="AA75" s="1133" t="str">
        <f t="shared" si="86"/>
        <v/>
      </c>
      <c r="AB75" s="1"/>
      <c r="AC75" s="1"/>
      <c r="AD75" s="1"/>
      <c r="AE75" s="1"/>
      <c r="AF75" s="1"/>
      <c r="AG75" s="1"/>
      <c r="AH75" s="1"/>
    </row>
    <row r="76" spans="1:34" ht="15.75" customHeight="1" x14ac:dyDescent="0.2">
      <c r="A76" s="1"/>
      <c r="B76" s="76"/>
      <c r="C76" s="76"/>
      <c r="D76" s="76"/>
      <c r="E76" s="17"/>
      <c r="F76" s="17"/>
      <c r="G76" s="75"/>
      <c r="H76" s="15"/>
      <c r="I76" s="15"/>
      <c r="J76" s="15"/>
      <c r="K76" s="15"/>
      <c r="L76" s="15"/>
      <c r="M76" s="15"/>
      <c r="N76" s="1133"/>
      <c r="O76" s="75"/>
      <c r="P76" s="16"/>
      <c r="Q76" s="17"/>
      <c r="R76" s="17"/>
      <c r="S76" s="1130"/>
      <c r="T76" s="1130"/>
      <c r="U76" s="1133"/>
      <c r="V76" s="1133" t="str">
        <f t="shared" ref="V76:AA76" si="87">IF(O76="","",CEILING(O76*1.02,0.5))</f>
        <v/>
      </c>
      <c r="W76" s="1133" t="str">
        <f t="shared" si="87"/>
        <v/>
      </c>
      <c r="X76" s="1133" t="str">
        <f t="shared" si="87"/>
        <v/>
      </c>
      <c r="Y76" s="1133" t="str">
        <f t="shared" si="87"/>
        <v/>
      </c>
      <c r="Z76" s="1133" t="str">
        <f t="shared" si="87"/>
        <v/>
      </c>
      <c r="AA76" s="1133" t="str">
        <f t="shared" si="87"/>
        <v/>
      </c>
      <c r="AB76" s="1"/>
      <c r="AC76" s="1"/>
      <c r="AD76" s="1"/>
      <c r="AE76" s="1"/>
      <c r="AF76" s="1"/>
      <c r="AG76" s="1"/>
      <c r="AH76" s="1"/>
    </row>
    <row r="77" spans="1:34" ht="15.75" customHeight="1" x14ac:dyDescent="0.2">
      <c r="A77" s="1"/>
      <c r="B77" s="76"/>
      <c r="C77" s="76"/>
      <c r="D77" s="76"/>
      <c r="E77" s="17"/>
      <c r="F77" s="17"/>
      <c r="G77" s="75"/>
      <c r="H77" s="15"/>
      <c r="I77" s="15"/>
      <c r="J77" s="15"/>
      <c r="K77" s="15"/>
      <c r="L77" s="15"/>
      <c r="M77" s="15"/>
      <c r="N77" s="1133"/>
      <c r="O77" s="75"/>
      <c r="P77" s="16"/>
      <c r="Q77" s="17"/>
      <c r="R77" s="17"/>
      <c r="S77" s="1130"/>
      <c r="T77" s="1130"/>
      <c r="U77" s="1133"/>
      <c r="V77" s="1133" t="str">
        <f t="shared" ref="V77:AA77" si="88">IF(O77="","",CEILING(O77*1.02,0.5))</f>
        <v/>
      </c>
      <c r="W77" s="1133" t="str">
        <f t="shared" si="88"/>
        <v/>
      </c>
      <c r="X77" s="1133" t="str">
        <f t="shared" si="88"/>
        <v/>
      </c>
      <c r="Y77" s="1133" t="str">
        <f t="shared" si="88"/>
        <v/>
      </c>
      <c r="Z77" s="1133" t="str">
        <f t="shared" si="88"/>
        <v/>
      </c>
      <c r="AA77" s="1133" t="str">
        <f t="shared" si="88"/>
        <v/>
      </c>
      <c r="AB77" s="1"/>
      <c r="AC77" s="1"/>
      <c r="AD77" s="1"/>
      <c r="AE77" s="1"/>
      <c r="AF77" s="1"/>
      <c r="AG77" s="1"/>
      <c r="AH77" s="1"/>
    </row>
    <row r="78" spans="1:34" ht="15.75" customHeight="1" x14ac:dyDescent="0.2">
      <c r="A78" s="1"/>
      <c r="B78" s="76"/>
      <c r="C78" s="76"/>
      <c r="D78" s="76"/>
      <c r="E78" s="17"/>
      <c r="F78" s="17"/>
      <c r="G78" s="75"/>
      <c r="H78" s="15"/>
      <c r="I78" s="15"/>
      <c r="J78" s="15"/>
      <c r="K78" s="15"/>
      <c r="L78" s="15"/>
      <c r="M78" s="15"/>
      <c r="N78" s="1133"/>
      <c r="O78" s="75"/>
      <c r="P78" s="16"/>
      <c r="Q78" s="17"/>
      <c r="R78" s="17"/>
      <c r="S78" s="1130"/>
      <c r="T78" s="1130"/>
      <c r="U78" s="1133"/>
      <c r="V78" s="1133" t="str">
        <f t="shared" ref="V78:AA78" si="89">IF(O78="","",CEILING(O78*1.02,0.5))</f>
        <v/>
      </c>
      <c r="W78" s="1133" t="str">
        <f t="shared" si="89"/>
        <v/>
      </c>
      <c r="X78" s="1133" t="str">
        <f t="shared" si="89"/>
        <v/>
      </c>
      <c r="Y78" s="1133" t="str">
        <f t="shared" si="89"/>
        <v/>
      </c>
      <c r="Z78" s="1133" t="str">
        <f t="shared" si="89"/>
        <v/>
      </c>
      <c r="AA78" s="1133" t="str">
        <f t="shared" si="89"/>
        <v/>
      </c>
      <c r="AB78" s="1"/>
      <c r="AC78" s="1"/>
      <c r="AD78" s="1"/>
      <c r="AE78" s="1"/>
      <c r="AF78" s="1"/>
      <c r="AG78" s="1"/>
      <c r="AH78" s="1"/>
    </row>
    <row r="79" spans="1:34" ht="15.75" customHeight="1" x14ac:dyDescent="0.2">
      <c r="A79" s="1"/>
      <c r="B79" s="76"/>
      <c r="C79" s="76"/>
      <c r="D79" s="76"/>
      <c r="E79" s="17"/>
      <c r="F79" s="17"/>
      <c r="G79" s="75"/>
      <c r="H79" s="15"/>
      <c r="I79" s="15"/>
      <c r="J79" s="15"/>
      <c r="K79" s="15"/>
      <c r="L79" s="15"/>
      <c r="M79" s="15"/>
      <c r="N79" s="1133"/>
      <c r="O79" s="75"/>
      <c r="P79" s="16"/>
      <c r="Q79" s="17"/>
      <c r="R79" s="17"/>
      <c r="S79" s="1130"/>
      <c r="T79" s="1130"/>
      <c r="U79" s="1133"/>
      <c r="V79" s="1133" t="str">
        <f t="shared" ref="V79:AA79" si="90">IF(O79="","",CEILING(O79*1.02,0.5))</f>
        <v/>
      </c>
      <c r="W79" s="1133" t="str">
        <f t="shared" si="90"/>
        <v/>
      </c>
      <c r="X79" s="1133" t="str">
        <f t="shared" si="90"/>
        <v/>
      </c>
      <c r="Y79" s="1133" t="str">
        <f t="shared" si="90"/>
        <v/>
      </c>
      <c r="Z79" s="1133" t="str">
        <f t="shared" si="90"/>
        <v/>
      </c>
      <c r="AA79" s="1133" t="str">
        <f t="shared" si="90"/>
        <v/>
      </c>
      <c r="AB79" s="1"/>
      <c r="AC79" s="1"/>
      <c r="AD79" s="1"/>
      <c r="AE79" s="1"/>
      <c r="AF79" s="1"/>
      <c r="AG79" s="1"/>
      <c r="AH79" s="1"/>
    </row>
    <row r="80" spans="1:34" ht="15.75" customHeight="1" x14ac:dyDescent="0.2">
      <c r="A80" s="1"/>
      <c r="B80" s="76"/>
      <c r="C80" s="76"/>
      <c r="D80" s="76"/>
      <c r="E80" s="17"/>
      <c r="F80" s="17"/>
      <c r="G80" s="75"/>
      <c r="H80" s="15"/>
      <c r="I80" s="15"/>
      <c r="J80" s="15"/>
      <c r="K80" s="15"/>
      <c r="L80" s="15"/>
      <c r="M80" s="15"/>
      <c r="N80" s="1133"/>
      <c r="O80" s="75"/>
      <c r="P80" s="16"/>
      <c r="Q80" s="17"/>
      <c r="R80" s="17"/>
      <c r="S80" s="1130"/>
      <c r="T80" s="1130"/>
      <c r="U80" s="1133"/>
      <c r="V80" s="1133" t="str">
        <f t="shared" ref="V80:AA80" si="91">IF(O80="","",CEILING(O80*1.02,0.5))</f>
        <v/>
      </c>
      <c r="W80" s="1133" t="str">
        <f t="shared" si="91"/>
        <v/>
      </c>
      <c r="X80" s="1133" t="str">
        <f t="shared" si="91"/>
        <v/>
      </c>
      <c r="Y80" s="1133" t="str">
        <f t="shared" si="91"/>
        <v/>
      </c>
      <c r="Z80" s="1133" t="str">
        <f t="shared" si="91"/>
        <v/>
      </c>
      <c r="AA80" s="1133" t="str">
        <f t="shared" si="91"/>
        <v/>
      </c>
      <c r="AB80" s="1"/>
      <c r="AC80" s="1"/>
      <c r="AD80" s="1"/>
      <c r="AE80" s="1"/>
      <c r="AF80" s="1"/>
      <c r="AG80" s="1"/>
      <c r="AH80" s="1"/>
    </row>
    <row r="81" spans="1:34" ht="15.75" customHeight="1" x14ac:dyDescent="0.2">
      <c r="A81" s="1"/>
      <c r="B81" s="76"/>
      <c r="C81" s="76"/>
      <c r="D81" s="76"/>
      <c r="E81" s="17"/>
      <c r="F81" s="17"/>
      <c r="G81" s="75"/>
      <c r="H81" s="15"/>
      <c r="I81" s="15"/>
      <c r="J81" s="15"/>
      <c r="K81" s="15"/>
      <c r="L81" s="15"/>
      <c r="M81" s="15"/>
      <c r="N81" s="1133"/>
      <c r="O81" s="75"/>
      <c r="P81" s="16"/>
      <c r="Q81" s="17"/>
      <c r="R81" s="17"/>
      <c r="S81" s="1130"/>
      <c r="T81" s="1130"/>
      <c r="U81" s="1133"/>
      <c r="V81" s="1133" t="str">
        <f t="shared" ref="V81:AA81" si="92">IF(O81="","",CEILING(O81*1.02,0.5))</f>
        <v/>
      </c>
      <c r="W81" s="1133" t="str">
        <f t="shared" si="92"/>
        <v/>
      </c>
      <c r="X81" s="1133" t="str">
        <f t="shared" si="92"/>
        <v/>
      </c>
      <c r="Y81" s="1133" t="str">
        <f t="shared" si="92"/>
        <v/>
      </c>
      <c r="Z81" s="1133" t="str">
        <f t="shared" si="92"/>
        <v/>
      </c>
      <c r="AA81" s="1133" t="str">
        <f t="shared" si="92"/>
        <v/>
      </c>
      <c r="AB81" s="1"/>
      <c r="AC81" s="1"/>
      <c r="AD81" s="1"/>
      <c r="AE81" s="1"/>
      <c r="AF81" s="1"/>
      <c r="AG81" s="1"/>
      <c r="AH81" s="1"/>
    </row>
    <row r="82" spans="1:34" ht="15.75" customHeight="1" x14ac:dyDescent="0.2">
      <c r="A82" s="1"/>
      <c r="B82" s="76"/>
      <c r="C82" s="76"/>
      <c r="D82" s="76"/>
      <c r="E82" s="17"/>
      <c r="F82" s="17"/>
      <c r="G82" s="75"/>
      <c r="H82" s="15"/>
      <c r="I82" s="15"/>
      <c r="J82" s="15"/>
      <c r="K82" s="15"/>
      <c r="L82" s="15"/>
      <c r="M82" s="15"/>
      <c r="N82" s="1133"/>
      <c r="O82" s="75"/>
      <c r="P82" s="16"/>
      <c r="Q82" s="17"/>
      <c r="R82" s="17"/>
      <c r="S82" s="1130"/>
      <c r="T82" s="1130"/>
      <c r="U82" s="1133"/>
      <c r="V82" s="1133" t="str">
        <f t="shared" ref="V82:AA82" si="93">IF(O82="","",CEILING(O82*1.02,0.5))</f>
        <v/>
      </c>
      <c r="W82" s="1133" t="str">
        <f t="shared" si="93"/>
        <v/>
      </c>
      <c r="X82" s="1133" t="str">
        <f t="shared" si="93"/>
        <v/>
      </c>
      <c r="Y82" s="1133" t="str">
        <f t="shared" si="93"/>
        <v/>
      </c>
      <c r="Z82" s="1133" t="str">
        <f t="shared" si="93"/>
        <v/>
      </c>
      <c r="AA82" s="1133" t="str">
        <f t="shared" si="93"/>
        <v/>
      </c>
      <c r="AB82" s="1"/>
      <c r="AC82" s="1"/>
      <c r="AD82" s="1"/>
      <c r="AE82" s="1"/>
      <c r="AF82" s="1"/>
      <c r="AG82" s="1"/>
      <c r="AH82" s="1"/>
    </row>
    <row r="83" spans="1:34" ht="15.75" customHeight="1" x14ac:dyDescent="0.2">
      <c r="A83" s="1"/>
      <c r="B83" s="76"/>
      <c r="C83" s="76"/>
      <c r="D83" s="76"/>
      <c r="E83" s="17"/>
      <c r="F83" s="17"/>
      <c r="G83" s="75"/>
      <c r="H83" s="15"/>
      <c r="I83" s="15"/>
      <c r="J83" s="15"/>
      <c r="K83" s="15"/>
      <c r="L83" s="15"/>
      <c r="M83" s="15"/>
      <c r="N83" s="1133"/>
      <c r="O83" s="75"/>
      <c r="P83" s="16"/>
      <c r="Q83" s="17"/>
      <c r="R83" s="17"/>
      <c r="S83" s="1130"/>
      <c r="T83" s="1130"/>
      <c r="U83" s="18"/>
      <c r="V83" s="1133" t="str">
        <f t="shared" ref="V83:AA83" si="94">IF(O83="","",CEILING(O83*1.02,0.5))</f>
        <v/>
      </c>
      <c r="W83" s="1133" t="str">
        <f t="shared" si="94"/>
        <v/>
      </c>
      <c r="X83" s="1133" t="str">
        <f t="shared" si="94"/>
        <v/>
      </c>
      <c r="Y83" s="1133" t="str">
        <f t="shared" si="94"/>
        <v/>
      </c>
      <c r="Z83" s="1133" t="str">
        <f t="shared" si="94"/>
        <v/>
      </c>
      <c r="AA83" s="1133" t="str">
        <f t="shared" si="94"/>
        <v/>
      </c>
      <c r="AB83" s="22"/>
      <c r="AC83" s="1"/>
      <c r="AD83" s="1"/>
      <c r="AE83" s="1"/>
      <c r="AF83" s="1"/>
      <c r="AG83" s="1"/>
      <c r="AH83" s="1"/>
    </row>
    <row r="84" spans="1:34" ht="15.75" customHeight="1" x14ac:dyDescent="0.2">
      <c r="A84" s="1"/>
      <c r="B84" s="76"/>
      <c r="C84" s="76"/>
      <c r="D84" s="76"/>
      <c r="E84" s="17"/>
      <c r="F84" s="17"/>
      <c r="G84" s="75"/>
      <c r="H84" s="15"/>
      <c r="I84" s="15"/>
      <c r="J84" s="15"/>
      <c r="K84" s="15"/>
      <c r="L84" s="15"/>
      <c r="M84" s="15"/>
      <c r="N84" s="1133"/>
      <c r="O84" s="75"/>
      <c r="P84" s="16"/>
      <c r="Q84" s="17"/>
      <c r="R84" s="17"/>
      <c r="S84" s="1130"/>
      <c r="T84" s="1130"/>
      <c r="U84" s="18"/>
      <c r="V84" s="1133" t="str">
        <f t="shared" ref="V84:AA84" si="95">IF(O84="","",CEILING(O84*1.02,0.5))</f>
        <v/>
      </c>
      <c r="W84" s="1133" t="str">
        <f t="shared" si="95"/>
        <v/>
      </c>
      <c r="X84" s="1133" t="str">
        <f t="shared" si="95"/>
        <v/>
      </c>
      <c r="Y84" s="1133" t="str">
        <f t="shared" si="95"/>
        <v/>
      </c>
      <c r="Z84" s="1133" t="str">
        <f t="shared" si="95"/>
        <v/>
      </c>
      <c r="AA84" s="1133" t="str">
        <f t="shared" si="95"/>
        <v/>
      </c>
      <c r="AB84" s="22"/>
      <c r="AC84" s="1"/>
      <c r="AD84" s="1"/>
      <c r="AE84" s="1"/>
      <c r="AF84" s="1"/>
      <c r="AG84" s="1"/>
      <c r="AH84" s="1"/>
    </row>
    <row r="85" spans="1:34" ht="15.75" customHeight="1" x14ac:dyDescent="0.2">
      <c r="A85" s="1"/>
      <c r="B85" s="68"/>
      <c r="C85" s="68"/>
      <c r="D85" s="68"/>
      <c r="E85" s="35"/>
      <c r="F85" s="39"/>
      <c r="G85" s="14"/>
      <c r="H85" s="15"/>
      <c r="I85" s="15"/>
      <c r="J85" s="15"/>
      <c r="K85" s="15"/>
      <c r="L85" s="15"/>
      <c r="M85" s="15"/>
      <c r="N85" s="1133"/>
      <c r="O85" s="1130"/>
      <c r="P85" s="1130"/>
      <c r="Q85" s="1130"/>
      <c r="R85" s="1130"/>
      <c r="S85" s="1130"/>
      <c r="T85" s="1130"/>
      <c r="U85" s="18"/>
      <c r="V85" s="1133" t="str">
        <f t="shared" ref="V85:AA85" si="96">IF(O85="","",CEILING(O85*1.02,0.5))</f>
        <v/>
      </c>
      <c r="W85" s="1133" t="str">
        <f t="shared" si="96"/>
        <v/>
      </c>
      <c r="X85" s="1133" t="str">
        <f t="shared" si="96"/>
        <v/>
      </c>
      <c r="Y85" s="1133" t="str">
        <f t="shared" si="96"/>
        <v/>
      </c>
      <c r="Z85" s="1133" t="str">
        <f t="shared" si="96"/>
        <v/>
      </c>
      <c r="AA85" s="1133" t="str">
        <f t="shared" si="96"/>
        <v/>
      </c>
      <c r="AB85" s="22"/>
      <c r="AC85" s="1"/>
      <c r="AD85" s="1"/>
      <c r="AE85" s="1"/>
      <c r="AF85" s="1"/>
      <c r="AG85" s="1"/>
      <c r="AH85" s="1"/>
    </row>
    <row r="86" spans="1:34" ht="15.75" customHeight="1" x14ac:dyDescent="0.25">
      <c r="A86" s="1"/>
      <c r="B86" s="77"/>
      <c r="C86" s="77"/>
      <c r="D86" s="77"/>
      <c r="E86" s="1127"/>
      <c r="F86" s="1127"/>
      <c r="G86" s="1127"/>
      <c r="H86" s="15"/>
      <c r="I86" s="15"/>
      <c r="J86" s="15"/>
      <c r="K86" s="15"/>
      <c r="L86" s="15"/>
      <c r="M86" s="15"/>
      <c r="N86" s="1133"/>
      <c r="O86" s="1130"/>
      <c r="P86" s="1130"/>
      <c r="Q86" s="1130"/>
      <c r="R86" s="1130"/>
      <c r="S86" s="1130"/>
      <c r="T86" s="1130"/>
      <c r="U86" s="18"/>
      <c r="V86" s="1133" t="str">
        <f t="shared" ref="V86:AA86" si="97">IF(O86="","",CEILING(O86*1.02,0.5))</f>
        <v/>
      </c>
      <c r="W86" s="1133" t="str">
        <f t="shared" si="97"/>
        <v/>
      </c>
      <c r="X86" s="1133" t="str">
        <f t="shared" si="97"/>
        <v/>
      </c>
      <c r="Y86" s="1133" t="str">
        <f t="shared" si="97"/>
        <v/>
      </c>
      <c r="Z86" s="1133" t="str">
        <f t="shared" si="97"/>
        <v/>
      </c>
      <c r="AA86" s="1133" t="str">
        <f t="shared" si="97"/>
        <v/>
      </c>
      <c r="AB86" s="22"/>
      <c r="AC86" s="1"/>
      <c r="AD86" s="1"/>
      <c r="AE86" s="1"/>
      <c r="AF86" s="1"/>
      <c r="AG86" s="1"/>
      <c r="AH86" s="1"/>
    </row>
    <row r="87" spans="1:34" ht="15.75" customHeight="1" x14ac:dyDescent="0.2">
      <c r="A87" s="1"/>
      <c r="B87" s="1127"/>
      <c r="C87" s="1127"/>
      <c r="D87" s="1127"/>
      <c r="E87" s="1"/>
      <c r="F87" s="1"/>
      <c r="G87" s="1"/>
      <c r="H87" s="15"/>
      <c r="I87" s="15"/>
      <c r="J87" s="15"/>
      <c r="K87" s="15"/>
      <c r="L87" s="15"/>
      <c r="M87" s="15"/>
      <c r="N87" s="1133"/>
      <c r="O87" s="1130"/>
      <c r="P87" s="1130"/>
      <c r="Q87" s="1130"/>
      <c r="R87" s="1130"/>
      <c r="S87" s="1130"/>
      <c r="T87" s="1130"/>
      <c r="U87" s="18"/>
      <c r="V87" s="1133" t="str">
        <f t="shared" ref="V87:AA87" si="98">IF(O87="","",CEILING(O87*1.02,0.5))</f>
        <v/>
      </c>
      <c r="W87" s="1133" t="str">
        <f t="shared" si="98"/>
        <v/>
      </c>
      <c r="X87" s="1133" t="str">
        <f t="shared" si="98"/>
        <v/>
      </c>
      <c r="Y87" s="1133" t="str">
        <f t="shared" si="98"/>
        <v/>
      </c>
      <c r="Z87" s="1133" t="str">
        <f t="shared" si="98"/>
        <v/>
      </c>
      <c r="AA87" s="1133" t="str">
        <f t="shared" si="98"/>
        <v/>
      </c>
      <c r="AB87" s="22"/>
      <c r="AC87" s="1"/>
      <c r="AD87" s="1"/>
      <c r="AE87" s="1"/>
      <c r="AF87" s="1"/>
      <c r="AG87" s="1"/>
      <c r="AH87" s="1"/>
    </row>
    <row r="88" spans="1:34" ht="15.75" customHeight="1" x14ac:dyDescent="0.2">
      <c r="A88" s="1"/>
      <c r="B88" s="1"/>
      <c r="C88" s="1"/>
      <c r="D88" s="1"/>
      <c r="E88" s="64"/>
      <c r="F88" s="1133"/>
      <c r="G88" s="1133"/>
      <c r="H88" s="15"/>
      <c r="I88" s="15"/>
      <c r="J88" s="15"/>
      <c r="K88" s="15"/>
      <c r="L88" s="15"/>
      <c r="M88" s="15"/>
      <c r="N88" s="1133"/>
      <c r="O88" s="16"/>
      <c r="P88" s="17"/>
      <c r="Q88" s="17"/>
      <c r="R88" s="1130"/>
      <c r="S88" s="1130"/>
      <c r="T88" s="1130"/>
      <c r="U88" s="18"/>
      <c r="V88" s="1133" t="str">
        <f t="shared" ref="V88:AA88" si="99">IF(O88="","",CEILING(O88*1.02,0.5))</f>
        <v/>
      </c>
      <c r="W88" s="1133" t="str">
        <f t="shared" si="99"/>
        <v/>
      </c>
      <c r="X88" s="1133" t="str">
        <f t="shared" si="99"/>
        <v/>
      </c>
      <c r="Y88" s="1133" t="str">
        <f t="shared" si="99"/>
        <v/>
      </c>
      <c r="Z88" s="1133" t="str">
        <f t="shared" si="99"/>
        <v/>
      </c>
      <c r="AA88" s="1133" t="str">
        <f t="shared" si="99"/>
        <v/>
      </c>
      <c r="AB88" s="22"/>
      <c r="AC88" s="1"/>
      <c r="AD88" s="1"/>
      <c r="AE88" s="1"/>
      <c r="AF88" s="1"/>
      <c r="AG88" s="1"/>
      <c r="AH88" s="1"/>
    </row>
    <row r="89" spans="1:34" ht="15.75" customHeight="1" x14ac:dyDescent="0.2">
      <c r="A89" s="1"/>
      <c r="B89" s="4"/>
      <c r="C89" s="4"/>
      <c r="D89" s="4"/>
      <c r="E89" s="64"/>
      <c r="F89" s="1133"/>
      <c r="G89" s="1133"/>
      <c r="H89" s="15"/>
      <c r="I89" s="15"/>
      <c r="J89" s="15"/>
      <c r="K89" s="15"/>
      <c r="L89" s="15"/>
      <c r="M89" s="15"/>
      <c r="N89" s="1133"/>
      <c r="O89" s="16"/>
      <c r="P89" s="17"/>
      <c r="Q89" s="17"/>
      <c r="R89" s="1130"/>
      <c r="S89" s="1130"/>
      <c r="T89" s="1130"/>
      <c r="U89" s="18"/>
      <c r="V89" s="1133" t="str">
        <f t="shared" ref="V89:AA89" si="100">IF(O89="","",CEILING(O89*1.02,0.5))</f>
        <v/>
      </c>
      <c r="W89" s="1133" t="str">
        <f t="shared" si="100"/>
        <v/>
      </c>
      <c r="X89" s="1133" t="str">
        <f t="shared" si="100"/>
        <v/>
      </c>
      <c r="Y89" s="1133" t="str">
        <f t="shared" si="100"/>
        <v/>
      </c>
      <c r="Z89" s="1133" t="str">
        <f t="shared" si="100"/>
        <v/>
      </c>
      <c r="AA89" s="1133" t="str">
        <f t="shared" si="100"/>
        <v/>
      </c>
      <c r="AB89" s="22"/>
      <c r="AC89" s="1"/>
      <c r="AD89" s="1"/>
      <c r="AE89" s="1"/>
      <c r="AF89" s="1"/>
      <c r="AG89" s="1"/>
      <c r="AH89" s="1"/>
    </row>
    <row r="90" spans="1:34" ht="15.75" customHeight="1" x14ac:dyDescent="0.2">
      <c r="A90" s="1"/>
      <c r="B90" s="4"/>
      <c r="C90" s="4"/>
      <c r="D90" s="4"/>
      <c r="E90" s="64"/>
      <c r="F90" s="1133"/>
      <c r="G90" s="14"/>
      <c r="H90" s="15"/>
      <c r="I90" s="15"/>
      <c r="J90" s="15"/>
      <c r="K90" s="15"/>
      <c r="L90" s="15"/>
      <c r="M90" s="15"/>
      <c r="N90" s="1133"/>
      <c r="O90" s="16"/>
      <c r="P90" s="17"/>
      <c r="Q90" s="17"/>
      <c r="R90" s="1130"/>
      <c r="S90" s="1130"/>
      <c r="T90" s="1130"/>
      <c r="U90" s="18"/>
      <c r="V90" s="1133" t="str">
        <f t="shared" ref="V90:AA90" si="101">IF(O90="","",CEILING(O90*1.02,0.5))</f>
        <v/>
      </c>
      <c r="W90" s="1133" t="str">
        <f t="shared" si="101"/>
        <v/>
      </c>
      <c r="X90" s="1133" t="str">
        <f t="shared" si="101"/>
        <v/>
      </c>
      <c r="Y90" s="1133" t="str">
        <f t="shared" si="101"/>
        <v/>
      </c>
      <c r="Z90" s="1133" t="str">
        <f t="shared" si="101"/>
        <v/>
      </c>
      <c r="AA90" s="1133" t="str">
        <f t="shared" si="101"/>
        <v/>
      </c>
      <c r="AB90" s="22"/>
      <c r="AC90" s="1"/>
      <c r="AD90" s="1"/>
      <c r="AE90" s="1"/>
      <c r="AF90" s="1"/>
      <c r="AG90" s="1"/>
      <c r="AH90" s="1"/>
    </row>
    <row r="91" spans="1:34" ht="15.75" customHeight="1" x14ac:dyDescent="0.2">
      <c r="A91" s="1"/>
      <c r="B91" s="4"/>
      <c r="C91" s="4"/>
      <c r="D91" s="4"/>
      <c r="E91" s="64"/>
      <c r="F91" s="1133"/>
      <c r="G91" s="1133"/>
      <c r="H91" s="15"/>
      <c r="I91" s="15"/>
      <c r="J91" s="15"/>
      <c r="K91" s="15"/>
      <c r="L91" s="15"/>
      <c r="M91" s="15"/>
      <c r="N91" s="1133"/>
      <c r="O91" s="16"/>
      <c r="P91" s="17"/>
      <c r="Q91" s="17"/>
      <c r="R91" s="1130"/>
      <c r="S91" s="1130"/>
      <c r="T91" s="1130"/>
      <c r="U91" s="18"/>
      <c r="V91" s="1133" t="str">
        <f t="shared" ref="V91:AA91" si="102">IF(O91="","",CEILING(O91*1.02,0.5))</f>
        <v/>
      </c>
      <c r="W91" s="1133" t="str">
        <f t="shared" si="102"/>
        <v/>
      </c>
      <c r="X91" s="1133" t="str">
        <f t="shared" si="102"/>
        <v/>
      </c>
      <c r="Y91" s="1133" t="str">
        <f t="shared" si="102"/>
        <v/>
      </c>
      <c r="Z91" s="1133" t="str">
        <f t="shared" si="102"/>
        <v/>
      </c>
      <c r="AA91" s="1133" t="str">
        <f t="shared" si="102"/>
        <v/>
      </c>
      <c r="AB91" s="22"/>
      <c r="AC91" s="1"/>
      <c r="AD91" s="1"/>
      <c r="AE91" s="1"/>
      <c r="AF91" s="1"/>
      <c r="AG91" s="1"/>
      <c r="AH91" s="1"/>
    </row>
    <row r="92" spans="1:34" ht="15.75" customHeight="1" x14ac:dyDescent="0.2">
      <c r="A92" s="1"/>
      <c r="B92" s="4"/>
      <c r="C92" s="4"/>
      <c r="D92" s="4"/>
      <c r="E92" s="64"/>
      <c r="F92" s="1133"/>
      <c r="G92" s="14"/>
      <c r="H92" s="15"/>
      <c r="I92" s="15"/>
      <c r="J92" s="15"/>
      <c r="K92" s="15"/>
      <c r="L92" s="15"/>
      <c r="M92" s="15"/>
      <c r="N92" s="1133"/>
      <c r="O92" s="16"/>
      <c r="P92" s="17"/>
      <c r="Q92" s="17"/>
      <c r="R92" s="1130"/>
      <c r="S92" s="1130"/>
      <c r="T92" s="1130"/>
      <c r="U92" s="18"/>
      <c r="V92" s="1133" t="str">
        <f t="shared" ref="V92:AA92" si="103">IF(O92="","",CEILING(O92*1.02,0.5))</f>
        <v/>
      </c>
      <c r="W92" s="1133" t="str">
        <f t="shared" si="103"/>
        <v/>
      </c>
      <c r="X92" s="1133" t="str">
        <f t="shared" si="103"/>
        <v/>
      </c>
      <c r="Y92" s="1133" t="str">
        <f t="shared" si="103"/>
        <v/>
      </c>
      <c r="Z92" s="1133" t="str">
        <f t="shared" si="103"/>
        <v/>
      </c>
      <c r="AA92" s="1133" t="str">
        <f t="shared" si="103"/>
        <v/>
      </c>
      <c r="AB92" s="22"/>
      <c r="AC92" s="1"/>
      <c r="AD92" s="1"/>
      <c r="AE92" s="1"/>
      <c r="AF92" s="1"/>
      <c r="AG92" s="1"/>
      <c r="AH92" s="1"/>
    </row>
    <row r="93" spans="1:34" ht="15.75" customHeight="1" x14ac:dyDescent="0.2">
      <c r="A93" s="1"/>
      <c r="B93" s="4"/>
      <c r="C93" s="4"/>
      <c r="D93" s="4"/>
      <c r="E93" s="64"/>
      <c r="F93" s="1133"/>
      <c r="G93" s="14"/>
      <c r="H93" s="15"/>
      <c r="I93" s="15"/>
      <c r="J93" s="15"/>
      <c r="K93" s="15"/>
      <c r="L93" s="15"/>
      <c r="M93" s="15"/>
      <c r="N93" s="1133"/>
      <c r="O93" s="16"/>
      <c r="P93" s="17"/>
      <c r="Q93" s="17"/>
      <c r="R93" s="1130"/>
      <c r="S93" s="1130"/>
      <c r="T93" s="1130"/>
      <c r="U93" s="18"/>
      <c r="V93" s="1133" t="str">
        <f t="shared" ref="V93:AA93" si="104">IF(O93="","",CEILING(O93*1.02,0.5))</f>
        <v/>
      </c>
      <c r="W93" s="1133" t="str">
        <f t="shared" si="104"/>
        <v/>
      </c>
      <c r="X93" s="1133" t="str">
        <f t="shared" si="104"/>
        <v/>
      </c>
      <c r="Y93" s="1133" t="str">
        <f t="shared" si="104"/>
        <v/>
      </c>
      <c r="Z93" s="1133" t="str">
        <f t="shared" si="104"/>
        <v/>
      </c>
      <c r="AA93" s="1133" t="str">
        <f t="shared" si="104"/>
        <v/>
      </c>
      <c r="AB93" s="22"/>
      <c r="AC93" s="1"/>
      <c r="AD93" s="1"/>
      <c r="AE93" s="1"/>
      <c r="AF93" s="1"/>
      <c r="AG93" s="1"/>
      <c r="AH93" s="1"/>
    </row>
    <row r="94" spans="1:34" ht="15.75" customHeight="1" x14ac:dyDescent="0.2">
      <c r="A94" s="1"/>
      <c r="B94" s="4"/>
      <c r="C94" s="4"/>
      <c r="D94" s="4"/>
      <c r="E94" s="64"/>
      <c r="F94" s="1133"/>
      <c r="G94" s="1133"/>
      <c r="H94" s="15"/>
      <c r="I94" s="15"/>
      <c r="J94" s="15"/>
      <c r="K94" s="15"/>
      <c r="L94" s="15"/>
      <c r="M94" s="15"/>
      <c r="N94" s="1133"/>
      <c r="O94" s="16"/>
      <c r="P94" s="17"/>
      <c r="Q94" s="17"/>
      <c r="R94" s="1130"/>
      <c r="S94" s="1130"/>
      <c r="T94" s="1130"/>
      <c r="U94" s="18"/>
      <c r="V94" s="1133" t="str">
        <f t="shared" ref="V94:AA94" si="105">IF(O94="","",CEILING(O94*1.02,0.5))</f>
        <v/>
      </c>
      <c r="W94" s="1133" t="str">
        <f t="shared" si="105"/>
        <v/>
      </c>
      <c r="X94" s="1133" t="str">
        <f t="shared" si="105"/>
        <v/>
      </c>
      <c r="Y94" s="1133" t="str">
        <f t="shared" si="105"/>
        <v/>
      </c>
      <c r="Z94" s="1133" t="str">
        <f t="shared" si="105"/>
        <v/>
      </c>
      <c r="AA94" s="1133" t="str">
        <f t="shared" si="105"/>
        <v/>
      </c>
      <c r="AB94" s="22"/>
      <c r="AC94" s="1"/>
      <c r="AD94" s="1"/>
      <c r="AE94" s="1"/>
      <c r="AF94" s="1"/>
      <c r="AG94" s="1"/>
      <c r="AH94" s="1"/>
    </row>
    <row r="95" spans="1:34" ht="15.75" customHeight="1" x14ac:dyDescent="0.2">
      <c r="A95" s="1"/>
      <c r="B95" s="4"/>
      <c r="C95" s="4"/>
      <c r="D95" s="4"/>
      <c r="E95" s="64"/>
      <c r="F95" s="1133"/>
      <c r="G95" s="1133"/>
      <c r="H95" s="15"/>
      <c r="I95" s="15"/>
      <c r="J95" s="15"/>
      <c r="K95" s="15"/>
      <c r="L95" s="15"/>
      <c r="M95" s="15"/>
      <c r="N95" s="1133"/>
      <c r="O95" s="16"/>
      <c r="P95" s="17"/>
      <c r="Q95" s="17"/>
      <c r="R95" s="1130"/>
      <c r="S95" s="1130"/>
      <c r="T95" s="1130"/>
      <c r="U95" s="18"/>
      <c r="V95" s="1133" t="str">
        <f t="shared" ref="V95:AA95" si="106">IF(O95="","",CEILING(O95*1.02,0.5))</f>
        <v/>
      </c>
      <c r="W95" s="1133" t="str">
        <f t="shared" si="106"/>
        <v/>
      </c>
      <c r="X95" s="1133" t="str">
        <f t="shared" si="106"/>
        <v/>
      </c>
      <c r="Y95" s="1133" t="str">
        <f t="shared" si="106"/>
        <v/>
      </c>
      <c r="Z95" s="1133" t="str">
        <f t="shared" si="106"/>
        <v/>
      </c>
      <c r="AA95" s="1133" t="str">
        <f t="shared" si="106"/>
        <v/>
      </c>
      <c r="AB95" s="22"/>
      <c r="AC95" s="1"/>
      <c r="AD95" s="1"/>
      <c r="AE95" s="1"/>
      <c r="AF95" s="1"/>
      <c r="AG95" s="1"/>
      <c r="AH95" s="1"/>
    </row>
    <row r="96" spans="1:34" ht="15.75" customHeight="1" x14ac:dyDescent="0.2">
      <c r="A96" s="1"/>
      <c r="B96" s="4"/>
      <c r="C96" s="4"/>
      <c r="D96" s="4"/>
      <c r="E96" s="64"/>
      <c r="F96" s="1133"/>
      <c r="G96" s="1133"/>
      <c r="H96" s="15"/>
      <c r="I96" s="15"/>
      <c r="J96" s="15"/>
      <c r="K96" s="15"/>
      <c r="L96" s="15"/>
      <c r="M96" s="15"/>
      <c r="N96" s="1133"/>
      <c r="O96" s="16"/>
      <c r="P96" s="17"/>
      <c r="Q96" s="17"/>
      <c r="R96" s="1130"/>
      <c r="S96" s="1130"/>
      <c r="T96" s="1130"/>
      <c r="U96" s="18"/>
      <c r="V96" s="1133" t="str">
        <f t="shared" ref="V96:AA96" si="107">IF(O96="","",CEILING(O96*1.02,0.5))</f>
        <v/>
      </c>
      <c r="W96" s="1133" t="str">
        <f t="shared" si="107"/>
        <v/>
      </c>
      <c r="X96" s="1133" t="str">
        <f t="shared" si="107"/>
        <v/>
      </c>
      <c r="Y96" s="1133" t="str">
        <f t="shared" si="107"/>
        <v/>
      </c>
      <c r="Z96" s="1133" t="str">
        <f t="shared" si="107"/>
        <v/>
      </c>
      <c r="AA96" s="1133" t="str">
        <f t="shared" si="107"/>
        <v/>
      </c>
      <c r="AB96" s="22"/>
      <c r="AC96" s="1"/>
      <c r="AD96" s="1"/>
      <c r="AE96" s="1"/>
      <c r="AF96" s="1"/>
      <c r="AG96" s="1"/>
      <c r="AH96" s="1"/>
    </row>
    <row r="97" spans="1:34" ht="15.75" customHeight="1" x14ac:dyDescent="0.2">
      <c r="A97" s="1"/>
      <c r="B97" s="4"/>
      <c r="C97" s="4"/>
      <c r="D97" s="4"/>
      <c r="E97" s="64"/>
      <c r="F97" s="1133"/>
      <c r="G97" s="1133"/>
      <c r="H97" s="15"/>
      <c r="I97" s="15"/>
      <c r="J97" s="15"/>
      <c r="K97" s="15"/>
      <c r="L97" s="15"/>
      <c r="M97" s="15"/>
      <c r="N97" s="1133"/>
      <c r="O97" s="16"/>
      <c r="P97" s="17"/>
      <c r="Q97" s="17"/>
      <c r="R97" s="1130"/>
      <c r="S97" s="1130"/>
      <c r="T97" s="1130"/>
      <c r="U97" s="18"/>
      <c r="V97" s="1133" t="str">
        <f t="shared" ref="V97:AA97" si="108">IF(O97="","",CEILING(O97*1.02,0.5))</f>
        <v/>
      </c>
      <c r="W97" s="1133" t="str">
        <f t="shared" si="108"/>
        <v/>
      </c>
      <c r="X97" s="1133" t="str">
        <f t="shared" si="108"/>
        <v/>
      </c>
      <c r="Y97" s="1133" t="str">
        <f t="shared" si="108"/>
        <v/>
      </c>
      <c r="Z97" s="1133" t="str">
        <f t="shared" si="108"/>
        <v/>
      </c>
      <c r="AA97" s="1133" t="str">
        <f t="shared" si="108"/>
        <v/>
      </c>
      <c r="AB97" s="22"/>
      <c r="AC97" s="1"/>
      <c r="AD97" s="1"/>
      <c r="AE97" s="1"/>
      <c r="AF97" s="1"/>
      <c r="AG97" s="1"/>
      <c r="AH97" s="1"/>
    </row>
    <row r="98" spans="1:34" ht="15.75" customHeight="1" x14ac:dyDescent="0.2">
      <c r="A98" s="1"/>
      <c r="B98" s="4"/>
      <c r="C98" s="4"/>
      <c r="D98" s="4"/>
      <c r="E98" s="64"/>
      <c r="F98" s="1133"/>
      <c r="G98" s="14"/>
      <c r="H98" s="15"/>
      <c r="I98" s="15"/>
      <c r="J98" s="15"/>
      <c r="K98" s="15"/>
      <c r="L98" s="15"/>
      <c r="M98" s="15"/>
      <c r="N98" s="1133"/>
      <c r="O98" s="16"/>
      <c r="P98" s="17"/>
      <c r="Q98" s="17"/>
      <c r="R98" s="1130"/>
      <c r="S98" s="1130"/>
      <c r="T98" s="1130"/>
      <c r="U98" s="18"/>
      <c r="V98" s="1133" t="str">
        <f t="shared" ref="V98:AA98" si="109">IF(O98="","",CEILING(O98*1.02,0.5))</f>
        <v/>
      </c>
      <c r="W98" s="1133" t="str">
        <f t="shared" si="109"/>
        <v/>
      </c>
      <c r="X98" s="1133" t="str">
        <f t="shared" si="109"/>
        <v/>
      </c>
      <c r="Y98" s="1133" t="str">
        <f t="shared" si="109"/>
        <v/>
      </c>
      <c r="Z98" s="1133" t="str">
        <f t="shared" si="109"/>
        <v/>
      </c>
      <c r="AA98" s="1133" t="str">
        <f t="shared" si="109"/>
        <v/>
      </c>
      <c r="AB98" s="22"/>
      <c r="AC98" s="1"/>
      <c r="AD98" s="1"/>
      <c r="AE98" s="1"/>
      <c r="AF98" s="1"/>
      <c r="AG98" s="1"/>
      <c r="AH98" s="1"/>
    </row>
    <row r="99" spans="1:34" ht="15.75" customHeight="1" x14ac:dyDescent="0.2">
      <c r="A99" s="1"/>
      <c r="B99" s="4"/>
      <c r="C99" s="4"/>
      <c r="D99" s="4"/>
      <c r="E99" s="64"/>
      <c r="F99" s="1133"/>
      <c r="G99" s="1133"/>
      <c r="H99" s="15"/>
      <c r="I99" s="15"/>
      <c r="J99" s="15"/>
      <c r="K99" s="15"/>
      <c r="L99" s="15"/>
      <c r="M99" s="15"/>
      <c r="N99" s="1133"/>
      <c r="O99" s="16"/>
      <c r="P99" s="17"/>
      <c r="Q99" s="17"/>
      <c r="R99" s="1130"/>
      <c r="S99" s="1130"/>
      <c r="T99" s="1130"/>
      <c r="U99" s="18"/>
      <c r="V99" s="1133" t="str">
        <f t="shared" ref="V99:AA99" si="110">IF(O99="","",CEILING(O99*1.02,0.5))</f>
        <v/>
      </c>
      <c r="W99" s="1133" t="str">
        <f t="shared" si="110"/>
        <v/>
      </c>
      <c r="X99" s="1133" t="str">
        <f t="shared" si="110"/>
        <v/>
      </c>
      <c r="Y99" s="1133" t="str">
        <f t="shared" si="110"/>
        <v/>
      </c>
      <c r="Z99" s="1133" t="str">
        <f t="shared" si="110"/>
        <v/>
      </c>
      <c r="AA99" s="1133" t="str">
        <f t="shared" si="110"/>
        <v/>
      </c>
      <c r="AB99" s="22"/>
      <c r="AC99" s="1"/>
      <c r="AD99" s="1"/>
      <c r="AE99" s="1"/>
      <c r="AF99" s="1"/>
      <c r="AG99" s="1"/>
      <c r="AH99" s="1"/>
    </row>
    <row r="100" spans="1:34" ht="15.75" customHeight="1" x14ac:dyDescent="0.2">
      <c r="A100" s="1"/>
      <c r="B100" s="4"/>
      <c r="C100" s="4"/>
      <c r="D100" s="4"/>
      <c r="E100" s="64"/>
      <c r="F100" s="1133"/>
      <c r="G100" s="1133"/>
      <c r="H100" s="15"/>
      <c r="I100" s="15"/>
      <c r="J100" s="15"/>
      <c r="K100" s="15"/>
      <c r="L100" s="15"/>
      <c r="M100" s="15"/>
      <c r="N100" s="1133"/>
      <c r="O100" s="16"/>
      <c r="P100" s="17"/>
      <c r="Q100" s="17"/>
      <c r="R100" s="1130"/>
      <c r="S100" s="1130"/>
      <c r="T100" s="1130"/>
      <c r="U100" s="18"/>
      <c r="V100" s="1133" t="str">
        <f t="shared" ref="V100:AA100" si="111">IF(O100="","",CEILING(O100*1.02,0.5))</f>
        <v/>
      </c>
      <c r="W100" s="1133" t="str">
        <f t="shared" si="111"/>
        <v/>
      </c>
      <c r="X100" s="1133" t="str">
        <f t="shared" si="111"/>
        <v/>
      </c>
      <c r="Y100" s="1133" t="str">
        <f t="shared" si="111"/>
        <v/>
      </c>
      <c r="Z100" s="1133" t="str">
        <f t="shared" si="111"/>
        <v/>
      </c>
      <c r="AA100" s="1133" t="str">
        <f t="shared" si="111"/>
        <v/>
      </c>
      <c r="AB100" s="22"/>
      <c r="AC100" s="1"/>
      <c r="AD100" s="1"/>
      <c r="AE100" s="1"/>
      <c r="AF100" s="1"/>
      <c r="AG100" s="1"/>
      <c r="AH100" s="1"/>
    </row>
    <row r="101" spans="1:34" ht="15.75" customHeight="1" x14ac:dyDescent="0.2">
      <c r="A101" s="1"/>
      <c r="B101" s="4"/>
      <c r="C101" s="4"/>
      <c r="D101" s="4"/>
      <c r="E101" s="64"/>
      <c r="F101" s="1133"/>
      <c r="G101" s="1133"/>
      <c r="H101" s="15"/>
      <c r="I101" s="15"/>
      <c r="J101" s="15"/>
      <c r="K101" s="15"/>
      <c r="L101" s="15"/>
      <c r="M101" s="15"/>
      <c r="N101" s="1133"/>
      <c r="O101" s="16"/>
      <c r="P101" s="17"/>
      <c r="Q101" s="17"/>
      <c r="R101" s="1130"/>
      <c r="S101" s="1130"/>
      <c r="T101" s="1130"/>
      <c r="U101" s="18"/>
      <c r="V101" s="1133" t="str">
        <f t="shared" ref="V101:AA101" si="112">IF(O101="","",CEILING(O101*1.02,0.5))</f>
        <v/>
      </c>
      <c r="W101" s="1133" t="str">
        <f t="shared" si="112"/>
        <v/>
      </c>
      <c r="X101" s="1133" t="str">
        <f t="shared" si="112"/>
        <v/>
      </c>
      <c r="Y101" s="1133" t="str">
        <f t="shared" si="112"/>
        <v/>
      </c>
      <c r="Z101" s="1133" t="str">
        <f t="shared" si="112"/>
        <v/>
      </c>
      <c r="AA101" s="1133" t="str">
        <f t="shared" si="112"/>
        <v/>
      </c>
      <c r="AB101" s="22"/>
      <c r="AC101" s="1"/>
      <c r="AD101" s="1"/>
      <c r="AE101" s="1"/>
      <c r="AF101" s="1"/>
      <c r="AG101" s="1"/>
      <c r="AH101" s="1"/>
    </row>
    <row r="102" spans="1:34" ht="15.75" customHeight="1" x14ac:dyDescent="0.2">
      <c r="A102" s="1"/>
      <c r="B102" s="4"/>
      <c r="C102" s="4"/>
      <c r="D102" s="4"/>
      <c r="E102" s="64"/>
      <c r="F102" s="1133"/>
      <c r="G102" s="1133"/>
      <c r="H102" s="15"/>
      <c r="I102" s="15"/>
      <c r="J102" s="15"/>
      <c r="K102" s="15"/>
      <c r="L102" s="15"/>
      <c r="M102" s="15"/>
      <c r="N102" s="1133"/>
      <c r="O102" s="16"/>
      <c r="P102" s="17"/>
      <c r="Q102" s="17"/>
      <c r="R102" s="1130"/>
      <c r="S102" s="1130"/>
      <c r="T102" s="1130"/>
      <c r="U102" s="18"/>
      <c r="V102" s="1133" t="str">
        <f t="shared" ref="V102:AA102" si="113">IF(O102="","",CEILING(O102*1.02,0.5))</f>
        <v/>
      </c>
      <c r="W102" s="1133" t="str">
        <f t="shared" si="113"/>
        <v/>
      </c>
      <c r="X102" s="1133" t="str">
        <f t="shared" si="113"/>
        <v/>
      </c>
      <c r="Y102" s="1133" t="str">
        <f t="shared" si="113"/>
        <v/>
      </c>
      <c r="Z102" s="1133" t="str">
        <f t="shared" si="113"/>
        <v/>
      </c>
      <c r="AA102" s="1133" t="str">
        <f t="shared" si="113"/>
        <v/>
      </c>
      <c r="AB102" s="22"/>
      <c r="AC102" s="1"/>
      <c r="AD102" s="1"/>
      <c r="AE102" s="1"/>
      <c r="AF102" s="1"/>
      <c r="AG102" s="1"/>
      <c r="AH102" s="1"/>
    </row>
    <row r="103" spans="1:34" ht="15.75" customHeight="1" x14ac:dyDescent="0.2">
      <c r="A103" s="1"/>
      <c r="B103" s="4"/>
      <c r="C103" s="4"/>
      <c r="D103" s="4"/>
      <c r="E103" s="64"/>
      <c r="F103" s="1133"/>
      <c r="G103" s="1133"/>
      <c r="H103" s="15"/>
      <c r="I103" s="15"/>
      <c r="J103" s="15"/>
      <c r="K103" s="15"/>
      <c r="L103" s="15"/>
      <c r="M103" s="15"/>
      <c r="N103" s="1133"/>
      <c r="O103" s="16"/>
      <c r="P103" s="17"/>
      <c r="Q103" s="17"/>
      <c r="R103" s="1130"/>
      <c r="S103" s="1130"/>
      <c r="T103" s="1130"/>
      <c r="U103" s="18"/>
      <c r="V103" s="1133" t="str">
        <f t="shared" ref="V103:AA103" si="114">IF(O103="","",CEILING(O103*1.02,0.5))</f>
        <v/>
      </c>
      <c r="W103" s="1133" t="str">
        <f t="shared" si="114"/>
        <v/>
      </c>
      <c r="X103" s="1133" t="str">
        <f t="shared" si="114"/>
        <v/>
      </c>
      <c r="Y103" s="1133" t="str">
        <f t="shared" si="114"/>
        <v/>
      </c>
      <c r="Z103" s="1133" t="str">
        <f t="shared" si="114"/>
        <v/>
      </c>
      <c r="AA103" s="1133" t="str">
        <f t="shared" si="114"/>
        <v/>
      </c>
      <c r="AB103" s="22"/>
      <c r="AC103" s="1"/>
      <c r="AD103" s="1"/>
      <c r="AE103" s="1"/>
      <c r="AF103" s="1"/>
      <c r="AG103" s="1"/>
      <c r="AH103" s="1"/>
    </row>
    <row r="104" spans="1:34" ht="15.75" customHeight="1" x14ac:dyDescent="0.2">
      <c r="A104" s="1"/>
      <c r="B104" s="4"/>
      <c r="C104" s="4"/>
      <c r="D104" s="4"/>
      <c r="E104" s="64"/>
      <c r="F104" s="1133"/>
      <c r="G104" s="1133"/>
      <c r="H104" s="15"/>
      <c r="I104" s="15"/>
      <c r="J104" s="15"/>
      <c r="K104" s="15"/>
      <c r="L104" s="15"/>
      <c r="M104" s="15"/>
      <c r="N104" s="1133"/>
      <c r="O104" s="16"/>
      <c r="P104" s="17"/>
      <c r="Q104" s="17"/>
      <c r="R104" s="1130"/>
      <c r="S104" s="1130"/>
      <c r="T104" s="1130"/>
      <c r="U104" s="18"/>
      <c r="V104" s="1133" t="str">
        <f t="shared" ref="V104:AA104" si="115">IF(O104="","",CEILING(O104*1.02,0.5))</f>
        <v/>
      </c>
      <c r="W104" s="1133" t="str">
        <f t="shared" si="115"/>
        <v/>
      </c>
      <c r="X104" s="1133" t="str">
        <f t="shared" si="115"/>
        <v/>
      </c>
      <c r="Y104" s="1133" t="str">
        <f t="shared" si="115"/>
        <v/>
      </c>
      <c r="Z104" s="1133" t="str">
        <f t="shared" si="115"/>
        <v/>
      </c>
      <c r="AA104" s="1133" t="str">
        <f t="shared" si="115"/>
        <v/>
      </c>
      <c r="AB104" s="22"/>
      <c r="AC104" s="1"/>
      <c r="AD104" s="1"/>
      <c r="AE104" s="1"/>
      <c r="AF104" s="1"/>
      <c r="AG104" s="1"/>
      <c r="AH104" s="1"/>
    </row>
    <row r="105" spans="1:34" ht="15.75" customHeight="1" x14ac:dyDescent="0.2">
      <c r="A105" s="1"/>
      <c r="B105" s="4"/>
      <c r="C105" s="4"/>
      <c r="D105" s="4"/>
      <c r="E105" s="64"/>
      <c r="F105" s="1133"/>
      <c r="G105" s="1133"/>
      <c r="H105" s="15"/>
      <c r="I105" s="15"/>
      <c r="J105" s="15"/>
      <c r="K105" s="15"/>
      <c r="L105" s="15"/>
      <c r="M105" s="15"/>
      <c r="N105" s="1133"/>
      <c r="O105" s="16"/>
      <c r="P105" s="17"/>
      <c r="Q105" s="17"/>
      <c r="R105" s="1130"/>
      <c r="S105" s="1130"/>
      <c r="T105" s="1130"/>
      <c r="U105" s="18"/>
      <c r="V105" s="1133" t="str">
        <f t="shared" ref="V105:AA105" si="116">IF(O105="","",CEILING(O105*1.02,0.5))</f>
        <v/>
      </c>
      <c r="W105" s="1133" t="str">
        <f t="shared" si="116"/>
        <v/>
      </c>
      <c r="X105" s="1133" t="str">
        <f t="shared" si="116"/>
        <v/>
      </c>
      <c r="Y105" s="1133" t="str">
        <f t="shared" si="116"/>
        <v/>
      </c>
      <c r="Z105" s="1133" t="str">
        <f t="shared" si="116"/>
        <v/>
      </c>
      <c r="AA105" s="1133" t="str">
        <f t="shared" si="116"/>
        <v/>
      </c>
      <c r="AB105" s="22"/>
      <c r="AC105" s="1"/>
      <c r="AD105" s="1"/>
      <c r="AE105" s="1"/>
      <c r="AF105" s="1"/>
      <c r="AG105" s="1"/>
      <c r="AH105" s="1"/>
    </row>
    <row r="106" spans="1:34" ht="15.75" customHeight="1" x14ac:dyDescent="0.2">
      <c r="A106" s="1"/>
      <c r="B106" s="4"/>
      <c r="C106" s="4"/>
      <c r="D106" s="4"/>
      <c r="E106" s="64"/>
      <c r="F106" s="1133"/>
      <c r="G106" s="1133"/>
      <c r="H106" s="15"/>
      <c r="I106" s="15"/>
      <c r="J106" s="15"/>
      <c r="K106" s="15"/>
      <c r="L106" s="15"/>
      <c r="M106" s="15"/>
      <c r="N106" s="1133"/>
      <c r="O106" s="16"/>
      <c r="P106" s="17"/>
      <c r="Q106" s="17"/>
      <c r="R106" s="1130"/>
      <c r="S106" s="1130"/>
      <c r="T106" s="1130"/>
      <c r="U106" s="18"/>
      <c r="V106" s="1133" t="str">
        <f t="shared" ref="V106:AA106" si="117">IF(O106="","",CEILING(O106*1.02,0.5))</f>
        <v/>
      </c>
      <c r="W106" s="1133" t="str">
        <f t="shared" si="117"/>
        <v/>
      </c>
      <c r="X106" s="1133" t="str">
        <f t="shared" si="117"/>
        <v/>
      </c>
      <c r="Y106" s="1133" t="str">
        <f t="shared" si="117"/>
        <v/>
      </c>
      <c r="Z106" s="1133" t="str">
        <f t="shared" si="117"/>
        <v/>
      </c>
      <c r="AA106" s="1133" t="str">
        <f t="shared" si="117"/>
        <v/>
      </c>
      <c r="AB106" s="22"/>
      <c r="AC106" s="1"/>
      <c r="AD106" s="1"/>
      <c r="AE106" s="1"/>
      <c r="AF106" s="1"/>
      <c r="AG106" s="1"/>
      <c r="AH106" s="1"/>
    </row>
    <row r="107" spans="1:34" ht="15.75" customHeight="1" x14ac:dyDescent="0.2">
      <c r="A107" s="1"/>
      <c r="B107" s="1127"/>
      <c r="C107" s="1127"/>
      <c r="D107" s="1127"/>
      <c r="E107" s="64"/>
      <c r="F107" s="1133"/>
      <c r="G107" s="1133"/>
      <c r="H107" s="15"/>
      <c r="I107" s="15"/>
      <c r="J107" s="15"/>
      <c r="K107" s="15"/>
      <c r="L107" s="15"/>
      <c r="M107" s="15"/>
      <c r="N107" s="1133"/>
      <c r="O107" s="16"/>
      <c r="P107" s="17"/>
      <c r="Q107" s="17"/>
      <c r="R107" s="1130"/>
      <c r="S107" s="1130"/>
      <c r="T107" s="1130"/>
      <c r="U107" s="18"/>
      <c r="V107" s="1133" t="str">
        <f t="shared" ref="V107:AA107" si="118">IF(O107="","",CEILING(O107*1.02,0.5))</f>
        <v/>
      </c>
      <c r="W107" s="1133" t="str">
        <f t="shared" si="118"/>
        <v/>
      </c>
      <c r="X107" s="1133" t="str">
        <f t="shared" si="118"/>
        <v/>
      </c>
      <c r="Y107" s="1133" t="str">
        <f t="shared" si="118"/>
        <v/>
      </c>
      <c r="Z107" s="1133" t="str">
        <f t="shared" si="118"/>
        <v/>
      </c>
      <c r="AA107" s="1133" t="str">
        <f t="shared" si="118"/>
        <v/>
      </c>
      <c r="AB107" s="22"/>
      <c r="AC107" s="1"/>
      <c r="AD107" s="1"/>
      <c r="AE107" s="1"/>
      <c r="AF107" s="1"/>
      <c r="AG107" s="1"/>
      <c r="AH107" s="1"/>
    </row>
    <row r="108" spans="1:34" ht="15.75" customHeight="1" x14ac:dyDescent="0.2">
      <c r="A108" s="1"/>
      <c r="B108" s="4"/>
      <c r="C108" s="4"/>
      <c r="D108" s="4"/>
      <c r="E108" s="64"/>
      <c r="F108" s="1133"/>
      <c r="G108" s="1133"/>
      <c r="H108" s="15"/>
      <c r="I108" s="15"/>
      <c r="J108" s="15"/>
      <c r="K108" s="15"/>
      <c r="L108" s="15"/>
      <c r="M108" s="15"/>
      <c r="N108" s="1133"/>
      <c r="O108" s="16"/>
      <c r="P108" s="17"/>
      <c r="Q108" s="17"/>
      <c r="R108" s="1130"/>
      <c r="S108" s="1130"/>
      <c r="T108" s="1130"/>
      <c r="U108" s="18"/>
      <c r="V108" s="1133" t="str">
        <f t="shared" ref="V108:AA108" si="119">IF(O108="","",CEILING(O108*1.02,0.5))</f>
        <v/>
      </c>
      <c r="W108" s="1133" t="str">
        <f t="shared" si="119"/>
        <v/>
      </c>
      <c r="X108" s="1133" t="str">
        <f t="shared" si="119"/>
        <v/>
      </c>
      <c r="Y108" s="1133" t="str">
        <f t="shared" si="119"/>
        <v/>
      </c>
      <c r="Z108" s="1133" t="str">
        <f t="shared" si="119"/>
        <v/>
      </c>
      <c r="AA108" s="1133" t="str">
        <f t="shared" si="119"/>
        <v/>
      </c>
      <c r="AB108" s="22"/>
      <c r="AC108" s="1"/>
      <c r="AD108" s="1"/>
      <c r="AE108" s="1"/>
      <c r="AF108" s="1"/>
      <c r="AG108" s="1"/>
      <c r="AH108" s="1"/>
    </row>
    <row r="109" spans="1:34" ht="15.75" customHeight="1" x14ac:dyDescent="0.2">
      <c r="A109" s="1"/>
      <c r="B109" s="4"/>
      <c r="C109" s="4"/>
      <c r="D109" s="4"/>
      <c r="E109" s="64"/>
      <c r="F109" s="1133"/>
      <c r="G109" s="1133"/>
      <c r="H109" s="15"/>
      <c r="I109" s="15"/>
      <c r="J109" s="15"/>
      <c r="K109" s="15"/>
      <c r="L109" s="15"/>
      <c r="M109" s="15"/>
      <c r="N109" s="1133"/>
      <c r="O109" s="16"/>
      <c r="P109" s="17"/>
      <c r="Q109" s="17"/>
      <c r="R109" s="1130"/>
      <c r="S109" s="1130"/>
      <c r="T109" s="1130"/>
      <c r="U109" s="18"/>
      <c r="V109" s="1133" t="str">
        <f t="shared" ref="V109:AA109" si="120">IF(O109="","",CEILING(O109*1.02,0.5))</f>
        <v/>
      </c>
      <c r="W109" s="1133" t="str">
        <f t="shared" si="120"/>
        <v/>
      </c>
      <c r="X109" s="1133" t="str">
        <f t="shared" si="120"/>
        <v/>
      </c>
      <c r="Y109" s="1133" t="str">
        <f t="shared" si="120"/>
        <v/>
      </c>
      <c r="Z109" s="1133" t="str">
        <f t="shared" si="120"/>
        <v/>
      </c>
      <c r="AA109" s="1133" t="str">
        <f t="shared" si="120"/>
        <v/>
      </c>
      <c r="AB109" s="22"/>
      <c r="AC109" s="1"/>
      <c r="AD109" s="1"/>
      <c r="AE109" s="1"/>
      <c r="AF109" s="1"/>
      <c r="AG109" s="1"/>
      <c r="AH109" s="1"/>
    </row>
    <row r="110" spans="1:34" ht="15.75" customHeight="1" x14ac:dyDescent="0.2">
      <c r="A110" s="1"/>
      <c r="B110" s="4"/>
      <c r="C110" s="4"/>
      <c r="D110" s="4"/>
      <c r="E110" s="64"/>
      <c r="F110" s="1133"/>
      <c r="G110" s="1133"/>
      <c r="H110" s="15"/>
      <c r="I110" s="15"/>
      <c r="J110" s="15"/>
      <c r="K110" s="15"/>
      <c r="L110" s="15"/>
      <c r="M110" s="15"/>
      <c r="N110" s="1133"/>
      <c r="O110" s="16"/>
      <c r="P110" s="17"/>
      <c r="Q110" s="17"/>
      <c r="R110" s="1130"/>
      <c r="S110" s="1130"/>
      <c r="T110" s="1130"/>
      <c r="U110" s="18"/>
      <c r="V110" s="1133" t="str">
        <f t="shared" ref="V110:AA110" si="121">IF(O110="","",CEILING(O110*1.02,0.5))</f>
        <v/>
      </c>
      <c r="W110" s="1133" t="str">
        <f t="shared" si="121"/>
        <v/>
      </c>
      <c r="X110" s="1133" t="str">
        <f t="shared" si="121"/>
        <v/>
      </c>
      <c r="Y110" s="1133" t="str">
        <f t="shared" si="121"/>
        <v/>
      </c>
      <c r="Z110" s="1133" t="str">
        <f t="shared" si="121"/>
        <v/>
      </c>
      <c r="AA110" s="1133" t="str">
        <f t="shared" si="121"/>
        <v/>
      </c>
      <c r="AB110" s="22"/>
      <c r="AC110" s="1"/>
      <c r="AD110" s="1"/>
      <c r="AE110" s="1"/>
      <c r="AF110" s="1"/>
      <c r="AG110" s="1"/>
      <c r="AH110" s="1"/>
    </row>
    <row r="111" spans="1:34" ht="15.75" customHeight="1" x14ac:dyDescent="0.2">
      <c r="A111" s="1"/>
      <c r="B111" s="1"/>
      <c r="C111" s="1"/>
      <c r="D111" s="1"/>
      <c r="E111" s="1133"/>
      <c r="F111" s="1133"/>
      <c r="G111" s="1133"/>
      <c r="H111" s="15"/>
      <c r="I111" s="15"/>
      <c r="J111" s="15"/>
      <c r="K111" s="15"/>
      <c r="L111" s="15"/>
      <c r="M111" s="15"/>
      <c r="N111" s="1133"/>
      <c r="O111" s="16"/>
      <c r="P111" s="17"/>
      <c r="Q111" s="17"/>
      <c r="R111" s="1130"/>
      <c r="S111" s="1130"/>
      <c r="T111" s="1130"/>
      <c r="U111" s="18"/>
      <c r="V111" s="1133" t="str">
        <f t="shared" ref="V111:AA111" si="122">IF(O111="","",CEILING(O111*1.02,0.5))</f>
        <v/>
      </c>
      <c r="W111" s="1133" t="str">
        <f t="shared" si="122"/>
        <v/>
      </c>
      <c r="X111" s="1133" t="str">
        <f t="shared" si="122"/>
        <v/>
      </c>
      <c r="Y111" s="1133" t="str">
        <f t="shared" si="122"/>
        <v/>
      </c>
      <c r="Z111" s="1133" t="str">
        <f t="shared" si="122"/>
        <v/>
      </c>
      <c r="AA111" s="1133" t="str">
        <f t="shared" si="122"/>
        <v/>
      </c>
      <c r="AB111" s="22"/>
      <c r="AC111" s="1"/>
      <c r="AD111" s="1"/>
      <c r="AE111" s="1"/>
      <c r="AF111" s="1"/>
      <c r="AG111" s="1"/>
      <c r="AH111" s="1"/>
    </row>
    <row r="112" spans="1:34" ht="15.75" customHeight="1" x14ac:dyDescent="0.2">
      <c r="A112" s="1"/>
      <c r="B112" s="4"/>
      <c r="C112" s="4"/>
      <c r="D112" s="4"/>
      <c r="E112" s="1133"/>
      <c r="F112" s="1133"/>
      <c r="G112" s="1133"/>
      <c r="H112" s="15"/>
      <c r="I112" s="15"/>
      <c r="J112" s="15"/>
      <c r="K112" s="15"/>
      <c r="L112" s="15"/>
      <c r="M112" s="15"/>
      <c r="N112" s="1133"/>
      <c r="O112" s="19"/>
      <c r="P112" s="1130"/>
      <c r="Q112" s="1130"/>
      <c r="R112" s="1130"/>
      <c r="S112" s="1130"/>
      <c r="T112" s="1130"/>
      <c r="U112" s="18"/>
      <c r="V112" s="1133" t="str">
        <f t="shared" ref="V112:AA112" si="123">IF(O112="","",CEILING(O112*1.02,0.5))</f>
        <v/>
      </c>
      <c r="W112" s="1133" t="str">
        <f t="shared" si="123"/>
        <v/>
      </c>
      <c r="X112" s="1133" t="str">
        <f t="shared" si="123"/>
        <v/>
      </c>
      <c r="Y112" s="1133" t="str">
        <f t="shared" si="123"/>
        <v/>
      </c>
      <c r="Z112" s="1133" t="str">
        <f t="shared" si="123"/>
        <v/>
      </c>
      <c r="AA112" s="1133" t="str">
        <f t="shared" si="123"/>
        <v/>
      </c>
      <c r="AB112" s="22"/>
      <c r="AC112" s="1"/>
      <c r="AD112" s="1"/>
      <c r="AE112" s="1"/>
      <c r="AF112" s="1"/>
      <c r="AG112" s="1"/>
      <c r="AH112" s="1"/>
    </row>
    <row r="113" spans="1:34" ht="15.75" customHeight="1" x14ac:dyDescent="0.25">
      <c r="A113" s="1"/>
      <c r="B113" s="77"/>
      <c r="C113" s="77"/>
      <c r="D113" s="77"/>
      <c r="E113" s="1133"/>
      <c r="F113" s="1133"/>
      <c r="G113" s="1133"/>
      <c r="H113" s="15"/>
      <c r="I113" s="15"/>
      <c r="J113" s="15"/>
      <c r="K113" s="15"/>
      <c r="L113" s="15"/>
      <c r="M113" s="15"/>
      <c r="N113" s="1133"/>
      <c r="O113" s="19"/>
      <c r="P113" s="1130"/>
      <c r="Q113" s="1130"/>
      <c r="R113" s="1130"/>
      <c r="S113" s="1130"/>
      <c r="T113" s="1130"/>
      <c r="U113" s="18"/>
      <c r="V113" s="1133" t="str">
        <f t="shared" ref="V113:AA113" si="124">IF(O113="","",CEILING(O113*1.02,0.5))</f>
        <v/>
      </c>
      <c r="W113" s="1133" t="str">
        <f t="shared" si="124"/>
        <v/>
      </c>
      <c r="X113" s="1133" t="str">
        <f t="shared" si="124"/>
        <v/>
      </c>
      <c r="Y113" s="1133" t="str">
        <f t="shared" si="124"/>
        <v/>
      </c>
      <c r="Z113" s="1133" t="str">
        <f t="shared" si="124"/>
        <v/>
      </c>
      <c r="AA113" s="1133" t="str">
        <f t="shared" si="124"/>
        <v/>
      </c>
      <c r="AB113" s="22"/>
      <c r="AC113" s="1"/>
      <c r="AD113" s="1"/>
      <c r="AE113" s="1"/>
      <c r="AF113" s="1"/>
      <c r="AG113" s="1"/>
      <c r="AH113" s="1"/>
    </row>
    <row r="114" spans="1:34" ht="15.75" customHeight="1" x14ac:dyDescent="0.2">
      <c r="A114" s="1"/>
      <c r="B114" s="4"/>
      <c r="C114" s="4"/>
      <c r="D114" s="4"/>
      <c r="E114" s="1133"/>
      <c r="F114" s="1133"/>
      <c r="G114" s="1133"/>
      <c r="H114" s="15"/>
      <c r="I114" s="15"/>
      <c r="J114" s="15"/>
      <c r="K114" s="15"/>
      <c r="L114" s="15"/>
      <c r="M114" s="15"/>
      <c r="N114" s="1133"/>
      <c r="O114" s="19"/>
      <c r="P114" s="1130"/>
      <c r="Q114" s="1130"/>
      <c r="R114" s="1130"/>
      <c r="S114" s="1130"/>
      <c r="T114" s="1130"/>
      <c r="U114" s="18"/>
      <c r="V114" s="1133" t="str">
        <f t="shared" ref="V114:AA114" si="125">IF(O114="","",CEILING(O114*1.02,0.5))</f>
        <v/>
      </c>
      <c r="W114" s="1133" t="str">
        <f t="shared" si="125"/>
        <v/>
      </c>
      <c r="X114" s="1133" t="str">
        <f t="shared" si="125"/>
        <v/>
      </c>
      <c r="Y114" s="1133" t="str">
        <f t="shared" si="125"/>
        <v/>
      </c>
      <c r="Z114" s="1133" t="str">
        <f t="shared" si="125"/>
        <v/>
      </c>
      <c r="AA114" s="1133" t="str">
        <f t="shared" si="125"/>
        <v/>
      </c>
      <c r="AB114" s="22"/>
      <c r="AC114" s="1"/>
      <c r="AD114" s="1"/>
      <c r="AE114" s="1"/>
      <c r="AF114" s="1"/>
      <c r="AG114" s="1"/>
      <c r="AH114" s="1"/>
    </row>
    <row r="115" spans="1:34" ht="15.75" customHeight="1" x14ac:dyDescent="0.2">
      <c r="A115" s="1"/>
      <c r="B115" s="65"/>
      <c r="C115" s="65"/>
      <c r="D115" s="65"/>
      <c r="E115" s="66"/>
      <c r="F115" s="1127"/>
      <c r="G115" s="37"/>
      <c r="H115" s="15"/>
      <c r="I115" s="15"/>
      <c r="J115" s="15"/>
      <c r="K115" s="15"/>
      <c r="L115" s="15"/>
      <c r="M115" s="15"/>
      <c r="N115" s="1133"/>
      <c r="O115" s="16"/>
      <c r="P115" s="1130"/>
      <c r="Q115" s="1130"/>
      <c r="R115" s="1130"/>
      <c r="S115" s="1130"/>
      <c r="T115" s="1130"/>
      <c r="U115" s="18"/>
      <c r="V115" s="1133" t="str">
        <f t="shared" ref="V115:AA115" si="126">IF(O115="","",CEILING(O115*1.02,0.5))</f>
        <v/>
      </c>
      <c r="W115" s="1133" t="str">
        <f t="shared" si="126"/>
        <v/>
      </c>
      <c r="X115" s="1133" t="str">
        <f t="shared" si="126"/>
        <v/>
      </c>
      <c r="Y115" s="1133" t="str">
        <f t="shared" si="126"/>
        <v/>
      </c>
      <c r="Z115" s="1133" t="str">
        <f t="shared" si="126"/>
        <v/>
      </c>
      <c r="AA115" s="1133" t="str">
        <f t="shared" si="126"/>
        <v/>
      </c>
      <c r="AB115" s="22"/>
      <c r="AC115" s="1"/>
      <c r="AD115" s="1"/>
      <c r="AE115" s="1"/>
      <c r="AF115" s="1"/>
      <c r="AG115" s="1"/>
      <c r="AH115" s="1"/>
    </row>
    <row r="116" spans="1:34" ht="15.75" customHeight="1" x14ac:dyDescent="0.2">
      <c r="A116" s="1"/>
      <c r="B116" s="65"/>
      <c r="C116" s="65"/>
      <c r="D116" s="65"/>
      <c r="E116" s="66"/>
      <c r="F116" s="1127"/>
      <c r="G116" s="37"/>
      <c r="H116" s="15"/>
      <c r="I116" s="15"/>
      <c r="J116" s="15"/>
      <c r="K116" s="15"/>
      <c r="L116" s="15"/>
      <c r="M116" s="15"/>
      <c r="N116" s="1133"/>
      <c r="O116" s="16"/>
      <c r="P116" s="1130"/>
      <c r="Q116" s="1130"/>
      <c r="R116" s="1130"/>
      <c r="S116" s="1130"/>
      <c r="T116" s="1130"/>
      <c r="U116" s="18"/>
      <c r="V116" s="1133" t="str">
        <f t="shared" ref="V116:AA116" si="127">IF(O116="","",CEILING(O116*1.02,0.5))</f>
        <v/>
      </c>
      <c r="W116" s="1133" t="str">
        <f t="shared" si="127"/>
        <v/>
      </c>
      <c r="X116" s="1133" t="str">
        <f t="shared" si="127"/>
        <v/>
      </c>
      <c r="Y116" s="1133" t="str">
        <f t="shared" si="127"/>
        <v/>
      </c>
      <c r="Z116" s="1133" t="str">
        <f t="shared" si="127"/>
        <v/>
      </c>
      <c r="AA116" s="1133" t="str">
        <f t="shared" si="127"/>
        <v/>
      </c>
      <c r="AB116" s="22"/>
      <c r="AC116" s="1"/>
      <c r="AD116" s="1"/>
      <c r="AE116" s="1"/>
      <c r="AF116" s="1"/>
      <c r="AG116" s="1"/>
      <c r="AH116" s="1"/>
    </row>
    <row r="117" spans="1:34" ht="15.75" customHeight="1" x14ac:dyDescent="0.2">
      <c r="A117" s="1"/>
      <c r="B117" s="65"/>
      <c r="C117" s="65"/>
      <c r="D117" s="65"/>
      <c r="E117" s="66"/>
      <c r="F117" s="1127"/>
      <c r="G117" s="1127"/>
      <c r="H117" s="15"/>
      <c r="I117" s="15"/>
      <c r="J117" s="15"/>
      <c r="K117" s="15"/>
      <c r="L117" s="15"/>
      <c r="M117" s="15"/>
      <c r="N117" s="1133"/>
      <c r="O117" s="16"/>
      <c r="P117" s="1130"/>
      <c r="Q117" s="1130"/>
      <c r="R117" s="1130"/>
      <c r="S117" s="1130"/>
      <c r="T117" s="1130"/>
      <c r="U117" s="18"/>
      <c r="V117" s="1133" t="str">
        <f t="shared" ref="V117:AA117" si="128">IF(O117="","",CEILING(O117*1.02,0.5))</f>
        <v/>
      </c>
      <c r="W117" s="1133" t="str">
        <f t="shared" si="128"/>
        <v/>
      </c>
      <c r="X117" s="1133" t="str">
        <f t="shared" si="128"/>
        <v/>
      </c>
      <c r="Y117" s="1133" t="str">
        <f t="shared" si="128"/>
        <v/>
      </c>
      <c r="Z117" s="1133" t="str">
        <f t="shared" si="128"/>
        <v/>
      </c>
      <c r="AA117" s="1133" t="str">
        <f t="shared" si="128"/>
        <v/>
      </c>
      <c r="AB117" s="22"/>
      <c r="AC117" s="1"/>
      <c r="AD117" s="1"/>
      <c r="AE117" s="1"/>
      <c r="AF117" s="1"/>
      <c r="AG117" s="1"/>
      <c r="AH117" s="1"/>
    </row>
    <row r="118" spans="1:34" ht="15.75" customHeight="1" x14ac:dyDescent="0.2">
      <c r="A118" s="1"/>
      <c r="B118" s="65"/>
      <c r="C118" s="65"/>
      <c r="D118" s="65"/>
      <c r="E118" s="66"/>
      <c r="F118" s="37"/>
      <c r="G118" s="38"/>
      <c r="H118" s="15"/>
      <c r="I118" s="15"/>
      <c r="J118" s="15"/>
      <c r="K118" s="15"/>
      <c r="L118" s="15"/>
      <c r="M118" s="15"/>
      <c r="N118" s="1133"/>
      <c r="O118" s="16"/>
      <c r="P118" s="1130"/>
      <c r="Q118" s="1130"/>
      <c r="R118" s="1130"/>
      <c r="S118" s="1130"/>
      <c r="T118" s="1130"/>
      <c r="U118" s="18"/>
      <c r="V118" s="1133" t="str">
        <f t="shared" ref="V118:AA118" si="129">IF(O118="","",CEILING(O118*1.02,0.5))</f>
        <v/>
      </c>
      <c r="W118" s="1133" t="str">
        <f t="shared" si="129"/>
        <v/>
      </c>
      <c r="X118" s="1133" t="str">
        <f t="shared" si="129"/>
        <v/>
      </c>
      <c r="Y118" s="1133" t="str">
        <f t="shared" si="129"/>
        <v/>
      </c>
      <c r="Z118" s="1133" t="str">
        <f t="shared" si="129"/>
        <v/>
      </c>
      <c r="AA118" s="1133" t="str">
        <f t="shared" si="129"/>
        <v/>
      </c>
      <c r="AB118" s="22"/>
      <c r="AC118" s="1"/>
      <c r="AD118" s="1"/>
      <c r="AE118" s="1"/>
      <c r="AF118" s="1"/>
      <c r="AG118" s="1"/>
      <c r="AH118" s="1"/>
    </row>
    <row r="119" spans="1:34" ht="15.75" customHeight="1" x14ac:dyDescent="0.2">
      <c r="A119" s="1"/>
      <c r="B119" s="65"/>
      <c r="C119" s="65"/>
      <c r="D119" s="65"/>
      <c r="E119" s="67"/>
      <c r="F119" s="37"/>
      <c r="G119" s="37"/>
      <c r="H119" s="15"/>
      <c r="I119" s="15"/>
      <c r="J119" s="15"/>
      <c r="K119" s="15"/>
      <c r="L119" s="15"/>
      <c r="M119" s="15"/>
      <c r="N119" s="1133"/>
      <c r="O119" s="21"/>
      <c r="P119" s="8"/>
      <c r="Q119" s="1130"/>
      <c r="R119" s="1130"/>
      <c r="S119" s="1130"/>
      <c r="T119" s="1130"/>
      <c r="U119" s="18"/>
      <c r="V119" s="1133" t="str">
        <f t="shared" ref="V119:AA119" si="130">IF(O119="","",CEILING(O119*1.02,0.5))</f>
        <v/>
      </c>
      <c r="W119" s="1133" t="str">
        <f t="shared" si="130"/>
        <v/>
      </c>
      <c r="X119" s="1133" t="str">
        <f t="shared" si="130"/>
        <v/>
      </c>
      <c r="Y119" s="1133" t="str">
        <f t="shared" si="130"/>
        <v/>
      </c>
      <c r="Z119" s="1133" t="str">
        <f t="shared" si="130"/>
        <v/>
      </c>
      <c r="AA119" s="1133" t="str">
        <f t="shared" si="130"/>
        <v/>
      </c>
      <c r="AB119" s="22"/>
      <c r="AC119" s="1"/>
      <c r="AD119" s="1"/>
      <c r="AE119" s="1"/>
      <c r="AF119" s="1"/>
      <c r="AG119" s="1"/>
      <c r="AH119" s="1"/>
    </row>
    <row r="120" spans="1:34" ht="15.75" customHeight="1" x14ac:dyDescent="0.2">
      <c r="A120" s="1"/>
      <c r="B120" s="68"/>
      <c r="C120" s="68"/>
      <c r="D120" s="68"/>
      <c r="E120" s="35"/>
      <c r="F120" s="39"/>
      <c r="G120" s="14"/>
      <c r="H120" s="15"/>
      <c r="I120" s="15"/>
      <c r="J120" s="15"/>
      <c r="K120" s="15"/>
      <c r="L120" s="15"/>
      <c r="M120" s="15"/>
      <c r="N120" s="1133"/>
      <c r="O120" s="1133"/>
      <c r="P120" s="1133"/>
      <c r="Q120" s="1133"/>
      <c r="R120" s="1133"/>
      <c r="S120" s="1133"/>
      <c r="T120" s="1133"/>
      <c r="U120" s="18"/>
      <c r="V120" s="1133" t="str">
        <f t="shared" ref="V120:AA120" si="131">IF(O120="","",CEILING(O120*1.02,0.5))</f>
        <v/>
      </c>
      <c r="W120" s="1133" t="str">
        <f t="shared" si="131"/>
        <v/>
      </c>
      <c r="X120" s="1133" t="str">
        <f t="shared" si="131"/>
        <v/>
      </c>
      <c r="Y120" s="1133" t="str">
        <f t="shared" si="131"/>
        <v/>
      </c>
      <c r="Z120" s="1133" t="str">
        <f t="shared" si="131"/>
        <v/>
      </c>
      <c r="AA120" s="1133" t="str">
        <f t="shared" si="131"/>
        <v/>
      </c>
      <c r="AB120" s="22"/>
      <c r="AC120" s="1"/>
      <c r="AD120" s="1"/>
      <c r="AE120" s="1"/>
      <c r="AF120" s="1"/>
      <c r="AG120" s="1"/>
      <c r="AH120" s="1"/>
    </row>
    <row r="121" spans="1:34" ht="15.75" customHeight="1" x14ac:dyDescent="0.2">
      <c r="A121" s="1"/>
      <c r="B121" s="68"/>
      <c r="C121" s="68"/>
      <c r="D121" s="68"/>
      <c r="E121" s="35"/>
      <c r="F121" s="39"/>
      <c r="G121" s="14"/>
      <c r="H121" s="15"/>
      <c r="I121" s="15"/>
      <c r="J121" s="15"/>
      <c r="K121" s="15"/>
      <c r="L121" s="15"/>
      <c r="M121" s="15"/>
      <c r="N121" s="1133"/>
      <c r="O121" s="1133"/>
      <c r="P121" s="1133"/>
      <c r="Q121" s="1133"/>
      <c r="R121" s="1133"/>
      <c r="S121" s="1133"/>
      <c r="T121" s="1133"/>
      <c r="U121" s="18"/>
      <c r="V121" s="1133" t="str">
        <f t="shared" ref="V121:AA121" si="132">IF(O121="","",CEILING(O121*1.02,0.5))</f>
        <v/>
      </c>
      <c r="W121" s="1133" t="str">
        <f t="shared" si="132"/>
        <v/>
      </c>
      <c r="X121" s="1133" t="str">
        <f t="shared" si="132"/>
        <v/>
      </c>
      <c r="Y121" s="1133" t="str">
        <f t="shared" si="132"/>
        <v/>
      </c>
      <c r="Z121" s="1133" t="str">
        <f t="shared" si="132"/>
        <v/>
      </c>
      <c r="AA121" s="1133" t="str">
        <f t="shared" si="132"/>
        <v/>
      </c>
      <c r="AB121" s="22"/>
      <c r="AC121" s="1"/>
      <c r="AD121" s="1"/>
      <c r="AE121" s="1"/>
      <c r="AF121" s="1"/>
      <c r="AG121" s="1"/>
      <c r="AH121" s="1"/>
    </row>
    <row r="122" spans="1:34" ht="15.75" customHeight="1" x14ac:dyDescent="0.2">
      <c r="A122" s="1"/>
      <c r="B122" s="68"/>
      <c r="C122" s="68"/>
      <c r="D122" s="68"/>
      <c r="E122" s="35"/>
      <c r="F122" s="39"/>
      <c r="G122" s="14"/>
      <c r="H122" s="15"/>
      <c r="I122" s="15"/>
      <c r="J122" s="15"/>
      <c r="K122" s="15"/>
      <c r="L122" s="15"/>
      <c r="M122" s="15"/>
      <c r="N122" s="1133"/>
      <c r="O122" s="1133"/>
      <c r="P122" s="1133"/>
      <c r="Q122" s="1133"/>
      <c r="R122" s="1133"/>
      <c r="S122" s="1133"/>
      <c r="T122" s="1133"/>
      <c r="U122" s="18"/>
      <c r="V122" s="1133" t="str">
        <f t="shared" ref="V122:AA122" si="133">IF(O122="","",CEILING(O122*1.02,0.5))</f>
        <v/>
      </c>
      <c r="W122" s="1133" t="str">
        <f t="shared" si="133"/>
        <v/>
      </c>
      <c r="X122" s="1133" t="str">
        <f t="shared" si="133"/>
        <v/>
      </c>
      <c r="Y122" s="1133" t="str">
        <f t="shared" si="133"/>
        <v/>
      </c>
      <c r="Z122" s="1133" t="str">
        <f t="shared" si="133"/>
        <v/>
      </c>
      <c r="AA122" s="1133" t="str">
        <f t="shared" si="133"/>
        <v/>
      </c>
      <c r="AB122" s="22"/>
      <c r="AC122" s="1"/>
      <c r="AD122" s="1"/>
      <c r="AE122" s="1"/>
      <c r="AF122" s="1"/>
      <c r="AG122" s="1"/>
      <c r="AH122" s="1"/>
    </row>
    <row r="123" spans="1:34" ht="15.75" customHeight="1" x14ac:dyDescent="0.2">
      <c r="A123" s="1"/>
      <c r="B123" s="68"/>
      <c r="C123" s="68"/>
      <c r="D123" s="68"/>
      <c r="E123" s="35"/>
      <c r="F123" s="39"/>
      <c r="G123" s="14"/>
      <c r="H123" s="15"/>
      <c r="I123" s="15"/>
      <c r="J123" s="15"/>
      <c r="K123" s="15"/>
      <c r="L123" s="15"/>
      <c r="M123" s="15"/>
      <c r="N123" s="1133"/>
      <c r="O123" s="1133"/>
      <c r="P123" s="1133"/>
      <c r="Q123" s="1133"/>
      <c r="R123" s="1133"/>
      <c r="S123" s="1133"/>
      <c r="T123" s="1133"/>
      <c r="U123" s="18"/>
      <c r="V123" s="1133" t="str">
        <f t="shared" ref="V123:AA123" si="134">IF(O123="","",CEILING(O123*1.02,0.5))</f>
        <v/>
      </c>
      <c r="W123" s="1133" t="str">
        <f t="shared" si="134"/>
        <v/>
      </c>
      <c r="X123" s="1133" t="str">
        <f t="shared" si="134"/>
        <v/>
      </c>
      <c r="Y123" s="1133" t="str">
        <f t="shared" si="134"/>
        <v/>
      </c>
      <c r="Z123" s="1133" t="str">
        <f t="shared" si="134"/>
        <v/>
      </c>
      <c r="AA123" s="1133" t="str">
        <f t="shared" si="134"/>
        <v/>
      </c>
      <c r="AB123" s="22"/>
      <c r="AC123" s="1"/>
      <c r="AD123" s="1"/>
      <c r="AE123" s="1"/>
      <c r="AF123" s="1"/>
      <c r="AG123" s="1"/>
      <c r="AH123" s="1"/>
    </row>
    <row r="124" spans="1:34" ht="15.75" customHeight="1" x14ac:dyDescent="0.2">
      <c r="A124" s="1"/>
      <c r="B124" s="68"/>
      <c r="C124" s="68"/>
      <c r="D124" s="68"/>
      <c r="E124" s="35"/>
      <c r="F124" s="39"/>
      <c r="G124" s="14"/>
      <c r="H124" s="15"/>
      <c r="I124" s="15"/>
      <c r="J124" s="15"/>
      <c r="K124" s="15"/>
      <c r="L124" s="15"/>
      <c r="M124" s="15"/>
      <c r="N124" s="1133"/>
      <c r="O124" s="1133"/>
      <c r="P124" s="1133"/>
      <c r="Q124" s="1133"/>
      <c r="R124" s="1133"/>
      <c r="S124" s="1133"/>
      <c r="T124" s="1133"/>
      <c r="U124" s="18"/>
      <c r="V124" s="1133" t="str">
        <f t="shared" ref="V124:AA124" si="135">IF(O124="","",CEILING(O124*1.02,0.5))</f>
        <v/>
      </c>
      <c r="W124" s="1133" t="str">
        <f t="shared" si="135"/>
        <v/>
      </c>
      <c r="X124" s="1133" t="str">
        <f t="shared" si="135"/>
        <v/>
      </c>
      <c r="Y124" s="1133" t="str">
        <f t="shared" si="135"/>
        <v/>
      </c>
      <c r="Z124" s="1133" t="str">
        <f t="shared" si="135"/>
        <v/>
      </c>
      <c r="AA124" s="1133" t="str">
        <f t="shared" si="135"/>
        <v/>
      </c>
      <c r="AB124" s="22"/>
      <c r="AC124" s="1"/>
      <c r="AD124" s="1"/>
      <c r="AE124" s="1"/>
      <c r="AF124" s="1"/>
      <c r="AG124" s="1"/>
      <c r="AH124" s="1"/>
    </row>
    <row r="125" spans="1:34" ht="15.75" customHeight="1" x14ac:dyDescent="0.2">
      <c r="A125" s="1"/>
      <c r="B125" s="68"/>
      <c r="C125" s="68"/>
      <c r="D125" s="68"/>
      <c r="E125" s="35"/>
      <c r="F125" s="39"/>
      <c r="G125" s="14"/>
      <c r="H125" s="15"/>
      <c r="I125" s="15"/>
      <c r="J125" s="15"/>
      <c r="K125" s="15"/>
      <c r="L125" s="15"/>
      <c r="M125" s="15"/>
      <c r="N125" s="1133"/>
      <c r="O125" s="1133"/>
      <c r="P125" s="1133"/>
      <c r="Q125" s="1133"/>
      <c r="R125" s="1133"/>
      <c r="S125" s="1133"/>
      <c r="T125" s="1133"/>
      <c r="U125" s="18"/>
      <c r="V125" s="1133" t="str">
        <f t="shared" ref="V125:AA125" si="136">IF(O125="","",CEILING(O125*1.02,0.5))</f>
        <v/>
      </c>
      <c r="W125" s="1133" t="str">
        <f t="shared" si="136"/>
        <v/>
      </c>
      <c r="X125" s="1133" t="str">
        <f t="shared" si="136"/>
        <v/>
      </c>
      <c r="Y125" s="1133" t="str">
        <f t="shared" si="136"/>
        <v/>
      </c>
      <c r="Z125" s="1133" t="str">
        <f t="shared" si="136"/>
        <v/>
      </c>
      <c r="AA125" s="1133" t="str">
        <f t="shared" si="136"/>
        <v/>
      </c>
      <c r="AB125" s="22"/>
      <c r="AC125" s="1"/>
      <c r="AD125" s="1"/>
      <c r="AE125" s="1"/>
      <c r="AF125" s="1"/>
      <c r="AG125" s="1"/>
      <c r="AH125" s="1"/>
    </row>
    <row r="126" spans="1:34" ht="15.75" customHeight="1" x14ac:dyDescent="0.2">
      <c r="A126" s="1"/>
      <c r="B126" s="68"/>
      <c r="C126" s="68"/>
      <c r="D126" s="68"/>
      <c r="E126" s="35"/>
      <c r="F126" s="39"/>
      <c r="G126" s="14"/>
      <c r="H126" s="15"/>
      <c r="I126" s="15"/>
      <c r="J126" s="15"/>
      <c r="K126" s="15"/>
      <c r="L126" s="15"/>
      <c r="M126" s="15"/>
      <c r="N126" s="1133"/>
      <c r="O126" s="1133"/>
      <c r="P126" s="1133"/>
      <c r="Q126" s="1133"/>
      <c r="R126" s="1133"/>
      <c r="S126" s="1133"/>
      <c r="T126" s="1133"/>
      <c r="U126" s="18"/>
      <c r="V126" s="1133" t="str">
        <f t="shared" ref="V126:AA126" si="137">IF(O126="","",CEILING(O126*1.02,0.5))</f>
        <v/>
      </c>
      <c r="W126" s="1133" t="str">
        <f t="shared" si="137"/>
        <v/>
      </c>
      <c r="X126" s="1133" t="str">
        <f t="shared" si="137"/>
        <v/>
      </c>
      <c r="Y126" s="1133" t="str">
        <f t="shared" si="137"/>
        <v/>
      </c>
      <c r="Z126" s="1133" t="str">
        <f t="shared" si="137"/>
        <v/>
      </c>
      <c r="AA126" s="1133" t="str">
        <f t="shared" si="137"/>
        <v/>
      </c>
      <c r="AB126" s="22"/>
      <c r="AC126" s="1"/>
      <c r="AD126" s="1"/>
      <c r="AE126" s="1"/>
      <c r="AF126" s="1"/>
      <c r="AG126" s="1"/>
      <c r="AH126" s="1"/>
    </row>
    <row r="127" spans="1:34" ht="15.75" customHeight="1" x14ac:dyDescent="0.2">
      <c r="A127" s="1"/>
      <c r="B127" s="68"/>
      <c r="C127" s="68"/>
      <c r="D127" s="68"/>
      <c r="E127" s="35"/>
      <c r="F127" s="39"/>
      <c r="G127" s="14"/>
      <c r="H127" s="15"/>
      <c r="I127" s="15"/>
      <c r="J127" s="15"/>
      <c r="K127" s="15"/>
      <c r="L127" s="15"/>
      <c r="M127" s="15"/>
      <c r="N127" s="1133"/>
      <c r="O127" s="1133"/>
      <c r="P127" s="1133"/>
      <c r="Q127" s="1133"/>
      <c r="R127" s="1133"/>
      <c r="S127" s="1133"/>
      <c r="T127" s="1133"/>
      <c r="U127" s="18"/>
      <c r="V127" s="1133" t="str">
        <f t="shared" ref="V127:AA127" si="138">IF(O127="","",CEILING(O127*1.02,0.5))</f>
        <v/>
      </c>
      <c r="W127" s="1133" t="str">
        <f t="shared" si="138"/>
        <v/>
      </c>
      <c r="X127" s="1133" t="str">
        <f t="shared" si="138"/>
        <v/>
      </c>
      <c r="Y127" s="1133" t="str">
        <f t="shared" si="138"/>
        <v/>
      </c>
      <c r="Z127" s="1133" t="str">
        <f t="shared" si="138"/>
        <v/>
      </c>
      <c r="AA127" s="1133" t="str">
        <f t="shared" si="138"/>
        <v/>
      </c>
      <c r="AB127" s="22"/>
      <c r="AC127" s="1"/>
      <c r="AD127" s="1"/>
      <c r="AE127" s="1"/>
      <c r="AF127" s="1"/>
      <c r="AG127" s="1"/>
      <c r="AH127" s="1"/>
    </row>
    <row r="128" spans="1:34" ht="15.75" customHeight="1" x14ac:dyDescent="0.2">
      <c r="A128" s="1"/>
      <c r="B128" s="68"/>
      <c r="C128" s="68"/>
      <c r="D128" s="68"/>
      <c r="E128" s="35"/>
      <c r="F128" s="39"/>
      <c r="G128" s="14"/>
      <c r="H128" s="15"/>
      <c r="I128" s="15"/>
      <c r="J128" s="15"/>
      <c r="K128" s="15"/>
      <c r="L128" s="15"/>
      <c r="M128" s="15"/>
      <c r="N128" s="1133"/>
      <c r="O128" s="1133"/>
      <c r="P128" s="1133"/>
      <c r="Q128" s="1133"/>
      <c r="R128" s="1133"/>
      <c r="S128" s="1133"/>
      <c r="T128" s="1133"/>
      <c r="U128" s="18"/>
      <c r="V128" s="1133" t="str">
        <f t="shared" ref="V128:AA128" si="139">IF(O128="","",CEILING(O128*1.02,0.5))</f>
        <v/>
      </c>
      <c r="W128" s="1133" t="str">
        <f t="shared" si="139"/>
        <v/>
      </c>
      <c r="X128" s="1133" t="str">
        <f t="shared" si="139"/>
        <v/>
      </c>
      <c r="Y128" s="1133" t="str">
        <f t="shared" si="139"/>
        <v/>
      </c>
      <c r="Z128" s="1133" t="str">
        <f t="shared" si="139"/>
        <v/>
      </c>
      <c r="AA128" s="1133" t="str">
        <f t="shared" si="139"/>
        <v/>
      </c>
      <c r="AB128" s="22"/>
      <c r="AC128" s="1"/>
      <c r="AD128" s="1"/>
      <c r="AE128" s="1"/>
      <c r="AF128" s="1"/>
      <c r="AG128" s="1"/>
      <c r="AH128" s="1"/>
    </row>
    <row r="129" spans="1:34" ht="15.75" customHeight="1" x14ac:dyDescent="0.2">
      <c r="A129" s="1"/>
      <c r="B129" s="68"/>
      <c r="C129" s="68"/>
      <c r="D129" s="68"/>
      <c r="E129" s="35"/>
      <c r="F129" s="39"/>
      <c r="G129" s="14"/>
      <c r="H129" s="15"/>
      <c r="I129" s="15"/>
      <c r="J129" s="15"/>
      <c r="K129" s="15"/>
      <c r="L129" s="15"/>
      <c r="M129" s="15"/>
      <c r="N129" s="1133"/>
      <c r="O129" s="1133"/>
      <c r="P129" s="1133"/>
      <c r="Q129" s="1133"/>
      <c r="R129" s="1133"/>
      <c r="S129" s="1133"/>
      <c r="T129" s="1133"/>
      <c r="U129" s="18"/>
      <c r="V129" s="1133" t="str">
        <f t="shared" ref="V129:AA129" si="140">IF(O129="","",CEILING(O129*1.02,0.5))</f>
        <v/>
      </c>
      <c r="W129" s="1133" t="str">
        <f t="shared" si="140"/>
        <v/>
      </c>
      <c r="X129" s="1133" t="str">
        <f t="shared" si="140"/>
        <v/>
      </c>
      <c r="Y129" s="1133" t="str">
        <f t="shared" si="140"/>
        <v/>
      </c>
      <c r="Z129" s="1133" t="str">
        <f t="shared" si="140"/>
        <v/>
      </c>
      <c r="AA129" s="1133" t="str">
        <f t="shared" si="140"/>
        <v/>
      </c>
      <c r="AB129" s="22"/>
      <c r="AC129" s="1"/>
      <c r="AD129" s="1"/>
      <c r="AE129" s="1"/>
      <c r="AF129" s="1"/>
      <c r="AG129" s="1"/>
      <c r="AH129" s="1"/>
    </row>
    <row r="130" spans="1:34" ht="15.75" customHeight="1" x14ac:dyDescent="0.2">
      <c r="A130" s="1"/>
      <c r="B130" s="68"/>
      <c r="C130" s="68"/>
      <c r="D130" s="68"/>
      <c r="E130" s="35"/>
      <c r="F130" s="39"/>
      <c r="G130" s="14"/>
      <c r="H130" s="15"/>
      <c r="I130" s="15"/>
      <c r="J130" s="15"/>
      <c r="K130" s="15"/>
      <c r="L130" s="15"/>
      <c r="M130" s="15"/>
      <c r="N130" s="1133"/>
      <c r="O130" s="1133"/>
      <c r="P130" s="1133"/>
      <c r="Q130" s="1133"/>
      <c r="R130" s="1133"/>
      <c r="S130" s="1133"/>
      <c r="T130" s="1133"/>
      <c r="U130" s="18"/>
      <c r="V130" s="1133" t="str">
        <f t="shared" ref="V130:AA130" si="141">IF(O130="","",CEILING(O130*1.02,0.5))</f>
        <v/>
      </c>
      <c r="W130" s="1133" t="str">
        <f t="shared" si="141"/>
        <v/>
      </c>
      <c r="X130" s="1133" t="str">
        <f t="shared" si="141"/>
        <v/>
      </c>
      <c r="Y130" s="1133" t="str">
        <f t="shared" si="141"/>
        <v/>
      </c>
      <c r="Z130" s="1133" t="str">
        <f t="shared" si="141"/>
        <v/>
      </c>
      <c r="AA130" s="1133" t="str">
        <f t="shared" si="141"/>
        <v/>
      </c>
      <c r="AB130" s="22"/>
      <c r="AC130" s="1"/>
      <c r="AD130" s="1"/>
      <c r="AE130" s="1"/>
      <c r="AF130" s="1"/>
      <c r="AG130" s="1"/>
      <c r="AH130" s="1"/>
    </row>
    <row r="131" spans="1:34" ht="15.75" customHeight="1" x14ac:dyDescent="0.2">
      <c r="A131" s="1"/>
      <c r="B131" s="68"/>
      <c r="C131" s="68"/>
      <c r="D131" s="68"/>
      <c r="E131" s="35"/>
      <c r="F131" s="39"/>
      <c r="G131" s="14"/>
      <c r="H131" s="15"/>
      <c r="I131" s="15"/>
      <c r="J131" s="15"/>
      <c r="K131" s="15"/>
      <c r="L131" s="15"/>
      <c r="M131" s="15"/>
      <c r="N131" s="1133"/>
      <c r="O131" s="1133"/>
      <c r="P131" s="1133"/>
      <c r="Q131" s="1133"/>
      <c r="R131" s="1133"/>
      <c r="S131" s="1133"/>
      <c r="T131" s="1133"/>
      <c r="U131" s="18"/>
      <c r="V131" s="1133"/>
      <c r="W131" s="1133"/>
      <c r="X131" s="1133"/>
      <c r="Y131" s="1133"/>
      <c r="Z131" s="1133"/>
      <c r="AA131" s="1133"/>
      <c r="AB131" s="22"/>
      <c r="AC131" s="1"/>
      <c r="AD131" s="1"/>
      <c r="AE131" s="1"/>
      <c r="AF131" s="1"/>
      <c r="AG131" s="1"/>
      <c r="AH131" s="1"/>
    </row>
    <row r="132" spans="1:34" ht="15.75" customHeight="1" x14ac:dyDescent="0.2">
      <c r="A132" s="1"/>
      <c r="B132" s="68"/>
      <c r="C132" s="68"/>
      <c r="D132" s="68"/>
      <c r="E132" s="35"/>
      <c r="F132" s="39"/>
      <c r="G132" s="14"/>
      <c r="H132" s="15"/>
      <c r="I132" s="15"/>
      <c r="J132" s="15"/>
      <c r="K132" s="15"/>
      <c r="L132" s="15"/>
      <c r="M132" s="15"/>
      <c r="N132" s="1133"/>
      <c r="O132" s="1133"/>
      <c r="P132" s="1133"/>
      <c r="Q132" s="1133"/>
      <c r="R132" s="1133"/>
      <c r="S132" s="1133"/>
      <c r="T132" s="1133"/>
      <c r="U132" s="18"/>
      <c r="V132" s="1133"/>
      <c r="W132" s="1133"/>
      <c r="X132" s="1133"/>
      <c r="Y132" s="1133"/>
      <c r="Z132" s="1133"/>
      <c r="AA132" s="1133"/>
      <c r="AB132" s="22"/>
      <c r="AC132" s="1"/>
      <c r="AD132" s="1"/>
      <c r="AE132" s="1"/>
      <c r="AF132" s="1"/>
      <c r="AG132" s="1"/>
      <c r="AH132" s="1"/>
    </row>
    <row r="133" spans="1:34" ht="15.75" customHeight="1" x14ac:dyDescent="0.2">
      <c r="A133" s="1"/>
      <c r="B133" s="68"/>
      <c r="C133" s="68"/>
      <c r="D133" s="68"/>
      <c r="E133" s="35"/>
      <c r="F133" s="39"/>
      <c r="G133" s="14"/>
      <c r="H133" s="15"/>
      <c r="I133" s="15"/>
      <c r="J133" s="15"/>
      <c r="K133" s="15"/>
      <c r="L133" s="15"/>
      <c r="M133" s="15"/>
      <c r="N133" s="1133"/>
      <c r="O133" s="1133"/>
      <c r="P133" s="1133"/>
      <c r="Q133" s="1133"/>
      <c r="R133" s="1133"/>
      <c r="S133" s="1133"/>
      <c r="T133" s="1133"/>
      <c r="U133" s="18"/>
      <c r="V133" s="1133"/>
      <c r="W133" s="1133"/>
      <c r="X133" s="1133"/>
      <c r="Y133" s="1133"/>
      <c r="Z133" s="1133"/>
      <c r="AA133" s="1133"/>
      <c r="AB133" s="22"/>
      <c r="AC133" s="1"/>
      <c r="AD133" s="1"/>
      <c r="AE133" s="1"/>
      <c r="AF133" s="1"/>
      <c r="AG133" s="1"/>
      <c r="AH133" s="1"/>
    </row>
    <row r="134" spans="1:34" ht="15.75" customHeight="1" x14ac:dyDescent="0.2">
      <c r="A134" s="1"/>
      <c r="B134" s="68"/>
      <c r="C134" s="68"/>
      <c r="D134" s="68"/>
      <c r="E134" s="35"/>
      <c r="F134" s="39"/>
      <c r="G134" s="14"/>
      <c r="H134" s="15"/>
      <c r="I134" s="15"/>
      <c r="J134" s="15"/>
      <c r="K134" s="15"/>
      <c r="L134" s="15"/>
      <c r="M134" s="15"/>
      <c r="N134" s="1133"/>
      <c r="O134" s="1133"/>
      <c r="P134" s="1133"/>
      <c r="Q134" s="1133"/>
      <c r="R134" s="1133"/>
      <c r="S134" s="1133"/>
      <c r="T134" s="1133"/>
      <c r="U134" s="18"/>
      <c r="V134" s="1133"/>
      <c r="W134" s="1133"/>
      <c r="X134" s="1133"/>
      <c r="Y134" s="1133"/>
      <c r="Z134" s="1133"/>
      <c r="AA134" s="1133"/>
      <c r="AB134" s="22"/>
      <c r="AC134" s="1"/>
      <c r="AD134" s="1"/>
      <c r="AE134" s="1"/>
      <c r="AF134" s="1"/>
      <c r="AG134" s="1"/>
      <c r="AH134" s="1"/>
    </row>
    <row r="135" spans="1:34" ht="15.75" customHeight="1" x14ac:dyDescent="0.2">
      <c r="A135" s="1"/>
      <c r="B135" s="68"/>
      <c r="C135" s="68"/>
      <c r="D135" s="68"/>
      <c r="E135" s="35"/>
      <c r="F135" s="39"/>
      <c r="G135" s="14"/>
      <c r="H135" s="15"/>
      <c r="I135" s="15"/>
      <c r="J135" s="15"/>
      <c r="K135" s="15"/>
      <c r="L135" s="15"/>
      <c r="M135" s="15"/>
      <c r="N135" s="1133"/>
      <c r="O135" s="1133"/>
      <c r="P135" s="1133"/>
      <c r="Q135" s="1133"/>
      <c r="R135" s="1133"/>
      <c r="S135" s="1133"/>
      <c r="T135" s="1133"/>
      <c r="U135" s="18"/>
      <c r="V135" s="1133"/>
      <c r="W135" s="1133"/>
      <c r="X135" s="1133"/>
      <c r="Y135" s="1133"/>
      <c r="Z135" s="1133"/>
      <c r="AA135" s="1133"/>
      <c r="AB135" s="22"/>
      <c r="AC135" s="1"/>
      <c r="AD135" s="1"/>
      <c r="AE135" s="1"/>
      <c r="AF135" s="1"/>
      <c r="AG135" s="1"/>
      <c r="AH135" s="1"/>
    </row>
    <row r="136" spans="1:34" ht="15.75" customHeight="1" x14ac:dyDescent="0.2">
      <c r="A136" s="1"/>
      <c r="B136" s="68"/>
      <c r="C136" s="68"/>
      <c r="D136" s="68"/>
      <c r="E136" s="35"/>
      <c r="F136" s="39"/>
      <c r="G136" s="14"/>
      <c r="H136" s="15"/>
      <c r="I136" s="15"/>
      <c r="J136" s="15"/>
      <c r="K136" s="15"/>
      <c r="L136" s="15"/>
      <c r="M136" s="15"/>
      <c r="N136" s="1133"/>
      <c r="O136" s="1133"/>
      <c r="P136" s="1133"/>
      <c r="Q136" s="1133"/>
      <c r="R136" s="1133"/>
      <c r="S136" s="1133"/>
      <c r="T136" s="1133"/>
      <c r="U136" s="18"/>
      <c r="V136" s="1133"/>
      <c r="W136" s="1133"/>
      <c r="X136" s="1133"/>
      <c r="Y136" s="1133"/>
      <c r="Z136" s="1133"/>
      <c r="AA136" s="1133"/>
      <c r="AB136" s="22"/>
      <c r="AC136" s="1"/>
      <c r="AD136" s="1"/>
      <c r="AE136" s="1"/>
      <c r="AF136" s="1"/>
      <c r="AG136" s="1"/>
      <c r="AH136" s="1"/>
    </row>
    <row r="137" spans="1:34" ht="15.75" customHeight="1" x14ac:dyDescent="0.2">
      <c r="A137" s="1"/>
      <c r="B137" s="68"/>
      <c r="C137" s="68"/>
      <c r="D137" s="68"/>
      <c r="E137" s="35"/>
      <c r="F137" s="39"/>
      <c r="G137" s="14"/>
      <c r="H137" s="15"/>
      <c r="I137" s="15"/>
      <c r="J137" s="15"/>
      <c r="K137" s="15"/>
      <c r="L137" s="15"/>
      <c r="M137" s="15"/>
      <c r="N137" s="1133"/>
      <c r="O137" s="1133"/>
      <c r="P137" s="1133"/>
      <c r="Q137" s="1133"/>
      <c r="R137" s="1133"/>
      <c r="S137" s="1133"/>
      <c r="T137" s="1133"/>
      <c r="U137" s="18"/>
      <c r="V137" s="1133"/>
      <c r="W137" s="1133"/>
      <c r="X137" s="1133"/>
      <c r="Y137" s="1133"/>
      <c r="Z137" s="1133"/>
      <c r="AA137" s="1133"/>
      <c r="AB137" s="22"/>
      <c r="AC137" s="1"/>
      <c r="AD137" s="1"/>
      <c r="AE137" s="1"/>
      <c r="AF137" s="1"/>
      <c r="AG137" s="1"/>
      <c r="AH137" s="1"/>
    </row>
    <row r="138" spans="1:34" ht="15.75" customHeight="1" x14ac:dyDescent="0.2">
      <c r="A138" s="1"/>
      <c r="B138" s="68"/>
      <c r="C138" s="68"/>
      <c r="D138" s="68"/>
      <c r="E138" s="35"/>
      <c r="F138" s="39"/>
      <c r="G138" s="14"/>
      <c r="H138" s="15"/>
      <c r="I138" s="15"/>
      <c r="J138" s="15"/>
      <c r="K138" s="15"/>
      <c r="L138" s="15"/>
      <c r="M138" s="15"/>
      <c r="N138" s="1133"/>
      <c r="O138" s="1133"/>
      <c r="P138" s="1133"/>
      <c r="Q138" s="1133"/>
      <c r="R138" s="1133"/>
      <c r="S138" s="1133"/>
      <c r="T138" s="1133"/>
      <c r="U138" s="18"/>
      <c r="V138" s="1133"/>
      <c r="W138" s="1133"/>
      <c r="X138" s="1133"/>
      <c r="Y138" s="1133"/>
      <c r="Z138" s="1133"/>
      <c r="AA138" s="1133"/>
      <c r="AB138" s="22"/>
      <c r="AC138" s="1"/>
      <c r="AD138" s="1"/>
      <c r="AE138" s="1"/>
      <c r="AF138" s="1"/>
      <c r="AG138" s="1"/>
      <c r="AH138" s="1"/>
    </row>
    <row r="139" spans="1:34" ht="15.75" customHeight="1" x14ac:dyDescent="0.2">
      <c r="A139" s="1"/>
      <c r="B139" s="68"/>
      <c r="C139" s="68"/>
      <c r="D139" s="68"/>
      <c r="E139" s="35"/>
      <c r="F139" s="39"/>
      <c r="G139" s="14"/>
      <c r="H139" s="15"/>
      <c r="I139" s="15"/>
      <c r="J139" s="15"/>
      <c r="K139" s="15"/>
      <c r="L139" s="15"/>
      <c r="M139" s="15"/>
      <c r="N139" s="1133"/>
      <c r="O139" s="1133"/>
      <c r="P139" s="1133"/>
      <c r="Q139" s="1133"/>
      <c r="R139" s="1133"/>
      <c r="S139" s="1133"/>
      <c r="T139" s="1133"/>
      <c r="U139" s="18"/>
      <c r="V139" s="1133"/>
      <c r="W139" s="1133"/>
      <c r="X139" s="1133"/>
      <c r="Y139" s="1133"/>
      <c r="Z139" s="1133"/>
      <c r="AA139" s="1133"/>
      <c r="AB139" s="22"/>
      <c r="AC139" s="1"/>
      <c r="AD139" s="1"/>
      <c r="AE139" s="1"/>
      <c r="AF139" s="1"/>
      <c r="AG139" s="1"/>
      <c r="AH139" s="1"/>
    </row>
    <row r="140" spans="1:34" ht="15.75" customHeight="1" x14ac:dyDescent="0.2">
      <c r="A140" s="1"/>
      <c r="B140" s="68"/>
      <c r="C140" s="68"/>
      <c r="D140" s="68"/>
      <c r="E140" s="35"/>
      <c r="F140" s="39"/>
      <c r="G140" s="14"/>
      <c r="H140" s="15"/>
      <c r="I140" s="15"/>
      <c r="J140" s="15"/>
      <c r="K140" s="15"/>
      <c r="L140" s="15"/>
      <c r="M140" s="15"/>
      <c r="N140" s="1133"/>
      <c r="O140" s="1133"/>
      <c r="P140" s="1133"/>
      <c r="Q140" s="1133"/>
      <c r="R140" s="1133"/>
      <c r="S140" s="1133"/>
      <c r="T140" s="1133"/>
      <c r="U140" s="18"/>
      <c r="V140" s="1133"/>
      <c r="W140" s="1133"/>
      <c r="X140" s="1133"/>
      <c r="Y140" s="1133"/>
      <c r="Z140" s="1133"/>
      <c r="AA140" s="1133"/>
      <c r="AB140" s="22"/>
      <c r="AC140" s="1"/>
      <c r="AD140" s="1"/>
      <c r="AE140" s="1"/>
      <c r="AF140" s="1"/>
      <c r="AG140" s="1"/>
      <c r="AH140" s="1"/>
    </row>
    <row r="141" spans="1:34" ht="15.75" customHeight="1" x14ac:dyDescent="0.2">
      <c r="A141" s="1"/>
      <c r="B141" s="4"/>
      <c r="C141" s="4"/>
      <c r="D141" s="4"/>
      <c r="E141" s="13"/>
      <c r="F141" s="1133"/>
      <c r="G141" s="14"/>
      <c r="H141" s="15"/>
      <c r="I141" s="15"/>
      <c r="J141" s="15"/>
      <c r="K141" s="15"/>
      <c r="L141" s="15"/>
      <c r="M141" s="15"/>
      <c r="N141" s="1133"/>
      <c r="O141" s="1133"/>
      <c r="P141" s="1133"/>
      <c r="Q141" s="1133"/>
      <c r="R141" s="1133"/>
      <c r="S141" s="1133"/>
      <c r="T141" s="1133"/>
      <c r="U141" s="18"/>
      <c r="V141" s="1133" t="str">
        <f t="shared" ref="V141:X141" si="142">IF(O141="","",CEILING(O141*1.02,0.5))</f>
        <v/>
      </c>
      <c r="W141" s="1133" t="str">
        <f t="shared" si="142"/>
        <v/>
      </c>
      <c r="X141" s="1133" t="str">
        <f t="shared" si="142"/>
        <v/>
      </c>
      <c r="Y141" s="1133"/>
      <c r="Z141" s="1133"/>
      <c r="AA141" s="1133"/>
      <c r="AB141" s="22"/>
      <c r="AC141" s="1"/>
      <c r="AD141" s="1"/>
      <c r="AE141" s="1"/>
      <c r="AF141" s="1"/>
      <c r="AG141" s="1"/>
      <c r="AH141" s="1"/>
    </row>
    <row r="142" spans="1:34" ht="15.75" customHeight="1" x14ac:dyDescent="0.2">
      <c r="A142" s="1"/>
      <c r="B142" s="1133"/>
      <c r="C142" s="1133"/>
      <c r="D142" s="1133"/>
      <c r="E142" s="64"/>
      <c r="F142" s="1133"/>
      <c r="G142" s="14"/>
      <c r="H142" s="15"/>
      <c r="I142" s="15"/>
      <c r="J142" s="15"/>
      <c r="K142" s="15"/>
      <c r="L142" s="15"/>
      <c r="M142" s="15"/>
      <c r="N142" s="1133"/>
      <c r="O142" s="1133"/>
      <c r="P142" s="1133"/>
      <c r="Q142" s="1133"/>
      <c r="R142" s="1133"/>
      <c r="S142" s="1133"/>
      <c r="T142" s="1133"/>
      <c r="U142" s="18"/>
      <c r="V142" s="1133" t="str">
        <f t="shared" ref="V142:X142" si="143">IF(O142="","",ROUND(O142*1.02,2))</f>
        <v/>
      </c>
      <c r="W142" s="1133" t="str">
        <f t="shared" si="143"/>
        <v/>
      </c>
      <c r="X142" s="1133" t="str">
        <f t="shared" si="143"/>
        <v/>
      </c>
      <c r="Y142" s="1133"/>
      <c r="Z142" s="1133"/>
      <c r="AA142" s="1133"/>
      <c r="AB142" s="22"/>
      <c r="AC142" s="1"/>
      <c r="AD142" s="1"/>
      <c r="AE142" s="1"/>
      <c r="AF142" s="1"/>
      <c r="AG142" s="1"/>
      <c r="AH142" s="1"/>
    </row>
    <row r="143" spans="1:34" ht="15.75" customHeight="1" x14ac:dyDescent="0.2">
      <c r="A143" s="1"/>
      <c r="B143" s="2"/>
      <c r="C143" s="2"/>
      <c r="D143" s="2"/>
      <c r="E143" s="49"/>
      <c r="F143" s="1133"/>
      <c r="G143" s="1133"/>
      <c r="H143" s="1133"/>
      <c r="I143" s="1133"/>
      <c r="J143" s="1133"/>
      <c r="K143" s="1133"/>
      <c r="L143" s="1133"/>
      <c r="M143" s="1133"/>
      <c r="N143" s="1133"/>
      <c r="O143" s="1133"/>
      <c r="P143" s="1133"/>
      <c r="Q143" s="1133"/>
      <c r="R143" s="1133"/>
      <c r="S143" s="1133"/>
      <c r="T143" s="1133"/>
      <c r="U143" s="1"/>
      <c r="V143" s="1133"/>
      <c r="W143" s="1133"/>
      <c r="X143" s="1133"/>
      <c r="Y143" s="1133"/>
      <c r="Z143" s="1133"/>
      <c r="AA143" s="1133"/>
      <c r="AB143" s="1"/>
      <c r="AC143" s="1"/>
      <c r="AD143" s="1"/>
      <c r="AE143" s="1"/>
      <c r="AF143" s="1"/>
      <c r="AG143" s="1"/>
      <c r="AH143" s="1"/>
    </row>
    <row r="144" spans="1:34" ht="15.75" customHeight="1" x14ac:dyDescent="0.2">
      <c r="A144" s="1"/>
      <c r="B144" s="2"/>
      <c r="C144" s="2"/>
      <c r="D144" s="2"/>
      <c r="E144" s="49"/>
      <c r="F144" s="1133"/>
      <c r="G144" s="1133"/>
      <c r="H144" s="1133"/>
      <c r="I144" s="1133"/>
      <c r="J144" s="1133"/>
      <c r="K144" s="1133"/>
      <c r="L144" s="1133"/>
      <c r="M144" s="1133"/>
      <c r="N144" s="1133"/>
      <c r="O144" s="1133"/>
      <c r="P144" s="1133"/>
      <c r="Q144" s="1133"/>
      <c r="R144" s="1133"/>
      <c r="S144" s="1133"/>
      <c r="T144" s="1133"/>
      <c r="U144" s="1"/>
      <c r="V144" s="1133"/>
      <c r="W144" s="1133"/>
      <c r="X144" s="1133"/>
      <c r="Y144" s="1133"/>
      <c r="Z144" s="1133"/>
      <c r="AA144" s="1133"/>
      <c r="AB144" s="1"/>
      <c r="AC144" s="1"/>
      <c r="AD144" s="1"/>
      <c r="AE144" s="1"/>
      <c r="AF144" s="1"/>
      <c r="AG144" s="1"/>
      <c r="AH144" s="1"/>
    </row>
    <row r="145" spans="1:34" ht="15.75" customHeight="1" x14ac:dyDescent="0.2">
      <c r="A145" s="1"/>
      <c r="B145" s="4"/>
      <c r="C145" s="4"/>
      <c r="D145" s="4"/>
      <c r="E145" s="1"/>
      <c r="F145" s="1133"/>
      <c r="G145" s="1133"/>
      <c r="H145" s="1133"/>
      <c r="I145" s="1133"/>
      <c r="J145" s="1133"/>
      <c r="K145" s="1133"/>
      <c r="L145" s="1133"/>
      <c r="M145" s="1133"/>
      <c r="N145" s="1133"/>
      <c r="O145" s="1187"/>
      <c r="P145" s="1188"/>
      <c r="Q145" s="1188"/>
      <c r="R145" s="1188"/>
      <c r="S145" s="1188"/>
      <c r="T145" s="1188"/>
      <c r="U145" s="1"/>
      <c r="V145" s="1187"/>
      <c r="W145" s="1188"/>
      <c r="X145" s="1188"/>
      <c r="Y145" s="1188"/>
      <c r="Z145" s="1188"/>
      <c r="AA145" s="1188"/>
      <c r="AB145" s="1"/>
      <c r="AC145" s="1"/>
      <c r="AD145" s="1"/>
      <c r="AE145" s="1"/>
      <c r="AF145" s="1"/>
      <c r="AG145" s="1"/>
      <c r="AH145" s="1"/>
    </row>
    <row r="146" spans="1:34" ht="15.75" customHeight="1" x14ac:dyDescent="0.2">
      <c r="A146" s="1"/>
      <c r="B146" s="4"/>
      <c r="C146" s="4"/>
      <c r="D146" s="4"/>
      <c r="E146" s="1"/>
      <c r="F146" s="1133"/>
      <c r="G146" s="1133"/>
      <c r="H146" s="1133"/>
      <c r="I146" s="1133"/>
      <c r="J146" s="1133"/>
      <c r="K146" s="1133"/>
      <c r="L146" s="1133"/>
      <c r="M146" s="1133"/>
      <c r="N146" s="1133"/>
      <c r="O146" s="1133"/>
      <c r="P146" s="1133"/>
      <c r="Q146" s="1127"/>
      <c r="R146" s="1127"/>
      <c r="S146" s="1127"/>
      <c r="T146" s="1127"/>
      <c r="U146" s="1"/>
      <c r="V146" s="1133"/>
      <c r="W146" s="1133"/>
      <c r="X146" s="1127"/>
      <c r="Y146" s="1127"/>
      <c r="Z146" s="1127"/>
      <c r="AA146" s="1127"/>
      <c r="AB146" s="1"/>
      <c r="AC146" s="1"/>
      <c r="AD146" s="1"/>
      <c r="AE146" s="1"/>
      <c r="AF146" s="1"/>
      <c r="AG146" s="1"/>
      <c r="AH146" s="1"/>
    </row>
    <row r="147" spans="1:34" ht="15.75" customHeight="1" x14ac:dyDescent="0.2">
      <c r="A147" s="1"/>
      <c r="B147" s="4"/>
      <c r="C147" s="4"/>
      <c r="D147" s="4"/>
      <c r="E147" s="1"/>
      <c r="F147" s="1133"/>
      <c r="G147" s="1133"/>
      <c r="H147" s="1133"/>
      <c r="I147" s="1133"/>
      <c r="J147" s="1133"/>
      <c r="K147" s="1133"/>
      <c r="L147" s="1133"/>
      <c r="M147" s="1133"/>
      <c r="N147" s="1133"/>
      <c r="O147" s="1133"/>
      <c r="P147" s="1133"/>
      <c r="Q147" s="1133"/>
      <c r="R147" s="1133"/>
      <c r="S147" s="1133"/>
      <c r="T147" s="1133"/>
      <c r="U147" s="22"/>
      <c r="V147" s="1133"/>
      <c r="W147" s="1133"/>
      <c r="X147" s="1133"/>
      <c r="Y147" s="1133"/>
      <c r="Z147" s="1133"/>
      <c r="AA147" s="1133"/>
      <c r="AB147" s="22"/>
      <c r="AC147" s="1"/>
      <c r="AD147" s="1"/>
      <c r="AE147" s="1"/>
      <c r="AF147" s="1"/>
      <c r="AG147" s="1"/>
      <c r="AH147" s="1"/>
    </row>
    <row r="148" spans="1:34" ht="15.75" customHeight="1" x14ac:dyDescent="0.2">
      <c r="A148" s="1"/>
      <c r="B148" s="1166"/>
      <c r="C148" s="1166"/>
      <c r="D148" s="1166"/>
      <c r="E148" s="49"/>
      <c r="F148" s="1133"/>
      <c r="G148" s="1133"/>
      <c r="H148" s="1133"/>
      <c r="I148" s="1133"/>
      <c r="J148" s="1133"/>
      <c r="K148" s="1133"/>
      <c r="L148" s="1133"/>
      <c r="M148" s="1133"/>
      <c r="N148" s="1133"/>
      <c r="O148" s="1133"/>
      <c r="P148" s="1133"/>
      <c r="Q148" s="1133"/>
      <c r="R148" s="1133"/>
      <c r="S148" s="1133"/>
      <c r="T148" s="1133"/>
      <c r="U148" s="22"/>
      <c r="V148" s="1133"/>
      <c r="W148" s="1133"/>
      <c r="X148" s="1133"/>
      <c r="Y148" s="1133"/>
      <c r="Z148" s="1133"/>
      <c r="AA148" s="1133"/>
      <c r="AB148" s="22"/>
      <c r="AC148" s="1"/>
      <c r="AD148" s="1"/>
      <c r="AE148" s="1"/>
      <c r="AF148" s="1"/>
      <c r="AG148" s="1"/>
      <c r="AH148" s="1"/>
    </row>
    <row r="149" spans="1:34" ht="15.75" customHeight="1" x14ac:dyDescent="0.2">
      <c r="A149" s="1"/>
      <c r="B149" s="1166"/>
      <c r="C149" s="1166"/>
      <c r="D149" s="1166"/>
      <c r="E149" s="49"/>
      <c r="F149" s="1133"/>
      <c r="G149" s="1133"/>
      <c r="H149" s="1133"/>
      <c r="I149" s="1133"/>
      <c r="J149" s="1133"/>
      <c r="K149" s="1133"/>
      <c r="L149" s="1133"/>
      <c r="M149" s="1133"/>
      <c r="N149" s="1133"/>
      <c r="O149" s="1133"/>
      <c r="P149" s="1133"/>
      <c r="Q149" s="1133"/>
      <c r="R149" s="1133"/>
      <c r="S149" s="1133"/>
      <c r="T149" s="1133"/>
      <c r="U149" s="22"/>
      <c r="V149" s="1133"/>
      <c r="W149" s="1133"/>
      <c r="X149" s="1133"/>
      <c r="Y149" s="1133"/>
      <c r="Z149" s="1133"/>
      <c r="AA149" s="1133"/>
      <c r="AB149" s="22"/>
      <c r="AC149" s="1"/>
      <c r="AD149" s="1"/>
      <c r="AE149" s="1"/>
      <c r="AF149" s="1"/>
      <c r="AG149" s="1"/>
      <c r="AH149" s="1"/>
    </row>
    <row r="150" spans="1:34" ht="15.75" customHeight="1" x14ac:dyDescent="0.2">
      <c r="A150" s="1"/>
      <c r="B150" s="1166"/>
      <c r="C150" s="1166"/>
      <c r="D150" s="1166"/>
      <c r="E150" s="49"/>
      <c r="F150" s="1133"/>
      <c r="G150" s="1133"/>
      <c r="H150" s="1133"/>
      <c r="I150" s="1133"/>
      <c r="J150" s="1133"/>
      <c r="K150" s="1133"/>
      <c r="L150" s="1133"/>
      <c r="M150" s="1133"/>
      <c r="N150" s="1133"/>
      <c r="O150" s="1133"/>
      <c r="P150" s="1133"/>
      <c r="Q150" s="1133"/>
      <c r="R150" s="1133"/>
      <c r="S150" s="1133"/>
      <c r="T150" s="1133"/>
      <c r="U150" s="22"/>
      <c r="V150" s="1133"/>
      <c r="W150" s="1133"/>
      <c r="X150" s="1133"/>
      <c r="Y150" s="1133"/>
      <c r="Z150" s="1133"/>
      <c r="AA150" s="1133"/>
      <c r="AB150" s="22"/>
      <c r="AC150" s="1"/>
      <c r="AD150" s="1"/>
      <c r="AE150" s="1"/>
      <c r="AF150" s="1"/>
      <c r="AG150" s="1"/>
      <c r="AH150" s="1"/>
    </row>
    <row r="151" spans="1:34" ht="15.75" customHeight="1" x14ac:dyDescent="0.2">
      <c r="A151" s="1"/>
      <c r="B151" s="1166"/>
      <c r="C151" s="1166"/>
      <c r="D151" s="1166"/>
      <c r="E151" s="49"/>
      <c r="F151" s="1133"/>
      <c r="G151" s="1133"/>
      <c r="H151" s="1133"/>
      <c r="I151" s="1133"/>
      <c r="J151" s="1133"/>
      <c r="K151" s="1133"/>
      <c r="L151" s="1133"/>
      <c r="M151" s="1133"/>
      <c r="N151" s="1133"/>
      <c r="O151" s="1133"/>
      <c r="P151" s="1133"/>
      <c r="Q151" s="1133"/>
      <c r="R151" s="1133"/>
      <c r="S151" s="1133"/>
      <c r="T151" s="1133"/>
      <c r="U151" s="22"/>
      <c r="V151" s="1133"/>
      <c r="W151" s="1133"/>
      <c r="X151" s="1133"/>
      <c r="Y151" s="1133"/>
      <c r="Z151" s="1133"/>
      <c r="AA151" s="1133"/>
      <c r="AB151" s="22"/>
      <c r="AC151" s="1"/>
      <c r="AD151" s="1"/>
      <c r="AE151" s="1"/>
      <c r="AF151" s="1"/>
      <c r="AG151" s="1"/>
      <c r="AH151" s="1"/>
    </row>
    <row r="152" spans="1:34" ht="15.75" customHeight="1" x14ac:dyDescent="0.2">
      <c r="A152" s="1"/>
      <c r="B152" s="1166"/>
      <c r="C152" s="1166"/>
      <c r="D152" s="1166"/>
      <c r="E152" s="49"/>
      <c r="F152" s="1133"/>
      <c r="G152" s="1133"/>
      <c r="H152" s="1133"/>
      <c r="I152" s="1133"/>
      <c r="J152" s="1133"/>
      <c r="K152" s="1133"/>
      <c r="L152" s="1133"/>
      <c r="M152" s="1133"/>
      <c r="N152" s="1133"/>
      <c r="O152" s="1133"/>
      <c r="P152" s="1133"/>
      <c r="Q152" s="1133"/>
      <c r="R152" s="1133"/>
      <c r="S152" s="1133"/>
      <c r="T152" s="1133"/>
      <c r="U152" s="22"/>
      <c r="V152" s="1133"/>
      <c r="W152" s="1133"/>
      <c r="X152" s="1133"/>
      <c r="Y152" s="1133"/>
      <c r="Z152" s="1133"/>
      <c r="AA152" s="1133"/>
      <c r="AB152" s="22"/>
      <c r="AC152" s="1"/>
      <c r="AD152" s="1"/>
      <c r="AE152" s="1"/>
      <c r="AF152" s="1"/>
      <c r="AG152" s="1"/>
      <c r="AH152" s="1"/>
    </row>
    <row r="153" spans="1:34" ht="15.75" customHeight="1" x14ac:dyDescent="0.2">
      <c r="A153" s="1"/>
      <c r="B153" s="1166"/>
      <c r="C153" s="1166"/>
      <c r="D153" s="1166"/>
      <c r="E153" s="49"/>
      <c r="F153" s="1133"/>
      <c r="G153" s="1133"/>
      <c r="H153" s="1133"/>
      <c r="I153" s="1133"/>
      <c r="J153" s="1133"/>
      <c r="K153" s="1133"/>
      <c r="L153" s="1133"/>
      <c r="M153" s="1133"/>
      <c r="N153" s="1133"/>
      <c r="O153" s="1133"/>
      <c r="P153" s="1133"/>
      <c r="Q153" s="1133"/>
      <c r="R153" s="1133"/>
      <c r="S153" s="1133"/>
      <c r="T153" s="1133"/>
      <c r="U153" s="22"/>
      <c r="V153" s="1133"/>
      <c r="W153" s="1133"/>
      <c r="X153" s="1133"/>
      <c r="Y153" s="1133"/>
      <c r="Z153" s="1133"/>
      <c r="AA153" s="1133"/>
      <c r="AB153" s="22"/>
      <c r="AC153" s="1"/>
      <c r="AD153" s="1"/>
      <c r="AE153" s="1"/>
      <c r="AF153" s="1"/>
      <c r="AG153" s="1"/>
      <c r="AH153" s="1"/>
    </row>
    <row r="154" spans="1:34" ht="15.75" customHeight="1" x14ac:dyDescent="0.2">
      <c r="A154" s="1"/>
      <c r="B154" s="1166"/>
      <c r="C154" s="1166"/>
      <c r="D154" s="1166"/>
      <c r="E154" s="49"/>
      <c r="F154" s="1133"/>
      <c r="G154" s="1133"/>
      <c r="H154" s="1133"/>
      <c r="I154" s="1133"/>
      <c r="J154" s="1133"/>
      <c r="K154" s="1133"/>
      <c r="L154" s="1133"/>
      <c r="M154" s="1133"/>
      <c r="N154" s="1133"/>
      <c r="O154" s="1133"/>
      <c r="P154" s="1133"/>
      <c r="Q154" s="1133"/>
      <c r="R154" s="1133"/>
      <c r="S154" s="1133"/>
      <c r="T154" s="1133"/>
      <c r="U154" s="22"/>
      <c r="V154" s="1133"/>
      <c r="W154" s="1133"/>
      <c r="X154" s="1133"/>
      <c r="Y154" s="1133"/>
      <c r="Z154" s="1133"/>
      <c r="AA154" s="1133"/>
      <c r="AB154" s="22"/>
      <c r="AC154" s="1"/>
      <c r="AD154" s="1"/>
      <c r="AE154" s="1"/>
      <c r="AF154" s="1"/>
      <c r="AG154" s="1"/>
      <c r="AH154" s="1"/>
    </row>
    <row r="155" spans="1:34" ht="15.75" customHeight="1" x14ac:dyDescent="0.2">
      <c r="A155" s="1"/>
      <c r="B155" s="1166"/>
      <c r="C155" s="1166"/>
      <c r="D155" s="1166"/>
      <c r="E155" s="49"/>
      <c r="F155" s="1133"/>
      <c r="G155" s="1133"/>
      <c r="H155" s="1133"/>
      <c r="I155" s="1133"/>
      <c r="J155" s="1133"/>
      <c r="K155" s="1133"/>
      <c r="L155" s="1133"/>
      <c r="M155" s="1133"/>
      <c r="N155" s="1133"/>
      <c r="O155" s="1133"/>
      <c r="P155" s="1133"/>
      <c r="Q155" s="1133"/>
      <c r="R155" s="1133"/>
      <c r="S155" s="1133"/>
      <c r="T155" s="1133"/>
      <c r="U155" s="22"/>
      <c r="V155" s="1133"/>
      <c r="W155" s="1133"/>
      <c r="X155" s="1133"/>
      <c r="Y155" s="1133"/>
      <c r="Z155" s="1133"/>
      <c r="AA155" s="1133"/>
      <c r="AB155" s="22"/>
      <c r="AC155" s="1"/>
      <c r="AD155" s="1"/>
      <c r="AE155" s="1"/>
      <c r="AF155" s="1"/>
      <c r="AG155" s="1"/>
      <c r="AH155" s="1"/>
    </row>
    <row r="156" spans="1:34" ht="15.75" customHeight="1" x14ac:dyDescent="0.2">
      <c r="A156" s="1"/>
      <c r="B156" s="1166"/>
      <c r="C156" s="1166"/>
      <c r="D156" s="1166"/>
      <c r="E156" s="49"/>
      <c r="F156" s="1133"/>
      <c r="G156" s="1133"/>
      <c r="H156" s="1133"/>
      <c r="I156" s="1133"/>
      <c r="J156" s="1133"/>
      <c r="K156" s="1133"/>
      <c r="L156" s="1133"/>
      <c r="M156" s="1133"/>
      <c r="N156" s="1133"/>
      <c r="O156" s="1133"/>
      <c r="P156" s="1133"/>
      <c r="Q156" s="1133"/>
      <c r="R156" s="1133"/>
      <c r="S156" s="1133"/>
      <c r="T156" s="1133"/>
      <c r="U156" s="22"/>
      <c r="V156" s="1133"/>
      <c r="W156" s="1133"/>
      <c r="X156" s="1133"/>
      <c r="Y156" s="1133"/>
      <c r="Z156" s="1133"/>
      <c r="AA156" s="1133"/>
      <c r="AB156" s="22"/>
      <c r="AC156" s="1"/>
      <c r="AD156" s="1"/>
      <c r="AE156" s="1"/>
      <c r="AF156" s="1"/>
      <c r="AG156" s="1"/>
      <c r="AH156" s="1"/>
    </row>
    <row r="157" spans="1:34" ht="15.75" customHeight="1" x14ac:dyDescent="0.2">
      <c r="A157" s="1"/>
      <c r="B157" s="1166"/>
      <c r="C157" s="1166"/>
      <c r="D157" s="1166"/>
      <c r="E157" s="49"/>
      <c r="F157" s="1133"/>
      <c r="G157" s="1133"/>
      <c r="H157" s="1133"/>
      <c r="I157" s="1133"/>
      <c r="J157" s="1133"/>
      <c r="K157" s="1133"/>
      <c r="L157" s="1133"/>
      <c r="M157" s="1133"/>
      <c r="N157" s="1133"/>
      <c r="O157" s="1133"/>
      <c r="P157" s="1133"/>
      <c r="Q157" s="1133"/>
      <c r="R157" s="1133"/>
      <c r="S157" s="1133"/>
      <c r="T157" s="1133"/>
      <c r="U157" s="22"/>
      <c r="V157" s="1133"/>
      <c r="W157" s="1133"/>
      <c r="X157" s="1133"/>
      <c r="Y157" s="1133"/>
      <c r="Z157" s="1133"/>
      <c r="AA157" s="1133"/>
      <c r="AB157" s="22"/>
      <c r="AC157" s="1"/>
      <c r="AD157" s="1"/>
      <c r="AE157" s="1"/>
      <c r="AF157" s="1"/>
      <c r="AG157" s="1"/>
      <c r="AH157" s="1"/>
    </row>
    <row r="158" spans="1:34" ht="15.75" customHeight="1" x14ac:dyDescent="0.2">
      <c r="A158" s="1"/>
      <c r="B158" s="51"/>
      <c r="C158" s="51"/>
      <c r="D158" s="51"/>
      <c r="E158" s="49"/>
      <c r="F158" s="1133"/>
      <c r="G158" s="1133"/>
      <c r="H158" s="1133"/>
      <c r="I158" s="1133"/>
      <c r="J158" s="1133"/>
      <c r="K158" s="1133"/>
      <c r="L158" s="1133"/>
      <c r="M158" s="1133"/>
      <c r="N158" s="1133"/>
      <c r="O158" s="1133"/>
      <c r="P158" s="1133"/>
      <c r="Q158" s="1133"/>
      <c r="R158" s="1133"/>
      <c r="S158" s="1133"/>
      <c r="T158" s="1133"/>
      <c r="U158" s="22"/>
      <c r="V158" s="1133"/>
      <c r="W158" s="1133"/>
      <c r="X158" s="1133"/>
      <c r="Y158" s="1133"/>
      <c r="Z158" s="1133"/>
      <c r="AA158" s="1133"/>
      <c r="AB158" s="22"/>
      <c r="AC158" s="1"/>
      <c r="AD158" s="1"/>
      <c r="AE158" s="1"/>
      <c r="AF158" s="1"/>
      <c r="AG158" s="1"/>
      <c r="AH158" s="1"/>
    </row>
    <row r="159" spans="1:34" ht="15.75" customHeight="1" x14ac:dyDescent="0.2">
      <c r="A159" s="1"/>
      <c r="B159" s="51"/>
      <c r="C159" s="51"/>
      <c r="D159" s="51"/>
      <c r="E159" s="49"/>
      <c r="F159" s="1133"/>
      <c r="G159" s="1133"/>
      <c r="H159" s="1133"/>
      <c r="I159" s="1133"/>
      <c r="J159" s="1133"/>
      <c r="K159" s="1133"/>
      <c r="L159" s="1133"/>
      <c r="M159" s="1133"/>
      <c r="N159" s="1133"/>
      <c r="O159" s="1133"/>
      <c r="P159" s="1133"/>
      <c r="Q159" s="1133"/>
      <c r="R159" s="1133"/>
      <c r="S159" s="1133"/>
      <c r="T159" s="1133"/>
      <c r="U159" s="22"/>
      <c r="V159" s="1133"/>
      <c r="W159" s="1133"/>
      <c r="X159" s="1133"/>
      <c r="Y159" s="1133"/>
      <c r="Z159" s="1133"/>
      <c r="AA159" s="1133"/>
      <c r="AB159" s="22"/>
      <c r="AC159" s="1"/>
      <c r="AD159" s="1"/>
      <c r="AE159" s="1"/>
      <c r="AF159" s="1"/>
      <c r="AG159" s="1"/>
      <c r="AH159" s="1"/>
    </row>
    <row r="160" spans="1:34" ht="15.75" customHeight="1" x14ac:dyDescent="0.2">
      <c r="A160" s="1"/>
      <c r="B160" s="1166"/>
      <c r="C160" s="1166"/>
      <c r="D160" s="1166"/>
      <c r="E160" s="49"/>
      <c r="F160" s="1133"/>
      <c r="G160" s="1133"/>
      <c r="H160" s="1133"/>
      <c r="I160" s="1133"/>
      <c r="J160" s="1133"/>
      <c r="K160" s="1133"/>
      <c r="L160" s="1133"/>
      <c r="M160" s="1133"/>
      <c r="N160" s="1133"/>
      <c r="O160" s="1133"/>
      <c r="P160" s="1133"/>
      <c r="Q160" s="1133"/>
      <c r="R160" s="1133"/>
      <c r="S160" s="1133"/>
      <c r="T160" s="1133"/>
      <c r="U160" s="22"/>
      <c r="V160" s="1133"/>
      <c r="W160" s="1133"/>
      <c r="X160" s="1133"/>
      <c r="Y160" s="1133"/>
      <c r="Z160" s="1133"/>
      <c r="AA160" s="1133"/>
      <c r="AB160" s="22"/>
      <c r="AC160" s="1"/>
      <c r="AD160" s="1"/>
      <c r="AE160" s="1"/>
      <c r="AF160" s="1"/>
      <c r="AG160" s="1"/>
      <c r="AH160" s="1"/>
    </row>
    <row r="161" spans="1:34" ht="15.75" customHeight="1" x14ac:dyDescent="0.2">
      <c r="A161" s="1"/>
      <c r="B161" s="51"/>
      <c r="C161" s="51"/>
      <c r="D161" s="51"/>
      <c r="E161" s="49"/>
      <c r="F161" s="1133"/>
      <c r="G161" s="1133"/>
      <c r="H161" s="1133"/>
      <c r="I161" s="1133"/>
      <c r="J161" s="1133"/>
      <c r="K161" s="1133"/>
      <c r="L161" s="1133"/>
      <c r="M161" s="1133"/>
      <c r="N161" s="1133"/>
      <c r="O161" s="1133"/>
      <c r="P161" s="1133"/>
      <c r="Q161" s="1133"/>
      <c r="R161" s="1133"/>
      <c r="S161" s="1133"/>
      <c r="T161" s="1133"/>
      <c r="U161" s="22"/>
      <c r="V161" s="1133"/>
      <c r="W161" s="1133"/>
      <c r="X161" s="1133"/>
      <c r="Y161" s="1133"/>
      <c r="Z161" s="1133"/>
      <c r="AA161" s="1133"/>
      <c r="AB161" s="22"/>
      <c r="AC161" s="1"/>
      <c r="AD161" s="1"/>
      <c r="AE161" s="1"/>
      <c r="AF161" s="1"/>
      <c r="AG161" s="1"/>
      <c r="AH161" s="1"/>
    </row>
    <row r="162" spans="1:34" ht="15.75" customHeight="1" x14ac:dyDescent="0.2">
      <c r="A162" s="1"/>
      <c r="B162" s="51"/>
      <c r="C162" s="51"/>
      <c r="D162" s="51"/>
      <c r="E162" s="49"/>
      <c r="F162" s="1133"/>
      <c r="G162" s="1133"/>
      <c r="H162" s="1133"/>
      <c r="I162" s="1133"/>
      <c r="J162" s="1133"/>
      <c r="K162" s="1133"/>
      <c r="L162" s="1133"/>
      <c r="M162" s="1133"/>
      <c r="N162" s="1133"/>
      <c r="O162" s="1133"/>
      <c r="P162" s="1133"/>
      <c r="Q162" s="1133"/>
      <c r="R162" s="1133"/>
      <c r="S162" s="1133"/>
      <c r="T162" s="1133"/>
      <c r="U162" s="22"/>
      <c r="V162" s="1133"/>
      <c r="W162" s="1133"/>
      <c r="X162" s="1133"/>
      <c r="Y162" s="1133"/>
      <c r="Z162" s="1133"/>
      <c r="AA162" s="1133"/>
      <c r="AB162" s="22"/>
      <c r="AC162" s="1"/>
      <c r="AD162" s="1"/>
      <c r="AE162" s="1"/>
      <c r="AF162" s="1"/>
      <c r="AG162" s="1"/>
      <c r="AH162" s="1"/>
    </row>
    <row r="163" spans="1:34" ht="15.75" customHeight="1" x14ac:dyDescent="0.2">
      <c r="A163" s="1"/>
      <c r="B163" s="1166"/>
      <c r="C163" s="1166"/>
      <c r="D163" s="1166"/>
      <c r="E163" s="52"/>
      <c r="F163" s="1133"/>
      <c r="G163" s="1133"/>
      <c r="H163" s="1133"/>
      <c r="I163" s="1133"/>
      <c r="J163" s="1133"/>
      <c r="K163" s="1133"/>
      <c r="L163" s="1133"/>
      <c r="M163" s="1133"/>
      <c r="N163" s="1133"/>
      <c r="O163" s="1"/>
      <c r="P163" s="1"/>
      <c r="Q163" s="1"/>
      <c r="R163" s="1"/>
      <c r="S163" s="1"/>
      <c r="T163" s="1"/>
      <c r="U163" s="22"/>
      <c r="V163" s="1"/>
      <c r="W163" s="1"/>
      <c r="X163" s="1"/>
      <c r="Y163" s="1"/>
      <c r="Z163" s="1"/>
      <c r="AA163" s="1"/>
      <c r="AB163" s="22"/>
      <c r="AC163" s="1"/>
      <c r="AD163" s="1"/>
      <c r="AE163" s="1"/>
      <c r="AF163" s="1"/>
      <c r="AG163" s="1"/>
      <c r="AH163" s="1"/>
    </row>
    <row r="164" spans="1:34" ht="15.75" customHeight="1" x14ac:dyDescent="0.2">
      <c r="A164" s="1"/>
      <c r="B164" s="53"/>
      <c r="C164" s="53"/>
      <c r="D164" s="53"/>
      <c r="E164" s="52"/>
      <c r="F164" s="1133"/>
      <c r="G164" s="1133"/>
      <c r="H164" s="1133"/>
      <c r="I164" s="1133"/>
      <c r="J164" s="1133"/>
      <c r="K164" s="1133"/>
      <c r="L164" s="1133"/>
      <c r="M164" s="1133"/>
      <c r="N164" s="1133"/>
      <c r="O164" s="1"/>
      <c r="P164" s="1"/>
      <c r="Q164" s="1"/>
      <c r="R164" s="1"/>
      <c r="S164" s="1"/>
      <c r="T164" s="1"/>
      <c r="U164" s="22"/>
      <c r="V164" s="1"/>
      <c r="W164" s="1"/>
      <c r="X164" s="1"/>
      <c r="Y164" s="1"/>
      <c r="Z164" s="1"/>
      <c r="AA164" s="1"/>
      <c r="AB164" s="22"/>
      <c r="AC164" s="1"/>
      <c r="AD164" s="1"/>
      <c r="AE164" s="1"/>
      <c r="AF164" s="1"/>
      <c r="AG164" s="1"/>
      <c r="AH164" s="1"/>
    </row>
    <row r="165" spans="1:34" ht="15.75" customHeight="1" x14ac:dyDescent="0.2">
      <c r="A165" s="1"/>
      <c r="B165" s="54"/>
      <c r="C165" s="54"/>
      <c r="D165" s="54"/>
      <c r="E165" s="52"/>
      <c r="F165" s="1133"/>
      <c r="G165" s="1133"/>
      <c r="H165" s="1133"/>
      <c r="I165" s="1133"/>
      <c r="J165" s="1133"/>
      <c r="K165" s="1133"/>
      <c r="L165" s="1133"/>
      <c r="M165" s="1133"/>
      <c r="N165" s="1133"/>
      <c r="O165" s="1"/>
      <c r="P165" s="1"/>
      <c r="Q165" s="1"/>
      <c r="R165" s="1"/>
      <c r="S165" s="1"/>
      <c r="T165" s="1"/>
      <c r="U165" s="22"/>
      <c r="V165" s="1"/>
      <c r="W165" s="1"/>
      <c r="X165" s="1"/>
      <c r="Y165" s="1"/>
      <c r="Z165" s="1"/>
      <c r="AA165" s="1"/>
      <c r="AB165" s="22"/>
      <c r="AC165" s="1"/>
      <c r="AD165" s="1"/>
      <c r="AE165" s="1"/>
      <c r="AF165" s="1"/>
      <c r="AG165" s="1"/>
      <c r="AH165" s="1"/>
    </row>
    <row r="166" spans="1:34" ht="15.75" customHeight="1" x14ac:dyDescent="0.2">
      <c r="A166" s="1"/>
      <c r="B166" s="53"/>
      <c r="C166" s="53"/>
      <c r="D166" s="53"/>
      <c r="E166" s="52"/>
      <c r="F166" s="1133"/>
      <c r="G166" s="1133"/>
      <c r="H166" s="1133"/>
      <c r="I166" s="1133"/>
      <c r="J166" s="1133"/>
      <c r="K166" s="1133"/>
      <c r="L166" s="1133"/>
      <c r="M166" s="1133"/>
      <c r="N166" s="1133"/>
      <c r="O166" s="1"/>
      <c r="P166" s="1"/>
      <c r="Q166" s="1"/>
      <c r="R166" s="1"/>
      <c r="S166" s="1"/>
      <c r="T166" s="1"/>
      <c r="U166" s="25"/>
      <c r="V166" s="1"/>
      <c r="W166" s="1"/>
      <c r="X166" s="1"/>
      <c r="Y166" s="1"/>
      <c r="Z166" s="1"/>
      <c r="AA166" s="1"/>
      <c r="AB166" s="25"/>
      <c r="AC166" s="1"/>
      <c r="AD166" s="1"/>
      <c r="AE166" s="1"/>
      <c r="AF166" s="1"/>
      <c r="AG166" s="1"/>
      <c r="AH166" s="1"/>
    </row>
    <row r="167" spans="1:34" ht="15.75" customHeight="1" x14ac:dyDescent="0.2">
      <c r="A167" s="1"/>
      <c r="B167" s="53"/>
      <c r="C167" s="53"/>
      <c r="D167" s="53"/>
      <c r="E167" s="52"/>
      <c r="F167" s="1133"/>
      <c r="G167" s="1133"/>
      <c r="H167" s="1133"/>
      <c r="I167" s="1133"/>
      <c r="J167" s="1133"/>
      <c r="K167" s="1133"/>
      <c r="L167" s="1133"/>
      <c r="M167" s="1133"/>
      <c r="N167" s="1133"/>
      <c r="O167" s="1"/>
      <c r="P167" s="1"/>
      <c r="Q167" s="1"/>
      <c r="R167" s="1"/>
      <c r="S167" s="1"/>
      <c r="T167" s="1"/>
      <c r="U167" s="25"/>
      <c r="V167" s="1"/>
      <c r="W167" s="1"/>
      <c r="X167" s="1"/>
      <c r="Y167" s="1"/>
      <c r="Z167" s="1"/>
      <c r="AA167" s="1"/>
      <c r="AB167" s="25"/>
      <c r="AC167" s="1"/>
      <c r="AD167" s="1"/>
      <c r="AE167" s="1"/>
      <c r="AF167" s="1"/>
      <c r="AG167" s="1"/>
      <c r="AH167" s="1"/>
    </row>
    <row r="168" spans="1:34" ht="15.75" customHeight="1" x14ac:dyDescent="0.2">
      <c r="A168" s="1"/>
      <c r="B168" s="55"/>
      <c r="C168" s="55"/>
      <c r="D168" s="55"/>
      <c r="E168" s="52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25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 x14ac:dyDescent="0.2">
      <c r="A169" s="1"/>
      <c r="B169" s="53"/>
      <c r="C169" s="53"/>
      <c r="D169" s="53"/>
      <c r="E169" s="52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25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 x14ac:dyDescent="0.2">
      <c r="A170" s="1"/>
      <c r="B170" s="53"/>
      <c r="C170" s="53"/>
      <c r="D170" s="53"/>
      <c r="E170" s="52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25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 x14ac:dyDescent="0.2">
      <c r="A171" s="1"/>
      <c r="B171" s="53"/>
      <c r="C171" s="53"/>
      <c r="D171" s="53"/>
      <c r="E171" s="52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25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 x14ac:dyDescent="0.2">
      <c r="A172" s="1"/>
      <c r="B172" s="53"/>
      <c r="C172" s="53"/>
      <c r="D172" s="53"/>
      <c r="E172" s="52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25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 x14ac:dyDescent="0.2">
      <c r="A173" s="1"/>
      <c r="B173" s="53"/>
      <c r="C173" s="53"/>
      <c r="D173" s="53"/>
      <c r="E173" s="52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 x14ac:dyDescent="0.2">
      <c r="A174" s="1"/>
      <c r="B174" s="53"/>
      <c r="C174" s="53"/>
      <c r="D174" s="53"/>
      <c r="E174" s="52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 x14ac:dyDescent="0.2">
      <c r="A175" s="1"/>
      <c r="B175" s="53"/>
      <c r="C175" s="53"/>
      <c r="D175" s="53"/>
      <c r="E175" s="52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 x14ac:dyDescent="0.2">
      <c r="A176" s="1"/>
      <c r="B176" s="54"/>
      <c r="C176" s="54"/>
      <c r="D176" s="54"/>
      <c r="E176" s="52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 x14ac:dyDescent="0.2">
      <c r="A177" s="1"/>
      <c r="B177" s="54"/>
      <c r="C177" s="54"/>
      <c r="D177" s="54"/>
      <c r="E177" s="53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 x14ac:dyDescent="0.2">
      <c r="A178" s="1"/>
      <c r="B178" s="53"/>
      <c r="C178" s="53"/>
      <c r="D178" s="53"/>
      <c r="E178" s="2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 x14ac:dyDescent="0.2">
      <c r="A179" s="1"/>
      <c r="B179" s="53"/>
      <c r="C179" s="53"/>
      <c r="D179" s="53"/>
      <c r="E179" s="2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 x14ac:dyDescent="0.2">
      <c r="A180" s="1"/>
      <c r="B180" s="53"/>
      <c r="C180" s="53"/>
      <c r="D180" s="53"/>
      <c r="E180" s="2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 x14ac:dyDescent="0.2">
      <c r="A181" s="1"/>
      <c r="B181" s="53"/>
      <c r="C181" s="53"/>
      <c r="D181" s="53"/>
      <c r="E181" s="2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 x14ac:dyDescent="0.2">
      <c r="A182" s="1"/>
      <c r="B182" s="54"/>
      <c r="C182" s="54"/>
      <c r="D182" s="54"/>
      <c r="E182" s="2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 x14ac:dyDescent="0.2">
      <c r="A183" s="1"/>
      <c r="B183" s="53"/>
      <c r="C183" s="53"/>
      <c r="D183" s="53"/>
      <c r="E183" s="2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 x14ac:dyDescent="0.2">
      <c r="A184" s="1"/>
      <c r="B184" s="53"/>
      <c r="C184" s="53"/>
      <c r="D184" s="53"/>
      <c r="E184" s="2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 x14ac:dyDescent="0.2">
      <c r="A185" s="1"/>
      <c r="B185" s="54"/>
      <c r="C185" s="54"/>
      <c r="D185" s="54"/>
      <c r="E185" s="2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 x14ac:dyDescent="0.2">
      <c r="A186" s="1"/>
      <c r="B186" s="54"/>
      <c r="C186" s="54"/>
      <c r="D186" s="54"/>
      <c r="E186" s="2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 x14ac:dyDescent="0.2">
      <c r="A187" s="1"/>
      <c r="B187" s="53"/>
      <c r="C187" s="53"/>
      <c r="D187" s="53"/>
      <c r="E187" s="2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 x14ac:dyDescent="0.2">
      <c r="A188" s="1"/>
      <c r="B188" s="53"/>
      <c r="C188" s="53"/>
      <c r="D188" s="53"/>
      <c r="E188" s="2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 x14ac:dyDescent="0.2">
      <c r="A189" s="1"/>
      <c r="B189" s="54"/>
      <c r="C189" s="54"/>
      <c r="D189" s="54"/>
      <c r="E189" s="2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 x14ac:dyDescent="0.2">
      <c r="A190" s="1"/>
      <c r="B190" s="53"/>
      <c r="C190" s="53"/>
      <c r="D190" s="53"/>
      <c r="E190" s="2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 x14ac:dyDescent="0.2">
      <c r="A191" s="1"/>
      <c r="B191" s="53"/>
      <c r="C191" s="53"/>
      <c r="D191" s="53"/>
      <c r="E191" s="2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 x14ac:dyDescent="0.2">
      <c r="A192" s="1"/>
      <c r="B192" s="53"/>
      <c r="C192" s="53"/>
      <c r="D192" s="53"/>
      <c r="E192" s="2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 x14ac:dyDescent="0.2">
      <c r="A193" s="1"/>
      <c r="B193" s="53"/>
      <c r="C193" s="53"/>
      <c r="D193" s="53"/>
      <c r="E193" s="2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 x14ac:dyDescent="0.2">
      <c r="A194" s="1"/>
      <c r="B194" s="53"/>
      <c r="C194" s="53"/>
      <c r="D194" s="53"/>
      <c r="E194" s="2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 x14ac:dyDescent="0.2">
      <c r="A195" s="1"/>
      <c r="B195" s="56"/>
      <c r="C195" s="56"/>
      <c r="D195" s="56"/>
      <c r="E195" s="29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 x14ac:dyDescent="0.2">
      <c r="A196" s="1"/>
      <c r="B196" s="57"/>
      <c r="C196" s="57"/>
      <c r="D196" s="57"/>
      <c r="E196" s="29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 x14ac:dyDescent="0.2">
      <c r="A197" s="1"/>
      <c r="B197" s="57"/>
      <c r="C197" s="57"/>
      <c r="D197" s="57"/>
      <c r="E197" s="29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 x14ac:dyDescent="0.2">
      <c r="A198" s="1"/>
      <c r="B198" s="57"/>
      <c r="C198" s="57"/>
      <c r="D198" s="57"/>
      <c r="E198" s="29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 x14ac:dyDescent="0.2">
      <c r="A199" s="1"/>
      <c r="B199" s="58"/>
      <c r="C199" s="58"/>
      <c r="D199" s="58"/>
      <c r="E199" s="30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 x14ac:dyDescent="0.2">
      <c r="A200" s="1"/>
      <c r="B200" s="57"/>
      <c r="C200" s="57"/>
      <c r="D200" s="57"/>
      <c r="E200" s="30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 x14ac:dyDescent="0.2">
      <c r="A201" s="1"/>
      <c r="B201" s="57"/>
      <c r="C201" s="57"/>
      <c r="D201" s="57"/>
      <c r="E201" s="30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 x14ac:dyDescent="0.2">
      <c r="A202" s="1"/>
      <c r="B202" s="57"/>
      <c r="C202" s="57"/>
      <c r="D202" s="57"/>
      <c r="E202" s="30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 x14ac:dyDescent="0.2">
      <c r="A204" s="1"/>
      <c r="B204" s="57"/>
      <c r="C204" s="57"/>
      <c r="D204" s="57"/>
      <c r="E204" s="30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 x14ac:dyDescent="0.2">
      <c r="A206" s="1"/>
      <c r="B206" s="57"/>
      <c r="C206" s="57"/>
      <c r="D206" s="57"/>
      <c r="E206" s="30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 x14ac:dyDescent="0.2">
      <c r="A208" s="1"/>
      <c r="B208" s="56"/>
      <c r="C208" s="56"/>
      <c r="D208" s="56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 x14ac:dyDescent="0.2">
      <c r="A209" s="1"/>
      <c r="B209" s="57"/>
      <c r="C209" s="57"/>
      <c r="D209" s="57"/>
      <c r="E209" s="30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 x14ac:dyDescent="0.2">
      <c r="A210" s="1"/>
      <c r="B210" s="57"/>
      <c r="C210" s="57"/>
      <c r="D210" s="57"/>
      <c r="E210" s="30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 x14ac:dyDescent="0.2">
      <c r="A211" s="1"/>
      <c r="B211" s="57"/>
      <c r="C211" s="57"/>
      <c r="D211" s="57"/>
      <c r="E211" s="30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 x14ac:dyDescent="0.2">
      <c r="A212" s="1"/>
      <c r="B212" s="57"/>
      <c r="C212" s="57"/>
      <c r="D212" s="57"/>
      <c r="E212" s="30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 x14ac:dyDescent="0.2">
      <c r="A213" s="1"/>
      <c r="B213" s="58"/>
      <c r="C213" s="58"/>
      <c r="D213" s="58"/>
      <c r="E213" s="30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 x14ac:dyDescent="0.2">
      <c r="A214" s="1"/>
      <c r="B214" s="58"/>
      <c r="C214" s="58"/>
      <c r="D214" s="58"/>
      <c r="E214" s="30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 x14ac:dyDescent="0.2">
      <c r="A215" s="1"/>
      <c r="B215" s="57"/>
      <c r="C215" s="57"/>
      <c r="D215" s="57"/>
      <c r="E215" s="30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</row>
    <row r="268" spans="1:34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</row>
    <row r="269" spans="1:34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</row>
    <row r="270" spans="1:34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</row>
    <row r="271" spans="1:34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</row>
    <row r="272" spans="1:34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</row>
    <row r="273" spans="1:34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</row>
    <row r="274" spans="1:34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</row>
    <row r="275" spans="1:34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</row>
    <row r="276" spans="1:34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</row>
    <row r="277" spans="1:34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</row>
    <row r="278" spans="1:34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</row>
    <row r="279" spans="1:34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</row>
    <row r="280" spans="1:34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</row>
    <row r="281" spans="1:34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</row>
    <row r="282" spans="1:34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</row>
    <row r="283" spans="1:34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</row>
    <row r="284" spans="1:34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</row>
    <row r="285" spans="1:34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</row>
    <row r="286" spans="1:34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</row>
    <row r="287" spans="1:34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</row>
    <row r="288" spans="1:34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</row>
    <row r="289" spans="1:34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</row>
    <row r="290" spans="1:34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</row>
    <row r="291" spans="1:34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</row>
    <row r="292" spans="1:34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</row>
    <row r="293" spans="1:34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</row>
    <row r="294" spans="1:34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</row>
    <row r="295" spans="1:34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</row>
    <row r="296" spans="1:34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</row>
    <row r="297" spans="1:34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</row>
    <row r="298" spans="1:34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</row>
    <row r="299" spans="1:34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</row>
    <row r="300" spans="1:34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</row>
    <row r="301" spans="1:34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</row>
    <row r="302" spans="1:34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</row>
    <row r="303" spans="1:34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</row>
    <row r="304" spans="1:34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</row>
    <row r="305" spans="1:34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</row>
    <row r="306" spans="1:34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</row>
    <row r="307" spans="1:34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</row>
    <row r="308" spans="1:34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</row>
    <row r="309" spans="1:34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</row>
    <row r="310" spans="1:34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</row>
    <row r="311" spans="1:34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</row>
    <row r="312" spans="1:34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</row>
    <row r="313" spans="1:34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</row>
    <row r="314" spans="1:34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</row>
    <row r="315" spans="1:34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</row>
    <row r="316" spans="1:34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</row>
    <row r="317" spans="1:34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</row>
    <row r="318" spans="1:34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</row>
    <row r="319" spans="1:34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</row>
    <row r="320" spans="1:34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</row>
    <row r="321" spans="1:34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</row>
    <row r="322" spans="1:34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</row>
    <row r="323" spans="1:34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</row>
    <row r="324" spans="1:34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</row>
    <row r="325" spans="1:34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</row>
    <row r="326" spans="1:34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</row>
    <row r="327" spans="1:34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</row>
    <row r="328" spans="1:34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</row>
    <row r="329" spans="1:34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</row>
    <row r="330" spans="1:34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</row>
    <row r="331" spans="1:34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</row>
    <row r="332" spans="1:34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</row>
    <row r="333" spans="1:34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</row>
    <row r="334" spans="1:34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</row>
    <row r="335" spans="1:34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</row>
    <row r="336" spans="1:34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</row>
    <row r="337" spans="1:34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</row>
    <row r="338" spans="1:34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</row>
    <row r="339" spans="1:34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</row>
    <row r="340" spans="1:34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</row>
    <row r="341" spans="1:34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</row>
    <row r="342" spans="1:34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</row>
    <row r="343" spans="1:34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</row>
    <row r="344" spans="1:34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</row>
    <row r="345" spans="1:34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</row>
    <row r="346" spans="1:34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</row>
    <row r="347" spans="1:34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</row>
    <row r="348" spans="1:34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</row>
    <row r="349" spans="1:34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</row>
    <row r="350" spans="1:34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</row>
    <row r="351" spans="1:34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</row>
    <row r="352" spans="1:34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</row>
    <row r="353" spans="1:34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</row>
    <row r="354" spans="1:34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</row>
    <row r="355" spans="1:34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</row>
    <row r="356" spans="1:34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</row>
    <row r="357" spans="1:34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</row>
    <row r="358" spans="1:34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</row>
    <row r="359" spans="1:34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</row>
    <row r="360" spans="1:34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</row>
    <row r="361" spans="1:34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</row>
    <row r="362" spans="1:34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</row>
    <row r="363" spans="1:34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</row>
    <row r="364" spans="1:34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</row>
    <row r="365" spans="1:34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</row>
    <row r="366" spans="1:34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</row>
    <row r="367" spans="1:34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</row>
    <row r="368" spans="1:34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</row>
    <row r="369" spans="1:34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</row>
    <row r="370" spans="1:34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</row>
    <row r="371" spans="1:34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</row>
    <row r="372" spans="1:34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</row>
    <row r="373" spans="1:34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</row>
    <row r="374" spans="1:34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</row>
    <row r="375" spans="1:34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</row>
    <row r="376" spans="1:34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</row>
    <row r="377" spans="1:34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</row>
    <row r="378" spans="1:34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</row>
    <row r="379" spans="1:34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</row>
    <row r="380" spans="1:34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</row>
    <row r="381" spans="1:34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</row>
    <row r="382" spans="1:34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</row>
    <row r="383" spans="1:34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</row>
    <row r="384" spans="1:34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</row>
    <row r="385" spans="1:34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</row>
    <row r="386" spans="1:34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</row>
    <row r="387" spans="1:34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</row>
    <row r="388" spans="1:34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</row>
    <row r="389" spans="1:34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</row>
    <row r="390" spans="1:34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</row>
    <row r="391" spans="1:34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</row>
    <row r="392" spans="1:34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</row>
    <row r="393" spans="1:34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</row>
    <row r="394" spans="1:34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</row>
    <row r="395" spans="1:34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</row>
    <row r="396" spans="1:34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</row>
    <row r="397" spans="1:34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</row>
    <row r="398" spans="1:34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</row>
    <row r="399" spans="1:34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</row>
    <row r="400" spans="1:34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</row>
    <row r="401" spans="1:34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</row>
    <row r="402" spans="1:34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</row>
    <row r="403" spans="1:34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</row>
    <row r="404" spans="1:34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</row>
    <row r="405" spans="1:34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</row>
    <row r="406" spans="1:34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</row>
    <row r="407" spans="1:34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</row>
    <row r="408" spans="1:34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</row>
    <row r="409" spans="1:34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</row>
    <row r="410" spans="1:34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</row>
    <row r="411" spans="1:34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</row>
    <row r="412" spans="1:34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</row>
    <row r="413" spans="1:34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</row>
    <row r="414" spans="1:34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</row>
    <row r="415" spans="1:34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</row>
    <row r="416" spans="1:34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</row>
    <row r="417" spans="1:34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</row>
    <row r="418" spans="1:34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</row>
    <row r="419" spans="1:34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</row>
    <row r="420" spans="1:34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</row>
    <row r="421" spans="1:34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</row>
    <row r="422" spans="1:34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</row>
    <row r="423" spans="1:34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</row>
    <row r="424" spans="1:34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</row>
    <row r="425" spans="1:34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</row>
    <row r="426" spans="1:34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</row>
    <row r="427" spans="1:34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</row>
    <row r="428" spans="1:34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</row>
    <row r="429" spans="1:34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</row>
    <row r="430" spans="1:34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</row>
    <row r="431" spans="1:34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</row>
    <row r="432" spans="1:34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</row>
    <row r="433" spans="1:34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</row>
    <row r="434" spans="1:34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</row>
    <row r="435" spans="1:34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</row>
    <row r="436" spans="1:34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</row>
    <row r="437" spans="1:34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</row>
    <row r="438" spans="1:34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</row>
    <row r="439" spans="1:34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</row>
    <row r="440" spans="1:34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</row>
    <row r="441" spans="1:34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</row>
    <row r="442" spans="1:34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</row>
    <row r="443" spans="1:34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</row>
    <row r="444" spans="1:34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</row>
    <row r="445" spans="1:34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</row>
    <row r="446" spans="1:34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</row>
    <row r="447" spans="1:34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</row>
    <row r="448" spans="1:34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</row>
    <row r="449" spans="1:34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</row>
    <row r="450" spans="1:34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</row>
    <row r="451" spans="1:34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</row>
    <row r="452" spans="1:34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</row>
    <row r="453" spans="1:34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</row>
    <row r="454" spans="1:34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</row>
    <row r="455" spans="1:34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</row>
    <row r="456" spans="1:34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</row>
    <row r="457" spans="1:34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</row>
    <row r="458" spans="1:34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</row>
    <row r="459" spans="1:34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</row>
    <row r="460" spans="1:34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</row>
    <row r="461" spans="1:34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</row>
    <row r="462" spans="1:34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</row>
    <row r="463" spans="1:34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</row>
    <row r="464" spans="1:34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</row>
    <row r="465" spans="1:34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</row>
    <row r="466" spans="1:34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</row>
    <row r="467" spans="1:34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</row>
    <row r="468" spans="1:34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</row>
    <row r="469" spans="1:34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</row>
    <row r="470" spans="1:34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</row>
    <row r="471" spans="1:34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</row>
    <row r="472" spans="1:34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</row>
    <row r="473" spans="1:34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</row>
    <row r="474" spans="1:34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</row>
    <row r="475" spans="1:34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</row>
    <row r="476" spans="1:34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</row>
    <row r="477" spans="1:34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</row>
    <row r="478" spans="1:34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</row>
    <row r="479" spans="1:34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</row>
    <row r="480" spans="1:34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</row>
    <row r="481" spans="1:34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</row>
    <row r="482" spans="1:34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</row>
    <row r="483" spans="1:34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</row>
    <row r="484" spans="1:34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</row>
    <row r="485" spans="1:34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</row>
    <row r="486" spans="1:34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</row>
    <row r="487" spans="1:34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</row>
    <row r="488" spans="1:34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</row>
    <row r="489" spans="1:34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</row>
    <row r="490" spans="1:34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</row>
    <row r="491" spans="1:34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</row>
    <row r="492" spans="1:34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</row>
    <row r="493" spans="1:34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</row>
    <row r="494" spans="1:34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</row>
    <row r="495" spans="1:34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</row>
    <row r="496" spans="1:34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</row>
    <row r="497" spans="1:34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</row>
    <row r="498" spans="1:34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</row>
    <row r="499" spans="1:34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</row>
    <row r="500" spans="1:34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</row>
    <row r="501" spans="1:34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</row>
    <row r="502" spans="1:34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</row>
    <row r="503" spans="1:34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</row>
    <row r="504" spans="1:34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</row>
    <row r="505" spans="1:34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</row>
    <row r="506" spans="1:34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</row>
    <row r="507" spans="1:34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</row>
    <row r="508" spans="1:34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</row>
    <row r="509" spans="1:34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</row>
    <row r="510" spans="1:34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</row>
    <row r="511" spans="1:34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</row>
    <row r="512" spans="1:34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</row>
    <row r="513" spans="1:34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</row>
    <row r="514" spans="1:34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</row>
    <row r="515" spans="1:34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</row>
    <row r="516" spans="1:34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</row>
    <row r="517" spans="1:34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</row>
    <row r="518" spans="1:34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</row>
    <row r="519" spans="1:34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</row>
    <row r="520" spans="1:34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</row>
    <row r="521" spans="1:34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</row>
    <row r="522" spans="1:34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</row>
    <row r="523" spans="1:34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</row>
    <row r="524" spans="1:34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</row>
    <row r="525" spans="1:34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</row>
    <row r="526" spans="1:34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</row>
    <row r="527" spans="1:34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</row>
    <row r="528" spans="1:34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</row>
    <row r="529" spans="1:34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</row>
    <row r="530" spans="1:34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</row>
    <row r="531" spans="1:34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</row>
    <row r="532" spans="1:34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</row>
    <row r="533" spans="1:34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</row>
    <row r="534" spans="1:34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</row>
    <row r="535" spans="1:34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</row>
    <row r="536" spans="1:34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</row>
    <row r="537" spans="1:34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</row>
    <row r="538" spans="1:34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</row>
    <row r="539" spans="1:34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</row>
    <row r="540" spans="1:34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</row>
    <row r="541" spans="1:34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</row>
    <row r="542" spans="1:34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</row>
    <row r="543" spans="1:34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</row>
    <row r="544" spans="1:34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</row>
    <row r="545" spans="1:34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</row>
    <row r="546" spans="1:34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</row>
    <row r="547" spans="1:34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</row>
    <row r="548" spans="1:34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</row>
    <row r="549" spans="1:34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</row>
    <row r="550" spans="1:34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</row>
    <row r="551" spans="1:34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</row>
    <row r="552" spans="1:34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</row>
    <row r="553" spans="1:34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</row>
    <row r="554" spans="1:34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</row>
    <row r="555" spans="1:34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</row>
    <row r="556" spans="1:34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</row>
    <row r="557" spans="1:34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</row>
    <row r="558" spans="1:34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</row>
    <row r="559" spans="1:34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</row>
    <row r="560" spans="1:34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</row>
    <row r="561" spans="1:34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</row>
    <row r="562" spans="1:34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</row>
    <row r="563" spans="1:34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</row>
    <row r="564" spans="1:34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</row>
    <row r="565" spans="1:34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</row>
    <row r="566" spans="1:34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</row>
    <row r="567" spans="1:34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</row>
    <row r="568" spans="1:34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</row>
    <row r="569" spans="1:34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</row>
    <row r="570" spans="1:34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</row>
    <row r="571" spans="1:34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</row>
    <row r="572" spans="1:34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</row>
    <row r="573" spans="1:34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</row>
    <row r="574" spans="1:34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</row>
    <row r="575" spans="1:34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</row>
    <row r="576" spans="1:34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</row>
    <row r="577" spans="1:34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</row>
    <row r="578" spans="1:34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</row>
    <row r="579" spans="1:34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</row>
    <row r="580" spans="1:34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</row>
    <row r="581" spans="1:34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</row>
    <row r="582" spans="1:34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</row>
    <row r="583" spans="1:34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</row>
    <row r="584" spans="1:34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</row>
    <row r="585" spans="1:34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</row>
    <row r="586" spans="1:34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</row>
    <row r="587" spans="1:34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</row>
    <row r="588" spans="1:34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</row>
    <row r="589" spans="1:34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</row>
    <row r="590" spans="1:34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</row>
    <row r="591" spans="1:34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</row>
    <row r="592" spans="1:34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</row>
    <row r="593" spans="1:34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</row>
    <row r="594" spans="1:34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</row>
    <row r="595" spans="1:34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</row>
    <row r="596" spans="1:34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</row>
    <row r="597" spans="1:34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</row>
    <row r="598" spans="1:34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</row>
    <row r="599" spans="1:34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</row>
    <row r="600" spans="1:34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</row>
    <row r="601" spans="1:34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</row>
    <row r="602" spans="1:34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</row>
    <row r="603" spans="1:34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</row>
    <row r="604" spans="1:34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</row>
    <row r="605" spans="1:34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</row>
    <row r="606" spans="1:34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</row>
    <row r="607" spans="1:34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</row>
    <row r="608" spans="1:34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</row>
    <row r="609" spans="1:34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</row>
    <row r="610" spans="1:34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</row>
    <row r="611" spans="1:34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</row>
    <row r="612" spans="1:34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</row>
    <row r="613" spans="1:34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</row>
    <row r="614" spans="1:34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</row>
    <row r="615" spans="1:34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</row>
    <row r="616" spans="1:34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</row>
    <row r="617" spans="1:34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</row>
    <row r="618" spans="1:34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</row>
    <row r="619" spans="1:34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</row>
    <row r="620" spans="1:34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</row>
    <row r="621" spans="1:34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</row>
    <row r="622" spans="1:34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</row>
    <row r="623" spans="1:34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</row>
    <row r="624" spans="1:34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</row>
    <row r="625" spans="1:34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</row>
    <row r="626" spans="1:34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</row>
    <row r="627" spans="1:34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</row>
    <row r="628" spans="1:34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</row>
    <row r="629" spans="1:34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</row>
    <row r="630" spans="1:34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</row>
    <row r="631" spans="1:34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</row>
    <row r="632" spans="1:34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</row>
    <row r="633" spans="1:34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</row>
    <row r="634" spans="1:34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</row>
    <row r="635" spans="1:34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</row>
    <row r="636" spans="1:34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</row>
    <row r="637" spans="1:34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</row>
    <row r="638" spans="1:34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</row>
    <row r="639" spans="1:34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</row>
    <row r="640" spans="1:34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</row>
    <row r="641" spans="1:34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</row>
    <row r="642" spans="1:34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</row>
    <row r="643" spans="1:34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</row>
    <row r="644" spans="1:34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</row>
    <row r="645" spans="1:34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</row>
    <row r="646" spans="1:34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</row>
    <row r="647" spans="1:34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</row>
    <row r="648" spans="1:34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</row>
    <row r="649" spans="1:34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</row>
    <row r="650" spans="1:34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</row>
    <row r="651" spans="1:34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</row>
    <row r="652" spans="1:34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</row>
    <row r="653" spans="1:34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</row>
    <row r="654" spans="1:34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</row>
    <row r="655" spans="1:34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</row>
    <row r="656" spans="1:34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</row>
    <row r="657" spans="1:34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</row>
    <row r="658" spans="1:34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</row>
    <row r="659" spans="1:34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</row>
    <row r="660" spans="1:34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</row>
    <row r="661" spans="1:34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</row>
    <row r="662" spans="1:34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</row>
    <row r="663" spans="1:34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</row>
    <row r="664" spans="1:34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</row>
    <row r="665" spans="1:34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</row>
    <row r="666" spans="1:34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</row>
    <row r="667" spans="1:34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</row>
    <row r="668" spans="1:34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</row>
    <row r="669" spans="1:34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</row>
    <row r="670" spans="1:34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</row>
    <row r="671" spans="1:34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</row>
    <row r="672" spans="1:34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</row>
    <row r="673" spans="1:34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</row>
    <row r="674" spans="1:34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</row>
    <row r="675" spans="1:34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</row>
    <row r="676" spans="1:34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</row>
    <row r="677" spans="1:34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</row>
    <row r="678" spans="1:34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</row>
    <row r="679" spans="1:34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</row>
    <row r="680" spans="1:34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</row>
    <row r="681" spans="1:34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</row>
    <row r="682" spans="1:34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</row>
    <row r="683" spans="1:34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</row>
    <row r="684" spans="1:34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</row>
    <row r="685" spans="1:34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</row>
    <row r="686" spans="1:34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</row>
    <row r="687" spans="1:34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</row>
    <row r="688" spans="1:34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</row>
    <row r="689" spans="1:34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</row>
    <row r="690" spans="1:34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</row>
    <row r="691" spans="1:34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</row>
    <row r="692" spans="1:34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</row>
    <row r="693" spans="1:34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</row>
    <row r="694" spans="1:34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</row>
    <row r="695" spans="1:34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</row>
    <row r="696" spans="1:34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</row>
    <row r="697" spans="1:34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</row>
    <row r="698" spans="1:34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</row>
    <row r="699" spans="1:34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</row>
    <row r="700" spans="1:34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</row>
    <row r="701" spans="1:34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</row>
    <row r="702" spans="1:34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</row>
    <row r="703" spans="1:34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</row>
    <row r="704" spans="1:34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</row>
    <row r="705" spans="1:34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</row>
    <row r="706" spans="1:34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</row>
    <row r="707" spans="1:34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</row>
    <row r="708" spans="1:34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</row>
    <row r="709" spans="1:34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</row>
    <row r="710" spans="1:34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</row>
    <row r="711" spans="1:34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</row>
    <row r="712" spans="1:34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</row>
    <row r="713" spans="1:34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</row>
    <row r="714" spans="1:34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</row>
    <row r="715" spans="1:34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</row>
    <row r="716" spans="1:34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</row>
    <row r="717" spans="1:34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</row>
    <row r="718" spans="1:34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</row>
    <row r="719" spans="1:34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</row>
    <row r="720" spans="1:34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</row>
    <row r="721" spans="1:34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</row>
    <row r="722" spans="1:34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</row>
    <row r="723" spans="1:34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</row>
    <row r="724" spans="1:34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</row>
    <row r="725" spans="1:34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</row>
    <row r="726" spans="1:34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</row>
    <row r="727" spans="1:34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</row>
    <row r="728" spans="1:34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</row>
    <row r="729" spans="1:34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</row>
    <row r="730" spans="1:34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</row>
    <row r="731" spans="1:34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</row>
    <row r="732" spans="1:34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</row>
    <row r="733" spans="1:34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</row>
    <row r="734" spans="1:34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</row>
    <row r="735" spans="1:34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</row>
    <row r="736" spans="1:34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</row>
    <row r="737" spans="1:34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</row>
    <row r="738" spans="1:34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</row>
    <row r="739" spans="1:34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</row>
    <row r="740" spans="1:34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</row>
    <row r="741" spans="1:34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</row>
    <row r="742" spans="1:34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</row>
    <row r="743" spans="1:34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</row>
    <row r="744" spans="1:34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</row>
    <row r="745" spans="1:34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</row>
    <row r="746" spans="1:34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</row>
    <row r="747" spans="1:34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</row>
    <row r="748" spans="1:34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</row>
    <row r="749" spans="1:34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</row>
    <row r="750" spans="1:34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</row>
    <row r="751" spans="1:34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</row>
    <row r="752" spans="1:34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</row>
    <row r="753" spans="1:34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</row>
    <row r="754" spans="1:34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</row>
    <row r="755" spans="1:34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</row>
    <row r="756" spans="1:34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</row>
    <row r="757" spans="1:34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</row>
    <row r="758" spans="1:34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</row>
    <row r="759" spans="1:34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</row>
    <row r="760" spans="1:34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</row>
    <row r="761" spans="1:34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</row>
    <row r="762" spans="1:34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</row>
    <row r="763" spans="1:34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</row>
    <row r="764" spans="1:34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</row>
    <row r="765" spans="1:34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</row>
    <row r="766" spans="1:34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</row>
    <row r="767" spans="1:34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</row>
    <row r="768" spans="1:34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</row>
    <row r="769" spans="1:34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</row>
    <row r="770" spans="1:34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</row>
    <row r="771" spans="1:34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</row>
    <row r="772" spans="1:34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</row>
    <row r="773" spans="1:34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</row>
    <row r="774" spans="1:34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</row>
    <row r="775" spans="1:34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</row>
    <row r="776" spans="1:34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</row>
    <row r="777" spans="1:34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</row>
    <row r="778" spans="1:34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</row>
    <row r="779" spans="1:34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</row>
    <row r="780" spans="1:34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</row>
    <row r="781" spans="1:34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</row>
    <row r="782" spans="1:34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</row>
    <row r="783" spans="1:34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</row>
    <row r="784" spans="1:34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</row>
    <row r="785" spans="1:34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</row>
    <row r="786" spans="1:34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</row>
    <row r="787" spans="1:34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</row>
    <row r="788" spans="1:34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</row>
    <row r="789" spans="1:34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</row>
    <row r="790" spans="1:34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</row>
    <row r="791" spans="1:34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</row>
    <row r="792" spans="1:34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</row>
    <row r="793" spans="1:34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</row>
    <row r="794" spans="1:34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</row>
    <row r="795" spans="1:34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</row>
    <row r="796" spans="1:34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</row>
    <row r="797" spans="1:34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</row>
    <row r="798" spans="1:34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</row>
    <row r="799" spans="1:34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</row>
    <row r="800" spans="1:34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</row>
    <row r="801" spans="1:34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</row>
    <row r="802" spans="1:34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</row>
    <row r="803" spans="1:34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</row>
    <row r="804" spans="1:34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</row>
    <row r="805" spans="1:34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</row>
    <row r="806" spans="1:34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</row>
    <row r="807" spans="1:34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</row>
    <row r="808" spans="1:34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</row>
    <row r="809" spans="1:34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</row>
    <row r="810" spans="1:34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</row>
    <row r="811" spans="1:34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</row>
    <row r="812" spans="1:34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</row>
    <row r="813" spans="1:34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</row>
    <row r="814" spans="1:34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</row>
    <row r="815" spans="1:34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</row>
    <row r="816" spans="1:34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</row>
    <row r="817" spans="1:34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</row>
    <row r="818" spans="1:34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</row>
    <row r="819" spans="1:34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</row>
    <row r="820" spans="1:34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</row>
    <row r="821" spans="1:34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</row>
    <row r="822" spans="1:34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</row>
    <row r="823" spans="1:34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</row>
    <row r="824" spans="1:34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</row>
    <row r="825" spans="1:34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</row>
    <row r="826" spans="1:34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</row>
    <row r="827" spans="1:34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</row>
    <row r="828" spans="1:34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</row>
    <row r="829" spans="1:34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</row>
    <row r="830" spans="1:34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</row>
    <row r="831" spans="1:34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</row>
    <row r="832" spans="1:34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</row>
    <row r="833" spans="1:34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</row>
    <row r="834" spans="1:34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</row>
    <row r="835" spans="1:34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</row>
    <row r="836" spans="1:34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</row>
    <row r="837" spans="1:34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</row>
    <row r="838" spans="1:34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</row>
    <row r="839" spans="1:34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</row>
    <row r="840" spans="1:34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</row>
    <row r="841" spans="1:34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</row>
    <row r="842" spans="1:34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</row>
    <row r="843" spans="1:34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</row>
    <row r="844" spans="1:34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</row>
    <row r="845" spans="1:34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</row>
    <row r="846" spans="1:34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</row>
    <row r="847" spans="1:34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</row>
    <row r="848" spans="1:34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</row>
    <row r="849" spans="1:34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</row>
    <row r="850" spans="1:34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</row>
    <row r="851" spans="1:34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</row>
    <row r="852" spans="1:34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</row>
    <row r="853" spans="1:34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</row>
    <row r="854" spans="1:34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</row>
    <row r="855" spans="1:34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</row>
    <row r="856" spans="1:34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</row>
    <row r="857" spans="1:34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</row>
    <row r="858" spans="1:34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</row>
    <row r="859" spans="1:34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</row>
    <row r="860" spans="1:34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</row>
    <row r="861" spans="1:34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</row>
    <row r="862" spans="1:34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</row>
    <row r="863" spans="1:34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</row>
    <row r="864" spans="1:34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</row>
    <row r="865" spans="1:34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</row>
    <row r="866" spans="1:34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</row>
    <row r="867" spans="1:34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</row>
    <row r="868" spans="1:34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</row>
    <row r="869" spans="1:34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</row>
    <row r="870" spans="1:34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</row>
    <row r="871" spans="1:34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</row>
    <row r="872" spans="1:34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</row>
    <row r="873" spans="1:34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</row>
    <row r="874" spans="1:34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</row>
    <row r="875" spans="1:34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</row>
    <row r="876" spans="1:34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</row>
    <row r="877" spans="1:34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</row>
    <row r="878" spans="1:34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</row>
    <row r="879" spans="1:34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</row>
    <row r="880" spans="1:34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</row>
    <row r="881" spans="1:34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</row>
    <row r="882" spans="1:34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</row>
    <row r="883" spans="1:34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</row>
    <row r="884" spans="1:34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</row>
    <row r="885" spans="1:34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</row>
    <row r="886" spans="1:34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</row>
    <row r="887" spans="1:34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</row>
    <row r="888" spans="1:34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</row>
    <row r="889" spans="1:34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</row>
    <row r="890" spans="1:34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</row>
    <row r="891" spans="1:34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</row>
    <row r="892" spans="1:34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</row>
    <row r="893" spans="1:34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</row>
    <row r="894" spans="1:34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</row>
    <row r="895" spans="1:34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</row>
    <row r="896" spans="1:34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</row>
    <row r="897" spans="1:34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</row>
    <row r="898" spans="1:34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</row>
    <row r="899" spans="1:34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</row>
    <row r="900" spans="1:34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</row>
    <row r="901" spans="1:34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</row>
    <row r="902" spans="1:34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</row>
    <row r="903" spans="1:34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</row>
    <row r="904" spans="1:34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</row>
    <row r="905" spans="1:34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</row>
    <row r="906" spans="1:34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</row>
    <row r="907" spans="1:34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</row>
    <row r="908" spans="1:34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</row>
    <row r="909" spans="1:34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</row>
    <row r="910" spans="1:34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</row>
    <row r="911" spans="1:34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</row>
    <row r="912" spans="1:34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</row>
    <row r="913" spans="1:34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</row>
    <row r="914" spans="1:34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</row>
    <row r="915" spans="1:34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</row>
    <row r="916" spans="1:34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</row>
    <row r="917" spans="1:34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</row>
    <row r="918" spans="1:34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</row>
    <row r="919" spans="1:34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</row>
    <row r="920" spans="1:34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</row>
    <row r="921" spans="1:34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</row>
    <row r="922" spans="1:34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</row>
    <row r="923" spans="1:34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</row>
    <row r="924" spans="1:34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</row>
    <row r="925" spans="1:34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</row>
    <row r="926" spans="1:34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</row>
    <row r="927" spans="1:34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</row>
    <row r="928" spans="1:34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</row>
    <row r="929" spans="1:34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</row>
    <row r="930" spans="1:34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</row>
    <row r="931" spans="1:34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</row>
    <row r="932" spans="1:34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</row>
    <row r="933" spans="1:34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</row>
    <row r="934" spans="1:34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</row>
    <row r="935" spans="1:34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</row>
    <row r="936" spans="1:34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</row>
    <row r="937" spans="1:34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</row>
    <row r="938" spans="1:34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</row>
    <row r="939" spans="1:34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</row>
    <row r="940" spans="1:34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</row>
    <row r="941" spans="1:34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</row>
    <row r="942" spans="1:34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</row>
    <row r="943" spans="1:34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</row>
    <row r="944" spans="1:34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</row>
    <row r="945" spans="1:34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</row>
    <row r="946" spans="1:34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</row>
    <row r="947" spans="1:34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</row>
    <row r="948" spans="1:34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</row>
    <row r="949" spans="1:34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</row>
    <row r="950" spans="1:34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</row>
    <row r="951" spans="1:34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</row>
    <row r="952" spans="1:34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</row>
    <row r="953" spans="1:34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</row>
    <row r="954" spans="1:34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</row>
    <row r="955" spans="1:34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</row>
    <row r="956" spans="1:34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</row>
    <row r="957" spans="1:34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</row>
    <row r="958" spans="1:34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</row>
    <row r="959" spans="1:34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</row>
    <row r="960" spans="1:34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</row>
    <row r="961" spans="1:34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</row>
    <row r="962" spans="1:34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</row>
    <row r="963" spans="1:34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</row>
    <row r="964" spans="1:34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</row>
    <row r="965" spans="1:34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</row>
    <row r="966" spans="1:34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</row>
    <row r="967" spans="1:34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</row>
    <row r="968" spans="1:34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</row>
    <row r="969" spans="1:34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</row>
    <row r="970" spans="1:34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</row>
    <row r="971" spans="1:34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</row>
    <row r="972" spans="1:34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</row>
    <row r="973" spans="1:34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</row>
    <row r="974" spans="1:34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</row>
    <row r="975" spans="1:34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</row>
    <row r="976" spans="1:34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</row>
    <row r="977" spans="1:34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</row>
    <row r="978" spans="1:34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</row>
    <row r="979" spans="1:34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</row>
    <row r="980" spans="1:34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</row>
    <row r="981" spans="1:34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</row>
    <row r="982" spans="1:34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</row>
    <row r="983" spans="1:34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</row>
    <row r="984" spans="1:34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</row>
    <row r="985" spans="1:34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</row>
    <row r="986" spans="1:34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</row>
    <row r="987" spans="1:34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</row>
    <row r="988" spans="1:34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</row>
    <row r="989" spans="1:34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</row>
    <row r="990" spans="1:34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</row>
    <row r="991" spans="1:34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</row>
    <row r="992" spans="1:34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</row>
    <row r="993" spans="1:34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</row>
    <row r="994" spans="1:34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</row>
    <row r="995" spans="1:34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</row>
    <row r="996" spans="1:34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</row>
    <row r="997" spans="1:34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</row>
    <row r="998" spans="1:34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</row>
    <row r="999" spans="1:34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</row>
    <row r="1000" spans="1:34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</row>
    <row r="1001" spans="1:34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</row>
    <row r="1002" spans="1:34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</row>
    <row r="1003" spans="1:34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</row>
    <row r="1004" spans="1:34" ht="15.75" customHeight="1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</row>
  </sheetData>
  <mergeCells count="5">
    <mergeCell ref="H1:M1"/>
    <mergeCell ref="O1:T1"/>
    <mergeCell ref="V1:AA1"/>
    <mergeCell ref="O145:T145"/>
    <mergeCell ref="V145:AA145"/>
  </mergeCells>
  <pageMargins left="0.08" right="0.11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3:F1000"/>
  <sheetViews>
    <sheetView workbookViewId="0"/>
  </sheetViews>
  <sheetFormatPr baseColWidth="10" defaultColWidth="14.5" defaultRowHeight="15" customHeight="1" x14ac:dyDescent="0.2"/>
  <cols>
    <col min="1" max="1" width="53.83203125" customWidth="1"/>
    <col min="2" max="26" width="8.6640625" customWidth="1"/>
  </cols>
  <sheetData>
    <row r="3" spans="1:6" x14ac:dyDescent="0.2">
      <c r="A3" s="1" t="s">
        <v>3421</v>
      </c>
      <c r="B3" s="1133"/>
      <c r="C3" s="64">
        <v>44228</v>
      </c>
      <c r="D3" s="1133">
        <v>8</v>
      </c>
      <c r="E3" s="1133">
        <v>105</v>
      </c>
      <c r="F3" s="1133"/>
    </row>
    <row r="4" spans="1:6" x14ac:dyDescent="0.2">
      <c r="A4" s="1" t="s">
        <v>3422</v>
      </c>
      <c r="B4" s="1133"/>
      <c r="C4" s="1133"/>
      <c r="D4" s="1133"/>
      <c r="E4" s="1133"/>
      <c r="F4" s="1133"/>
    </row>
    <row r="5" spans="1:6" x14ac:dyDescent="0.2">
      <c r="A5" s="1" t="s">
        <v>3423</v>
      </c>
      <c r="B5" s="1133"/>
      <c r="C5" s="64">
        <v>44228</v>
      </c>
      <c r="D5" s="1133">
        <v>8</v>
      </c>
      <c r="E5" s="1133">
        <v>105</v>
      </c>
      <c r="F5" s="1133"/>
    </row>
    <row r="6" spans="1:6" x14ac:dyDescent="0.2">
      <c r="A6" s="1" t="s">
        <v>3424</v>
      </c>
      <c r="B6" s="1133"/>
      <c r="C6" s="1133"/>
      <c r="D6" s="1133"/>
      <c r="E6" s="1133"/>
      <c r="F6" s="1133"/>
    </row>
    <row r="7" spans="1:6" x14ac:dyDescent="0.2">
      <c r="A7" s="1"/>
      <c r="B7" s="1133"/>
      <c r="C7" s="1133"/>
      <c r="D7" s="1133"/>
      <c r="E7" s="1133"/>
      <c r="F7" s="1133"/>
    </row>
    <row r="8" spans="1:6" x14ac:dyDescent="0.2">
      <c r="A8" s="1"/>
      <c r="B8" s="1133"/>
      <c r="C8" s="1133"/>
      <c r="D8" s="1133"/>
      <c r="E8" s="1133"/>
      <c r="F8" s="1133"/>
    </row>
    <row r="9" spans="1:6" x14ac:dyDescent="0.2">
      <c r="A9" s="1"/>
      <c r="B9" s="1133"/>
      <c r="C9" s="1133"/>
      <c r="D9" s="1133"/>
      <c r="E9" s="1133"/>
      <c r="F9" s="1133"/>
    </row>
    <row r="10" spans="1:6" x14ac:dyDescent="0.2">
      <c r="A10" s="1"/>
      <c r="B10" s="1133"/>
      <c r="C10" s="1133"/>
      <c r="D10" s="1133"/>
      <c r="E10" s="1133"/>
      <c r="F10" s="1133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Z1000"/>
  <sheetViews>
    <sheetView topLeftCell="A10" workbookViewId="0">
      <selection activeCell="A14" sqref="A14"/>
    </sheetView>
  </sheetViews>
  <sheetFormatPr baseColWidth="10" defaultColWidth="14.5" defaultRowHeight="15" customHeight="1" x14ac:dyDescent="0.2"/>
  <cols>
    <col min="1" max="1" width="8.6640625" customWidth="1"/>
    <col min="2" max="2" width="44.6640625" customWidth="1"/>
    <col min="3" max="3" width="16.1640625" customWidth="1"/>
    <col min="4" max="5" width="12" customWidth="1"/>
    <col min="6" max="6" width="12.5" customWidth="1"/>
    <col min="7" max="26" width="8.6640625" customWidth="1"/>
  </cols>
  <sheetData>
    <row r="2" spans="1:26" x14ac:dyDescent="0.2">
      <c r="A2" s="1"/>
      <c r="B2" s="1127" t="s">
        <v>308</v>
      </c>
      <c r="C2" s="1127"/>
      <c r="D2" s="1127" t="s">
        <v>10</v>
      </c>
      <c r="E2" s="1127" t="s">
        <v>2288</v>
      </c>
      <c r="F2" s="1127" t="s">
        <v>2288</v>
      </c>
      <c r="G2" s="1127" t="s">
        <v>3425</v>
      </c>
      <c r="H2" s="1127"/>
      <c r="I2" s="1127"/>
      <c r="J2" s="1127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"/>
      <c r="B3" s="1127"/>
      <c r="C3" s="1127"/>
      <c r="D3" s="1127"/>
      <c r="E3" s="1127" t="s">
        <v>3426</v>
      </c>
      <c r="F3" s="1127" t="s">
        <v>3427</v>
      </c>
      <c r="G3" s="1127"/>
      <c r="H3" s="1127"/>
      <c r="I3" s="1127"/>
      <c r="J3" s="1127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25" t="s">
        <v>3428</v>
      </c>
      <c r="C4" s="25"/>
      <c r="D4" s="1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1" t="s">
        <v>3429</v>
      </c>
      <c r="C5" s="1"/>
      <c r="D5" s="1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1" t="s">
        <v>3430</v>
      </c>
      <c r="C6" s="1"/>
      <c r="D6" s="1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5"/>
      <c r="B7" s="5" t="s">
        <v>3431</v>
      </c>
      <c r="C7" s="5"/>
      <c r="D7" s="150">
        <v>43665</v>
      </c>
      <c r="E7" s="5">
        <v>19</v>
      </c>
      <c r="F7" s="5">
        <v>215</v>
      </c>
      <c r="G7" s="5">
        <v>450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">
      <c r="A8" s="1"/>
      <c r="B8" s="1" t="s">
        <v>3432</v>
      </c>
      <c r="C8" s="1"/>
      <c r="D8" s="11">
        <v>43983</v>
      </c>
      <c r="E8" s="1">
        <v>19</v>
      </c>
      <c r="F8" s="1">
        <v>240</v>
      </c>
      <c r="G8" s="1">
        <v>450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 t="s">
        <v>3433</v>
      </c>
      <c r="C9" s="1"/>
      <c r="D9" s="1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 t="s">
        <v>3434</v>
      </c>
      <c r="C10" s="1"/>
      <c r="D10" s="11">
        <v>43983</v>
      </c>
      <c r="E10" s="1">
        <v>65</v>
      </c>
      <c r="F10" s="1">
        <v>810</v>
      </c>
      <c r="G10" s="1">
        <v>1500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 t="s">
        <v>3435</v>
      </c>
      <c r="C11" s="1"/>
      <c r="D11" s="11">
        <v>43983</v>
      </c>
      <c r="E11" s="1">
        <v>19</v>
      </c>
      <c r="F11" s="1">
        <v>240</v>
      </c>
      <c r="G11" s="1">
        <v>500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"/>
      <c r="D12" s="1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25" t="s">
        <v>3436</v>
      </c>
      <c r="C13" s="25"/>
      <c r="D13" s="1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 t="s">
        <v>3437</v>
      </c>
      <c r="C14" s="1"/>
      <c r="D14" s="11">
        <v>43983</v>
      </c>
      <c r="E14" s="1">
        <v>150</v>
      </c>
      <c r="F14" s="1">
        <v>1875</v>
      </c>
      <c r="G14" s="1">
        <v>2400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 t="s">
        <v>3432</v>
      </c>
      <c r="C15" s="1"/>
      <c r="D15" s="1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 t="s">
        <v>3438</v>
      </c>
      <c r="C16" s="1"/>
      <c r="D16" s="11">
        <v>43983</v>
      </c>
      <c r="E16" s="1">
        <v>110</v>
      </c>
      <c r="F16" s="1">
        <v>1400</v>
      </c>
      <c r="G16" s="1">
        <v>1850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 t="s">
        <v>3439</v>
      </c>
      <c r="C17" s="1"/>
      <c r="D17" s="11">
        <v>43484</v>
      </c>
      <c r="E17" s="1">
        <v>350</v>
      </c>
      <c r="F17" s="1">
        <v>4200</v>
      </c>
      <c r="G17" s="1">
        <v>5500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"/>
      <c r="D21" s="1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1"/>
      <c r="C22" s="1"/>
      <c r="D22" s="1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25" t="s">
        <v>3440</v>
      </c>
      <c r="C23" s="25"/>
      <c r="D23" s="1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25" t="s">
        <v>3437</v>
      </c>
      <c r="C24" s="25"/>
      <c r="D24" s="11">
        <v>44317</v>
      </c>
      <c r="E24" s="1">
        <v>28</v>
      </c>
      <c r="F24" s="1">
        <v>340</v>
      </c>
      <c r="G24" s="1">
        <v>750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25"/>
      <c r="C25" s="25"/>
      <c r="D25" s="1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5"/>
      <c r="B26" s="5" t="s">
        <v>3430</v>
      </c>
      <c r="C26" s="5"/>
      <c r="D26" s="150">
        <v>43484</v>
      </c>
      <c r="E26" s="5">
        <v>80</v>
      </c>
      <c r="F26" s="5">
        <v>900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">
      <c r="A27" s="5"/>
      <c r="B27" s="5" t="s">
        <v>3429</v>
      </c>
      <c r="C27" s="5"/>
      <c r="D27" s="150">
        <v>44228</v>
      </c>
      <c r="E27" s="5">
        <v>80</v>
      </c>
      <c r="F27" s="5">
        <v>950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5"/>
      <c r="B28" s="5" t="s">
        <v>3431</v>
      </c>
      <c r="C28" s="5"/>
      <c r="D28" s="150">
        <v>44228</v>
      </c>
      <c r="E28" s="5">
        <v>13</v>
      </c>
      <c r="F28" s="5">
        <v>155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">
      <c r="A29" s="5"/>
      <c r="B29" s="5" t="s">
        <v>3432</v>
      </c>
      <c r="C29" s="5"/>
      <c r="D29" s="150">
        <v>44228</v>
      </c>
      <c r="E29" s="5">
        <v>13</v>
      </c>
      <c r="F29" s="5">
        <v>155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5"/>
      <c r="B30" s="5" t="s">
        <v>3441</v>
      </c>
      <c r="C30" s="5"/>
      <c r="D30" s="150">
        <v>44317</v>
      </c>
      <c r="E30" s="5">
        <v>28</v>
      </c>
      <c r="F30" s="5">
        <v>340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5"/>
      <c r="B31" s="5" t="s">
        <v>3433</v>
      </c>
      <c r="C31" s="5"/>
      <c r="D31" s="150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1"/>
      <c r="B32" s="1" t="s">
        <v>3434</v>
      </c>
      <c r="C32" s="1"/>
      <c r="D32" s="11">
        <v>43665</v>
      </c>
      <c r="E32" s="1">
        <v>35</v>
      </c>
      <c r="F32" s="1">
        <v>400</v>
      </c>
      <c r="G32" s="1">
        <v>1000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 t="s">
        <v>3435</v>
      </c>
      <c r="C33" s="1"/>
      <c r="D33" s="1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5"/>
      <c r="B34" s="5" t="s">
        <v>3439</v>
      </c>
      <c r="C34" s="5"/>
      <c r="D34" s="150">
        <v>43983</v>
      </c>
      <c r="E34" s="5">
        <v>28</v>
      </c>
      <c r="F34" s="5">
        <v>310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1" t="s">
        <v>3442</v>
      </c>
      <c r="B35" s="1" t="s">
        <v>3443</v>
      </c>
      <c r="C35" s="1" t="s">
        <v>3444</v>
      </c>
      <c r="D35" s="11">
        <v>43983</v>
      </c>
      <c r="E35" s="1">
        <v>65</v>
      </c>
      <c r="F35" s="1">
        <v>730</v>
      </c>
      <c r="G35" s="1">
        <v>1400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25" t="s">
        <v>3445</v>
      </c>
      <c r="C37" s="25"/>
      <c r="D37" s="1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 t="s">
        <v>3446</v>
      </c>
      <c r="C38" s="1"/>
      <c r="D38" s="1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 t="s">
        <v>3437</v>
      </c>
      <c r="C39" s="1"/>
      <c r="D39" s="11">
        <v>44317</v>
      </c>
      <c r="E39" s="1">
        <v>90</v>
      </c>
      <c r="F39" s="1">
        <v>1100</v>
      </c>
      <c r="G39" s="1">
        <v>1500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 t="s">
        <v>3430</v>
      </c>
      <c r="C40" s="1"/>
      <c r="D40" s="1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5"/>
      <c r="B41" s="5" t="s">
        <v>3429</v>
      </c>
      <c r="C41" s="5"/>
      <c r="D41" s="150">
        <v>43739</v>
      </c>
      <c r="E41" s="5">
        <v>60</v>
      </c>
      <c r="F41" s="5">
        <v>650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5"/>
      <c r="B42" s="5" t="s">
        <v>3431</v>
      </c>
      <c r="C42" s="5"/>
      <c r="D42" s="150">
        <v>44317</v>
      </c>
      <c r="E42" s="5">
        <v>55</v>
      </c>
      <c r="F42" s="5">
        <v>665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5"/>
      <c r="B43" s="5" t="s">
        <v>3432</v>
      </c>
      <c r="C43" s="5"/>
      <c r="D43" s="150">
        <v>44317</v>
      </c>
      <c r="E43" s="5">
        <v>55</v>
      </c>
      <c r="F43" s="5">
        <v>665</v>
      </c>
      <c r="G43" s="5">
        <v>1100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1"/>
      <c r="B44" s="1" t="s">
        <v>3438</v>
      </c>
      <c r="C44" s="1"/>
      <c r="D44" s="11">
        <v>44317</v>
      </c>
      <c r="E44" s="1">
        <v>85</v>
      </c>
      <c r="F44" s="1">
        <v>1025</v>
      </c>
      <c r="G44" s="1">
        <v>1500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 t="s">
        <v>3434</v>
      </c>
      <c r="C45" s="1"/>
      <c r="D45" s="11">
        <v>43983</v>
      </c>
      <c r="E45" s="1">
        <v>70</v>
      </c>
      <c r="F45" s="1">
        <v>800</v>
      </c>
      <c r="G45" s="1">
        <v>1400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 t="s">
        <v>3447</v>
      </c>
      <c r="C46" s="1" t="s">
        <v>3448</v>
      </c>
      <c r="D46" s="11"/>
      <c r="E46" s="1">
        <v>150</v>
      </c>
      <c r="F46" s="1">
        <v>1650</v>
      </c>
      <c r="G46" s="1">
        <v>2000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 t="s">
        <v>3439</v>
      </c>
      <c r="C47" s="1"/>
      <c r="D47" s="11">
        <v>44317</v>
      </c>
      <c r="E47" s="1">
        <v>55</v>
      </c>
      <c r="F47" s="1">
        <v>665</v>
      </c>
      <c r="G47" s="1">
        <v>1100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 t="s">
        <v>3449</v>
      </c>
      <c r="C48" s="1" t="s">
        <v>3450</v>
      </c>
      <c r="D48" s="11">
        <v>43635</v>
      </c>
      <c r="E48" s="1">
        <v>90</v>
      </c>
      <c r="F48" s="1">
        <v>1000</v>
      </c>
      <c r="G48" s="1">
        <v>1500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25" t="s">
        <v>3451</v>
      </c>
      <c r="C50" s="25"/>
      <c r="D50" s="1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 t="s">
        <v>3452</v>
      </c>
      <c r="C51" s="1"/>
      <c r="D51" s="1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5"/>
      <c r="B52" s="5" t="s">
        <v>696</v>
      </c>
      <c r="C52" s="5"/>
      <c r="D52" s="150">
        <v>44317</v>
      </c>
      <c r="E52" s="5">
        <v>16</v>
      </c>
      <c r="F52" s="5">
        <v>195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5"/>
      <c r="B53" s="5" t="s">
        <v>3453</v>
      </c>
      <c r="C53" s="5"/>
      <c r="D53" s="150">
        <v>43983</v>
      </c>
      <c r="E53" s="5">
        <v>55</v>
      </c>
      <c r="F53" s="5">
        <v>620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1"/>
      <c r="B54" s="1" t="s">
        <v>3454</v>
      </c>
      <c r="C54" s="1"/>
      <c r="D54" s="11">
        <v>44317</v>
      </c>
      <c r="E54" s="1">
        <v>80</v>
      </c>
      <c r="F54" s="1">
        <v>960</v>
      </c>
      <c r="G54" s="1">
        <v>1400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25" t="s">
        <v>3455</v>
      </c>
      <c r="C56" s="25"/>
      <c r="D56" s="1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25" t="s">
        <v>3456</v>
      </c>
      <c r="C57" s="25"/>
      <c r="D57" s="11">
        <v>43739</v>
      </c>
      <c r="E57" s="1">
        <v>80</v>
      </c>
      <c r="F57" s="1">
        <v>840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 t="s">
        <v>3457</v>
      </c>
      <c r="C58" s="1" t="s">
        <v>3458</v>
      </c>
      <c r="D58" s="11">
        <v>44228</v>
      </c>
      <c r="E58" s="1">
        <v>150</v>
      </c>
      <c r="F58" s="1">
        <v>1780</v>
      </c>
      <c r="G58" s="1">
        <v>2500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 t="s">
        <v>3459</v>
      </c>
      <c r="C59" s="1" t="s">
        <v>3460</v>
      </c>
      <c r="D59" s="11">
        <v>43484</v>
      </c>
      <c r="E59" s="1">
        <v>175</v>
      </c>
      <c r="F59" s="1">
        <v>1925</v>
      </c>
      <c r="G59" s="1">
        <v>2500</v>
      </c>
      <c r="H59" s="25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 t="s">
        <v>3461</v>
      </c>
      <c r="C60" s="1"/>
      <c r="D60" s="11">
        <v>44228</v>
      </c>
      <c r="E60" s="1">
        <v>180</v>
      </c>
      <c r="F60" s="1">
        <v>2135</v>
      </c>
      <c r="G60" s="1">
        <v>2750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 t="s">
        <v>3462</v>
      </c>
      <c r="C61" s="1" t="s">
        <v>3463</v>
      </c>
      <c r="D61" s="1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 t="s">
        <v>3464</v>
      </c>
      <c r="C63" s="1"/>
      <c r="D63" s="11">
        <v>44317</v>
      </c>
      <c r="E63" s="1">
        <v>7</v>
      </c>
      <c r="F63" s="1">
        <v>85</v>
      </c>
      <c r="G63" s="1">
        <v>350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 t="s">
        <v>3465</v>
      </c>
      <c r="C64" s="1"/>
      <c r="D64" s="11">
        <v>44317</v>
      </c>
      <c r="E64" s="1">
        <v>50</v>
      </c>
      <c r="F64" s="1">
        <v>600</v>
      </c>
      <c r="G64" s="1">
        <v>1000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2:7" ht="15.75" customHeight="1" x14ac:dyDescent="0.2">
      <c r="B65" s="1" t="s">
        <v>3466</v>
      </c>
      <c r="C65" s="1"/>
      <c r="D65" s="11">
        <v>43983</v>
      </c>
      <c r="E65" s="1">
        <v>18</v>
      </c>
      <c r="F65" s="1">
        <v>210</v>
      </c>
      <c r="G65" s="1"/>
    </row>
    <row r="66" spans="2:7" ht="15.75" customHeight="1" x14ac:dyDescent="0.2">
      <c r="B66" s="1" t="s">
        <v>3467</v>
      </c>
      <c r="C66" s="1"/>
      <c r="D66" s="11">
        <v>43983</v>
      </c>
      <c r="E66" s="1">
        <v>290</v>
      </c>
      <c r="F66" s="1">
        <v>3275</v>
      </c>
      <c r="G66" s="1"/>
    </row>
    <row r="67" spans="2:7" ht="15.75" customHeight="1" x14ac:dyDescent="0.2">
      <c r="B67" s="1" t="s">
        <v>3468</v>
      </c>
      <c r="C67" s="1"/>
      <c r="D67" s="11">
        <v>44228</v>
      </c>
      <c r="E67" s="1">
        <v>450</v>
      </c>
      <c r="F67" s="1">
        <v>5335</v>
      </c>
      <c r="G67" s="1"/>
    </row>
    <row r="68" spans="2:7" ht="15.75" customHeight="1" x14ac:dyDescent="0.2">
      <c r="B68" s="1" t="s">
        <v>3469</v>
      </c>
      <c r="C68" s="1"/>
      <c r="D68" s="11">
        <v>43983</v>
      </c>
      <c r="E68" s="1">
        <v>160</v>
      </c>
      <c r="F68" s="1">
        <v>1800</v>
      </c>
      <c r="G68" s="1"/>
    </row>
    <row r="69" spans="2:7" ht="15.75" customHeight="1" x14ac:dyDescent="0.2">
      <c r="B69" s="1" t="s">
        <v>3470</v>
      </c>
      <c r="C69" s="1"/>
      <c r="D69" s="11">
        <v>43983</v>
      </c>
      <c r="E69" s="1">
        <v>130</v>
      </c>
      <c r="F69" s="1">
        <v>1475</v>
      </c>
      <c r="G69" s="1"/>
    </row>
    <row r="70" spans="2:7" ht="15.75" customHeight="1" x14ac:dyDescent="0.2">
      <c r="B70" s="5" t="s">
        <v>3471</v>
      </c>
      <c r="C70" s="1"/>
      <c r="D70" s="11">
        <v>43739</v>
      </c>
      <c r="E70" s="1">
        <v>130</v>
      </c>
      <c r="F70" s="1">
        <v>1365</v>
      </c>
      <c r="G70" s="1">
        <v>2000</v>
      </c>
    </row>
    <row r="71" spans="2:7" ht="15.75" customHeight="1" x14ac:dyDescent="0.2">
      <c r="B71" s="1" t="s">
        <v>3472</v>
      </c>
      <c r="C71" s="1"/>
      <c r="D71" s="11">
        <v>43739</v>
      </c>
      <c r="E71" s="1">
        <v>800</v>
      </c>
      <c r="F71" s="1">
        <v>8500</v>
      </c>
      <c r="G71" s="1"/>
    </row>
    <row r="72" spans="2:7" ht="15.75" customHeight="1" x14ac:dyDescent="0.2">
      <c r="B72" s="1" t="s">
        <v>3473</v>
      </c>
      <c r="C72" s="1"/>
      <c r="D72" s="11">
        <v>43983</v>
      </c>
      <c r="E72" s="1">
        <v>230</v>
      </c>
      <c r="F72" s="1">
        <v>2600</v>
      </c>
      <c r="G72" s="1"/>
    </row>
    <row r="73" spans="2:7" ht="15.75" customHeight="1" x14ac:dyDescent="0.2">
      <c r="B73" s="1" t="s">
        <v>3474</v>
      </c>
      <c r="C73" s="1"/>
      <c r="D73" s="11">
        <v>43739</v>
      </c>
      <c r="E73" s="1">
        <v>240</v>
      </c>
      <c r="F73" s="1">
        <v>2550</v>
      </c>
      <c r="G73" s="1">
        <v>3500</v>
      </c>
    </row>
    <row r="74" spans="2:7" ht="15.75" customHeight="1" x14ac:dyDescent="0.2">
      <c r="B74" s="1" t="s">
        <v>3475</v>
      </c>
      <c r="C74" s="1"/>
      <c r="D74" s="11">
        <v>43739</v>
      </c>
      <c r="E74" s="1">
        <v>1450</v>
      </c>
      <c r="F74" s="1">
        <v>15250</v>
      </c>
      <c r="G74" s="1"/>
    </row>
    <row r="75" spans="2:7" ht="15.75" customHeight="1" x14ac:dyDescent="0.2">
      <c r="B75" s="1" t="s">
        <v>3476</v>
      </c>
      <c r="C75" s="1"/>
      <c r="D75" s="11">
        <v>43739</v>
      </c>
      <c r="E75" s="1">
        <v>950</v>
      </c>
      <c r="F75" s="1">
        <v>10000</v>
      </c>
      <c r="G75" s="1"/>
    </row>
    <row r="76" spans="2:7" ht="15.75" customHeight="1" x14ac:dyDescent="0.2">
      <c r="B76" s="1" t="s">
        <v>3477</v>
      </c>
      <c r="C76" s="151" t="s">
        <v>3478</v>
      </c>
      <c r="D76" s="11"/>
      <c r="E76" s="1"/>
      <c r="F76" s="1"/>
      <c r="G76" s="1"/>
    </row>
    <row r="77" spans="2:7" ht="15.75" customHeight="1" x14ac:dyDescent="0.2">
      <c r="B77" s="1" t="s">
        <v>3479</v>
      </c>
      <c r="C77" s="151" t="s">
        <v>3480</v>
      </c>
      <c r="D77" s="11">
        <v>43739</v>
      </c>
      <c r="E77" s="1">
        <v>280</v>
      </c>
      <c r="F77" s="1">
        <v>2900</v>
      </c>
      <c r="G77" s="1">
        <v>3500</v>
      </c>
    </row>
    <row r="78" spans="2:7" ht="15.75" customHeight="1" x14ac:dyDescent="0.2">
      <c r="B78" s="1" t="s">
        <v>3481</v>
      </c>
      <c r="C78" s="1" t="s">
        <v>3482</v>
      </c>
      <c r="D78" s="11">
        <v>43635</v>
      </c>
      <c r="E78" s="1">
        <v>350</v>
      </c>
      <c r="F78" s="1">
        <v>3850</v>
      </c>
      <c r="G78" s="1">
        <v>4000</v>
      </c>
    </row>
    <row r="79" spans="2:7" ht="15.75" customHeight="1" x14ac:dyDescent="0.2">
      <c r="B79" s="1" t="s">
        <v>3483</v>
      </c>
      <c r="C79" s="1" t="s">
        <v>3484</v>
      </c>
      <c r="D79" s="11"/>
      <c r="E79" s="1"/>
      <c r="F79" s="1"/>
      <c r="G79" s="1"/>
    </row>
    <row r="80" spans="2:7" ht="15.75" customHeight="1" x14ac:dyDescent="0.2">
      <c r="B80" s="5" t="s">
        <v>3485</v>
      </c>
      <c r="C80" s="1"/>
      <c r="D80" s="11">
        <v>44317</v>
      </c>
      <c r="E80" s="1">
        <v>10</v>
      </c>
      <c r="F80" s="1">
        <v>120</v>
      </c>
      <c r="G80" s="1">
        <v>250</v>
      </c>
    </row>
    <row r="81" spans="2:7" ht="15.75" customHeight="1" x14ac:dyDescent="0.2">
      <c r="B81" s="1" t="s">
        <v>3486</v>
      </c>
      <c r="C81" s="1" t="s">
        <v>3487</v>
      </c>
      <c r="D81" s="11"/>
      <c r="E81" s="1"/>
      <c r="F81" s="1"/>
      <c r="G81" s="1"/>
    </row>
    <row r="82" spans="2:7" ht="15.75" customHeight="1" x14ac:dyDescent="0.2">
      <c r="B82" s="1" t="s">
        <v>3488</v>
      </c>
      <c r="C82" s="1" t="s">
        <v>3489</v>
      </c>
      <c r="D82" s="11"/>
      <c r="E82" s="1"/>
      <c r="F82" s="1"/>
      <c r="G82" s="1"/>
    </row>
    <row r="83" spans="2:7" ht="15.75" customHeight="1" x14ac:dyDescent="0.2">
      <c r="B83" s="1"/>
      <c r="C83" s="1"/>
      <c r="D83" s="11"/>
      <c r="E83" s="1"/>
      <c r="F83" s="1"/>
      <c r="G83" s="1"/>
    </row>
    <row r="84" spans="2:7" ht="15.75" customHeight="1" x14ac:dyDescent="0.2">
      <c r="B84" s="1"/>
      <c r="C84" s="1"/>
      <c r="D84" s="11"/>
      <c r="E84" s="1"/>
      <c r="F84" s="1"/>
      <c r="G84" s="1"/>
    </row>
    <row r="85" spans="2:7" ht="15.75" customHeight="1" x14ac:dyDescent="0.2">
      <c r="B85" s="1" t="s">
        <v>3490</v>
      </c>
      <c r="C85" s="1"/>
      <c r="D85" s="11">
        <v>43739</v>
      </c>
      <c r="E85" s="1">
        <v>38</v>
      </c>
      <c r="F85" s="1">
        <v>425</v>
      </c>
      <c r="G85" s="1">
        <v>1250</v>
      </c>
    </row>
    <row r="86" spans="2:7" ht="15.75" customHeight="1" x14ac:dyDescent="0.2">
      <c r="B86" s="1"/>
      <c r="C86" s="1"/>
      <c r="D86" s="11"/>
      <c r="E86" s="1"/>
      <c r="F86" s="1"/>
      <c r="G86" s="1"/>
    </row>
    <row r="87" spans="2:7" ht="15.75" customHeight="1" x14ac:dyDescent="0.2">
      <c r="B87" s="1"/>
      <c r="C87" s="1"/>
      <c r="D87" s="11"/>
      <c r="E87" s="1"/>
      <c r="F87" s="1"/>
      <c r="G87" s="1"/>
    </row>
    <row r="88" spans="2:7" ht="15.75" customHeight="1" x14ac:dyDescent="0.2">
      <c r="B88" s="1"/>
      <c r="C88" s="1"/>
      <c r="D88" s="11"/>
      <c r="E88" s="1"/>
      <c r="F88" s="1"/>
      <c r="G88" s="1"/>
    </row>
    <row r="89" spans="2:7" ht="15.75" customHeight="1" x14ac:dyDescent="0.2">
      <c r="B89" s="1"/>
      <c r="C89" s="1"/>
      <c r="D89" s="11"/>
      <c r="E89" s="1"/>
      <c r="F89" s="1"/>
      <c r="G89" s="1"/>
    </row>
    <row r="90" spans="2:7" ht="15.75" customHeight="1" x14ac:dyDescent="0.2">
      <c r="B90" s="1"/>
      <c r="C90" s="1"/>
      <c r="D90" s="11"/>
      <c r="E90" s="1"/>
      <c r="F90" s="1"/>
      <c r="G90" s="1"/>
    </row>
    <row r="91" spans="2:7" ht="15.75" customHeight="1" x14ac:dyDescent="0.2">
      <c r="B91" s="1"/>
      <c r="C91" s="1"/>
      <c r="D91" s="11"/>
      <c r="E91" s="1"/>
      <c r="F91" s="1"/>
      <c r="G91" s="1"/>
    </row>
    <row r="92" spans="2:7" ht="15.75" customHeight="1" x14ac:dyDescent="0.2">
      <c r="B92" s="1"/>
      <c r="C92" s="1"/>
      <c r="D92" s="11"/>
      <c r="E92" s="1"/>
      <c r="F92" s="1"/>
      <c r="G92" s="1"/>
    </row>
    <row r="93" spans="2:7" ht="15.75" customHeight="1" x14ac:dyDescent="0.2">
      <c r="B93" s="1"/>
      <c r="C93" s="1"/>
      <c r="D93" s="11"/>
      <c r="E93" s="1"/>
      <c r="F93" s="1"/>
      <c r="G93" s="1"/>
    </row>
    <row r="94" spans="2:7" ht="15.75" customHeight="1" x14ac:dyDescent="0.2">
      <c r="B94" s="1"/>
      <c r="C94" s="1"/>
      <c r="D94" s="11"/>
      <c r="E94" s="1"/>
      <c r="F94" s="1"/>
      <c r="G94" s="1"/>
    </row>
    <row r="95" spans="2:7" ht="15.75" customHeight="1" x14ac:dyDescent="0.2">
      <c r="B95" s="1"/>
      <c r="C95" s="1"/>
      <c r="D95" s="11"/>
      <c r="E95" s="1"/>
      <c r="F95" s="1"/>
      <c r="G95" s="1"/>
    </row>
    <row r="96" spans="2:7" ht="15.75" customHeight="1" x14ac:dyDescent="0.2">
      <c r="B96" s="1"/>
      <c r="C96" s="1"/>
      <c r="D96" s="11"/>
      <c r="E96" s="1"/>
      <c r="F96" s="1"/>
      <c r="G96" s="1"/>
    </row>
    <row r="97" spans="4:4" ht="15.75" customHeight="1" x14ac:dyDescent="0.2">
      <c r="D97" s="11"/>
    </row>
    <row r="98" spans="4:4" ht="15.75" customHeight="1" x14ac:dyDescent="0.2">
      <c r="D98" s="11"/>
    </row>
    <row r="99" spans="4:4" ht="15.75" customHeight="1" x14ac:dyDescent="0.2">
      <c r="D99" s="11"/>
    </row>
    <row r="100" spans="4:4" ht="15.75" customHeight="1" x14ac:dyDescent="0.2">
      <c r="D100" s="11"/>
    </row>
    <row r="101" spans="4:4" ht="15.75" customHeight="1" x14ac:dyDescent="0.2">
      <c r="D101" s="11"/>
    </row>
    <row r="102" spans="4:4" ht="15.75" customHeight="1" x14ac:dyDescent="0.2">
      <c r="D102" s="11"/>
    </row>
    <row r="103" spans="4:4" ht="15.75" customHeight="1" x14ac:dyDescent="0.2">
      <c r="D103" s="11"/>
    </row>
    <row r="104" spans="4:4" ht="15.75" customHeight="1" x14ac:dyDescent="0.2">
      <c r="D104" s="11"/>
    </row>
    <row r="105" spans="4:4" ht="15.75" customHeight="1" x14ac:dyDescent="0.2">
      <c r="D105" s="11"/>
    </row>
    <row r="106" spans="4:4" ht="15.75" customHeight="1" x14ac:dyDescent="0.2">
      <c r="D106" s="11"/>
    </row>
    <row r="107" spans="4:4" ht="15.75" customHeight="1" x14ac:dyDescent="0.2">
      <c r="D107" s="11"/>
    </row>
    <row r="108" spans="4:4" ht="15.75" customHeight="1" x14ac:dyDescent="0.2">
      <c r="D108" s="11"/>
    </row>
    <row r="109" spans="4:4" ht="15.75" customHeight="1" x14ac:dyDescent="0.2">
      <c r="D109" s="11"/>
    </row>
    <row r="110" spans="4:4" ht="15.75" customHeight="1" x14ac:dyDescent="0.2">
      <c r="D110" s="11"/>
    </row>
    <row r="111" spans="4:4" ht="15.75" customHeight="1" x14ac:dyDescent="0.2">
      <c r="D111" s="11"/>
    </row>
    <row r="112" spans="4:4" ht="15.75" customHeight="1" x14ac:dyDescent="0.2">
      <c r="D112" s="11"/>
    </row>
    <row r="113" spans="4:4" ht="15.75" customHeight="1" x14ac:dyDescent="0.2">
      <c r="D113" s="11"/>
    </row>
    <row r="114" spans="4:4" ht="15.75" customHeight="1" x14ac:dyDescent="0.2">
      <c r="D114" s="11"/>
    </row>
    <row r="115" spans="4:4" ht="15.75" customHeight="1" x14ac:dyDescent="0.2">
      <c r="D115" s="11"/>
    </row>
    <row r="116" spans="4:4" ht="15.75" customHeight="1" x14ac:dyDescent="0.2">
      <c r="D116" s="11"/>
    </row>
    <row r="117" spans="4:4" ht="15.75" customHeight="1" x14ac:dyDescent="0.2">
      <c r="D117" s="11"/>
    </row>
    <row r="118" spans="4:4" ht="15.75" customHeight="1" x14ac:dyDescent="0.2">
      <c r="D118" s="11"/>
    </row>
    <row r="119" spans="4:4" ht="15.75" customHeight="1" x14ac:dyDescent="0.2">
      <c r="D119" s="11"/>
    </row>
    <row r="120" spans="4:4" ht="15.75" customHeight="1" x14ac:dyDescent="0.2">
      <c r="D120" s="11"/>
    </row>
    <row r="121" spans="4:4" ht="15.75" customHeight="1" x14ac:dyDescent="0.2">
      <c r="D121" s="11"/>
    </row>
    <row r="122" spans="4:4" ht="15.75" customHeight="1" x14ac:dyDescent="0.2">
      <c r="D122" s="11"/>
    </row>
    <row r="123" spans="4:4" ht="15.75" customHeight="1" x14ac:dyDescent="0.2">
      <c r="D123" s="1"/>
    </row>
    <row r="124" spans="4:4" ht="15.75" customHeight="1" x14ac:dyDescent="0.2">
      <c r="D124" s="1"/>
    </row>
    <row r="125" spans="4:4" ht="15.75" customHeight="1" x14ac:dyDescent="0.2">
      <c r="D125" s="1"/>
    </row>
    <row r="126" spans="4:4" ht="15.75" customHeight="1" x14ac:dyDescent="0.2">
      <c r="D126" s="1"/>
    </row>
    <row r="127" spans="4:4" ht="15.75" customHeight="1" x14ac:dyDescent="0.2">
      <c r="D127" s="1"/>
    </row>
    <row r="128" spans="4:4" ht="15.75" customHeight="1" x14ac:dyDescent="0.2">
      <c r="D128" s="1"/>
    </row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B1:G1000"/>
  <sheetViews>
    <sheetView topLeftCell="B1" workbookViewId="0">
      <selection activeCell="M13" sqref="M13"/>
    </sheetView>
  </sheetViews>
  <sheetFormatPr baseColWidth="10" defaultColWidth="14.5" defaultRowHeight="15" customHeight="1" x14ac:dyDescent="0.2"/>
  <cols>
    <col min="1" max="1" width="8.6640625" customWidth="1"/>
    <col min="2" max="2" width="40.1640625" customWidth="1"/>
    <col min="3" max="3" width="10.83203125" customWidth="1"/>
    <col min="4" max="4" width="12" customWidth="1"/>
    <col min="5" max="26" width="8.6640625" customWidth="1"/>
  </cols>
  <sheetData>
    <row r="1" spans="2:6" x14ac:dyDescent="0.2">
      <c r="B1" s="25" t="s">
        <v>3491</v>
      </c>
      <c r="C1" s="25" t="s">
        <v>3492</v>
      </c>
      <c r="D1" s="25" t="s">
        <v>3493</v>
      </c>
      <c r="E1" s="25" t="s">
        <v>2321</v>
      </c>
      <c r="F1" s="1"/>
    </row>
    <row r="2" spans="2:6" x14ac:dyDescent="0.2">
      <c r="B2" s="25"/>
      <c r="C2" s="25"/>
      <c r="D2" s="25"/>
      <c r="E2" s="25"/>
      <c r="F2" s="1"/>
    </row>
    <row r="3" spans="2:6" x14ac:dyDescent="0.2">
      <c r="B3" s="1" t="s">
        <v>3494</v>
      </c>
      <c r="C3" s="13">
        <v>44531</v>
      </c>
      <c r="D3" s="1133">
        <v>7</v>
      </c>
      <c r="E3" s="1133">
        <v>90</v>
      </c>
      <c r="F3" s="1">
        <v>160</v>
      </c>
    </row>
    <row r="4" spans="2:6" x14ac:dyDescent="0.2">
      <c r="B4" s="1" t="s">
        <v>3495</v>
      </c>
      <c r="C4" s="13">
        <v>44531</v>
      </c>
      <c r="D4" s="1133">
        <v>9</v>
      </c>
      <c r="E4" s="1133">
        <v>113</v>
      </c>
      <c r="F4" s="1"/>
    </row>
    <row r="5" spans="2:6" x14ac:dyDescent="0.2">
      <c r="B5" s="1" t="s">
        <v>3496</v>
      </c>
      <c r="C5" s="13">
        <v>43635</v>
      </c>
      <c r="D5" s="1133">
        <v>170</v>
      </c>
      <c r="E5" s="1133">
        <v>1850</v>
      </c>
      <c r="F5" s="1"/>
    </row>
    <row r="6" spans="2:6" x14ac:dyDescent="0.2">
      <c r="B6" s="1" t="s">
        <v>3497</v>
      </c>
      <c r="C6" s="13">
        <v>43983</v>
      </c>
      <c r="D6" s="1133">
        <v>5</v>
      </c>
      <c r="E6" s="1133">
        <v>60</v>
      </c>
      <c r="F6" s="1">
        <v>200</v>
      </c>
    </row>
    <row r="7" spans="2:6" x14ac:dyDescent="0.2">
      <c r="B7" s="1" t="s">
        <v>3498</v>
      </c>
      <c r="C7" s="13">
        <v>43422</v>
      </c>
      <c r="D7" s="1133">
        <v>110</v>
      </c>
      <c r="E7" s="1133">
        <v>1250</v>
      </c>
      <c r="F7" s="1">
        <v>1500</v>
      </c>
    </row>
    <row r="8" spans="2:6" x14ac:dyDescent="0.2">
      <c r="B8" s="1" t="s">
        <v>3499</v>
      </c>
      <c r="C8" s="13">
        <v>43635</v>
      </c>
      <c r="D8" s="1133">
        <v>10</v>
      </c>
      <c r="E8" s="1133">
        <v>110</v>
      </c>
      <c r="F8" s="1">
        <v>250</v>
      </c>
    </row>
    <row r="9" spans="2:6" x14ac:dyDescent="0.2">
      <c r="B9" s="1"/>
      <c r="C9" s="13"/>
      <c r="D9" s="1133"/>
      <c r="E9" s="1133"/>
      <c r="F9" s="1"/>
    </row>
    <row r="10" spans="2:6" x14ac:dyDescent="0.2">
      <c r="B10" s="1" t="s">
        <v>3500</v>
      </c>
      <c r="C10" s="13">
        <v>44317</v>
      </c>
      <c r="D10" s="1133">
        <v>13</v>
      </c>
      <c r="E10" s="1133">
        <v>156</v>
      </c>
      <c r="F10" s="1">
        <v>225</v>
      </c>
    </row>
    <row r="11" spans="2:6" x14ac:dyDescent="0.2">
      <c r="B11" s="1" t="s">
        <v>3501</v>
      </c>
      <c r="C11" s="13">
        <v>44470</v>
      </c>
      <c r="D11" s="1133">
        <v>9</v>
      </c>
      <c r="E11" s="1133">
        <v>115</v>
      </c>
      <c r="F11" s="1">
        <v>200</v>
      </c>
    </row>
    <row r="12" spans="2:6" x14ac:dyDescent="0.2">
      <c r="B12" s="1" t="s">
        <v>3502</v>
      </c>
      <c r="C12" s="13">
        <v>43850</v>
      </c>
      <c r="D12" s="1133">
        <v>80</v>
      </c>
      <c r="E12" s="1133">
        <v>860</v>
      </c>
      <c r="F12" s="1">
        <v>1300</v>
      </c>
    </row>
    <row r="13" spans="2:6" x14ac:dyDescent="0.2">
      <c r="B13" s="1"/>
      <c r="C13" s="11"/>
      <c r="D13" s="1"/>
      <c r="E13" s="1"/>
      <c r="F13" s="1"/>
    </row>
    <row r="14" spans="2:6" x14ac:dyDescent="0.2">
      <c r="B14" s="1" t="s">
        <v>3503</v>
      </c>
      <c r="C14" s="11">
        <v>44917</v>
      </c>
      <c r="D14" s="1197">
        <v>32</v>
      </c>
      <c r="E14" s="1197">
        <v>380</v>
      </c>
      <c r="F14" s="1197">
        <v>600</v>
      </c>
    </row>
    <row r="15" spans="2:6" x14ac:dyDescent="0.2">
      <c r="B15" s="1" t="s">
        <v>3504</v>
      </c>
      <c r="C15" s="11">
        <v>44917</v>
      </c>
      <c r="D15" s="1188"/>
      <c r="E15" s="1188"/>
      <c r="F15" s="1188"/>
    </row>
    <row r="16" spans="2:6" x14ac:dyDescent="0.2">
      <c r="B16" s="1"/>
      <c r="C16" s="11"/>
      <c r="D16" s="1"/>
      <c r="E16" s="1"/>
      <c r="F16" s="1"/>
    </row>
    <row r="17" spans="2:7" x14ac:dyDescent="0.2">
      <c r="B17" s="1" t="s">
        <v>3505</v>
      </c>
      <c r="C17" s="11">
        <v>43862</v>
      </c>
      <c r="D17" s="1133">
        <v>4.5</v>
      </c>
      <c r="E17" s="1133">
        <v>55</v>
      </c>
      <c r="F17" s="1"/>
      <c r="G17" s="1">
        <v>90</v>
      </c>
    </row>
    <row r="18" spans="2:7" x14ac:dyDescent="0.2">
      <c r="B18" s="1" t="s">
        <v>3506</v>
      </c>
      <c r="C18" s="11">
        <v>43862</v>
      </c>
      <c r="D18" s="1133">
        <v>7.5</v>
      </c>
      <c r="E18" s="1133">
        <v>90</v>
      </c>
      <c r="F18" s="1"/>
      <c r="G18" s="1">
        <v>125</v>
      </c>
    </row>
    <row r="19" spans="2:7" x14ac:dyDescent="0.2">
      <c r="B19" s="1"/>
      <c r="C19" s="11"/>
      <c r="D19" s="1"/>
      <c r="E19" s="1"/>
      <c r="F19" s="1"/>
      <c r="G19" s="1"/>
    </row>
    <row r="20" spans="2:7" x14ac:dyDescent="0.2">
      <c r="B20" s="1"/>
      <c r="C20" s="11"/>
      <c r="D20" s="1"/>
      <c r="E20" s="1"/>
      <c r="F20" s="1"/>
      <c r="G20" s="1"/>
    </row>
    <row r="21" spans="2:7" ht="15.75" customHeight="1" x14ac:dyDescent="0.2">
      <c r="B21" s="1"/>
      <c r="C21" s="11"/>
      <c r="D21" s="1"/>
      <c r="E21" s="1"/>
      <c r="F21" s="1"/>
      <c r="G21" s="1"/>
    </row>
    <row r="22" spans="2:7" ht="15.75" customHeight="1" x14ac:dyDescent="0.2">
      <c r="B22" s="1"/>
      <c r="C22" s="11"/>
      <c r="D22" s="1"/>
      <c r="E22" s="1"/>
      <c r="F22" s="1"/>
      <c r="G22" s="1"/>
    </row>
    <row r="23" spans="2:7" ht="15.75" customHeight="1" x14ac:dyDescent="0.2">
      <c r="B23" s="1"/>
      <c r="C23" s="11"/>
      <c r="D23" s="1"/>
      <c r="E23" s="1"/>
      <c r="F23" s="1"/>
      <c r="G23" s="1"/>
    </row>
    <row r="24" spans="2:7" ht="15.75" customHeight="1" x14ac:dyDescent="0.2">
      <c r="B24" s="1"/>
      <c r="C24" s="11"/>
      <c r="D24" s="1"/>
      <c r="E24" s="1"/>
      <c r="F24" s="1"/>
      <c r="G24" s="1"/>
    </row>
    <row r="25" spans="2:7" ht="15.75" customHeight="1" x14ac:dyDescent="0.2">
      <c r="B25" s="1"/>
      <c r="C25" s="11"/>
      <c r="D25" s="1"/>
      <c r="E25" s="1"/>
      <c r="F25" s="1"/>
      <c r="G25" s="1"/>
    </row>
    <row r="26" spans="2:7" ht="15.75" customHeight="1" x14ac:dyDescent="0.2">
      <c r="B26" s="1"/>
      <c r="C26" s="11"/>
      <c r="D26" s="1"/>
      <c r="E26" s="1"/>
      <c r="F26" s="1"/>
      <c r="G26" s="1"/>
    </row>
    <row r="27" spans="2:7" ht="15.75" customHeight="1" x14ac:dyDescent="0.2">
      <c r="B27" s="1"/>
      <c r="C27" s="11"/>
      <c r="D27" s="1"/>
      <c r="E27" s="1"/>
      <c r="F27" s="1"/>
      <c r="G27" s="1"/>
    </row>
    <row r="28" spans="2:7" ht="15.75" customHeight="1" x14ac:dyDescent="0.2">
      <c r="B28" s="1"/>
      <c r="C28" s="11"/>
      <c r="D28" s="1"/>
      <c r="E28" s="1"/>
      <c r="F28" s="1"/>
      <c r="G28" s="1"/>
    </row>
    <row r="29" spans="2:7" ht="15.75" customHeight="1" x14ac:dyDescent="0.2">
      <c r="B29" s="1"/>
      <c r="C29" s="11"/>
      <c r="D29" s="1"/>
      <c r="E29" s="1"/>
      <c r="F29" s="1"/>
      <c r="G29" s="1"/>
    </row>
    <row r="30" spans="2:7" ht="15.75" customHeight="1" x14ac:dyDescent="0.2">
      <c r="B30" s="1"/>
      <c r="C30" s="1"/>
      <c r="D30" s="1"/>
      <c r="E30" s="1"/>
      <c r="F30" s="1"/>
      <c r="G30" s="1"/>
    </row>
    <row r="31" spans="2:7" ht="15.75" customHeight="1" x14ac:dyDescent="0.2">
      <c r="B31" s="1"/>
      <c r="C31" s="1"/>
      <c r="D31" s="1"/>
      <c r="E31" s="1"/>
      <c r="F31" s="1"/>
      <c r="G31" s="1"/>
    </row>
    <row r="32" spans="2:7" ht="15.75" customHeight="1" x14ac:dyDescent="0.2">
      <c r="B32" s="1"/>
      <c r="C32" s="1"/>
      <c r="D32" s="1"/>
      <c r="E32" s="1"/>
      <c r="F32" s="1"/>
      <c r="G32" s="1"/>
    </row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">
    <mergeCell ref="D14:D15"/>
    <mergeCell ref="E14:E15"/>
    <mergeCell ref="F14:F15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B2:J1000"/>
  <sheetViews>
    <sheetView workbookViewId="0"/>
  </sheetViews>
  <sheetFormatPr baseColWidth="10" defaultColWidth="14.5" defaultRowHeight="15" customHeight="1" x14ac:dyDescent="0.2"/>
  <cols>
    <col min="1" max="1" width="8.6640625" customWidth="1"/>
    <col min="2" max="2" width="26.1640625" customWidth="1"/>
    <col min="3" max="3" width="11.1640625" customWidth="1"/>
    <col min="4" max="5" width="12.33203125" customWidth="1"/>
    <col min="6" max="6" width="12.1640625" customWidth="1"/>
    <col min="7" max="7" width="11.5" customWidth="1"/>
    <col min="8" max="8" width="12.5" customWidth="1"/>
    <col min="9" max="9" width="13.6640625" customWidth="1"/>
    <col min="10" max="26" width="8.6640625" customWidth="1"/>
  </cols>
  <sheetData>
    <row r="2" spans="2:10" x14ac:dyDescent="0.2">
      <c r="B2" s="1" t="s">
        <v>308</v>
      </c>
      <c r="C2" s="1127" t="s">
        <v>10</v>
      </c>
      <c r="D2" s="1127" t="s">
        <v>2288</v>
      </c>
      <c r="E2" s="1127" t="s">
        <v>3507</v>
      </c>
      <c r="F2" s="1127" t="s">
        <v>2288</v>
      </c>
      <c r="G2" s="1187" t="s">
        <v>19</v>
      </c>
      <c r="H2" s="1188"/>
      <c r="I2" s="1188"/>
      <c r="J2" s="1127"/>
    </row>
    <row r="3" spans="2:10" x14ac:dyDescent="0.2">
      <c r="B3" s="1"/>
      <c r="C3" s="1127"/>
      <c r="D3" s="1127" t="s">
        <v>3426</v>
      </c>
      <c r="E3" s="1127"/>
      <c r="F3" s="1127" t="s">
        <v>3427</v>
      </c>
      <c r="G3" s="1127">
        <v>10</v>
      </c>
      <c r="H3" s="1127">
        <v>50</v>
      </c>
      <c r="I3" s="1127">
        <v>100</v>
      </c>
      <c r="J3" s="1127"/>
    </row>
    <row r="4" spans="2:10" x14ac:dyDescent="0.2">
      <c r="B4" s="1" t="s">
        <v>3508</v>
      </c>
      <c r="C4" s="13">
        <v>44409</v>
      </c>
      <c r="D4" s="1133">
        <v>0.9</v>
      </c>
      <c r="E4" s="1133">
        <v>2.7</v>
      </c>
      <c r="F4" s="1133">
        <v>11</v>
      </c>
      <c r="G4" s="1133">
        <v>14</v>
      </c>
      <c r="H4" s="1133">
        <v>13</v>
      </c>
      <c r="I4" s="1133">
        <v>12</v>
      </c>
      <c r="J4" s="1133"/>
    </row>
    <row r="5" spans="2:10" x14ac:dyDescent="0.2">
      <c r="B5" s="1" t="s">
        <v>1259</v>
      </c>
      <c r="C5" s="13">
        <v>44136</v>
      </c>
      <c r="D5" s="14">
        <v>2.1</v>
      </c>
      <c r="E5" s="14"/>
      <c r="F5" s="14">
        <v>24</v>
      </c>
      <c r="G5" s="1133">
        <v>30</v>
      </c>
      <c r="H5" s="1133">
        <v>28</v>
      </c>
      <c r="I5" s="1133">
        <v>27</v>
      </c>
      <c r="J5" s="1133"/>
    </row>
    <row r="6" spans="2:10" x14ac:dyDescent="0.2">
      <c r="B6" s="1" t="s">
        <v>3509</v>
      </c>
      <c r="C6" s="13">
        <v>44317</v>
      </c>
      <c r="D6" s="1133">
        <v>2.8</v>
      </c>
      <c r="E6" s="1133"/>
      <c r="F6" s="14">
        <v>33.5</v>
      </c>
      <c r="G6" s="1133">
        <v>42</v>
      </c>
      <c r="H6" s="1133">
        <v>38</v>
      </c>
      <c r="I6" s="1133"/>
      <c r="J6" s="1133"/>
    </row>
    <row r="7" spans="2:10" x14ac:dyDescent="0.2">
      <c r="B7" s="1" t="s">
        <v>3510</v>
      </c>
      <c r="C7" s="13">
        <v>44136</v>
      </c>
      <c r="D7" s="14">
        <v>2.1</v>
      </c>
      <c r="E7" s="14"/>
      <c r="F7" s="14">
        <v>24</v>
      </c>
      <c r="G7" s="1133">
        <v>30</v>
      </c>
      <c r="H7" s="1133">
        <v>28</v>
      </c>
      <c r="I7" s="1133">
        <v>27</v>
      </c>
      <c r="J7" s="1133"/>
    </row>
    <row r="8" spans="2:10" x14ac:dyDescent="0.2">
      <c r="B8" s="1" t="s">
        <v>3511</v>
      </c>
      <c r="C8" s="13">
        <v>44105</v>
      </c>
      <c r="D8" s="14">
        <v>3</v>
      </c>
      <c r="E8" s="14"/>
      <c r="F8" s="14">
        <v>34</v>
      </c>
      <c r="G8" s="1133">
        <v>42</v>
      </c>
      <c r="H8" s="1133">
        <v>38</v>
      </c>
      <c r="I8" s="1133"/>
      <c r="J8" s="1133"/>
    </row>
    <row r="9" spans="2:10" x14ac:dyDescent="0.2">
      <c r="B9" s="1" t="s">
        <v>336</v>
      </c>
      <c r="C9" s="13">
        <v>43709</v>
      </c>
      <c r="D9" s="14"/>
      <c r="E9" s="14"/>
      <c r="F9" s="14"/>
      <c r="G9" s="1133"/>
      <c r="H9" s="1133"/>
      <c r="I9" s="1133"/>
      <c r="J9" s="1133"/>
    </row>
    <row r="10" spans="2:10" x14ac:dyDescent="0.2">
      <c r="B10" s="1" t="s">
        <v>3512</v>
      </c>
      <c r="C10" s="13">
        <v>44317</v>
      </c>
      <c r="D10" s="14">
        <v>6</v>
      </c>
      <c r="E10" s="14">
        <v>12</v>
      </c>
      <c r="F10" s="14">
        <v>72</v>
      </c>
      <c r="G10" s="1133">
        <v>160</v>
      </c>
      <c r="H10" s="1133">
        <v>145</v>
      </c>
      <c r="I10" s="1133"/>
      <c r="J10" s="1133"/>
    </row>
    <row r="11" spans="2:10" x14ac:dyDescent="0.2">
      <c r="B11" s="1" t="s">
        <v>3513</v>
      </c>
      <c r="C11" s="13">
        <v>44136</v>
      </c>
      <c r="D11" s="14">
        <v>85</v>
      </c>
      <c r="E11" s="14">
        <v>49</v>
      </c>
      <c r="F11" s="14">
        <v>970</v>
      </c>
      <c r="G11" s="1133"/>
      <c r="H11" s="1133"/>
      <c r="I11" s="1133"/>
      <c r="J11" s="1133"/>
    </row>
    <row r="12" spans="2:10" x14ac:dyDescent="0.2">
      <c r="B12" s="1"/>
      <c r="C12" s="13"/>
      <c r="D12" s="1133"/>
      <c r="E12" s="1133"/>
      <c r="F12" s="14"/>
      <c r="G12" s="1133"/>
      <c r="H12" s="1133"/>
      <c r="I12" s="1133"/>
      <c r="J12" s="1133"/>
    </row>
    <row r="13" spans="2:10" x14ac:dyDescent="0.2">
      <c r="B13" s="1" t="s">
        <v>3514</v>
      </c>
      <c r="C13" s="13">
        <v>44317</v>
      </c>
      <c r="D13" s="1133">
        <v>0.72</v>
      </c>
      <c r="E13" s="1133"/>
      <c r="F13" s="14">
        <v>8.6</v>
      </c>
      <c r="G13" s="1133">
        <v>13</v>
      </c>
      <c r="H13" s="1133">
        <v>12</v>
      </c>
      <c r="I13" s="1133">
        <v>11</v>
      </c>
      <c r="J13" s="1133"/>
    </row>
    <row r="14" spans="2:10" x14ac:dyDescent="0.2">
      <c r="B14" s="1" t="s">
        <v>3515</v>
      </c>
      <c r="C14" s="13">
        <v>44105</v>
      </c>
      <c r="D14" s="14">
        <v>28</v>
      </c>
      <c r="E14" s="14">
        <v>22</v>
      </c>
      <c r="F14" s="14">
        <v>310</v>
      </c>
      <c r="G14" s="1133">
        <v>320</v>
      </c>
      <c r="H14" s="1133"/>
      <c r="I14" s="1133"/>
      <c r="J14" s="1133"/>
    </row>
    <row r="15" spans="2:10" x14ac:dyDescent="0.2">
      <c r="B15" s="1" t="s">
        <v>3516</v>
      </c>
      <c r="C15" s="13">
        <v>44317</v>
      </c>
      <c r="D15" s="14">
        <v>0.72</v>
      </c>
      <c r="E15" s="14"/>
      <c r="F15" s="14">
        <v>8.6</v>
      </c>
      <c r="G15" s="1133"/>
      <c r="H15" s="1133"/>
      <c r="I15" s="1133"/>
      <c r="J15" s="1133"/>
    </row>
    <row r="16" spans="2:10" x14ac:dyDescent="0.2">
      <c r="B16" s="1" t="s">
        <v>3517</v>
      </c>
      <c r="C16" s="13">
        <v>44105</v>
      </c>
      <c r="D16" s="14">
        <v>0.73</v>
      </c>
      <c r="E16" s="14"/>
      <c r="F16" s="14">
        <v>8</v>
      </c>
      <c r="G16" s="1133">
        <v>13</v>
      </c>
      <c r="H16" s="1133">
        <v>12</v>
      </c>
      <c r="I16" s="1133">
        <v>11</v>
      </c>
      <c r="J16" s="1133"/>
    </row>
    <row r="17" spans="2:10" x14ac:dyDescent="0.2">
      <c r="B17" s="1" t="s">
        <v>3518</v>
      </c>
      <c r="C17" s="13">
        <v>44105</v>
      </c>
      <c r="D17" s="14">
        <v>2.95</v>
      </c>
      <c r="E17" s="14">
        <v>6</v>
      </c>
      <c r="F17" s="14">
        <v>33</v>
      </c>
      <c r="G17" s="1133">
        <v>42</v>
      </c>
      <c r="H17" s="1133">
        <v>38</v>
      </c>
      <c r="I17" s="1133">
        <v>37</v>
      </c>
      <c r="J17" s="1133"/>
    </row>
    <row r="18" spans="2:10" x14ac:dyDescent="0.2">
      <c r="B18" s="1" t="s">
        <v>3519</v>
      </c>
      <c r="C18" s="13">
        <v>44105</v>
      </c>
      <c r="D18" s="1133">
        <v>0.77</v>
      </c>
      <c r="E18" s="1133">
        <v>1.2</v>
      </c>
      <c r="F18" s="14">
        <v>8.5</v>
      </c>
      <c r="G18" s="1133">
        <v>13</v>
      </c>
      <c r="H18" s="1133">
        <v>12</v>
      </c>
      <c r="I18" s="1133">
        <v>11</v>
      </c>
      <c r="J18" s="1133"/>
    </row>
    <row r="19" spans="2:10" x14ac:dyDescent="0.2">
      <c r="B19" s="1" t="s">
        <v>3520</v>
      </c>
      <c r="C19" s="13">
        <v>44409</v>
      </c>
      <c r="D19" s="1133">
        <v>0.85</v>
      </c>
      <c r="E19" s="1133">
        <v>1.2</v>
      </c>
      <c r="F19" s="14">
        <v>10</v>
      </c>
      <c r="G19" s="1133">
        <v>13</v>
      </c>
      <c r="H19" s="1133">
        <v>12</v>
      </c>
      <c r="I19" s="1133">
        <v>11</v>
      </c>
      <c r="J19" s="1133"/>
    </row>
    <row r="20" spans="2:10" x14ac:dyDescent="0.2">
      <c r="B20" s="1" t="s">
        <v>3521</v>
      </c>
      <c r="C20" s="13"/>
      <c r="D20" s="1133"/>
      <c r="E20" s="1133"/>
      <c r="F20" s="14"/>
      <c r="G20" s="1133"/>
      <c r="H20" s="1133"/>
      <c r="I20" s="1133"/>
      <c r="J20" s="1133"/>
    </row>
    <row r="21" spans="2:10" ht="15.75" customHeight="1" x14ac:dyDescent="0.2">
      <c r="B21" s="1" t="s">
        <v>3522</v>
      </c>
      <c r="C21" s="13">
        <v>44105</v>
      </c>
      <c r="D21" s="14">
        <v>2.95</v>
      </c>
      <c r="E21" s="14">
        <v>6</v>
      </c>
      <c r="F21" s="14">
        <v>33</v>
      </c>
      <c r="G21" s="1133">
        <v>42</v>
      </c>
      <c r="H21" s="1133">
        <v>38</v>
      </c>
      <c r="I21" s="1133">
        <v>37</v>
      </c>
      <c r="J21" s="1133"/>
    </row>
    <row r="22" spans="2:10" ht="15.75" customHeight="1" x14ac:dyDescent="0.2">
      <c r="B22" s="1" t="s">
        <v>3523</v>
      </c>
      <c r="C22" s="13">
        <v>44105</v>
      </c>
      <c r="D22" s="14">
        <v>1.95</v>
      </c>
      <c r="E22" s="14">
        <v>6</v>
      </c>
      <c r="F22" s="14">
        <v>22</v>
      </c>
      <c r="G22" s="1133">
        <v>30</v>
      </c>
      <c r="H22" s="1133">
        <v>27</v>
      </c>
      <c r="I22" s="1133">
        <v>26</v>
      </c>
      <c r="J22" s="1133"/>
    </row>
    <row r="23" spans="2:10" ht="15.75" customHeight="1" x14ac:dyDescent="0.2">
      <c r="B23" s="1" t="s">
        <v>3524</v>
      </c>
      <c r="C23" s="13"/>
      <c r="D23" s="14"/>
      <c r="E23" s="14">
        <v>12</v>
      </c>
      <c r="F23" s="14"/>
      <c r="G23" s="1133"/>
      <c r="H23" s="1133"/>
      <c r="I23" s="1133"/>
      <c r="J23" s="1133"/>
    </row>
    <row r="24" spans="2:10" ht="15.75" customHeight="1" x14ac:dyDescent="0.2">
      <c r="B24" s="1"/>
      <c r="C24" s="13"/>
      <c r="D24" s="14"/>
      <c r="E24" s="14"/>
      <c r="F24" s="14"/>
      <c r="G24" s="1133"/>
      <c r="H24" s="1133"/>
      <c r="I24" s="1133"/>
      <c r="J24" s="1133"/>
    </row>
    <row r="25" spans="2:10" ht="15.75" customHeight="1" x14ac:dyDescent="0.2">
      <c r="B25" s="1" t="s">
        <v>3525</v>
      </c>
      <c r="C25" s="13">
        <v>44317</v>
      </c>
      <c r="D25" s="14">
        <v>0.85</v>
      </c>
      <c r="E25" s="14"/>
      <c r="F25" s="14">
        <v>10.25</v>
      </c>
      <c r="G25" s="1133">
        <v>14</v>
      </c>
      <c r="H25" s="1133">
        <v>12</v>
      </c>
      <c r="I25" s="1133">
        <v>11</v>
      </c>
      <c r="J25" s="1133"/>
    </row>
    <row r="26" spans="2:10" ht="15.75" customHeight="1" x14ac:dyDescent="0.2">
      <c r="B26" s="1" t="s">
        <v>3526</v>
      </c>
      <c r="C26" s="13">
        <v>44317</v>
      </c>
      <c r="D26" s="14">
        <v>0.85</v>
      </c>
      <c r="E26" s="14"/>
      <c r="F26" s="14">
        <v>10.25</v>
      </c>
      <c r="G26" s="1133">
        <v>14</v>
      </c>
      <c r="H26" s="1133">
        <v>12</v>
      </c>
      <c r="I26" s="1133">
        <v>11</v>
      </c>
      <c r="J26" s="1133"/>
    </row>
    <row r="27" spans="2:10" ht="15.75" customHeight="1" x14ac:dyDescent="0.2">
      <c r="B27" s="1" t="s">
        <v>3527</v>
      </c>
      <c r="C27" s="13">
        <v>44136</v>
      </c>
      <c r="D27" s="14">
        <v>0.74</v>
      </c>
      <c r="E27" s="14"/>
      <c r="F27" s="14">
        <v>8.5</v>
      </c>
      <c r="G27" s="1133">
        <v>14</v>
      </c>
      <c r="H27" s="1133">
        <v>12</v>
      </c>
      <c r="I27" s="1133">
        <v>11</v>
      </c>
      <c r="J27" s="1133"/>
    </row>
    <row r="28" spans="2:10" ht="15.75" customHeight="1" x14ac:dyDescent="0.2">
      <c r="B28" s="1" t="s">
        <v>3528</v>
      </c>
      <c r="C28" s="13">
        <v>44136</v>
      </c>
      <c r="D28" s="14">
        <v>0.74</v>
      </c>
      <c r="E28" s="14"/>
      <c r="F28" s="14">
        <v>8.5</v>
      </c>
      <c r="G28" s="1133">
        <v>14</v>
      </c>
      <c r="H28" s="1133">
        <v>12</v>
      </c>
      <c r="I28" s="1133">
        <v>11</v>
      </c>
      <c r="J28" s="1133"/>
    </row>
    <row r="29" spans="2:10" ht="15.75" customHeight="1" x14ac:dyDescent="0.2">
      <c r="B29" s="1"/>
      <c r="C29" s="13"/>
      <c r="D29" s="1133"/>
      <c r="E29" s="1133"/>
      <c r="F29" s="1133"/>
      <c r="G29" s="1133"/>
      <c r="H29" s="1133"/>
      <c r="I29" s="1133"/>
      <c r="J29" s="1133"/>
    </row>
    <row r="30" spans="2:10" ht="15.75" customHeight="1" x14ac:dyDescent="0.2">
      <c r="B30" s="1" t="s">
        <v>3529</v>
      </c>
      <c r="C30" s="13">
        <v>44317</v>
      </c>
      <c r="D30" s="14">
        <v>26</v>
      </c>
      <c r="E30" s="14"/>
      <c r="F30" s="14">
        <v>312</v>
      </c>
      <c r="G30" s="1133">
        <v>350</v>
      </c>
      <c r="H30" s="1133"/>
      <c r="I30" s="1133"/>
      <c r="J30" s="1133"/>
    </row>
    <row r="31" spans="2:10" ht="15.75" customHeight="1" x14ac:dyDescent="0.2">
      <c r="B31" s="1" t="s">
        <v>3530</v>
      </c>
      <c r="C31" s="13"/>
      <c r="D31" s="1133"/>
      <c r="E31" s="1133"/>
      <c r="F31" s="1133"/>
      <c r="G31" s="1133"/>
      <c r="H31" s="1133"/>
      <c r="I31" s="1133"/>
      <c r="J31" s="1133"/>
    </row>
    <row r="32" spans="2:10" ht="15.75" customHeight="1" x14ac:dyDescent="0.2">
      <c r="B32" s="1"/>
      <c r="C32" s="13"/>
      <c r="D32" s="1133"/>
      <c r="E32" s="1133"/>
      <c r="F32" s="1133"/>
      <c r="G32" s="1133"/>
      <c r="H32" s="1133"/>
      <c r="I32" s="1133"/>
      <c r="J32" s="1133"/>
    </row>
    <row r="33" spans="3:9" ht="15.75" customHeight="1" x14ac:dyDescent="0.2">
      <c r="C33" s="11"/>
      <c r="D33" s="1"/>
      <c r="E33" s="1"/>
      <c r="F33" s="1"/>
      <c r="G33" s="1133"/>
      <c r="H33" s="1133"/>
      <c r="I33" s="1133"/>
    </row>
    <row r="34" spans="3:9" ht="15.75" customHeight="1" x14ac:dyDescent="0.2">
      <c r="C34" s="11"/>
      <c r="D34" s="1"/>
      <c r="E34" s="1"/>
      <c r="F34" s="1"/>
      <c r="G34" s="1"/>
      <c r="H34" s="1"/>
      <c r="I34" s="1"/>
    </row>
    <row r="35" spans="3:9" ht="15.75" customHeight="1" x14ac:dyDescent="0.2">
      <c r="C35" s="11"/>
      <c r="D35" s="1"/>
      <c r="E35" s="1"/>
      <c r="F35" s="1"/>
      <c r="G35" s="1"/>
      <c r="H35" s="1"/>
      <c r="I35" s="1"/>
    </row>
    <row r="36" spans="3:9" ht="15.75" customHeight="1" x14ac:dyDescent="0.2">
      <c r="C36" s="11"/>
      <c r="D36" s="1"/>
      <c r="E36" s="1"/>
      <c r="F36" s="1"/>
      <c r="G36" s="1"/>
      <c r="H36" s="1"/>
      <c r="I36" s="1"/>
    </row>
    <row r="37" spans="3:9" ht="15.75" customHeight="1" x14ac:dyDescent="0.2">
      <c r="C37" s="11"/>
      <c r="D37" s="1"/>
      <c r="E37" s="1"/>
      <c r="F37" s="1"/>
      <c r="G37" s="1"/>
      <c r="H37" s="1"/>
      <c r="I37" s="1"/>
    </row>
    <row r="38" spans="3:9" ht="15.75" customHeight="1" x14ac:dyDescent="0.2">
      <c r="C38" s="11"/>
      <c r="D38" s="1"/>
      <c r="E38" s="1"/>
      <c r="F38" s="1"/>
      <c r="G38" s="1"/>
      <c r="H38" s="1"/>
      <c r="I38" s="1"/>
    </row>
    <row r="39" spans="3:9" ht="15.75" customHeight="1" x14ac:dyDescent="0.2">
      <c r="C39" s="11"/>
      <c r="D39" s="1"/>
      <c r="E39" s="1"/>
      <c r="F39" s="1"/>
      <c r="G39" s="1"/>
      <c r="H39" s="1"/>
      <c r="I39" s="1"/>
    </row>
    <row r="40" spans="3:9" ht="15.75" customHeight="1" x14ac:dyDescent="0.2">
      <c r="C40" s="11"/>
      <c r="D40" s="1"/>
      <c r="E40" s="1"/>
      <c r="F40" s="1"/>
      <c r="G40" s="1"/>
      <c r="H40" s="1"/>
      <c r="I40" s="1"/>
    </row>
    <row r="41" spans="3:9" ht="15.75" customHeight="1" x14ac:dyDescent="0.2">
      <c r="C41" s="11"/>
      <c r="D41" s="1"/>
      <c r="E41" s="1"/>
      <c r="F41" s="1"/>
      <c r="G41" s="1"/>
      <c r="H41" s="1"/>
      <c r="I41" s="1"/>
    </row>
    <row r="42" spans="3:9" ht="15.75" customHeight="1" x14ac:dyDescent="0.2">
      <c r="C42" s="11"/>
      <c r="D42" s="1"/>
      <c r="E42" s="1"/>
      <c r="F42" s="1"/>
      <c r="G42" s="1"/>
      <c r="H42" s="1"/>
      <c r="I42" s="1"/>
    </row>
    <row r="43" spans="3:9" ht="15.75" customHeight="1" x14ac:dyDescent="0.2">
      <c r="C43" s="11"/>
      <c r="D43" s="1"/>
      <c r="E43" s="1"/>
      <c r="F43" s="1"/>
      <c r="G43" s="1"/>
      <c r="H43" s="1"/>
      <c r="I43" s="1"/>
    </row>
    <row r="44" spans="3:9" ht="15.75" customHeight="1" x14ac:dyDescent="0.2">
      <c r="C44" s="11"/>
      <c r="D44" s="1"/>
      <c r="E44" s="1"/>
      <c r="F44" s="1"/>
      <c r="G44" s="1"/>
      <c r="H44" s="1"/>
      <c r="I44" s="1"/>
    </row>
    <row r="45" spans="3:9" ht="15.75" customHeight="1" x14ac:dyDescent="0.2">
      <c r="C45" s="11"/>
      <c r="D45" s="1"/>
      <c r="E45" s="1"/>
      <c r="F45" s="1"/>
      <c r="G45" s="1"/>
      <c r="H45" s="1"/>
      <c r="I45" s="1"/>
    </row>
    <row r="46" spans="3:9" ht="15.75" customHeight="1" x14ac:dyDescent="0.2">
      <c r="C46" s="11"/>
      <c r="D46" s="1"/>
      <c r="E46" s="1"/>
      <c r="F46" s="1"/>
      <c r="G46" s="1"/>
      <c r="H46" s="1"/>
      <c r="I46" s="1"/>
    </row>
    <row r="47" spans="3:9" ht="15.75" customHeight="1" x14ac:dyDescent="0.2">
      <c r="C47" s="11"/>
      <c r="D47" s="1"/>
      <c r="E47" s="1"/>
      <c r="F47" s="1"/>
      <c r="G47" s="1"/>
      <c r="H47" s="1"/>
      <c r="I47" s="1"/>
    </row>
    <row r="48" spans="3:9" ht="15.75" customHeight="1" x14ac:dyDescent="0.2">
      <c r="C48" s="11"/>
      <c r="D48" s="1"/>
      <c r="E48" s="1"/>
      <c r="F48" s="1"/>
      <c r="G48" s="1"/>
      <c r="H48" s="1"/>
      <c r="I48" s="1"/>
    </row>
    <row r="49" spans="3:3" ht="15.75" customHeight="1" x14ac:dyDescent="0.2">
      <c r="C49" s="11"/>
    </row>
    <row r="50" spans="3:3" ht="15.75" customHeight="1" x14ac:dyDescent="0.2">
      <c r="C50" s="11"/>
    </row>
    <row r="51" spans="3:3" ht="15.75" customHeight="1" x14ac:dyDescent="0.2">
      <c r="C51" s="11"/>
    </row>
    <row r="52" spans="3:3" ht="15.75" customHeight="1" x14ac:dyDescent="0.2">
      <c r="C52" s="11"/>
    </row>
    <row r="53" spans="3:3" ht="15.75" customHeight="1" x14ac:dyDescent="0.2">
      <c r="C53" s="11"/>
    </row>
    <row r="54" spans="3:3" ht="15.75" customHeight="1" x14ac:dyDescent="0.2">
      <c r="C54" s="11"/>
    </row>
    <row r="55" spans="3:3" ht="15.75" customHeight="1" x14ac:dyDescent="0.2">
      <c r="C55" s="11"/>
    </row>
    <row r="56" spans="3:3" ht="15.75" customHeight="1" x14ac:dyDescent="0.2">
      <c r="C56" s="11"/>
    </row>
    <row r="57" spans="3:3" ht="15.75" customHeight="1" x14ac:dyDescent="0.2">
      <c r="C57" s="11"/>
    </row>
    <row r="58" spans="3:3" ht="15.75" customHeight="1" x14ac:dyDescent="0.2">
      <c r="C58" s="11"/>
    </row>
    <row r="59" spans="3:3" ht="15.75" customHeight="1" x14ac:dyDescent="0.2">
      <c r="C59" s="11"/>
    </row>
    <row r="60" spans="3:3" ht="15.75" customHeight="1" x14ac:dyDescent="0.2">
      <c r="C60" s="11"/>
    </row>
    <row r="61" spans="3:3" ht="15.75" customHeight="1" x14ac:dyDescent="0.2">
      <c r="C61" s="11"/>
    </row>
    <row r="62" spans="3:3" ht="15.75" customHeight="1" x14ac:dyDescent="0.2">
      <c r="C62" s="11"/>
    </row>
    <row r="63" spans="3:3" ht="15.75" customHeight="1" x14ac:dyDescent="0.2">
      <c r="C63" s="11"/>
    </row>
    <row r="64" spans="3:3" ht="15.75" customHeight="1" x14ac:dyDescent="0.2">
      <c r="C64" s="11"/>
    </row>
    <row r="65" spans="3:3" ht="15.75" customHeight="1" x14ac:dyDescent="0.2">
      <c r="C65" s="11"/>
    </row>
    <row r="66" spans="3:3" ht="15.75" customHeight="1" x14ac:dyDescent="0.2">
      <c r="C66" s="11"/>
    </row>
    <row r="67" spans="3:3" ht="15.75" customHeight="1" x14ac:dyDescent="0.2">
      <c r="C67" s="11"/>
    </row>
    <row r="68" spans="3:3" ht="15.75" customHeight="1" x14ac:dyDescent="0.2">
      <c r="C68" s="11"/>
    </row>
    <row r="69" spans="3:3" ht="15.75" customHeight="1" x14ac:dyDescent="0.2">
      <c r="C69" s="1"/>
    </row>
    <row r="70" spans="3:3" ht="15.75" customHeight="1" x14ac:dyDescent="0.2">
      <c r="C70" s="1"/>
    </row>
    <row r="71" spans="3:3" ht="15.75" customHeight="1" x14ac:dyDescent="0.2">
      <c r="C71" s="1"/>
    </row>
    <row r="72" spans="3:3" ht="15.75" customHeight="1" x14ac:dyDescent="0.2">
      <c r="C72" s="1"/>
    </row>
    <row r="73" spans="3:3" ht="15.75" customHeight="1" x14ac:dyDescent="0.2">
      <c r="C73" s="1"/>
    </row>
    <row r="74" spans="3:3" ht="15.75" customHeight="1" x14ac:dyDescent="0.2">
      <c r="C74" s="1"/>
    </row>
    <row r="75" spans="3:3" ht="15.75" customHeight="1" x14ac:dyDescent="0.2">
      <c r="C75" s="1"/>
    </row>
    <row r="76" spans="3:3" ht="15.75" customHeight="1" x14ac:dyDescent="0.2">
      <c r="C76" s="1"/>
    </row>
    <row r="77" spans="3:3" ht="15.75" customHeight="1" x14ac:dyDescent="0.2">
      <c r="C77" s="1"/>
    </row>
    <row r="78" spans="3:3" ht="15.75" customHeight="1" x14ac:dyDescent="0.2">
      <c r="C78" s="1"/>
    </row>
    <row r="79" spans="3:3" ht="15.75" customHeight="1" x14ac:dyDescent="0.2">
      <c r="C79" s="1"/>
    </row>
    <row r="80" spans="3:3" ht="15.75" customHeight="1" x14ac:dyDescent="0.2">
      <c r="C80" s="1"/>
    </row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">
    <mergeCell ref="G2:I2"/>
  </mergeCells>
  <pageMargins left="0.7" right="0.7" top="0.75" bottom="0.75" header="0" footer="0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B2:H1000"/>
  <sheetViews>
    <sheetView workbookViewId="0"/>
  </sheetViews>
  <sheetFormatPr baseColWidth="10" defaultColWidth="14.5" defaultRowHeight="15" customHeight="1" x14ac:dyDescent="0.2"/>
  <cols>
    <col min="1" max="1" width="8.6640625" customWidth="1"/>
    <col min="2" max="2" width="38.1640625" customWidth="1"/>
    <col min="3" max="3" width="11.5" customWidth="1"/>
    <col min="4" max="4" width="11" customWidth="1"/>
    <col min="5" max="5" width="11.1640625" customWidth="1"/>
    <col min="6" max="6" width="8.6640625" customWidth="1"/>
    <col min="7" max="7" width="11.83203125" customWidth="1"/>
    <col min="8" max="8" width="14.6640625" customWidth="1"/>
    <col min="9" max="26" width="8.6640625" customWidth="1"/>
  </cols>
  <sheetData>
    <row r="2" spans="2:8" x14ac:dyDescent="0.2">
      <c r="B2" s="1"/>
      <c r="C2" s="1"/>
      <c r="D2" s="1"/>
      <c r="E2" s="1"/>
      <c r="F2" s="1"/>
      <c r="G2" s="1127" t="s">
        <v>3531</v>
      </c>
      <c r="H2" s="1127" t="s">
        <v>3532</v>
      </c>
    </row>
    <row r="3" spans="2:8" x14ac:dyDescent="0.2">
      <c r="B3" s="1" t="s">
        <v>3533</v>
      </c>
      <c r="C3" s="152">
        <v>43862</v>
      </c>
      <c r="D3" s="1">
        <v>0.19400000000000001</v>
      </c>
      <c r="E3" s="28">
        <v>2.35</v>
      </c>
      <c r="F3" s="1"/>
      <c r="G3" s="1127">
        <v>2.54</v>
      </c>
      <c r="H3" s="1127"/>
    </row>
    <row r="4" spans="2:8" x14ac:dyDescent="0.2">
      <c r="B4" s="1" t="s">
        <v>3534</v>
      </c>
      <c r="C4" s="152"/>
      <c r="D4" s="1"/>
      <c r="E4" s="1"/>
      <c r="F4" s="1"/>
      <c r="G4" s="1127"/>
      <c r="H4" s="1127"/>
    </row>
    <row r="5" spans="2:8" x14ac:dyDescent="0.2">
      <c r="B5" s="1" t="s">
        <v>3535</v>
      </c>
      <c r="C5" s="152">
        <v>43862</v>
      </c>
      <c r="D5" s="1">
        <v>0.19400000000000001</v>
      </c>
      <c r="E5" s="1">
        <v>2.35</v>
      </c>
      <c r="F5" s="1"/>
      <c r="G5" s="1127">
        <v>2.54</v>
      </c>
      <c r="H5" s="1127"/>
    </row>
    <row r="6" spans="2:8" x14ac:dyDescent="0.2">
      <c r="B6" s="1" t="s">
        <v>3536</v>
      </c>
      <c r="C6" s="152"/>
      <c r="D6" s="1"/>
      <c r="E6" s="1"/>
      <c r="F6" s="1"/>
      <c r="G6" s="1127"/>
      <c r="H6" s="1127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019B2-8C06-4CF4-8E95-8CE6FC7BB8C9}">
  <dimension ref="A1:D4920"/>
  <sheetViews>
    <sheetView workbookViewId="0"/>
  </sheetViews>
  <sheetFormatPr baseColWidth="10" defaultColWidth="8.83203125" defaultRowHeight="15" x14ac:dyDescent="0.2"/>
  <cols>
    <col min="1" max="1" width="87.1640625" bestFit="1" customWidth="1"/>
    <col min="4" max="4" width="17.1640625" bestFit="1" customWidth="1"/>
  </cols>
  <sheetData>
    <row r="1" spans="1:4" ht="18" customHeight="1" x14ac:dyDescent="0.2">
      <c r="A1" s="1263" t="s">
        <v>3537</v>
      </c>
      <c r="B1" s="1263"/>
      <c r="C1" s="1263"/>
      <c r="D1" s="1168"/>
    </row>
    <row r="2" spans="1:4" ht="18" customHeight="1" x14ac:dyDescent="0.2">
      <c r="A2" s="1264" t="s">
        <v>3538</v>
      </c>
      <c r="B2" s="1264"/>
      <c r="C2" s="1264"/>
      <c r="D2" s="1168"/>
    </row>
    <row r="3" spans="1:4" ht="18" customHeight="1" x14ac:dyDescent="0.2">
      <c r="A3" s="1264" t="s">
        <v>3539</v>
      </c>
      <c r="B3" s="1264"/>
      <c r="C3" s="1264"/>
      <c r="D3" s="1168"/>
    </row>
    <row r="4" spans="1:4" ht="18" customHeight="1" x14ac:dyDescent="0.2">
      <c r="A4" s="1264" t="s">
        <v>3540</v>
      </c>
      <c r="B4" s="1264"/>
      <c r="C4" s="1264"/>
      <c r="D4" s="1168"/>
    </row>
    <row r="5" spans="1:4" ht="18" customHeight="1" x14ac:dyDescent="0.2">
      <c r="A5" s="1264" t="s">
        <v>3541</v>
      </c>
      <c r="B5" s="1264"/>
      <c r="C5" s="1264"/>
      <c r="D5" s="1168"/>
    </row>
    <row r="6" spans="1:4" ht="18" customHeight="1" x14ac:dyDescent="0.2">
      <c r="A6" s="1265" t="s">
        <v>3542</v>
      </c>
      <c r="B6" s="1265"/>
      <c r="C6" s="1265"/>
      <c r="D6" s="1168"/>
    </row>
    <row r="7" spans="1:4" ht="18" customHeight="1" x14ac:dyDescent="0.2">
      <c r="A7" s="1266" t="s">
        <v>3543</v>
      </c>
      <c r="B7" s="1266"/>
      <c r="C7" s="1266"/>
      <c r="D7" s="1168"/>
    </row>
    <row r="8" spans="1:4" ht="18" customHeight="1" x14ac:dyDescent="0.2">
      <c r="A8" s="1263" t="s">
        <v>3544</v>
      </c>
      <c r="B8" s="1263"/>
      <c r="C8" s="1263"/>
      <c r="D8" s="1168"/>
    </row>
    <row r="9" spans="1:4" ht="18" customHeight="1" x14ac:dyDescent="0.2">
      <c r="A9" s="1267" t="s">
        <v>3545</v>
      </c>
      <c r="B9" s="1267"/>
      <c r="C9" s="1267"/>
      <c r="D9" s="1267"/>
    </row>
    <row r="10" spans="1:4" ht="18" customHeight="1" x14ac:dyDescent="0.2">
      <c r="A10" s="1169" t="s">
        <v>961</v>
      </c>
      <c r="B10" s="1268" t="s">
        <v>3537</v>
      </c>
      <c r="C10" s="1269"/>
      <c r="D10" s="1269"/>
    </row>
    <row r="11" spans="1:4" ht="18" customHeight="1" x14ac:dyDescent="0.2">
      <c r="A11" s="1170" t="s">
        <v>3546</v>
      </c>
      <c r="B11" s="1270" t="s">
        <v>3545</v>
      </c>
      <c r="C11" s="1271"/>
      <c r="D11" s="1271"/>
    </row>
    <row r="12" spans="1:4" ht="18" customHeight="1" x14ac:dyDescent="0.2">
      <c r="A12" s="1171" t="s">
        <v>961</v>
      </c>
      <c r="B12" s="1261" t="s">
        <v>3547</v>
      </c>
      <c r="C12" s="1262"/>
      <c r="D12" s="1262"/>
    </row>
    <row r="13" spans="1:4" x14ac:dyDescent="0.2">
      <c r="A13" s="1171" t="s">
        <v>961</v>
      </c>
      <c r="B13" s="1172" t="s">
        <v>3548</v>
      </c>
      <c r="C13" s="1173" t="s">
        <v>3549</v>
      </c>
      <c r="D13" s="1172" t="s">
        <v>3550</v>
      </c>
    </row>
    <row r="14" spans="1:4" x14ac:dyDescent="0.2">
      <c r="A14" s="973" t="s">
        <v>3551</v>
      </c>
      <c r="B14" s="1175" t="s">
        <v>3552</v>
      </c>
      <c r="C14" s="1176">
        <v>1500</v>
      </c>
      <c r="D14" s="973">
        <v>-72000</v>
      </c>
    </row>
    <row r="15" spans="1:4" x14ac:dyDescent="0.2">
      <c r="A15" s="973" t="s">
        <v>3553</v>
      </c>
      <c r="B15" s="1174" t="s">
        <v>961</v>
      </c>
      <c r="C15" s="1176"/>
      <c r="D15" s="973"/>
    </row>
    <row r="16" spans="1:4" x14ac:dyDescent="0.2">
      <c r="A16" s="973" t="s">
        <v>3554</v>
      </c>
      <c r="B16" s="1174" t="s">
        <v>961</v>
      </c>
      <c r="C16" s="1176"/>
      <c r="D16" s="973"/>
    </row>
    <row r="17" spans="1:4" x14ac:dyDescent="0.2">
      <c r="A17" s="973" t="s">
        <v>3555</v>
      </c>
      <c r="B17" s="1174" t="s">
        <v>961</v>
      </c>
      <c r="C17" s="1176"/>
      <c r="D17" s="973"/>
    </row>
    <row r="18" spans="1:4" x14ac:dyDescent="0.2">
      <c r="A18" s="973" t="s">
        <v>3556</v>
      </c>
      <c r="B18" s="1174" t="s">
        <v>961</v>
      </c>
      <c r="C18" s="1176"/>
      <c r="D18" s="973"/>
    </row>
    <row r="19" spans="1:4" x14ac:dyDescent="0.2">
      <c r="A19" s="973" t="s">
        <v>3557</v>
      </c>
      <c r="B19" s="1174" t="s">
        <v>961</v>
      </c>
      <c r="C19" s="1176"/>
      <c r="D19" s="973"/>
    </row>
    <row r="20" spans="1:4" x14ac:dyDescent="0.2">
      <c r="A20" s="973" t="s">
        <v>3558</v>
      </c>
      <c r="B20" s="1174" t="s">
        <v>961</v>
      </c>
      <c r="C20" s="1176"/>
      <c r="D20" s="973"/>
    </row>
    <row r="21" spans="1:4" x14ac:dyDescent="0.2">
      <c r="A21" s="973" t="s">
        <v>3559</v>
      </c>
      <c r="B21" s="1174" t="s">
        <v>961</v>
      </c>
      <c r="C21" s="1176"/>
      <c r="D21" s="973"/>
    </row>
    <row r="22" spans="1:4" x14ac:dyDescent="0.2">
      <c r="A22" s="973" t="s">
        <v>3560</v>
      </c>
      <c r="B22" s="1174" t="s">
        <v>961</v>
      </c>
      <c r="C22" s="1176"/>
      <c r="D22" s="973"/>
    </row>
    <row r="23" spans="1:4" x14ac:dyDescent="0.2">
      <c r="A23" s="973" t="s">
        <v>3561</v>
      </c>
      <c r="B23" s="1174" t="s">
        <v>961</v>
      </c>
      <c r="C23" s="1176"/>
      <c r="D23" s="973"/>
    </row>
    <row r="24" spans="1:4" x14ac:dyDescent="0.2">
      <c r="A24" s="973" t="s">
        <v>3562</v>
      </c>
      <c r="B24" s="1174" t="s">
        <v>961</v>
      </c>
      <c r="C24" s="1176"/>
      <c r="D24" s="973"/>
    </row>
    <row r="25" spans="1:4" x14ac:dyDescent="0.2">
      <c r="A25" s="973" t="s">
        <v>73</v>
      </c>
      <c r="B25" s="1174" t="s">
        <v>961</v>
      </c>
      <c r="C25" s="1176"/>
      <c r="D25" s="973"/>
    </row>
    <row r="26" spans="1:4" x14ac:dyDescent="0.2">
      <c r="A26" s="973" t="s">
        <v>79</v>
      </c>
      <c r="B26" s="1174" t="s">
        <v>3563</v>
      </c>
      <c r="C26" s="1176">
        <v>1645.4</v>
      </c>
      <c r="D26" s="973">
        <v>1645.4</v>
      </c>
    </row>
    <row r="27" spans="1:4" x14ac:dyDescent="0.2">
      <c r="A27" s="973" t="s">
        <v>58</v>
      </c>
      <c r="B27" s="1174" t="s">
        <v>961</v>
      </c>
      <c r="C27" s="1176"/>
      <c r="D27" s="973"/>
    </row>
    <row r="28" spans="1:4" x14ac:dyDescent="0.2">
      <c r="A28" s="973" t="s">
        <v>61</v>
      </c>
      <c r="B28" s="1174" t="s">
        <v>961</v>
      </c>
      <c r="C28" s="1176"/>
      <c r="D28" s="973"/>
    </row>
    <row r="29" spans="1:4" x14ac:dyDescent="0.2">
      <c r="A29" s="973" t="s">
        <v>64</v>
      </c>
      <c r="B29" s="1174" t="s">
        <v>3564</v>
      </c>
      <c r="C29" s="1176">
        <v>2130.17</v>
      </c>
      <c r="D29" s="973">
        <v>6390.5</v>
      </c>
    </row>
    <row r="30" spans="1:4" x14ac:dyDescent="0.2">
      <c r="A30" s="973" t="s">
        <v>70</v>
      </c>
      <c r="B30" s="1174" t="s">
        <v>961</v>
      </c>
      <c r="C30" s="1176"/>
      <c r="D30" s="973"/>
    </row>
    <row r="31" spans="1:4" x14ac:dyDescent="0.2">
      <c r="A31" s="973" t="s">
        <v>72</v>
      </c>
      <c r="B31" s="1174" t="s">
        <v>961</v>
      </c>
      <c r="C31" s="1176"/>
      <c r="D31" s="973"/>
    </row>
    <row r="32" spans="1:4" x14ac:dyDescent="0.2">
      <c r="A32" s="973" t="s">
        <v>3565</v>
      </c>
      <c r="B32" s="1174" t="s">
        <v>3566</v>
      </c>
      <c r="C32" s="1176">
        <v>1395.75</v>
      </c>
      <c r="D32" s="973">
        <v>41872.5</v>
      </c>
    </row>
    <row r="33" spans="1:4" x14ac:dyDescent="0.2">
      <c r="A33" s="973" t="s">
        <v>77</v>
      </c>
      <c r="B33" s="1174" t="s">
        <v>961</v>
      </c>
      <c r="C33" s="1176"/>
      <c r="D33" s="973"/>
    </row>
    <row r="34" spans="1:4" x14ac:dyDescent="0.2">
      <c r="A34" s="973" t="s">
        <v>67</v>
      </c>
      <c r="B34" s="1174" t="s">
        <v>3567</v>
      </c>
      <c r="C34" s="1176">
        <v>2165</v>
      </c>
      <c r="D34" s="973">
        <v>4330</v>
      </c>
    </row>
    <row r="35" spans="1:4" x14ac:dyDescent="0.2">
      <c r="A35" s="973" t="s">
        <v>3568</v>
      </c>
      <c r="B35" s="1174" t="s">
        <v>961</v>
      </c>
      <c r="C35" s="1176"/>
      <c r="D35" s="973"/>
    </row>
    <row r="36" spans="1:4" x14ac:dyDescent="0.2">
      <c r="A36" s="973" t="s">
        <v>49</v>
      </c>
      <c r="B36" s="1174" t="s">
        <v>3569</v>
      </c>
      <c r="C36" s="1176">
        <v>54.01</v>
      </c>
      <c r="D36" s="973">
        <v>14961.76</v>
      </c>
    </row>
    <row r="37" spans="1:4" x14ac:dyDescent="0.2">
      <c r="A37" s="973" t="s">
        <v>52</v>
      </c>
      <c r="B37" s="1174" t="s">
        <v>961</v>
      </c>
      <c r="C37" s="1176"/>
      <c r="D37" s="973"/>
    </row>
    <row r="38" spans="1:4" x14ac:dyDescent="0.2">
      <c r="A38" s="973" t="s">
        <v>55</v>
      </c>
      <c r="B38" s="1174" t="s">
        <v>961</v>
      </c>
      <c r="C38" s="1176"/>
      <c r="D38" s="973"/>
    </row>
    <row r="39" spans="1:4" x14ac:dyDescent="0.2">
      <c r="A39" s="973" t="s">
        <v>26</v>
      </c>
      <c r="B39" s="1174" t="s">
        <v>3566</v>
      </c>
      <c r="C39" s="1176">
        <v>64.260000000000005</v>
      </c>
      <c r="D39" s="973">
        <v>1927.9</v>
      </c>
    </row>
    <row r="40" spans="1:4" x14ac:dyDescent="0.2">
      <c r="A40" s="973" t="s">
        <v>3570</v>
      </c>
      <c r="B40" s="1174" t="s">
        <v>961</v>
      </c>
      <c r="C40" s="1176"/>
      <c r="D40" s="973"/>
    </row>
    <row r="41" spans="1:4" x14ac:dyDescent="0.2">
      <c r="A41" s="973" t="s">
        <v>22</v>
      </c>
      <c r="B41" s="1174" t="s">
        <v>3571</v>
      </c>
      <c r="C41" s="1176">
        <v>69.28</v>
      </c>
      <c r="D41" s="973">
        <v>3117.6</v>
      </c>
    </row>
    <row r="42" spans="1:4" x14ac:dyDescent="0.2">
      <c r="A42" s="973" t="s">
        <v>24</v>
      </c>
      <c r="B42" s="1174" t="s">
        <v>3572</v>
      </c>
      <c r="C42" s="1176">
        <v>129.59</v>
      </c>
      <c r="D42" s="973">
        <v>1555.08</v>
      </c>
    </row>
    <row r="43" spans="1:4" x14ac:dyDescent="0.2">
      <c r="A43" s="973" t="s">
        <v>30</v>
      </c>
      <c r="B43" s="1174" t="s">
        <v>961</v>
      </c>
      <c r="C43" s="1176"/>
      <c r="D43" s="973"/>
    </row>
    <row r="44" spans="1:4" x14ac:dyDescent="0.2">
      <c r="A44" s="973" t="s">
        <v>40</v>
      </c>
      <c r="B44" s="1174" t="s">
        <v>3573</v>
      </c>
      <c r="C44" s="1176">
        <v>984.2</v>
      </c>
      <c r="D44" s="973">
        <v>3936.8</v>
      </c>
    </row>
    <row r="45" spans="1:4" x14ac:dyDescent="0.2">
      <c r="A45" s="973" t="s">
        <v>34</v>
      </c>
      <c r="B45" s="1174" t="s">
        <v>3574</v>
      </c>
      <c r="C45" s="1176">
        <v>80.569999999999993</v>
      </c>
      <c r="D45" s="973">
        <v>1047.42</v>
      </c>
    </row>
    <row r="46" spans="1:4" x14ac:dyDescent="0.2">
      <c r="A46" s="973" t="s">
        <v>3575</v>
      </c>
      <c r="B46" s="1175" t="s">
        <v>3576</v>
      </c>
      <c r="C46" s="1176"/>
      <c r="D46" s="973"/>
    </row>
    <row r="47" spans="1:4" x14ac:dyDescent="0.2">
      <c r="A47" s="973" t="s">
        <v>46</v>
      </c>
      <c r="B47" s="1174" t="s">
        <v>3577</v>
      </c>
      <c r="C47" s="1176">
        <v>35.06</v>
      </c>
      <c r="D47" s="973">
        <v>2945.06</v>
      </c>
    </row>
    <row r="48" spans="1:4" x14ac:dyDescent="0.2">
      <c r="A48" s="973" t="s">
        <v>3578</v>
      </c>
      <c r="B48" s="1174" t="s">
        <v>961</v>
      </c>
      <c r="C48" s="1176"/>
      <c r="D48" s="973"/>
    </row>
    <row r="49" spans="1:4" x14ac:dyDescent="0.2">
      <c r="A49" s="973" t="s">
        <v>28</v>
      </c>
      <c r="B49" s="1174" t="s">
        <v>3579</v>
      </c>
      <c r="C49" s="1176">
        <v>95.56</v>
      </c>
      <c r="D49" s="973">
        <v>3631.1</v>
      </c>
    </row>
    <row r="50" spans="1:4" x14ac:dyDescent="0.2">
      <c r="A50" s="973" t="s">
        <v>3580</v>
      </c>
      <c r="B50" s="1174" t="s">
        <v>961</v>
      </c>
      <c r="C50" s="1176"/>
      <c r="D50" s="973"/>
    </row>
    <row r="51" spans="1:4" x14ac:dyDescent="0.2">
      <c r="A51" s="973" t="s">
        <v>50</v>
      </c>
      <c r="B51" s="1174" t="s">
        <v>3563</v>
      </c>
      <c r="C51" s="1176">
        <v>76.819999999999993</v>
      </c>
      <c r="D51" s="973">
        <v>76.819999999999993</v>
      </c>
    </row>
    <row r="52" spans="1:4" x14ac:dyDescent="0.2">
      <c r="A52" s="973" t="s">
        <v>3581</v>
      </c>
      <c r="B52" s="1174" t="s">
        <v>961</v>
      </c>
      <c r="C52" s="1176"/>
      <c r="D52" s="973"/>
    </row>
    <row r="53" spans="1:4" x14ac:dyDescent="0.2">
      <c r="A53" s="973" t="s">
        <v>3582</v>
      </c>
      <c r="B53" s="1174" t="s">
        <v>961</v>
      </c>
      <c r="C53" s="1176"/>
      <c r="D53" s="973"/>
    </row>
    <row r="54" spans="1:4" x14ac:dyDescent="0.2">
      <c r="A54" s="973" t="s">
        <v>3583</v>
      </c>
      <c r="B54" s="1174" t="s">
        <v>961</v>
      </c>
      <c r="C54" s="1176"/>
      <c r="D54" s="973"/>
    </row>
    <row r="55" spans="1:4" x14ac:dyDescent="0.2">
      <c r="A55" s="973" t="s">
        <v>3584</v>
      </c>
      <c r="B55" s="1174" t="s">
        <v>3563</v>
      </c>
      <c r="C55" s="1176">
        <v>1207.22</v>
      </c>
      <c r="D55" s="973">
        <v>1207.22</v>
      </c>
    </row>
    <row r="56" spans="1:4" x14ac:dyDescent="0.2">
      <c r="A56" s="973" t="s">
        <v>3585</v>
      </c>
      <c r="B56" s="1174" t="s">
        <v>961</v>
      </c>
      <c r="C56" s="1176"/>
      <c r="D56" s="973"/>
    </row>
    <row r="57" spans="1:4" x14ac:dyDescent="0.2">
      <c r="A57" s="973" t="s">
        <v>1792</v>
      </c>
      <c r="B57" s="1174" t="s">
        <v>961</v>
      </c>
      <c r="C57" s="1176"/>
      <c r="D57" s="973"/>
    </row>
    <row r="58" spans="1:4" x14ac:dyDescent="0.2">
      <c r="A58" s="973" t="s">
        <v>3586</v>
      </c>
      <c r="B58" s="1174" t="s">
        <v>3564</v>
      </c>
      <c r="C58" s="1176">
        <v>675.71</v>
      </c>
      <c r="D58" s="973">
        <v>2027.14</v>
      </c>
    </row>
    <row r="59" spans="1:4" x14ac:dyDescent="0.2">
      <c r="A59" s="973" t="s">
        <v>3587</v>
      </c>
      <c r="B59" s="1174" t="s">
        <v>961</v>
      </c>
      <c r="C59" s="1176"/>
      <c r="D59" s="973"/>
    </row>
    <row r="60" spans="1:4" x14ac:dyDescent="0.2">
      <c r="A60" s="973" t="s">
        <v>3588</v>
      </c>
      <c r="B60" s="1174" t="s">
        <v>3564</v>
      </c>
      <c r="C60" s="1176">
        <v>392.03</v>
      </c>
      <c r="D60" s="973">
        <v>1176.0899999999999</v>
      </c>
    </row>
    <row r="61" spans="1:4" x14ac:dyDescent="0.2">
      <c r="A61" s="973" t="s">
        <v>1804</v>
      </c>
      <c r="B61" s="1174" t="s">
        <v>3567</v>
      </c>
      <c r="C61" s="1176">
        <v>648</v>
      </c>
      <c r="D61" s="973">
        <v>1296</v>
      </c>
    </row>
    <row r="62" spans="1:4" x14ac:dyDescent="0.2">
      <c r="A62" s="973" t="s">
        <v>3589</v>
      </c>
      <c r="B62" s="1174" t="s">
        <v>961</v>
      </c>
      <c r="C62" s="1176"/>
      <c r="D62" s="973"/>
    </row>
    <row r="63" spans="1:4" x14ac:dyDescent="0.2">
      <c r="A63" s="973" t="s">
        <v>3590</v>
      </c>
      <c r="B63" s="1174" t="s">
        <v>961</v>
      </c>
      <c r="C63" s="1176"/>
      <c r="D63" s="973"/>
    </row>
    <row r="64" spans="1:4" x14ac:dyDescent="0.2">
      <c r="A64" s="973" t="s">
        <v>3591</v>
      </c>
      <c r="B64" s="1174" t="s">
        <v>3563</v>
      </c>
      <c r="C64" s="1176">
        <v>315.95999999999998</v>
      </c>
      <c r="D64" s="973">
        <v>315.95999999999998</v>
      </c>
    </row>
    <row r="65" spans="1:4" x14ac:dyDescent="0.2">
      <c r="A65" s="973" t="s">
        <v>1864</v>
      </c>
      <c r="B65" s="1174" t="s">
        <v>3592</v>
      </c>
      <c r="C65" s="1176">
        <v>519.6</v>
      </c>
      <c r="D65" s="973">
        <v>2598</v>
      </c>
    </row>
    <row r="66" spans="1:4" x14ac:dyDescent="0.2">
      <c r="A66" s="973" t="s">
        <v>1866</v>
      </c>
      <c r="B66" s="1174" t="s">
        <v>961</v>
      </c>
      <c r="C66" s="1176"/>
      <c r="D66" s="973"/>
    </row>
    <row r="67" spans="1:4" x14ac:dyDescent="0.2">
      <c r="A67" s="973" t="s">
        <v>1868</v>
      </c>
      <c r="B67" s="1174" t="s">
        <v>3593</v>
      </c>
      <c r="C67" s="1176">
        <v>519.53</v>
      </c>
      <c r="D67" s="973">
        <v>12468.81</v>
      </c>
    </row>
    <row r="68" spans="1:4" x14ac:dyDescent="0.2">
      <c r="A68" s="973" t="s">
        <v>1808</v>
      </c>
      <c r="B68" s="1174" t="s">
        <v>3594</v>
      </c>
      <c r="C68" s="1176">
        <v>81.33</v>
      </c>
      <c r="D68" s="973">
        <v>5611.51</v>
      </c>
    </row>
    <row r="69" spans="1:4" x14ac:dyDescent="0.2">
      <c r="A69" s="973" t="s">
        <v>1781</v>
      </c>
      <c r="B69" s="1174" t="s">
        <v>3595</v>
      </c>
      <c r="C69" s="1176">
        <v>49.13</v>
      </c>
      <c r="D69" s="973">
        <v>1719.53</v>
      </c>
    </row>
    <row r="70" spans="1:4" x14ac:dyDescent="0.2">
      <c r="A70" s="973" t="s">
        <v>1783</v>
      </c>
      <c r="B70" s="1174" t="s">
        <v>3592</v>
      </c>
      <c r="C70" s="1176">
        <v>390.6</v>
      </c>
      <c r="D70" s="973">
        <v>1953</v>
      </c>
    </row>
    <row r="71" spans="1:4" x14ac:dyDescent="0.2">
      <c r="A71" s="973" t="s">
        <v>1785</v>
      </c>
      <c r="B71" s="1174" t="s">
        <v>961</v>
      </c>
      <c r="C71" s="1176"/>
      <c r="D71" s="973"/>
    </row>
    <row r="72" spans="1:4" x14ac:dyDescent="0.2">
      <c r="A72" s="973" t="s">
        <v>1789</v>
      </c>
      <c r="B72" s="1174" t="s">
        <v>3574</v>
      </c>
      <c r="C72" s="1176">
        <v>95.37</v>
      </c>
      <c r="D72" s="973">
        <v>1239.8599999999999</v>
      </c>
    </row>
    <row r="73" spans="1:4" x14ac:dyDescent="0.2">
      <c r="A73" s="973" t="s">
        <v>3596</v>
      </c>
      <c r="B73" s="1174" t="s">
        <v>961</v>
      </c>
      <c r="C73" s="1176"/>
      <c r="D73" s="973"/>
    </row>
    <row r="74" spans="1:4" x14ac:dyDescent="0.2">
      <c r="A74" s="973" t="s">
        <v>1800</v>
      </c>
      <c r="B74" s="1174" t="s">
        <v>961</v>
      </c>
      <c r="C74" s="1176"/>
      <c r="D74" s="973"/>
    </row>
    <row r="75" spans="1:4" x14ac:dyDescent="0.2">
      <c r="A75" s="973" t="s">
        <v>3597</v>
      </c>
      <c r="B75" s="1174" t="s">
        <v>3573</v>
      </c>
      <c r="C75" s="1176">
        <v>390.6</v>
      </c>
      <c r="D75" s="973">
        <v>1562.4</v>
      </c>
    </row>
    <row r="76" spans="1:4" x14ac:dyDescent="0.2">
      <c r="A76" s="973" t="s">
        <v>3598</v>
      </c>
      <c r="B76" s="1174" t="s">
        <v>961</v>
      </c>
      <c r="C76" s="1176"/>
      <c r="D76" s="973"/>
    </row>
    <row r="77" spans="1:4" x14ac:dyDescent="0.2">
      <c r="A77" s="973" t="s">
        <v>1810</v>
      </c>
      <c r="B77" s="1174" t="s">
        <v>3599</v>
      </c>
      <c r="C77" s="1176">
        <v>523.71</v>
      </c>
      <c r="D77" s="973">
        <v>54465.82</v>
      </c>
    </row>
    <row r="78" spans="1:4" x14ac:dyDescent="0.2">
      <c r="A78" s="973" t="s">
        <v>1813</v>
      </c>
      <c r="B78" s="1174" t="s">
        <v>3600</v>
      </c>
      <c r="C78" s="1176">
        <v>105.96</v>
      </c>
      <c r="D78" s="973">
        <v>1589.42</v>
      </c>
    </row>
    <row r="79" spans="1:4" x14ac:dyDescent="0.2">
      <c r="A79" s="973" t="s">
        <v>1817</v>
      </c>
      <c r="B79" s="1174" t="s">
        <v>3601</v>
      </c>
      <c r="C79" s="1176">
        <v>519.6</v>
      </c>
      <c r="D79" s="973">
        <v>21303.599999999999</v>
      </c>
    </row>
    <row r="80" spans="1:4" x14ac:dyDescent="0.2">
      <c r="A80" s="973" t="s">
        <v>1821</v>
      </c>
      <c r="B80" s="1174" t="s">
        <v>961</v>
      </c>
      <c r="C80" s="1176"/>
      <c r="D80" s="973"/>
    </row>
    <row r="81" spans="1:4" x14ac:dyDescent="0.2">
      <c r="A81" s="973" t="s">
        <v>3602</v>
      </c>
      <c r="B81" s="1174" t="s">
        <v>961</v>
      </c>
      <c r="C81" s="1176"/>
      <c r="D81" s="973"/>
    </row>
    <row r="82" spans="1:4" x14ac:dyDescent="0.2">
      <c r="A82" s="973" t="s">
        <v>3603</v>
      </c>
      <c r="B82" s="1174" t="s">
        <v>3567</v>
      </c>
      <c r="C82" s="1176">
        <v>67.56</v>
      </c>
      <c r="D82" s="973">
        <v>135.12</v>
      </c>
    </row>
    <row r="83" spans="1:4" x14ac:dyDescent="0.2">
      <c r="A83" s="973" t="s">
        <v>1815</v>
      </c>
      <c r="B83" s="1174" t="s">
        <v>3604</v>
      </c>
      <c r="C83" s="1176">
        <v>183.46</v>
      </c>
      <c r="D83" s="973">
        <v>2935.29</v>
      </c>
    </row>
    <row r="84" spans="1:4" x14ac:dyDescent="0.2">
      <c r="A84" s="973" t="s">
        <v>1824</v>
      </c>
      <c r="B84" s="1174" t="s">
        <v>3567</v>
      </c>
      <c r="C84" s="1176">
        <v>738.5</v>
      </c>
      <c r="D84" s="973">
        <v>1477</v>
      </c>
    </row>
    <row r="85" spans="1:4" x14ac:dyDescent="0.2">
      <c r="A85" s="973" t="s">
        <v>1827</v>
      </c>
      <c r="B85" s="1174" t="s">
        <v>961</v>
      </c>
      <c r="C85" s="1176"/>
      <c r="D85" s="973"/>
    </row>
    <row r="86" spans="1:4" x14ac:dyDescent="0.2">
      <c r="A86" s="973" t="s">
        <v>1833</v>
      </c>
      <c r="B86" s="1174" t="s">
        <v>3564</v>
      </c>
      <c r="C86" s="1176">
        <v>519.6</v>
      </c>
      <c r="D86" s="973">
        <v>1558.8</v>
      </c>
    </row>
    <row r="87" spans="1:4" x14ac:dyDescent="0.2">
      <c r="A87" s="973" t="s">
        <v>1838</v>
      </c>
      <c r="B87" s="1174" t="s">
        <v>3605</v>
      </c>
      <c r="C87" s="1176">
        <v>394.84</v>
      </c>
      <c r="D87" s="973">
        <v>33956.629999999997</v>
      </c>
    </row>
    <row r="88" spans="1:4" x14ac:dyDescent="0.2">
      <c r="A88" s="973" t="s">
        <v>3606</v>
      </c>
      <c r="B88" s="1174" t="s">
        <v>3563</v>
      </c>
      <c r="C88" s="1176">
        <v>647.4</v>
      </c>
      <c r="D88" s="973">
        <v>647.4</v>
      </c>
    </row>
    <row r="89" spans="1:4" x14ac:dyDescent="0.2">
      <c r="A89" s="973" t="s">
        <v>1840</v>
      </c>
      <c r="B89" s="1174" t="s">
        <v>3607</v>
      </c>
      <c r="C89" s="1176">
        <v>520.12</v>
      </c>
      <c r="D89" s="973">
        <v>16123.64</v>
      </c>
    </row>
    <row r="90" spans="1:4" x14ac:dyDescent="0.2">
      <c r="A90" s="973" t="s">
        <v>3608</v>
      </c>
      <c r="B90" s="1174" t="s">
        <v>961</v>
      </c>
      <c r="C90" s="1176"/>
      <c r="D90" s="973"/>
    </row>
    <row r="91" spans="1:4" x14ac:dyDescent="0.2">
      <c r="A91" s="973" t="s">
        <v>1842</v>
      </c>
      <c r="B91" s="1174" t="s">
        <v>3609</v>
      </c>
      <c r="C91" s="1176">
        <v>665.44</v>
      </c>
      <c r="D91" s="973">
        <v>11312.54</v>
      </c>
    </row>
    <row r="92" spans="1:4" x14ac:dyDescent="0.2">
      <c r="A92" s="973" t="s">
        <v>3610</v>
      </c>
      <c r="B92" s="1174" t="s">
        <v>3563</v>
      </c>
      <c r="C92" s="1176">
        <v>472.43</v>
      </c>
      <c r="D92" s="973">
        <v>472.43</v>
      </c>
    </row>
    <row r="93" spans="1:4" x14ac:dyDescent="0.2">
      <c r="A93" s="973" t="s">
        <v>3611</v>
      </c>
      <c r="B93" s="1174" t="s">
        <v>961</v>
      </c>
      <c r="C93" s="1176"/>
      <c r="D93" s="973"/>
    </row>
    <row r="94" spans="1:4" x14ac:dyDescent="0.2">
      <c r="A94" s="973" t="s">
        <v>3612</v>
      </c>
      <c r="B94" s="1174" t="s">
        <v>3613</v>
      </c>
      <c r="C94" s="1176">
        <v>161.09</v>
      </c>
      <c r="D94" s="973">
        <v>7571.46</v>
      </c>
    </row>
    <row r="95" spans="1:4" x14ac:dyDescent="0.2">
      <c r="A95" s="973" t="s">
        <v>1796</v>
      </c>
      <c r="B95" s="1174" t="s">
        <v>961</v>
      </c>
      <c r="C95" s="1176"/>
      <c r="D95" s="973"/>
    </row>
    <row r="96" spans="1:4" x14ac:dyDescent="0.2">
      <c r="A96" s="973" t="s">
        <v>3614</v>
      </c>
      <c r="B96" s="1174" t="s">
        <v>3615</v>
      </c>
      <c r="C96" s="1176">
        <v>280.60000000000002</v>
      </c>
      <c r="D96" s="973">
        <v>3928.4</v>
      </c>
    </row>
    <row r="97" spans="1:4" x14ac:dyDescent="0.2">
      <c r="A97" s="973" t="s">
        <v>3616</v>
      </c>
      <c r="B97" s="1174" t="s">
        <v>961</v>
      </c>
      <c r="C97" s="1176"/>
      <c r="D97" s="973"/>
    </row>
    <row r="98" spans="1:4" x14ac:dyDescent="0.2">
      <c r="A98" s="973" t="s">
        <v>3617</v>
      </c>
      <c r="B98" s="1174" t="s">
        <v>961</v>
      </c>
      <c r="C98" s="1176"/>
      <c r="D98" s="973"/>
    </row>
    <row r="99" spans="1:4" x14ac:dyDescent="0.2">
      <c r="A99" s="973" t="s">
        <v>3618</v>
      </c>
      <c r="B99" s="1174" t="s">
        <v>3619</v>
      </c>
      <c r="C99" s="1176">
        <v>82.5</v>
      </c>
      <c r="D99" s="973">
        <v>4125</v>
      </c>
    </row>
    <row r="100" spans="1:4" x14ac:dyDescent="0.2">
      <c r="A100" s="973" t="s">
        <v>3620</v>
      </c>
      <c r="B100" s="1174" t="s">
        <v>3621</v>
      </c>
      <c r="C100" s="1176">
        <v>37.5</v>
      </c>
      <c r="D100" s="973">
        <v>337.5</v>
      </c>
    </row>
    <row r="101" spans="1:4" x14ac:dyDescent="0.2">
      <c r="A101" s="973" t="s">
        <v>2327</v>
      </c>
      <c r="B101" s="1174" t="s">
        <v>1292</v>
      </c>
      <c r="C101" s="1176"/>
      <c r="D101" s="973"/>
    </row>
    <row r="102" spans="1:4" x14ac:dyDescent="0.2">
      <c r="A102" s="973" t="s">
        <v>3622</v>
      </c>
      <c r="B102" s="1174" t="s">
        <v>3623</v>
      </c>
      <c r="C102" s="1176">
        <v>4.33</v>
      </c>
      <c r="D102" s="973">
        <v>14722</v>
      </c>
    </row>
    <row r="103" spans="1:4" x14ac:dyDescent="0.2">
      <c r="A103" s="973" t="s">
        <v>3624</v>
      </c>
      <c r="B103" s="1174" t="s">
        <v>3563</v>
      </c>
      <c r="C103" s="1176">
        <v>43.49</v>
      </c>
      <c r="D103" s="973">
        <v>43.49</v>
      </c>
    </row>
    <row r="104" spans="1:4" x14ac:dyDescent="0.2">
      <c r="A104" s="973" t="s">
        <v>3625</v>
      </c>
      <c r="B104" s="1174" t="s">
        <v>961</v>
      </c>
      <c r="C104" s="1176"/>
      <c r="D104" s="973"/>
    </row>
    <row r="105" spans="1:4" x14ac:dyDescent="0.2">
      <c r="A105" s="973" t="s">
        <v>3346</v>
      </c>
      <c r="B105" s="1174" t="s">
        <v>3563</v>
      </c>
      <c r="C105" s="1176">
        <v>69.37</v>
      </c>
      <c r="D105" s="973">
        <v>69.37</v>
      </c>
    </row>
    <row r="106" spans="1:4" x14ac:dyDescent="0.2">
      <c r="A106" s="973" t="s">
        <v>3626</v>
      </c>
      <c r="B106" s="1174" t="s">
        <v>1294</v>
      </c>
      <c r="C106" s="1176">
        <v>67.680000000000007</v>
      </c>
      <c r="D106" s="973">
        <v>6768</v>
      </c>
    </row>
    <row r="107" spans="1:4" x14ac:dyDescent="0.2">
      <c r="A107" s="973" t="s">
        <v>3627</v>
      </c>
      <c r="B107" s="1174" t="s">
        <v>961</v>
      </c>
      <c r="C107" s="1176"/>
      <c r="D107" s="973"/>
    </row>
    <row r="108" spans="1:4" x14ac:dyDescent="0.2">
      <c r="A108" s="973" t="s">
        <v>3628</v>
      </c>
      <c r="B108" s="1174" t="s">
        <v>3629</v>
      </c>
      <c r="C108" s="1176">
        <v>6</v>
      </c>
      <c r="D108" s="973">
        <v>234</v>
      </c>
    </row>
    <row r="109" spans="1:4" x14ac:dyDescent="0.2">
      <c r="A109" s="973" t="s">
        <v>3630</v>
      </c>
      <c r="B109" s="1174" t="s">
        <v>3564</v>
      </c>
      <c r="C109" s="1176">
        <v>60.01</v>
      </c>
      <c r="D109" s="973">
        <v>180.02</v>
      </c>
    </row>
    <row r="110" spans="1:4" x14ac:dyDescent="0.2">
      <c r="A110" s="973" t="s">
        <v>3631</v>
      </c>
      <c r="B110" s="1174" t="s">
        <v>3632</v>
      </c>
      <c r="C110" s="1176">
        <v>26.72</v>
      </c>
      <c r="D110" s="973">
        <v>694.67</v>
      </c>
    </row>
    <row r="111" spans="1:4" x14ac:dyDescent="0.2">
      <c r="A111" s="973" t="s">
        <v>3633</v>
      </c>
      <c r="B111" s="1174" t="s">
        <v>961</v>
      </c>
      <c r="C111" s="1176"/>
      <c r="D111" s="973"/>
    </row>
    <row r="112" spans="1:4" x14ac:dyDescent="0.2">
      <c r="A112" s="973" t="s">
        <v>3634</v>
      </c>
      <c r="B112" s="1174" t="s">
        <v>961</v>
      </c>
      <c r="C112" s="1176"/>
      <c r="D112" s="973"/>
    </row>
    <row r="113" spans="1:4" x14ac:dyDescent="0.2">
      <c r="A113" s="973" t="s">
        <v>927</v>
      </c>
      <c r="B113" s="1174" t="s">
        <v>3635</v>
      </c>
      <c r="C113" s="1176">
        <v>24.34</v>
      </c>
      <c r="D113" s="973">
        <v>4185.67</v>
      </c>
    </row>
    <row r="114" spans="1:4" x14ac:dyDescent="0.2">
      <c r="A114" s="973" t="s">
        <v>925</v>
      </c>
      <c r="B114" s="1174" t="s">
        <v>3636</v>
      </c>
      <c r="C114" s="1176">
        <v>19.07</v>
      </c>
      <c r="D114" s="973">
        <v>2612.19</v>
      </c>
    </row>
    <row r="115" spans="1:4" x14ac:dyDescent="0.2">
      <c r="A115" s="973" t="s">
        <v>3637</v>
      </c>
      <c r="B115" s="1174" t="s">
        <v>961</v>
      </c>
      <c r="C115" s="1176"/>
      <c r="D115" s="973"/>
    </row>
    <row r="116" spans="1:4" x14ac:dyDescent="0.2">
      <c r="A116" s="973" t="s">
        <v>3638</v>
      </c>
      <c r="B116" s="1174" t="s">
        <v>961</v>
      </c>
      <c r="C116" s="1176"/>
      <c r="D116" s="973"/>
    </row>
    <row r="117" spans="1:4" x14ac:dyDescent="0.2">
      <c r="A117" s="973" t="s">
        <v>3639</v>
      </c>
      <c r="B117" s="1174" t="s">
        <v>3640</v>
      </c>
      <c r="C117" s="1176">
        <v>40.020000000000003</v>
      </c>
      <c r="D117" s="973">
        <v>2281.38</v>
      </c>
    </row>
    <row r="118" spans="1:4" x14ac:dyDescent="0.2">
      <c r="A118" s="973" t="s">
        <v>3641</v>
      </c>
      <c r="B118" s="1174" t="s">
        <v>961</v>
      </c>
      <c r="C118" s="1176"/>
      <c r="D118" s="973"/>
    </row>
    <row r="119" spans="1:4" x14ac:dyDescent="0.2">
      <c r="A119" s="973" t="s">
        <v>3642</v>
      </c>
      <c r="B119" s="1174" t="s">
        <v>961</v>
      </c>
      <c r="C119" s="1176"/>
      <c r="D119" s="973"/>
    </row>
    <row r="120" spans="1:4" x14ac:dyDescent="0.2">
      <c r="A120" s="973" t="s">
        <v>3643</v>
      </c>
      <c r="B120" s="1174" t="s">
        <v>3573</v>
      </c>
      <c r="C120" s="1176">
        <v>40</v>
      </c>
      <c r="D120" s="973">
        <v>160</v>
      </c>
    </row>
    <row r="121" spans="1:4" x14ac:dyDescent="0.2">
      <c r="A121" s="973" t="s">
        <v>3644</v>
      </c>
      <c r="B121" s="1174" t="s">
        <v>3645</v>
      </c>
      <c r="C121" s="1176">
        <v>1.73</v>
      </c>
      <c r="D121" s="973">
        <v>5536</v>
      </c>
    </row>
    <row r="122" spans="1:4" x14ac:dyDescent="0.2">
      <c r="A122" s="973" t="s">
        <v>3646</v>
      </c>
      <c r="B122" s="1174" t="s">
        <v>961</v>
      </c>
      <c r="C122" s="1176"/>
      <c r="D122" s="973"/>
    </row>
    <row r="123" spans="1:4" x14ac:dyDescent="0.2">
      <c r="A123" s="973" t="s">
        <v>3647</v>
      </c>
      <c r="B123" s="1174" t="s">
        <v>961</v>
      </c>
      <c r="C123" s="1176"/>
      <c r="D123" s="973"/>
    </row>
    <row r="124" spans="1:4" x14ac:dyDescent="0.2">
      <c r="A124" s="973" t="s">
        <v>3648</v>
      </c>
      <c r="B124" s="1174" t="s">
        <v>961</v>
      </c>
      <c r="C124" s="1176"/>
      <c r="D124" s="973"/>
    </row>
    <row r="125" spans="1:4" x14ac:dyDescent="0.2">
      <c r="A125" s="973" t="s">
        <v>3649</v>
      </c>
      <c r="B125" s="1174" t="s">
        <v>961</v>
      </c>
      <c r="C125" s="1176"/>
      <c r="D125" s="973"/>
    </row>
    <row r="126" spans="1:4" x14ac:dyDescent="0.2">
      <c r="A126" s="973" t="s">
        <v>3650</v>
      </c>
      <c r="B126" s="1174" t="s">
        <v>961</v>
      </c>
      <c r="C126" s="1176"/>
      <c r="D126" s="973"/>
    </row>
    <row r="127" spans="1:4" x14ac:dyDescent="0.2">
      <c r="A127" s="973" t="s">
        <v>3651</v>
      </c>
      <c r="B127" s="1174" t="s">
        <v>3563</v>
      </c>
      <c r="C127" s="1176">
        <v>250</v>
      </c>
      <c r="D127" s="973">
        <v>250</v>
      </c>
    </row>
    <row r="128" spans="1:4" x14ac:dyDescent="0.2">
      <c r="A128" s="973" t="s">
        <v>3652</v>
      </c>
      <c r="B128" s="1174" t="s">
        <v>961</v>
      </c>
      <c r="C128" s="1176"/>
      <c r="D128" s="973"/>
    </row>
    <row r="129" spans="1:4" x14ac:dyDescent="0.2">
      <c r="A129" s="973" t="s">
        <v>3653</v>
      </c>
      <c r="B129" s="1174" t="s">
        <v>961</v>
      </c>
      <c r="C129" s="1176"/>
      <c r="D129" s="973"/>
    </row>
    <row r="130" spans="1:4" x14ac:dyDescent="0.2">
      <c r="A130" s="973" t="s">
        <v>3654</v>
      </c>
      <c r="B130" s="1174" t="s">
        <v>961</v>
      </c>
      <c r="C130" s="1176"/>
      <c r="D130" s="973"/>
    </row>
    <row r="131" spans="1:4" x14ac:dyDescent="0.2">
      <c r="A131" s="973" t="s">
        <v>3655</v>
      </c>
      <c r="B131" s="1174" t="s">
        <v>3572</v>
      </c>
      <c r="C131" s="1176">
        <v>149.18</v>
      </c>
      <c r="D131" s="973">
        <v>1790.15</v>
      </c>
    </row>
    <row r="132" spans="1:4" x14ac:dyDescent="0.2">
      <c r="A132" s="973" t="s">
        <v>3656</v>
      </c>
      <c r="B132" s="1174" t="s">
        <v>3657</v>
      </c>
      <c r="C132" s="1176">
        <v>280.45999999999998</v>
      </c>
      <c r="D132" s="973">
        <v>2243.6999999999998</v>
      </c>
    </row>
    <row r="133" spans="1:4" x14ac:dyDescent="0.2">
      <c r="A133" s="973" t="s">
        <v>3658</v>
      </c>
      <c r="B133" s="1174" t="s">
        <v>3573</v>
      </c>
      <c r="C133" s="1176">
        <v>5124.0600000000004</v>
      </c>
      <c r="D133" s="973">
        <v>20496.240000000002</v>
      </c>
    </row>
    <row r="134" spans="1:4" x14ac:dyDescent="0.2">
      <c r="A134" s="973" t="s">
        <v>3659</v>
      </c>
      <c r="B134" s="1174" t="s">
        <v>3567</v>
      </c>
      <c r="C134" s="1176">
        <v>271.73</v>
      </c>
      <c r="D134" s="973">
        <v>543.45000000000005</v>
      </c>
    </row>
    <row r="135" spans="1:4" x14ac:dyDescent="0.2">
      <c r="A135" s="973" t="s">
        <v>3660</v>
      </c>
      <c r="B135" s="1174" t="s">
        <v>961</v>
      </c>
      <c r="C135" s="1176"/>
      <c r="D135" s="973"/>
    </row>
    <row r="136" spans="1:4" x14ac:dyDescent="0.2">
      <c r="A136" s="973" t="s">
        <v>3661</v>
      </c>
      <c r="B136" s="1174" t="s">
        <v>961</v>
      </c>
      <c r="C136" s="1176"/>
      <c r="D136" s="973"/>
    </row>
    <row r="137" spans="1:4" x14ac:dyDescent="0.2">
      <c r="A137" s="973" t="s">
        <v>3662</v>
      </c>
      <c r="B137" s="1174" t="s">
        <v>3563</v>
      </c>
      <c r="C137" s="1176">
        <v>166.03</v>
      </c>
      <c r="D137" s="973">
        <v>166.03</v>
      </c>
    </row>
    <row r="138" spans="1:4" x14ac:dyDescent="0.2">
      <c r="A138" s="973" t="s">
        <v>3663</v>
      </c>
      <c r="B138" s="1174" t="s">
        <v>961</v>
      </c>
      <c r="C138" s="1176"/>
      <c r="D138" s="973"/>
    </row>
    <row r="139" spans="1:4" x14ac:dyDescent="0.2">
      <c r="A139" s="973" t="s">
        <v>3664</v>
      </c>
      <c r="B139" s="1174" t="s">
        <v>3567</v>
      </c>
      <c r="C139" s="1176">
        <v>465.9</v>
      </c>
      <c r="D139" s="973">
        <v>931.8</v>
      </c>
    </row>
    <row r="140" spans="1:4" x14ac:dyDescent="0.2">
      <c r="A140" s="973" t="s">
        <v>3665</v>
      </c>
      <c r="B140" s="1174" t="s">
        <v>3567</v>
      </c>
      <c r="C140" s="1176">
        <v>1156</v>
      </c>
      <c r="D140" s="973">
        <v>2312</v>
      </c>
    </row>
    <row r="141" spans="1:4" x14ac:dyDescent="0.2">
      <c r="A141" s="973" t="s">
        <v>3666</v>
      </c>
      <c r="B141" s="1174" t="s">
        <v>961</v>
      </c>
      <c r="C141" s="1176"/>
      <c r="D141" s="973"/>
    </row>
    <row r="142" spans="1:4" x14ac:dyDescent="0.2">
      <c r="A142" s="973" t="s">
        <v>3667</v>
      </c>
      <c r="B142" s="1174" t="s">
        <v>3564</v>
      </c>
      <c r="C142" s="1176">
        <v>733.83</v>
      </c>
      <c r="D142" s="973">
        <v>2201.5</v>
      </c>
    </row>
    <row r="143" spans="1:4" x14ac:dyDescent="0.2">
      <c r="A143" s="973" t="s">
        <v>3668</v>
      </c>
      <c r="B143" s="1174" t="s">
        <v>3600</v>
      </c>
      <c r="C143" s="1176">
        <v>213.23</v>
      </c>
      <c r="D143" s="973">
        <v>3198.48</v>
      </c>
    </row>
    <row r="144" spans="1:4" x14ac:dyDescent="0.2">
      <c r="A144" s="973" t="s">
        <v>3669</v>
      </c>
      <c r="B144" s="1174" t="s">
        <v>961</v>
      </c>
      <c r="C144" s="1176"/>
      <c r="D144" s="973"/>
    </row>
    <row r="145" spans="1:4" x14ac:dyDescent="0.2">
      <c r="A145" s="973" t="s">
        <v>3670</v>
      </c>
      <c r="B145" s="1174" t="s">
        <v>961</v>
      </c>
      <c r="C145" s="1176"/>
      <c r="D145" s="973"/>
    </row>
    <row r="146" spans="1:4" x14ac:dyDescent="0.2">
      <c r="A146" s="973" t="s">
        <v>3671</v>
      </c>
      <c r="B146" s="1174" t="s">
        <v>961</v>
      </c>
      <c r="C146" s="1176"/>
      <c r="D146" s="973"/>
    </row>
    <row r="147" spans="1:4" x14ac:dyDescent="0.2">
      <c r="A147" s="973" t="s">
        <v>3672</v>
      </c>
      <c r="B147" s="1174" t="s">
        <v>3673</v>
      </c>
      <c r="C147" s="1176">
        <v>4</v>
      </c>
      <c r="D147" s="973">
        <v>680</v>
      </c>
    </row>
    <row r="148" spans="1:4" x14ac:dyDescent="0.2">
      <c r="A148" s="973" t="s">
        <v>3674</v>
      </c>
      <c r="B148" s="1174" t="s">
        <v>3675</v>
      </c>
      <c r="C148" s="1176">
        <v>4</v>
      </c>
      <c r="D148" s="973">
        <v>4764</v>
      </c>
    </row>
    <row r="149" spans="1:4" x14ac:dyDescent="0.2">
      <c r="A149" s="973" t="s">
        <v>3676</v>
      </c>
      <c r="B149" s="1174" t="s">
        <v>1305</v>
      </c>
      <c r="C149" s="1176">
        <v>3.75</v>
      </c>
      <c r="D149" s="973">
        <v>3750</v>
      </c>
    </row>
    <row r="150" spans="1:4" x14ac:dyDescent="0.2">
      <c r="A150" s="973" t="s">
        <v>3677</v>
      </c>
      <c r="B150" s="1174" t="s">
        <v>3678</v>
      </c>
      <c r="C150" s="1176">
        <v>3.5</v>
      </c>
      <c r="D150" s="973">
        <v>1281</v>
      </c>
    </row>
    <row r="151" spans="1:4" x14ac:dyDescent="0.2">
      <c r="A151" s="973" t="s">
        <v>3679</v>
      </c>
      <c r="B151" s="1174" t="s">
        <v>3680</v>
      </c>
      <c r="C151" s="1176">
        <v>3.95</v>
      </c>
      <c r="D151" s="973">
        <v>3902.6</v>
      </c>
    </row>
    <row r="152" spans="1:4" x14ac:dyDescent="0.2">
      <c r="A152" s="973" t="s">
        <v>3681</v>
      </c>
      <c r="B152" s="1174" t="s">
        <v>961</v>
      </c>
      <c r="C152" s="1176"/>
      <c r="D152" s="973"/>
    </row>
    <row r="153" spans="1:4" x14ac:dyDescent="0.2">
      <c r="A153" s="973" t="s">
        <v>3682</v>
      </c>
      <c r="B153" s="1174" t="s">
        <v>3683</v>
      </c>
      <c r="C153" s="1176">
        <v>6.65</v>
      </c>
      <c r="D153" s="973">
        <v>904.4</v>
      </c>
    </row>
    <row r="154" spans="1:4" x14ac:dyDescent="0.2">
      <c r="A154" s="973" t="s">
        <v>3684</v>
      </c>
      <c r="B154" s="1174" t="s">
        <v>3685</v>
      </c>
      <c r="C154" s="1176">
        <v>4.54</v>
      </c>
      <c r="D154" s="973">
        <v>821.74</v>
      </c>
    </row>
    <row r="155" spans="1:4" x14ac:dyDescent="0.2">
      <c r="A155" s="973" t="s">
        <v>3686</v>
      </c>
      <c r="B155" s="1174" t="s">
        <v>3687</v>
      </c>
      <c r="C155" s="1176">
        <v>430.71</v>
      </c>
      <c r="D155" s="973">
        <v>3014.94</v>
      </c>
    </row>
    <row r="156" spans="1:4" x14ac:dyDescent="0.2">
      <c r="A156" s="973" t="s">
        <v>3688</v>
      </c>
      <c r="B156" s="1174" t="s">
        <v>961</v>
      </c>
      <c r="C156" s="1176"/>
      <c r="D156" s="973"/>
    </row>
    <row r="157" spans="1:4" x14ac:dyDescent="0.2">
      <c r="A157" s="973" t="s">
        <v>3689</v>
      </c>
      <c r="B157" s="1174" t="s">
        <v>3657</v>
      </c>
      <c r="C157" s="1176">
        <v>4355.5</v>
      </c>
      <c r="D157" s="973">
        <v>34844</v>
      </c>
    </row>
    <row r="158" spans="1:4" x14ac:dyDescent="0.2">
      <c r="A158" s="973" t="s">
        <v>3690</v>
      </c>
      <c r="B158" s="1174" t="s">
        <v>3567</v>
      </c>
      <c r="C158" s="1176">
        <v>3013.09</v>
      </c>
      <c r="D158" s="973">
        <v>6026.17</v>
      </c>
    </row>
    <row r="159" spans="1:4" x14ac:dyDescent="0.2">
      <c r="A159" s="973" t="s">
        <v>3691</v>
      </c>
      <c r="B159" s="1174" t="s">
        <v>961</v>
      </c>
      <c r="C159" s="1176"/>
      <c r="D159" s="973"/>
    </row>
    <row r="160" spans="1:4" x14ac:dyDescent="0.2">
      <c r="A160" s="973" t="s">
        <v>3692</v>
      </c>
      <c r="B160" s="1174" t="s">
        <v>3573</v>
      </c>
      <c r="C160" s="1176">
        <v>966.81</v>
      </c>
      <c r="D160" s="973">
        <v>3867.24</v>
      </c>
    </row>
    <row r="161" spans="1:4" x14ac:dyDescent="0.2">
      <c r="A161" s="973" t="s">
        <v>3693</v>
      </c>
      <c r="B161" s="1174" t="s">
        <v>1292</v>
      </c>
      <c r="C161" s="1176">
        <v>286.8</v>
      </c>
      <c r="D161" s="973">
        <v>2867.98</v>
      </c>
    </row>
    <row r="162" spans="1:4" x14ac:dyDescent="0.2">
      <c r="A162" s="973" t="s">
        <v>3694</v>
      </c>
      <c r="B162" s="1174" t="s">
        <v>3695</v>
      </c>
      <c r="C162" s="1176">
        <v>16.920000000000002</v>
      </c>
      <c r="D162" s="973">
        <v>5076</v>
      </c>
    </row>
    <row r="163" spans="1:4" x14ac:dyDescent="0.2">
      <c r="A163" s="973" t="s">
        <v>3696</v>
      </c>
      <c r="B163" s="1174" t="s">
        <v>961</v>
      </c>
      <c r="C163" s="1176"/>
      <c r="D163" s="973"/>
    </row>
    <row r="164" spans="1:4" x14ac:dyDescent="0.2">
      <c r="A164" s="973" t="s">
        <v>3697</v>
      </c>
      <c r="B164" s="1174" t="s">
        <v>961</v>
      </c>
      <c r="C164" s="1176"/>
      <c r="D164" s="973"/>
    </row>
    <row r="165" spans="1:4" x14ac:dyDescent="0.2">
      <c r="A165" s="973" t="s">
        <v>3698</v>
      </c>
      <c r="B165" s="1174" t="s">
        <v>3699</v>
      </c>
      <c r="C165" s="1176">
        <v>15.38</v>
      </c>
      <c r="D165" s="973">
        <v>13706.48</v>
      </c>
    </row>
    <row r="166" spans="1:4" x14ac:dyDescent="0.2">
      <c r="A166" s="973" t="s">
        <v>3700</v>
      </c>
      <c r="B166" s="1174" t="s">
        <v>3701</v>
      </c>
      <c r="C166" s="1176">
        <v>15.32</v>
      </c>
      <c r="D166" s="973">
        <v>1041.45</v>
      </c>
    </row>
    <row r="167" spans="1:4" x14ac:dyDescent="0.2">
      <c r="A167" s="973" t="s">
        <v>1190</v>
      </c>
      <c r="B167" s="1174" t="s">
        <v>3579</v>
      </c>
      <c r="C167" s="1176">
        <v>562.9</v>
      </c>
      <c r="D167" s="973">
        <v>21390.2</v>
      </c>
    </row>
    <row r="168" spans="1:4" x14ac:dyDescent="0.2">
      <c r="A168" s="973" t="s">
        <v>3702</v>
      </c>
      <c r="B168" s="1174" t="s">
        <v>3703</v>
      </c>
      <c r="C168" s="1176">
        <v>18</v>
      </c>
      <c r="D168" s="973">
        <v>1692</v>
      </c>
    </row>
    <row r="169" spans="1:4" x14ac:dyDescent="0.2">
      <c r="A169" s="973" t="s">
        <v>3704</v>
      </c>
      <c r="B169" s="1174" t="s">
        <v>961</v>
      </c>
      <c r="C169" s="1176"/>
      <c r="D169" s="973"/>
    </row>
    <row r="170" spans="1:4" x14ac:dyDescent="0.2">
      <c r="A170" s="973" t="s">
        <v>3705</v>
      </c>
      <c r="B170" s="1174" t="s">
        <v>961</v>
      </c>
      <c r="C170" s="1176"/>
      <c r="D170" s="973"/>
    </row>
    <row r="171" spans="1:4" x14ac:dyDescent="0.2">
      <c r="A171" s="973" t="s">
        <v>3706</v>
      </c>
      <c r="B171" s="1174" t="s">
        <v>961</v>
      </c>
      <c r="C171" s="1176"/>
      <c r="D171" s="973"/>
    </row>
    <row r="172" spans="1:4" x14ac:dyDescent="0.2">
      <c r="A172" s="973" t="s">
        <v>3707</v>
      </c>
      <c r="B172" s="1174" t="s">
        <v>961</v>
      </c>
      <c r="C172" s="1176"/>
      <c r="D172" s="973"/>
    </row>
    <row r="173" spans="1:4" x14ac:dyDescent="0.2">
      <c r="A173" s="973" t="s">
        <v>3708</v>
      </c>
      <c r="B173" s="1174" t="s">
        <v>961</v>
      </c>
      <c r="C173" s="1176"/>
      <c r="D173" s="973"/>
    </row>
    <row r="174" spans="1:4" x14ac:dyDescent="0.2">
      <c r="A174" s="973" t="s">
        <v>3709</v>
      </c>
      <c r="B174" s="1174" t="s">
        <v>961</v>
      </c>
      <c r="C174" s="1176"/>
      <c r="D174" s="973"/>
    </row>
    <row r="175" spans="1:4" x14ac:dyDescent="0.2">
      <c r="A175" s="973" t="s">
        <v>3710</v>
      </c>
      <c r="B175" s="1174" t="s">
        <v>961</v>
      </c>
      <c r="C175" s="1176"/>
      <c r="D175" s="973"/>
    </row>
    <row r="176" spans="1:4" x14ac:dyDescent="0.2">
      <c r="A176" s="973" t="s">
        <v>3711</v>
      </c>
      <c r="B176" s="1174" t="s">
        <v>961</v>
      </c>
      <c r="C176" s="1176"/>
      <c r="D176" s="973"/>
    </row>
    <row r="177" spans="1:4" x14ac:dyDescent="0.2">
      <c r="A177" s="973" t="s">
        <v>3712</v>
      </c>
      <c r="B177" s="1174" t="s">
        <v>961</v>
      </c>
      <c r="C177" s="1176"/>
      <c r="D177" s="973"/>
    </row>
    <row r="178" spans="1:4" x14ac:dyDescent="0.2">
      <c r="A178" s="973" t="s">
        <v>3713</v>
      </c>
      <c r="B178" s="1174" t="s">
        <v>961</v>
      </c>
      <c r="C178" s="1176"/>
      <c r="D178" s="973"/>
    </row>
    <row r="179" spans="1:4" x14ac:dyDescent="0.2">
      <c r="A179" s="973" t="s">
        <v>3714</v>
      </c>
      <c r="B179" s="1174" t="s">
        <v>961</v>
      </c>
      <c r="C179" s="1176"/>
      <c r="D179" s="973"/>
    </row>
    <row r="180" spans="1:4" x14ac:dyDescent="0.2">
      <c r="A180" s="973" t="s">
        <v>3715</v>
      </c>
      <c r="B180" s="1174" t="s">
        <v>961</v>
      </c>
      <c r="C180" s="1176"/>
      <c r="D180" s="973"/>
    </row>
    <row r="181" spans="1:4" x14ac:dyDescent="0.2">
      <c r="A181" s="973" t="s">
        <v>3716</v>
      </c>
      <c r="B181" s="1174" t="s">
        <v>961</v>
      </c>
      <c r="C181" s="1176"/>
      <c r="D181" s="973"/>
    </row>
    <row r="182" spans="1:4" x14ac:dyDescent="0.2">
      <c r="A182" s="973" t="s">
        <v>3717</v>
      </c>
      <c r="B182" s="1174" t="s">
        <v>961</v>
      </c>
      <c r="C182" s="1176"/>
      <c r="D182" s="973"/>
    </row>
    <row r="183" spans="1:4" x14ac:dyDescent="0.2">
      <c r="A183" s="973" t="s">
        <v>3718</v>
      </c>
      <c r="B183" s="1174" t="s">
        <v>961</v>
      </c>
      <c r="C183" s="1176"/>
      <c r="D183" s="973"/>
    </row>
    <row r="184" spans="1:4" x14ac:dyDescent="0.2">
      <c r="A184" s="973" t="s">
        <v>3719</v>
      </c>
      <c r="B184" s="1174" t="s">
        <v>961</v>
      </c>
      <c r="C184" s="1176"/>
      <c r="D184" s="973"/>
    </row>
    <row r="185" spans="1:4" x14ac:dyDescent="0.2">
      <c r="A185" s="973" t="s">
        <v>3720</v>
      </c>
      <c r="B185" s="1174" t="s">
        <v>961</v>
      </c>
      <c r="C185" s="1176"/>
      <c r="D185" s="973"/>
    </row>
    <row r="186" spans="1:4" x14ac:dyDescent="0.2">
      <c r="A186" s="973" t="s">
        <v>3721</v>
      </c>
      <c r="B186" s="1174" t="s">
        <v>961</v>
      </c>
      <c r="C186" s="1176"/>
      <c r="D186" s="973"/>
    </row>
    <row r="187" spans="1:4" x14ac:dyDescent="0.2">
      <c r="A187" s="973" t="s">
        <v>3722</v>
      </c>
      <c r="B187" s="1174" t="s">
        <v>961</v>
      </c>
      <c r="C187" s="1176"/>
      <c r="D187" s="973"/>
    </row>
    <row r="188" spans="1:4" x14ac:dyDescent="0.2">
      <c r="A188" s="973" t="s">
        <v>3723</v>
      </c>
      <c r="B188" s="1174" t="s">
        <v>961</v>
      </c>
      <c r="C188" s="1176"/>
      <c r="D188" s="973"/>
    </row>
    <row r="189" spans="1:4" x14ac:dyDescent="0.2">
      <c r="A189" s="973" t="s">
        <v>3724</v>
      </c>
      <c r="B189" s="1174" t="s">
        <v>961</v>
      </c>
      <c r="C189" s="1176"/>
      <c r="D189" s="973"/>
    </row>
    <row r="190" spans="1:4" x14ac:dyDescent="0.2">
      <c r="A190" s="973" t="s">
        <v>3725</v>
      </c>
      <c r="B190" s="1174" t="s">
        <v>961</v>
      </c>
      <c r="C190" s="1176"/>
      <c r="D190" s="973"/>
    </row>
    <row r="191" spans="1:4" x14ac:dyDescent="0.2">
      <c r="A191" s="973" t="s">
        <v>3726</v>
      </c>
      <c r="B191" s="1174" t="s">
        <v>961</v>
      </c>
      <c r="C191" s="1176"/>
      <c r="D191" s="973"/>
    </row>
    <row r="192" spans="1:4" x14ac:dyDescent="0.2">
      <c r="A192" s="973" t="s">
        <v>3727</v>
      </c>
      <c r="B192" s="1174" t="s">
        <v>961</v>
      </c>
      <c r="C192" s="1176"/>
      <c r="D192" s="973"/>
    </row>
    <row r="193" spans="1:4" x14ac:dyDescent="0.2">
      <c r="A193" s="973" t="s">
        <v>3728</v>
      </c>
      <c r="B193" s="1174" t="s">
        <v>961</v>
      </c>
      <c r="C193" s="1176"/>
      <c r="D193" s="973"/>
    </row>
    <row r="194" spans="1:4" x14ac:dyDescent="0.2">
      <c r="A194" s="973" t="s">
        <v>3729</v>
      </c>
      <c r="B194" s="1174" t="s">
        <v>961</v>
      </c>
      <c r="C194" s="1176"/>
      <c r="D194" s="973"/>
    </row>
    <row r="195" spans="1:4" x14ac:dyDescent="0.2">
      <c r="A195" s="973" t="s">
        <v>3730</v>
      </c>
      <c r="B195" s="1174" t="s">
        <v>961</v>
      </c>
      <c r="C195" s="1176"/>
      <c r="D195" s="973"/>
    </row>
    <row r="196" spans="1:4" x14ac:dyDescent="0.2">
      <c r="A196" s="973" t="s">
        <v>3731</v>
      </c>
      <c r="B196" s="1174" t="s">
        <v>961</v>
      </c>
      <c r="C196" s="1176"/>
      <c r="D196" s="973"/>
    </row>
    <row r="197" spans="1:4" x14ac:dyDescent="0.2">
      <c r="A197" s="973" t="s">
        <v>3732</v>
      </c>
      <c r="B197" s="1174" t="s">
        <v>961</v>
      </c>
      <c r="C197" s="1176"/>
      <c r="D197" s="973"/>
    </row>
    <row r="198" spans="1:4" x14ac:dyDescent="0.2">
      <c r="A198" s="973" t="s">
        <v>3733</v>
      </c>
      <c r="B198" s="1174" t="s">
        <v>961</v>
      </c>
      <c r="C198" s="1176"/>
      <c r="D198" s="973"/>
    </row>
    <row r="199" spans="1:4" x14ac:dyDescent="0.2">
      <c r="A199" s="973" t="s">
        <v>3734</v>
      </c>
      <c r="B199" s="1174" t="s">
        <v>961</v>
      </c>
      <c r="C199" s="1176"/>
      <c r="D199" s="973"/>
    </row>
    <row r="200" spans="1:4" x14ac:dyDescent="0.2">
      <c r="A200" s="973" t="s">
        <v>3735</v>
      </c>
      <c r="B200" s="1174" t="s">
        <v>961</v>
      </c>
      <c r="C200" s="1176"/>
      <c r="D200" s="973"/>
    </row>
    <row r="201" spans="1:4" x14ac:dyDescent="0.2">
      <c r="A201" s="973" t="s">
        <v>3736</v>
      </c>
      <c r="B201" s="1174" t="s">
        <v>961</v>
      </c>
      <c r="C201" s="1176"/>
      <c r="D201" s="973"/>
    </row>
    <row r="202" spans="1:4" x14ac:dyDescent="0.2">
      <c r="A202" s="973" t="s">
        <v>3737</v>
      </c>
      <c r="B202" s="1174" t="s">
        <v>961</v>
      </c>
      <c r="C202" s="1176"/>
      <c r="D202" s="973"/>
    </row>
    <row r="203" spans="1:4" x14ac:dyDescent="0.2">
      <c r="A203" s="973" t="s">
        <v>3738</v>
      </c>
      <c r="B203" s="1174" t="s">
        <v>961</v>
      </c>
      <c r="C203" s="1176"/>
      <c r="D203" s="973"/>
    </row>
    <row r="204" spans="1:4" x14ac:dyDescent="0.2">
      <c r="A204" s="973" t="s">
        <v>3739</v>
      </c>
      <c r="B204" s="1174" t="s">
        <v>961</v>
      </c>
      <c r="C204" s="1176"/>
      <c r="D204" s="973"/>
    </row>
    <row r="205" spans="1:4" x14ac:dyDescent="0.2">
      <c r="A205" s="973" t="s">
        <v>3740</v>
      </c>
      <c r="B205" s="1174" t="s">
        <v>961</v>
      </c>
      <c r="C205" s="1176"/>
      <c r="D205" s="973"/>
    </row>
    <row r="206" spans="1:4" x14ac:dyDescent="0.2">
      <c r="A206" s="973" t="s">
        <v>3741</v>
      </c>
      <c r="B206" s="1174" t="s">
        <v>961</v>
      </c>
      <c r="C206" s="1176"/>
      <c r="D206" s="973"/>
    </row>
    <row r="207" spans="1:4" x14ac:dyDescent="0.2">
      <c r="A207" s="973" t="s">
        <v>3742</v>
      </c>
      <c r="B207" s="1174" t="s">
        <v>961</v>
      </c>
      <c r="C207" s="1176"/>
      <c r="D207" s="973"/>
    </row>
    <row r="208" spans="1:4" x14ac:dyDescent="0.2">
      <c r="A208" s="973" t="s">
        <v>3743</v>
      </c>
      <c r="B208" s="1174" t="s">
        <v>961</v>
      </c>
      <c r="C208" s="1176"/>
      <c r="D208" s="973"/>
    </row>
    <row r="209" spans="1:4" x14ac:dyDescent="0.2">
      <c r="A209" s="973" t="s">
        <v>3744</v>
      </c>
      <c r="B209" s="1174" t="s">
        <v>961</v>
      </c>
      <c r="C209" s="1176"/>
      <c r="D209" s="973"/>
    </row>
    <row r="210" spans="1:4" x14ac:dyDescent="0.2">
      <c r="A210" s="973" t="s">
        <v>3745</v>
      </c>
      <c r="B210" s="1174" t="s">
        <v>961</v>
      </c>
      <c r="C210" s="1176"/>
      <c r="D210" s="973"/>
    </row>
    <row r="211" spans="1:4" x14ac:dyDescent="0.2">
      <c r="A211" s="973" t="s">
        <v>3746</v>
      </c>
      <c r="B211" s="1174" t="s">
        <v>961</v>
      </c>
      <c r="C211" s="1176"/>
      <c r="D211" s="973"/>
    </row>
    <row r="212" spans="1:4" x14ac:dyDescent="0.2">
      <c r="A212" s="973" t="s">
        <v>3747</v>
      </c>
      <c r="B212" s="1174" t="s">
        <v>961</v>
      </c>
      <c r="C212" s="1176"/>
      <c r="D212" s="973"/>
    </row>
    <row r="213" spans="1:4" x14ac:dyDescent="0.2">
      <c r="A213" s="973" t="s">
        <v>3748</v>
      </c>
      <c r="B213" s="1174" t="s">
        <v>961</v>
      </c>
      <c r="C213" s="1176"/>
      <c r="D213" s="973"/>
    </row>
    <row r="214" spans="1:4" x14ac:dyDescent="0.2">
      <c r="A214" s="973" t="s">
        <v>3749</v>
      </c>
      <c r="B214" s="1174" t="s">
        <v>961</v>
      </c>
      <c r="C214" s="1176"/>
      <c r="D214" s="973"/>
    </row>
    <row r="215" spans="1:4" x14ac:dyDescent="0.2">
      <c r="A215" s="973" t="s">
        <v>3750</v>
      </c>
      <c r="B215" s="1174" t="s">
        <v>961</v>
      </c>
      <c r="C215" s="1176"/>
      <c r="D215" s="973"/>
    </row>
    <row r="216" spans="1:4" x14ac:dyDescent="0.2">
      <c r="A216" s="973" t="s">
        <v>3751</v>
      </c>
      <c r="B216" s="1174" t="s">
        <v>961</v>
      </c>
      <c r="C216" s="1176"/>
      <c r="D216" s="973"/>
    </row>
    <row r="217" spans="1:4" x14ac:dyDescent="0.2">
      <c r="A217" s="973" t="s">
        <v>3752</v>
      </c>
      <c r="B217" s="1174" t="s">
        <v>961</v>
      </c>
      <c r="C217" s="1176"/>
      <c r="D217" s="973"/>
    </row>
    <row r="218" spans="1:4" x14ac:dyDescent="0.2">
      <c r="A218" s="973" t="s">
        <v>3753</v>
      </c>
      <c r="B218" s="1174" t="s">
        <v>961</v>
      </c>
      <c r="C218" s="1176"/>
      <c r="D218" s="973"/>
    </row>
    <row r="219" spans="1:4" x14ac:dyDescent="0.2">
      <c r="A219" s="973" t="s">
        <v>3754</v>
      </c>
      <c r="B219" s="1174" t="s">
        <v>961</v>
      </c>
      <c r="C219" s="1176"/>
      <c r="D219" s="973"/>
    </row>
    <row r="220" spans="1:4" x14ac:dyDescent="0.2">
      <c r="A220" s="973" t="s">
        <v>3755</v>
      </c>
      <c r="B220" s="1174" t="s">
        <v>961</v>
      </c>
      <c r="C220" s="1176"/>
      <c r="D220" s="973"/>
    </row>
    <row r="221" spans="1:4" x14ac:dyDescent="0.2">
      <c r="A221" s="973" t="s">
        <v>3756</v>
      </c>
      <c r="B221" s="1174" t="s">
        <v>961</v>
      </c>
      <c r="C221" s="1176"/>
      <c r="D221" s="973"/>
    </row>
    <row r="222" spans="1:4" x14ac:dyDescent="0.2">
      <c r="A222" s="973" t="s">
        <v>3757</v>
      </c>
      <c r="B222" s="1174" t="s">
        <v>961</v>
      </c>
      <c r="C222" s="1176"/>
      <c r="D222" s="973"/>
    </row>
    <row r="223" spans="1:4" x14ac:dyDescent="0.2">
      <c r="A223" s="973" t="s">
        <v>3758</v>
      </c>
      <c r="B223" s="1174" t="s">
        <v>961</v>
      </c>
      <c r="C223" s="1176"/>
      <c r="D223" s="973"/>
    </row>
    <row r="224" spans="1:4" x14ac:dyDescent="0.2">
      <c r="A224" s="973" t="s">
        <v>3759</v>
      </c>
      <c r="B224" s="1174" t="s">
        <v>961</v>
      </c>
      <c r="C224" s="1176"/>
      <c r="D224" s="973"/>
    </row>
    <row r="225" spans="1:4" x14ac:dyDescent="0.2">
      <c r="A225" s="973" t="s">
        <v>3760</v>
      </c>
      <c r="B225" s="1174" t="s">
        <v>961</v>
      </c>
      <c r="C225" s="1176"/>
      <c r="D225" s="973"/>
    </row>
    <row r="226" spans="1:4" x14ac:dyDescent="0.2">
      <c r="A226" s="973" t="s">
        <v>3761</v>
      </c>
      <c r="B226" s="1174" t="s">
        <v>961</v>
      </c>
      <c r="C226" s="1176"/>
      <c r="D226" s="973"/>
    </row>
    <row r="227" spans="1:4" x14ac:dyDescent="0.2">
      <c r="A227" s="973" t="s">
        <v>3762</v>
      </c>
      <c r="B227" s="1174" t="s">
        <v>961</v>
      </c>
      <c r="C227" s="1176"/>
      <c r="D227" s="973"/>
    </row>
    <row r="228" spans="1:4" x14ac:dyDescent="0.2">
      <c r="A228" s="973" t="s">
        <v>3763</v>
      </c>
      <c r="B228" s="1174" t="s">
        <v>961</v>
      </c>
      <c r="C228" s="1176"/>
      <c r="D228" s="973"/>
    </row>
    <row r="229" spans="1:4" x14ac:dyDescent="0.2">
      <c r="A229" s="973" t="s">
        <v>3764</v>
      </c>
      <c r="B229" s="1174" t="s">
        <v>961</v>
      </c>
      <c r="C229" s="1176"/>
      <c r="D229" s="973"/>
    </row>
    <row r="230" spans="1:4" x14ac:dyDescent="0.2">
      <c r="A230" s="973" t="s">
        <v>3765</v>
      </c>
      <c r="B230" s="1174" t="s">
        <v>961</v>
      </c>
      <c r="C230" s="1176"/>
      <c r="D230" s="973"/>
    </row>
    <row r="231" spans="1:4" x14ac:dyDescent="0.2">
      <c r="A231" s="973" t="s">
        <v>3766</v>
      </c>
      <c r="B231" s="1174" t="s">
        <v>961</v>
      </c>
      <c r="C231" s="1176"/>
      <c r="D231" s="973"/>
    </row>
    <row r="232" spans="1:4" x14ac:dyDescent="0.2">
      <c r="A232" s="973" t="s">
        <v>3767</v>
      </c>
      <c r="B232" s="1174" t="s">
        <v>961</v>
      </c>
      <c r="C232" s="1176"/>
      <c r="D232" s="973"/>
    </row>
    <row r="233" spans="1:4" x14ac:dyDescent="0.2">
      <c r="A233" s="973" t="s">
        <v>3768</v>
      </c>
      <c r="B233" s="1174" t="s">
        <v>961</v>
      </c>
      <c r="C233" s="1176"/>
      <c r="D233" s="973"/>
    </row>
    <row r="234" spans="1:4" x14ac:dyDescent="0.2">
      <c r="A234" s="973" t="s">
        <v>3769</v>
      </c>
      <c r="B234" s="1174" t="s">
        <v>961</v>
      </c>
      <c r="C234" s="1176"/>
      <c r="D234" s="973"/>
    </row>
    <row r="235" spans="1:4" x14ac:dyDescent="0.2">
      <c r="A235" s="973" t="s">
        <v>3770</v>
      </c>
      <c r="B235" s="1174" t="s">
        <v>961</v>
      </c>
      <c r="C235" s="1176"/>
      <c r="D235" s="973"/>
    </row>
    <row r="236" spans="1:4" x14ac:dyDescent="0.2">
      <c r="A236" s="973" t="s">
        <v>3771</v>
      </c>
      <c r="B236" s="1174" t="s">
        <v>961</v>
      </c>
      <c r="C236" s="1176"/>
      <c r="D236" s="973"/>
    </row>
    <row r="237" spans="1:4" x14ac:dyDescent="0.2">
      <c r="A237" s="973" t="s">
        <v>3772</v>
      </c>
      <c r="B237" s="1174" t="s">
        <v>961</v>
      </c>
      <c r="C237" s="1176"/>
      <c r="D237" s="973"/>
    </row>
    <row r="238" spans="1:4" x14ac:dyDescent="0.2">
      <c r="A238" s="973" t="s">
        <v>3773</v>
      </c>
      <c r="B238" s="1174" t="s">
        <v>961</v>
      </c>
      <c r="C238" s="1176"/>
      <c r="D238" s="973"/>
    </row>
    <row r="239" spans="1:4" x14ac:dyDescent="0.2">
      <c r="A239" s="973" t="s">
        <v>3774</v>
      </c>
      <c r="B239" s="1174" t="s">
        <v>961</v>
      </c>
      <c r="C239" s="1176"/>
      <c r="D239" s="973"/>
    </row>
    <row r="240" spans="1:4" x14ac:dyDescent="0.2">
      <c r="A240" s="973" t="s">
        <v>3775</v>
      </c>
      <c r="B240" s="1174" t="s">
        <v>961</v>
      </c>
      <c r="C240" s="1176"/>
      <c r="D240" s="973"/>
    </row>
    <row r="241" spans="1:4" x14ac:dyDescent="0.2">
      <c r="A241" s="973" t="s">
        <v>3776</v>
      </c>
      <c r="B241" s="1174" t="s">
        <v>961</v>
      </c>
      <c r="C241" s="1176"/>
      <c r="D241" s="973"/>
    </row>
    <row r="242" spans="1:4" x14ac:dyDescent="0.2">
      <c r="A242" s="973" t="s">
        <v>3777</v>
      </c>
      <c r="B242" s="1174" t="s">
        <v>961</v>
      </c>
      <c r="C242" s="1176"/>
      <c r="D242" s="973"/>
    </row>
    <row r="243" spans="1:4" x14ac:dyDescent="0.2">
      <c r="A243" s="973" t="s">
        <v>3778</v>
      </c>
      <c r="B243" s="1174" t="s">
        <v>961</v>
      </c>
      <c r="C243" s="1176"/>
      <c r="D243" s="973"/>
    </row>
    <row r="244" spans="1:4" x14ac:dyDescent="0.2">
      <c r="A244" s="973" t="s">
        <v>3779</v>
      </c>
      <c r="B244" s="1174" t="s">
        <v>961</v>
      </c>
      <c r="C244" s="1176"/>
      <c r="D244" s="973"/>
    </row>
    <row r="245" spans="1:4" x14ac:dyDescent="0.2">
      <c r="A245" s="973" t="s">
        <v>3780</v>
      </c>
      <c r="B245" s="1174" t="s">
        <v>961</v>
      </c>
      <c r="C245" s="1176"/>
      <c r="D245" s="973"/>
    </row>
    <row r="246" spans="1:4" x14ac:dyDescent="0.2">
      <c r="A246" s="973" t="s">
        <v>3781</v>
      </c>
      <c r="B246" s="1174" t="s">
        <v>961</v>
      </c>
      <c r="C246" s="1176"/>
      <c r="D246" s="973"/>
    </row>
    <row r="247" spans="1:4" x14ac:dyDescent="0.2">
      <c r="A247" s="973" t="s">
        <v>3782</v>
      </c>
      <c r="B247" s="1174" t="s">
        <v>961</v>
      </c>
      <c r="C247" s="1176"/>
      <c r="D247" s="973"/>
    </row>
    <row r="248" spans="1:4" x14ac:dyDescent="0.2">
      <c r="A248" s="973" t="s">
        <v>3783</v>
      </c>
      <c r="B248" s="1174" t="s">
        <v>961</v>
      </c>
      <c r="C248" s="1176"/>
      <c r="D248" s="973"/>
    </row>
    <row r="249" spans="1:4" x14ac:dyDescent="0.2">
      <c r="A249" s="973" t="s">
        <v>3784</v>
      </c>
      <c r="B249" s="1174" t="s">
        <v>961</v>
      </c>
      <c r="C249" s="1176"/>
      <c r="D249" s="973"/>
    </row>
    <row r="250" spans="1:4" x14ac:dyDescent="0.2">
      <c r="A250" s="973" t="s">
        <v>3785</v>
      </c>
      <c r="B250" s="1174" t="s">
        <v>961</v>
      </c>
      <c r="C250" s="1176"/>
      <c r="D250" s="973"/>
    </row>
    <row r="251" spans="1:4" x14ac:dyDescent="0.2">
      <c r="A251" s="973" t="s">
        <v>3786</v>
      </c>
      <c r="B251" s="1174" t="s">
        <v>961</v>
      </c>
      <c r="C251" s="1176"/>
      <c r="D251" s="973"/>
    </row>
    <row r="252" spans="1:4" x14ac:dyDescent="0.2">
      <c r="A252" s="973" t="s">
        <v>3787</v>
      </c>
      <c r="B252" s="1174" t="s">
        <v>3788</v>
      </c>
      <c r="C252" s="1176">
        <v>8.1199999999999992</v>
      </c>
      <c r="D252" s="973">
        <v>61649.77</v>
      </c>
    </row>
    <row r="253" spans="1:4" x14ac:dyDescent="0.2">
      <c r="A253" s="973" t="s">
        <v>914</v>
      </c>
      <c r="B253" s="1174" t="s">
        <v>3789</v>
      </c>
      <c r="C253" s="1176">
        <v>9.0399999999999991</v>
      </c>
      <c r="D253" s="973">
        <v>18604.25</v>
      </c>
    </row>
    <row r="254" spans="1:4" x14ac:dyDescent="0.2">
      <c r="A254" s="973" t="s">
        <v>3790</v>
      </c>
      <c r="B254" s="1174" t="s">
        <v>3600</v>
      </c>
      <c r="C254" s="1176">
        <v>25</v>
      </c>
      <c r="D254" s="973">
        <v>375</v>
      </c>
    </row>
    <row r="255" spans="1:4" x14ac:dyDescent="0.2">
      <c r="A255" s="973" t="s">
        <v>916</v>
      </c>
      <c r="B255" s="1174" t="s">
        <v>3791</v>
      </c>
      <c r="C255" s="1176">
        <v>13.91</v>
      </c>
      <c r="D255" s="973">
        <v>5272.12</v>
      </c>
    </row>
    <row r="256" spans="1:4" x14ac:dyDescent="0.2">
      <c r="A256" s="973" t="s">
        <v>3792</v>
      </c>
      <c r="B256" s="1174" t="s">
        <v>961</v>
      </c>
      <c r="C256" s="1176"/>
      <c r="D256" s="973"/>
    </row>
    <row r="257" spans="1:4" x14ac:dyDescent="0.2">
      <c r="A257" s="973" t="s">
        <v>903</v>
      </c>
      <c r="B257" s="1174" t="s">
        <v>3615</v>
      </c>
      <c r="C257" s="1176">
        <v>25.11</v>
      </c>
      <c r="D257" s="973">
        <v>351.51</v>
      </c>
    </row>
    <row r="258" spans="1:4" x14ac:dyDescent="0.2">
      <c r="A258" s="973" t="s">
        <v>907</v>
      </c>
      <c r="B258" s="1174" t="s">
        <v>3793</v>
      </c>
      <c r="C258" s="1176">
        <v>57</v>
      </c>
      <c r="D258" s="973">
        <v>3534</v>
      </c>
    </row>
    <row r="259" spans="1:4" x14ac:dyDescent="0.2">
      <c r="A259" s="973" t="s">
        <v>3794</v>
      </c>
      <c r="B259" s="1174" t="s">
        <v>3795</v>
      </c>
      <c r="C259" s="1176">
        <v>22.25</v>
      </c>
      <c r="D259" s="973">
        <v>4538.71</v>
      </c>
    </row>
    <row r="260" spans="1:4" x14ac:dyDescent="0.2">
      <c r="A260" s="973" t="s">
        <v>899</v>
      </c>
      <c r="B260" s="1174" t="s">
        <v>3796</v>
      </c>
      <c r="C260" s="1176">
        <v>15.15</v>
      </c>
      <c r="D260" s="973">
        <v>10136.43</v>
      </c>
    </row>
    <row r="261" spans="1:4" x14ac:dyDescent="0.2">
      <c r="A261" s="973" t="s">
        <v>3797</v>
      </c>
      <c r="B261" s="1174" t="s">
        <v>961</v>
      </c>
      <c r="C261" s="1176"/>
      <c r="D261" s="973"/>
    </row>
    <row r="262" spans="1:4" x14ac:dyDescent="0.2">
      <c r="A262" s="973" t="s">
        <v>3798</v>
      </c>
      <c r="B262" s="1174" t="s">
        <v>1293</v>
      </c>
      <c r="C262" s="1176">
        <v>74.25</v>
      </c>
      <c r="D262" s="973">
        <v>3712.5</v>
      </c>
    </row>
    <row r="263" spans="1:4" x14ac:dyDescent="0.2">
      <c r="A263" s="973" t="s">
        <v>905</v>
      </c>
      <c r="B263" s="1174" t="s">
        <v>3799</v>
      </c>
      <c r="C263" s="1176">
        <v>28.24</v>
      </c>
      <c r="D263" s="973">
        <v>3191.48</v>
      </c>
    </row>
    <row r="264" spans="1:4" x14ac:dyDescent="0.2">
      <c r="A264" s="973" t="s">
        <v>895</v>
      </c>
      <c r="B264" s="1174" t="s">
        <v>3800</v>
      </c>
      <c r="C264" s="1176">
        <v>15.07</v>
      </c>
      <c r="D264" s="973">
        <v>7172.81</v>
      </c>
    </row>
    <row r="265" spans="1:4" x14ac:dyDescent="0.2">
      <c r="A265" s="973" t="s">
        <v>901</v>
      </c>
      <c r="B265" s="1174" t="s">
        <v>3801</v>
      </c>
      <c r="C265" s="1176">
        <v>12.99</v>
      </c>
      <c r="D265" s="973">
        <v>1948.5</v>
      </c>
    </row>
    <row r="266" spans="1:4" x14ac:dyDescent="0.2">
      <c r="A266" s="973" t="s">
        <v>3802</v>
      </c>
      <c r="B266" s="1174" t="s">
        <v>3803</v>
      </c>
      <c r="C266" s="1176">
        <v>30.1</v>
      </c>
      <c r="D266" s="973">
        <v>180.58</v>
      </c>
    </row>
    <row r="267" spans="1:4" x14ac:dyDescent="0.2">
      <c r="A267" s="973" t="s">
        <v>909</v>
      </c>
      <c r="B267" s="1174" t="s">
        <v>3687</v>
      </c>
      <c r="C267" s="1176">
        <v>57.62</v>
      </c>
      <c r="D267" s="973">
        <v>403.32</v>
      </c>
    </row>
    <row r="268" spans="1:4" x14ac:dyDescent="0.2">
      <c r="A268" s="973" t="s">
        <v>3804</v>
      </c>
      <c r="B268" s="1174" t="s">
        <v>3600</v>
      </c>
      <c r="C268" s="1176">
        <v>57</v>
      </c>
      <c r="D268" s="973">
        <v>855</v>
      </c>
    </row>
    <row r="269" spans="1:4" x14ac:dyDescent="0.2">
      <c r="A269" s="973" t="s">
        <v>911</v>
      </c>
      <c r="B269" s="1174" t="s">
        <v>3805</v>
      </c>
      <c r="C269" s="1176">
        <v>44.43</v>
      </c>
      <c r="D269" s="973">
        <v>6352.9</v>
      </c>
    </row>
    <row r="270" spans="1:4" x14ac:dyDescent="0.2">
      <c r="A270" s="973" t="s">
        <v>3806</v>
      </c>
      <c r="B270" s="1174" t="s">
        <v>961</v>
      </c>
      <c r="C270" s="1176"/>
      <c r="D270" s="973"/>
    </row>
    <row r="271" spans="1:4" x14ac:dyDescent="0.2">
      <c r="A271" s="973" t="s">
        <v>3807</v>
      </c>
      <c r="B271" s="1174" t="s">
        <v>3566</v>
      </c>
      <c r="C271" s="1176">
        <v>10.34</v>
      </c>
      <c r="D271" s="973">
        <v>310.2</v>
      </c>
    </row>
    <row r="272" spans="1:4" x14ac:dyDescent="0.2">
      <c r="A272" s="973" t="s">
        <v>3808</v>
      </c>
      <c r="B272" s="1174" t="s">
        <v>3809</v>
      </c>
      <c r="C272" s="1176">
        <v>23.76</v>
      </c>
      <c r="D272" s="973">
        <v>19079.28</v>
      </c>
    </row>
    <row r="273" spans="1:4" x14ac:dyDescent="0.2">
      <c r="A273" s="973" t="s">
        <v>3810</v>
      </c>
      <c r="B273" s="1174" t="s">
        <v>3811</v>
      </c>
      <c r="C273" s="1176">
        <v>23.76</v>
      </c>
      <c r="D273" s="973">
        <v>20980.080000000002</v>
      </c>
    </row>
    <row r="274" spans="1:4" x14ac:dyDescent="0.2">
      <c r="A274" s="973" t="s">
        <v>3812</v>
      </c>
      <c r="B274" s="1174" t="s">
        <v>3813</v>
      </c>
      <c r="C274" s="1176">
        <v>23.76</v>
      </c>
      <c r="D274" s="973">
        <v>25660.799999999999</v>
      </c>
    </row>
    <row r="275" spans="1:4" x14ac:dyDescent="0.2">
      <c r="A275" s="973" t="s">
        <v>3814</v>
      </c>
      <c r="B275" s="1174" t="s">
        <v>3815</v>
      </c>
      <c r="C275" s="1176">
        <v>23.76</v>
      </c>
      <c r="D275" s="973">
        <v>15158.88</v>
      </c>
    </row>
    <row r="276" spans="1:4" x14ac:dyDescent="0.2">
      <c r="A276" s="973" t="s">
        <v>3816</v>
      </c>
      <c r="B276" s="1174" t="s">
        <v>3817</v>
      </c>
      <c r="C276" s="1176">
        <v>23.76</v>
      </c>
      <c r="D276" s="973">
        <v>25779.599999999999</v>
      </c>
    </row>
    <row r="277" spans="1:4" x14ac:dyDescent="0.2">
      <c r="A277" s="973" t="s">
        <v>3818</v>
      </c>
      <c r="B277" s="1174" t="s">
        <v>3819</v>
      </c>
      <c r="C277" s="1176">
        <v>23.76</v>
      </c>
      <c r="D277" s="973">
        <v>14802.48</v>
      </c>
    </row>
    <row r="278" spans="1:4" x14ac:dyDescent="0.2">
      <c r="A278" s="973" t="s">
        <v>3820</v>
      </c>
      <c r="B278" s="1174" t="s">
        <v>3817</v>
      </c>
      <c r="C278" s="1176">
        <v>23.76</v>
      </c>
      <c r="D278" s="973">
        <v>25779.599999999999</v>
      </c>
    </row>
    <row r="279" spans="1:4" x14ac:dyDescent="0.2">
      <c r="A279" s="973" t="s">
        <v>3821</v>
      </c>
      <c r="B279" s="1174" t="s">
        <v>3822</v>
      </c>
      <c r="C279" s="1176">
        <v>23.76</v>
      </c>
      <c r="D279" s="973">
        <v>15040.08</v>
      </c>
    </row>
    <row r="280" spans="1:4" x14ac:dyDescent="0.2">
      <c r="A280" s="973" t="s">
        <v>3823</v>
      </c>
      <c r="B280" s="1174" t="s">
        <v>3824</v>
      </c>
      <c r="C280" s="1176">
        <v>36.49</v>
      </c>
      <c r="D280" s="973">
        <v>34410.07</v>
      </c>
    </row>
    <row r="281" spans="1:4" x14ac:dyDescent="0.2">
      <c r="A281" s="973" t="s">
        <v>3825</v>
      </c>
      <c r="B281" s="1174" t="s">
        <v>3826</v>
      </c>
      <c r="C281" s="1176">
        <v>36.49</v>
      </c>
      <c r="D281" s="973">
        <v>21821.02</v>
      </c>
    </row>
    <row r="282" spans="1:4" x14ac:dyDescent="0.2">
      <c r="A282" s="973" t="s">
        <v>3827</v>
      </c>
      <c r="B282" s="1174" t="s">
        <v>3828</v>
      </c>
      <c r="C282" s="1176">
        <v>36.49</v>
      </c>
      <c r="D282" s="973">
        <v>29046.04</v>
      </c>
    </row>
    <row r="283" spans="1:4" x14ac:dyDescent="0.2">
      <c r="A283" s="973" t="s">
        <v>3829</v>
      </c>
      <c r="B283" s="1174" t="s">
        <v>3830</v>
      </c>
      <c r="C283" s="1176">
        <v>36.49</v>
      </c>
      <c r="D283" s="973">
        <v>19850.560000000001</v>
      </c>
    </row>
    <row r="284" spans="1:4" x14ac:dyDescent="0.2">
      <c r="A284" s="973" t="s">
        <v>3831</v>
      </c>
      <c r="B284" s="1174" t="s">
        <v>3828</v>
      </c>
      <c r="C284" s="1176">
        <v>36.49</v>
      </c>
      <c r="D284" s="973">
        <v>29046.04</v>
      </c>
    </row>
    <row r="285" spans="1:4" x14ac:dyDescent="0.2">
      <c r="A285" s="973" t="s">
        <v>3832</v>
      </c>
      <c r="B285" s="1174" t="s">
        <v>3833</v>
      </c>
      <c r="C285" s="1176">
        <v>36.49</v>
      </c>
      <c r="D285" s="973">
        <v>20215.46</v>
      </c>
    </row>
    <row r="286" spans="1:4" x14ac:dyDescent="0.2">
      <c r="A286" s="973" t="s">
        <v>3834</v>
      </c>
      <c r="B286" s="1174" t="s">
        <v>3828</v>
      </c>
      <c r="C286" s="1176">
        <v>36.49</v>
      </c>
      <c r="D286" s="973">
        <v>29046.04</v>
      </c>
    </row>
    <row r="287" spans="1:4" x14ac:dyDescent="0.2">
      <c r="A287" s="973" t="s">
        <v>3835</v>
      </c>
      <c r="B287" s="1174" t="s">
        <v>3830</v>
      </c>
      <c r="C287" s="1176">
        <v>36.49</v>
      </c>
      <c r="D287" s="973">
        <v>19850.560000000001</v>
      </c>
    </row>
    <row r="288" spans="1:4" x14ac:dyDescent="0.2">
      <c r="A288" s="973" t="s">
        <v>3836</v>
      </c>
      <c r="B288" s="1174" t="s">
        <v>3837</v>
      </c>
      <c r="C288" s="1176">
        <v>93.34</v>
      </c>
      <c r="D288" s="973">
        <v>26601.9</v>
      </c>
    </row>
    <row r="289" spans="1:4" x14ac:dyDescent="0.2">
      <c r="A289" s="973" t="s">
        <v>3838</v>
      </c>
      <c r="B289" s="1174" t="s">
        <v>3839</v>
      </c>
      <c r="C289" s="1176">
        <v>93.34</v>
      </c>
      <c r="D289" s="973">
        <v>8680.6200000000008</v>
      </c>
    </row>
    <row r="290" spans="1:4" x14ac:dyDescent="0.2">
      <c r="A290" s="973" t="s">
        <v>3840</v>
      </c>
      <c r="B290" s="1174" t="s">
        <v>961</v>
      </c>
      <c r="C290" s="1176"/>
      <c r="D290" s="973"/>
    </row>
    <row r="291" spans="1:4" x14ac:dyDescent="0.2">
      <c r="A291" s="973" t="s">
        <v>3841</v>
      </c>
      <c r="B291" s="1174" t="s">
        <v>3842</v>
      </c>
      <c r="C291" s="1176">
        <v>46.67</v>
      </c>
      <c r="D291" s="973">
        <v>46950.02</v>
      </c>
    </row>
    <row r="292" spans="1:4" x14ac:dyDescent="0.2">
      <c r="A292" s="973" t="s">
        <v>3843</v>
      </c>
      <c r="B292" s="1174" t="s">
        <v>3844</v>
      </c>
      <c r="C292" s="1176">
        <v>46.67</v>
      </c>
      <c r="D292" s="973">
        <v>14701.05</v>
      </c>
    </row>
    <row r="293" spans="1:4" x14ac:dyDescent="0.2">
      <c r="A293" s="973" t="s">
        <v>3845</v>
      </c>
      <c r="B293" s="1174" t="s">
        <v>3846</v>
      </c>
      <c r="C293" s="1176">
        <v>28</v>
      </c>
      <c r="D293" s="973">
        <v>15904</v>
      </c>
    </row>
    <row r="294" spans="1:4" x14ac:dyDescent="0.2">
      <c r="A294" s="973" t="s">
        <v>3847</v>
      </c>
      <c r="B294" s="1174" t="s">
        <v>3848</v>
      </c>
      <c r="C294" s="1176">
        <v>28</v>
      </c>
      <c r="D294" s="973">
        <v>2240</v>
      </c>
    </row>
    <row r="295" spans="1:4" x14ac:dyDescent="0.2">
      <c r="A295" s="973" t="s">
        <v>3849</v>
      </c>
      <c r="B295" s="1174" t="s">
        <v>3846</v>
      </c>
      <c r="C295" s="1176">
        <v>28</v>
      </c>
      <c r="D295" s="973">
        <v>15904</v>
      </c>
    </row>
    <row r="296" spans="1:4" x14ac:dyDescent="0.2">
      <c r="A296" s="973" t="s">
        <v>3850</v>
      </c>
      <c r="B296" s="1174" t="s">
        <v>3848</v>
      </c>
      <c r="C296" s="1176">
        <v>28</v>
      </c>
      <c r="D296" s="973">
        <v>2240</v>
      </c>
    </row>
    <row r="297" spans="1:4" x14ac:dyDescent="0.2">
      <c r="A297" s="973" t="s">
        <v>3851</v>
      </c>
      <c r="B297" s="1174" t="s">
        <v>3852</v>
      </c>
      <c r="C297" s="1176">
        <v>28</v>
      </c>
      <c r="D297" s="973">
        <v>16184</v>
      </c>
    </row>
    <row r="298" spans="1:4" x14ac:dyDescent="0.2">
      <c r="A298" s="973" t="s">
        <v>3853</v>
      </c>
      <c r="B298" s="1174" t="s">
        <v>3848</v>
      </c>
      <c r="C298" s="1176">
        <v>28</v>
      </c>
      <c r="D298" s="973">
        <v>2240</v>
      </c>
    </row>
    <row r="299" spans="1:4" x14ac:dyDescent="0.2">
      <c r="A299" s="973" t="s">
        <v>3854</v>
      </c>
      <c r="B299" s="1174" t="s">
        <v>3855</v>
      </c>
      <c r="C299" s="1176">
        <v>32.24</v>
      </c>
      <c r="D299" s="973">
        <v>25050.48</v>
      </c>
    </row>
    <row r="300" spans="1:4" x14ac:dyDescent="0.2">
      <c r="A300" s="973" t="s">
        <v>3856</v>
      </c>
      <c r="B300" s="1174" t="s">
        <v>3857</v>
      </c>
      <c r="C300" s="1176">
        <v>29.7</v>
      </c>
      <c r="D300" s="973">
        <v>6147.9</v>
      </c>
    </row>
    <row r="301" spans="1:4" x14ac:dyDescent="0.2">
      <c r="A301" s="973" t="s">
        <v>3858</v>
      </c>
      <c r="B301" s="1174" t="s">
        <v>3859</v>
      </c>
      <c r="C301" s="1176">
        <v>29.7</v>
      </c>
      <c r="D301" s="973">
        <v>15117.3</v>
      </c>
    </row>
    <row r="302" spans="1:4" x14ac:dyDescent="0.2">
      <c r="A302" s="973" t="s">
        <v>3860</v>
      </c>
      <c r="B302" s="1174" t="s">
        <v>3861</v>
      </c>
      <c r="C302" s="1176">
        <v>29.7</v>
      </c>
      <c r="D302" s="973">
        <v>3771.9</v>
      </c>
    </row>
    <row r="303" spans="1:4" x14ac:dyDescent="0.2">
      <c r="A303" s="973" t="s">
        <v>3862</v>
      </c>
      <c r="B303" s="1174" t="s">
        <v>3859</v>
      </c>
      <c r="C303" s="1176">
        <v>29.7</v>
      </c>
      <c r="D303" s="973">
        <v>15117.3</v>
      </c>
    </row>
    <row r="304" spans="1:4" x14ac:dyDescent="0.2">
      <c r="A304" s="973" t="s">
        <v>3863</v>
      </c>
      <c r="B304" s="1174" t="s">
        <v>3861</v>
      </c>
      <c r="C304" s="1176">
        <v>29.7</v>
      </c>
      <c r="D304" s="973">
        <v>3771.9</v>
      </c>
    </row>
    <row r="305" spans="1:4" x14ac:dyDescent="0.2">
      <c r="A305" s="973" t="s">
        <v>3864</v>
      </c>
      <c r="B305" s="1174" t="s">
        <v>3859</v>
      </c>
      <c r="C305" s="1176">
        <v>29.7</v>
      </c>
      <c r="D305" s="973">
        <v>15117.3</v>
      </c>
    </row>
    <row r="306" spans="1:4" x14ac:dyDescent="0.2">
      <c r="A306" s="973" t="s">
        <v>3865</v>
      </c>
      <c r="B306" s="1174" t="s">
        <v>3861</v>
      </c>
      <c r="C306" s="1176">
        <v>29.7</v>
      </c>
      <c r="D306" s="973">
        <v>3771.9</v>
      </c>
    </row>
    <row r="307" spans="1:4" x14ac:dyDescent="0.2">
      <c r="A307" s="973" t="s">
        <v>3866</v>
      </c>
      <c r="B307" s="1174" t="s">
        <v>3867</v>
      </c>
      <c r="C307" s="1176">
        <v>23.76</v>
      </c>
      <c r="D307" s="973">
        <v>6296.4</v>
      </c>
    </row>
    <row r="308" spans="1:4" x14ac:dyDescent="0.2">
      <c r="A308" s="973" t="s">
        <v>3868</v>
      </c>
      <c r="B308" s="1174" t="s">
        <v>3869</v>
      </c>
      <c r="C308" s="1176">
        <v>23.76</v>
      </c>
      <c r="D308" s="973">
        <v>1496.88</v>
      </c>
    </row>
    <row r="309" spans="1:4" x14ac:dyDescent="0.2">
      <c r="A309" s="973" t="s">
        <v>3870</v>
      </c>
      <c r="B309" s="1174" t="s">
        <v>3867</v>
      </c>
      <c r="C309" s="1176">
        <v>23.76</v>
      </c>
      <c r="D309" s="973">
        <v>6296.4</v>
      </c>
    </row>
    <row r="310" spans="1:4" x14ac:dyDescent="0.2">
      <c r="A310" s="973" t="s">
        <v>3871</v>
      </c>
      <c r="B310" s="1174" t="s">
        <v>3869</v>
      </c>
      <c r="C310" s="1176">
        <v>23.76</v>
      </c>
      <c r="D310" s="973">
        <v>1496.88</v>
      </c>
    </row>
    <row r="311" spans="1:4" x14ac:dyDescent="0.2">
      <c r="A311" s="973" t="s">
        <v>3872</v>
      </c>
      <c r="B311" s="1174" t="s">
        <v>3873</v>
      </c>
      <c r="C311" s="1176">
        <v>93.34</v>
      </c>
      <c r="D311" s="973">
        <v>24455.08</v>
      </c>
    </row>
    <row r="312" spans="1:4" x14ac:dyDescent="0.2">
      <c r="A312" s="973" t="s">
        <v>3874</v>
      </c>
      <c r="B312" s="1174" t="s">
        <v>3875</v>
      </c>
      <c r="C312" s="1176">
        <v>93.34</v>
      </c>
      <c r="D312" s="973">
        <v>10734.1</v>
      </c>
    </row>
    <row r="313" spans="1:4" x14ac:dyDescent="0.2">
      <c r="A313" s="973" t="s">
        <v>3876</v>
      </c>
      <c r="B313" s="1174" t="s">
        <v>961</v>
      </c>
      <c r="C313" s="1176"/>
      <c r="D313" s="973"/>
    </row>
    <row r="314" spans="1:4" x14ac:dyDescent="0.2">
      <c r="A314" s="973" t="s">
        <v>3877</v>
      </c>
      <c r="B314" s="1174" t="s">
        <v>961</v>
      </c>
      <c r="C314" s="1176"/>
      <c r="D314" s="973"/>
    </row>
    <row r="315" spans="1:4" x14ac:dyDescent="0.2">
      <c r="A315" s="973" t="s">
        <v>3878</v>
      </c>
      <c r="B315" s="1174" t="s">
        <v>961</v>
      </c>
      <c r="C315" s="1176"/>
      <c r="D315" s="973"/>
    </row>
    <row r="316" spans="1:4" x14ac:dyDescent="0.2">
      <c r="A316" s="973" t="s">
        <v>3879</v>
      </c>
      <c r="B316" s="1174" t="s">
        <v>961</v>
      </c>
      <c r="C316" s="1176"/>
      <c r="D316" s="973"/>
    </row>
    <row r="317" spans="1:4" x14ac:dyDescent="0.2">
      <c r="A317" s="973" t="s">
        <v>3880</v>
      </c>
      <c r="B317" s="1174" t="s">
        <v>961</v>
      </c>
      <c r="C317" s="1176"/>
      <c r="D317" s="973"/>
    </row>
    <row r="318" spans="1:4" x14ac:dyDescent="0.2">
      <c r="A318" s="973" t="s">
        <v>3881</v>
      </c>
      <c r="B318" s="1174" t="s">
        <v>961</v>
      </c>
      <c r="C318" s="1176"/>
      <c r="D318" s="973"/>
    </row>
    <row r="319" spans="1:4" x14ac:dyDescent="0.2">
      <c r="A319" s="973" t="s">
        <v>3882</v>
      </c>
      <c r="B319" s="1174" t="s">
        <v>961</v>
      </c>
      <c r="C319" s="1176"/>
      <c r="D319" s="973"/>
    </row>
    <row r="320" spans="1:4" x14ac:dyDescent="0.2">
      <c r="A320" s="973" t="s">
        <v>3883</v>
      </c>
      <c r="B320" s="1174" t="s">
        <v>961</v>
      </c>
      <c r="C320" s="1176"/>
      <c r="D320" s="973"/>
    </row>
    <row r="321" spans="1:4" x14ac:dyDescent="0.2">
      <c r="A321" s="973" t="s">
        <v>3884</v>
      </c>
      <c r="B321" s="1174" t="s">
        <v>961</v>
      </c>
      <c r="C321" s="1176"/>
      <c r="D321" s="973"/>
    </row>
    <row r="322" spans="1:4" x14ac:dyDescent="0.2">
      <c r="A322" s="973" t="s">
        <v>3885</v>
      </c>
      <c r="B322" s="1174" t="s">
        <v>3886</v>
      </c>
      <c r="C322" s="1176">
        <v>26.66</v>
      </c>
      <c r="D322" s="973">
        <v>6771.64</v>
      </c>
    </row>
    <row r="323" spans="1:4" x14ac:dyDescent="0.2">
      <c r="A323" s="973" t="s">
        <v>3887</v>
      </c>
      <c r="B323" s="1174" t="s">
        <v>961</v>
      </c>
      <c r="C323" s="1176"/>
      <c r="D323" s="973"/>
    </row>
    <row r="324" spans="1:4" x14ac:dyDescent="0.2">
      <c r="A324" s="973" t="s">
        <v>3888</v>
      </c>
      <c r="B324" s="1174" t="s">
        <v>961</v>
      </c>
      <c r="C324" s="1176"/>
      <c r="D324" s="973"/>
    </row>
    <row r="325" spans="1:4" x14ac:dyDescent="0.2">
      <c r="A325" s="973" t="s">
        <v>3889</v>
      </c>
      <c r="B325" s="1174" t="s">
        <v>3621</v>
      </c>
      <c r="C325" s="1176">
        <v>14.97</v>
      </c>
      <c r="D325" s="973">
        <v>134.72</v>
      </c>
    </row>
    <row r="326" spans="1:4" x14ac:dyDescent="0.2">
      <c r="A326" s="973" t="s">
        <v>3890</v>
      </c>
      <c r="B326" s="1174" t="s">
        <v>961</v>
      </c>
      <c r="C326" s="1176"/>
      <c r="D326" s="973"/>
    </row>
    <row r="327" spans="1:4" x14ac:dyDescent="0.2">
      <c r="A327" s="973" t="s">
        <v>144</v>
      </c>
      <c r="B327" s="1174" t="s">
        <v>3891</v>
      </c>
      <c r="C327" s="1176">
        <v>1.94</v>
      </c>
      <c r="D327" s="973">
        <v>6872.77</v>
      </c>
    </row>
    <row r="328" spans="1:4" x14ac:dyDescent="0.2">
      <c r="A328" s="973" t="s">
        <v>3892</v>
      </c>
      <c r="B328" s="1174" t="s">
        <v>961</v>
      </c>
      <c r="C328" s="1176"/>
      <c r="D328" s="973"/>
    </row>
    <row r="329" spans="1:4" x14ac:dyDescent="0.2">
      <c r="A329" s="973" t="s">
        <v>3893</v>
      </c>
      <c r="B329" s="1174" t="s">
        <v>961</v>
      </c>
      <c r="C329" s="1176"/>
      <c r="D329" s="973"/>
    </row>
    <row r="330" spans="1:4" x14ac:dyDescent="0.2">
      <c r="A330" s="973" t="s">
        <v>3894</v>
      </c>
      <c r="B330" s="1174" t="s">
        <v>3567</v>
      </c>
      <c r="C330" s="1176">
        <v>3325.34</v>
      </c>
      <c r="D330" s="973">
        <v>6650.67</v>
      </c>
    </row>
    <row r="331" spans="1:4" x14ac:dyDescent="0.2">
      <c r="A331" s="973" t="s">
        <v>301</v>
      </c>
      <c r="B331" s="1174" t="s">
        <v>3803</v>
      </c>
      <c r="C331" s="1176">
        <v>437.89</v>
      </c>
      <c r="D331" s="973">
        <v>2627.35</v>
      </c>
    </row>
    <row r="332" spans="1:4" x14ac:dyDescent="0.2">
      <c r="A332" s="973" t="s">
        <v>289</v>
      </c>
      <c r="B332" s="1174" t="s">
        <v>3621</v>
      </c>
      <c r="C332" s="1176">
        <v>1071.3599999999999</v>
      </c>
      <c r="D332" s="973">
        <v>9642.2099999999991</v>
      </c>
    </row>
    <row r="333" spans="1:4" x14ac:dyDescent="0.2">
      <c r="A333" s="973" t="s">
        <v>3895</v>
      </c>
      <c r="B333" s="1174" t="s">
        <v>961</v>
      </c>
      <c r="C333" s="1176"/>
      <c r="D333" s="973"/>
    </row>
    <row r="334" spans="1:4" x14ac:dyDescent="0.2">
      <c r="A334" s="973" t="s">
        <v>3896</v>
      </c>
      <c r="B334" s="1174" t="s">
        <v>961</v>
      </c>
      <c r="C334" s="1176"/>
      <c r="D334" s="973"/>
    </row>
    <row r="335" spans="1:4" x14ac:dyDescent="0.2">
      <c r="A335" s="973" t="s">
        <v>3897</v>
      </c>
      <c r="B335" s="1174" t="s">
        <v>3563</v>
      </c>
      <c r="C335" s="1176">
        <v>2950</v>
      </c>
      <c r="D335" s="973">
        <v>2950</v>
      </c>
    </row>
    <row r="336" spans="1:4" x14ac:dyDescent="0.2">
      <c r="A336" s="973" t="s">
        <v>249</v>
      </c>
      <c r="B336" s="1174" t="s">
        <v>961</v>
      </c>
      <c r="C336" s="1176"/>
      <c r="D336" s="973"/>
    </row>
    <row r="337" spans="1:4" x14ac:dyDescent="0.2">
      <c r="A337" s="973" t="s">
        <v>251</v>
      </c>
      <c r="B337" s="1174" t="s">
        <v>3593</v>
      </c>
      <c r="C337" s="1176">
        <v>731.59</v>
      </c>
      <c r="D337" s="973">
        <v>17558.14</v>
      </c>
    </row>
    <row r="338" spans="1:4" x14ac:dyDescent="0.2">
      <c r="A338" s="973" t="s">
        <v>253</v>
      </c>
      <c r="B338" s="1174" t="s">
        <v>3657</v>
      </c>
      <c r="C338" s="1176">
        <v>957.2</v>
      </c>
      <c r="D338" s="973">
        <v>7657.61</v>
      </c>
    </row>
    <row r="339" spans="1:4" x14ac:dyDescent="0.2">
      <c r="A339" s="973" t="s">
        <v>257</v>
      </c>
      <c r="B339" s="1174" t="s">
        <v>961</v>
      </c>
      <c r="C339" s="1176"/>
      <c r="D339" s="973"/>
    </row>
    <row r="340" spans="1:4" x14ac:dyDescent="0.2">
      <c r="A340" s="973" t="s">
        <v>259</v>
      </c>
      <c r="B340" s="1174" t="s">
        <v>961</v>
      </c>
      <c r="C340" s="1176"/>
      <c r="D340" s="973"/>
    </row>
    <row r="341" spans="1:4" x14ac:dyDescent="0.2">
      <c r="A341" s="973" t="s">
        <v>261</v>
      </c>
      <c r="B341" s="1174" t="s">
        <v>961</v>
      </c>
      <c r="C341" s="1176"/>
      <c r="D341" s="973"/>
    </row>
    <row r="342" spans="1:4" x14ac:dyDescent="0.2">
      <c r="A342" s="973" t="s">
        <v>265</v>
      </c>
      <c r="B342" s="1174" t="s">
        <v>3573</v>
      </c>
      <c r="C342" s="1176">
        <v>363.72</v>
      </c>
      <c r="D342" s="973">
        <v>1454.88</v>
      </c>
    </row>
    <row r="343" spans="1:4" x14ac:dyDescent="0.2">
      <c r="A343" s="973" t="s">
        <v>3898</v>
      </c>
      <c r="B343" s="1174" t="s">
        <v>961</v>
      </c>
      <c r="C343" s="1176"/>
      <c r="D343" s="973"/>
    </row>
    <row r="344" spans="1:4" x14ac:dyDescent="0.2">
      <c r="A344" s="973" t="s">
        <v>3899</v>
      </c>
      <c r="B344" s="1174" t="s">
        <v>961</v>
      </c>
      <c r="C344" s="1176"/>
      <c r="D344" s="973"/>
    </row>
    <row r="345" spans="1:4" x14ac:dyDescent="0.2">
      <c r="A345" s="973" t="s">
        <v>283</v>
      </c>
      <c r="B345" s="1174" t="s">
        <v>3573</v>
      </c>
      <c r="C345" s="1176">
        <v>2020.35</v>
      </c>
      <c r="D345" s="973">
        <v>8081.38</v>
      </c>
    </row>
    <row r="346" spans="1:4" x14ac:dyDescent="0.2">
      <c r="A346" s="973" t="s">
        <v>292</v>
      </c>
      <c r="B346" s="1174" t="s">
        <v>961</v>
      </c>
      <c r="C346" s="1176"/>
      <c r="D346" s="973"/>
    </row>
    <row r="347" spans="1:4" x14ac:dyDescent="0.2">
      <c r="A347" s="973" t="s">
        <v>295</v>
      </c>
      <c r="B347" s="1174" t="s">
        <v>3567</v>
      </c>
      <c r="C347" s="1176">
        <v>5412.72</v>
      </c>
      <c r="D347" s="973">
        <v>10825.43</v>
      </c>
    </row>
    <row r="348" spans="1:4" x14ac:dyDescent="0.2">
      <c r="A348" s="973" t="s">
        <v>297</v>
      </c>
      <c r="B348" s="1174" t="s">
        <v>961</v>
      </c>
      <c r="C348" s="1176"/>
      <c r="D348" s="973"/>
    </row>
    <row r="349" spans="1:4" x14ac:dyDescent="0.2">
      <c r="A349" s="973" t="s">
        <v>221</v>
      </c>
      <c r="B349" s="1174" t="s">
        <v>3900</v>
      </c>
      <c r="C349" s="1176">
        <v>276.39999999999998</v>
      </c>
      <c r="D349" s="973">
        <v>229684.9</v>
      </c>
    </row>
    <row r="350" spans="1:4" x14ac:dyDescent="0.2">
      <c r="A350" s="973" t="s">
        <v>229</v>
      </c>
      <c r="B350" s="1174" t="s">
        <v>3572</v>
      </c>
      <c r="C350" s="1176">
        <v>433.56</v>
      </c>
      <c r="D350" s="973">
        <v>5202.72</v>
      </c>
    </row>
    <row r="351" spans="1:4" x14ac:dyDescent="0.2">
      <c r="A351" s="973" t="s">
        <v>231</v>
      </c>
      <c r="B351" s="1174" t="s">
        <v>3657</v>
      </c>
      <c r="C351" s="1176">
        <v>515.75</v>
      </c>
      <c r="D351" s="973">
        <v>4126</v>
      </c>
    </row>
    <row r="352" spans="1:4" x14ac:dyDescent="0.2">
      <c r="A352" s="973" t="s">
        <v>235</v>
      </c>
      <c r="B352" s="1174" t="s">
        <v>3567</v>
      </c>
      <c r="C352" s="1176">
        <v>592.20000000000005</v>
      </c>
      <c r="D352" s="973">
        <v>1184.4000000000001</v>
      </c>
    </row>
    <row r="353" spans="1:4" x14ac:dyDescent="0.2">
      <c r="A353" s="973" t="s">
        <v>238</v>
      </c>
      <c r="B353" s="1174" t="s">
        <v>961</v>
      </c>
      <c r="C353" s="1176"/>
      <c r="D353" s="973"/>
    </row>
    <row r="354" spans="1:4" x14ac:dyDescent="0.2">
      <c r="A354" s="973" t="s">
        <v>240</v>
      </c>
      <c r="B354" s="1174" t="s">
        <v>961</v>
      </c>
      <c r="C354" s="1176"/>
      <c r="D354" s="973"/>
    </row>
    <row r="355" spans="1:4" x14ac:dyDescent="0.2">
      <c r="A355" s="973" t="s">
        <v>244</v>
      </c>
      <c r="B355" s="1174" t="s">
        <v>3657</v>
      </c>
      <c r="C355" s="1176">
        <v>640.49</v>
      </c>
      <c r="D355" s="973">
        <v>5123.91</v>
      </c>
    </row>
    <row r="356" spans="1:4" x14ac:dyDescent="0.2">
      <c r="A356" s="973" t="s">
        <v>247</v>
      </c>
      <c r="B356" s="1174" t="s">
        <v>3563</v>
      </c>
      <c r="C356" s="1176">
        <v>2208.6999999999998</v>
      </c>
      <c r="D356" s="973">
        <v>2208.6999999999998</v>
      </c>
    </row>
    <row r="357" spans="1:4" x14ac:dyDescent="0.2">
      <c r="A357" s="973" t="s">
        <v>255</v>
      </c>
      <c r="B357" s="1174" t="s">
        <v>961</v>
      </c>
      <c r="C357" s="1176"/>
      <c r="D357" s="973"/>
    </row>
    <row r="358" spans="1:4" x14ac:dyDescent="0.2">
      <c r="A358" s="973" t="s">
        <v>263</v>
      </c>
      <c r="B358" s="1174" t="s">
        <v>3803</v>
      </c>
      <c r="C358" s="1176">
        <v>2330.58</v>
      </c>
      <c r="D358" s="973">
        <v>13983.48</v>
      </c>
    </row>
    <row r="359" spans="1:4" x14ac:dyDescent="0.2">
      <c r="A359" s="973" t="s">
        <v>267</v>
      </c>
      <c r="B359" s="1174" t="s">
        <v>3563</v>
      </c>
      <c r="C359" s="1176">
        <v>394.75</v>
      </c>
      <c r="D359" s="973">
        <v>394.75</v>
      </c>
    </row>
    <row r="360" spans="1:4" x14ac:dyDescent="0.2">
      <c r="A360" s="973" t="s">
        <v>270</v>
      </c>
      <c r="B360" s="1174" t="s">
        <v>961</v>
      </c>
      <c r="C360" s="1176"/>
      <c r="D360" s="973"/>
    </row>
    <row r="361" spans="1:4" x14ac:dyDescent="0.2">
      <c r="A361" s="973" t="s">
        <v>277</v>
      </c>
      <c r="B361" s="1174" t="s">
        <v>3563</v>
      </c>
      <c r="C361" s="1176">
        <v>1996.29</v>
      </c>
      <c r="D361" s="973">
        <v>1996.29</v>
      </c>
    </row>
    <row r="362" spans="1:4" x14ac:dyDescent="0.2">
      <c r="A362" s="973" t="s">
        <v>279</v>
      </c>
      <c r="B362" s="1174" t="s">
        <v>3563</v>
      </c>
      <c r="C362" s="1176">
        <v>2031.16</v>
      </c>
      <c r="D362" s="973">
        <v>2031.16</v>
      </c>
    </row>
    <row r="363" spans="1:4" x14ac:dyDescent="0.2">
      <c r="A363" s="973" t="s">
        <v>3901</v>
      </c>
      <c r="B363" s="1174" t="s">
        <v>961</v>
      </c>
      <c r="C363" s="1176"/>
      <c r="D363" s="973"/>
    </row>
    <row r="364" spans="1:4" x14ac:dyDescent="0.2">
      <c r="A364" s="973" t="s">
        <v>281</v>
      </c>
      <c r="B364" s="1174" t="s">
        <v>3567</v>
      </c>
      <c r="C364" s="1176">
        <v>1558.8</v>
      </c>
      <c r="D364" s="973">
        <v>3117.6</v>
      </c>
    </row>
    <row r="365" spans="1:4" x14ac:dyDescent="0.2">
      <c r="A365" s="973" t="s">
        <v>285</v>
      </c>
      <c r="B365" s="1174" t="s">
        <v>961</v>
      </c>
      <c r="C365" s="1176"/>
      <c r="D365" s="973"/>
    </row>
    <row r="366" spans="1:4" x14ac:dyDescent="0.2">
      <c r="A366" s="973" t="s">
        <v>287</v>
      </c>
      <c r="B366" s="1174" t="s">
        <v>961</v>
      </c>
      <c r="C366" s="1176"/>
      <c r="D366" s="973"/>
    </row>
    <row r="367" spans="1:4" x14ac:dyDescent="0.2">
      <c r="A367" s="973" t="s">
        <v>3902</v>
      </c>
      <c r="B367" s="1174" t="s">
        <v>961</v>
      </c>
      <c r="C367" s="1176"/>
      <c r="D367" s="973"/>
    </row>
    <row r="368" spans="1:4" x14ac:dyDescent="0.2">
      <c r="A368" s="973" t="s">
        <v>3903</v>
      </c>
      <c r="B368" s="1174" t="s">
        <v>961</v>
      </c>
      <c r="C368" s="1176"/>
      <c r="D368" s="973"/>
    </row>
    <row r="369" spans="1:4" x14ac:dyDescent="0.2">
      <c r="A369" s="973" t="s">
        <v>3904</v>
      </c>
      <c r="B369" s="1174" t="s">
        <v>961</v>
      </c>
      <c r="C369" s="1176"/>
      <c r="D369" s="973"/>
    </row>
    <row r="370" spans="1:4" x14ac:dyDescent="0.2">
      <c r="A370" s="973" t="s">
        <v>3905</v>
      </c>
      <c r="B370" s="1174" t="s">
        <v>3573</v>
      </c>
      <c r="C370" s="1176">
        <v>149.83000000000001</v>
      </c>
      <c r="D370" s="973">
        <v>599.33000000000004</v>
      </c>
    </row>
    <row r="371" spans="1:4" x14ac:dyDescent="0.2">
      <c r="A371" s="973" t="s">
        <v>299</v>
      </c>
      <c r="B371" s="1174" t="s">
        <v>3621</v>
      </c>
      <c r="C371" s="1176">
        <v>156.97999999999999</v>
      </c>
      <c r="D371" s="973">
        <v>1412.82</v>
      </c>
    </row>
    <row r="372" spans="1:4" x14ac:dyDescent="0.2">
      <c r="A372" s="973" t="s">
        <v>306</v>
      </c>
      <c r="B372" s="1175" t="s">
        <v>3906</v>
      </c>
      <c r="C372" s="1176">
        <v>567.08000000000004</v>
      </c>
      <c r="D372" s="973">
        <v>-567.08000000000004</v>
      </c>
    </row>
    <row r="373" spans="1:4" x14ac:dyDescent="0.2">
      <c r="A373" s="973" t="s">
        <v>225</v>
      </c>
      <c r="B373" s="1175" t="s">
        <v>3907</v>
      </c>
      <c r="C373" s="1176">
        <v>38.93</v>
      </c>
      <c r="D373" s="973">
        <v>-2218.7399999999998</v>
      </c>
    </row>
    <row r="374" spans="1:4" x14ac:dyDescent="0.2">
      <c r="A374" s="973" t="s">
        <v>3908</v>
      </c>
      <c r="B374" s="1174" t="s">
        <v>3567</v>
      </c>
      <c r="C374" s="1176">
        <v>195.55</v>
      </c>
      <c r="D374" s="973">
        <v>391.09</v>
      </c>
    </row>
    <row r="375" spans="1:4" x14ac:dyDescent="0.2">
      <c r="A375" s="973" t="s">
        <v>3909</v>
      </c>
      <c r="B375" s="1174" t="s">
        <v>961</v>
      </c>
      <c r="C375" s="1176"/>
      <c r="D375" s="973"/>
    </row>
    <row r="376" spans="1:4" x14ac:dyDescent="0.2">
      <c r="A376" s="973" t="s">
        <v>3910</v>
      </c>
      <c r="B376" s="1174" t="s">
        <v>1292</v>
      </c>
      <c r="C376" s="1176">
        <v>2069.89</v>
      </c>
      <c r="D376" s="973">
        <v>20698.900000000001</v>
      </c>
    </row>
    <row r="377" spans="1:4" x14ac:dyDescent="0.2">
      <c r="A377" s="973" t="s">
        <v>3911</v>
      </c>
      <c r="B377" s="1174" t="s">
        <v>961</v>
      </c>
      <c r="C377" s="1176"/>
      <c r="D377" s="973"/>
    </row>
    <row r="378" spans="1:4" x14ac:dyDescent="0.2">
      <c r="A378" s="973" t="s">
        <v>3912</v>
      </c>
      <c r="B378" s="1174" t="s">
        <v>961</v>
      </c>
      <c r="C378" s="1176"/>
      <c r="D378" s="973"/>
    </row>
    <row r="379" spans="1:4" x14ac:dyDescent="0.2">
      <c r="A379" s="973" t="s">
        <v>318</v>
      </c>
      <c r="B379" s="1174" t="s">
        <v>3913</v>
      </c>
      <c r="C379" s="1176">
        <v>6.93</v>
      </c>
      <c r="D379" s="973">
        <v>18082.759999999998</v>
      </c>
    </row>
    <row r="380" spans="1:4" x14ac:dyDescent="0.2">
      <c r="A380" s="973" t="s">
        <v>323</v>
      </c>
      <c r="B380" s="1174" t="s">
        <v>3914</v>
      </c>
      <c r="C380" s="1176">
        <v>9.4499999999999993</v>
      </c>
      <c r="D380" s="973">
        <v>72375.97</v>
      </c>
    </row>
    <row r="381" spans="1:4" x14ac:dyDescent="0.2">
      <c r="A381" s="973" t="s">
        <v>361</v>
      </c>
      <c r="B381" s="1174" t="s">
        <v>3915</v>
      </c>
      <c r="C381" s="1176">
        <v>10.85</v>
      </c>
      <c r="D381" s="973">
        <v>651.11</v>
      </c>
    </row>
    <row r="382" spans="1:4" x14ac:dyDescent="0.2">
      <c r="A382" s="973" t="s">
        <v>329</v>
      </c>
      <c r="B382" s="1174" t="s">
        <v>3916</v>
      </c>
      <c r="C382" s="1176">
        <v>29.11</v>
      </c>
      <c r="D382" s="973">
        <v>21252.65</v>
      </c>
    </row>
    <row r="383" spans="1:4" x14ac:dyDescent="0.2">
      <c r="A383" s="973" t="s">
        <v>333</v>
      </c>
      <c r="B383" s="1174" t="s">
        <v>3917</v>
      </c>
      <c r="C383" s="1176">
        <v>13.16</v>
      </c>
      <c r="D383" s="973">
        <v>2777.26</v>
      </c>
    </row>
    <row r="384" spans="1:4" x14ac:dyDescent="0.2">
      <c r="A384" s="973" t="s">
        <v>337</v>
      </c>
      <c r="B384" s="1174" t="s">
        <v>3918</v>
      </c>
      <c r="C384" s="1176">
        <v>7.28</v>
      </c>
      <c r="D384" s="973">
        <v>2658.89</v>
      </c>
    </row>
    <row r="385" spans="1:4" x14ac:dyDescent="0.2">
      <c r="A385" s="973" t="s">
        <v>340</v>
      </c>
      <c r="B385" s="1174" t="s">
        <v>3919</v>
      </c>
      <c r="C385" s="1176">
        <v>15.59</v>
      </c>
      <c r="D385" s="973">
        <v>3118</v>
      </c>
    </row>
    <row r="386" spans="1:4" x14ac:dyDescent="0.2">
      <c r="A386" s="973" t="s">
        <v>343</v>
      </c>
      <c r="B386" s="1174" t="s">
        <v>1294</v>
      </c>
      <c r="C386" s="1176">
        <v>32.909999999999997</v>
      </c>
      <c r="D386" s="973">
        <v>3291</v>
      </c>
    </row>
    <row r="387" spans="1:4" x14ac:dyDescent="0.2">
      <c r="A387" s="973" t="s">
        <v>3920</v>
      </c>
      <c r="B387" s="1174" t="s">
        <v>961</v>
      </c>
      <c r="C387" s="1176"/>
      <c r="D387" s="973"/>
    </row>
    <row r="388" spans="1:4" x14ac:dyDescent="0.2">
      <c r="A388" s="973" t="s">
        <v>346</v>
      </c>
      <c r="B388" s="1174" t="s">
        <v>3919</v>
      </c>
      <c r="C388" s="1176">
        <v>15.85</v>
      </c>
      <c r="D388" s="973">
        <v>3169.23</v>
      </c>
    </row>
    <row r="389" spans="1:4" x14ac:dyDescent="0.2">
      <c r="A389" s="973" t="s">
        <v>349</v>
      </c>
      <c r="B389" s="1174" t="s">
        <v>3921</v>
      </c>
      <c r="C389" s="1176">
        <v>17.010000000000002</v>
      </c>
      <c r="D389" s="973">
        <v>13099.25</v>
      </c>
    </row>
    <row r="390" spans="1:4" x14ac:dyDescent="0.2">
      <c r="A390" s="973" t="s">
        <v>3922</v>
      </c>
      <c r="B390" s="1174" t="s">
        <v>961</v>
      </c>
      <c r="C390" s="1176"/>
      <c r="D390" s="973"/>
    </row>
    <row r="391" spans="1:4" x14ac:dyDescent="0.2">
      <c r="A391" s="973" t="s">
        <v>351</v>
      </c>
      <c r="B391" s="1174" t="s">
        <v>3923</v>
      </c>
      <c r="C391" s="1176">
        <v>6.93</v>
      </c>
      <c r="D391" s="973">
        <v>20555.240000000002</v>
      </c>
    </row>
    <row r="392" spans="1:4" x14ac:dyDescent="0.2">
      <c r="A392" s="973" t="s">
        <v>354</v>
      </c>
      <c r="B392" s="1174" t="s">
        <v>3924</v>
      </c>
      <c r="C392" s="1176">
        <v>9.5299999999999994</v>
      </c>
      <c r="D392" s="973">
        <v>25921.599999999999</v>
      </c>
    </row>
    <row r="393" spans="1:4" x14ac:dyDescent="0.2">
      <c r="A393" s="973" t="s">
        <v>3925</v>
      </c>
      <c r="B393" s="1174" t="s">
        <v>961</v>
      </c>
      <c r="C393" s="1176"/>
      <c r="D393" s="973"/>
    </row>
    <row r="394" spans="1:4" x14ac:dyDescent="0.2">
      <c r="A394" s="973" t="s">
        <v>367</v>
      </c>
      <c r="B394" s="1174" t="s">
        <v>3926</v>
      </c>
      <c r="C394" s="1176">
        <v>14.48</v>
      </c>
      <c r="D394" s="973">
        <v>2533.9499999999998</v>
      </c>
    </row>
    <row r="395" spans="1:4" x14ac:dyDescent="0.2">
      <c r="A395" s="973" t="s">
        <v>362</v>
      </c>
      <c r="B395" s="1174" t="s">
        <v>3927</v>
      </c>
      <c r="C395" s="1176">
        <v>13.52</v>
      </c>
      <c r="D395" s="973">
        <v>2568.25</v>
      </c>
    </row>
    <row r="396" spans="1:4" x14ac:dyDescent="0.2">
      <c r="A396" s="973" t="s">
        <v>3928</v>
      </c>
      <c r="B396" s="1174" t="s">
        <v>1294</v>
      </c>
      <c r="C396" s="1176">
        <v>8.84</v>
      </c>
      <c r="D396" s="973">
        <v>884</v>
      </c>
    </row>
    <row r="397" spans="1:4" x14ac:dyDescent="0.2">
      <c r="A397" s="973" t="s">
        <v>370</v>
      </c>
      <c r="B397" s="1174" t="s">
        <v>3929</v>
      </c>
      <c r="C397" s="1176">
        <v>13.74</v>
      </c>
      <c r="D397" s="973">
        <v>4464.3</v>
      </c>
    </row>
    <row r="398" spans="1:4" x14ac:dyDescent="0.2">
      <c r="A398" s="973" t="s">
        <v>3930</v>
      </c>
      <c r="B398" s="1174" t="s">
        <v>961</v>
      </c>
      <c r="C398" s="1176"/>
      <c r="D398" s="973"/>
    </row>
    <row r="399" spans="1:4" x14ac:dyDescent="0.2">
      <c r="A399" s="973" t="s">
        <v>366</v>
      </c>
      <c r="B399" s="1174" t="s">
        <v>3931</v>
      </c>
      <c r="C399" s="1176">
        <v>13.74</v>
      </c>
      <c r="D399" s="973">
        <v>7215.36</v>
      </c>
    </row>
    <row r="400" spans="1:4" x14ac:dyDescent="0.2">
      <c r="A400" s="973" t="s">
        <v>372</v>
      </c>
      <c r="B400" s="1174" t="s">
        <v>3875</v>
      </c>
      <c r="C400" s="1176">
        <v>14.11</v>
      </c>
      <c r="D400" s="973">
        <v>1622.85</v>
      </c>
    </row>
    <row r="401" spans="1:4" x14ac:dyDescent="0.2">
      <c r="A401" s="973" t="s">
        <v>383</v>
      </c>
      <c r="B401" s="1174" t="s">
        <v>3932</v>
      </c>
      <c r="C401" s="1176">
        <v>17.579999999999998</v>
      </c>
      <c r="D401" s="973">
        <v>5626.24</v>
      </c>
    </row>
    <row r="402" spans="1:4" x14ac:dyDescent="0.2">
      <c r="A402" s="973" t="s">
        <v>385</v>
      </c>
      <c r="B402" s="1174" t="s">
        <v>1294</v>
      </c>
      <c r="C402" s="1176">
        <v>15.59</v>
      </c>
      <c r="D402" s="973">
        <v>1559</v>
      </c>
    </row>
    <row r="403" spans="1:4" x14ac:dyDescent="0.2">
      <c r="A403" s="973" t="s">
        <v>378</v>
      </c>
      <c r="B403" s="1174" t="s">
        <v>3929</v>
      </c>
      <c r="C403" s="1176">
        <v>14.85</v>
      </c>
      <c r="D403" s="973">
        <v>4826.25</v>
      </c>
    </row>
    <row r="404" spans="1:4" x14ac:dyDescent="0.2">
      <c r="A404" s="973" t="s">
        <v>375</v>
      </c>
      <c r="B404" s="1174" t="s">
        <v>3933</v>
      </c>
      <c r="C404" s="1176">
        <v>10.37</v>
      </c>
      <c r="D404" s="973">
        <v>15661.8</v>
      </c>
    </row>
    <row r="405" spans="1:4" x14ac:dyDescent="0.2">
      <c r="A405" s="973" t="s">
        <v>376</v>
      </c>
      <c r="B405" s="1174" t="s">
        <v>3695</v>
      </c>
      <c r="C405" s="1176">
        <v>15.79</v>
      </c>
      <c r="D405" s="973">
        <v>4736.57</v>
      </c>
    </row>
    <row r="406" spans="1:4" x14ac:dyDescent="0.2">
      <c r="A406" s="973" t="s">
        <v>380</v>
      </c>
      <c r="B406" s="1174" t="s">
        <v>961</v>
      </c>
      <c r="C406" s="1176"/>
      <c r="D406" s="973"/>
    </row>
    <row r="407" spans="1:4" x14ac:dyDescent="0.2">
      <c r="A407" s="973" t="s">
        <v>357</v>
      </c>
      <c r="B407" s="1174" t="s">
        <v>3934</v>
      </c>
      <c r="C407" s="1176">
        <v>22.68</v>
      </c>
      <c r="D407" s="973">
        <v>29280.18</v>
      </c>
    </row>
    <row r="408" spans="1:4" x14ac:dyDescent="0.2">
      <c r="A408" s="973" t="s">
        <v>359</v>
      </c>
      <c r="B408" s="1174" t="s">
        <v>3935</v>
      </c>
      <c r="C408" s="1176">
        <v>10.68</v>
      </c>
      <c r="D408" s="973">
        <v>1495.43</v>
      </c>
    </row>
    <row r="409" spans="1:4" x14ac:dyDescent="0.2">
      <c r="A409" s="973" t="s">
        <v>3936</v>
      </c>
      <c r="B409" s="1174" t="s">
        <v>3695</v>
      </c>
      <c r="C409" s="1176">
        <v>8.84</v>
      </c>
      <c r="D409" s="973">
        <v>2652</v>
      </c>
    </row>
    <row r="410" spans="1:4" x14ac:dyDescent="0.2">
      <c r="A410" s="973" t="s">
        <v>1969</v>
      </c>
      <c r="B410" s="1174" t="s">
        <v>3563</v>
      </c>
      <c r="C410" s="1176">
        <v>1978.7</v>
      </c>
      <c r="D410" s="973">
        <v>1978.7</v>
      </c>
    </row>
    <row r="411" spans="1:4" x14ac:dyDescent="0.2">
      <c r="A411" s="973" t="s">
        <v>3937</v>
      </c>
      <c r="B411" s="1174" t="s">
        <v>961</v>
      </c>
      <c r="C411" s="1176"/>
      <c r="D411" s="973"/>
    </row>
    <row r="412" spans="1:4" x14ac:dyDescent="0.2">
      <c r="A412" s="973" t="s">
        <v>1967</v>
      </c>
      <c r="B412" s="1174" t="s">
        <v>961</v>
      </c>
      <c r="C412" s="1176"/>
      <c r="D412" s="973"/>
    </row>
    <row r="413" spans="1:4" x14ac:dyDescent="0.2">
      <c r="A413" s="973" t="s">
        <v>3938</v>
      </c>
      <c r="B413" s="1174" t="s">
        <v>961</v>
      </c>
      <c r="C413" s="1176"/>
      <c r="D413" s="973"/>
    </row>
    <row r="414" spans="1:4" x14ac:dyDescent="0.2">
      <c r="A414" s="973" t="s">
        <v>3939</v>
      </c>
      <c r="B414" s="1174" t="s">
        <v>961</v>
      </c>
      <c r="C414" s="1176"/>
      <c r="D414" s="973"/>
    </row>
    <row r="415" spans="1:4" x14ac:dyDescent="0.2">
      <c r="A415" s="973" t="s">
        <v>3940</v>
      </c>
      <c r="B415" s="1174" t="s">
        <v>961</v>
      </c>
      <c r="C415" s="1176"/>
      <c r="D415" s="973"/>
    </row>
    <row r="416" spans="1:4" x14ac:dyDescent="0.2">
      <c r="A416" s="973" t="s">
        <v>3941</v>
      </c>
      <c r="B416" s="1174" t="s">
        <v>961</v>
      </c>
      <c r="C416" s="1176"/>
      <c r="D416" s="973"/>
    </row>
    <row r="417" spans="1:4" x14ac:dyDescent="0.2">
      <c r="A417" s="973" t="s">
        <v>3942</v>
      </c>
      <c r="B417" s="1174" t="s">
        <v>961</v>
      </c>
      <c r="C417" s="1176"/>
      <c r="D417" s="973"/>
    </row>
    <row r="418" spans="1:4" x14ac:dyDescent="0.2">
      <c r="A418" s="973" t="s">
        <v>3943</v>
      </c>
      <c r="B418" s="1174" t="s">
        <v>961</v>
      </c>
      <c r="C418" s="1176"/>
      <c r="D418" s="973"/>
    </row>
    <row r="419" spans="1:4" x14ac:dyDescent="0.2">
      <c r="A419" s="973" t="s">
        <v>3944</v>
      </c>
      <c r="B419" s="1174" t="s">
        <v>961</v>
      </c>
      <c r="C419" s="1176"/>
      <c r="D419" s="973"/>
    </row>
    <row r="420" spans="1:4" x14ac:dyDescent="0.2">
      <c r="A420" s="973" t="s">
        <v>3945</v>
      </c>
      <c r="B420" s="1174" t="s">
        <v>3657</v>
      </c>
      <c r="C420" s="1176">
        <v>130</v>
      </c>
      <c r="D420" s="973">
        <v>1040</v>
      </c>
    </row>
    <row r="421" spans="1:4" x14ac:dyDescent="0.2">
      <c r="A421" s="973" t="s">
        <v>3946</v>
      </c>
      <c r="B421" s="1174" t="s">
        <v>1294</v>
      </c>
      <c r="C421" s="1176">
        <v>14.14</v>
      </c>
      <c r="D421" s="973">
        <v>1414</v>
      </c>
    </row>
    <row r="422" spans="1:4" x14ac:dyDescent="0.2">
      <c r="A422" s="973" t="s">
        <v>1302</v>
      </c>
      <c r="B422" s="1174" t="s">
        <v>3915</v>
      </c>
      <c r="C422" s="1176">
        <v>54.75</v>
      </c>
      <c r="D422" s="973">
        <v>3285</v>
      </c>
    </row>
    <row r="423" spans="1:4" x14ac:dyDescent="0.2">
      <c r="A423" s="973" t="s">
        <v>1296</v>
      </c>
      <c r="B423" s="1174" t="s">
        <v>1294</v>
      </c>
      <c r="C423" s="1176">
        <v>43.3</v>
      </c>
      <c r="D423" s="973">
        <v>4330</v>
      </c>
    </row>
    <row r="424" spans="1:4" x14ac:dyDescent="0.2">
      <c r="A424" s="973" t="s">
        <v>1298</v>
      </c>
      <c r="B424" s="1174" t="s">
        <v>3947</v>
      </c>
      <c r="C424" s="1176">
        <v>49.74</v>
      </c>
      <c r="D424" s="973">
        <v>5471.4</v>
      </c>
    </row>
    <row r="425" spans="1:4" x14ac:dyDescent="0.2">
      <c r="A425" s="973" t="s">
        <v>1300</v>
      </c>
      <c r="B425" s="1174" t="s">
        <v>3948</v>
      </c>
      <c r="C425" s="1176">
        <v>54.08</v>
      </c>
      <c r="D425" s="973">
        <v>6760.55</v>
      </c>
    </row>
    <row r="426" spans="1:4" x14ac:dyDescent="0.2">
      <c r="A426" s="973" t="s">
        <v>3949</v>
      </c>
      <c r="B426" s="1174" t="s">
        <v>3695</v>
      </c>
      <c r="C426" s="1176">
        <v>30.94</v>
      </c>
      <c r="D426" s="973">
        <v>9282</v>
      </c>
    </row>
    <row r="427" spans="1:4" x14ac:dyDescent="0.2">
      <c r="A427" s="973" t="s">
        <v>3950</v>
      </c>
      <c r="B427" s="1174" t="s">
        <v>961</v>
      </c>
      <c r="C427" s="1176"/>
      <c r="D427" s="973"/>
    </row>
    <row r="428" spans="1:4" x14ac:dyDescent="0.2">
      <c r="A428" s="973" t="s">
        <v>3951</v>
      </c>
      <c r="B428" s="1174" t="s">
        <v>961</v>
      </c>
      <c r="C428" s="1176"/>
      <c r="D428" s="973"/>
    </row>
    <row r="429" spans="1:4" x14ac:dyDescent="0.2">
      <c r="A429" s="973" t="s">
        <v>1130</v>
      </c>
      <c r="B429" s="1174" t="s">
        <v>3952</v>
      </c>
      <c r="C429" s="1176">
        <v>18.829999999999998</v>
      </c>
      <c r="D429" s="973">
        <v>546.02</v>
      </c>
    </row>
    <row r="430" spans="1:4" x14ac:dyDescent="0.2">
      <c r="A430" s="973" t="s">
        <v>3953</v>
      </c>
      <c r="B430" s="1174" t="s">
        <v>961</v>
      </c>
      <c r="C430" s="1176"/>
      <c r="D430" s="973"/>
    </row>
    <row r="431" spans="1:4" x14ac:dyDescent="0.2">
      <c r="A431" s="973" t="s">
        <v>3954</v>
      </c>
      <c r="B431" s="1174" t="s">
        <v>961</v>
      </c>
      <c r="C431" s="1176"/>
      <c r="D431" s="973"/>
    </row>
    <row r="432" spans="1:4" x14ac:dyDescent="0.2">
      <c r="A432" s="973" t="s">
        <v>1133</v>
      </c>
      <c r="B432" s="1174" t="s">
        <v>3640</v>
      </c>
      <c r="C432" s="1176">
        <v>15.31</v>
      </c>
      <c r="D432" s="973">
        <v>872.92</v>
      </c>
    </row>
    <row r="433" spans="1:4" x14ac:dyDescent="0.2">
      <c r="A433" s="973" t="s">
        <v>1132</v>
      </c>
      <c r="B433" s="1174" t="s">
        <v>3935</v>
      </c>
      <c r="C433" s="1176">
        <v>18</v>
      </c>
      <c r="D433" s="973">
        <v>2520</v>
      </c>
    </row>
    <row r="434" spans="1:4" x14ac:dyDescent="0.2">
      <c r="A434" s="973" t="s">
        <v>1131</v>
      </c>
      <c r="B434" s="1174" t="s">
        <v>3955</v>
      </c>
      <c r="C434" s="1176">
        <v>20.309999999999999</v>
      </c>
      <c r="D434" s="973">
        <v>1502.68</v>
      </c>
    </row>
    <row r="435" spans="1:4" x14ac:dyDescent="0.2">
      <c r="A435" s="973" t="s">
        <v>3956</v>
      </c>
      <c r="B435" s="1174" t="s">
        <v>3687</v>
      </c>
      <c r="C435" s="1176">
        <v>1694.36</v>
      </c>
      <c r="D435" s="973">
        <v>11860.49</v>
      </c>
    </row>
    <row r="436" spans="1:4" x14ac:dyDescent="0.2">
      <c r="A436" s="973" t="s">
        <v>3957</v>
      </c>
      <c r="B436" s="1174" t="s">
        <v>3615</v>
      </c>
      <c r="C436" s="1176">
        <v>2976.75</v>
      </c>
      <c r="D436" s="973">
        <v>41674.5</v>
      </c>
    </row>
    <row r="437" spans="1:4" x14ac:dyDescent="0.2">
      <c r="A437" s="973" t="s">
        <v>3958</v>
      </c>
      <c r="B437" s="1174" t="s">
        <v>3657</v>
      </c>
      <c r="C437" s="1176">
        <v>1701</v>
      </c>
      <c r="D437" s="973">
        <v>13608</v>
      </c>
    </row>
    <row r="438" spans="1:4" x14ac:dyDescent="0.2">
      <c r="A438" s="973" t="s">
        <v>3959</v>
      </c>
      <c r="B438" s="1174" t="s">
        <v>961</v>
      </c>
      <c r="C438" s="1176"/>
      <c r="D438" s="973"/>
    </row>
    <row r="439" spans="1:4" x14ac:dyDescent="0.2">
      <c r="A439" s="973" t="s">
        <v>3960</v>
      </c>
      <c r="B439" s="1174" t="s">
        <v>3567</v>
      </c>
      <c r="C439" s="1176">
        <v>2500</v>
      </c>
      <c r="D439" s="973">
        <v>5000</v>
      </c>
    </row>
    <row r="440" spans="1:4" x14ac:dyDescent="0.2">
      <c r="A440" s="973" t="s">
        <v>3961</v>
      </c>
      <c r="B440" s="1174" t="s">
        <v>961</v>
      </c>
      <c r="C440" s="1176"/>
      <c r="D440" s="973"/>
    </row>
    <row r="441" spans="1:4" x14ac:dyDescent="0.2">
      <c r="A441" s="973" t="s">
        <v>3962</v>
      </c>
      <c r="B441" s="1174" t="s">
        <v>961</v>
      </c>
      <c r="C441" s="1176"/>
      <c r="D441" s="973"/>
    </row>
    <row r="442" spans="1:4" x14ac:dyDescent="0.2">
      <c r="A442" s="973" t="s">
        <v>3963</v>
      </c>
      <c r="B442" s="1174" t="s">
        <v>961</v>
      </c>
      <c r="C442" s="1176"/>
      <c r="D442" s="973"/>
    </row>
    <row r="443" spans="1:4" x14ac:dyDescent="0.2">
      <c r="A443" s="973" t="s">
        <v>3964</v>
      </c>
      <c r="B443" s="1174" t="s">
        <v>961</v>
      </c>
      <c r="C443" s="1176"/>
      <c r="D443" s="973"/>
    </row>
    <row r="444" spans="1:4" x14ac:dyDescent="0.2">
      <c r="A444" s="973" t="s">
        <v>3965</v>
      </c>
      <c r="B444" s="1174" t="s">
        <v>961</v>
      </c>
      <c r="C444" s="1176"/>
      <c r="D444" s="973"/>
    </row>
    <row r="445" spans="1:4" x14ac:dyDescent="0.2">
      <c r="A445" s="973" t="s">
        <v>3966</v>
      </c>
      <c r="B445" s="1174" t="s">
        <v>961</v>
      </c>
      <c r="C445" s="1176"/>
      <c r="D445" s="973"/>
    </row>
    <row r="446" spans="1:4" x14ac:dyDescent="0.2">
      <c r="A446" s="973" t="s">
        <v>3967</v>
      </c>
      <c r="B446" s="1174" t="s">
        <v>3563</v>
      </c>
      <c r="C446" s="1176">
        <v>5000</v>
      </c>
      <c r="D446" s="973">
        <v>5000</v>
      </c>
    </row>
    <row r="447" spans="1:4" x14ac:dyDescent="0.2">
      <c r="A447" s="973" t="s">
        <v>3968</v>
      </c>
      <c r="B447" s="1174" t="s">
        <v>3567</v>
      </c>
      <c r="C447" s="1176">
        <v>2587.5</v>
      </c>
      <c r="D447" s="973">
        <v>5175</v>
      </c>
    </row>
    <row r="448" spans="1:4" x14ac:dyDescent="0.2">
      <c r="A448" s="973" t="s">
        <v>2438</v>
      </c>
      <c r="B448" s="1174" t="s">
        <v>961</v>
      </c>
      <c r="C448" s="1176"/>
      <c r="D448" s="973"/>
    </row>
    <row r="449" spans="1:4" x14ac:dyDescent="0.2">
      <c r="A449" s="973" t="s">
        <v>3969</v>
      </c>
      <c r="B449" s="1174" t="s">
        <v>3970</v>
      </c>
      <c r="C449" s="1176">
        <v>32.08</v>
      </c>
      <c r="D449" s="973">
        <v>3111.47</v>
      </c>
    </row>
    <row r="450" spans="1:4" x14ac:dyDescent="0.2">
      <c r="A450" s="973" t="s">
        <v>3971</v>
      </c>
      <c r="B450" s="1174" t="s">
        <v>3972</v>
      </c>
      <c r="C450" s="1176">
        <v>18.12</v>
      </c>
      <c r="D450" s="973">
        <v>390800.95</v>
      </c>
    </row>
    <row r="451" spans="1:4" x14ac:dyDescent="0.2">
      <c r="A451" s="973" t="s">
        <v>3973</v>
      </c>
      <c r="B451" s="1174" t="s">
        <v>961</v>
      </c>
      <c r="C451" s="1176"/>
      <c r="D451" s="973"/>
    </row>
    <row r="452" spans="1:4" x14ac:dyDescent="0.2">
      <c r="A452" s="973" t="s">
        <v>2230</v>
      </c>
      <c r="B452" s="1174" t="s">
        <v>3573</v>
      </c>
      <c r="C452" s="1176">
        <v>1182.3</v>
      </c>
      <c r="D452" s="973">
        <v>4729.2</v>
      </c>
    </row>
    <row r="453" spans="1:4" x14ac:dyDescent="0.2">
      <c r="A453" s="973" t="s">
        <v>3974</v>
      </c>
      <c r="B453" s="1174" t="s">
        <v>961</v>
      </c>
      <c r="C453" s="1176"/>
      <c r="D453" s="973"/>
    </row>
    <row r="454" spans="1:4" x14ac:dyDescent="0.2">
      <c r="A454" s="973" t="s">
        <v>3975</v>
      </c>
      <c r="B454" s="1174" t="s">
        <v>961</v>
      </c>
      <c r="C454" s="1176"/>
      <c r="D454" s="973"/>
    </row>
    <row r="455" spans="1:4" x14ac:dyDescent="0.2">
      <c r="A455" s="973" t="s">
        <v>1285</v>
      </c>
      <c r="B455" s="1174" t="s">
        <v>961</v>
      </c>
      <c r="C455" s="1176"/>
      <c r="D455" s="973"/>
    </row>
    <row r="456" spans="1:4" x14ac:dyDescent="0.2">
      <c r="A456" s="973" t="s">
        <v>3976</v>
      </c>
      <c r="B456" s="1174" t="s">
        <v>961</v>
      </c>
      <c r="C456" s="1176"/>
      <c r="D456" s="973"/>
    </row>
    <row r="457" spans="1:4" x14ac:dyDescent="0.2">
      <c r="A457" s="973" t="s">
        <v>3977</v>
      </c>
      <c r="B457" s="1174" t="s">
        <v>3978</v>
      </c>
      <c r="C457" s="1176">
        <v>674.8</v>
      </c>
      <c r="D457" s="973">
        <v>24292.799999999999</v>
      </c>
    </row>
    <row r="458" spans="1:4" x14ac:dyDescent="0.2">
      <c r="A458" s="973" t="s">
        <v>3979</v>
      </c>
      <c r="B458" s="1174" t="s">
        <v>3978</v>
      </c>
      <c r="C458" s="1176">
        <v>674.8</v>
      </c>
      <c r="D458" s="973">
        <v>24292.799999999999</v>
      </c>
    </row>
    <row r="459" spans="1:4" x14ac:dyDescent="0.2">
      <c r="A459" s="973" t="s">
        <v>3980</v>
      </c>
      <c r="B459" s="1174" t="s">
        <v>3978</v>
      </c>
      <c r="C459" s="1176">
        <v>674.8</v>
      </c>
      <c r="D459" s="973">
        <v>24292.799999999999</v>
      </c>
    </row>
    <row r="460" spans="1:4" x14ac:dyDescent="0.2">
      <c r="A460" s="973" t="s">
        <v>3981</v>
      </c>
      <c r="B460" s="1174" t="s">
        <v>3982</v>
      </c>
      <c r="C460" s="1176">
        <v>565.15</v>
      </c>
      <c r="D460" s="973">
        <v>54254.400000000001</v>
      </c>
    </row>
    <row r="461" spans="1:4" x14ac:dyDescent="0.2">
      <c r="A461" s="973" t="s">
        <v>3983</v>
      </c>
      <c r="B461" s="1174" t="s">
        <v>3978</v>
      </c>
      <c r="C461" s="1176">
        <v>674.8</v>
      </c>
      <c r="D461" s="973">
        <v>24292.799999999999</v>
      </c>
    </row>
    <row r="462" spans="1:4" x14ac:dyDescent="0.2">
      <c r="A462" s="973" t="s">
        <v>2409</v>
      </c>
      <c r="B462" s="1174" t="s">
        <v>3935</v>
      </c>
      <c r="C462" s="1176">
        <v>164.54</v>
      </c>
      <c r="D462" s="973">
        <v>23035.599999999999</v>
      </c>
    </row>
    <row r="463" spans="1:4" x14ac:dyDescent="0.2">
      <c r="A463" s="973" t="s">
        <v>2435</v>
      </c>
      <c r="B463" s="1174" t="s">
        <v>3984</v>
      </c>
      <c r="C463" s="1176">
        <v>161.85</v>
      </c>
      <c r="D463" s="973">
        <v>48394.03</v>
      </c>
    </row>
    <row r="464" spans="1:4" x14ac:dyDescent="0.2">
      <c r="A464" s="973" t="s">
        <v>2440</v>
      </c>
      <c r="B464" s="1174" t="s">
        <v>3985</v>
      </c>
      <c r="C464" s="1176">
        <v>174.16</v>
      </c>
      <c r="D464" s="973">
        <v>31348.57</v>
      </c>
    </row>
    <row r="465" spans="1:4" x14ac:dyDescent="0.2">
      <c r="A465" s="973" t="s">
        <v>2433</v>
      </c>
      <c r="B465" s="1175" t="s">
        <v>3986</v>
      </c>
      <c r="C465" s="1176">
        <v>187.36</v>
      </c>
      <c r="D465" s="973">
        <v>-4683.99</v>
      </c>
    </row>
    <row r="466" spans="1:4" x14ac:dyDescent="0.2">
      <c r="A466" s="973" t="s">
        <v>3987</v>
      </c>
      <c r="B466" s="1174" t="s">
        <v>961</v>
      </c>
      <c r="C466" s="1176"/>
      <c r="D466" s="973"/>
    </row>
    <row r="467" spans="1:4" x14ac:dyDescent="0.2">
      <c r="A467" s="973" t="s">
        <v>3988</v>
      </c>
      <c r="B467" s="1174" t="s">
        <v>961</v>
      </c>
      <c r="C467" s="1176"/>
      <c r="D467" s="973"/>
    </row>
    <row r="468" spans="1:4" x14ac:dyDescent="0.2">
      <c r="A468" s="973" t="s">
        <v>2437</v>
      </c>
      <c r="B468" s="1174" t="s">
        <v>3564</v>
      </c>
      <c r="C468" s="1176">
        <v>194.38</v>
      </c>
      <c r="D468" s="973">
        <v>583.14</v>
      </c>
    </row>
    <row r="469" spans="1:4" x14ac:dyDescent="0.2">
      <c r="A469" s="973" t="s">
        <v>3989</v>
      </c>
      <c r="B469" s="1174" t="s">
        <v>961</v>
      </c>
      <c r="C469" s="1176"/>
      <c r="D469" s="973"/>
    </row>
    <row r="470" spans="1:4" x14ac:dyDescent="0.2">
      <c r="A470" s="973" t="s">
        <v>3990</v>
      </c>
      <c r="B470" s="1174" t="s">
        <v>961</v>
      </c>
      <c r="C470" s="1176"/>
      <c r="D470" s="973"/>
    </row>
    <row r="471" spans="1:4" x14ac:dyDescent="0.2">
      <c r="A471" s="973" t="s">
        <v>3991</v>
      </c>
      <c r="B471" s="1174" t="s">
        <v>961</v>
      </c>
      <c r="C471" s="1176"/>
      <c r="D471" s="973"/>
    </row>
    <row r="472" spans="1:4" x14ac:dyDescent="0.2">
      <c r="A472" s="973" t="s">
        <v>3992</v>
      </c>
      <c r="B472" s="1174" t="s">
        <v>961</v>
      </c>
      <c r="C472" s="1176"/>
      <c r="D472" s="973"/>
    </row>
    <row r="473" spans="1:4" x14ac:dyDescent="0.2">
      <c r="A473" s="973" t="s">
        <v>2469</v>
      </c>
      <c r="B473" s="1174" t="s">
        <v>3993</v>
      </c>
      <c r="C473" s="1176">
        <v>457.2</v>
      </c>
      <c r="D473" s="973">
        <v>57606.82</v>
      </c>
    </row>
    <row r="474" spans="1:4" x14ac:dyDescent="0.2">
      <c r="A474" s="973" t="s">
        <v>3994</v>
      </c>
      <c r="B474" s="1174" t="s">
        <v>961</v>
      </c>
      <c r="C474" s="1176"/>
      <c r="D474" s="973"/>
    </row>
    <row r="475" spans="1:4" x14ac:dyDescent="0.2">
      <c r="A475" s="973" t="s">
        <v>3995</v>
      </c>
      <c r="B475" s="1174" t="s">
        <v>961</v>
      </c>
      <c r="C475" s="1176"/>
      <c r="D475" s="973"/>
    </row>
    <row r="476" spans="1:4" x14ac:dyDescent="0.2">
      <c r="A476" s="973" t="s">
        <v>2467</v>
      </c>
      <c r="B476" s="1174" t="s">
        <v>3564</v>
      </c>
      <c r="C476" s="1176">
        <v>552.47</v>
      </c>
      <c r="D476" s="973">
        <v>1657.42</v>
      </c>
    </row>
    <row r="477" spans="1:4" x14ac:dyDescent="0.2">
      <c r="A477" s="973" t="s">
        <v>3996</v>
      </c>
      <c r="B477" s="1174" t="s">
        <v>961</v>
      </c>
      <c r="C477" s="1176"/>
      <c r="D477" s="973"/>
    </row>
    <row r="478" spans="1:4" x14ac:dyDescent="0.2">
      <c r="A478" s="973" t="s">
        <v>3997</v>
      </c>
      <c r="B478" s="1174" t="s">
        <v>3567</v>
      </c>
      <c r="C478" s="1176">
        <v>670.5</v>
      </c>
      <c r="D478" s="973">
        <v>1341</v>
      </c>
    </row>
    <row r="479" spans="1:4" x14ac:dyDescent="0.2">
      <c r="A479" s="973" t="s">
        <v>2522</v>
      </c>
      <c r="B479" s="1174" t="s">
        <v>3998</v>
      </c>
      <c r="C479" s="1176">
        <v>2666.52</v>
      </c>
      <c r="D479" s="973">
        <v>146658.76</v>
      </c>
    </row>
    <row r="480" spans="1:4" x14ac:dyDescent="0.2">
      <c r="A480" s="973" t="s">
        <v>2736</v>
      </c>
      <c r="B480" s="1174" t="s">
        <v>961</v>
      </c>
      <c r="C480" s="1176"/>
      <c r="D480" s="973"/>
    </row>
    <row r="481" spans="1:4" x14ac:dyDescent="0.2">
      <c r="A481" s="973" t="s">
        <v>3999</v>
      </c>
      <c r="B481" s="1174" t="s">
        <v>961</v>
      </c>
      <c r="C481" s="1176"/>
      <c r="D481" s="973"/>
    </row>
    <row r="482" spans="1:4" x14ac:dyDescent="0.2">
      <c r="A482" s="973" t="s">
        <v>3102</v>
      </c>
      <c r="B482" s="1174" t="s">
        <v>961</v>
      </c>
      <c r="C482" s="1176"/>
      <c r="D482" s="973"/>
    </row>
    <row r="483" spans="1:4" x14ac:dyDescent="0.2">
      <c r="A483" s="973" t="s">
        <v>3116</v>
      </c>
      <c r="B483" s="1174" t="s">
        <v>3595</v>
      </c>
      <c r="C483" s="1176">
        <v>787.54</v>
      </c>
      <c r="D483" s="973">
        <v>27563.98</v>
      </c>
    </row>
    <row r="484" spans="1:4" x14ac:dyDescent="0.2">
      <c r="A484" s="973" t="s">
        <v>2940</v>
      </c>
      <c r="B484" s="1174" t="s">
        <v>3567</v>
      </c>
      <c r="C484" s="1176">
        <v>181.4</v>
      </c>
      <c r="D484" s="973">
        <v>362.79</v>
      </c>
    </row>
    <row r="485" spans="1:4" x14ac:dyDescent="0.2">
      <c r="A485" s="973" t="s">
        <v>4000</v>
      </c>
      <c r="B485" s="1174" t="s">
        <v>961</v>
      </c>
      <c r="C485" s="1176"/>
      <c r="D485" s="973"/>
    </row>
    <row r="486" spans="1:4" x14ac:dyDescent="0.2">
      <c r="A486" s="973" t="s">
        <v>4001</v>
      </c>
      <c r="B486" s="1174" t="s">
        <v>961</v>
      </c>
      <c r="C486" s="1176"/>
      <c r="D486" s="973"/>
    </row>
    <row r="487" spans="1:4" x14ac:dyDescent="0.2">
      <c r="A487" s="973" t="s">
        <v>4002</v>
      </c>
      <c r="B487" s="1174" t="s">
        <v>961</v>
      </c>
      <c r="C487" s="1176"/>
      <c r="D487" s="973"/>
    </row>
    <row r="488" spans="1:4" x14ac:dyDescent="0.2">
      <c r="A488" s="973" t="s">
        <v>2938</v>
      </c>
      <c r="B488" s="1174" t="s">
        <v>4003</v>
      </c>
      <c r="C488" s="1176">
        <v>177.66</v>
      </c>
      <c r="D488" s="973">
        <v>50454.32</v>
      </c>
    </row>
    <row r="489" spans="1:4" x14ac:dyDescent="0.2">
      <c r="A489" s="973" t="s">
        <v>4004</v>
      </c>
      <c r="B489" s="1174" t="s">
        <v>961</v>
      </c>
      <c r="C489" s="1176"/>
      <c r="D489" s="973"/>
    </row>
    <row r="490" spans="1:4" x14ac:dyDescent="0.2">
      <c r="A490" s="973" t="s">
        <v>2941</v>
      </c>
      <c r="B490" s="1174" t="s">
        <v>961</v>
      </c>
      <c r="C490" s="1176"/>
      <c r="D490" s="973"/>
    </row>
    <row r="491" spans="1:4" x14ac:dyDescent="0.2">
      <c r="A491" s="973" t="s">
        <v>4005</v>
      </c>
      <c r="B491" s="1174" t="s">
        <v>961</v>
      </c>
      <c r="C491" s="1176"/>
      <c r="D491" s="973"/>
    </row>
    <row r="492" spans="1:4" x14ac:dyDescent="0.2">
      <c r="A492" s="973" t="s">
        <v>4006</v>
      </c>
      <c r="B492" s="1174" t="s">
        <v>961</v>
      </c>
      <c r="C492" s="1176"/>
      <c r="D492" s="973"/>
    </row>
    <row r="493" spans="1:4" x14ac:dyDescent="0.2">
      <c r="A493" s="973" t="s">
        <v>4007</v>
      </c>
      <c r="B493" s="1174" t="s">
        <v>961</v>
      </c>
      <c r="C493" s="1176"/>
      <c r="D493" s="973"/>
    </row>
    <row r="494" spans="1:4" x14ac:dyDescent="0.2">
      <c r="A494" s="973" t="s">
        <v>4008</v>
      </c>
      <c r="B494" s="1174" t="s">
        <v>961</v>
      </c>
      <c r="C494" s="1176"/>
      <c r="D494" s="973"/>
    </row>
    <row r="495" spans="1:4" x14ac:dyDescent="0.2">
      <c r="A495" s="973" t="s">
        <v>4009</v>
      </c>
      <c r="B495" s="1174" t="s">
        <v>3566</v>
      </c>
      <c r="C495" s="1176">
        <v>211.27</v>
      </c>
      <c r="D495" s="973">
        <v>6338.1</v>
      </c>
    </row>
    <row r="496" spans="1:4" x14ac:dyDescent="0.2">
      <c r="A496" s="973" t="s">
        <v>4010</v>
      </c>
      <c r="B496" s="1174" t="s">
        <v>961</v>
      </c>
      <c r="C496" s="1176"/>
      <c r="D496" s="973"/>
    </row>
    <row r="497" spans="1:4" x14ac:dyDescent="0.2">
      <c r="A497" s="973" t="s">
        <v>2908</v>
      </c>
      <c r="B497" s="1174" t="s">
        <v>4011</v>
      </c>
      <c r="C497" s="1176">
        <v>206.61</v>
      </c>
      <c r="D497" s="973">
        <v>44628.69</v>
      </c>
    </row>
    <row r="498" spans="1:4" x14ac:dyDescent="0.2">
      <c r="A498" s="973" t="s">
        <v>4012</v>
      </c>
      <c r="B498" s="1174" t="s">
        <v>961</v>
      </c>
      <c r="C498" s="1176"/>
      <c r="D498" s="973"/>
    </row>
    <row r="499" spans="1:4" x14ac:dyDescent="0.2">
      <c r="A499" s="973" t="s">
        <v>2909</v>
      </c>
      <c r="B499" s="1174" t="s">
        <v>3593</v>
      </c>
      <c r="C499" s="1176">
        <v>209.71</v>
      </c>
      <c r="D499" s="973">
        <v>5033</v>
      </c>
    </row>
    <row r="500" spans="1:4" x14ac:dyDescent="0.2">
      <c r="A500" s="973" t="s">
        <v>4013</v>
      </c>
      <c r="B500" s="1174" t="s">
        <v>3563</v>
      </c>
      <c r="C500" s="1176">
        <v>220.21</v>
      </c>
      <c r="D500" s="973">
        <v>220.21</v>
      </c>
    </row>
    <row r="501" spans="1:4" x14ac:dyDescent="0.2">
      <c r="A501" s="973" t="s">
        <v>2404</v>
      </c>
      <c r="B501" s="1174" t="s">
        <v>4014</v>
      </c>
      <c r="C501" s="1176">
        <v>117.15</v>
      </c>
      <c r="D501" s="973">
        <v>26240.84</v>
      </c>
    </row>
    <row r="502" spans="1:4" x14ac:dyDescent="0.2">
      <c r="A502" s="973" t="s">
        <v>4015</v>
      </c>
      <c r="B502" s="1174" t="s">
        <v>961</v>
      </c>
      <c r="C502" s="1176"/>
      <c r="D502" s="973"/>
    </row>
    <row r="503" spans="1:4" x14ac:dyDescent="0.2">
      <c r="A503" s="973" t="s">
        <v>2402</v>
      </c>
      <c r="B503" s="1174" t="s">
        <v>3592</v>
      </c>
      <c r="C503" s="1176">
        <v>193.69</v>
      </c>
      <c r="D503" s="973">
        <v>968.44</v>
      </c>
    </row>
    <row r="504" spans="1:4" x14ac:dyDescent="0.2">
      <c r="A504" s="973" t="s">
        <v>4016</v>
      </c>
      <c r="B504" s="1174" t="s">
        <v>961</v>
      </c>
      <c r="C504" s="1176"/>
      <c r="D504" s="973"/>
    </row>
    <row r="505" spans="1:4" x14ac:dyDescent="0.2">
      <c r="A505" s="973" t="s">
        <v>4017</v>
      </c>
      <c r="B505" s="1174" t="s">
        <v>961</v>
      </c>
      <c r="C505" s="1176"/>
      <c r="D505" s="973"/>
    </row>
    <row r="506" spans="1:4" x14ac:dyDescent="0.2">
      <c r="A506" s="973" t="s">
        <v>2407</v>
      </c>
      <c r="B506" s="1174" t="s">
        <v>961</v>
      </c>
      <c r="C506" s="1176"/>
      <c r="D506" s="973"/>
    </row>
    <row r="507" spans="1:4" x14ac:dyDescent="0.2">
      <c r="A507" s="973" t="s">
        <v>2406</v>
      </c>
      <c r="B507" s="1174" t="s">
        <v>961</v>
      </c>
      <c r="C507" s="1176"/>
      <c r="D507" s="973"/>
    </row>
    <row r="508" spans="1:4" x14ac:dyDescent="0.2">
      <c r="A508" s="973" t="s">
        <v>4018</v>
      </c>
      <c r="B508" s="1174" t="s">
        <v>961</v>
      </c>
      <c r="C508" s="1176"/>
      <c r="D508" s="973"/>
    </row>
    <row r="509" spans="1:4" x14ac:dyDescent="0.2">
      <c r="A509" s="973" t="s">
        <v>4019</v>
      </c>
      <c r="B509" s="1174" t="s">
        <v>961</v>
      </c>
      <c r="C509" s="1176"/>
      <c r="D509" s="973"/>
    </row>
    <row r="510" spans="1:4" x14ac:dyDescent="0.2">
      <c r="A510" s="973" t="s">
        <v>4020</v>
      </c>
      <c r="B510" s="1174" t="s">
        <v>961</v>
      </c>
      <c r="C510" s="1176"/>
      <c r="D510" s="973"/>
    </row>
    <row r="511" spans="1:4" x14ac:dyDescent="0.2">
      <c r="A511" s="973" t="s">
        <v>4021</v>
      </c>
      <c r="B511" s="1174" t="s">
        <v>961</v>
      </c>
      <c r="C511" s="1176"/>
      <c r="D511" s="973"/>
    </row>
    <row r="512" spans="1:4" x14ac:dyDescent="0.2">
      <c r="A512" s="973" t="s">
        <v>4022</v>
      </c>
      <c r="B512" s="1174" t="s">
        <v>961</v>
      </c>
      <c r="C512" s="1176"/>
      <c r="D512" s="973"/>
    </row>
    <row r="513" spans="1:4" x14ac:dyDescent="0.2">
      <c r="A513" s="973" t="s">
        <v>4023</v>
      </c>
      <c r="B513" s="1174" t="s">
        <v>961</v>
      </c>
      <c r="C513" s="1176"/>
      <c r="D513" s="973"/>
    </row>
    <row r="514" spans="1:4" x14ac:dyDescent="0.2">
      <c r="A514" s="973" t="s">
        <v>4024</v>
      </c>
      <c r="B514" s="1174" t="s">
        <v>961</v>
      </c>
      <c r="C514" s="1176"/>
      <c r="D514" s="973"/>
    </row>
    <row r="515" spans="1:4" x14ac:dyDescent="0.2">
      <c r="A515" s="973" t="s">
        <v>4025</v>
      </c>
      <c r="B515" s="1174" t="s">
        <v>961</v>
      </c>
      <c r="C515" s="1176"/>
      <c r="D515" s="973"/>
    </row>
    <row r="516" spans="1:4" x14ac:dyDescent="0.2">
      <c r="A516" s="973" t="s">
        <v>4026</v>
      </c>
      <c r="B516" s="1174" t="s">
        <v>961</v>
      </c>
      <c r="C516" s="1176"/>
      <c r="D516" s="973"/>
    </row>
    <row r="517" spans="1:4" x14ac:dyDescent="0.2">
      <c r="A517" s="973" t="s">
        <v>2953</v>
      </c>
      <c r="B517" s="1174" t="s">
        <v>4027</v>
      </c>
      <c r="C517" s="1176">
        <v>200.28</v>
      </c>
      <c r="D517" s="973">
        <v>31844.35</v>
      </c>
    </row>
    <row r="518" spans="1:4" x14ac:dyDescent="0.2">
      <c r="A518" s="973" t="s">
        <v>4028</v>
      </c>
      <c r="B518" s="1174" t="s">
        <v>4029</v>
      </c>
      <c r="C518" s="1176">
        <v>220.47</v>
      </c>
      <c r="D518" s="973">
        <v>11464.44</v>
      </c>
    </row>
    <row r="519" spans="1:4" x14ac:dyDescent="0.2">
      <c r="A519" s="973" t="s">
        <v>2955</v>
      </c>
      <c r="B519" s="1174" t="s">
        <v>4030</v>
      </c>
      <c r="C519" s="1176">
        <v>199.04</v>
      </c>
      <c r="D519" s="973">
        <v>23884.799999999999</v>
      </c>
    </row>
    <row r="520" spans="1:4" x14ac:dyDescent="0.2">
      <c r="A520" s="973" t="s">
        <v>4031</v>
      </c>
      <c r="B520" s="1174" t="s">
        <v>961</v>
      </c>
      <c r="C520" s="1176"/>
      <c r="D520" s="973"/>
    </row>
    <row r="521" spans="1:4" x14ac:dyDescent="0.2">
      <c r="A521" s="973" t="s">
        <v>4032</v>
      </c>
      <c r="B521" s="1174" t="s">
        <v>961</v>
      </c>
      <c r="C521" s="1176"/>
      <c r="D521" s="973"/>
    </row>
    <row r="522" spans="1:4" x14ac:dyDescent="0.2">
      <c r="A522" s="973" t="s">
        <v>4033</v>
      </c>
      <c r="B522" s="1174" t="s">
        <v>961</v>
      </c>
      <c r="C522" s="1176"/>
      <c r="D522" s="973"/>
    </row>
    <row r="523" spans="1:4" x14ac:dyDescent="0.2">
      <c r="A523" s="973" t="s">
        <v>4034</v>
      </c>
      <c r="B523" s="1174" t="s">
        <v>961</v>
      </c>
      <c r="C523" s="1176"/>
      <c r="D523" s="973"/>
    </row>
    <row r="524" spans="1:4" x14ac:dyDescent="0.2">
      <c r="A524" s="973" t="s">
        <v>4035</v>
      </c>
      <c r="B524" s="1174" t="s">
        <v>961</v>
      </c>
      <c r="C524" s="1176"/>
      <c r="D524" s="973"/>
    </row>
    <row r="525" spans="1:4" x14ac:dyDescent="0.2">
      <c r="A525" s="973" t="s">
        <v>2961</v>
      </c>
      <c r="B525" s="1174" t="s">
        <v>3978</v>
      </c>
      <c r="C525" s="1176">
        <v>222.95</v>
      </c>
      <c r="D525" s="973">
        <v>8026.04</v>
      </c>
    </row>
    <row r="526" spans="1:4" x14ac:dyDescent="0.2">
      <c r="A526" s="973" t="s">
        <v>2962</v>
      </c>
      <c r="B526" s="1174" t="s">
        <v>961</v>
      </c>
      <c r="C526" s="1176"/>
      <c r="D526" s="973"/>
    </row>
    <row r="527" spans="1:4" x14ac:dyDescent="0.2">
      <c r="A527" s="973" t="s">
        <v>4036</v>
      </c>
      <c r="B527" s="1174" t="s">
        <v>961</v>
      </c>
      <c r="C527" s="1176"/>
      <c r="D527" s="973"/>
    </row>
    <row r="528" spans="1:4" x14ac:dyDescent="0.2">
      <c r="A528" s="973" t="s">
        <v>4037</v>
      </c>
      <c r="B528" s="1174" t="s">
        <v>961</v>
      </c>
      <c r="C528" s="1176"/>
      <c r="D528" s="973"/>
    </row>
    <row r="529" spans="1:4" x14ac:dyDescent="0.2">
      <c r="A529" s="973" t="s">
        <v>2974</v>
      </c>
      <c r="B529" s="1174" t="s">
        <v>3592</v>
      </c>
      <c r="C529" s="1176">
        <v>230.02</v>
      </c>
      <c r="D529" s="973">
        <v>1150.08</v>
      </c>
    </row>
    <row r="530" spans="1:4" x14ac:dyDescent="0.2">
      <c r="A530" s="973" t="s">
        <v>2985</v>
      </c>
      <c r="B530" s="1174" t="s">
        <v>4038</v>
      </c>
      <c r="C530" s="1176">
        <v>261.39</v>
      </c>
      <c r="D530" s="973">
        <v>5489.23</v>
      </c>
    </row>
    <row r="531" spans="1:4" x14ac:dyDescent="0.2">
      <c r="A531" s="973" t="s">
        <v>3177</v>
      </c>
      <c r="B531" s="1174" t="s">
        <v>3567</v>
      </c>
      <c r="C531" s="1176">
        <v>946.65</v>
      </c>
      <c r="D531" s="973">
        <v>1893.29</v>
      </c>
    </row>
    <row r="532" spans="1:4" x14ac:dyDescent="0.2">
      <c r="A532" s="973" t="s">
        <v>3138</v>
      </c>
      <c r="B532" s="1174" t="s">
        <v>4039</v>
      </c>
      <c r="C532" s="1176">
        <v>249.82</v>
      </c>
      <c r="D532" s="973">
        <v>13240.3</v>
      </c>
    </row>
    <row r="533" spans="1:4" x14ac:dyDescent="0.2">
      <c r="A533" s="973" t="s">
        <v>4040</v>
      </c>
      <c r="B533" s="1174" t="s">
        <v>961</v>
      </c>
      <c r="C533" s="1176"/>
      <c r="D533" s="973"/>
    </row>
    <row r="534" spans="1:4" x14ac:dyDescent="0.2">
      <c r="A534" s="973" t="s">
        <v>3016</v>
      </c>
      <c r="B534" s="1174" t="s">
        <v>961</v>
      </c>
      <c r="C534" s="1176"/>
      <c r="D534" s="973"/>
    </row>
    <row r="535" spans="1:4" x14ac:dyDescent="0.2">
      <c r="A535" s="973" t="s">
        <v>4041</v>
      </c>
      <c r="B535" s="1174" t="s">
        <v>961</v>
      </c>
      <c r="C535" s="1176"/>
      <c r="D535" s="973"/>
    </row>
    <row r="536" spans="1:4" x14ac:dyDescent="0.2">
      <c r="A536" s="973" t="s">
        <v>3032</v>
      </c>
      <c r="B536" s="1174" t="s">
        <v>3563</v>
      </c>
      <c r="C536" s="1176">
        <v>404.82</v>
      </c>
      <c r="D536" s="973">
        <v>404.82</v>
      </c>
    </row>
    <row r="537" spans="1:4" x14ac:dyDescent="0.2">
      <c r="A537" s="973" t="s">
        <v>4042</v>
      </c>
      <c r="B537" s="1174" t="s">
        <v>961</v>
      </c>
      <c r="C537" s="1176"/>
      <c r="D537" s="973"/>
    </row>
    <row r="538" spans="1:4" x14ac:dyDescent="0.2">
      <c r="A538" s="973" t="s">
        <v>4043</v>
      </c>
      <c r="B538" s="1174" t="s">
        <v>961</v>
      </c>
      <c r="C538" s="1176"/>
      <c r="D538" s="973"/>
    </row>
    <row r="539" spans="1:4" x14ac:dyDescent="0.2">
      <c r="A539" s="973" t="s">
        <v>3023</v>
      </c>
      <c r="B539" s="1174" t="s">
        <v>4044</v>
      </c>
      <c r="C539" s="1176">
        <v>247.96</v>
      </c>
      <c r="D539" s="973">
        <v>6199.12</v>
      </c>
    </row>
    <row r="540" spans="1:4" x14ac:dyDescent="0.2">
      <c r="A540" s="973" t="s">
        <v>4045</v>
      </c>
      <c r="B540" s="1174" t="s">
        <v>961</v>
      </c>
      <c r="C540" s="1176"/>
      <c r="D540" s="973"/>
    </row>
    <row r="541" spans="1:4" x14ac:dyDescent="0.2">
      <c r="A541" s="973" t="s">
        <v>4046</v>
      </c>
      <c r="B541" s="1174" t="s">
        <v>961</v>
      </c>
      <c r="C541" s="1176"/>
      <c r="D541" s="973"/>
    </row>
    <row r="542" spans="1:4" x14ac:dyDescent="0.2">
      <c r="A542" s="973" t="s">
        <v>3167</v>
      </c>
      <c r="B542" s="1174" t="s">
        <v>4047</v>
      </c>
      <c r="C542" s="1176">
        <v>244.55</v>
      </c>
      <c r="D542" s="973">
        <v>17607.54</v>
      </c>
    </row>
    <row r="543" spans="1:4" x14ac:dyDescent="0.2">
      <c r="A543" s="973" t="s">
        <v>4048</v>
      </c>
      <c r="B543" s="1174" t="s">
        <v>961</v>
      </c>
      <c r="C543" s="1176"/>
      <c r="D543" s="973"/>
    </row>
    <row r="544" spans="1:4" x14ac:dyDescent="0.2">
      <c r="A544" s="973" t="s">
        <v>4049</v>
      </c>
      <c r="B544" s="1174" t="s">
        <v>961</v>
      </c>
      <c r="C544" s="1176"/>
      <c r="D544" s="973"/>
    </row>
    <row r="545" spans="1:4" x14ac:dyDescent="0.2">
      <c r="A545" s="973" t="s">
        <v>3043</v>
      </c>
      <c r="B545" s="1174" t="s">
        <v>961</v>
      </c>
      <c r="C545" s="1176"/>
      <c r="D545" s="973"/>
    </row>
    <row r="546" spans="1:4" x14ac:dyDescent="0.2">
      <c r="A546" s="973" t="s">
        <v>4050</v>
      </c>
      <c r="B546" s="1174" t="s">
        <v>961</v>
      </c>
      <c r="C546" s="1176"/>
      <c r="D546" s="973"/>
    </row>
    <row r="547" spans="1:4" x14ac:dyDescent="0.2">
      <c r="A547" s="973" t="s">
        <v>4051</v>
      </c>
      <c r="B547" s="1174" t="s">
        <v>961</v>
      </c>
      <c r="C547" s="1176"/>
      <c r="D547" s="973"/>
    </row>
    <row r="548" spans="1:4" x14ac:dyDescent="0.2">
      <c r="A548" s="973" t="s">
        <v>4052</v>
      </c>
      <c r="B548" s="1174" t="s">
        <v>961</v>
      </c>
      <c r="C548" s="1176"/>
      <c r="D548" s="973"/>
    </row>
    <row r="549" spans="1:4" x14ac:dyDescent="0.2">
      <c r="A549" s="973" t="s">
        <v>3041</v>
      </c>
      <c r="B549" s="1174" t="s">
        <v>4053</v>
      </c>
      <c r="C549" s="1176">
        <v>207.45</v>
      </c>
      <c r="D549" s="973">
        <v>25723.19</v>
      </c>
    </row>
    <row r="550" spans="1:4" x14ac:dyDescent="0.2">
      <c r="A550" s="973" t="s">
        <v>4054</v>
      </c>
      <c r="B550" s="1174" t="s">
        <v>961</v>
      </c>
      <c r="C550" s="1176"/>
      <c r="D550" s="973"/>
    </row>
    <row r="551" spans="1:4" x14ac:dyDescent="0.2">
      <c r="A551" s="973" t="s">
        <v>3045</v>
      </c>
      <c r="B551" s="1174" t="s">
        <v>961</v>
      </c>
      <c r="C551" s="1176"/>
      <c r="D551" s="973"/>
    </row>
    <row r="552" spans="1:4" x14ac:dyDescent="0.2">
      <c r="A552" s="973" t="s">
        <v>3169</v>
      </c>
      <c r="B552" s="1174" t="s">
        <v>3592</v>
      </c>
      <c r="C552" s="1176">
        <v>249.34</v>
      </c>
      <c r="D552" s="973">
        <v>1246.72</v>
      </c>
    </row>
    <row r="553" spans="1:4" x14ac:dyDescent="0.2">
      <c r="A553" s="973" t="s">
        <v>3173</v>
      </c>
      <c r="B553" s="1174" t="s">
        <v>4055</v>
      </c>
      <c r="C553" s="1176">
        <v>239.02</v>
      </c>
      <c r="D553" s="973">
        <v>4780.3999999999996</v>
      </c>
    </row>
    <row r="554" spans="1:4" x14ac:dyDescent="0.2">
      <c r="A554" s="973" t="s">
        <v>4056</v>
      </c>
      <c r="B554" s="1174" t="s">
        <v>3600</v>
      </c>
      <c r="C554" s="1176">
        <v>280.33999999999997</v>
      </c>
      <c r="D554" s="973">
        <v>4205.1000000000004</v>
      </c>
    </row>
    <row r="555" spans="1:4" x14ac:dyDescent="0.2">
      <c r="A555" s="973" t="s">
        <v>3049</v>
      </c>
      <c r="B555" s="1174" t="s">
        <v>3563</v>
      </c>
      <c r="C555" s="1176">
        <v>309.52</v>
      </c>
      <c r="D555" s="973">
        <v>309.52</v>
      </c>
    </row>
    <row r="556" spans="1:4" x14ac:dyDescent="0.2">
      <c r="A556" s="973" t="s">
        <v>4057</v>
      </c>
      <c r="B556" s="1174" t="s">
        <v>961</v>
      </c>
      <c r="C556" s="1176"/>
      <c r="D556" s="973"/>
    </row>
    <row r="557" spans="1:4" x14ac:dyDescent="0.2">
      <c r="A557" s="973" t="s">
        <v>3053</v>
      </c>
      <c r="B557" s="1174" t="s">
        <v>961</v>
      </c>
      <c r="C557" s="1176"/>
      <c r="D557" s="973"/>
    </row>
    <row r="558" spans="1:4" x14ac:dyDescent="0.2">
      <c r="A558" s="973" t="s">
        <v>4058</v>
      </c>
      <c r="B558" s="1174" t="s">
        <v>961</v>
      </c>
      <c r="C558" s="1176"/>
      <c r="D558" s="973"/>
    </row>
    <row r="559" spans="1:4" x14ac:dyDescent="0.2">
      <c r="A559" s="973" t="s">
        <v>3058</v>
      </c>
      <c r="B559" s="1174" t="s">
        <v>3915</v>
      </c>
      <c r="C559" s="1176">
        <v>281.13</v>
      </c>
      <c r="D559" s="973">
        <v>16867.849999999999</v>
      </c>
    </row>
    <row r="560" spans="1:4" x14ac:dyDescent="0.2">
      <c r="A560" s="973" t="s">
        <v>4059</v>
      </c>
      <c r="B560" s="1174" t="s">
        <v>961</v>
      </c>
      <c r="C560" s="1176"/>
      <c r="D560" s="973"/>
    </row>
    <row r="561" spans="1:4" x14ac:dyDescent="0.2">
      <c r="A561" s="973" t="s">
        <v>4060</v>
      </c>
      <c r="B561" s="1174" t="s">
        <v>961</v>
      </c>
      <c r="C561" s="1176"/>
      <c r="D561" s="973"/>
    </row>
    <row r="562" spans="1:4" x14ac:dyDescent="0.2">
      <c r="A562" s="973" t="s">
        <v>3067</v>
      </c>
      <c r="B562" s="1174" t="s">
        <v>3927</v>
      </c>
      <c r="C562" s="1176">
        <v>372.38</v>
      </c>
      <c r="D562" s="973">
        <v>70752.2</v>
      </c>
    </row>
    <row r="563" spans="1:4" x14ac:dyDescent="0.2">
      <c r="A563" s="973" t="s">
        <v>4061</v>
      </c>
      <c r="B563" s="1174" t="s">
        <v>961</v>
      </c>
      <c r="C563" s="1176"/>
      <c r="D563" s="973"/>
    </row>
    <row r="564" spans="1:4" x14ac:dyDescent="0.2">
      <c r="A564" s="973" t="s">
        <v>4062</v>
      </c>
      <c r="B564" s="1174" t="s">
        <v>961</v>
      </c>
      <c r="C564" s="1176"/>
      <c r="D564" s="973"/>
    </row>
    <row r="565" spans="1:4" x14ac:dyDescent="0.2">
      <c r="A565" s="973" t="s">
        <v>4063</v>
      </c>
      <c r="B565" s="1174" t="s">
        <v>961</v>
      </c>
      <c r="C565" s="1176"/>
      <c r="D565" s="973"/>
    </row>
    <row r="566" spans="1:4" x14ac:dyDescent="0.2">
      <c r="A566" s="973" t="s">
        <v>3065</v>
      </c>
      <c r="B566" s="1174" t="s">
        <v>4064</v>
      </c>
      <c r="C566" s="1176">
        <v>403.68</v>
      </c>
      <c r="D566" s="973">
        <v>213545.84</v>
      </c>
    </row>
    <row r="567" spans="1:4" x14ac:dyDescent="0.2">
      <c r="A567" s="973" t="s">
        <v>4065</v>
      </c>
      <c r="B567" s="1174" t="s">
        <v>961</v>
      </c>
      <c r="C567" s="1176"/>
      <c r="D567" s="973"/>
    </row>
    <row r="568" spans="1:4" x14ac:dyDescent="0.2">
      <c r="A568" s="973" t="s">
        <v>4066</v>
      </c>
      <c r="B568" s="1174" t="s">
        <v>961</v>
      </c>
      <c r="C568" s="1176"/>
      <c r="D568" s="973"/>
    </row>
    <row r="569" spans="1:4" x14ac:dyDescent="0.2">
      <c r="A569" s="973" t="s">
        <v>4067</v>
      </c>
      <c r="B569" s="1174" t="s">
        <v>3607</v>
      </c>
      <c r="C569" s="1176">
        <v>1818.6</v>
      </c>
      <c r="D569" s="973">
        <v>56376.6</v>
      </c>
    </row>
    <row r="570" spans="1:4" x14ac:dyDescent="0.2">
      <c r="A570" s="973" t="s">
        <v>4068</v>
      </c>
      <c r="B570" s="1174" t="s">
        <v>3803</v>
      </c>
      <c r="C570" s="1176">
        <v>1008.89</v>
      </c>
      <c r="D570" s="973">
        <v>6053.34</v>
      </c>
    </row>
    <row r="571" spans="1:4" x14ac:dyDescent="0.2">
      <c r="A571" s="973" t="s">
        <v>947</v>
      </c>
      <c r="B571" s="1174" t="s">
        <v>4069</v>
      </c>
      <c r="C571" s="1176">
        <v>65.38</v>
      </c>
      <c r="D571" s="973">
        <v>17586.66</v>
      </c>
    </row>
    <row r="572" spans="1:4" x14ac:dyDescent="0.2">
      <c r="A572" s="973" t="s">
        <v>3367</v>
      </c>
      <c r="B572" s="1174" t="s">
        <v>961</v>
      </c>
      <c r="C572" s="1176"/>
      <c r="D572" s="973"/>
    </row>
    <row r="573" spans="1:4" x14ac:dyDescent="0.2">
      <c r="A573" s="973" t="s">
        <v>2679</v>
      </c>
      <c r="B573" s="1174" t="s">
        <v>3567</v>
      </c>
      <c r="C573" s="1176">
        <v>1349.52</v>
      </c>
      <c r="D573" s="973">
        <v>2699.03</v>
      </c>
    </row>
    <row r="574" spans="1:4" x14ac:dyDescent="0.2">
      <c r="A574" s="973" t="s">
        <v>2719</v>
      </c>
      <c r="B574" s="1174" t="s">
        <v>961</v>
      </c>
      <c r="C574" s="1176"/>
      <c r="D574" s="973"/>
    </row>
    <row r="575" spans="1:4" x14ac:dyDescent="0.2">
      <c r="A575" s="973" t="s">
        <v>2826</v>
      </c>
      <c r="B575" s="1174" t="s">
        <v>4070</v>
      </c>
      <c r="C575" s="1176">
        <v>792.77</v>
      </c>
      <c r="D575" s="973">
        <v>14269.79</v>
      </c>
    </row>
    <row r="576" spans="1:4" x14ac:dyDescent="0.2">
      <c r="A576" s="973" t="s">
        <v>4071</v>
      </c>
      <c r="B576" s="1174" t="s">
        <v>961</v>
      </c>
      <c r="C576" s="1176"/>
      <c r="D576" s="973"/>
    </row>
    <row r="577" spans="1:4" x14ac:dyDescent="0.2">
      <c r="A577" s="973" t="s">
        <v>4072</v>
      </c>
      <c r="B577" s="1174" t="s">
        <v>961</v>
      </c>
      <c r="C577" s="1176"/>
      <c r="D577" s="973"/>
    </row>
    <row r="578" spans="1:4" x14ac:dyDescent="0.2">
      <c r="A578" s="973" t="s">
        <v>4073</v>
      </c>
      <c r="B578" s="1174" t="s">
        <v>961</v>
      </c>
      <c r="C578" s="1176"/>
      <c r="D578" s="973"/>
    </row>
    <row r="579" spans="1:4" x14ac:dyDescent="0.2">
      <c r="A579" s="973" t="s">
        <v>178</v>
      </c>
      <c r="B579" s="1174" t="s">
        <v>4074</v>
      </c>
      <c r="C579" s="1176">
        <v>3.16</v>
      </c>
      <c r="D579" s="973">
        <v>511.92</v>
      </c>
    </row>
    <row r="580" spans="1:4" x14ac:dyDescent="0.2">
      <c r="A580" s="973" t="s">
        <v>181</v>
      </c>
      <c r="B580" s="1174" t="s">
        <v>4044</v>
      </c>
      <c r="C580" s="1176">
        <v>2.37</v>
      </c>
      <c r="D580" s="973">
        <v>59.25</v>
      </c>
    </row>
    <row r="581" spans="1:4" x14ac:dyDescent="0.2">
      <c r="A581" s="973" t="s">
        <v>187</v>
      </c>
      <c r="B581" s="1174" t="s">
        <v>961</v>
      </c>
      <c r="C581" s="1176"/>
      <c r="D581" s="973"/>
    </row>
    <row r="582" spans="1:4" x14ac:dyDescent="0.2">
      <c r="A582" s="973" t="s">
        <v>184</v>
      </c>
      <c r="B582" s="1174" t="s">
        <v>3579</v>
      </c>
      <c r="C582" s="1176">
        <v>2.37</v>
      </c>
      <c r="D582" s="973">
        <v>90.06</v>
      </c>
    </row>
    <row r="583" spans="1:4" x14ac:dyDescent="0.2">
      <c r="A583" s="973" t="s">
        <v>4075</v>
      </c>
      <c r="B583" s="1174" t="s">
        <v>961</v>
      </c>
      <c r="C583" s="1176"/>
      <c r="D583" s="973"/>
    </row>
    <row r="584" spans="1:4" x14ac:dyDescent="0.2">
      <c r="A584" s="973" t="s">
        <v>4076</v>
      </c>
      <c r="B584" s="1174" t="s">
        <v>4077</v>
      </c>
      <c r="C584" s="1176">
        <v>4.74</v>
      </c>
      <c r="D584" s="973">
        <v>379.2</v>
      </c>
    </row>
    <row r="585" spans="1:4" x14ac:dyDescent="0.2">
      <c r="A585" s="973" t="s">
        <v>4078</v>
      </c>
      <c r="B585" s="1174" t="s">
        <v>4079</v>
      </c>
      <c r="C585" s="1176">
        <v>5.53</v>
      </c>
      <c r="D585" s="973">
        <v>2018.45</v>
      </c>
    </row>
    <row r="586" spans="1:4" x14ac:dyDescent="0.2">
      <c r="A586" s="973" t="s">
        <v>4080</v>
      </c>
      <c r="B586" s="1174" t="s">
        <v>961</v>
      </c>
      <c r="C586" s="1176"/>
      <c r="D586" s="973"/>
    </row>
    <row r="587" spans="1:4" x14ac:dyDescent="0.2">
      <c r="A587" s="973" t="s">
        <v>4081</v>
      </c>
      <c r="B587" s="1174" t="s">
        <v>961</v>
      </c>
      <c r="C587" s="1176"/>
      <c r="D587" s="973"/>
    </row>
    <row r="588" spans="1:4" x14ac:dyDescent="0.2">
      <c r="A588" s="973" t="s">
        <v>4082</v>
      </c>
      <c r="B588" s="1174" t="s">
        <v>961</v>
      </c>
      <c r="C588" s="1176"/>
      <c r="D588" s="973"/>
    </row>
    <row r="589" spans="1:4" x14ac:dyDescent="0.2">
      <c r="A589" s="973" t="s">
        <v>4083</v>
      </c>
      <c r="B589" s="1174" t="s">
        <v>961</v>
      </c>
      <c r="C589" s="1176"/>
      <c r="D589" s="973"/>
    </row>
    <row r="590" spans="1:4" x14ac:dyDescent="0.2">
      <c r="A590" s="973" t="s">
        <v>4084</v>
      </c>
      <c r="B590" s="1174" t="s">
        <v>961</v>
      </c>
      <c r="C590" s="1176"/>
      <c r="D590" s="973"/>
    </row>
    <row r="591" spans="1:4" x14ac:dyDescent="0.2">
      <c r="A591" s="973" t="s">
        <v>4085</v>
      </c>
      <c r="B591" s="1174" t="s">
        <v>961</v>
      </c>
      <c r="C591" s="1176"/>
      <c r="D591" s="973"/>
    </row>
    <row r="592" spans="1:4" x14ac:dyDescent="0.2">
      <c r="A592" s="973" t="s">
        <v>4086</v>
      </c>
      <c r="B592" s="1174" t="s">
        <v>961</v>
      </c>
      <c r="C592" s="1176"/>
      <c r="D592" s="973"/>
    </row>
    <row r="593" spans="1:4" x14ac:dyDescent="0.2">
      <c r="A593" s="973" t="s">
        <v>4087</v>
      </c>
      <c r="B593" s="1174" t="s">
        <v>961</v>
      </c>
      <c r="C593" s="1176"/>
      <c r="D593" s="973"/>
    </row>
    <row r="594" spans="1:4" x14ac:dyDescent="0.2">
      <c r="A594" s="973" t="s">
        <v>4088</v>
      </c>
      <c r="B594" s="1174" t="s">
        <v>961</v>
      </c>
      <c r="C594" s="1176"/>
      <c r="D594" s="973"/>
    </row>
    <row r="595" spans="1:4" x14ac:dyDescent="0.2">
      <c r="A595" s="973" t="s">
        <v>4089</v>
      </c>
      <c r="B595" s="1174" t="s">
        <v>961</v>
      </c>
      <c r="C595" s="1176"/>
      <c r="D595" s="973"/>
    </row>
    <row r="596" spans="1:4" x14ac:dyDescent="0.2">
      <c r="A596" s="973" t="s">
        <v>4090</v>
      </c>
      <c r="B596" s="1174" t="s">
        <v>961</v>
      </c>
      <c r="C596" s="1176"/>
      <c r="D596" s="973"/>
    </row>
    <row r="597" spans="1:4" x14ac:dyDescent="0.2">
      <c r="A597" s="973" t="s">
        <v>4091</v>
      </c>
      <c r="B597" s="1174" t="s">
        <v>961</v>
      </c>
      <c r="C597" s="1176"/>
      <c r="D597" s="973"/>
    </row>
    <row r="598" spans="1:4" x14ac:dyDescent="0.2">
      <c r="A598" s="973" t="s">
        <v>4092</v>
      </c>
      <c r="B598" s="1174" t="s">
        <v>961</v>
      </c>
      <c r="C598" s="1176"/>
      <c r="D598" s="973"/>
    </row>
    <row r="599" spans="1:4" x14ac:dyDescent="0.2">
      <c r="A599" s="973" t="s">
        <v>4093</v>
      </c>
      <c r="B599" s="1174" t="s">
        <v>961</v>
      </c>
      <c r="C599" s="1176"/>
      <c r="D599" s="973"/>
    </row>
    <row r="600" spans="1:4" x14ac:dyDescent="0.2">
      <c r="A600" s="973" t="s">
        <v>4094</v>
      </c>
      <c r="B600" s="1174" t="s">
        <v>961</v>
      </c>
      <c r="C600" s="1176"/>
      <c r="D600" s="973"/>
    </row>
    <row r="601" spans="1:4" x14ac:dyDescent="0.2">
      <c r="A601" s="973" t="s">
        <v>4095</v>
      </c>
      <c r="B601" s="1174" t="s">
        <v>961</v>
      </c>
      <c r="C601" s="1176"/>
      <c r="D601" s="973"/>
    </row>
    <row r="602" spans="1:4" x14ac:dyDescent="0.2">
      <c r="A602" s="973" t="s">
        <v>4096</v>
      </c>
      <c r="B602" s="1174" t="s">
        <v>961</v>
      </c>
      <c r="C602" s="1176"/>
      <c r="D602" s="973"/>
    </row>
    <row r="603" spans="1:4" x14ac:dyDescent="0.2">
      <c r="A603" s="973" t="s">
        <v>4097</v>
      </c>
      <c r="B603" s="1174" t="s">
        <v>961</v>
      </c>
      <c r="C603" s="1176"/>
      <c r="D603" s="973"/>
    </row>
    <row r="604" spans="1:4" x14ac:dyDescent="0.2">
      <c r="A604" s="973" t="s">
        <v>4098</v>
      </c>
      <c r="B604" s="1174" t="s">
        <v>961</v>
      </c>
      <c r="C604" s="1176"/>
      <c r="D604" s="973"/>
    </row>
    <row r="605" spans="1:4" x14ac:dyDescent="0.2">
      <c r="A605" s="973" t="s">
        <v>4099</v>
      </c>
      <c r="B605" s="1174" t="s">
        <v>961</v>
      </c>
      <c r="C605" s="1176"/>
      <c r="D605" s="973"/>
    </row>
    <row r="606" spans="1:4" x14ac:dyDescent="0.2">
      <c r="A606" s="973" t="s">
        <v>4100</v>
      </c>
      <c r="B606" s="1174" t="s">
        <v>961</v>
      </c>
      <c r="C606" s="1176"/>
      <c r="D606" s="973"/>
    </row>
    <row r="607" spans="1:4" x14ac:dyDescent="0.2">
      <c r="A607" s="973" t="s">
        <v>4101</v>
      </c>
      <c r="B607" s="1174" t="s">
        <v>961</v>
      </c>
      <c r="C607" s="1176"/>
      <c r="D607" s="973"/>
    </row>
    <row r="608" spans="1:4" x14ac:dyDescent="0.2">
      <c r="A608" s="973" t="s">
        <v>4102</v>
      </c>
      <c r="B608" s="1174" t="s">
        <v>961</v>
      </c>
      <c r="C608" s="1176"/>
      <c r="D608" s="973"/>
    </row>
    <row r="609" spans="1:4" x14ac:dyDescent="0.2">
      <c r="A609" s="973" t="s">
        <v>4103</v>
      </c>
      <c r="B609" s="1174" t="s">
        <v>961</v>
      </c>
      <c r="C609" s="1176"/>
      <c r="D609" s="973"/>
    </row>
    <row r="610" spans="1:4" x14ac:dyDescent="0.2">
      <c r="A610" s="973" t="s">
        <v>4104</v>
      </c>
      <c r="B610" s="1174" t="s">
        <v>961</v>
      </c>
      <c r="C610" s="1176"/>
      <c r="D610" s="973"/>
    </row>
    <row r="611" spans="1:4" x14ac:dyDescent="0.2">
      <c r="A611" s="973" t="s">
        <v>4105</v>
      </c>
      <c r="B611" s="1174" t="s">
        <v>961</v>
      </c>
      <c r="C611" s="1176"/>
      <c r="D611" s="973"/>
    </row>
    <row r="612" spans="1:4" x14ac:dyDescent="0.2">
      <c r="A612" s="973" t="s">
        <v>4106</v>
      </c>
      <c r="B612" s="1174" t="s">
        <v>961</v>
      </c>
      <c r="C612" s="1176"/>
      <c r="D612" s="973"/>
    </row>
    <row r="613" spans="1:4" x14ac:dyDescent="0.2">
      <c r="A613" s="973" t="s">
        <v>4107</v>
      </c>
      <c r="B613" s="1174" t="s">
        <v>961</v>
      </c>
      <c r="C613" s="1176"/>
      <c r="D613" s="973"/>
    </row>
    <row r="614" spans="1:4" x14ac:dyDescent="0.2">
      <c r="A614" s="973" t="s">
        <v>4108</v>
      </c>
      <c r="B614" s="1174" t="s">
        <v>961</v>
      </c>
      <c r="C614" s="1176"/>
      <c r="D614" s="973"/>
    </row>
    <row r="615" spans="1:4" x14ac:dyDescent="0.2">
      <c r="A615" s="973" t="s">
        <v>4109</v>
      </c>
      <c r="B615" s="1174" t="s">
        <v>961</v>
      </c>
      <c r="C615" s="1176"/>
      <c r="D615" s="973"/>
    </row>
    <row r="616" spans="1:4" x14ac:dyDescent="0.2">
      <c r="A616" s="973" t="s">
        <v>4110</v>
      </c>
      <c r="B616" s="1174" t="s">
        <v>961</v>
      </c>
      <c r="C616" s="1176"/>
      <c r="D616" s="973"/>
    </row>
    <row r="617" spans="1:4" x14ac:dyDescent="0.2">
      <c r="A617" s="973" t="s">
        <v>4111</v>
      </c>
      <c r="B617" s="1174" t="s">
        <v>961</v>
      </c>
      <c r="C617" s="1176"/>
      <c r="D617" s="973"/>
    </row>
    <row r="618" spans="1:4" x14ac:dyDescent="0.2">
      <c r="A618" s="973" t="s">
        <v>4112</v>
      </c>
      <c r="B618" s="1174" t="s">
        <v>961</v>
      </c>
      <c r="C618" s="1176"/>
      <c r="D618" s="973"/>
    </row>
    <row r="619" spans="1:4" x14ac:dyDescent="0.2">
      <c r="A619" s="973" t="s">
        <v>4113</v>
      </c>
      <c r="B619" s="1174" t="s">
        <v>961</v>
      </c>
      <c r="C619" s="1176"/>
      <c r="D619" s="973"/>
    </row>
    <row r="620" spans="1:4" x14ac:dyDescent="0.2">
      <c r="A620" s="973" t="s">
        <v>4114</v>
      </c>
      <c r="B620" s="1174" t="s">
        <v>961</v>
      </c>
      <c r="C620" s="1176"/>
      <c r="D620" s="973"/>
    </row>
    <row r="621" spans="1:4" x14ac:dyDescent="0.2">
      <c r="A621" s="973" t="s">
        <v>4115</v>
      </c>
      <c r="B621" s="1174" t="s">
        <v>961</v>
      </c>
      <c r="C621" s="1176"/>
      <c r="D621" s="973"/>
    </row>
    <row r="622" spans="1:4" x14ac:dyDescent="0.2">
      <c r="A622" s="973" t="s">
        <v>4116</v>
      </c>
      <c r="B622" s="1174" t="s">
        <v>961</v>
      </c>
      <c r="C622" s="1176"/>
      <c r="D622" s="973"/>
    </row>
    <row r="623" spans="1:4" x14ac:dyDescent="0.2">
      <c r="A623" s="973" t="s">
        <v>4117</v>
      </c>
      <c r="B623" s="1174" t="s">
        <v>961</v>
      </c>
      <c r="C623" s="1176"/>
      <c r="D623" s="973"/>
    </row>
    <row r="624" spans="1:4" x14ac:dyDescent="0.2">
      <c r="A624" s="973" t="s">
        <v>4118</v>
      </c>
      <c r="B624" s="1174" t="s">
        <v>961</v>
      </c>
      <c r="C624" s="1176"/>
      <c r="D624" s="973"/>
    </row>
    <row r="625" spans="1:4" x14ac:dyDescent="0.2">
      <c r="A625" s="973" t="s">
        <v>4119</v>
      </c>
      <c r="B625" s="1174" t="s">
        <v>961</v>
      </c>
      <c r="C625" s="1176"/>
      <c r="D625" s="973"/>
    </row>
    <row r="626" spans="1:4" x14ac:dyDescent="0.2">
      <c r="A626" s="973" t="s">
        <v>4120</v>
      </c>
      <c r="B626" s="1174" t="s">
        <v>961</v>
      </c>
      <c r="C626" s="1176"/>
      <c r="D626" s="973"/>
    </row>
    <row r="627" spans="1:4" x14ac:dyDescent="0.2">
      <c r="A627" s="973" t="s">
        <v>4121</v>
      </c>
      <c r="B627" s="1174" t="s">
        <v>961</v>
      </c>
      <c r="C627" s="1176"/>
      <c r="D627" s="973"/>
    </row>
    <row r="628" spans="1:4" x14ac:dyDescent="0.2">
      <c r="A628" s="973" t="s">
        <v>4122</v>
      </c>
      <c r="B628" s="1174" t="s">
        <v>961</v>
      </c>
      <c r="C628" s="1176"/>
      <c r="D628" s="973"/>
    </row>
    <row r="629" spans="1:4" x14ac:dyDescent="0.2">
      <c r="A629" s="973" t="s">
        <v>4123</v>
      </c>
      <c r="B629" s="1174" t="s">
        <v>961</v>
      </c>
      <c r="C629" s="1176"/>
      <c r="D629" s="973"/>
    </row>
    <row r="630" spans="1:4" x14ac:dyDescent="0.2">
      <c r="A630" s="973" t="s">
        <v>4124</v>
      </c>
      <c r="B630" s="1174" t="s">
        <v>961</v>
      </c>
      <c r="C630" s="1176"/>
      <c r="D630" s="973"/>
    </row>
    <row r="631" spans="1:4" x14ac:dyDescent="0.2">
      <c r="A631" s="973" t="s">
        <v>4125</v>
      </c>
      <c r="B631" s="1174" t="s">
        <v>961</v>
      </c>
      <c r="C631" s="1176"/>
      <c r="D631" s="973"/>
    </row>
    <row r="632" spans="1:4" x14ac:dyDescent="0.2">
      <c r="A632" s="973" t="s">
        <v>4126</v>
      </c>
      <c r="B632" s="1174" t="s">
        <v>961</v>
      </c>
      <c r="C632" s="1176"/>
      <c r="D632" s="973"/>
    </row>
    <row r="633" spans="1:4" x14ac:dyDescent="0.2">
      <c r="A633" s="973" t="s">
        <v>4127</v>
      </c>
      <c r="B633" s="1174" t="s">
        <v>961</v>
      </c>
      <c r="C633" s="1176"/>
      <c r="D633" s="973"/>
    </row>
    <row r="634" spans="1:4" x14ac:dyDescent="0.2">
      <c r="A634" s="973" t="s">
        <v>4128</v>
      </c>
      <c r="B634" s="1174" t="s">
        <v>961</v>
      </c>
      <c r="C634" s="1176"/>
      <c r="D634" s="973"/>
    </row>
    <row r="635" spans="1:4" x14ac:dyDescent="0.2">
      <c r="A635" s="973" t="s">
        <v>4129</v>
      </c>
      <c r="B635" s="1174" t="s">
        <v>961</v>
      </c>
      <c r="C635" s="1176"/>
      <c r="D635" s="973"/>
    </row>
    <row r="636" spans="1:4" x14ac:dyDescent="0.2">
      <c r="A636" s="973" t="s">
        <v>4130</v>
      </c>
      <c r="B636" s="1174" t="s">
        <v>961</v>
      </c>
      <c r="C636" s="1176"/>
      <c r="D636" s="973"/>
    </row>
    <row r="637" spans="1:4" x14ac:dyDescent="0.2">
      <c r="A637" s="973" t="s">
        <v>4131</v>
      </c>
      <c r="B637" s="1174" t="s">
        <v>961</v>
      </c>
      <c r="C637" s="1176"/>
      <c r="D637" s="973"/>
    </row>
    <row r="638" spans="1:4" x14ac:dyDescent="0.2">
      <c r="A638" s="973" t="s">
        <v>4132</v>
      </c>
      <c r="B638" s="1174" t="s">
        <v>961</v>
      </c>
      <c r="C638" s="1176"/>
      <c r="D638" s="973"/>
    </row>
    <row r="639" spans="1:4" x14ac:dyDescent="0.2">
      <c r="A639" s="973" t="s">
        <v>4133</v>
      </c>
      <c r="B639" s="1174" t="s">
        <v>961</v>
      </c>
      <c r="C639" s="1176"/>
      <c r="D639" s="973"/>
    </row>
    <row r="640" spans="1:4" x14ac:dyDescent="0.2">
      <c r="A640" s="973" t="s">
        <v>4134</v>
      </c>
      <c r="B640" s="1174" t="s">
        <v>961</v>
      </c>
      <c r="C640" s="1176"/>
      <c r="D640" s="973"/>
    </row>
    <row r="641" spans="1:4" x14ac:dyDescent="0.2">
      <c r="A641" s="973" t="s">
        <v>4135</v>
      </c>
      <c r="B641" s="1174" t="s">
        <v>961</v>
      </c>
      <c r="C641" s="1176"/>
      <c r="D641" s="973"/>
    </row>
    <row r="642" spans="1:4" x14ac:dyDescent="0.2">
      <c r="A642" s="973" t="s">
        <v>4136</v>
      </c>
      <c r="B642" s="1174" t="s">
        <v>961</v>
      </c>
      <c r="C642" s="1176"/>
      <c r="D642" s="973"/>
    </row>
    <row r="643" spans="1:4" x14ac:dyDescent="0.2">
      <c r="A643" s="973" t="s">
        <v>4137</v>
      </c>
      <c r="B643" s="1174" t="s">
        <v>961</v>
      </c>
      <c r="C643" s="1176"/>
      <c r="D643" s="973"/>
    </row>
    <row r="644" spans="1:4" x14ac:dyDescent="0.2">
      <c r="A644" s="973" t="s">
        <v>4138</v>
      </c>
      <c r="B644" s="1174" t="s">
        <v>961</v>
      </c>
      <c r="C644" s="1176"/>
      <c r="D644" s="973"/>
    </row>
    <row r="645" spans="1:4" x14ac:dyDescent="0.2">
      <c r="A645" s="973" t="s">
        <v>4139</v>
      </c>
      <c r="B645" s="1174" t="s">
        <v>961</v>
      </c>
      <c r="C645" s="1176"/>
      <c r="D645" s="973"/>
    </row>
    <row r="646" spans="1:4" x14ac:dyDescent="0.2">
      <c r="A646" s="973" t="s">
        <v>4140</v>
      </c>
      <c r="B646" s="1174" t="s">
        <v>961</v>
      </c>
      <c r="C646" s="1176"/>
      <c r="D646" s="973"/>
    </row>
    <row r="647" spans="1:4" x14ac:dyDescent="0.2">
      <c r="A647" s="973" t="s">
        <v>4141</v>
      </c>
      <c r="B647" s="1174" t="s">
        <v>961</v>
      </c>
      <c r="C647" s="1176"/>
      <c r="D647" s="973"/>
    </row>
    <row r="648" spans="1:4" x14ac:dyDescent="0.2">
      <c r="A648" s="973" t="s">
        <v>4142</v>
      </c>
      <c r="B648" s="1174" t="s">
        <v>961</v>
      </c>
      <c r="C648" s="1176"/>
      <c r="D648" s="973"/>
    </row>
    <row r="649" spans="1:4" x14ac:dyDescent="0.2">
      <c r="A649" s="973" t="s">
        <v>4143</v>
      </c>
      <c r="B649" s="1174" t="s">
        <v>961</v>
      </c>
      <c r="C649" s="1176"/>
      <c r="D649" s="973"/>
    </row>
    <row r="650" spans="1:4" x14ac:dyDescent="0.2">
      <c r="A650" s="973" t="s">
        <v>4144</v>
      </c>
      <c r="B650" s="1174" t="s">
        <v>961</v>
      </c>
      <c r="C650" s="1176"/>
      <c r="D650" s="973"/>
    </row>
    <row r="651" spans="1:4" x14ac:dyDescent="0.2">
      <c r="A651" s="973" t="s">
        <v>4145</v>
      </c>
      <c r="B651" s="1174" t="s">
        <v>961</v>
      </c>
      <c r="C651" s="1176"/>
      <c r="D651" s="973"/>
    </row>
    <row r="652" spans="1:4" x14ac:dyDescent="0.2">
      <c r="A652" s="973" t="s">
        <v>4146</v>
      </c>
      <c r="B652" s="1174" t="s">
        <v>961</v>
      </c>
      <c r="C652" s="1176"/>
      <c r="D652" s="973"/>
    </row>
    <row r="653" spans="1:4" x14ac:dyDescent="0.2">
      <c r="A653" s="973" t="s">
        <v>4147</v>
      </c>
      <c r="B653" s="1174" t="s">
        <v>961</v>
      </c>
      <c r="C653" s="1176"/>
      <c r="D653" s="973"/>
    </row>
    <row r="654" spans="1:4" x14ac:dyDescent="0.2">
      <c r="A654" s="973" t="s">
        <v>4148</v>
      </c>
      <c r="B654" s="1174" t="s">
        <v>961</v>
      </c>
      <c r="C654" s="1176"/>
      <c r="D654" s="973"/>
    </row>
    <row r="655" spans="1:4" x14ac:dyDescent="0.2">
      <c r="A655" s="973" t="s">
        <v>4149</v>
      </c>
      <c r="B655" s="1174" t="s">
        <v>961</v>
      </c>
      <c r="C655" s="1176"/>
      <c r="D655" s="973"/>
    </row>
    <row r="656" spans="1:4" x14ac:dyDescent="0.2">
      <c r="A656" s="973" t="s">
        <v>4150</v>
      </c>
      <c r="B656" s="1174" t="s">
        <v>961</v>
      </c>
      <c r="C656" s="1176"/>
      <c r="D656" s="973"/>
    </row>
    <row r="657" spans="1:4" x14ac:dyDescent="0.2">
      <c r="A657" s="973" t="s">
        <v>4151</v>
      </c>
      <c r="B657" s="1174" t="s">
        <v>961</v>
      </c>
      <c r="C657" s="1176"/>
      <c r="D657" s="973"/>
    </row>
    <row r="658" spans="1:4" x14ac:dyDescent="0.2">
      <c r="A658" s="973" t="s">
        <v>4152</v>
      </c>
      <c r="B658" s="1174" t="s">
        <v>961</v>
      </c>
      <c r="C658" s="1176"/>
      <c r="D658" s="973"/>
    </row>
    <row r="659" spans="1:4" x14ac:dyDescent="0.2">
      <c r="A659" s="973" t="s">
        <v>4153</v>
      </c>
      <c r="B659" s="1174" t="s">
        <v>961</v>
      </c>
      <c r="C659" s="1176"/>
      <c r="D659" s="973"/>
    </row>
    <row r="660" spans="1:4" x14ac:dyDescent="0.2">
      <c r="A660" s="973" t="s">
        <v>4154</v>
      </c>
      <c r="B660" s="1174" t="s">
        <v>961</v>
      </c>
      <c r="C660" s="1176"/>
      <c r="D660" s="973"/>
    </row>
    <row r="661" spans="1:4" x14ac:dyDescent="0.2">
      <c r="A661" s="973" t="s">
        <v>4155</v>
      </c>
      <c r="B661" s="1174" t="s">
        <v>961</v>
      </c>
      <c r="C661" s="1176"/>
      <c r="D661" s="973"/>
    </row>
    <row r="662" spans="1:4" x14ac:dyDescent="0.2">
      <c r="A662" s="973" t="s">
        <v>4156</v>
      </c>
      <c r="B662" s="1174" t="s">
        <v>961</v>
      </c>
      <c r="C662" s="1176"/>
      <c r="D662" s="973"/>
    </row>
    <row r="663" spans="1:4" x14ac:dyDescent="0.2">
      <c r="A663" s="973" t="s">
        <v>4157</v>
      </c>
      <c r="B663" s="1174" t="s">
        <v>961</v>
      </c>
      <c r="C663" s="1176"/>
      <c r="D663" s="973"/>
    </row>
    <row r="664" spans="1:4" x14ac:dyDescent="0.2">
      <c r="A664" s="973" t="s">
        <v>4158</v>
      </c>
      <c r="B664" s="1174" t="s">
        <v>961</v>
      </c>
      <c r="C664" s="1176"/>
      <c r="D664" s="973"/>
    </row>
    <row r="665" spans="1:4" x14ac:dyDescent="0.2">
      <c r="A665" s="973" t="s">
        <v>4159</v>
      </c>
      <c r="B665" s="1174" t="s">
        <v>961</v>
      </c>
      <c r="C665" s="1176"/>
      <c r="D665" s="973"/>
    </row>
    <row r="666" spans="1:4" x14ac:dyDescent="0.2">
      <c r="A666" s="973" t="s">
        <v>4160</v>
      </c>
      <c r="B666" s="1174" t="s">
        <v>961</v>
      </c>
      <c r="C666" s="1176"/>
      <c r="D666" s="973"/>
    </row>
    <row r="667" spans="1:4" x14ac:dyDescent="0.2">
      <c r="A667" s="973" t="s">
        <v>4161</v>
      </c>
      <c r="B667" s="1174" t="s">
        <v>961</v>
      </c>
      <c r="C667" s="1176"/>
      <c r="D667" s="973"/>
    </row>
    <row r="668" spans="1:4" x14ac:dyDescent="0.2">
      <c r="A668" s="973" t="s">
        <v>4162</v>
      </c>
      <c r="B668" s="1174" t="s">
        <v>961</v>
      </c>
      <c r="C668" s="1176"/>
      <c r="D668" s="973"/>
    </row>
    <row r="669" spans="1:4" x14ac:dyDescent="0.2">
      <c r="A669" s="973" t="s">
        <v>4163</v>
      </c>
      <c r="B669" s="1174" t="s">
        <v>961</v>
      </c>
      <c r="C669" s="1176"/>
      <c r="D669" s="973"/>
    </row>
    <row r="670" spans="1:4" x14ac:dyDescent="0.2">
      <c r="A670" s="973" t="s">
        <v>4164</v>
      </c>
      <c r="B670" s="1174" t="s">
        <v>961</v>
      </c>
      <c r="C670" s="1176"/>
      <c r="D670" s="973"/>
    </row>
    <row r="671" spans="1:4" x14ac:dyDescent="0.2">
      <c r="A671" s="973" t="s">
        <v>4165</v>
      </c>
      <c r="B671" s="1174" t="s">
        <v>961</v>
      </c>
      <c r="C671" s="1176"/>
      <c r="D671" s="973"/>
    </row>
    <row r="672" spans="1:4" x14ac:dyDescent="0.2">
      <c r="A672" s="973" t="s">
        <v>4166</v>
      </c>
      <c r="B672" s="1174" t="s">
        <v>961</v>
      </c>
      <c r="C672" s="1176"/>
      <c r="D672" s="973"/>
    </row>
    <row r="673" spans="1:4" x14ac:dyDescent="0.2">
      <c r="A673" s="973" t="s">
        <v>4167</v>
      </c>
      <c r="B673" s="1174" t="s">
        <v>961</v>
      </c>
      <c r="C673" s="1176"/>
      <c r="D673" s="973"/>
    </row>
    <row r="674" spans="1:4" x14ac:dyDescent="0.2">
      <c r="A674" s="973" t="s">
        <v>4168</v>
      </c>
      <c r="B674" s="1174" t="s">
        <v>961</v>
      </c>
      <c r="C674" s="1176"/>
      <c r="D674" s="973"/>
    </row>
    <row r="675" spans="1:4" x14ac:dyDescent="0.2">
      <c r="A675" s="973" t="s">
        <v>4169</v>
      </c>
      <c r="B675" s="1174" t="s">
        <v>961</v>
      </c>
      <c r="C675" s="1176"/>
      <c r="D675" s="973"/>
    </row>
    <row r="676" spans="1:4" x14ac:dyDescent="0.2">
      <c r="A676" s="973" t="s">
        <v>4170</v>
      </c>
      <c r="B676" s="1174" t="s">
        <v>961</v>
      </c>
      <c r="C676" s="1176"/>
      <c r="D676" s="973"/>
    </row>
    <row r="677" spans="1:4" x14ac:dyDescent="0.2">
      <c r="A677" s="973" t="s">
        <v>4171</v>
      </c>
      <c r="B677" s="1174" t="s">
        <v>961</v>
      </c>
      <c r="C677" s="1176"/>
      <c r="D677" s="973"/>
    </row>
    <row r="678" spans="1:4" x14ac:dyDescent="0.2">
      <c r="A678" s="973" t="s">
        <v>4172</v>
      </c>
      <c r="B678" s="1174" t="s">
        <v>961</v>
      </c>
      <c r="C678" s="1176"/>
      <c r="D678" s="973"/>
    </row>
    <row r="679" spans="1:4" x14ac:dyDescent="0.2">
      <c r="A679" s="973" t="s">
        <v>4173</v>
      </c>
      <c r="B679" s="1174" t="s">
        <v>961</v>
      </c>
      <c r="C679" s="1176"/>
      <c r="D679" s="973"/>
    </row>
    <row r="680" spans="1:4" x14ac:dyDescent="0.2">
      <c r="A680" s="973" t="s">
        <v>4174</v>
      </c>
      <c r="B680" s="1174" t="s">
        <v>961</v>
      </c>
      <c r="C680" s="1176"/>
      <c r="D680" s="973"/>
    </row>
    <row r="681" spans="1:4" x14ac:dyDescent="0.2">
      <c r="A681" s="973" t="s">
        <v>4175</v>
      </c>
      <c r="B681" s="1174" t="s">
        <v>961</v>
      </c>
      <c r="C681" s="1176"/>
      <c r="D681" s="973"/>
    </row>
    <row r="682" spans="1:4" x14ac:dyDescent="0.2">
      <c r="A682" s="973" t="s">
        <v>4176</v>
      </c>
      <c r="B682" s="1174" t="s">
        <v>961</v>
      </c>
      <c r="C682" s="1176"/>
      <c r="D682" s="973"/>
    </row>
    <row r="683" spans="1:4" x14ac:dyDescent="0.2">
      <c r="A683" s="973" t="s">
        <v>4177</v>
      </c>
      <c r="B683" s="1174" t="s">
        <v>961</v>
      </c>
      <c r="C683" s="1176"/>
      <c r="D683" s="973"/>
    </row>
    <row r="684" spans="1:4" x14ac:dyDescent="0.2">
      <c r="A684" s="973" t="s">
        <v>4178</v>
      </c>
      <c r="B684" s="1174" t="s">
        <v>961</v>
      </c>
      <c r="C684" s="1176"/>
      <c r="D684" s="973"/>
    </row>
    <row r="685" spans="1:4" x14ac:dyDescent="0.2">
      <c r="A685" s="973" t="s">
        <v>4179</v>
      </c>
      <c r="B685" s="1174" t="s">
        <v>961</v>
      </c>
      <c r="C685" s="1176"/>
      <c r="D685" s="973"/>
    </row>
    <row r="686" spans="1:4" x14ac:dyDescent="0.2">
      <c r="A686" s="973" t="s">
        <v>4180</v>
      </c>
      <c r="B686" s="1174" t="s">
        <v>961</v>
      </c>
      <c r="C686" s="1176"/>
      <c r="D686" s="973"/>
    </row>
    <row r="687" spans="1:4" x14ac:dyDescent="0.2">
      <c r="A687" s="973" t="s">
        <v>4181</v>
      </c>
      <c r="B687" s="1174" t="s">
        <v>961</v>
      </c>
      <c r="C687" s="1176"/>
      <c r="D687" s="973"/>
    </row>
    <row r="688" spans="1:4" x14ac:dyDescent="0.2">
      <c r="A688" s="973" t="s">
        <v>4182</v>
      </c>
      <c r="B688" s="1174" t="s">
        <v>961</v>
      </c>
      <c r="C688" s="1176"/>
      <c r="D688" s="973"/>
    </row>
    <row r="689" spans="1:4" x14ac:dyDescent="0.2">
      <c r="A689" s="973" t="s">
        <v>4183</v>
      </c>
      <c r="B689" s="1174" t="s">
        <v>961</v>
      </c>
      <c r="C689" s="1176"/>
      <c r="D689" s="973"/>
    </row>
    <row r="690" spans="1:4" x14ac:dyDescent="0.2">
      <c r="A690" s="973" t="s">
        <v>4184</v>
      </c>
      <c r="B690" s="1174" t="s">
        <v>961</v>
      </c>
      <c r="C690" s="1176"/>
      <c r="D690" s="973"/>
    </row>
    <row r="691" spans="1:4" x14ac:dyDescent="0.2">
      <c r="A691" s="973" t="s">
        <v>4185</v>
      </c>
      <c r="B691" s="1174" t="s">
        <v>961</v>
      </c>
      <c r="C691" s="1176"/>
      <c r="D691" s="973"/>
    </row>
    <row r="692" spans="1:4" x14ac:dyDescent="0.2">
      <c r="A692" s="973" t="s">
        <v>4186</v>
      </c>
      <c r="B692" s="1174" t="s">
        <v>961</v>
      </c>
      <c r="C692" s="1176"/>
      <c r="D692" s="973"/>
    </row>
    <row r="693" spans="1:4" x14ac:dyDescent="0.2">
      <c r="A693" s="973" t="s">
        <v>4187</v>
      </c>
      <c r="B693" s="1174" t="s">
        <v>961</v>
      </c>
      <c r="C693" s="1176"/>
      <c r="D693" s="973"/>
    </row>
    <row r="694" spans="1:4" x14ac:dyDescent="0.2">
      <c r="A694" s="973" t="s">
        <v>4188</v>
      </c>
      <c r="B694" s="1174" t="s">
        <v>961</v>
      </c>
      <c r="C694" s="1176"/>
      <c r="D694" s="973"/>
    </row>
    <row r="695" spans="1:4" x14ac:dyDescent="0.2">
      <c r="A695" s="973" t="s">
        <v>4189</v>
      </c>
      <c r="B695" s="1174" t="s">
        <v>961</v>
      </c>
      <c r="C695" s="1176"/>
      <c r="D695" s="973"/>
    </row>
    <row r="696" spans="1:4" x14ac:dyDescent="0.2">
      <c r="A696" s="973" t="s">
        <v>4190</v>
      </c>
      <c r="B696" s="1174" t="s">
        <v>961</v>
      </c>
      <c r="C696" s="1176"/>
      <c r="D696" s="973"/>
    </row>
    <row r="697" spans="1:4" x14ac:dyDescent="0.2">
      <c r="A697" s="973" t="s">
        <v>4191</v>
      </c>
      <c r="B697" s="1174" t="s">
        <v>961</v>
      </c>
      <c r="C697" s="1176"/>
      <c r="D697" s="973"/>
    </row>
    <row r="698" spans="1:4" x14ac:dyDescent="0.2">
      <c r="A698" s="973" t="s">
        <v>4192</v>
      </c>
      <c r="B698" s="1174" t="s">
        <v>961</v>
      </c>
      <c r="C698" s="1176"/>
      <c r="D698" s="973"/>
    </row>
    <row r="699" spans="1:4" x14ac:dyDescent="0.2">
      <c r="A699" s="973" t="s">
        <v>4193</v>
      </c>
      <c r="B699" s="1174" t="s">
        <v>961</v>
      </c>
      <c r="C699" s="1176"/>
      <c r="D699" s="973"/>
    </row>
    <row r="700" spans="1:4" x14ac:dyDescent="0.2">
      <c r="A700" s="973" t="s">
        <v>4194</v>
      </c>
      <c r="B700" s="1174" t="s">
        <v>961</v>
      </c>
      <c r="C700" s="1176"/>
      <c r="D700" s="973"/>
    </row>
    <row r="701" spans="1:4" x14ac:dyDescent="0.2">
      <c r="A701" s="973" t="s">
        <v>4195</v>
      </c>
      <c r="B701" s="1174" t="s">
        <v>961</v>
      </c>
      <c r="C701" s="1176"/>
      <c r="D701" s="973"/>
    </row>
    <row r="702" spans="1:4" x14ac:dyDescent="0.2">
      <c r="A702" s="973" t="s">
        <v>4196</v>
      </c>
      <c r="B702" s="1174" t="s">
        <v>961</v>
      </c>
      <c r="C702" s="1176"/>
      <c r="D702" s="973"/>
    </row>
    <row r="703" spans="1:4" x14ac:dyDescent="0.2">
      <c r="A703" s="973" t="s">
        <v>4197</v>
      </c>
      <c r="B703" s="1174" t="s">
        <v>961</v>
      </c>
      <c r="C703" s="1176"/>
      <c r="D703" s="973"/>
    </row>
    <row r="704" spans="1:4" x14ac:dyDescent="0.2">
      <c r="A704" s="973" t="s">
        <v>4198</v>
      </c>
      <c r="B704" s="1174" t="s">
        <v>961</v>
      </c>
      <c r="C704" s="1176"/>
      <c r="D704" s="973"/>
    </row>
    <row r="705" spans="1:4" x14ac:dyDescent="0.2">
      <c r="A705" s="973" t="s">
        <v>4199</v>
      </c>
      <c r="B705" s="1174" t="s">
        <v>961</v>
      </c>
      <c r="C705" s="1176"/>
      <c r="D705" s="973"/>
    </row>
    <row r="706" spans="1:4" x14ac:dyDescent="0.2">
      <c r="A706" s="973" t="s">
        <v>4200</v>
      </c>
      <c r="B706" s="1174" t="s">
        <v>961</v>
      </c>
      <c r="C706" s="1176"/>
      <c r="D706" s="973"/>
    </row>
    <row r="707" spans="1:4" x14ac:dyDescent="0.2">
      <c r="A707" s="973" t="s">
        <v>4201</v>
      </c>
      <c r="B707" s="1174" t="s">
        <v>961</v>
      </c>
      <c r="C707" s="1176"/>
      <c r="D707" s="973"/>
    </row>
    <row r="708" spans="1:4" x14ac:dyDescent="0.2">
      <c r="A708" s="973" t="s">
        <v>4202</v>
      </c>
      <c r="B708" s="1174" t="s">
        <v>961</v>
      </c>
      <c r="C708" s="1176"/>
      <c r="D708" s="973"/>
    </row>
    <row r="709" spans="1:4" x14ac:dyDescent="0.2">
      <c r="A709" s="973" t="s">
        <v>4203</v>
      </c>
      <c r="B709" s="1174" t="s">
        <v>961</v>
      </c>
      <c r="C709" s="1176"/>
      <c r="D709" s="973"/>
    </row>
    <row r="710" spans="1:4" x14ac:dyDescent="0.2">
      <c r="A710" s="973" t="s">
        <v>4204</v>
      </c>
      <c r="B710" s="1174" t="s">
        <v>961</v>
      </c>
      <c r="C710" s="1176"/>
      <c r="D710" s="973"/>
    </row>
    <row r="711" spans="1:4" x14ac:dyDescent="0.2">
      <c r="A711" s="973" t="s">
        <v>4205</v>
      </c>
      <c r="B711" s="1174" t="s">
        <v>961</v>
      </c>
      <c r="C711" s="1176"/>
      <c r="D711" s="973"/>
    </row>
    <row r="712" spans="1:4" x14ac:dyDescent="0.2">
      <c r="A712" s="973" t="s">
        <v>4206</v>
      </c>
      <c r="B712" s="1174" t="s">
        <v>961</v>
      </c>
      <c r="C712" s="1176"/>
      <c r="D712" s="973"/>
    </row>
    <row r="713" spans="1:4" x14ac:dyDescent="0.2">
      <c r="A713" s="973" t="s">
        <v>4207</v>
      </c>
      <c r="B713" s="1174" t="s">
        <v>961</v>
      </c>
      <c r="C713" s="1176"/>
      <c r="D713" s="973"/>
    </row>
    <row r="714" spans="1:4" x14ac:dyDescent="0.2">
      <c r="A714" s="973" t="s">
        <v>4208</v>
      </c>
      <c r="B714" s="1174" t="s">
        <v>961</v>
      </c>
      <c r="C714" s="1176"/>
      <c r="D714" s="973"/>
    </row>
    <row r="715" spans="1:4" x14ac:dyDescent="0.2">
      <c r="A715" s="973" t="s">
        <v>4209</v>
      </c>
      <c r="B715" s="1174" t="s">
        <v>961</v>
      </c>
      <c r="C715" s="1176"/>
      <c r="D715" s="973"/>
    </row>
    <row r="716" spans="1:4" x14ac:dyDescent="0.2">
      <c r="A716" s="973" t="s">
        <v>4210</v>
      </c>
      <c r="B716" s="1174" t="s">
        <v>961</v>
      </c>
      <c r="C716" s="1176"/>
      <c r="D716" s="973"/>
    </row>
    <row r="717" spans="1:4" x14ac:dyDescent="0.2">
      <c r="A717" s="973" t="s">
        <v>4211</v>
      </c>
      <c r="B717" s="1174" t="s">
        <v>961</v>
      </c>
      <c r="C717" s="1176"/>
      <c r="D717" s="973"/>
    </row>
    <row r="718" spans="1:4" x14ac:dyDescent="0.2">
      <c r="A718" s="973" t="s">
        <v>4212</v>
      </c>
      <c r="B718" s="1174" t="s">
        <v>961</v>
      </c>
      <c r="C718" s="1176"/>
      <c r="D718" s="973"/>
    </row>
    <row r="719" spans="1:4" x14ac:dyDescent="0.2">
      <c r="A719" s="973" t="s">
        <v>4213</v>
      </c>
      <c r="B719" s="1174" t="s">
        <v>961</v>
      </c>
      <c r="C719" s="1176"/>
      <c r="D719" s="973"/>
    </row>
    <row r="720" spans="1:4" x14ac:dyDescent="0.2">
      <c r="A720" s="973" t="s">
        <v>4214</v>
      </c>
      <c r="B720" s="1174" t="s">
        <v>961</v>
      </c>
      <c r="C720" s="1176"/>
      <c r="D720" s="973"/>
    </row>
    <row r="721" spans="1:4" x14ac:dyDescent="0.2">
      <c r="A721" s="973" t="s">
        <v>4215</v>
      </c>
      <c r="B721" s="1174" t="s">
        <v>961</v>
      </c>
      <c r="C721" s="1176"/>
      <c r="D721" s="973"/>
    </row>
    <row r="722" spans="1:4" x14ac:dyDescent="0.2">
      <c r="A722" s="973" t="s">
        <v>4216</v>
      </c>
      <c r="B722" s="1174" t="s">
        <v>961</v>
      </c>
      <c r="C722" s="1176"/>
      <c r="D722" s="973"/>
    </row>
    <row r="723" spans="1:4" x14ac:dyDescent="0.2">
      <c r="A723" s="973" t="s">
        <v>4217</v>
      </c>
      <c r="B723" s="1174" t="s">
        <v>961</v>
      </c>
      <c r="C723" s="1176"/>
      <c r="D723" s="973"/>
    </row>
    <row r="724" spans="1:4" x14ac:dyDescent="0.2">
      <c r="A724" s="973" t="s">
        <v>4218</v>
      </c>
      <c r="B724" s="1174" t="s">
        <v>961</v>
      </c>
      <c r="C724" s="1176"/>
      <c r="D724" s="973"/>
    </row>
    <row r="725" spans="1:4" x14ac:dyDescent="0.2">
      <c r="A725" s="973" t="s">
        <v>4219</v>
      </c>
      <c r="B725" s="1174" t="s">
        <v>961</v>
      </c>
      <c r="C725" s="1176"/>
      <c r="D725" s="973"/>
    </row>
    <row r="726" spans="1:4" x14ac:dyDescent="0.2">
      <c r="A726" s="973" t="s">
        <v>4220</v>
      </c>
      <c r="B726" s="1174" t="s">
        <v>961</v>
      </c>
      <c r="C726" s="1176"/>
      <c r="D726" s="973"/>
    </row>
    <row r="727" spans="1:4" x14ac:dyDescent="0.2">
      <c r="A727" s="973" t="s">
        <v>4221</v>
      </c>
      <c r="B727" s="1174" t="s">
        <v>961</v>
      </c>
      <c r="C727" s="1176"/>
      <c r="D727" s="973"/>
    </row>
    <row r="728" spans="1:4" x14ac:dyDescent="0.2">
      <c r="A728" s="973" t="s">
        <v>4222</v>
      </c>
      <c r="B728" s="1174" t="s">
        <v>961</v>
      </c>
      <c r="C728" s="1176"/>
      <c r="D728" s="973"/>
    </row>
    <row r="729" spans="1:4" x14ac:dyDescent="0.2">
      <c r="A729" s="973" t="s">
        <v>4223</v>
      </c>
      <c r="B729" s="1174" t="s">
        <v>961</v>
      </c>
      <c r="C729" s="1176"/>
      <c r="D729" s="973"/>
    </row>
    <row r="730" spans="1:4" x14ac:dyDescent="0.2">
      <c r="A730" s="973" t="s">
        <v>4224</v>
      </c>
      <c r="B730" s="1174" t="s">
        <v>961</v>
      </c>
      <c r="C730" s="1176"/>
      <c r="D730" s="973"/>
    </row>
    <row r="731" spans="1:4" x14ac:dyDescent="0.2">
      <c r="A731" s="973" t="s">
        <v>4225</v>
      </c>
      <c r="B731" s="1174" t="s">
        <v>961</v>
      </c>
      <c r="C731" s="1176"/>
      <c r="D731" s="973"/>
    </row>
    <row r="732" spans="1:4" x14ac:dyDescent="0.2">
      <c r="A732" s="973" t="s">
        <v>4226</v>
      </c>
      <c r="B732" s="1174" t="s">
        <v>961</v>
      </c>
      <c r="C732" s="1176"/>
      <c r="D732" s="973"/>
    </row>
    <row r="733" spans="1:4" x14ac:dyDescent="0.2">
      <c r="A733" s="973" t="s">
        <v>4227</v>
      </c>
      <c r="B733" s="1174" t="s">
        <v>961</v>
      </c>
      <c r="C733" s="1176"/>
      <c r="D733" s="973"/>
    </row>
    <row r="734" spans="1:4" x14ac:dyDescent="0.2">
      <c r="A734" s="973" t="s">
        <v>4228</v>
      </c>
      <c r="B734" s="1174" t="s">
        <v>961</v>
      </c>
      <c r="C734" s="1176"/>
      <c r="D734" s="973"/>
    </row>
    <row r="735" spans="1:4" x14ac:dyDescent="0.2">
      <c r="A735" s="973" t="s">
        <v>4229</v>
      </c>
      <c r="B735" s="1174" t="s">
        <v>961</v>
      </c>
      <c r="C735" s="1176"/>
      <c r="D735" s="973"/>
    </row>
    <row r="736" spans="1:4" x14ac:dyDescent="0.2">
      <c r="A736" s="973" t="s">
        <v>4230</v>
      </c>
      <c r="B736" s="1174" t="s">
        <v>961</v>
      </c>
      <c r="C736" s="1176"/>
      <c r="D736" s="973"/>
    </row>
    <row r="737" spans="1:4" x14ac:dyDescent="0.2">
      <c r="A737" s="973" t="s">
        <v>4231</v>
      </c>
      <c r="B737" s="1174" t="s">
        <v>961</v>
      </c>
      <c r="C737" s="1176"/>
      <c r="D737" s="973"/>
    </row>
    <row r="738" spans="1:4" x14ac:dyDescent="0.2">
      <c r="A738" s="973" t="s">
        <v>4232</v>
      </c>
      <c r="B738" s="1174" t="s">
        <v>961</v>
      </c>
      <c r="C738" s="1176"/>
      <c r="D738" s="973"/>
    </row>
    <row r="739" spans="1:4" x14ac:dyDescent="0.2">
      <c r="A739" s="973" t="s">
        <v>4233</v>
      </c>
      <c r="B739" s="1174" t="s">
        <v>961</v>
      </c>
      <c r="C739" s="1176"/>
      <c r="D739" s="973"/>
    </row>
    <row r="740" spans="1:4" x14ac:dyDescent="0.2">
      <c r="A740" s="973" t="s">
        <v>4234</v>
      </c>
      <c r="B740" s="1174" t="s">
        <v>961</v>
      </c>
      <c r="C740" s="1176"/>
      <c r="D740" s="973"/>
    </row>
    <row r="741" spans="1:4" x14ac:dyDescent="0.2">
      <c r="A741" s="973" t="s">
        <v>4235</v>
      </c>
      <c r="B741" s="1174" t="s">
        <v>961</v>
      </c>
      <c r="C741" s="1176"/>
      <c r="D741" s="973"/>
    </row>
    <row r="742" spans="1:4" x14ac:dyDescent="0.2">
      <c r="A742" s="973" t="s">
        <v>4236</v>
      </c>
      <c r="B742" s="1174" t="s">
        <v>961</v>
      </c>
      <c r="C742" s="1176"/>
      <c r="D742" s="973"/>
    </row>
    <row r="743" spans="1:4" x14ac:dyDescent="0.2">
      <c r="A743" s="973" t="s">
        <v>4237</v>
      </c>
      <c r="B743" s="1174" t="s">
        <v>961</v>
      </c>
      <c r="C743" s="1176"/>
      <c r="D743" s="973"/>
    </row>
    <row r="744" spans="1:4" x14ac:dyDescent="0.2">
      <c r="A744" s="973" t="s">
        <v>4238</v>
      </c>
      <c r="B744" s="1174" t="s">
        <v>961</v>
      </c>
      <c r="C744" s="1176"/>
      <c r="D744" s="973"/>
    </row>
    <row r="745" spans="1:4" x14ac:dyDescent="0.2">
      <c r="A745" s="973" t="s">
        <v>4239</v>
      </c>
      <c r="B745" s="1174" t="s">
        <v>961</v>
      </c>
      <c r="C745" s="1176"/>
      <c r="D745" s="973"/>
    </row>
    <row r="746" spans="1:4" x14ac:dyDescent="0.2">
      <c r="A746" s="973" t="s">
        <v>4240</v>
      </c>
      <c r="B746" s="1174" t="s">
        <v>961</v>
      </c>
      <c r="C746" s="1176"/>
      <c r="D746" s="973"/>
    </row>
    <row r="747" spans="1:4" x14ac:dyDescent="0.2">
      <c r="A747" s="973" t="s">
        <v>4241</v>
      </c>
      <c r="B747" s="1174" t="s">
        <v>961</v>
      </c>
      <c r="C747" s="1176"/>
      <c r="D747" s="973"/>
    </row>
    <row r="748" spans="1:4" x14ac:dyDescent="0.2">
      <c r="A748" s="973" t="s">
        <v>4242</v>
      </c>
      <c r="B748" s="1174" t="s">
        <v>961</v>
      </c>
      <c r="C748" s="1176"/>
      <c r="D748" s="973"/>
    </row>
    <row r="749" spans="1:4" x14ac:dyDescent="0.2">
      <c r="A749" s="973" t="s">
        <v>4243</v>
      </c>
      <c r="B749" s="1174" t="s">
        <v>961</v>
      </c>
      <c r="C749" s="1176"/>
      <c r="D749" s="973"/>
    </row>
    <row r="750" spans="1:4" x14ac:dyDescent="0.2">
      <c r="A750" s="973" t="s">
        <v>4244</v>
      </c>
      <c r="B750" s="1174" t="s">
        <v>961</v>
      </c>
      <c r="C750" s="1176"/>
      <c r="D750" s="973"/>
    </row>
    <row r="751" spans="1:4" x14ac:dyDescent="0.2">
      <c r="A751" s="973" t="s">
        <v>4245</v>
      </c>
      <c r="B751" s="1174" t="s">
        <v>961</v>
      </c>
      <c r="C751" s="1176"/>
      <c r="D751" s="973"/>
    </row>
    <row r="752" spans="1:4" x14ac:dyDescent="0.2">
      <c r="A752" s="973" t="s">
        <v>4246</v>
      </c>
      <c r="B752" s="1174" t="s">
        <v>961</v>
      </c>
      <c r="C752" s="1176"/>
      <c r="D752" s="973"/>
    </row>
    <row r="753" spans="1:4" x14ac:dyDescent="0.2">
      <c r="A753" s="973" t="s">
        <v>4247</v>
      </c>
      <c r="B753" s="1174" t="s">
        <v>961</v>
      </c>
      <c r="C753" s="1176"/>
      <c r="D753" s="973"/>
    </row>
    <row r="754" spans="1:4" x14ac:dyDescent="0.2">
      <c r="A754" s="973" t="s">
        <v>4248</v>
      </c>
      <c r="B754" s="1174" t="s">
        <v>961</v>
      </c>
      <c r="C754" s="1176"/>
      <c r="D754" s="973"/>
    </row>
    <row r="755" spans="1:4" x14ac:dyDescent="0.2">
      <c r="A755" s="973" t="s">
        <v>4249</v>
      </c>
      <c r="B755" s="1174" t="s">
        <v>961</v>
      </c>
      <c r="C755" s="1176"/>
      <c r="D755" s="973"/>
    </row>
    <row r="756" spans="1:4" x14ac:dyDescent="0.2">
      <c r="A756" s="973" t="s">
        <v>4250</v>
      </c>
      <c r="B756" s="1174" t="s">
        <v>961</v>
      </c>
      <c r="C756" s="1176"/>
      <c r="D756" s="973"/>
    </row>
    <row r="757" spans="1:4" x14ac:dyDescent="0.2">
      <c r="A757" s="973" t="s">
        <v>4251</v>
      </c>
      <c r="B757" s="1174" t="s">
        <v>961</v>
      </c>
      <c r="C757" s="1176"/>
      <c r="D757" s="973"/>
    </row>
    <row r="758" spans="1:4" x14ac:dyDescent="0.2">
      <c r="A758" s="973" t="s">
        <v>4252</v>
      </c>
      <c r="B758" s="1174" t="s">
        <v>961</v>
      </c>
      <c r="C758" s="1176"/>
      <c r="D758" s="973"/>
    </row>
    <row r="759" spans="1:4" x14ac:dyDescent="0.2">
      <c r="A759" s="973" t="s">
        <v>4253</v>
      </c>
      <c r="B759" s="1174" t="s">
        <v>961</v>
      </c>
      <c r="C759" s="1176"/>
      <c r="D759" s="973"/>
    </row>
    <row r="760" spans="1:4" x14ac:dyDescent="0.2">
      <c r="A760" s="973" t="s">
        <v>4254</v>
      </c>
      <c r="B760" s="1174" t="s">
        <v>961</v>
      </c>
      <c r="C760" s="1176"/>
      <c r="D760" s="973"/>
    </row>
    <row r="761" spans="1:4" x14ac:dyDescent="0.2">
      <c r="A761" s="973" t="s">
        <v>4255</v>
      </c>
      <c r="B761" s="1174" t="s">
        <v>961</v>
      </c>
      <c r="C761" s="1176"/>
      <c r="D761" s="973"/>
    </row>
    <row r="762" spans="1:4" x14ac:dyDescent="0.2">
      <c r="A762" s="973" t="s">
        <v>4256</v>
      </c>
      <c r="B762" s="1174" t="s">
        <v>961</v>
      </c>
      <c r="C762" s="1176"/>
      <c r="D762" s="973"/>
    </row>
    <row r="763" spans="1:4" x14ac:dyDescent="0.2">
      <c r="A763" s="973" t="s">
        <v>4257</v>
      </c>
      <c r="B763" s="1174" t="s">
        <v>961</v>
      </c>
      <c r="C763" s="1176"/>
      <c r="D763" s="973"/>
    </row>
    <row r="764" spans="1:4" x14ac:dyDescent="0.2">
      <c r="A764" s="973" t="s">
        <v>4258</v>
      </c>
      <c r="B764" s="1174" t="s">
        <v>961</v>
      </c>
      <c r="C764" s="1176"/>
      <c r="D764" s="973"/>
    </row>
    <row r="765" spans="1:4" x14ac:dyDescent="0.2">
      <c r="A765" s="973" t="s">
        <v>4259</v>
      </c>
      <c r="B765" s="1174" t="s">
        <v>961</v>
      </c>
      <c r="C765" s="1176"/>
      <c r="D765" s="973"/>
    </row>
    <row r="766" spans="1:4" x14ac:dyDescent="0.2">
      <c r="A766" s="973" t="s">
        <v>4260</v>
      </c>
      <c r="B766" s="1174" t="s">
        <v>961</v>
      </c>
      <c r="C766" s="1176"/>
      <c r="D766" s="973"/>
    </row>
    <row r="767" spans="1:4" x14ac:dyDescent="0.2">
      <c r="A767" s="973" t="s">
        <v>4261</v>
      </c>
      <c r="B767" s="1174" t="s">
        <v>961</v>
      </c>
      <c r="C767" s="1176"/>
      <c r="D767" s="973"/>
    </row>
    <row r="768" spans="1:4" x14ac:dyDescent="0.2">
      <c r="A768" s="973" t="s">
        <v>4262</v>
      </c>
      <c r="B768" s="1174" t="s">
        <v>961</v>
      </c>
      <c r="C768" s="1176"/>
      <c r="D768" s="973"/>
    </row>
    <row r="769" spans="1:4" x14ac:dyDescent="0.2">
      <c r="A769" s="973" t="s">
        <v>4263</v>
      </c>
      <c r="B769" s="1174" t="s">
        <v>961</v>
      </c>
      <c r="C769" s="1176"/>
      <c r="D769" s="973"/>
    </row>
    <row r="770" spans="1:4" x14ac:dyDescent="0.2">
      <c r="A770" s="973" t="s">
        <v>4264</v>
      </c>
      <c r="B770" s="1174" t="s">
        <v>961</v>
      </c>
      <c r="C770" s="1176"/>
      <c r="D770" s="973"/>
    </row>
    <row r="771" spans="1:4" x14ac:dyDescent="0.2">
      <c r="A771" s="973" t="s">
        <v>4265</v>
      </c>
      <c r="B771" s="1174" t="s">
        <v>961</v>
      </c>
      <c r="C771" s="1176"/>
      <c r="D771" s="973"/>
    </row>
    <row r="772" spans="1:4" x14ac:dyDescent="0.2">
      <c r="A772" s="973" t="s">
        <v>4266</v>
      </c>
      <c r="B772" s="1174" t="s">
        <v>961</v>
      </c>
      <c r="C772" s="1176"/>
      <c r="D772" s="973"/>
    </row>
    <row r="773" spans="1:4" x14ac:dyDescent="0.2">
      <c r="A773" s="973" t="s">
        <v>4267</v>
      </c>
      <c r="B773" s="1174" t="s">
        <v>961</v>
      </c>
      <c r="C773" s="1176"/>
      <c r="D773" s="973"/>
    </row>
    <row r="774" spans="1:4" x14ac:dyDescent="0.2">
      <c r="A774" s="973" t="s">
        <v>4268</v>
      </c>
      <c r="B774" s="1174" t="s">
        <v>961</v>
      </c>
      <c r="C774" s="1176"/>
      <c r="D774" s="973"/>
    </row>
    <row r="775" spans="1:4" x14ac:dyDescent="0.2">
      <c r="A775" s="973" t="s">
        <v>4269</v>
      </c>
      <c r="B775" s="1174" t="s">
        <v>961</v>
      </c>
      <c r="C775" s="1176"/>
      <c r="D775" s="973"/>
    </row>
    <row r="776" spans="1:4" x14ac:dyDescent="0.2">
      <c r="A776" s="973" t="s">
        <v>4270</v>
      </c>
      <c r="B776" s="1174" t="s">
        <v>961</v>
      </c>
      <c r="C776" s="1176"/>
      <c r="D776" s="973"/>
    </row>
    <row r="777" spans="1:4" x14ac:dyDescent="0.2">
      <c r="A777" s="973" t="s">
        <v>4271</v>
      </c>
      <c r="B777" s="1174" t="s">
        <v>961</v>
      </c>
      <c r="C777" s="1176"/>
      <c r="D777" s="973"/>
    </row>
    <row r="778" spans="1:4" x14ac:dyDescent="0.2">
      <c r="A778" s="973" t="s">
        <v>4272</v>
      </c>
      <c r="B778" s="1174" t="s">
        <v>961</v>
      </c>
      <c r="C778" s="1176"/>
      <c r="D778" s="973"/>
    </row>
    <row r="779" spans="1:4" x14ac:dyDescent="0.2">
      <c r="A779" s="973" t="s">
        <v>4273</v>
      </c>
      <c r="B779" s="1174" t="s">
        <v>961</v>
      </c>
      <c r="C779" s="1176"/>
      <c r="D779" s="973"/>
    </row>
    <row r="780" spans="1:4" x14ac:dyDescent="0.2">
      <c r="A780" s="973" t="s">
        <v>4274</v>
      </c>
      <c r="B780" s="1174" t="s">
        <v>961</v>
      </c>
      <c r="C780" s="1176"/>
      <c r="D780" s="973"/>
    </row>
    <row r="781" spans="1:4" x14ac:dyDescent="0.2">
      <c r="A781" s="973" t="s">
        <v>4275</v>
      </c>
      <c r="B781" s="1174" t="s">
        <v>961</v>
      </c>
      <c r="C781" s="1176"/>
      <c r="D781" s="973"/>
    </row>
    <row r="782" spans="1:4" x14ac:dyDescent="0.2">
      <c r="A782" s="973" t="s">
        <v>4276</v>
      </c>
      <c r="B782" s="1174" t="s">
        <v>961</v>
      </c>
      <c r="C782" s="1176"/>
      <c r="D782" s="973"/>
    </row>
    <row r="783" spans="1:4" x14ac:dyDescent="0.2">
      <c r="A783" s="973" t="s">
        <v>4277</v>
      </c>
      <c r="B783" s="1174" t="s">
        <v>961</v>
      </c>
      <c r="C783" s="1176"/>
      <c r="D783" s="973"/>
    </row>
    <row r="784" spans="1:4" x14ac:dyDescent="0.2">
      <c r="A784" s="973" t="s">
        <v>4278</v>
      </c>
      <c r="B784" s="1174" t="s">
        <v>961</v>
      </c>
      <c r="C784" s="1176"/>
      <c r="D784" s="973"/>
    </row>
    <row r="785" spans="1:4" x14ac:dyDescent="0.2">
      <c r="A785" s="973" t="s">
        <v>4279</v>
      </c>
      <c r="B785" s="1174" t="s">
        <v>961</v>
      </c>
      <c r="C785" s="1176"/>
      <c r="D785" s="973"/>
    </row>
    <row r="786" spans="1:4" x14ac:dyDescent="0.2">
      <c r="A786" s="973" t="s">
        <v>4280</v>
      </c>
      <c r="B786" s="1174" t="s">
        <v>961</v>
      </c>
      <c r="C786" s="1176"/>
      <c r="D786" s="973"/>
    </row>
    <row r="787" spans="1:4" x14ac:dyDescent="0.2">
      <c r="A787" s="973" t="s">
        <v>4281</v>
      </c>
      <c r="B787" s="1174" t="s">
        <v>961</v>
      </c>
      <c r="C787" s="1176"/>
      <c r="D787" s="973"/>
    </row>
    <row r="788" spans="1:4" x14ac:dyDescent="0.2">
      <c r="A788" s="973" t="s">
        <v>4282</v>
      </c>
      <c r="B788" s="1174" t="s">
        <v>961</v>
      </c>
      <c r="C788" s="1176"/>
      <c r="D788" s="973"/>
    </row>
    <row r="789" spans="1:4" x14ac:dyDescent="0.2">
      <c r="A789" s="973" t="s">
        <v>4283</v>
      </c>
      <c r="B789" s="1174" t="s">
        <v>961</v>
      </c>
      <c r="C789" s="1176"/>
      <c r="D789" s="973"/>
    </row>
    <row r="790" spans="1:4" x14ac:dyDescent="0.2">
      <c r="A790" s="973" t="s">
        <v>4284</v>
      </c>
      <c r="B790" s="1174" t="s">
        <v>961</v>
      </c>
      <c r="C790" s="1176"/>
      <c r="D790" s="973"/>
    </row>
    <row r="791" spans="1:4" x14ac:dyDescent="0.2">
      <c r="A791" s="973" t="s">
        <v>4285</v>
      </c>
      <c r="B791" s="1174" t="s">
        <v>961</v>
      </c>
      <c r="C791" s="1176"/>
      <c r="D791" s="973"/>
    </row>
    <row r="792" spans="1:4" x14ac:dyDescent="0.2">
      <c r="A792" s="973" t="s">
        <v>4286</v>
      </c>
      <c r="B792" s="1174" t="s">
        <v>961</v>
      </c>
      <c r="C792" s="1176"/>
      <c r="D792" s="973"/>
    </row>
    <row r="793" spans="1:4" x14ac:dyDescent="0.2">
      <c r="A793" s="973" t="s">
        <v>4287</v>
      </c>
      <c r="B793" s="1174" t="s">
        <v>961</v>
      </c>
      <c r="C793" s="1176"/>
      <c r="D793" s="973"/>
    </row>
    <row r="794" spans="1:4" x14ac:dyDescent="0.2">
      <c r="A794" s="973" t="s">
        <v>4288</v>
      </c>
      <c r="B794" s="1174" t="s">
        <v>961</v>
      </c>
      <c r="C794" s="1176"/>
      <c r="D794" s="973"/>
    </row>
    <row r="795" spans="1:4" x14ac:dyDescent="0.2">
      <c r="A795" s="973" t="s">
        <v>4289</v>
      </c>
      <c r="B795" s="1174" t="s">
        <v>961</v>
      </c>
      <c r="C795" s="1176"/>
      <c r="D795" s="973"/>
    </row>
    <row r="796" spans="1:4" x14ac:dyDescent="0.2">
      <c r="A796" s="973" t="s">
        <v>4290</v>
      </c>
      <c r="B796" s="1174" t="s">
        <v>961</v>
      </c>
      <c r="C796" s="1176"/>
      <c r="D796" s="973"/>
    </row>
    <row r="797" spans="1:4" x14ac:dyDescent="0.2">
      <c r="A797" s="973" t="s">
        <v>4291</v>
      </c>
      <c r="B797" s="1174" t="s">
        <v>961</v>
      </c>
      <c r="C797" s="1176"/>
      <c r="D797" s="973"/>
    </row>
    <row r="798" spans="1:4" x14ac:dyDescent="0.2">
      <c r="A798" s="973" t="s">
        <v>4292</v>
      </c>
      <c r="B798" s="1174" t="s">
        <v>961</v>
      </c>
      <c r="C798" s="1176"/>
      <c r="D798" s="973"/>
    </row>
    <row r="799" spans="1:4" x14ac:dyDescent="0.2">
      <c r="A799" s="973" t="s">
        <v>4293</v>
      </c>
      <c r="B799" s="1174" t="s">
        <v>961</v>
      </c>
      <c r="C799" s="1176"/>
      <c r="D799" s="973"/>
    </row>
    <row r="800" spans="1:4" x14ac:dyDescent="0.2">
      <c r="A800" s="973" t="s">
        <v>4294</v>
      </c>
      <c r="B800" s="1174" t="s">
        <v>961</v>
      </c>
      <c r="C800" s="1176"/>
      <c r="D800" s="973"/>
    </row>
    <row r="801" spans="1:4" x14ac:dyDescent="0.2">
      <c r="A801" s="973" t="s">
        <v>4295</v>
      </c>
      <c r="B801" s="1174" t="s">
        <v>961</v>
      </c>
      <c r="C801" s="1176"/>
      <c r="D801" s="973"/>
    </row>
    <row r="802" spans="1:4" x14ac:dyDescent="0.2">
      <c r="A802" s="973" t="s">
        <v>4296</v>
      </c>
      <c r="B802" s="1174" t="s">
        <v>961</v>
      </c>
      <c r="C802" s="1176"/>
      <c r="D802" s="973"/>
    </row>
    <row r="803" spans="1:4" x14ac:dyDescent="0.2">
      <c r="A803" s="973" t="s">
        <v>4297</v>
      </c>
      <c r="B803" s="1174" t="s">
        <v>961</v>
      </c>
      <c r="C803" s="1176"/>
      <c r="D803" s="973"/>
    </row>
    <row r="804" spans="1:4" x14ac:dyDescent="0.2">
      <c r="A804" s="973" t="s">
        <v>4298</v>
      </c>
      <c r="B804" s="1174" t="s">
        <v>961</v>
      </c>
      <c r="C804" s="1176"/>
      <c r="D804" s="973"/>
    </row>
    <row r="805" spans="1:4" x14ac:dyDescent="0.2">
      <c r="A805" s="973" t="s">
        <v>4299</v>
      </c>
      <c r="B805" s="1174" t="s">
        <v>961</v>
      </c>
      <c r="C805" s="1176"/>
      <c r="D805" s="973"/>
    </row>
    <row r="806" spans="1:4" x14ac:dyDescent="0.2">
      <c r="A806" s="973" t="s">
        <v>4300</v>
      </c>
      <c r="B806" s="1174" t="s">
        <v>961</v>
      </c>
      <c r="C806" s="1176"/>
      <c r="D806" s="973"/>
    </row>
    <row r="807" spans="1:4" x14ac:dyDescent="0.2">
      <c r="A807" s="973" t="s">
        <v>4301</v>
      </c>
      <c r="B807" s="1174" t="s">
        <v>961</v>
      </c>
      <c r="C807" s="1176"/>
      <c r="D807" s="973"/>
    </row>
    <row r="808" spans="1:4" x14ac:dyDescent="0.2">
      <c r="A808" s="973" t="s">
        <v>4302</v>
      </c>
      <c r="B808" s="1174" t="s">
        <v>961</v>
      </c>
      <c r="C808" s="1176"/>
      <c r="D808" s="973"/>
    </row>
    <row r="809" spans="1:4" x14ac:dyDescent="0.2">
      <c r="A809" s="973" t="s">
        <v>4303</v>
      </c>
      <c r="B809" s="1174" t="s">
        <v>961</v>
      </c>
      <c r="C809" s="1176"/>
      <c r="D809" s="973"/>
    </row>
    <row r="810" spans="1:4" x14ac:dyDescent="0.2">
      <c r="A810" s="973" t="s">
        <v>4304</v>
      </c>
      <c r="B810" s="1174" t="s">
        <v>961</v>
      </c>
      <c r="C810" s="1176"/>
      <c r="D810" s="973"/>
    </row>
    <row r="811" spans="1:4" x14ac:dyDescent="0.2">
      <c r="A811" s="973" t="s">
        <v>4305</v>
      </c>
      <c r="B811" s="1174" t="s">
        <v>961</v>
      </c>
      <c r="C811" s="1176"/>
      <c r="D811" s="973"/>
    </row>
    <row r="812" spans="1:4" x14ac:dyDescent="0.2">
      <c r="A812" s="973" t="s">
        <v>4306</v>
      </c>
      <c r="B812" s="1174" t="s">
        <v>961</v>
      </c>
      <c r="C812" s="1176"/>
      <c r="D812" s="973"/>
    </row>
    <row r="813" spans="1:4" x14ac:dyDescent="0.2">
      <c r="A813" s="973" t="s">
        <v>4307</v>
      </c>
      <c r="B813" s="1174" t="s">
        <v>961</v>
      </c>
      <c r="C813" s="1176"/>
      <c r="D813" s="973"/>
    </row>
    <row r="814" spans="1:4" x14ac:dyDescent="0.2">
      <c r="A814" s="973" t="s">
        <v>4308</v>
      </c>
      <c r="B814" s="1174" t="s">
        <v>961</v>
      </c>
      <c r="C814" s="1176"/>
      <c r="D814" s="973"/>
    </row>
    <row r="815" spans="1:4" x14ac:dyDescent="0.2">
      <c r="A815" s="973" t="s">
        <v>4309</v>
      </c>
      <c r="B815" s="1174" t="s">
        <v>961</v>
      </c>
      <c r="C815" s="1176"/>
      <c r="D815" s="973"/>
    </row>
    <row r="816" spans="1:4" x14ac:dyDescent="0.2">
      <c r="A816" s="973" t="s">
        <v>4310</v>
      </c>
      <c r="B816" s="1174" t="s">
        <v>961</v>
      </c>
      <c r="C816" s="1176"/>
      <c r="D816" s="973"/>
    </row>
    <row r="817" spans="1:4" x14ac:dyDescent="0.2">
      <c r="A817" s="973" t="s">
        <v>4311</v>
      </c>
      <c r="B817" s="1174" t="s">
        <v>961</v>
      </c>
      <c r="C817" s="1176"/>
      <c r="D817" s="973"/>
    </row>
    <row r="818" spans="1:4" x14ac:dyDescent="0.2">
      <c r="A818" s="973" t="s">
        <v>4312</v>
      </c>
      <c r="B818" s="1174" t="s">
        <v>961</v>
      </c>
      <c r="C818" s="1176"/>
      <c r="D818" s="973"/>
    </row>
    <row r="819" spans="1:4" x14ac:dyDescent="0.2">
      <c r="A819" s="973" t="s">
        <v>4313</v>
      </c>
      <c r="B819" s="1174" t="s">
        <v>961</v>
      </c>
      <c r="C819" s="1176"/>
      <c r="D819" s="973"/>
    </row>
    <row r="820" spans="1:4" x14ac:dyDescent="0.2">
      <c r="A820" s="973" t="s">
        <v>4314</v>
      </c>
      <c r="B820" s="1174" t="s">
        <v>961</v>
      </c>
      <c r="C820" s="1176"/>
      <c r="D820" s="973"/>
    </row>
    <row r="821" spans="1:4" x14ac:dyDescent="0.2">
      <c r="A821" s="973" t="s">
        <v>4315</v>
      </c>
      <c r="B821" s="1174" t="s">
        <v>961</v>
      </c>
      <c r="C821" s="1176"/>
      <c r="D821" s="973"/>
    </row>
    <row r="822" spans="1:4" x14ac:dyDescent="0.2">
      <c r="A822" s="973" t="s">
        <v>4316</v>
      </c>
      <c r="B822" s="1174" t="s">
        <v>961</v>
      </c>
      <c r="C822" s="1176"/>
      <c r="D822" s="973"/>
    </row>
    <row r="823" spans="1:4" x14ac:dyDescent="0.2">
      <c r="A823" s="973" t="s">
        <v>4317</v>
      </c>
      <c r="B823" s="1174" t="s">
        <v>961</v>
      </c>
      <c r="C823" s="1176"/>
      <c r="D823" s="973"/>
    </row>
    <row r="824" spans="1:4" x14ac:dyDescent="0.2">
      <c r="A824" s="973" t="s">
        <v>4318</v>
      </c>
      <c r="B824" s="1174" t="s">
        <v>961</v>
      </c>
      <c r="C824" s="1176"/>
      <c r="D824" s="973"/>
    </row>
    <row r="825" spans="1:4" x14ac:dyDescent="0.2">
      <c r="A825" s="973" t="s">
        <v>4319</v>
      </c>
      <c r="B825" s="1174" t="s">
        <v>961</v>
      </c>
      <c r="C825" s="1176"/>
      <c r="D825" s="973"/>
    </row>
    <row r="826" spans="1:4" x14ac:dyDescent="0.2">
      <c r="A826" s="973" t="s">
        <v>4320</v>
      </c>
      <c r="B826" s="1174" t="s">
        <v>961</v>
      </c>
      <c r="C826" s="1176"/>
      <c r="D826" s="973"/>
    </row>
    <row r="827" spans="1:4" x14ac:dyDescent="0.2">
      <c r="A827" s="973" t="s">
        <v>4321</v>
      </c>
      <c r="B827" s="1174" t="s">
        <v>961</v>
      </c>
      <c r="C827" s="1176"/>
      <c r="D827" s="973"/>
    </row>
    <row r="828" spans="1:4" x14ac:dyDescent="0.2">
      <c r="A828" s="973" t="s">
        <v>4322</v>
      </c>
      <c r="B828" s="1174" t="s">
        <v>961</v>
      </c>
      <c r="C828" s="1176"/>
      <c r="D828" s="973"/>
    </row>
    <row r="829" spans="1:4" x14ac:dyDescent="0.2">
      <c r="A829" s="973" t="s">
        <v>4323</v>
      </c>
      <c r="B829" s="1174" t="s">
        <v>961</v>
      </c>
      <c r="C829" s="1176"/>
      <c r="D829" s="973"/>
    </row>
    <row r="830" spans="1:4" x14ac:dyDescent="0.2">
      <c r="A830" s="973" t="s">
        <v>4324</v>
      </c>
      <c r="B830" s="1174" t="s">
        <v>961</v>
      </c>
      <c r="C830" s="1176"/>
      <c r="D830" s="973"/>
    </row>
    <row r="831" spans="1:4" x14ac:dyDescent="0.2">
      <c r="A831" s="973" t="s">
        <v>4325</v>
      </c>
      <c r="B831" s="1174" t="s">
        <v>961</v>
      </c>
      <c r="C831" s="1176"/>
      <c r="D831" s="973"/>
    </row>
    <row r="832" spans="1:4" x14ac:dyDescent="0.2">
      <c r="A832" s="973" t="s">
        <v>4326</v>
      </c>
      <c r="B832" s="1174" t="s">
        <v>961</v>
      </c>
      <c r="C832" s="1176"/>
      <c r="D832" s="973"/>
    </row>
    <row r="833" spans="1:4" x14ac:dyDescent="0.2">
      <c r="A833" s="973" t="s">
        <v>4327</v>
      </c>
      <c r="B833" s="1174" t="s">
        <v>961</v>
      </c>
      <c r="C833" s="1176"/>
      <c r="D833" s="973"/>
    </row>
    <row r="834" spans="1:4" x14ac:dyDescent="0.2">
      <c r="A834" s="973" t="s">
        <v>4328</v>
      </c>
      <c r="B834" s="1174" t="s">
        <v>961</v>
      </c>
      <c r="C834" s="1176"/>
      <c r="D834" s="973"/>
    </row>
    <row r="835" spans="1:4" x14ac:dyDescent="0.2">
      <c r="A835" s="973" t="s">
        <v>4329</v>
      </c>
      <c r="B835" s="1174" t="s">
        <v>961</v>
      </c>
      <c r="C835" s="1176"/>
      <c r="D835" s="973"/>
    </row>
    <row r="836" spans="1:4" x14ac:dyDescent="0.2">
      <c r="A836" s="973" t="s">
        <v>4330</v>
      </c>
      <c r="B836" s="1174" t="s">
        <v>961</v>
      </c>
      <c r="C836" s="1176"/>
      <c r="D836" s="973"/>
    </row>
    <row r="837" spans="1:4" x14ac:dyDescent="0.2">
      <c r="A837" s="973" t="s">
        <v>4331</v>
      </c>
      <c r="B837" s="1174" t="s">
        <v>961</v>
      </c>
      <c r="C837" s="1176"/>
      <c r="D837" s="973"/>
    </row>
    <row r="838" spans="1:4" x14ac:dyDescent="0.2">
      <c r="A838" s="973" t="s">
        <v>4332</v>
      </c>
      <c r="B838" s="1174" t="s">
        <v>961</v>
      </c>
      <c r="C838" s="1176"/>
      <c r="D838" s="973"/>
    </row>
    <row r="839" spans="1:4" x14ac:dyDescent="0.2">
      <c r="A839" s="973" t="s">
        <v>4333</v>
      </c>
      <c r="B839" s="1174" t="s">
        <v>961</v>
      </c>
      <c r="C839" s="1176"/>
      <c r="D839" s="973"/>
    </row>
    <row r="840" spans="1:4" x14ac:dyDescent="0.2">
      <c r="A840" s="973" t="s">
        <v>4334</v>
      </c>
      <c r="B840" s="1174" t="s">
        <v>961</v>
      </c>
      <c r="C840" s="1176"/>
      <c r="D840" s="973"/>
    </row>
    <row r="841" spans="1:4" x14ac:dyDescent="0.2">
      <c r="A841" s="973" t="s">
        <v>4335</v>
      </c>
      <c r="B841" s="1174" t="s">
        <v>961</v>
      </c>
      <c r="C841" s="1176"/>
      <c r="D841" s="973"/>
    </row>
    <row r="842" spans="1:4" x14ac:dyDescent="0.2">
      <c r="A842" s="973" t="s">
        <v>4336</v>
      </c>
      <c r="B842" s="1174" t="s">
        <v>961</v>
      </c>
      <c r="C842" s="1176"/>
      <c r="D842" s="973"/>
    </row>
    <row r="843" spans="1:4" x14ac:dyDescent="0.2">
      <c r="A843" s="973" t="s">
        <v>4337</v>
      </c>
      <c r="B843" s="1174" t="s">
        <v>961</v>
      </c>
      <c r="C843" s="1176"/>
      <c r="D843" s="973"/>
    </row>
    <row r="844" spans="1:4" x14ac:dyDescent="0.2">
      <c r="A844" s="973" t="s">
        <v>4338</v>
      </c>
      <c r="B844" s="1174" t="s">
        <v>961</v>
      </c>
      <c r="C844" s="1176"/>
      <c r="D844" s="973"/>
    </row>
    <row r="845" spans="1:4" x14ac:dyDescent="0.2">
      <c r="A845" s="973" t="s">
        <v>4339</v>
      </c>
      <c r="B845" s="1174" t="s">
        <v>961</v>
      </c>
      <c r="C845" s="1176"/>
      <c r="D845" s="973"/>
    </row>
    <row r="846" spans="1:4" x14ac:dyDescent="0.2">
      <c r="A846" s="973" t="s">
        <v>4340</v>
      </c>
      <c r="B846" s="1174" t="s">
        <v>961</v>
      </c>
      <c r="C846" s="1176"/>
      <c r="D846" s="973"/>
    </row>
    <row r="847" spans="1:4" x14ac:dyDescent="0.2">
      <c r="A847" s="973" t="s">
        <v>4341</v>
      </c>
      <c r="B847" s="1174" t="s">
        <v>961</v>
      </c>
      <c r="C847" s="1176"/>
      <c r="D847" s="973"/>
    </row>
    <row r="848" spans="1:4" x14ac:dyDescent="0.2">
      <c r="A848" s="973" t="s">
        <v>4342</v>
      </c>
      <c r="B848" s="1174" t="s">
        <v>961</v>
      </c>
      <c r="C848" s="1176"/>
      <c r="D848" s="973"/>
    </row>
    <row r="849" spans="1:4" x14ac:dyDescent="0.2">
      <c r="A849" s="973" t="s">
        <v>4343</v>
      </c>
      <c r="B849" s="1174" t="s">
        <v>961</v>
      </c>
      <c r="C849" s="1176"/>
      <c r="D849" s="973"/>
    </row>
    <row r="850" spans="1:4" x14ac:dyDescent="0.2">
      <c r="A850" s="973" t="s">
        <v>4344</v>
      </c>
      <c r="B850" s="1174" t="s">
        <v>961</v>
      </c>
      <c r="C850" s="1176"/>
      <c r="D850" s="973"/>
    </row>
    <row r="851" spans="1:4" x14ac:dyDescent="0.2">
      <c r="A851" s="973" t="s">
        <v>4345</v>
      </c>
      <c r="B851" s="1174" t="s">
        <v>961</v>
      </c>
      <c r="C851" s="1176"/>
      <c r="D851" s="973"/>
    </row>
    <row r="852" spans="1:4" x14ac:dyDescent="0.2">
      <c r="A852" s="973" t="s">
        <v>4346</v>
      </c>
      <c r="B852" s="1174" t="s">
        <v>961</v>
      </c>
      <c r="C852" s="1176"/>
      <c r="D852" s="973"/>
    </row>
    <row r="853" spans="1:4" x14ac:dyDescent="0.2">
      <c r="A853" s="973" t="s">
        <v>4347</v>
      </c>
      <c r="B853" s="1174" t="s">
        <v>961</v>
      </c>
      <c r="C853" s="1176"/>
      <c r="D853" s="973"/>
    </row>
    <row r="854" spans="1:4" x14ac:dyDescent="0.2">
      <c r="A854" s="973" t="s">
        <v>4348</v>
      </c>
      <c r="B854" s="1174" t="s">
        <v>961</v>
      </c>
      <c r="C854" s="1176"/>
      <c r="D854" s="973"/>
    </row>
    <row r="855" spans="1:4" x14ac:dyDescent="0.2">
      <c r="A855" s="973" t="s">
        <v>4349</v>
      </c>
      <c r="B855" s="1174" t="s">
        <v>961</v>
      </c>
      <c r="C855" s="1176"/>
      <c r="D855" s="973"/>
    </row>
    <row r="856" spans="1:4" x14ac:dyDescent="0.2">
      <c r="A856" s="973" t="s">
        <v>4350</v>
      </c>
      <c r="B856" s="1174" t="s">
        <v>961</v>
      </c>
      <c r="C856" s="1176"/>
      <c r="D856" s="973"/>
    </row>
    <row r="857" spans="1:4" x14ac:dyDescent="0.2">
      <c r="A857" s="973" t="s">
        <v>4351</v>
      </c>
      <c r="B857" s="1174" t="s">
        <v>961</v>
      </c>
      <c r="C857" s="1176"/>
      <c r="D857" s="973"/>
    </row>
    <row r="858" spans="1:4" x14ac:dyDescent="0.2">
      <c r="A858" s="973" t="s">
        <v>4352</v>
      </c>
      <c r="B858" s="1174" t="s">
        <v>961</v>
      </c>
      <c r="C858" s="1176"/>
      <c r="D858" s="973"/>
    </row>
    <row r="859" spans="1:4" x14ac:dyDescent="0.2">
      <c r="A859" s="973" t="s">
        <v>4353</v>
      </c>
      <c r="B859" s="1174" t="s">
        <v>961</v>
      </c>
      <c r="C859" s="1176"/>
      <c r="D859" s="973"/>
    </row>
    <row r="860" spans="1:4" x14ac:dyDescent="0.2">
      <c r="A860" s="973" t="s">
        <v>4354</v>
      </c>
      <c r="B860" s="1174" t="s">
        <v>961</v>
      </c>
      <c r="C860" s="1176"/>
      <c r="D860" s="973"/>
    </row>
    <row r="861" spans="1:4" x14ac:dyDescent="0.2">
      <c r="A861" s="973" t="s">
        <v>4355</v>
      </c>
      <c r="B861" s="1174" t="s">
        <v>961</v>
      </c>
      <c r="C861" s="1176"/>
      <c r="D861" s="973"/>
    </row>
    <row r="862" spans="1:4" x14ac:dyDescent="0.2">
      <c r="A862" s="973" t="s">
        <v>4356</v>
      </c>
      <c r="B862" s="1174" t="s">
        <v>961</v>
      </c>
      <c r="C862" s="1176"/>
      <c r="D862" s="973"/>
    </row>
    <row r="863" spans="1:4" x14ac:dyDescent="0.2">
      <c r="A863" s="973" t="s">
        <v>4357</v>
      </c>
      <c r="B863" s="1174" t="s">
        <v>961</v>
      </c>
      <c r="C863" s="1176"/>
      <c r="D863" s="973"/>
    </row>
    <row r="864" spans="1:4" x14ac:dyDescent="0.2">
      <c r="A864" s="973" t="s">
        <v>4358</v>
      </c>
      <c r="B864" s="1174" t="s">
        <v>961</v>
      </c>
      <c r="C864" s="1176"/>
      <c r="D864" s="973"/>
    </row>
    <row r="865" spans="1:4" x14ac:dyDescent="0.2">
      <c r="A865" s="973" t="s">
        <v>4359</v>
      </c>
      <c r="B865" s="1174" t="s">
        <v>961</v>
      </c>
      <c r="C865" s="1176"/>
      <c r="D865" s="973"/>
    </row>
    <row r="866" spans="1:4" x14ac:dyDescent="0.2">
      <c r="A866" s="973" t="s">
        <v>4360</v>
      </c>
      <c r="B866" s="1174" t="s">
        <v>961</v>
      </c>
      <c r="C866" s="1176"/>
      <c r="D866" s="973"/>
    </row>
    <row r="867" spans="1:4" x14ac:dyDescent="0.2">
      <c r="A867" s="973" t="s">
        <v>4361</v>
      </c>
      <c r="B867" s="1174" t="s">
        <v>1292</v>
      </c>
      <c r="C867" s="1176">
        <v>0.11</v>
      </c>
      <c r="D867" s="973">
        <v>1.1000000000000001</v>
      </c>
    </row>
    <row r="868" spans="1:4" x14ac:dyDescent="0.2">
      <c r="A868" s="973" t="s">
        <v>4362</v>
      </c>
      <c r="B868" s="1174" t="s">
        <v>961</v>
      </c>
      <c r="C868" s="1176"/>
      <c r="D868" s="973"/>
    </row>
    <row r="869" spans="1:4" x14ac:dyDescent="0.2">
      <c r="A869" s="973" t="s">
        <v>4363</v>
      </c>
      <c r="B869" s="1174" t="s">
        <v>961</v>
      </c>
      <c r="C869" s="1176"/>
      <c r="D869" s="973"/>
    </row>
    <row r="870" spans="1:4" x14ac:dyDescent="0.2">
      <c r="A870" s="973" t="s">
        <v>4364</v>
      </c>
      <c r="B870" s="1174" t="s">
        <v>961</v>
      </c>
      <c r="C870" s="1176"/>
      <c r="D870" s="973"/>
    </row>
    <row r="871" spans="1:4" x14ac:dyDescent="0.2">
      <c r="A871" s="973" t="s">
        <v>4365</v>
      </c>
      <c r="B871" s="1174" t="s">
        <v>961</v>
      </c>
      <c r="C871" s="1176"/>
      <c r="D871" s="973"/>
    </row>
    <row r="872" spans="1:4" x14ac:dyDescent="0.2">
      <c r="A872" s="973" t="s">
        <v>4366</v>
      </c>
      <c r="B872" s="1174" t="s">
        <v>961</v>
      </c>
      <c r="C872" s="1176"/>
      <c r="D872" s="973"/>
    </row>
    <row r="873" spans="1:4" x14ac:dyDescent="0.2">
      <c r="A873" s="973" t="s">
        <v>4367</v>
      </c>
      <c r="B873" s="1174" t="s">
        <v>961</v>
      </c>
      <c r="C873" s="1176"/>
      <c r="D873" s="973"/>
    </row>
    <row r="874" spans="1:4" x14ac:dyDescent="0.2">
      <c r="A874" s="973" t="s">
        <v>4368</v>
      </c>
      <c r="B874" s="1174" t="s">
        <v>961</v>
      </c>
      <c r="C874" s="1176"/>
      <c r="D874" s="973"/>
    </row>
    <row r="875" spans="1:4" x14ac:dyDescent="0.2">
      <c r="A875" s="973" t="s">
        <v>4369</v>
      </c>
      <c r="B875" s="1174" t="s">
        <v>961</v>
      </c>
      <c r="C875" s="1176"/>
      <c r="D875" s="973"/>
    </row>
    <row r="876" spans="1:4" x14ac:dyDescent="0.2">
      <c r="A876" s="973" t="s">
        <v>4370</v>
      </c>
      <c r="B876" s="1174" t="s">
        <v>961</v>
      </c>
      <c r="C876" s="1176"/>
      <c r="D876" s="973"/>
    </row>
    <row r="877" spans="1:4" x14ac:dyDescent="0.2">
      <c r="A877" s="973" t="s">
        <v>4371</v>
      </c>
      <c r="B877" s="1174" t="s">
        <v>961</v>
      </c>
      <c r="C877" s="1176"/>
      <c r="D877" s="973"/>
    </row>
    <row r="878" spans="1:4" x14ac:dyDescent="0.2">
      <c r="A878" s="973" t="s">
        <v>4372</v>
      </c>
      <c r="B878" s="1174" t="s">
        <v>961</v>
      </c>
      <c r="C878" s="1176"/>
      <c r="D878" s="973"/>
    </row>
    <row r="879" spans="1:4" x14ac:dyDescent="0.2">
      <c r="A879" s="973" t="s">
        <v>4373</v>
      </c>
      <c r="B879" s="1174" t="s">
        <v>961</v>
      </c>
      <c r="C879" s="1176"/>
      <c r="D879" s="973"/>
    </row>
    <row r="880" spans="1:4" x14ac:dyDescent="0.2">
      <c r="A880" s="973" t="s">
        <v>4374</v>
      </c>
      <c r="B880" s="1174" t="s">
        <v>961</v>
      </c>
      <c r="C880" s="1176"/>
      <c r="D880" s="973"/>
    </row>
    <row r="881" spans="1:4" x14ac:dyDescent="0.2">
      <c r="A881" s="973" t="s">
        <v>4375</v>
      </c>
      <c r="B881" s="1174" t="s">
        <v>961</v>
      </c>
      <c r="C881" s="1176"/>
      <c r="D881" s="973"/>
    </row>
    <row r="882" spans="1:4" x14ac:dyDescent="0.2">
      <c r="A882" s="973" t="s">
        <v>4376</v>
      </c>
      <c r="B882" s="1174" t="s">
        <v>961</v>
      </c>
      <c r="C882" s="1176"/>
      <c r="D882" s="973"/>
    </row>
    <row r="883" spans="1:4" x14ac:dyDescent="0.2">
      <c r="A883" s="973" t="s">
        <v>4377</v>
      </c>
      <c r="B883" s="1174" t="s">
        <v>961</v>
      </c>
      <c r="C883" s="1176"/>
      <c r="D883" s="973"/>
    </row>
    <row r="884" spans="1:4" x14ac:dyDescent="0.2">
      <c r="A884" s="973" t="s">
        <v>4378</v>
      </c>
      <c r="B884" s="1174" t="s">
        <v>961</v>
      </c>
      <c r="C884" s="1176"/>
      <c r="D884" s="973"/>
    </row>
    <row r="885" spans="1:4" x14ac:dyDescent="0.2">
      <c r="A885" s="973" t="s">
        <v>4379</v>
      </c>
      <c r="B885" s="1174" t="s">
        <v>961</v>
      </c>
      <c r="C885" s="1176"/>
      <c r="D885" s="973"/>
    </row>
    <row r="886" spans="1:4" x14ac:dyDescent="0.2">
      <c r="A886" s="973" t="s">
        <v>4380</v>
      </c>
      <c r="B886" s="1174" t="s">
        <v>961</v>
      </c>
      <c r="C886" s="1176"/>
      <c r="D886" s="973"/>
    </row>
    <row r="887" spans="1:4" x14ac:dyDescent="0.2">
      <c r="A887" s="973" t="s">
        <v>4381</v>
      </c>
      <c r="B887" s="1174" t="s">
        <v>961</v>
      </c>
      <c r="C887" s="1176"/>
      <c r="D887" s="973"/>
    </row>
    <row r="888" spans="1:4" x14ac:dyDescent="0.2">
      <c r="A888" s="973" t="s">
        <v>4382</v>
      </c>
      <c r="B888" s="1174" t="s">
        <v>961</v>
      </c>
      <c r="C888" s="1176"/>
      <c r="D888" s="973"/>
    </row>
    <row r="889" spans="1:4" x14ac:dyDescent="0.2">
      <c r="A889" s="973" t="s">
        <v>4383</v>
      </c>
      <c r="B889" s="1174" t="s">
        <v>961</v>
      </c>
      <c r="C889" s="1176"/>
      <c r="D889" s="973"/>
    </row>
    <row r="890" spans="1:4" x14ac:dyDescent="0.2">
      <c r="A890" s="973" t="s">
        <v>4384</v>
      </c>
      <c r="B890" s="1174" t="s">
        <v>961</v>
      </c>
      <c r="C890" s="1176"/>
      <c r="D890" s="973"/>
    </row>
    <row r="891" spans="1:4" x14ac:dyDescent="0.2">
      <c r="A891" s="973" t="s">
        <v>4385</v>
      </c>
      <c r="B891" s="1174" t="s">
        <v>961</v>
      </c>
      <c r="C891" s="1176"/>
      <c r="D891" s="973"/>
    </row>
    <row r="892" spans="1:4" x14ac:dyDescent="0.2">
      <c r="A892" s="973" t="s">
        <v>4386</v>
      </c>
      <c r="B892" s="1174" t="s">
        <v>961</v>
      </c>
      <c r="C892" s="1176"/>
      <c r="D892" s="973"/>
    </row>
    <row r="893" spans="1:4" x14ac:dyDescent="0.2">
      <c r="A893" s="973" t="s">
        <v>4387</v>
      </c>
      <c r="B893" s="1174" t="s">
        <v>961</v>
      </c>
      <c r="C893" s="1176"/>
      <c r="D893" s="973"/>
    </row>
    <row r="894" spans="1:4" x14ac:dyDescent="0.2">
      <c r="A894" s="973" t="s">
        <v>4388</v>
      </c>
      <c r="B894" s="1174" t="s">
        <v>961</v>
      </c>
      <c r="C894" s="1176"/>
      <c r="D894" s="973"/>
    </row>
    <row r="895" spans="1:4" x14ac:dyDescent="0.2">
      <c r="A895" s="973" t="s">
        <v>4389</v>
      </c>
      <c r="B895" s="1174" t="s">
        <v>961</v>
      </c>
      <c r="C895" s="1176"/>
      <c r="D895" s="973"/>
    </row>
    <row r="896" spans="1:4" x14ac:dyDescent="0.2">
      <c r="A896" s="973" t="s">
        <v>4390</v>
      </c>
      <c r="B896" s="1174" t="s">
        <v>961</v>
      </c>
      <c r="C896" s="1176"/>
      <c r="D896" s="973"/>
    </row>
    <row r="897" spans="1:4" x14ac:dyDescent="0.2">
      <c r="A897" s="973" t="s">
        <v>4391</v>
      </c>
      <c r="B897" s="1174" t="s">
        <v>961</v>
      </c>
      <c r="C897" s="1176"/>
      <c r="D897" s="973"/>
    </row>
    <row r="898" spans="1:4" x14ac:dyDescent="0.2">
      <c r="A898" s="973" t="s">
        <v>4392</v>
      </c>
      <c r="B898" s="1174" t="s">
        <v>961</v>
      </c>
      <c r="C898" s="1176"/>
      <c r="D898" s="973"/>
    </row>
    <row r="899" spans="1:4" x14ac:dyDescent="0.2">
      <c r="A899" s="973" t="s">
        <v>4393</v>
      </c>
      <c r="B899" s="1174" t="s">
        <v>961</v>
      </c>
      <c r="C899" s="1176"/>
      <c r="D899" s="973"/>
    </row>
    <row r="900" spans="1:4" x14ac:dyDescent="0.2">
      <c r="A900" s="973" t="s">
        <v>4394</v>
      </c>
      <c r="B900" s="1174" t="s">
        <v>961</v>
      </c>
      <c r="C900" s="1176"/>
      <c r="D900" s="973"/>
    </row>
    <row r="901" spans="1:4" x14ac:dyDescent="0.2">
      <c r="A901" s="973" t="s">
        <v>4395</v>
      </c>
      <c r="B901" s="1174" t="s">
        <v>961</v>
      </c>
      <c r="C901" s="1176"/>
      <c r="D901" s="973"/>
    </row>
    <row r="902" spans="1:4" x14ac:dyDescent="0.2">
      <c r="A902" s="973" t="s">
        <v>4396</v>
      </c>
      <c r="B902" s="1174" t="s">
        <v>961</v>
      </c>
      <c r="C902" s="1176"/>
      <c r="D902" s="973"/>
    </row>
    <row r="903" spans="1:4" x14ac:dyDescent="0.2">
      <c r="A903" s="973" t="s">
        <v>4397</v>
      </c>
      <c r="B903" s="1174" t="s">
        <v>961</v>
      </c>
      <c r="C903" s="1176"/>
      <c r="D903" s="973"/>
    </row>
    <row r="904" spans="1:4" x14ac:dyDescent="0.2">
      <c r="A904" s="973" t="s">
        <v>4398</v>
      </c>
      <c r="B904" s="1174" t="s">
        <v>961</v>
      </c>
      <c r="C904" s="1176"/>
      <c r="D904" s="973"/>
    </row>
    <row r="905" spans="1:4" x14ac:dyDescent="0.2">
      <c r="A905" s="973" t="s">
        <v>4399</v>
      </c>
      <c r="B905" s="1174" t="s">
        <v>961</v>
      </c>
      <c r="C905" s="1176"/>
      <c r="D905" s="973"/>
    </row>
    <row r="906" spans="1:4" x14ac:dyDescent="0.2">
      <c r="A906" s="973" t="s">
        <v>4400</v>
      </c>
      <c r="B906" s="1174" t="s">
        <v>961</v>
      </c>
      <c r="C906" s="1176"/>
      <c r="D906" s="973"/>
    </row>
    <row r="907" spans="1:4" x14ac:dyDescent="0.2">
      <c r="A907" s="973" t="s">
        <v>4401</v>
      </c>
      <c r="B907" s="1174" t="s">
        <v>961</v>
      </c>
      <c r="C907" s="1176"/>
      <c r="D907" s="973"/>
    </row>
    <row r="908" spans="1:4" x14ac:dyDescent="0.2">
      <c r="A908" s="973" t="s">
        <v>4402</v>
      </c>
      <c r="B908" s="1174" t="s">
        <v>961</v>
      </c>
      <c r="C908" s="1176"/>
      <c r="D908" s="973"/>
    </row>
    <row r="909" spans="1:4" x14ac:dyDescent="0.2">
      <c r="A909" s="973" t="s">
        <v>4403</v>
      </c>
      <c r="B909" s="1174" t="s">
        <v>961</v>
      </c>
      <c r="C909" s="1176"/>
      <c r="D909" s="973"/>
    </row>
    <row r="910" spans="1:4" x14ac:dyDescent="0.2">
      <c r="A910" s="973" t="s">
        <v>4404</v>
      </c>
      <c r="B910" s="1174" t="s">
        <v>961</v>
      </c>
      <c r="C910" s="1176"/>
      <c r="D910" s="973"/>
    </row>
    <row r="911" spans="1:4" x14ac:dyDescent="0.2">
      <c r="A911" s="973" t="s">
        <v>4405</v>
      </c>
      <c r="B911" s="1174" t="s">
        <v>961</v>
      </c>
      <c r="C911" s="1176"/>
      <c r="D911" s="973"/>
    </row>
    <row r="912" spans="1:4" x14ac:dyDescent="0.2">
      <c r="A912" s="973" t="s">
        <v>4406</v>
      </c>
      <c r="B912" s="1174" t="s">
        <v>961</v>
      </c>
      <c r="C912" s="1176"/>
      <c r="D912" s="973"/>
    </row>
    <row r="913" spans="1:4" x14ac:dyDescent="0.2">
      <c r="A913" s="973" t="s">
        <v>4407</v>
      </c>
      <c r="B913" s="1174" t="s">
        <v>961</v>
      </c>
      <c r="C913" s="1176"/>
      <c r="D913" s="973"/>
    </row>
    <row r="914" spans="1:4" x14ac:dyDescent="0.2">
      <c r="A914" s="973" t="s">
        <v>4408</v>
      </c>
      <c r="B914" s="1174" t="s">
        <v>961</v>
      </c>
      <c r="C914" s="1176"/>
      <c r="D914" s="973"/>
    </row>
    <row r="915" spans="1:4" x14ac:dyDescent="0.2">
      <c r="A915" s="973" t="s">
        <v>4409</v>
      </c>
      <c r="B915" s="1174" t="s">
        <v>961</v>
      </c>
      <c r="C915" s="1176"/>
      <c r="D915" s="973"/>
    </row>
    <row r="916" spans="1:4" x14ac:dyDescent="0.2">
      <c r="A916" s="973" t="s">
        <v>4410</v>
      </c>
      <c r="B916" s="1174" t="s">
        <v>961</v>
      </c>
      <c r="C916" s="1176"/>
      <c r="D916" s="973"/>
    </row>
    <row r="917" spans="1:4" x14ac:dyDescent="0.2">
      <c r="A917" s="973" t="s">
        <v>4411</v>
      </c>
      <c r="B917" s="1174" t="s">
        <v>961</v>
      </c>
      <c r="C917" s="1176"/>
      <c r="D917" s="973"/>
    </row>
    <row r="918" spans="1:4" x14ac:dyDescent="0.2">
      <c r="A918" s="973" t="s">
        <v>4412</v>
      </c>
      <c r="B918" s="1174" t="s">
        <v>961</v>
      </c>
      <c r="C918" s="1176"/>
      <c r="D918" s="973"/>
    </row>
    <row r="919" spans="1:4" x14ac:dyDescent="0.2">
      <c r="A919" s="973" t="s">
        <v>4413</v>
      </c>
      <c r="B919" s="1174" t="s">
        <v>961</v>
      </c>
      <c r="C919" s="1176"/>
      <c r="D919" s="973"/>
    </row>
    <row r="920" spans="1:4" x14ac:dyDescent="0.2">
      <c r="A920" s="973" t="s">
        <v>4414</v>
      </c>
      <c r="B920" s="1174" t="s">
        <v>961</v>
      </c>
      <c r="C920" s="1176"/>
      <c r="D920" s="973"/>
    </row>
    <row r="921" spans="1:4" x14ac:dyDescent="0.2">
      <c r="A921" s="973" t="s">
        <v>4415</v>
      </c>
      <c r="B921" s="1174" t="s">
        <v>961</v>
      </c>
      <c r="C921" s="1176"/>
      <c r="D921" s="973"/>
    </row>
    <row r="922" spans="1:4" x14ac:dyDescent="0.2">
      <c r="A922" s="973" t="s">
        <v>4416</v>
      </c>
      <c r="B922" s="1174" t="s">
        <v>961</v>
      </c>
      <c r="C922" s="1176"/>
      <c r="D922" s="973"/>
    </row>
    <row r="923" spans="1:4" x14ac:dyDescent="0.2">
      <c r="A923" s="973" t="s">
        <v>4417</v>
      </c>
      <c r="B923" s="1174" t="s">
        <v>961</v>
      </c>
      <c r="C923" s="1176"/>
      <c r="D923" s="973"/>
    </row>
    <row r="924" spans="1:4" x14ac:dyDescent="0.2">
      <c r="A924" s="973" t="s">
        <v>4418</v>
      </c>
      <c r="B924" s="1174" t="s">
        <v>961</v>
      </c>
      <c r="C924" s="1176"/>
      <c r="D924" s="973"/>
    </row>
    <row r="925" spans="1:4" x14ac:dyDescent="0.2">
      <c r="A925" s="973" t="s">
        <v>4419</v>
      </c>
      <c r="B925" s="1174" t="s">
        <v>961</v>
      </c>
      <c r="C925" s="1176"/>
      <c r="D925" s="973"/>
    </row>
    <row r="926" spans="1:4" x14ac:dyDescent="0.2">
      <c r="A926" s="973" t="s">
        <v>4420</v>
      </c>
      <c r="B926" s="1174" t="s">
        <v>961</v>
      </c>
      <c r="C926" s="1176"/>
      <c r="D926" s="973"/>
    </row>
    <row r="927" spans="1:4" x14ac:dyDescent="0.2">
      <c r="A927" s="973" t="s">
        <v>4421</v>
      </c>
      <c r="B927" s="1174" t="s">
        <v>961</v>
      </c>
      <c r="C927" s="1176"/>
      <c r="D927" s="973"/>
    </row>
    <row r="928" spans="1:4" x14ac:dyDescent="0.2">
      <c r="A928" s="973" t="s">
        <v>4422</v>
      </c>
      <c r="B928" s="1174" t="s">
        <v>961</v>
      </c>
      <c r="C928" s="1176"/>
      <c r="D928" s="973"/>
    </row>
    <row r="929" spans="1:4" x14ac:dyDescent="0.2">
      <c r="A929" s="973" t="s">
        <v>4423</v>
      </c>
      <c r="B929" s="1174" t="s">
        <v>961</v>
      </c>
      <c r="C929" s="1176"/>
      <c r="D929" s="973"/>
    </row>
    <row r="930" spans="1:4" x14ac:dyDescent="0.2">
      <c r="A930" s="973" t="s">
        <v>4424</v>
      </c>
      <c r="B930" s="1174" t="s">
        <v>961</v>
      </c>
      <c r="C930" s="1176"/>
      <c r="D930" s="973"/>
    </row>
    <row r="931" spans="1:4" x14ac:dyDescent="0.2">
      <c r="A931" s="973" t="s">
        <v>4425</v>
      </c>
      <c r="B931" s="1174" t="s">
        <v>961</v>
      </c>
      <c r="C931" s="1176"/>
      <c r="D931" s="973"/>
    </row>
    <row r="932" spans="1:4" x14ac:dyDescent="0.2">
      <c r="A932" s="973" t="s">
        <v>4426</v>
      </c>
      <c r="B932" s="1174" t="s">
        <v>961</v>
      </c>
      <c r="C932" s="1176"/>
      <c r="D932" s="973"/>
    </row>
    <row r="933" spans="1:4" x14ac:dyDescent="0.2">
      <c r="A933" s="973" t="s">
        <v>4427</v>
      </c>
      <c r="B933" s="1174" t="s">
        <v>961</v>
      </c>
      <c r="C933" s="1176"/>
      <c r="D933" s="973"/>
    </row>
    <row r="934" spans="1:4" x14ac:dyDescent="0.2">
      <c r="A934" s="973" t="s">
        <v>4428</v>
      </c>
      <c r="B934" s="1174" t="s">
        <v>961</v>
      </c>
      <c r="C934" s="1176"/>
      <c r="D934" s="973"/>
    </row>
    <row r="935" spans="1:4" x14ac:dyDescent="0.2">
      <c r="A935" s="973" t="s">
        <v>4429</v>
      </c>
      <c r="B935" s="1174" t="s">
        <v>961</v>
      </c>
      <c r="C935" s="1176"/>
      <c r="D935" s="973"/>
    </row>
    <row r="936" spans="1:4" x14ac:dyDescent="0.2">
      <c r="A936" s="973" t="s">
        <v>4430</v>
      </c>
      <c r="B936" s="1174" t="s">
        <v>961</v>
      </c>
      <c r="C936" s="1176"/>
      <c r="D936" s="973"/>
    </row>
    <row r="937" spans="1:4" x14ac:dyDescent="0.2">
      <c r="A937" s="973" t="s">
        <v>4431</v>
      </c>
      <c r="B937" s="1174" t="s">
        <v>961</v>
      </c>
      <c r="C937" s="1176"/>
      <c r="D937" s="973"/>
    </row>
    <row r="938" spans="1:4" x14ac:dyDescent="0.2">
      <c r="A938" s="973" t="s">
        <v>4432</v>
      </c>
      <c r="B938" s="1174" t="s">
        <v>961</v>
      </c>
      <c r="C938" s="1176"/>
      <c r="D938" s="973"/>
    </row>
    <row r="939" spans="1:4" x14ac:dyDescent="0.2">
      <c r="A939" s="973" t="s">
        <v>4433</v>
      </c>
      <c r="B939" s="1174" t="s">
        <v>961</v>
      </c>
      <c r="C939" s="1176"/>
      <c r="D939" s="973"/>
    </row>
    <row r="940" spans="1:4" x14ac:dyDescent="0.2">
      <c r="A940" s="973" t="s">
        <v>4434</v>
      </c>
      <c r="B940" s="1174" t="s">
        <v>961</v>
      </c>
      <c r="C940" s="1176"/>
      <c r="D940" s="973"/>
    </row>
    <row r="941" spans="1:4" x14ac:dyDescent="0.2">
      <c r="A941" s="973" t="s">
        <v>4435</v>
      </c>
      <c r="B941" s="1174" t="s">
        <v>961</v>
      </c>
      <c r="C941" s="1176"/>
      <c r="D941" s="973"/>
    </row>
    <row r="942" spans="1:4" x14ac:dyDescent="0.2">
      <c r="A942" s="973" t="s">
        <v>4436</v>
      </c>
      <c r="B942" s="1174" t="s">
        <v>961</v>
      </c>
      <c r="C942" s="1176"/>
      <c r="D942" s="973"/>
    </row>
    <row r="943" spans="1:4" x14ac:dyDescent="0.2">
      <c r="A943" s="973" t="s">
        <v>4437</v>
      </c>
      <c r="B943" s="1174" t="s">
        <v>961</v>
      </c>
      <c r="C943" s="1176"/>
      <c r="D943" s="973"/>
    </row>
    <row r="944" spans="1:4" x14ac:dyDescent="0.2">
      <c r="A944" s="973" t="s">
        <v>4438</v>
      </c>
      <c r="B944" s="1174" t="s">
        <v>961</v>
      </c>
      <c r="C944" s="1176"/>
      <c r="D944" s="973"/>
    </row>
    <row r="945" spans="1:4" x14ac:dyDescent="0.2">
      <c r="A945" s="973" t="s">
        <v>4439</v>
      </c>
      <c r="B945" s="1174" t="s">
        <v>961</v>
      </c>
      <c r="C945" s="1176"/>
      <c r="D945" s="973"/>
    </row>
    <row r="946" spans="1:4" x14ac:dyDescent="0.2">
      <c r="A946" s="973" t="s">
        <v>4440</v>
      </c>
      <c r="B946" s="1174" t="s">
        <v>961</v>
      </c>
      <c r="C946" s="1176"/>
      <c r="D946" s="973"/>
    </row>
    <row r="947" spans="1:4" x14ac:dyDescent="0.2">
      <c r="A947" s="973" t="s">
        <v>4441</v>
      </c>
      <c r="B947" s="1174" t="s">
        <v>961</v>
      </c>
      <c r="C947" s="1176"/>
      <c r="D947" s="973"/>
    </row>
    <row r="948" spans="1:4" x14ac:dyDescent="0.2">
      <c r="A948" s="973" t="s">
        <v>4442</v>
      </c>
      <c r="B948" s="1174" t="s">
        <v>961</v>
      </c>
      <c r="C948" s="1176"/>
      <c r="D948" s="973"/>
    </row>
    <row r="949" spans="1:4" x14ac:dyDescent="0.2">
      <c r="A949" s="973" t="s">
        <v>4443</v>
      </c>
      <c r="B949" s="1174" t="s">
        <v>961</v>
      </c>
      <c r="C949" s="1176"/>
      <c r="D949" s="973"/>
    </row>
    <row r="950" spans="1:4" x14ac:dyDescent="0.2">
      <c r="A950" s="973" t="s">
        <v>4444</v>
      </c>
      <c r="B950" s="1174" t="s">
        <v>961</v>
      </c>
      <c r="C950" s="1176"/>
      <c r="D950" s="973"/>
    </row>
    <row r="951" spans="1:4" x14ac:dyDescent="0.2">
      <c r="A951" s="973" t="s">
        <v>4445</v>
      </c>
      <c r="B951" s="1174" t="s">
        <v>961</v>
      </c>
      <c r="C951" s="1176"/>
      <c r="D951" s="973"/>
    </row>
    <row r="952" spans="1:4" x14ac:dyDescent="0.2">
      <c r="A952" s="973" t="s">
        <v>4446</v>
      </c>
      <c r="B952" s="1174" t="s">
        <v>961</v>
      </c>
      <c r="C952" s="1176"/>
      <c r="D952" s="973"/>
    </row>
    <row r="953" spans="1:4" x14ac:dyDescent="0.2">
      <c r="A953" s="973" t="s">
        <v>4447</v>
      </c>
      <c r="B953" s="1174" t="s">
        <v>961</v>
      </c>
      <c r="C953" s="1176"/>
      <c r="D953" s="973"/>
    </row>
    <row r="954" spans="1:4" x14ac:dyDescent="0.2">
      <c r="A954" s="973" t="s">
        <v>4448</v>
      </c>
      <c r="B954" s="1174" t="s">
        <v>961</v>
      </c>
      <c r="C954" s="1176"/>
      <c r="D954" s="973"/>
    </row>
    <row r="955" spans="1:4" x14ac:dyDescent="0.2">
      <c r="A955" s="973" t="s">
        <v>4449</v>
      </c>
      <c r="B955" s="1174" t="s">
        <v>961</v>
      </c>
      <c r="C955" s="1176"/>
      <c r="D955" s="973"/>
    </row>
    <row r="956" spans="1:4" x14ac:dyDescent="0.2">
      <c r="A956" s="973" t="s">
        <v>4450</v>
      </c>
      <c r="B956" s="1174" t="s">
        <v>961</v>
      </c>
      <c r="C956" s="1176"/>
      <c r="D956" s="973"/>
    </row>
    <row r="957" spans="1:4" x14ac:dyDescent="0.2">
      <c r="A957" s="973" t="s">
        <v>4451</v>
      </c>
      <c r="B957" s="1174" t="s">
        <v>961</v>
      </c>
      <c r="C957" s="1176"/>
      <c r="D957" s="973"/>
    </row>
    <row r="958" spans="1:4" x14ac:dyDescent="0.2">
      <c r="A958" s="973" t="s">
        <v>4452</v>
      </c>
      <c r="B958" s="1174" t="s">
        <v>961</v>
      </c>
      <c r="C958" s="1176"/>
      <c r="D958" s="973"/>
    </row>
    <row r="959" spans="1:4" x14ac:dyDescent="0.2">
      <c r="A959" s="973" t="s">
        <v>4453</v>
      </c>
      <c r="B959" s="1174" t="s">
        <v>961</v>
      </c>
      <c r="C959" s="1176"/>
      <c r="D959" s="973"/>
    </row>
    <row r="960" spans="1:4" x14ac:dyDescent="0.2">
      <c r="A960" s="973" t="s">
        <v>4454</v>
      </c>
      <c r="B960" s="1174" t="s">
        <v>961</v>
      </c>
      <c r="C960" s="1176"/>
      <c r="D960" s="973"/>
    </row>
    <row r="961" spans="1:4" x14ac:dyDescent="0.2">
      <c r="A961" s="973" t="s">
        <v>4455</v>
      </c>
      <c r="B961" s="1174" t="s">
        <v>961</v>
      </c>
      <c r="C961" s="1176"/>
      <c r="D961" s="973"/>
    </row>
    <row r="962" spans="1:4" x14ac:dyDescent="0.2">
      <c r="A962" s="973" t="s">
        <v>4456</v>
      </c>
      <c r="B962" s="1174" t="s">
        <v>961</v>
      </c>
      <c r="C962" s="1176"/>
      <c r="D962" s="973"/>
    </row>
    <row r="963" spans="1:4" x14ac:dyDescent="0.2">
      <c r="A963" s="973" t="s">
        <v>4457</v>
      </c>
      <c r="B963" s="1174" t="s">
        <v>961</v>
      </c>
      <c r="C963" s="1176"/>
      <c r="D963" s="973"/>
    </row>
    <row r="964" spans="1:4" x14ac:dyDescent="0.2">
      <c r="A964" s="973" t="s">
        <v>4458</v>
      </c>
      <c r="B964" s="1174" t="s">
        <v>961</v>
      </c>
      <c r="C964" s="1176"/>
      <c r="D964" s="973"/>
    </row>
    <row r="965" spans="1:4" x14ac:dyDescent="0.2">
      <c r="A965" s="973" t="s">
        <v>4459</v>
      </c>
      <c r="B965" s="1174" t="s">
        <v>961</v>
      </c>
      <c r="C965" s="1176"/>
      <c r="D965" s="973"/>
    </row>
    <row r="966" spans="1:4" x14ac:dyDescent="0.2">
      <c r="A966" s="973" t="s">
        <v>4460</v>
      </c>
      <c r="B966" s="1174" t="s">
        <v>961</v>
      </c>
      <c r="C966" s="1176"/>
      <c r="D966" s="973"/>
    </row>
    <row r="967" spans="1:4" x14ac:dyDescent="0.2">
      <c r="A967" s="973" t="s">
        <v>4461</v>
      </c>
      <c r="B967" s="1174" t="s">
        <v>961</v>
      </c>
      <c r="C967" s="1176"/>
      <c r="D967" s="973"/>
    </row>
    <row r="968" spans="1:4" x14ac:dyDescent="0.2">
      <c r="A968" s="973" t="s">
        <v>4462</v>
      </c>
      <c r="B968" s="1174" t="s">
        <v>961</v>
      </c>
      <c r="C968" s="1176"/>
      <c r="D968" s="973"/>
    </row>
    <row r="969" spans="1:4" x14ac:dyDescent="0.2">
      <c r="A969" s="973" t="s">
        <v>4463</v>
      </c>
      <c r="B969" s="1174" t="s">
        <v>961</v>
      </c>
      <c r="C969" s="1176"/>
      <c r="D969" s="973"/>
    </row>
    <row r="970" spans="1:4" x14ac:dyDescent="0.2">
      <c r="A970" s="973" t="s">
        <v>4464</v>
      </c>
      <c r="B970" s="1174" t="s">
        <v>961</v>
      </c>
      <c r="C970" s="1176"/>
      <c r="D970" s="973"/>
    </row>
    <row r="971" spans="1:4" x14ac:dyDescent="0.2">
      <c r="A971" s="973" t="s">
        <v>4465</v>
      </c>
      <c r="B971" s="1174" t="s">
        <v>961</v>
      </c>
      <c r="C971" s="1176"/>
      <c r="D971" s="973"/>
    </row>
    <row r="972" spans="1:4" x14ac:dyDescent="0.2">
      <c r="A972" s="973" t="s">
        <v>4466</v>
      </c>
      <c r="B972" s="1174" t="s">
        <v>961</v>
      </c>
      <c r="C972" s="1176"/>
      <c r="D972" s="973"/>
    </row>
    <row r="973" spans="1:4" x14ac:dyDescent="0.2">
      <c r="A973" s="973" t="s">
        <v>4467</v>
      </c>
      <c r="B973" s="1174" t="s">
        <v>961</v>
      </c>
      <c r="C973" s="1176"/>
      <c r="D973" s="973"/>
    </row>
    <row r="974" spans="1:4" x14ac:dyDescent="0.2">
      <c r="A974" s="973" t="s">
        <v>4468</v>
      </c>
      <c r="B974" s="1174" t="s">
        <v>961</v>
      </c>
      <c r="C974" s="1176"/>
      <c r="D974" s="973"/>
    </row>
    <row r="975" spans="1:4" x14ac:dyDescent="0.2">
      <c r="A975" s="973" t="s">
        <v>4469</v>
      </c>
      <c r="B975" s="1174" t="s">
        <v>961</v>
      </c>
      <c r="C975" s="1176"/>
      <c r="D975" s="973"/>
    </row>
    <row r="976" spans="1:4" x14ac:dyDescent="0.2">
      <c r="A976" s="973" t="s">
        <v>4470</v>
      </c>
      <c r="B976" s="1174" t="s">
        <v>961</v>
      </c>
      <c r="C976" s="1176"/>
      <c r="D976" s="973"/>
    </row>
    <row r="977" spans="1:4" x14ac:dyDescent="0.2">
      <c r="A977" s="973" t="s">
        <v>4471</v>
      </c>
      <c r="B977" s="1174" t="s">
        <v>961</v>
      </c>
      <c r="C977" s="1176"/>
      <c r="D977" s="973"/>
    </row>
    <row r="978" spans="1:4" x14ac:dyDescent="0.2">
      <c r="A978" s="973" t="s">
        <v>4472</v>
      </c>
      <c r="B978" s="1174" t="s">
        <v>961</v>
      </c>
      <c r="C978" s="1176"/>
      <c r="D978" s="973"/>
    </row>
    <row r="979" spans="1:4" x14ac:dyDescent="0.2">
      <c r="A979" s="973" t="s">
        <v>4473</v>
      </c>
      <c r="B979" s="1174" t="s">
        <v>961</v>
      </c>
      <c r="C979" s="1176"/>
      <c r="D979" s="973"/>
    </row>
    <row r="980" spans="1:4" x14ac:dyDescent="0.2">
      <c r="A980" s="973" t="s">
        <v>4474</v>
      </c>
      <c r="B980" s="1174" t="s">
        <v>961</v>
      </c>
      <c r="C980" s="1176"/>
      <c r="D980" s="973"/>
    </row>
    <row r="981" spans="1:4" x14ac:dyDescent="0.2">
      <c r="A981" s="973" t="s">
        <v>4475</v>
      </c>
      <c r="B981" s="1174" t="s">
        <v>961</v>
      </c>
      <c r="C981" s="1176"/>
      <c r="D981" s="973"/>
    </row>
    <row r="982" spans="1:4" x14ac:dyDescent="0.2">
      <c r="A982" s="973" t="s">
        <v>4476</v>
      </c>
      <c r="B982" s="1174" t="s">
        <v>961</v>
      </c>
      <c r="C982" s="1176"/>
      <c r="D982" s="973"/>
    </row>
    <row r="983" spans="1:4" x14ac:dyDescent="0.2">
      <c r="A983" s="973" t="s">
        <v>4477</v>
      </c>
      <c r="B983" s="1174" t="s">
        <v>961</v>
      </c>
      <c r="C983" s="1176"/>
      <c r="D983" s="973"/>
    </row>
    <row r="984" spans="1:4" x14ac:dyDescent="0.2">
      <c r="A984" s="973" t="s">
        <v>4478</v>
      </c>
      <c r="B984" s="1174" t="s">
        <v>961</v>
      </c>
      <c r="C984" s="1176"/>
      <c r="D984" s="973"/>
    </row>
    <row r="985" spans="1:4" x14ac:dyDescent="0.2">
      <c r="A985" s="973" t="s">
        <v>4479</v>
      </c>
      <c r="B985" s="1174" t="s">
        <v>961</v>
      </c>
      <c r="C985" s="1176"/>
      <c r="D985" s="973"/>
    </row>
    <row r="986" spans="1:4" x14ac:dyDescent="0.2">
      <c r="A986" s="973" t="s">
        <v>4480</v>
      </c>
      <c r="B986" s="1174" t="s">
        <v>961</v>
      </c>
      <c r="C986" s="1176"/>
      <c r="D986" s="973"/>
    </row>
    <row r="987" spans="1:4" x14ac:dyDescent="0.2">
      <c r="A987" s="973" t="s">
        <v>4481</v>
      </c>
      <c r="B987" s="1174" t="s">
        <v>961</v>
      </c>
      <c r="C987" s="1176"/>
      <c r="D987" s="973"/>
    </row>
    <row r="988" spans="1:4" x14ac:dyDescent="0.2">
      <c r="A988" s="973" t="s">
        <v>4482</v>
      </c>
      <c r="B988" s="1174" t="s">
        <v>961</v>
      </c>
      <c r="C988" s="1176"/>
      <c r="D988" s="973"/>
    </row>
    <row r="989" spans="1:4" x14ac:dyDescent="0.2">
      <c r="A989" s="973" t="s">
        <v>4483</v>
      </c>
      <c r="B989" s="1174" t="s">
        <v>961</v>
      </c>
      <c r="C989" s="1176"/>
      <c r="D989" s="973"/>
    </row>
    <row r="990" spans="1:4" x14ac:dyDescent="0.2">
      <c r="A990" s="973" t="s">
        <v>4484</v>
      </c>
      <c r="B990" s="1174" t="s">
        <v>961</v>
      </c>
      <c r="C990" s="1176"/>
      <c r="D990" s="973"/>
    </row>
    <row r="991" spans="1:4" x14ac:dyDescent="0.2">
      <c r="A991" s="973" t="s">
        <v>4485</v>
      </c>
      <c r="B991" s="1174" t="s">
        <v>961</v>
      </c>
      <c r="C991" s="1176"/>
      <c r="D991" s="973"/>
    </row>
    <row r="992" spans="1:4" x14ac:dyDescent="0.2">
      <c r="A992" s="973" t="s">
        <v>4486</v>
      </c>
      <c r="B992" s="1174" t="s">
        <v>961</v>
      </c>
      <c r="C992" s="1176"/>
      <c r="D992" s="973"/>
    </row>
    <row r="993" spans="1:4" x14ac:dyDescent="0.2">
      <c r="A993" s="973" t="s">
        <v>4487</v>
      </c>
      <c r="B993" s="1174" t="s">
        <v>961</v>
      </c>
      <c r="C993" s="1176"/>
      <c r="D993" s="973"/>
    </row>
    <row r="994" spans="1:4" x14ac:dyDescent="0.2">
      <c r="A994" s="973" t="s">
        <v>4488</v>
      </c>
      <c r="B994" s="1174" t="s">
        <v>961</v>
      </c>
      <c r="C994" s="1176"/>
      <c r="D994" s="973"/>
    </row>
    <row r="995" spans="1:4" x14ac:dyDescent="0.2">
      <c r="A995" s="973" t="s">
        <v>4489</v>
      </c>
      <c r="B995" s="1174" t="s">
        <v>961</v>
      </c>
      <c r="C995" s="1176"/>
      <c r="D995" s="973"/>
    </row>
    <row r="996" spans="1:4" x14ac:dyDescent="0.2">
      <c r="A996" s="973" t="s">
        <v>4490</v>
      </c>
      <c r="B996" s="1174" t="s">
        <v>961</v>
      </c>
      <c r="C996" s="1176"/>
      <c r="D996" s="973"/>
    </row>
    <row r="997" spans="1:4" x14ac:dyDescent="0.2">
      <c r="A997" s="973" t="s">
        <v>4491</v>
      </c>
      <c r="B997" s="1174" t="s">
        <v>961</v>
      </c>
      <c r="C997" s="1176"/>
      <c r="D997" s="973"/>
    </row>
    <row r="998" spans="1:4" x14ac:dyDescent="0.2">
      <c r="A998" s="973" t="s">
        <v>4492</v>
      </c>
      <c r="B998" s="1174" t="s">
        <v>961</v>
      </c>
      <c r="C998" s="1176"/>
      <c r="D998" s="973"/>
    </row>
    <row r="999" spans="1:4" x14ac:dyDescent="0.2">
      <c r="A999" s="973" t="s">
        <v>4493</v>
      </c>
      <c r="B999" s="1174" t="s">
        <v>961</v>
      </c>
      <c r="C999" s="1176"/>
      <c r="D999" s="973"/>
    </row>
    <row r="1000" spans="1:4" x14ac:dyDescent="0.2">
      <c r="A1000" s="973" t="s">
        <v>4494</v>
      </c>
      <c r="B1000" s="1174" t="s">
        <v>961</v>
      </c>
      <c r="C1000" s="1176"/>
      <c r="D1000" s="973"/>
    </row>
    <row r="1001" spans="1:4" x14ac:dyDescent="0.2">
      <c r="A1001" s="973" t="s">
        <v>4495</v>
      </c>
      <c r="B1001" s="1174" t="s">
        <v>961</v>
      </c>
      <c r="C1001" s="1176"/>
      <c r="D1001" s="973"/>
    </row>
    <row r="1002" spans="1:4" x14ac:dyDescent="0.2">
      <c r="A1002" s="973" t="s">
        <v>4496</v>
      </c>
      <c r="B1002" s="1174" t="s">
        <v>961</v>
      </c>
      <c r="C1002" s="1176"/>
      <c r="D1002" s="973"/>
    </row>
    <row r="1003" spans="1:4" x14ac:dyDescent="0.2">
      <c r="A1003" s="973" t="s">
        <v>4497</v>
      </c>
      <c r="B1003" s="1174" t="s">
        <v>961</v>
      </c>
      <c r="C1003" s="1176"/>
      <c r="D1003" s="973"/>
    </row>
    <row r="1004" spans="1:4" x14ac:dyDescent="0.2">
      <c r="A1004" s="973" t="s">
        <v>4498</v>
      </c>
      <c r="B1004" s="1174" t="s">
        <v>961</v>
      </c>
      <c r="C1004" s="1176"/>
      <c r="D1004" s="973"/>
    </row>
    <row r="1005" spans="1:4" x14ac:dyDescent="0.2">
      <c r="A1005" s="973" t="s">
        <v>4499</v>
      </c>
      <c r="B1005" s="1174" t="s">
        <v>961</v>
      </c>
      <c r="C1005" s="1176"/>
      <c r="D1005" s="973"/>
    </row>
    <row r="1006" spans="1:4" x14ac:dyDescent="0.2">
      <c r="A1006" s="973" t="s">
        <v>4500</v>
      </c>
      <c r="B1006" s="1174" t="s">
        <v>961</v>
      </c>
      <c r="C1006" s="1176"/>
      <c r="D1006" s="973"/>
    </row>
    <row r="1007" spans="1:4" x14ac:dyDescent="0.2">
      <c r="A1007" s="973" t="s">
        <v>4501</v>
      </c>
      <c r="B1007" s="1174" t="s">
        <v>961</v>
      </c>
      <c r="C1007" s="1176"/>
      <c r="D1007" s="973"/>
    </row>
    <row r="1008" spans="1:4" x14ac:dyDescent="0.2">
      <c r="A1008" s="973" t="s">
        <v>4502</v>
      </c>
      <c r="B1008" s="1174" t="s">
        <v>961</v>
      </c>
      <c r="C1008" s="1176"/>
      <c r="D1008" s="973"/>
    </row>
    <row r="1009" spans="1:4" x14ac:dyDescent="0.2">
      <c r="A1009" s="973" t="s">
        <v>4503</v>
      </c>
      <c r="B1009" s="1174" t="s">
        <v>961</v>
      </c>
      <c r="C1009" s="1176"/>
      <c r="D1009" s="973"/>
    </row>
    <row r="1010" spans="1:4" x14ac:dyDescent="0.2">
      <c r="A1010" s="973" t="s">
        <v>4504</v>
      </c>
      <c r="B1010" s="1174" t="s">
        <v>961</v>
      </c>
      <c r="C1010" s="1176"/>
      <c r="D1010" s="973"/>
    </row>
    <row r="1011" spans="1:4" x14ac:dyDescent="0.2">
      <c r="A1011" s="973" t="s">
        <v>4505</v>
      </c>
      <c r="B1011" s="1174" t="s">
        <v>961</v>
      </c>
      <c r="C1011" s="1176"/>
      <c r="D1011" s="973"/>
    </row>
    <row r="1012" spans="1:4" x14ac:dyDescent="0.2">
      <c r="A1012" s="973" t="s">
        <v>4506</v>
      </c>
      <c r="B1012" s="1174" t="s">
        <v>961</v>
      </c>
      <c r="C1012" s="1176"/>
      <c r="D1012" s="973"/>
    </row>
    <row r="1013" spans="1:4" x14ac:dyDescent="0.2">
      <c r="A1013" s="973" t="s">
        <v>4507</v>
      </c>
      <c r="B1013" s="1174" t="s">
        <v>961</v>
      </c>
      <c r="C1013" s="1176"/>
      <c r="D1013" s="973"/>
    </row>
    <row r="1014" spans="1:4" x14ac:dyDescent="0.2">
      <c r="A1014" s="973" t="s">
        <v>4508</v>
      </c>
      <c r="B1014" s="1174" t="s">
        <v>961</v>
      </c>
      <c r="C1014" s="1176"/>
      <c r="D1014" s="973"/>
    </row>
    <row r="1015" spans="1:4" x14ac:dyDescent="0.2">
      <c r="A1015" s="973" t="s">
        <v>4509</v>
      </c>
      <c r="B1015" s="1174" t="s">
        <v>961</v>
      </c>
      <c r="C1015" s="1176"/>
      <c r="D1015" s="973"/>
    </row>
    <row r="1016" spans="1:4" x14ac:dyDescent="0.2">
      <c r="A1016" s="973" t="s">
        <v>4510</v>
      </c>
      <c r="B1016" s="1174" t="s">
        <v>961</v>
      </c>
      <c r="C1016" s="1176"/>
      <c r="D1016" s="973"/>
    </row>
    <row r="1017" spans="1:4" x14ac:dyDescent="0.2">
      <c r="A1017" s="973" t="s">
        <v>4511</v>
      </c>
      <c r="B1017" s="1174" t="s">
        <v>961</v>
      </c>
      <c r="C1017" s="1176"/>
      <c r="D1017" s="973"/>
    </row>
    <row r="1018" spans="1:4" x14ac:dyDescent="0.2">
      <c r="A1018" s="973" t="s">
        <v>4512</v>
      </c>
      <c r="B1018" s="1174" t="s">
        <v>961</v>
      </c>
      <c r="C1018" s="1176"/>
      <c r="D1018" s="973"/>
    </row>
    <row r="1019" spans="1:4" x14ac:dyDescent="0.2">
      <c r="A1019" s="973" t="s">
        <v>4513</v>
      </c>
      <c r="B1019" s="1174" t="s">
        <v>961</v>
      </c>
      <c r="C1019" s="1176"/>
      <c r="D1019" s="973"/>
    </row>
    <row r="1020" spans="1:4" x14ac:dyDescent="0.2">
      <c r="A1020" s="973" t="s">
        <v>4514</v>
      </c>
      <c r="B1020" s="1174" t="s">
        <v>961</v>
      </c>
      <c r="C1020" s="1176"/>
      <c r="D1020" s="973"/>
    </row>
    <row r="1021" spans="1:4" x14ac:dyDescent="0.2">
      <c r="A1021" s="973" t="s">
        <v>4515</v>
      </c>
      <c r="B1021" s="1174" t="s">
        <v>961</v>
      </c>
      <c r="C1021" s="1176"/>
      <c r="D1021" s="973"/>
    </row>
    <row r="1022" spans="1:4" x14ac:dyDescent="0.2">
      <c r="A1022" s="973" t="s">
        <v>4516</v>
      </c>
      <c r="B1022" s="1174" t="s">
        <v>961</v>
      </c>
      <c r="C1022" s="1176"/>
      <c r="D1022" s="973"/>
    </row>
    <row r="1023" spans="1:4" x14ac:dyDescent="0.2">
      <c r="A1023" s="973" t="s">
        <v>4517</v>
      </c>
      <c r="B1023" s="1174" t="s">
        <v>961</v>
      </c>
      <c r="C1023" s="1176"/>
      <c r="D1023" s="973"/>
    </row>
    <row r="1024" spans="1:4" x14ac:dyDescent="0.2">
      <c r="A1024" s="973" t="s">
        <v>4518</v>
      </c>
      <c r="B1024" s="1174" t="s">
        <v>961</v>
      </c>
      <c r="C1024" s="1176"/>
      <c r="D1024" s="973"/>
    </row>
    <row r="1025" spans="1:4" x14ac:dyDescent="0.2">
      <c r="A1025" s="973" t="s">
        <v>4519</v>
      </c>
      <c r="B1025" s="1174" t="s">
        <v>961</v>
      </c>
      <c r="C1025" s="1176"/>
      <c r="D1025" s="973"/>
    </row>
    <row r="1026" spans="1:4" x14ac:dyDescent="0.2">
      <c r="A1026" s="973" t="s">
        <v>4520</v>
      </c>
      <c r="B1026" s="1174" t="s">
        <v>961</v>
      </c>
      <c r="C1026" s="1176"/>
      <c r="D1026" s="973"/>
    </row>
    <row r="1027" spans="1:4" x14ac:dyDescent="0.2">
      <c r="A1027" s="973" t="s">
        <v>4521</v>
      </c>
      <c r="B1027" s="1174" t="s">
        <v>961</v>
      </c>
      <c r="C1027" s="1176"/>
      <c r="D1027" s="973"/>
    </row>
    <row r="1028" spans="1:4" x14ac:dyDescent="0.2">
      <c r="A1028" s="973" t="s">
        <v>4522</v>
      </c>
      <c r="B1028" s="1174" t="s">
        <v>961</v>
      </c>
      <c r="C1028" s="1176"/>
      <c r="D1028" s="973"/>
    </row>
    <row r="1029" spans="1:4" x14ac:dyDescent="0.2">
      <c r="A1029" s="973" t="s">
        <v>4523</v>
      </c>
      <c r="B1029" s="1174" t="s">
        <v>961</v>
      </c>
      <c r="C1029" s="1176"/>
      <c r="D1029" s="973"/>
    </row>
    <row r="1030" spans="1:4" x14ac:dyDescent="0.2">
      <c r="A1030" s="973" t="s">
        <v>4524</v>
      </c>
      <c r="B1030" s="1174" t="s">
        <v>961</v>
      </c>
      <c r="C1030" s="1176"/>
      <c r="D1030" s="973"/>
    </row>
    <row r="1031" spans="1:4" x14ac:dyDescent="0.2">
      <c r="A1031" s="973" t="s">
        <v>4525</v>
      </c>
      <c r="B1031" s="1174" t="s">
        <v>961</v>
      </c>
      <c r="C1031" s="1176"/>
      <c r="D1031" s="973"/>
    </row>
    <row r="1032" spans="1:4" x14ac:dyDescent="0.2">
      <c r="A1032" s="973" t="s">
        <v>4526</v>
      </c>
      <c r="B1032" s="1174" t="s">
        <v>961</v>
      </c>
      <c r="C1032" s="1176"/>
      <c r="D1032" s="973"/>
    </row>
    <row r="1033" spans="1:4" x14ac:dyDescent="0.2">
      <c r="A1033" s="973" t="s">
        <v>4527</v>
      </c>
      <c r="B1033" s="1174" t="s">
        <v>961</v>
      </c>
      <c r="C1033" s="1176"/>
      <c r="D1033" s="973"/>
    </row>
    <row r="1034" spans="1:4" x14ac:dyDescent="0.2">
      <c r="A1034" s="973" t="s">
        <v>4528</v>
      </c>
      <c r="B1034" s="1174" t="s">
        <v>961</v>
      </c>
      <c r="C1034" s="1176"/>
      <c r="D1034" s="973"/>
    </row>
    <row r="1035" spans="1:4" x14ac:dyDescent="0.2">
      <c r="A1035" s="973" t="s">
        <v>4529</v>
      </c>
      <c r="B1035" s="1174" t="s">
        <v>961</v>
      </c>
      <c r="C1035" s="1176"/>
      <c r="D1035" s="973"/>
    </row>
    <row r="1036" spans="1:4" x14ac:dyDescent="0.2">
      <c r="A1036" s="973" t="s">
        <v>4530</v>
      </c>
      <c r="B1036" s="1174" t="s">
        <v>961</v>
      </c>
      <c r="C1036" s="1176"/>
      <c r="D1036" s="973"/>
    </row>
    <row r="1037" spans="1:4" x14ac:dyDescent="0.2">
      <c r="A1037" s="973" t="s">
        <v>4531</v>
      </c>
      <c r="B1037" s="1174" t="s">
        <v>961</v>
      </c>
      <c r="C1037" s="1176"/>
      <c r="D1037" s="973"/>
    </row>
    <row r="1038" spans="1:4" x14ac:dyDescent="0.2">
      <c r="A1038" s="973" t="s">
        <v>4532</v>
      </c>
      <c r="B1038" s="1174" t="s">
        <v>961</v>
      </c>
      <c r="C1038" s="1176"/>
      <c r="D1038" s="973"/>
    </row>
    <row r="1039" spans="1:4" x14ac:dyDescent="0.2">
      <c r="A1039" s="973" t="s">
        <v>4533</v>
      </c>
      <c r="B1039" s="1174" t="s">
        <v>961</v>
      </c>
      <c r="C1039" s="1176"/>
      <c r="D1039" s="973"/>
    </row>
    <row r="1040" spans="1:4" x14ac:dyDescent="0.2">
      <c r="A1040" s="973" t="s">
        <v>4534</v>
      </c>
      <c r="B1040" s="1174" t="s">
        <v>961</v>
      </c>
      <c r="C1040" s="1176"/>
      <c r="D1040" s="973"/>
    </row>
    <row r="1041" spans="1:4" x14ac:dyDescent="0.2">
      <c r="A1041" s="973" t="s">
        <v>4535</v>
      </c>
      <c r="B1041" s="1174" t="s">
        <v>961</v>
      </c>
      <c r="C1041" s="1176"/>
      <c r="D1041" s="973"/>
    </row>
    <row r="1042" spans="1:4" x14ac:dyDescent="0.2">
      <c r="A1042" s="973" t="s">
        <v>4536</v>
      </c>
      <c r="B1042" s="1174" t="s">
        <v>961</v>
      </c>
      <c r="C1042" s="1176"/>
      <c r="D1042" s="973"/>
    </row>
    <row r="1043" spans="1:4" x14ac:dyDescent="0.2">
      <c r="A1043" s="973" t="s">
        <v>4537</v>
      </c>
      <c r="B1043" s="1174" t="s">
        <v>961</v>
      </c>
      <c r="C1043" s="1176"/>
      <c r="D1043" s="973"/>
    </row>
    <row r="1044" spans="1:4" x14ac:dyDescent="0.2">
      <c r="A1044" s="973" t="s">
        <v>4538</v>
      </c>
      <c r="B1044" s="1174" t="s">
        <v>961</v>
      </c>
      <c r="C1044" s="1176"/>
      <c r="D1044" s="973"/>
    </row>
    <row r="1045" spans="1:4" x14ac:dyDescent="0.2">
      <c r="A1045" s="973" t="s">
        <v>4539</v>
      </c>
      <c r="B1045" s="1174" t="s">
        <v>961</v>
      </c>
      <c r="C1045" s="1176"/>
      <c r="D1045" s="973"/>
    </row>
    <row r="1046" spans="1:4" x14ac:dyDescent="0.2">
      <c r="A1046" s="973" t="s">
        <v>4540</v>
      </c>
      <c r="B1046" s="1174" t="s">
        <v>961</v>
      </c>
      <c r="C1046" s="1176"/>
      <c r="D1046" s="973"/>
    </row>
    <row r="1047" spans="1:4" x14ac:dyDescent="0.2">
      <c r="A1047" s="973" t="s">
        <v>4541</v>
      </c>
      <c r="B1047" s="1174" t="s">
        <v>961</v>
      </c>
      <c r="C1047" s="1176"/>
      <c r="D1047" s="973"/>
    </row>
    <row r="1048" spans="1:4" x14ac:dyDescent="0.2">
      <c r="A1048" s="973" t="s">
        <v>4542</v>
      </c>
      <c r="B1048" s="1174" t="s">
        <v>961</v>
      </c>
      <c r="C1048" s="1176"/>
      <c r="D1048" s="973"/>
    </row>
    <row r="1049" spans="1:4" x14ac:dyDescent="0.2">
      <c r="A1049" s="973" t="s">
        <v>4543</v>
      </c>
      <c r="B1049" s="1174" t="s">
        <v>961</v>
      </c>
      <c r="C1049" s="1176"/>
      <c r="D1049" s="973"/>
    </row>
    <row r="1050" spans="1:4" x14ac:dyDescent="0.2">
      <c r="A1050" s="973" t="s">
        <v>4544</v>
      </c>
      <c r="B1050" s="1174" t="s">
        <v>961</v>
      </c>
      <c r="C1050" s="1176"/>
      <c r="D1050" s="973"/>
    </row>
    <row r="1051" spans="1:4" x14ac:dyDescent="0.2">
      <c r="A1051" s="973" t="s">
        <v>4545</v>
      </c>
      <c r="B1051" s="1174" t="s">
        <v>961</v>
      </c>
      <c r="C1051" s="1176"/>
      <c r="D1051" s="973"/>
    </row>
    <row r="1052" spans="1:4" x14ac:dyDescent="0.2">
      <c r="A1052" s="973" t="s">
        <v>4546</v>
      </c>
      <c r="B1052" s="1174" t="s">
        <v>961</v>
      </c>
      <c r="C1052" s="1176"/>
      <c r="D1052" s="973"/>
    </row>
    <row r="1053" spans="1:4" x14ac:dyDescent="0.2">
      <c r="A1053" s="973" t="s">
        <v>4547</v>
      </c>
      <c r="B1053" s="1174" t="s">
        <v>961</v>
      </c>
      <c r="C1053" s="1176"/>
      <c r="D1053" s="973"/>
    </row>
    <row r="1054" spans="1:4" x14ac:dyDescent="0.2">
      <c r="A1054" s="973" t="s">
        <v>4548</v>
      </c>
      <c r="B1054" s="1174" t="s">
        <v>961</v>
      </c>
      <c r="C1054" s="1176"/>
      <c r="D1054" s="973"/>
    </row>
    <row r="1055" spans="1:4" x14ac:dyDescent="0.2">
      <c r="A1055" s="973" t="s">
        <v>4549</v>
      </c>
      <c r="B1055" s="1174" t="s">
        <v>961</v>
      </c>
      <c r="C1055" s="1176"/>
      <c r="D1055" s="973"/>
    </row>
    <row r="1056" spans="1:4" x14ac:dyDescent="0.2">
      <c r="A1056" s="973" t="s">
        <v>4550</v>
      </c>
      <c r="B1056" s="1174" t="s">
        <v>961</v>
      </c>
      <c r="C1056" s="1176"/>
      <c r="D1056" s="973"/>
    </row>
    <row r="1057" spans="1:4" x14ac:dyDescent="0.2">
      <c r="A1057" s="973" t="s">
        <v>4551</v>
      </c>
      <c r="B1057" s="1174" t="s">
        <v>961</v>
      </c>
      <c r="C1057" s="1176"/>
      <c r="D1057" s="973"/>
    </row>
    <row r="1058" spans="1:4" x14ac:dyDescent="0.2">
      <c r="A1058" s="973" t="s">
        <v>4552</v>
      </c>
      <c r="B1058" s="1174" t="s">
        <v>961</v>
      </c>
      <c r="C1058" s="1176"/>
      <c r="D1058" s="973"/>
    </row>
    <row r="1059" spans="1:4" x14ac:dyDescent="0.2">
      <c r="A1059" s="973" t="s">
        <v>4553</v>
      </c>
      <c r="B1059" s="1174" t="s">
        <v>961</v>
      </c>
      <c r="C1059" s="1176"/>
      <c r="D1059" s="973"/>
    </row>
    <row r="1060" spans="1:4" x14ac:dyDescent="0.2">
      <c r="A1060" s="973" t="s">
        <v>4554</v>
      </c>
      <c r="B1060" s="1174" t="s">
        <v>961</v>
      </c>
      <c r="C1060" s="1176"/>
      <c r="D1060" s="973"/>
    </row>
    <row r="1061" spans="1:4" x14ac:dyDescent="0.2">
      <c r="A1061" s="973" t="s">
        <v>4555</v>
      </c>
      <c r="B1061" s="1174" t="s">
        <v>961</v>
      </c>
      <c r="C1061" s="1176"/>
      <c r="D1061" s="973"/>
    </row>
    <row r="1062" spans="1:4" x14ac:dyDescent="0.2">
      <c r="A1062" s="973" t="s">
        <v>4556</v>
      </c>
      <c r="B1062" s="1174" t="s">
        <v>961</v>
      </c>
      <c r="C1062" s="1176"/>
      <c r="D1062" s="973"/>
    </row>
    <row r="1063" spans="1:4" x14ac:dyDescent="0.2">
      <c r="A1063" s="973" t="s">
        <v>4557</v>
      </c>
      <c r="B1063" s="1174" t="s">
        <v>961</v>
      </c>
      <c r="C1063" s="1176"/>
      <c r="D1063" s="973"/>
    </row>
    <row r="1064" spans="1:4" x14ac:dyDescent="0.2">
      <c r="A1064" s="973" t="s">
        <v>4558</v>
      </c>
      <c r="B1064" s="1174" t="s">
        <v>961</v>
      </c>
      <c r="C1064" s="1176"/>
      <c r="D1064" s="973"/>
    </row>
    <row r="1065" spans="1:4" x14ac:dyDescent="0.2">
      <c r="A1065" s="973" t="s">
        <v>4559</v>
      </c>
      <c r="B1065" s="1174" t="s">
        <v>961</v>
      </c>
      <c r="C1065" s="1176"/>
      <c r="D1065" s="973"/>
    </row>
    <row r="1066" spans="1:4" x14ac:dyDescent="0.2">
      <c r="A1066" s="973" t="s">
        <v>4560</v>
      </c>
      <c r="B1066" s="1174" t="s">
        <v>961</v>
      </c>
      <c r="C1066" s="1176"/>
      <c r="D1066" s="973"/>
    </row>
    <row r="1067" spans="1:4" x14ac:dyDescent="0.2">
      <c r="A1067" s="973" t="s">
        <v>4561</v>
      </c>
      <c r="B1067" s="1174" t="s">
        <v>961</v>
      </c>
      <c r="C1067" s="1176"/>
      <c r="D1067" s="973"/>
    </row>
    <row r="1068" spans="1:4" x14ac:dyDescent="0.2">
      <c r="A1068" s="973" t="s">
        <v>4562</v>
      </c>
      <c r="B1068" s="1174" t="s">
        <v>961</v>
      </c>
      <c r="C1068" s="1176"/>
      <c r="D1068" s="973"/>
    </row>
    <row r="1069" spans="1:4" x14ac:dyDescent="0.2">
      <c r="A1069" s="973" t="s">
        <v>4563</v>
      </c>
      <c r="B1069" s="1174" t="s">
        <v>961</v>
      </c>
      <c r="C1069" s="1176"/>
      <c r="D1069" s="973"/>
    </row>
    <row r="1070" spans="1:4" x14ac:dyDescent="0.2">
      <c r="A1070" s="973" t="s">
        <v>4564</v>
      </c>
      <c r="B1070" s="1174" t="s">
        <v>961</v>
      </c>
      <c r="C1070" s="1176"/>
      <c r="D1070" s="973"/>
    </row>
    <row r="1071" spans="1:4" x14ac:dyDescent="0.2">
      <c r="A1071" s="973" t="s">
        <v>4565</v>
      </c>
      <c r="B1071" s="1174" t="s">
        <v>961</v>
      </c>
      <c r="C1071" s="1176"/>
      <c r="D1071" s="973"/>
    </row>
    <row r="1072" spans="1:4" x14ac:dyDescent="0.2">
      <c r="A1072" s="973" t="s">
        <v>4566</v>
      </c>
      <c r="B1072" s="1174" t="s">
        <v>961</v>
      </c>
      <c r="C1072" s="1176"/>
      <c r="D1072" s="973"/>
    </row>
    <row r="1073" spans="1:4" x14ac:dyDescent="0.2">
      <c r="A1073" s="973" t="s">
        <v>4567</v>
      </c>
      <c r="B1073" s="1174" t="s">
        <v>961</v>
      </c>
      <c r="C1073" s="1176"/>
      <c r="D1073" s="973"/>
    </row>
    <row r="1074" spans="1:4" x14ac:dyDescent="0.2">
      <c r="A1074" s="973" t="s">
        <v>4568</v>
      </c>
      <c r="B1074" s="1174" t="s">
        <v>961</v>
      </c>
      <c r="C1074" s="1176"/>
      <c r="D1074" s="973"/>
    </row>
    <row r="1075" spans="1:4" x14ac:dyDescent="0.2">
      <c r="A1075" s="973" t="s">
        <v>4569</v>
      </c>
      <c r="B1075" s="1174" t="s">
        <v>961</v>
      </c>
      <c r="C1075" s="1176"/>
      <c r="D1075" s="973"/>
    </row>
    <row r="1076" spans="1:4" x14ac:dyDescent="0.2">
      <c r="A1076" s="973" t="s">
        <v>4570</v>
      </c>
      <c r="B1076" s="1174" t="s">
        <v>3687</v>
      </c>
      <c r="C1076" s="1176">
        <v>1302.7</v>
      </c>
      <c r="D1076" s="973">
        <v>9118.9</v>
      </c>
    </row>
    <row r="1077" spans="1:4" x14ac:dyDescent="0.2">
      <c r="A1077" s="973" t="s">
        <v>4571</v>
      </c>
      <c r="B1077" s="1174" t="s">
        <v>3687</v>
      </c>
      <c r="C1077" s="1176">
        <v>4019.52</v>
      </c>
      <c r="D1077" s="973">
        <v>28136.61</v>
      </c>
    </row>
    <row r="1078" spans="1:4" x14ac:dyDescent="0.2">
      <c r="A1078" s="973" t="s">
        <v>4572</v>
      </c>
      <c r="B1078" s="1174" t="s">
        <v>961</v>
      </c>
      <c r="C1078" s="1176"/>
      <c r="D1078" s="973"/>
    </row>
    <row r="1079" spans="1:4" x14ac:dyDescent="0.2">
      <c r="A1079" s="973" t="s">
        <v>4573</v>
      </c>
      <c r="B1079" s="1174" t="s">
        <v>3615</v>
      </c>
      <c r="C1079" s="1176">
        <v>2443.42</v>
      </c>
      <c r="D1079" s="973">
        <v>34207.81</v>
      </c>
    </row>
    <row r="1080" spans="1:4" x14ac:dyDescent="0.2">
      <c r="A1080" s="973" t="s">
        <v>4574</v>
      </c>
      <c r="B1080" s="1175" t="s">
        <v>4575</v>
      </c>
      <c r="C1080" s="1176">
        <v>3.33</v>
      </c>
      <c r="D1080" s="973">
        <v>-66.67</v>
      </c>
    </row>
    <row r="1081" spans="1:4" x14ac:dyDescent="0.2">
      <c r="A1081" s="973" t="s">
        <v>4576</v>
      </c>
      <c r="B1081" s="1174" t="s">
        <v>4577</v>
      </c>
      <c r="C1081" s="1176">
        <v>6</v>
      </c>
      <c r="D1081" s="973">
        <v>66</v>
      </c>
    </row>
    <row r="1082" spans="1:4" x14ac:dyDescent="0.2">
      <c r="A1082" s="973" t="s">
        <v>4578</v>
      </c>
      <c r="B1082" s="1175" t="s">
        <v>4579</v>
      </c>
      <c r="C1082" s="1176">
        <v>8.3800000000000008</v>
      </c>
      <c r="D1082" s="973">
        <v>-2497.2399999999998</v>
      </c>
    </row>
    <row r="1083" spans="1:4" x14ac:dyDescent="0.2">
      <c r="A1083" s="973" t="s">
        <v>4580</v>
      </c>
      <c r="B1083" s="1175" t="s">
        <v>4581</v>
      </c>
      <c r="C1083" s="1176">
        <v>10.55</v>
      </c>
      <c r="D1083" s="973">
        <v>-17642.71</v>
      </c>
    </row>
    <row r="1084" spans="1:4" x14ac:dyDescent="0.2">
      <c r="A1084" s="973" t="s">
        <v>4582</v>
      </c>
      <c r="B1084" s="1174" t="s">
        <v>1293</v>
      </c>
      <c r="C1084" s="1176">
        <v>68.95</v>
      </c>
      <c r="D1084" s="973">
        <v>3447.5</v>
      </c>
    </row>
    <row r="1085" spans="1:4" x14ac:dyDescent="0.2">
      <c r="A1085" s="973" t="s">
        <v>4583</v>
      </c>
      <c r="B1085" s="1174" t="s">
        <v>1304</v>
      </c>
      <c r="C1085" s="1176">
        <v>50.39</v>
      </c>
      <c r="D1085" s="973">
        <v>25195</v>
      </c>
    </row>
    <row r="1086" spans="1:4" x14ac:dyDescent="0.2">
      <c r="A1086" s="973" t="s">
        <v>4584</v>
      </c>
      <c r="B1086" s="1174" t="s">
        <v>3919</v>
      </c>
      <c r="C1086" s="1176">
        <v>60.11</v>
      </c>
      <c r="D1086" s="973">
        <v>12022</v>
      </c>
    </row>
    <row r="1087" spans="1:4" x14ac:dyDescent="0.2">
      <c r="A1087" s="973" t="s">
        <v>4585</v>
      </c>
      <c r="B1087" s="1174" t="s">
        <v>1294</v>
      </c>
      <c r="C1087" s="1176">
        <v>75.14</v>
      </c>
      <c r="D1087" s="973">
        <v>7514</v>
      </c>
    </row>
    <row r="1088" spans="1:4" x14ac:dyDescent="0.2">
      <c r="A1088" s="973" t="s">
        <v>4586</v>
      </c>
      <c r="B1088" s="1174" t="s">
        <v>4587</v>
      </c>
      <c r="C1088" s="1176">
        <v>68.95</v>
      </c>
      <c r="D1088" s="973">
        <v>27580</v>
      </c>
    </row>
    <row r="1089" spans="1:4" x14ac:dyDescent="0.2">
      <c r="A1089" s="973" t="s">
        <v>4588</v>
      </c>
      <c r="B1089" s="1174" t="s">
        <v>3919</v>
      </c>
      <c r="C1089" s="1176">
        <v>52.16</v>
      </c>
      <c r="D1089" s="973">
        <v>10432</v>
      </c>
    </row>
    <row r="1090" spans="1:4" x14ac:dyDescent="0.2">
      <c r="A1090" s="973" t="s">
        <v>4589</v>
      </c>
      <c r="B1090" s="1174" t="s">
        <v>3919</v>
      </c>
      <c r="C1090" s="1176">
        <v>52.16</v>
      </c>
      <c r="D1090" s="973">
        <v>10432</v>
      </c>
    </row>
    <row r="1091" spans="1:4" x14ac:dyDescent="0.2">
      <c r="A1091" s="973" t="s">
        <v>4590</v>
      </c>
      <c r="B1091" s="1174" t="s">
        <v>3919</v>
      </c>
      <c r="C1091" s="1176">
        <v>52.16</v>
      </c>
      <c r="D1091" s="973">
        <v>10432</v>
      </c>
    </row>
    <row r="1092" spans="1:4" x14ac:dyDescent="0.2">
      <c r="A1092" s="973" t="s">
        <v>4591</v>
      </c>
      <c r="B1092" s="1174" t="s">
        <v>1293</v>
      </c>
      <c r="C1092" s="1176">
        <v>68.95</v>
      </c>
      <c r="D1092" s="973">
        <v>3447.5</v>
      </c>
    </row>
    <row r="1093" spans="1:4" x14ac:dyDescent="0.2">
      <c r="A1093" s="973" t="s">
        <v>4592</v>
      </c>
      <c r="B1093" s="1174" t="s">
        <v>1304</v>
      </c>
      <c r="C1093" s="1176">
        <v>52.16</v>
      </c>
      <c r="D1093" s="973">
        <v>26080</v>
      </c>
    </row>
    <row r="1094" spans="1:4" x14ac:dyDescent="0.2">
      <c r="A1094" s="973" t="s">
        <v>4593</v>
      </c>
      <c r="B1094" s="1174" t="s">
        <v>3919</v>
      </c>
      <c r="C1094" s="1176">
        <v>42.43</v>
      </c>
      <c r="D1094" s="973">
        <v>8486</v>
      </c>
    </row>
    <row r="1095" spans="1:4" x14ac:dyDescent="0.2">
      <c r="A1095" s="973" t="s">
        <v>4594</v>
      </c>
      <c r="B1095" s="1174" t="s">
        <v>1294</v>
      </c>
      <c r="C1095" s="1176">
        <v>60.11</v>
      </c>
      <c r="D1095" s="973">
        <v>6011</v>
      </c>
    </row>
    <row r="1096" spans="1:4" x14ac:dyDescent="0.2">
      <c r="A1096" s="973" t="s">
        <v>4595</v>
      </c>
      <c r="B1096" s="1174" t="s">
        <v>1294</v>
      </c>
      <c r="C1096" s="1176">
        <v>60.11</v>
      </c>
      <c r="D1096" s="973">
        <v>6011</v>
      </c>
    </row>
    <row r="1097" spans="1:4" x14ac:dyDescent="0.2">
      <c r="A1097" s="973" t="s">
        <v>4596</v>
      </c>
      <c r="B1097" s="1174" t="s">
        <v>3919</v>
      </c>
      <c r="C1097" s="1176">
        <v>48.62</v>
      </c>
      <c r="D1097" s="973">
        <v>9724</v>
      </c>
    </row>
    <row r="1098" spans="1:4" x14ac:dyDescent="0.2">
      <c r="A1098" s="973" t="s">
        <v>4597</v>
      </c>
      <c r="B1098" s="1174" t="s">
        <v>1294</v>
      </c>
      <c r="C1098" s="1176">
        <v>42.43</v>
      </c>
      <c r="D1098" s="973">
        <v>4243</v>
      </c>
    </row>
    <row r="1099" spans="1:4" x14ac:dyDescent="0.2">
      <c r="A1099" s="973" t="s">
        <v>4598</v>
      </c>
      <c r="B1099" s="1174" t="s">
        <v>3695</v>
      </c>
      <c r="C1099" s="1176">
        <v>60.11</v>
      </c>
      <c r="D1099" s="973">
        <v>18033</v>
      </c>
    </row>
    <row r="1100" spans="1:4" x14ac:dyDescent="0.2">
      <c r="A1100" s="973" t="s">
        <v>4599</v>
      </c>
      <c r="B1100" s="1174" t="s">
        <v>961</v>
      </c>
      <c r="C1100" s="1176"/>
      <c r="D1100" s="973"/>
    </row>
    <row r="1101" spans="1:4" x14ac:dyDescent="0.2">
      <c r="A1101" s="973" t="s">
        <v>4600</v>
      </c>
      <c r="B1101" s="1174" t="s">
        <v>961</v>
      </c>
      <c r="C1101" s="1176"/>
      <c r="D1101" s="973"/>
    </row>
    <row r="1102" spans="1:4" x14ac:dyDescent="0.2">
      <c r="A1102" s="973" t="s">
        <v>4601</v>
      </c>
      <c r="B1102" s="1174" t="s">
        <v>4602</v>
      </c>
      <c r="C1102" s="1176">
        <v>971.75</v>
      </c>
      <c r="D1102" s="973">
        <v>27209</v>
      </c>
    </row>
    <row r="1103" spans="1:4" x14ac:dyDescent="0.2">
      <c r="A1103" s="973" t="s">
        <v>4603</v>
      </c>
      <c r="B1103" s="1174" t="s">
        <v>3564</v>
      </c>
      <c r="C1103" s="1176">
        <v>621.20000000000005</v>
      </c>
      <c r="D1103" s="973">
        <v>1863.6</v>
      </c>
    </row>
    <row r="1104" spans="1:4" x14ac:dyDescent="0.2">
      <c r="A1104" s="973" t="s">
        <v>4604</v>
      </c>
      <c r="B1104" s="1174" t="s">
        <v>961</v>
      </c>
      <c r="C1104" s="1176"/>
      <c r="D1104" s="973"/>
    </row>
    <row r="1105" spans="1:4" x14ac:dyDescent="0.2">
      <c r="A1105" s="973" t="s">
        <v>4605</v>
      </c>
      <c r="B1105" s="1174" t="s">
        <v>961</v>
      </c>
      <c r="C1105" s="1176"/>
      <c r="D1105" s="973"/>
    </row>
    <row r="1106" spans="1:4" x14ac:dyDescent="0.2">
      <c r="A1106" s="973" t="s">
        <v>4606</v>
      </c>
      <c r="B1106" s="1174" t="s">
        <v>1293</v>
      </c>
      <c r="C1106" s="1176">
        <v>15</v>
      </c>
      <c r="D1106" s="973">
        <v>750</v>
      </c>
    </row>
    <row r="1107" spans="1:4" x14ac:dyDescent="0.2">
      <c r="A1107" s="973" t="s">
        <v>4607</v>
      </c>
      <c r="B1107" s="1174" t="s">
        <v>961</v>
      </c>
      <c r="C1107" s="1176"/>
      <c r="D1107" s="973"/>
    </row>
    <row r="1108" spans="1:4" x14ac:dyDescent="0.2">
      <c r="A1108" s="973" t="s">
        <v>1128</v>
      </c>
      <c r="B1108" s="1174" t="s">
        <v>4608</v>
      </c>
      <c r="C1108" s="1176">
        <v>12.51</v>
      </c>
      <c r="D1108" s="973">
        <v>3302.66</v>
      </c>
    </row>
    <row r="1109" spans="1:4" x14ac:dyDescent="0.2">
      <c r="A1109" s="973" t="s">
        <v>4609</v>
      </c>
      <c r="B1109" s="1174" t="s">
        <v>961</v>
      </c>
      <c r="C1109" s="1176"/>
      <c r="D1109" s="973"/>
    </row>
    <row r="1110" spans="1:4" x14ac:dyDescent="0.2">
      <c r="A1110" s="973" t="s">
        <v>4610</v>
      </c>
      <c r="B1110" s="1174" t="s">
        <v>4070</v>
      </c>
      <c r="C1110" s="1176">
        <v>10.91</v>
      </c>
      <c r="D1110" s="973">
        <v>196.39</v>
      </c>
    </row>
    <row r="1111" spans="1:4" x14ac:dyDescent="0.2">
      <c r="A1111" s="973" t="s">
        <v>4611</v>
      </c>
      <c r="B1111" s="1174" t="s">
        <v>961</v>
      </c>
      <c r="C1111" s="1176"/>
      <c r="D1111" s="973"/>
    </row>
    <row r="1112" spans="1:4" x14ac:dyDescent="0.2">
      <c r="A1112" s="973" t="s">
        <v>4612</v>
      </c>
      <c r="B1112" s="1174" t="s">
        <v>961</v>
      </c>
      <c r="C1112" s="1176"/>
      <c r="D1112" s="973"/>
    </row>
    <row r="1113" spans="1:4" x14ac:dyDescent="0.2">
      <c r="A1113" s="973" t="s">
        <v>4613</v>
      </c>
      <c r="B1113" s="1174" t="s">
        <v>4038</v>
      </c>
      <c r="C1113" s="1176">
        <v>10</v>
      </c>
      <c r="D1113" s="973">
        <v>210.1</v>
      </c>
    </row>
    <row r="1114" spans="1:4" x14ac:dyDescent="0.2">
      <c r="A1114" s="973" t="s">
        <v>1122</v>
      </c>
      <c r="B1114" s="1174" t="s">
        <v>4614</v>
      </c>
      <c r="C1114" s="1176">
        <v>10.01</v>
      </c>
      <c r="D1114" s="973">
        <v>17196.32</v>
      </c>
    </row>
    <row r="1115" spans="1:4" x14ac:dyDescent="0.2">
      <c r="A1115" s="973" t="s">
        <v>4615</v>
      </c>
      <c r="B1115" s="1174" t="s">
        <v>3573</v>
      </c>
      <c r="C1115" s="1176">
        <v>519.53</v>
      </c>
      <c r="D1115" s="973">
        <v>2078.11</v>
      </c>
    </row>
    <row r="1116" spans="1:4" x14ac:dyDescent="0.2">
      <c r="A1116" s="973" t="s">
        <v>4616</v>
      </c>
      <c r="B1116" s="1174" t="s">
        <v>3803</v>
      </c>
      <c r="C1116" s="1176">
        <v>2155.96</v>
      </c>
      <c r="D1116" s="973">
        <v>12935.78</v>
      </c>
    </row>
    <row r="1117" spans="1:4" x14ac:dyDescent="0.2">
      <c r="A1117" s="973" t="s">
        <v>4617</v>
      </c>
      <c r="B1117" s="1174" t="s">
        <v>3592</v>
      </c>
      <c r="C1117" s="1176">
        <v>893.25</v>
      </c>
      <c r="D1117" s="973">
        <v>4466.24</v>
      </c>
    </row>
    <row r="1118" spans="1:4" x14ac:dyDescent="0.2">
      <c r="A1118" s="973" t="s">
        <v>4618</v>
      </c>
      <c r="B1118" s="1174" t="s">
        <v>3563</v>
      </c>
      <c r="C1118" s="1176">
        <v>875.17</v>
      </c>
      <c r="D1118" s="973">
        <v>875.17</v>
      </c>
    </row>
    <row r="1119" spans="1:4" x14ac:dyDescent="0.2">
      <c r="A1119" s="973" t="s">
        <v>4619</v>
      </c>
      <c r="B1119" s="1174" t="s">
        <v>961</v>
      </c>
      <c r="C1119" s="1176"/>
      <c r="D1119" s="973"/>
    </row>
    <row r="1120" spans="1:4" x14ac:dyDescent="0.2">
      <c r="A1120" s="973" t="s">
        <v>4620</v>
      </c>
      <c r="B1120" s="1174" t="s">
        <v>3567</v>
      </c>
      <c r="C1120" s="1176">
        <v>681.95</v>
      </c>
      <c r="D1120" s="973">
        <v>1363.89</v>
      </c>
    </row>
    <row r="1121" spans="1:4" x14ac:dyDescent="0.2">
      <c r="A1121" s="973" t="s">
        <v>4621</v>
      </c>
      <c r="B1121" s="1174" t="s">
        <v>3592</v>
      </c>
      <c r="C1121" s="1176">
        <v>1329.86</v>
      </c>
      <c r="D1121" s="973">
        <v>6649.3</v>
      </c>
    </row>
    <row r="1122" spans="1:4" x14ac:dyDescent="0.2">
      <c r="A1122" s="973" t="s">
        <v>4622</v>
      </c>
      <c r="B1122" s="1174" t="s">
        <v>961</v>
      </c>
      <c r="C1122" s="1176"/>
      <c r="D1122" s="973"/>
    </row>
    <row r="1123" spans="1:4" x14ac:dyDescent="0.2">
      <c r="A1123" s="973" t="s">
        <v>4623</v>
      </c>
      <c r="B1123" s="1174" t="s">
        <v>3567</v>
      </c>
      <c r="C1123" s="1176">
        <v>1141.97</v>
      </c>
      <c r="D1123" s="973">
        <v>2283.9299999999998</v>
      </c>
    </row>
    <row r="1124" spans="1:4" x14ac:dyDescent="0.2">
      <c r="A1124" s="973" t="s">
        <v>4624</v>
      </c>
      <c r="B1124" s="1174" t="s">
        <v>961</v>
      </c>
      <c r="C1124" s="1176"/>
      <c r="D1124" s="973"/>
    </row>
    <row r="1125" spans="1:4" x14ac:dyDescent="0.2">
      <c r="A1125" s="973" t="s">
        <v>4625</v>
      </c>
      <c r="B1125" s="1174" t="s">
        <v>3604</v>
      </c>
      <c r="C1125" s="1176">
        <v>1117.2</v>
      </c>
      <c r="D1125" s="973">
        <v>17875.23</v>
      </c>
    </row>
    <row r="1126" spans="1:4" x14ac:dyDescent="0.2">
      <c r="A1126" s="973" t="s">
        <v>4626</v>
      </c>
      <c r="B1126" s="1174" t="s">
        <v>961</v>
      </c>
      <c r="C1126" s="1176"/>
      <c r="D1126" s="973"/>
    </row>
    <row r="1127" spans="1:4" x14ac:dyDescent="0.2">
      <c r="A1127" s="973" t="s">
        <v>4627</v>
      </c>
      <c r="B1127" s="1174" t="s">
        <v>3621</v>
      </c>
      <c r="C1127" s="1176">
        <v>664.95</v>
      </c>
      <c r="D1127" s="973">
        <v>5984.55</v>
      </c>
    </row>
    <row r="1128" spans="1:4" x14ac:dyDescent="0.2">
      <c r="A1128" s="973" t="s">
        <v>4628</v>
      </c>
      <c r="B1128" s="1174" t="s">
        <v>1292</v>
      </c>
      <c r="C1128" s="1176">
        <v>100</v>
      </c>
      <c r="D1128" s="973">
        <v>1000</v>
      </c>
    </row>
    <row r="1129" spans="1:4" x14ac:dyDescent="0.2">
      <c r="A1129" s="973" t="s">
        <v>4629</v>
      </c>
      <c r="B1129" s="1174" t="s">
        <v>961</v>
      </c>
      <c r="C1129" s="1176"/>
      <c r="D1129" s="973"/>
    </row>
    <row r="1130" spans="1:4" x14ac:dyDescent="0.2">
      <c r="A1130" s="973" t="s">
        <v>1124</v>
      </c>
      <c r="B1130" s="1174" t="s">
        <v>4630</v>
      </c>
      <c r="C1130" s="1176">
        <v>12.97</v>
      </c>
      <c r="D1130" s="973">
        <v>8168.44</v>
      </c>
    </row>
    <row r="1131" spans="1:4" x14ac:dyDescent="0.2">
      <c r="A1131" s="973" t="s">
        <v>4631</v>
      </c>
      <c r="B1131" s="1174" t="s">
        <v>3574</v>
      </c>
      <c r="C1131" s="1176">
        <v>75</v>
      </c>
      <c r="D1131" s="973">
        <v>975</v>
      </c>
    </row>
    <row r="1132" spans="1:4" x14ac:dyDescent="0.2">
      <c r="A1132" s="973" t="s">
        <v>4632</v>
      </c>
      <c r="B1132" s="1174" t="s">
        <v>3563</v>
      </c>
      <c r="C1132" s="1176">
        <v>100</v>
      </c>
      <c r="D1132" s="973">
        <v>100</v>
      </c>
    </row>
    <row r="1133" spans="1:4" x14ac:dyDescent="0.2">
      <c r="A1133" s="973" t="s">
        <v>4633</v>
      </c>
      <c r="B1133" s="1174" t="s">
        <v>961</v>
      </c>
      <c r="C1133" s="1176"/>
      <c r="D1133" s="973"/>
    </row>
    <row r="1134" spans="1:4" x14ac:dyDescent="0.2">
      <c r="A1134" s="973" t="s">
        <v>1126</v>
      </c>
      <c r="B1134" s="1174" t="s">
        <v>4634</v>
      </c>
      <c r="C1134" s="1176">
        <v>9.49</v>
      </c>
      <c r="D1134" s="973">
        <v>7949.65</v>
      </c>
    </row>
    <row r="1135" spans="1:4" x14ac:dyDescent="0.2">
      <c r="A1135" s="973" t="s">
        <v>1981</v>
      </c>
      <c r="B1135" s="1174" t="s">
        <v>4070</v>
      </c>
      <c r="C1135" s="1176">
        <v>156.09</v>
      </c>
      <c r="D1135" s="973">
        <v>2809.54</v>
      </c>
    </row>
    <row r="1136" spans="1:4" x14ac:dyDescent="0.2">
      <c r="A1136" s="973" t="s">
        <v>4635</v>
      </c>
      <c r="B1136" s="1174" t="s">
        <v>961</v>
      </c>
      <c r="C1136" s="1176"/>
      <c r="D1136" s="973"/>
    </row>
    <row r="1137" spans="1:4" x14ac:dyDescent="0.2">
      <c r="A1137" s="973" t="s">
        <v>2002</v>
      </c>
      <c r="B1137" s="1174" t="s">
        <v>3574</v>
      </c>
      <c r="C1137" s="1176">
        <v>184.14</v>
      </c>
      <c r="D1137" s="973">
        <v>2393.77</v>
      </c>
    </row>
    <row r="1138" spans="1:4" x14ac:dyDescent="0.2">
      <c r="A1138" s="973" t="s">
        <v>2001</v>
      </c>
      <c r="B1138" s="1174" t="s">
        <v>961</v>
      </c>
      <c r="C1138" s="1176"/>
      <c r="D1138" s="973"/>
    </row>
    <row r="1139" spans="1:4" x14ac:dyDescent="0.2">
      <c r="A1139" s="973" t="s">
        <v>1982</v>
      </c>
      <c r="B1139" s="1174" t="s">
        <v>4636</v>
      </c>
      <c r="C1139" s="1176">
        <v>296.89</v>
      </c>
      <c r="D1139" s="973">
        <v>14250.76</v>
      </c>
    </row>
    <row r="1140" spans="1:4" x14ac:dyDescent="0.2">
      <c r="A1140" s="973" t="s">
        <v>4637</v>
      </c>
      <c r="B1140" s="1174" t="s">
        <v>961</v>
      </c>
      <c r="C1140" s="1176"/>
      <c r="D1140" s="973"/>
    </row>
    <row r="1141" spans="1:4" x14ac:dyDescent="0.2">
      <c r="A1141" s="973" t="s">
        <v>4638</v>
      </c>
      <c r="B1141" s="1174" t="s">
        <v>961</v>
      </c>
      <c r="C1141" s="1176"/>
      <c r="D1141" s="973"/>
    </row>
    <row r="1142" spans="1:4" x14ac:dyDescent="0.2">
      <c r="A1142" s="973" t="s">
        <v>1979</v>
      </c>
      <c r="B1142" s="1174" t="s">
        <v>4639</v>
      </c>
      <c r="C1142" s="1176">
        <v>822.7</v>
      </c>
      <c r="D1142" s="973">
        <v>22212.9</v>
      </c>
    </row>
    <row r="1143" spans="1:4" x14ac:dyDescent="0.2">
      <c r="A1143" s="973" t="s">
        <v>1977</v>
      </c>
      <c r="B1143" s="1174" t="s">
        <v>3615</v>
      </c>
      <c r="C1143" s="1176">
        <v>289.79000000000002</v>
      </c>
      <c r="D1143" s="973">
        <v>4057.08</v>
      </c>
    </row>
    <row r="1144" spans="1:4" x14ac:dyDescent="0.2">
      <c r="A1144" s="973" t="s">
        <v>1989</v>
      </c>
      <c r="B1144" s="1174" t="s">
        <v>4640</v>
      </c>
      <c r="C1144" s="1176">
        <v>150.41</v>
      </c>
      <c r="D1144" s="973">
        <v>217937.27</v>
      </c>
    </row>
    <row r="1145" spans="1:4" x14ac:dyDescent="0.2">
      <c r="A1145" s="973" t="s">
        <v>1995</v>
      </c>
      <c r="B1145" s="1174" t="s">
        <v>4641</v>
      </c>
      <c r="C1145" s="1176">
        <v>166.97</v>
      </c>
      <c r="D1145" s="973">
        <v>57772.2</v>
      </c>
    </row>
    <row r="1146" spans="1:4" x14ac:dyDescent="0.2">
      <c r="A1146" s="973" t="s">
        <v>1985</v>
      </c>
      <c r="B1146" s="1174" t="s">
        <v>4642</v>
      </c>
      <c r="C1146" s="1176">
        <v>161.16999999999999</v>
      </c>
      <c r="D1146" s="973">
        <v>5963.45</v>
      </c>
    </row>
    <row r="1147" spans="1:4" x14ac:dyDescent="0.2">
      <c r="A1147" s="973" t="s">
        <v>1993</v>
      </c>
      <c r="B1147" s="1174" t="s">
        <v>3572</v>
      </c>
      <c r="C1147" s="1176">
        <v>157.04</v>
      </c>
      <c r="D1147" s="973">
        <v>1884.5</v>
      </c>
    </row>
    <row r="1148" spans="1:4" x14ac:dyDescent="0.2">
      <c r="A1148" s="973" t="s">
        <v>4643</v>
      </c>
      <c r="B1148" s="1174" t="s">
        <v>961</v>
      </c>
      <c r="C1148" s="1176"/>
      <c r="D1148" s="973"/>
    </row>
    <row r="1149" spans="1:4" x14ac:dyDescent="0.2">
      <c r="A1149" s="973" t="s">
        <v>4644</v>
      </c>
      <c r="B1149" s="1174" t="s">
        <v>961</v>
      </c>
      <c r="C1149" s="1176"/>
      <c r="D1149" s="973"/>
    </row>
    <row r="1150" spans="1:4" x14ac:dyDescent="0.2">
      <c r="A1150" s="973" t="s">
        <v>4645</v>
      </c>
      <c r="B1150" s="1174" t="s">
        <v>961</v>
      </c>
      <c r="C1150" s="1176"/>
      <c r="D1150" s="973"/>
    </row>
    <row r="1151" spans="1:4" x14ac:dyDescent="0.2">
      <c r="A1151" s="973" t="s">
        <v>4646</v>
      </c>
      <c r="B1151" s="1174" t="s">
        <v>961</v>
      </c>
      <c r="C1151" s="1176"/>
      <c r="D1151" s="973"/>
    </row>
    <row r="1152" spans="1:4" x14ac:dyDescent="0.2">
      <c r="A1152" s="973" t="s">
        <v>3378</v>
      </c>
      <c r="B1152" s="1174" t="s">
        <v>4030</v>
      </c>
      <c r="C1152" s="1176">
        <v>31.33</v>
      </c>
      <c r="D1152" s="973">
        <v>3759.69</v>
      </c>
    </row>
    <row r="1153" spans="1:4" x14ac:dyDescent="0.2">
      <c r="A1153" s="973" t="s">
        <v>3377</v>
      </c>
      <c r="B1153" s="1174" t="s">
        <v>3571</v>
      </c>
      <c r="C1153" s="1176">
        <v>34.200000000000003</v>
      </c>
      <c r="D1153" s="973">
        <v>1538.81</v>
      </c>
    </row>
    <row r="1154" spans="1:4" x14ac:dyDescent="0.2">
      <c r="A1154" s="973" t="s">
        <v>3380</v>
      </c>
      <c r="B1154" s="1174" t="s">
        <v>961</v>
      </c>
      <c r="C1154" s="1176"/>
      <c r="D1154" s="973"/>
    </row>
    <row r="1155" spans="1:4" x14ac:dyDescent="0.2">
      <c r="A1155" s="973" t="s">
        <v>4647</v>
      </c>
      <c r="B1155" s="1174" t="s">
        <v>3919</v>
      </c>
      <c r="C1155" s="1176">
        <v>15.22</v>
      </c>
      <c r="D1155" s="973">
        <v>3044</v>
      </c>
    </row>
    <row r="1156" spans="1:4" x14ac:dyDescent="0.2">
      <c r="A1156" s="973" t="s">
        <v>4648</v>
      </c>
      <c r="B1156" s="1174" t="s">
        <v>3567</v>
      </c>
      <c r="C1156" s="1176">
        <v>517.19000000000005</v>
      </c>
      <c r="D1156" s="973">
        <v>1034.3800000000001</v>
      </c>
    </row>
    <row r="1157" spans="1:4" x14ac:dyDescent="0.2">
      <c r="A1157" s="973" t="s">
        <v>4649</v>
      </c>
      <c r="B1157" s="1174" t="s">
        <v>3563</v>
      </c>
      <c r="C1157" s="1176">
        <v>418.25</v>
      </c>
      <c r="D1157" s="973">
        <v>418.25</v>
      </c>
    </row>
    <row r="1158" spans="1:4" x14ac:dyDescent="0.2">
      <c r="A1158" s="973" t="s">
        <v>4650</v>
      </c>
      <c r="B1158" s="1174" t="s">
        <v>961</v>
      </c>
      <c r="C1158" s="1176"/>
      <c r="D1158" s="973"/>
    </row>
    <row r="1159" spans="1:4" x14ac:dyDescent="0.2">
      <c r="A1159" s="973" t="s">
        <v>4651</v>
      </c>
      <c r="B1159" s="1174" t="s">
        <v>3573</v>
      </c>
      <c r="C1159" s="1176">
        <v>14.63</v>
      </c>
      <c r="D1159" s="973">
        <v>58.52</v>
      </c>
    </row>
    <row r="1160" spans="1:4" x14ac:dyDescent="0.2">
      <c r="A1160" s="973" t="s">
        <v>4652</v>
      </c>
      <c r="B1160" s="1174" t="s">
        <v>961</v>
      </c>
      <c r="C1160" s="1176"/>
      <c r="D1160" s="973"/>
    </row>
    <row r="1161" spans="1:4" x14ac:dyDescent="0.2">
      <c r="A1161" s="973" t="s">
        <v>4653</v>
      </c>
      <c r="B1161" s="1174" t="s">
        <v>961</v>
      </c>
      <c r="C1161" s="1176"/>
      <c r="D1161" s="973"/>
    </row>
    <row r="1162" spans="1:4" x14ac:dyDescent="0.2">
      <c r="A1162" s="973" t="s">
        <v>4654</v>
      </c>
      <c r="B1162" s="1174" t="s">
        <v>961</v>
      </c>
      <c r="C1162" s="1176"/>
      <c r="D1162" s="973"/>
    </row>
    <row r="1163" spans="1:4" x14ac:dyDescent="0.2">
      <c r="A1163" s="973" t="s">
        <v>4655</v>
      </c>
      <c r="B1163" s="1174" t="s">
        <v>961</v>
      </c>
      <c r="C1163" s="1176"/>
      <c r="D1163" s="973"/>
    </row>
    <row r="1164" spans="1:4" x14ac:dyDescent="0.2">
      <c r="A1164" s="973" t="s">
        <v>4656</v>
      </c>
      <c r="B1164" s="1174" t="s">
        <v>961</v>
      </c>
      <c r="C1164" s="1176"/>
      <c r="D1164" s="973"/>
    </row>
    <row r="1165" spans="1:4" x14ac:dyDescent="0.2">
      <c r="A1165" s="973" t="s">
        <v>4657</v>
      </c>
      <c r="B1165" s="1174" t="s">
        <v>961</v>
      </c>
      <c r="C1165" s="1176"/>
      <c r="D1165" s="973"/>
    </row>
    <row r="1166" spans="1:4" x14ac:dyDescent="0.2">
      <c r="A1166" s="973" t="s">
        <v>4658</v>
      </c>
      <c r="B1166" s="1174" t="s">
        <v>961</v>
      </c>
      <c r="C1166" s="1176"/>
      <c r="D1166" s="973"/>
    </row>
    <row r="1167" spans="1:4" x14ac:dyDescent="0.2">
      <c r="A1167" s="973" t="s">
        <v>4659</v>
      </c>
      <c r="B1167" s="1174" t="s">
        <v>961</v>
      </c>
      <c r="C1167" s="1176"/>
      <c r="D1167" s="973"/>
    </row>
    <row r="1168" spans="1:4" x14ac:dyDescent="0.2">
      <c r="A1168" s="973" t="s">
        <v>4660</v>
      </c>
      <c r="B1168" s="1174" t="s">
        <v>961</v>
      </c>
      <c r="C1168" s="1176"/>
      <c r="D1168" s="973"/>
    </row>
    <row r="1169" spans="1:4" x14ac:dyDescent="0.2">
      <c r="A1169" s="973" t="s">
        <v>4661</v>
      </c>
      <c r="B1169" s="1174" t="s">
        <v>961</v>
      </c>
      <c r="C1169" s="1176"/>
      <c r="D1169" s="973"/>
    </row>
    <row r="1170" spans="1:4" x14ac:dyDescent="0.2">
      <c r="A1170" s="973" t="s">
        <v>4662</v>
      </c>
      <c r="B1170" s="1174" t="s">
        <v>961</v>
      </c>
      <c r="C1170" s="1176"/>
      <c r="D1170" s="973"/>
    </row>
    <row r="1171" spans="1:4" x14ac:dyDescent="0.2">
      <c r="A1171" s="973" t="s">
        <v>4663</v>
      </c>
      <c r="B1171" s="1174" t="s">
        <v>961</v>
      </c>
      <c r="C1171" s="1176"/>
      <c r="D1171" s="973"/>
    </row>
    <row r="1172" spans="1:4" x14ac:dyDescent="0.2">
      <c r="A1172" s="973" t="s">
        <v>4664</v>
      </c>
      <c r="B1172" s="1174" t="s">
        <v>961</v>
      </c>
      <c r="C1172" s="1176"/>
      <c r="D1172" s="973"/>
    </row>
    <row r="1173" spans="1:4" x14ac:dyDescent="0.2">
      <c r="A1173" s="973" t="s">
        <v>4665</v>
      </c>
      <c r="B1173" s="1174" t="s">
        <v>961</v>
      </c>
      <c r="C1173" s="1176"/>
      <c r="D1173" s="973"/>
    </row>
    <row r="1174" spans="1:4" x14ac:dyDescent="0.2">
      <c r="A1174" s="973" t="s">
        <v>4666</v>
      </c>
      <c r="B1174" s="1174" t="s">
        <v>961</v>
      </c>
      <c r="C1174" s="1176"/>
      <c r="D1174" s="973"/>
    </row>
    <row r="1175" spans="1:4" x14ac:dyDescent="0.2">
      <c r="A1175" s="973" t="s">
        <v>4667</v>
      </c>
      <c r="B1175" s="1174" t="s">
        <v>961</v>
      </c>
      <c r="C1175" s="1176"/>
      <c r="D1175" s="973"/>
    </row>
    <row r="1176" spans="1:4" x14ac:dyDescent="0.2">
      <c r="A1176" s="973" t="s">
        <v>4668</v>
      </c>
      <c r="B1176" s="1174" t="s">
        <v>961</v>
      </c>
      <c r="C1176" s="1176"/>
      <c r="D1176" s="973"/>
    </row>
    <row r="1177" spans="1:4" x14ac:dyDescent="0.2">
      <c r="A1177" s="973" t="s">
        <v>4669</v>
      </c>
      <c r="B1177" s="1174" t="s">
        <v>961</v>
      </c>
      <c r="C1177" s="1176"/>
      <c r="D1177" s="973"/>
    </row>
    <row r="1178" spans="1:4" x14ac:dyDescent="0.2">
      <c r="A1178" s="973" t="s">
        <v>4670</v>
      </c>
      <c r="B1178" s="1174" t="s">
        <v>961</v>
      </c>
      <c r="C1178" s="1176"/>
      <c r="D1178" s="973"/>
    </row>
    <row r="1179" spans="1:4" x14ac:dyDescent="0.2">
      <c r="A1179" s="973" t="s">
        <v>4671</v>
      </c>
      <c r="B1179" s="1174" t="s">
        <v>961</v>
      </c>
      <c r="C1179" s="1176"/>
      <c r="D1179" s="973"/>
    </row>
    <row r="1180" spans="1:4" x14ac:dyDescent="0.2">
      <c r="A1180" s="973" t="s">
        <v>4672</v>
      </c>
      <c r="B1180" s="1174" t="s">
        <v>961</v>
      </c>
      <c r="C1180" s="1176"/>
      <c r="D1180" s="973"/>
    </row>
    <row r="1181" spans="1:4" x14ac:dyDescent="0.2">
      <c r="A1181" s="973" t="s">
        <v>4673</v>
      </c>
      <c r="B1181" s="1174" t="s">
        <v>961</v>
      </c>
      <c r="C1181" s="1176"/>
      <c r="D1181" s="973"/>
    </row>
    <row r="1182" spans="1:4" x14ac:dyDescent="0.2">
      <c r="A1182" s="973" t="s">
        <v>4674</v>
      </c>
      <c r="B1182" s="1174" t="s">
        <v>961</v>
      </c>
      <c r="C1182" s="1176"/>
      <c r="D1182" s="973"/>
    </row>
    <row r="1183" spans="1:4" x14ac:dyDescent="0.2">
      <c r="A1183" s="973" t="s">
        <v>4675</v>
      </c>
      <c r="B1183" s="1174" t="s">
        <v>961</v>
      </c>
      <c r="C1183" s="1176"/>
      <c r="D1183" s="973"/>
    </row>
    <row r="1184" spans="1:4" x14ac:dyDescent="0.2">
      <c r="A1184" s="973" t="s">
        <v>4676</v>
      </c>
      <c r="B1184" s="1174" t="s">
        <v>961</v>
      </c>
      <c r="C1184" s="1176"/>
      <c r="D1184" s="973"/>
    </row>
    <row r="1185" spans="1:4" x14ac:dyDescent="0.2">
      <c r="A1185" s="973" t="s">
        <v>4677</v>
      </c>
      <c r="B1185" s="1174" t="s">
        <v>961</v>
      </c>
      <c r="C1185" s="1176"/>
      <c r="D1185" s="973"/>
    </row>
    <row r="1186" spans="1:4" x14ac:dyDescent="0.2">
      <c r="A1186" s="973" t="s">
        <v>4678</v>
      </c>
      <c r="B1186" s="1174" t="s">
        <v>961</v>
      </c>
      <c r="C1186" s="1176"/>
      <c r="D1186" s="973"/>
    </row>
    <row r="1187" spans="1:4" x14ac:dyDescent="0.2">
      <c r="A1187" s="973" t="s">
        <v>4679</v>
      </c>
      <c r="B1187" s="1174" t="s">
        <v>961</v>
      </c>
      <c r="C1187" s="1176"/>
      <c r="D1187" s="973"/>
    </row>
    <row r="1188" spans="1:4" x14ac:dyDescent="0.2">
      <c r="A1188" s="973" t="s">
        <v>4680</v>
      </c>
      <c r="B1188" s="1174" t="s">
        <v>961</v>
      </c>
      <c r="C1188" s="1176"/>
      <c r="D1188" s="973"/>
    </row>
    <row r="1189" spans="1:4" x14ac:dyDescent="0.2">
      <c r="A1189" s="973" t="s">
        <v>4681</v>
      </c>
      <c r="B1189" s="1174" t="s">
        <v>961</v>
      </c>
      <c r="C1189" s="1176"/>
      <c r="D1189" s="973"/>
    </row>
    <row r="1190" spans="1:4" x14ac:dyDescent="0.2">
      <c r="A1190" s="973" t="s">
        <v>4682</v>
      </c>
      <c r="B1190" s="1174" t="s">
        <v>961</v>
      </c>
      <c r="C1190" s="1176"/>
      <c r="D1190" s="973"/>
    </row>
    <row r="1191" spans="1:4" x14ac:dyDescent="0.2">
      <c r="A1191" s="973" t="s">
        <v>4683</v>
      </c>
      <c r="B1191" s="1174" t="s">
        <v>961</v>
      </c>
      <c r="C1191" s="1176"/>
      <c r="D1191" s="973"/>
    </row>
    <row r="1192" spans="1:4" x14ac:dyDescent="0.2">
      <c r="A1192" s="973" t="s">
        <v>4684</v>
      </c>
      <c r="B1192" s="1174" t="s">
        <v>961</v>
      </c>
      <c r="C1192" s="1176"/>
      <c r="D1192" s="973"/>
    </row>
    <row r="1193" spans="1:4" x14ac:dyDescent="0.2">
      <c r="A1193" s="973" t="s">
        <v>4685</v>
      </c>
      <c r="B1193" s="1174" t="s">
        <v>961</v>
      </c>
      <c r="C1193" s="1176"/>
      <c r="D1193" s="973"/>
    </row>
    <row r="1194" spans="1:4" x14ac:dyDescent="0.2">
      <c r="A1194" s="973" t="s">
        <v>4686</v>
      </c>
      <c r="B1194" s="1174" t="s">
        <v>961</v>
      </c>
      <c r="C1194" s="1176"/>
      <c r="D1194" s="973"/>
    </row>
    <row r="1195" spans="1:4" x14ac:dyDescent="0.2">
      <c r="A1195" s="973" t="s">
        <v>4687</v>
      </c>
      <c r="B1195" s="1174" t="s">
        <v>961</v>
      </c>
      <c r="C1195" s="1176"/>
      <c r="D1195" s="973"/>
    </row>
    <row r="1196" spans="1:4" x14ac:dyDescent="0.2">
      <c r="A1196" s="973" t="s">
        <v>4688</v>
      </c>
      <c r="B1196" s="1174" t="s">
        <v>961</v>
      </c>
      <c r="C1196" s="1176"/>
      <c r="D1196" s="973"/>
    </row>
    <row r="1197" spans="1:4" x14ac:dyDescent="0.2">
      <c r="A1197" s="973" t="s">
        <v>4689</v>
      </c>
      <c r="B1197" s="1174" t="s">
        <v>961</v>
      </c>
      <c r="C1197" s="1176"/>
      <c r="D1197" s="973"/>
    </row>
    <row r="1198" spans="1:4" x14ac:dyDescent="0.2">
      <c r="A1198" s="973" t="s">
        <v>4690</v>
      </c>
      <c r="B1198" s="1174" t="s">
        <v>961</v>
      </c>
      <c r="C1198" s="1176"/>
      <c r="D1198" s="973"/>
    </row>
    <row r="1199" spans="1:4" x14ac:dyDescent="0.2">
      <c r="A1199" s="973" t="s">
        <v>4691</v>
      </c>
      <c r="B1199" s="1174" t="s">
        <v>961</v>
      </c>
      <c r="C1199" s="1176"/>
      <c r="D1199" s="973"/>
    </row>
    <row r="1200" spans="1:4" x14ac:dyDescent="0.2">
      <c r="A1200" s="973" t="s">
        <v>4692</v>
      </c>
      <c r="B1200" s="1174" t="s">
        <v>961</v>
      </c>
      <c r="C1200" s="1176"/>
      <c r="D1200" s="973"/>
    </row>
    <row r="1201" spans="1:4" x14ac:dyDescent="0.2">
      <c r="A1201" s="973" t="s">
        <v>4693</v>
      </c>
      <c r="B1201" s="1174" t="s">
        <v>961</v>
      </c>
      <c r="C1201" s="1176"/>
      <c r="D1201" s="973"/>
    </row>
    <row r="1202" spans="1:4" x14ac:dyDescent="0.2">
      <c r="A1202" s="973" t="s">
        <v>4694</v>
      </c>
      <c r="B1202" s="1174" t="s">
        <v>961</v>
      </c>
      <c r="C1202" s="1176"/>
      <c r="D1202" s="973"/>
    </row>
    <row r="1203" spans="1:4" x14ac:dyDescent="0.2">
      <c r="A1203" s="973" t="s">
        <v>4695</v>
      </c>
      <c r="B1203" s="1174" t="s">
        <v>961</v>
      </c>
      <c r="C1203" s="1176"/>
      <c r="D1203" s="973"/>
    </row>
    <row r="1204" spans="1:4" x14ac:dyDescent="0.2">
      <c r="A1204" s="973" t="s">
        <v>4696</v>
      </c>
      <c r="B1204" s="1174" t="s">
        <v>961</v>
      </c>
      <c r="C1204" s="1176"/>
      <c r="D1204" s="973"/>
    </row>
    <row r="1205" spans="1:4" x14ac:dyDescent="0.2">
      <c r="A1205" s="973" t="s">
        <v>4697</v>
      </c>
      <c r="B1205" s="1174" t="s">
        <v>961</v>
      </c>
      <c r="C1205" s="1176"/>
      <c r="D1205" s="973"/>
    </row>
    <row r="1206" spans="1:4" x14ac:dyDescent="0.2">
      <c r="A1206" s="973" t="s">
        <v>4698</v>
      </c>
      <c r="B1206" s="1174" t="s">
        <v>961</v>
      </c>
      <c r="C1206" s="1176"/>
      <c r="D1206" s="973"/>
    </row>
    <row r="1207" spans="1:4" x14ac:dyDescent="0.2">
      <c r="A1207" s="973" t="s">
        <v>4699</v>
      </c>
      <c r="B1207" s="1174" t="s">
        <v>961</v>
      </c>
      <c r="C1207" s="1176"/>
      <c r="D1207" s="973"/>
    </row>
    <row r="1208" spans="1:4" x14ac:dyDescent="0.2">
      <c r="A1208" s="973" t="s">
        <v>4700</v>
      </c>
      <c r="B1208" s="1174" t="s">
        <v>961</v>
      </c>
      <c r="C1208" s="1176"/>
      <c r="D1208" s="973"/>
    </row>
    <row r="1209" spans="1:4" x14ac:dyDescent="0.2">
      <c r="A1209" s="973" t="s">
        <v>4701</v>
      </c>
      <c r="B1209" s="1174" t="s">
        <v>961</v>
      </c>
      <c r="C1209" s="1176"/>
      <c r="D1209" s="973"/>
    </row>
    <row r="1210" spans="1:4" x14ac:dyDescent="0.2">
      <c r="A1210" s="973" t="s">
        <v>4702</v>
      </c>
      <c r="B1210" s="1174" t="s">
        <v>961</v>
      </c>
      <c r="C1210" s="1176"/>
      <c r="D1210" s="973"/>
    </row>
    <row r="1211" spans="1:4" x14ac:dyDescent="0.2">
      <c r="A1211" s="973" t="s">
        <v>4703</v>
      </c>
      <c r="B1211" s="1174" t="s">
        <v>961</v>
      </c>
      <c r="C1211" s="1176"/>
      <c r="D1211" s="973"/>
    </row>
    <row r="1212" spans="1:4" x14ac:dyDescent="0.2">
      <c r="A1212" s="973" t="s">
        <v>4704</v>
      </c>
      <c r="B1212" s="1174" t="s">
        <v>961</v>
      </c>
      <c r="C1212" s="1176"/>
      <c r="D1212" s="973"/>
    </row>
    <row r="1213" spans="1:4" x14ac:dyDescent="0.2">
      <c r="A1213" s="973" t="s">
        <v>4705</v>
      </c>
      <c r="B1213" s="1174" t="s">
        <v>961</v>
      </c>
      <c r="C1213" s="1176"/>
      <c r="D1213" s="973"/>
    </row>
    <row r="1214" spans="1:4" x14ac:dyDescent="0.2">
      <c r="A1214" s="973" t="s">
        <v>4706</v>
      </c>
      <c r="B1214" s="1174" t="s">
        <v>961</v>
      </c>
      <c r="C1214" s="1176"/>
      <c r="D1214" s="973"/>
    </row>
    <row r="1215" spans="1:4" x14ac:dyDescent="0.2">
      <c r="A1215" s="973" t="s">
        <v>4707</v>
      </c>
      <c r="B1215" s="1174" t="s">
        <v>961</v>
      </c>
      <c r="C1215" s="1176"/>
      <c r="D1215" s="973"/>
    </row>
    <row r="1216" spans="1:4" x14ac:dyDescent="0.2">
      <c r="A1216" s="973" t="s">
        <v>4708</v>
      </c>
      <c r="B1216" s="1174" t="s">
        <v>961</v>
      </c>
      <c r="C1216" s="1176"/>
      <c r="D1216" s="973"/>
    </row>
    <row r="1217" spans="1:4" x14ac:dyDescent="0.2">
      <c r="A1217" s="973" t="s">
        <v>4709</v>
      </c>
      <c r="B1217" s="1174" t="s">
        <v>961</v>
      </c>
      <c r="C1217" s="1176"/>
      <c r="D1217" s="973"/>
    </row>
    <row r="1218" spans="1:4" x14ac:dyDescent="0.2">
      <c r="A1218" s="973" t="s">
        <v>4710</v>
      </c>
      <c r="B1218" s="1174" t="s">
        <v>961</v>
      </c>
      <c r="C1218" s="1176"/>
      <c r="D1218" s="973"/>
    </row>
    <row r="1219" spans="1:4" x14ac:dyDescent="0.2">
      <c r="A1219" s="973" t="s">
        <v>4711</v>
      </c>
      <c r="B1219" s="1174" t="s">
        <v>961</v>
      </c>
      <c r="C1219" s="1176"/>
      <c r="D1219" s="973"/>
    </row>
    <row r="1220" spans="1:4" x14ac:dyDescent="0.2">
      <c r="A1220" s="973" t="s">
        <v>4712</v>
      </c>
      <c r="B1220" s="1174" t="s">
        <v>961</v>
      </c>
      <c r="C1220" s="1176"/>
      <c r="D1220" s="973"/>
    </row>
    <row r="1221" spans="1:4" x14ac:dyDescent="0.2">
      <c r="A1221" s="973" t="s">
        <v>4713</v>
      </c>
      <c r="B1221" s="1174" t="s">
        <v>961</v>
      </c>
      <c r="C1221" s="1176"/>
      <c r="D1221" s="973"/>
    </row>
    <row r="1222" spans="1:4" x14ac:dyDescent="0.2">
      <c r="A1222" s="973" t="s">
        <v>4714</v>
      </c>
      <c r="B1222" s="1174" t="s">
        <v>961</v>
      </c>
      <c r="C1222" s="1176"/>
      <c r="D1222" s="973"/>
    </row>
    <row r="1223" spans="1:4" x14ac:dyDescent="0.2">
      <c r="A1223" s="973" t="s">
        <v>4715</v>
      </c>
      <c r="B1223" s="1174" t="s">
        <v>961</v>
      </c>
      <c r="C1223" s="1176"/>
      <c r="D1223" s="973"/>
    </row>
    <row r="1224" spans="1:4" x14ac:dyDescent="0.2">
      <c r="A1224" s="973" t="s">
        <v>4716</v>
      </c>
      <c r="B1224" s="1174" t="s">
        <v>961</v>
      </c>
      <c r="C1224" s="1176"/>
      <c r="D1224" s="973"/>
    </row>
    <row r="1225" spans="1:4" x14ac:dyDescent="0.2">
      <c r="A1225" s="973" t="s">
        <v>4717</v>
      </c>
      <c r="B1225" s="1174" t="s">
        <v>961</v>
      </c>
      <c r="C1225" s="1176"/>
      <c r="D1225" s="973"/>
    </row>
    <row r="1226" spans="1:4" x14ac:dyDescent="0.2">
      <c r="A1226" s="973" t="s">
        <v>4718</v>
      </c>
      <c r="B1226" s="1174" t="s">
        <v>961</v>
      </c>
      <c r="C1226" s="1176"/>
      <c r="D1226" s="973"/>
    </row>
    <row r="1227" spans="1:4" x14ac:dyDescent="0.2">
      <c r="A1227" s="973" t="s">
        <v>4719</v>
      </c>
      <c r="B1227" s="1174" t="s">
        <v>961</v>
      </c>
      <c r="C1227" s="1176"/>
      <c r="D1227" s="973"/>
    </row>
    <row r="1228" spans="1:4" x14ac:dyDescent="0.2">
      <c r="A1228" s="973" t="s">
        <v>4720</v>
      </c>
      <c r="B1228" s="1174" t="s">
        <v>961</v>
      </c>
      <c r="C1228" s="1176"/>
      <c r="D1228" s="973"/>
    </row>
    <row r="1229" spans="1:4" x14ac:dyDescent="0.2">
      <c r="A1229" s="973" t="s">
        <v>4721</v>
      </c>
      <c r="B1229" s="1174" t="s">
        <v>961</v>
      </c>
      <c r="C1229" s="1176"/>
      <c r="D1229" s="973"/>
    </row>
    <row r="1230" spans="1:4" x14ac:dyDescent="0.2">
      <c r="A1230" s="973" t="s">
        <v>4722</v>
      </c>
      <c r="B1230" s="1174" t="s">
        <v>961</v>
      </c>
      <c r="C1230" s="1176"/>
      <c r="D1230" s="973"/>
    </row>
    <row r="1231" spans="1:4" x14ac:dyDescent="0.2">
      <c r="A1231" s="973" t="s">
        <v>4723</v>
      </c>
      <c r="B1231" s="1174" t="s">
        <v>961</v>
      </c>
      <c r="C1231" s="1176"/>
      <c r="D1231" s="973"/>
    </row>
    <row r="1232" spans="1:4" x14ac:dyDescent="0.2">
      <c r="A1232" s="973" t="s">
        <v>4724</v>
      </c>
      <c r="B1232" s="1174" t="s">
        <v>961</v>
      </c>
      <c r="C1232" s="1176"/>
      <c r="D1232" s="973"/>
    </row>
    <row r="1233" spans="1:4" x14ac:dyDescent="0.2">
      <c r="A1233" s="973" t="s">
        <v>4725</v>
      </c>
      <c r="B1233" s="1174" t="s">
        <v>961</v>
      </c>
      <c r="C1233" s="1176"/>
      <c r="D1233" s="973"/>
    </row>
    <row r="1234" spans="1:4" x14ac:dyDescent="0.2">
      <c r="A1234" s="973" t="s">
        <v>4726</v>
      </c>
      <c r="B1234" s="1174" t="s">
        <v>3566</v>
      </c>
      <c r="C1234" s="1176">
        <v>0.65</v>
      </c>
      <c r="D1234" s="973">
        <v>19.5</v>
      </c>
    </row>
    <row r="1235" spans="1:4" x14ac:dyDescent="0.2">
      <c r="A1235" s="973" t="s">
        <v>4727</v>
      </c>
      <c r="B1235" s="1174" t="s">
        <v>961</v>
      </c>
      <c r="C1235" s="1176"/>
      <c r="D1235" s="973"/>
    </row>
    <row r="1236" spans="1:4" x14ac:dyDescent="0.2">
      <c r="A1236" s="973" t="s">
        <v>4728</v>
      </c>
      <c r="B1236" s="1174" t="s">
        <v>961</v>
      </c>
      <c r="C1236" s="1176"/>
      <c r="D1236" s="973"/>
    </row>
    <row r="1237" spans="1:4" x14ac:dyDescent="0.2">
      <c r="A1237" s="973" t="s">
        <v>4729</v>
      </c>
      <c r="B1237" s="1174" t="s">
        <v>961</v>
      </c>
      <c r="C1237" s="1176"/>
      <c r="D1237" s="973"/>
    </row>
    <row r="1238" spans="1:4" x14ac:dyDescent="0.2">
      <c r="A1238" s="973" t="s">
        <v>4730</v>
      </c>
      <c r="B1238" s="1174" t="s">
        <v>961</v>
      </c>
      <c r="C1238" s="1176"/>
      <c r="D1238" s="973"/>
    </row>
    <row r="1239" spans="1:4" x14ac:dyDescent="0.2">
      <c r="A1239" s="973" t="s">
        <v>4731</v>
      </c>
      <c r="B1239" s="1174" t="s">
        <v>961</v>
      </c>
      <c r="C1239" s="1176"/>
      <c r="D1239" s="973"/>
    </row>
    <row r="1240" spans="1:4" x14ac:dyDescent="0.2">
      <c r="A1240" s="973" t="s">
        <v>4732</v>
      </c>
      <c r="B1240" s="1174" t="s">
        <v>961</v>
      </c>
      <c r="C1240" s="1176"/>
      <c r="D1240" s="973"/>
    </row>
    <row r="1241" spans="1:4" x14ac:dyDescent="0.2">
      <c r="A1241" s="973" t="s">
        <v>4733</v>
      </c>
      <c r="B1241" s="1174" t="s">
        <v>4734</v>
      </c>
      <c r="C1241" s="1176">
        <v>0.52</v>
      </c>
      <c r="D1241" s="973">
        <v>459770.52</v>
      </c>
    </row>
    <row r="1242" spans="1:4" x14ac:dyDescent="0.2">
      <c r="A1242" s="973" t="s">
        <v>4735</v>
      </c>
      <c r="B1242" s="1174" t="s">
        <v>961</v>
      </c>
      <c r="C1242" s="1176"/>
      <c r="D1242" s="973"/>
    </row>
    <row r="1243" spans="1:4" x14ac:dyDescent="0.2">
      <c r="A1243" s="973" t="s">
        <v>4736</v>
      </c>
      <c r="B1243" s="1174" t="s">
        <v>961</v>
      </c>
      <c r="C1243" s="1176"/>
      <c r="D1243" s="973"/>
    </row>
    <row r="1244" spans="1:4" x14ac:dyDescent="0.2">
      <c r="A1244" s="973" t="s">
        <v>4737</v>
      </c>
      <c r="B1244" s="1174" t="s">
        <v>961</v>
      </c>
      <c r="C1244" s="1176"/>
      <c r="D1244" s="973"/>
    </row>
    <row r="1245" spans="1:4" x14ac:dyDescent="0.2">
      <c r="A1245" s="973" t="s">
        <v>4738</v>
      </c>
      <c r="B1245" s="1174" t="s">
        <v>961</v>
      </c>
      <c r="C1245" s="1176"/>
      <c r="D1245" s="973"/>
    </row>
    <row r="1246" spans="1:4" x14ac:dyDescent="0.2">
      <c r="A1246" s="973" t="s">
        <v>4739</v>
      </c>
      <c r="B1246" s="1174" t="s">
        <v>3566</v>
      </c>
      <c r="C1246" s="1176">
        <v>0.65</v>
      </c>
      <c r="D1246" s="973">
        <v>19.5</v>
      </c>
    </row>
    <row r="1247" spans="1:4" x14ac:dyDescent="0.2">
      <c r="A1247" s="973" t="s">
        <v>4740</v>
      </c>
      <c r="B1247" s="1174" t="s">
        <v>3566</v>
      </c>
      <c r="C1247" s="1176">
        <v>0.65</v>
      </c>
      <c r="D1247" s="973">
        <v>19.5</v>
      </c>
    </row>
    <row r="1248" spans="1:4" x14ac:dyDescent="0.2">
      <c r="A1248" s="973" t="s">
        <v>4741</v>
      </c>
      <c r="B1248" s="1174" t="s">
        <v>961</v>
      </c>
      <c r="C1248" s="1176"/>
      <c r="D1248" s="973"/>
    </row>
    <row r="1249" spans="1:4" x14ac:dyDescent="0.2">
      <c r="A1249" s="973" t="s">
        <v>4742</v>
      </c>
      <c r="B1249" s="1174" t="s">
        <v>961</v>
      </c>
      <c r="C1249" s="1176"/>
      <c r="D1249" s="973"/>
    </row>
    <row r="1250" spans="1:4" x14ac:dyDescent="0.2">
      <c r="A1250" s="973" t="s">
        <v>4743</v>
      </c>
      <c r="B1250" s="1174" t="s">
        <v>961</v>
      </c>
      <c r="C1250" s="1176"/>
      <c r="D1250" s="973"/>
    </row>
    <row r="1251" spans="1:4" x14ac:dyDescent="0.2">
      <c r="A1251" s="973" t="s">
        <v>4744</v>
      </c>
      <c r="B1251" s="1174" t="s">
        <v>961</v>
      </c>
      <c r="C1251" s="1176"/>
      <c r="D1251" s="973"/>
    </row>
    <row r="1252" spans="1:4" x14ac:dyDescent="0.2">
      <c r="A1252" s="973" t="s">
        <v>4745</v>
      </c>
      <c r="B1252" s="1174" t="s">
        <v>961</v>
      </c>
      <c r="C1252" s="1176"/>
      <c r="D1252" s="973"/>
    </row>
    <row r="1253" spans="1:4" x14ac:dyDescent="0.2">
      <c r="A1253" s="973" t="s">
        <v>4746</v>
      </c>
      <c r="B1253" s="1174" t="s">
        <v>3566</v>
      </c>
      <c r="C1253" s="1176">
        <v>0.98</v>
      </c>
      <c r="D1253" s="973">
        <v>29.4</v>
      </c>
    </row>
    <row r="1254" spans="1:4" x14ac:dyDescent="0.2">
      <c r="A1254" s="973" t="s">
        <v>4747</v>
      </c>
      <c r="B1254" s="1174" t="s">
        <v>961</v>
      </c>
      <c r="C1254" s="1176"/>
      <c r="D1254" s="973"/>
    </row>
    <row r="1255" spans="1:4" x14ac:dyDescent="0.2">
      <c r="A1255" s="973" t="s">
        <v>4748</v>
      </c>
      <c r="B1255" s="1174" t="s">
        <v>961</v>
      </c>
      <c r="C1255" s="1176"/>
      <c r="D1255" s="973"/>
    </row>
    <row r="1256" spans="1:4" x14ac:dyDescent="0.2">
      <c r="A1256" s="973" t="s">
        <v>4749</v>
      </c>
      <c r="B1256" s="1174" t="s">
        <v>961</v>
      </c>
      <c r="C1256" s="1176"/>
      <c r="D1256" s="973"/>
    </row>
    <row r="1257" spans="1:4" x14ac:dyDescent="0.2">
      <c r="A1257" s="973" t="s">
        <v>4750</v>
      </c>
      <c r="B1257" s="1174" t="s">
        <v>961</v>
      </c>
      <c r="C1257" s="1176"/>
      <c r="D1257" s="973"/>
    </row>
    <row r="1258" spans="1:4" x14ac:dyDescent="0.2">
      <c r="A1258" s="973" t="s">
        <v>4751</v>
      </c>
      <c r="B1258" s="1174" t="s">
        <v>961</v>
      </c>
      <c r="C1258" s="1176"/>
      <c r="D1258" s="973"/>
    </row>
    <row r="1259" spans="1:4" x14ac:dyDescent="0.2">
      <c r="A1259" s="973" t="s">
        <v>4752</v>
      </c>
      <c r="B1259" s="1174" t="s">
        <v>961</v>
      </c>
      <c r="C1259" s="1176"/>
      <c r="D1259" s="973"/>
    </row>
    <row r="1260" spans="1:4" x14ac:dyDescent="0.2">
      <c r="A1260" s="973" t="s">
        <v>4753</v>
      </c>
      <c r="B1260" s="1174" t="s">
        <v>961</v>
      </c>
      <c r="C1260" s="1176"/>
      <c r="D1260" s="973"/>
    </row>
    <row r="1261" spans="1:4" x14ac:dyDescent="0.2">
      <c r="A1261" s="973" t="s">
        <v>4754</v>
      </c>
      <c r="B1261" s="1174" t="s">
        <v>3566</v>
      </c>
      <c r="C1261" s="1176">
        <v>1.3</v>
      </c>
      <c r="D1261" s="973">
        <v>39</v>
      </c>
    </row>
    <row r="1262" spans="1:4" x14ac:dyDescent="0.2">
      <c r="A1262" s="973" t="s">
        <v>4755</v>
      </c>
      <c r="B1262" s="1174" t="s">
        <v>961</v>
      </c>
      <c r="C1262" s="1176"/>
      <c r="D1262" s="973"/>
    </row>
    <row r="1263" spans="1:4" x14ac:dyDescent="0.2">
      <c r="A1263" s="973" t="s">
        <v>4756</v>
      </c>
      <c r="B1263" s="1174" t="s">
        <v>961</v>
      </c>
      <c r="C1263" s="1176"/>
      <c r="D1263" s="973"/>
    </row>
    <row r="1264" spans="1:4" x14ac:dyDescent="0.2">
      <c r="A1264" s="973" t="s">
        <v>4757</v>
      </c>
      <c r="B1264" s="1174" t="s">
        <v>961</v>
      </c>
      <c r="C1264" s="1176"/>
      <c r="D1264" s="973"/>
    </row>
    <row r="1265" spans="1:4" x14ac:dyDescent="0.2">
      <c r="A1265" s="973" t="s">
        <v>4758</v>
      </c>
      <c r="B1265" s="1174" t="s">
        <v>961</v>
      </c>
      <c r="C1265" s="1176"/>
      <c r="D1265" s="973"/>
    </row>
    <row r="1266" spans="1:4" x14ac:dyDescent="0.2">
      <c r="A1266" s="973" t="s">
        <v>4759</v>
      </c>
      <c r="B1266" s="1174" t="s">
        <v>961</v>
      </c>
      <c r="C1266" s="1176"/>
      <c r="D1266" s="973"/>
    </row>
    <row r="1267" spans="1:4" x14ac:dyDescent="0.2">
      <c r="A1267" s="973" t="s">
        <v>4760</v>
      </c>
      <c r="B1267" s="1174" t="s">
        <v>961</v>
      </c>
      <c r="C1267" s="1176"/>
      <c r="D1267" s="973"/>
    </row>
    <row r="1268" spans="1:4" x14ac:dyDescent="0.2">
      <c r="A1268" s="973" t="s">
        <v>649</v>
      </c>
      <c r="B1268" s="1174" t="s">
        <v>961</v>
      </c>
      <c r="C1268" s="1176"/>
      <c r="D1268" s="973"/>
    </row>
    <row r="1269" spans="1:4" x14ac:dyDescent="0.2">
      <c r="A1269" s="973" t="s">
        <v>655</v>
      </c>
      <c r="B1269" s="1174" t="s">
        <v>961</v>
      </c>
      <c r="C1269" s="1176"/>
      <c r="D1269" s="973"/>
    </row>
    <row r="1270" spans="1:4" x14ac:dyDescent="0.2">
      <c r="A1270" s="973" t="s">
        <v>619</v>
      </c>
      <c r="B1270" s="1174" t="s">
        <v>3567</v>
      </c>
      <c r="C1270" s="1176">
        <v>1553</v>
      </c>
      <c r="D1270" s="973">
        <v>3106</v>
      </c>
    </row>
    <row r="1271" spans="1:4" x14ac:dyDescent="0.2">
      <c r="A1271" s="973" t="s">
        <v>621</v>
      </c>
      <c r="B1271" s="1174" t="s">
        <v>3567</v>
      </c>
      <c r="C1271" s="1176">
        <v>1033.9000000000001</v>
      </c>
      <c r="D1271" s="973">
        <v>2067.8000000000002</v>
      </c>
    </row>
    <row r="1272" spans="1:4" x14ac:dyDescent="0.2">
      <c r="A1272" s="973" t="s">
        <v>623</v>
      </c>
      <c r="B1272" s="1174" t="s">
        <v>961</v>
      </c>
      <c r="C1272" s="1176"/>
      <c r="D1272" s="973"/>
    </row>
    <row r="1273" spans="1:4" x14ac:dyDescent="0.2">
      <c r="A1273" s="973" t="s">
        <v>625</v>
      </c>
      <c r="B1273" s="1174" t="s">
        <v>961</v>
      </c>
      <c r="C1273" s="1176"/>
      <c r="D1273" s="973"/>
    </row>
    <row r="1274" spans="1:4" x14ac:dyDescent="0.2">
      <c r="A1274" s="973" t="s">
        <v>4761</v>
      </c>
      <c r="B1274" s="1174" t="s">
        <v>961</v>
      </c>
      <c r="C1274" s="1176"/>
      <c r="D1274" s="973"/>
    </row>
    <row r="1275" spans="1:4" x14ac:dyDescent="0.2">
      <c r="A1275" s="973" t="s">
        <v>544</v>
      </c>
      <c r="B1275" s="1174" t="s">
        <v>3563</v>
      </c>
      <c r="C1275" s="1176">
        <v>1777.5</v>
      </c>
      <c r="D1275" s="973">
        <v>1777.5</v>
      </c>
    </row>
    <row r="1276" spans="1:4" x14ac:dyDescent="0.2">
      <c r="A1276" s="973" t="s">
        <v>628</v>
      </c>
      <c r="B1276" s="1174" t="s">
        <v>961</v>
      </c>
      <c r="C1276" s="1176"/>
      <c r="D1276" s="973"/>
    </row>
    <row r="1277" spans="1:4" x14ac:dyDescent="0.2">
      <c r="A1277" s="973" t="s">
        <v>632</v>
      </c>
      <c r="B1277" s="1174" t="s">
        <v>961</v>
      </c>
      <c r="C1277" s="1176"/>
      <c r="D1277" s="973"/>
    </row>
    <row r="1278" spans="1:4" x14ac:dyDescent="0.2">
      <c r="A1278" s="973" t="s">
        <v>635</v>
      </c>
      <c r="B1278" s="1174" t="s">
        <v>961</v>
      </c>
      <c r="C1278" s="1176"/>
      <c r="D1278" s="973"/>
    </row>
    <row r="1279" spans="1:4" x14ac:dyDescent="0.2">
      <c r="A1279" s="973" t="s">
        <v>612</v>
      </c>
      <c r="B1279" s="1174" t="s">
        <v>961</v>
      </c>
      <c r="C1279" s="1176"/>
      <c r="D1279" s="973"/>
    </row>
    <row r="1280" spans="1:4" x14ac:dyDescent="0.2">
      <c r="A1280" s="973" t="s">
        <v>616</v>
      </c>
      <c r="B1280" s="1174" t="s">
        <v>961</v>
      </c>
      <c r="C1280" s="1176"/>
      <c r="D1280" s="973"/>
    </row>
    <row r="1281" spans="1:4" x14ac:dyDescent="0.2">
      <c r="A1281" s="973" t="s">
        <v>554</v>
      </c>
      <c r="B1281" s="1174" t="s">
        <v>3563</v>
      </c>
      <c r="C1281" s="1176">
        <v>1334</v>
      </c>
      <c r="D1281" s="973">
        <v>1334</v>
      </c>
    </row>
    <row r="1282" spans="1:4" x14ac:dyDescent="0.2">
      <c r="A1282" s="973" t="s">
        <v>684</v>
      </c>
      <c r="B1282" s="1174" t="s">
        <v>961</v>
      </c>
      <c r="C1282" s="1176"/>
      <c r="D1282" s="973"/>
    </row>
    <row r="1283" spans="1:4" x14ac:dyDescent="0.2">
      <c r="A1283" s="973" t="s">
        <v>4762</v>
      </c>
      <c r="B1283" s="1174" t="s">
        <v>961</v>
      </c>
      <c r="C1283" s="1176"/>
      <c r="D1283" s="973"/>
    </row>
    <row r="1284" spans="1:4" x14ac:dyDescent="0.2">
      <c r="A1284" s="973" t="s">
        <v>695</v>
      </c>
      <c r="B1284" s="1174" t="s">
        <v>961</v>
      </c>
      <c r="C1284" s="1176"/>
      <c r="D1284" s="973"/>
    </row>
    <row r="1285" spans="1:4" x14ac:dyDescent="0.2">
      <c r="A1285" s="973" t="s">
        <v>567</v>
      </c>
      <c r="B1285" s="1174" t="s">
        <v>3564</v>
      </c>
      <c r="C1285" s="1176">
        <v>2766.57</v>
      </c>
      <c r="D1285" s="973">
        <v>8299.7099999999991</v>
      </c>
    </row>
    <row r="1286" spans="1:4" x14ac:dyDescent="0.2">
      <c r="A1286" s="973" t="s">
        <v>572</v>
      </c>
      <c r="B1286" s="1174" t="s">
        <v>3563</v>
      </c>
      <c r="C1286" s="1176">
        <v>3464</v>
      </c>
      <c r="D1286" s="973">
        <v>3464</v>
      </c>
    </row>
    <row r="1287" spans="1:4" x14ac:dyDescent="0.2">
      <c r="A1287" s="973" t="s">
        <v>679</v>
      </c>
      <c r="B1287" s="1174" t="s">
        <v>3567</v>
      </c>
      <c r="C1287" s="1176">
        <v>1211.4000000000001</v>
      </c>
      <c r="D1287" s="973">
        <v>2422.79</v>
      </c>
    </row>
    <row r="1288" spans="1:4" x14ac:dyDescent="0.2">
      <c r="A1288" s="973" t="s">
        <v>686</v>
      </c>
      <c r="B1288" s="1174" t="s">
        <v>3803</v>
      </c>
      <c r="C1288" s="1176">
        <v>1349.27</v>
      </c>
      <c r="D1288" s="973">
        <v>8095.63</v>
      </c>
    </row>
    <row r="1289" spans="1:4" x14ac:dyDescent="0.2">
      <c r="A1289" s="973" t="s">
        <v>4763</v>
      </c>
      <c r="B1289" s="1174" t="s">
        <v>961</v>
      </c>
      <c r="C1289" s="1176"/>
      <c r="D1289" s="973"/>
    </row>
    <row r="1290" spans="1:4" x14ac:dyDescent="0.2">
      <c r="A1290" s="973" t="s">
        <v>642</v>
      </c>
      <c r="B1290" s="1174" t="s">
        <v>3564</v>
      </c>
      <c r="C1290" s="1176">
        <v>3135.03</v>
      </c>
      <c r="D1290" s="973">
        <v>9405.08</v>
      </c>
    </row>
    <row r="1291" spans="1:4" x14ac:dyDescent="0.2">
      <c r="A1291" s="973" t="s">
        <v>644</v>
      </c>
      <c r="B1291" s="1174" t="s">
        <v>3567</v>
      </c>
      <c r="C1291" s="1176">
        <v>1794.06</v>
      </c>
      <c r="D1291" s="973">
        <v>3588.12</v>
      </c>
    </row>
    <row r="1292" spans="1:4" x14ac:dyDescent="0.2">
      <c r="A1292" s="973" t="s">
        <v>647</v>
      </c>
      <c r="B1292" s="1174" t="s">
        <v>3564</v>
      </c>
      <c r="C1292" s="1176">
        <v>3723.8</v>
      </c>
      <c r="D1292" s="973">
        <v>11171.4</v>
      </c>
    </row>
    <row r="1293" spans="1:4" x14ac:dyDescent="0.2">
      <c r="A1293" s="973" t="s">
        <v>653</v>
      </c>
      <c r="B1293" s="1174" t="s">
        <v>3567</v>
      </c>
      <c r="C1293" s="1176">
        <v>1257.1500000000001</v>
      </c>
      <c r="D1293" s="973">
        <v>2514.29</v>
      </c>
    </row>
    <row r="1294" spans="1:4" x14ac:dyDescent="0.2">
      <c r="A1294" s="973" t="s">
        <v>657</v>
      </c>
      <c r="B1294" s="1174" t="s">
        <v>3563</v>
      </c>
      <c r="C1294" s="1176">
        <v>1661.56</v>
      </c>
      <c r="D1294" s="973">
        <v>1661.56</v>
      </c>
    </row>
    <row r="1295" spans="1:4" x14ac:dyDescent="0.2">
      <c r="A1295" s="973" t="s">
        <v>660</v>
      </c>
      <c r="B1295" s="1174" t="s">
        <v>3567</v>
      </c>
      <c r="C1295" s="1176">
        <v>1732</v>
      </c>
      <c r="D1295" s="973">
        <v>3464</v>
      </c>
    </row>
    <row r="1296" spans="1:4" x14ac:dyDescent="0.2">
      <c r="A1296" s="973" t="s">
        <v>638</v>
      </c>
      <c r="B1296" s="1174" t="s">
        <v>4764</v>
      </c>
      <c r="C1296" s="1176">
        <v>1384.9</v>
      </c>
      <c r="D1296" s="973">
        <v>211890.05</v>
      </c>
    </row>
    <row r="1297" spans="1:4" x14ac:dyDescent="0.2">
      <c r="A1297" s="973" t="s">
        <v>640</v>
      </c>
      <c r="B1297" s="1174" t="s">
        <v>4765</v>
      </c>
      <c r="C1297" s="1176">
        <v>2175.61</v>
      </c>
      <c r="D1297" s="973">
        <v>189278.43</v>
      </c>
    </row>
    <row r="1298" spans="1:4" x14ac:dyDescent="0.2">
      <c r="A1298" s="973" t="s">
        <v>651</v>
      </c>
      <c r="B1298" s="1174" t="s">
        <v>961</v>
      </c>
      <c r="C1298" s="1176"/>
      <c r="D1298" s="973"/>
    </row>
    <row r="1299" spans="1:4" x14ac:dyDescent="0.2">
      <c r="A1299" s="973" t="s">
        <v>662</v>
      </c>
      <c r="B1299" s="1174" t="s">
        <v>961</v>
      </c>
      <c r="C1299" s="1176"/>
      <c r="D1299" s="973"/>
    </row>
    <row r="1300" spans="1:4" x14ac:dyDescent="0.2">
      <c r="A1300" s="973" t="s">
        <v>4766</v>
      </c>
      <c r="B1300" s="1174" t="s">
        <v>961</v>
      </c>
      <c r="C1300" s="1176"/>
      <c r="D1300" s="973"/>
    </row>
    <row r="1301" spans="1:4" x14ac:dyDescent="0.2">
      <c r="A1301" s="973" t="s">
        <v>449</v>
      </c>
      <c r="B1301" s="1174" t="s">
        <v>4767</v>
      </c>
      <c r="C1301" s="1176">
        <v>909.3</v>
      </c>
      <c r="D1301" s="973">
        <v>30006.9</v>
      </c>
    </row>
    <row r="1302" spans="1:4" x14ac:dyDescent="0.2">
      <c r="A1302" s="973" t="s">
        <v>451</v>
      </c>
      <c r="B1302" s="1174" t="s">
        <v>3571</v>
      </c>
      <c r="C1302" s="1176">
        <v>990.53</v>
      </c>
      <c r="D1302" s="973">
        <v>44573.93</v>
      </c>
    </row>
    <row r="1303" spans="1:4" x14ac:dyDescent="0.2">
      <c r="A1303" s="973" t="s">
        <v>454</v>
      </c>
      <c r="B1303" s="1174" t="s">
        <v>961</v>
      </c>
      <c r="C1303" s="1176"/>
      <c r="D1303" s="973"/>
    </row>
    <row r="1304" spans="1:4" x14ac:dyDescent="0.2">
      <c r="A1304" s="973" t="s">
        <v>456</v>
      </c>
      <c r="B1304" s="1174" t="s">
        <v>3567</v>
      </c>
      <c r="C1304" s="1176">
        <v>1607.4</v>
      </c>
      <c r="D1304" s="973">
        <v>3214.8</v>
      </c>
    </row>
    <row r="1305" spans="1:4" x14ac:dyDescent="0.2">
      <c r="A1305" s="973" t="s">
        <v>459</v>
      </c>
      <c r="B1305" s="1174" t="s">
        <v>3564</v>
      </c>
      <c r="C1305" s="1176">
        <v>625.13</v>
      </c>
      <c r="D1305" s="973">
        <v>1875.38</v>
      </c>
    </row>
    <row r="1306" spans="1:4" x14ac:dyDescent="0.2">
      <c r="A1306" s="973" t="s">
        <v>462</v>
      </c>
      <c r="B1306" s="1174" t="s">
        <v>961</v>
      </c>
      <c r="C1306" s="1176"/>
      <c r="D1306" s="973"/>
    </row>
    <row r="1307" spans="1:4" x14ac:dyDescent="0.2">
      <c r="A1307" s="973" t="s">
        <v>464</v>
      </c>
      <c r="B1307" s="1174" t="s">
        <v>961</v>
      </c>
      <c r="C1307" s="1176"/>
      <c r="D1307" s="973"/>
    </row>
    <row r="1308" spans="1:4" x14ac:dyDescent="0.2">
      <c r="A1308" s="973" t="s">
        <v>466</v>
      </c>
      <c r="B1308" s="1174" t="s">
        <v>3563</v>
      </c>
      <c r="C1308" s="1176">
        <v>1706.94</v>
      </c>
      <c r="D1308" s="973">
        <v>1706.94</v>
      </c>
    </row>
    <row r="1309" spans="1:4" x14ac:dyDescent="0.2">
      <c r="A1309" s="973" t="s">
        <v>468</v>
      </c>
      <c r="B1309" s="1174" t="s">
        <v>3563</v>
      </c>
      <c r="C1309" s="1176">
        <v>1732</v>
      </c>
      <c r="D1309" s="973">
        <v>1732</v>
      </c>
    </row>
    <row r="1310" spans="1:4" x14ac:dyDescent="0.2">
      <c r="A1310" s="973" t="s">
        <v>484</v>
      </c>
      <c r="B1310" s="1174" t="s">
        <v>961</v>
      </c>
      <c r="C1310" s="1176"/>
      <c r="D1310" s="973"/>
    </row>
    <row r="1311" spans="1:4" x14ac:dyDescent="0.2">
      <c r="A1311" s="973" t="s">
        <v>487</v>
      </c>
      <c r="B1311" s="1174" t="s">
        <v>3604</v>
      </c>
      <c r="C1311" s="1176">
        <v>901.59</v>
      </c>
      <c r="D1311" s="973">
        <v>14425.39</v>
      </c>
    </row>
    <row r="1312" spans="1:4" x14ac:dyDescent="0.2">
      <c r="A1312" s="973" t="s">
        <v>4768</v>
      </c>
      <c r="B1312" s="1174" t="s">
        <v>961</v>
      </c>
      <c r="C1312" s="1176"/>
      <c r="D1312" s="973"/>
    </row>
    <row r="1313" spans="1:4" x14ac:dyDescent="0.2">
      <c r="A1313" s="973" t="s">
        <v>498</v>
      </c>
      <c r="B1313" s="1174" t="s">
        <v>3567</v>
      </c>
      <c r="C1313" s="1176">
        <v>1132.3</v>
      </c>
      <c r="D1313" s="973">
        <v>2264.6</v>
      </c>
    </row>
    <row r="1314" spans="1:4" x14ac:dyDescent="0.2">
      <c r="A1314" s="973" t="s">
        <v>500</v>
      </c>
      <c r="B1314" s="1174" t="s">
        <v>3573</v>
      </c>
      <c r="C1314" s="1176">
        <v>2165</v>
      </c>
      <c r="D1314" s="973">
        <v>8660</v>
      </c>
    </row>
    <row r="1315" spans="1:4" x14ac:dyDescent="0.2">
      <c r="A1315" s="973" t="s">
        <v>503</v>
      </c>
      <c r="B1315" s="1174" t="s">
        <v>3803</v>
      </c>
      <c r="C1315" s="1176">
        <v>2868.3</v>
      </c>
      <c r="D1315" s="973">
        <v>17209.78</v>
      </c>
    </row>
    <row r="1316" spans="1:4" x14ac:dyDescent="0.2">
      <c r="A1316" s="973" t="s">
        <v>505</v>
      </c>
      <c r="B1316" s="1174" t="s">
        <v>3687</v>
      </c>
      <c r="C1316" s="1176">
        <v>2818.44</v>
      </c>
      <c r="D1316" s="973">
        <v>19729.099999999999</v>
      </c>
    </row>
    <row r="1317" spans="1:4" x14ac:dyDescent="0.2">
      <c r="A1317" s="973" t="s">
        <v>509</v>
      </c>
      <c r="B1317" s="1174" t="s">
        <v>3563</v>
      </c>
      <c r="C1317" s="1176">
        <v>1019.15</v>
      </c>
      <c r="D1317" s="973">
        <v>1019.15</v>
      </c>
    </row>
    <row r="1318" spans="1:4" x14ac:dyDescent="0.2">
      <c r="A1318" s="973" t="s">
        <v>513</v>
      </c>
      <c r="B1318" s="1174" t="s">
        <v>961</v>
      </c>
      <c r="C1318" s="1176"/>
      <c r="D1318" s="973"/>
    </row>
    <row r="1319" spans="1:4" x14ac:dyDescent="0.2">
      <c r="A1319" s="973" t="s">
        <v>518</v>
      </c>
      <c r="B1319" s="1174" t="s">
        <v>3563</v>
      </c>
      <c r="C1319" s="1176">
        <v>866</v>
      </c>
      <c r="D1319" s="973">
        <v>866</v>
      </c>
    </row>
    <row r="1320" spans="1:4" x14ac:dyDescent="0.2">
      <c r="A1320" s="973" t="s">
        <v>4769</v>
      </c>
      <c r="B1320" s="1174" t="s">
        <v>961</v>
      </c>
      <c r="C1320" s="1176"/>
      <c r="D1320" s="973"/>
    </row>
    <row r="1321" spans="1:4" x14ac:dyDescent="0.2">
      <c r="A1321" s="973" t="s">
        <v>524</v>
      </c>
      <c r="B1321" s="1174" t="s">
        <v>961</v>
      </c>
      <c r="C1321" s="1176"/>
      <c r="D1321" s="973"/>
    </row>
    <row r="1322" spans="1:4" x14ac:dyDescent="0.2">
      <c r="A1322" s="973" t="s">
        <v>4770</v>
      </c>
      <c r="B1322" s="1174" t="s">
        <v>961</v>
      </c>
      <c r="C1322" s="1176"/>
      <c r="D1322" s="973"/>
    </row>
    <row r="1323" spans="1:4" x14ac:dyDescent="0.2">
      <c r="A1323" s="973" t="s">
        <v>4771</v>
      </c>
      <c r="B1323" s="1174" t="s">
        <v>961</v>
      </c>
      <c r="C1323" s="1176"/>
      <c r="D1323" s="973"/>
    </row>
    <row r="1324" spans="1:4" x14ac:dyDescent="0.2">
      <c r="A1324" s="973" t="s">
        <v>527</v>
      </c>
      <c r="B1324" s="1174" t="s">
        <v>961</v>
      </c>
      <c r="C1324" s="1176"/>
      <c r="D1324" s="973"/>
    </row>
    <row r="1325" spans="1:4" x14ac:dyDescent="0.2">
      <c r="A1325" s="973" t="s">
        <v>536</v>
      </c>
      <c r="B1325" s="1174" t="s">
        <v>3615</v>
      </c>
      <c r="C1325" s="1176">
        <v>2235.81</v>
      </c>
      <c r="D1325" s="973">
        <v>31301.360000000001</v>
      </c>
    </row>
    <row r="1326" spans="1:4" x14ac:dyDescent="0.2">
      <c r="A1326" s="973" t="s">
        <v>539</v>
      </c>
      <c r="B1326" s="1174" t="s">
        <v>961</v>
      </c>
      <c r="C1326" s="1176"/>
      <c r="D1326" s="973"/>
    </row>
    <row r="1327" spans="1:4" x14ac:dyDescent="0.2">
      <c r="A1327" s="973" t="s">
        <v>4772</v>
      </c>
      <c r="B1327" s="1174" t="s">
        <v>961</v>
      </c>
      <c r="C1327" s="1176"/>
      <c r="D1327" s="973"/>
    </row>
    <row r="1328" spans="1:4" x14ac:dyDescent="0.2">
      <c r="A1328" s="973" t="s">
        <v>4773</v>
      </c>
      <c r="B1328" s="1174" t="s">
        <v>961</v>
      </c>
      <c r="C1328" s="1176"/>
      <c r="D1328" s="973"/>
    </row>
    <row r="1329" spans="1:4" x14ac:dyDescent="0.2">
      <c r="A1329" s="973" t="s">
        <v>546</v>
      </c>
      <c r="B1329" s="1174" t="s">
        <v>3564</v>
      </c>
      <c r="C1329" s="1176">
        <v>545.88</v>
      </c>
      <c r="D1329" s="973">
        <v>1637.63</v>
      </c>
    </row>
    <row r="1330" spans="1:4" x14ac:dyDescent="0.2">
      <c r="A1330" s="973" t="s">
        <v>549</v>
      </c>
      <c r="B1330" s="1174" t="s">
        <v>3593</v>
      </c>
      <c r="C1330" s="1176">
        <v>342.2</v>
      </c>
      <c r="D1330" s="973">
        <v>8212.74</v>
      </c>
    </row>
    <row r="1331" spans="1:4" x14ac:dyDescent="0.2">
      <c r="A1331" s="973" t="s">
        <v>4774</v>
      </c>
      <c r="B1331" s="1174" t="s">
        <v>961</v>
      </c>
      <c r="C1331" s="1176"/>
      <c r="D1331" s="973"/>
    </row>
    <row r="1332" spans="1:4" x14ac:dyDescent="0.2">
      <c r="A1332" s="973" t="s">
        <v>551</v>
      </c>
      <c r="B1332" s="1174" t="s">
        <v>3567</v>
      </c>
      <c r="C1332" s="1176">
        <v>924.5</v>
      </c>
      <c r="D1332" s="973">
        <v>1848.99</v>
      </c>
    </row>
    <row r="1333" spans="1:4" x14ac:dyDescent="0.2">
      <c r="A1333" s="973" t="s">
        <v>556</v>
      </c>
      <c r="B1333" s="1174" t="s">
        <v>3567</v>
      </c>
      <c r="C1333" s="1176">
        <v>3467.95</v>
      </c>
      <c r="D1333" s="973">
        <v>6935.9</v>
      </c>
    </row>
    <row r="1334" spans="1:4" x14ac:dyDescent="0.2">
      <c r="A1334" s="973" t="s">
        <v>560</v>
      </c>
      <c r="B1334" s="1174" t="s">
        <v>3563</v>
      </c>
      <c r="C1334" s="1176">
        <v>4243.3999999999996</v>
      </c>
      <c r="D1334" s="973">
        <v>4243.3999999999996</v>
      </c>
    </row>
    <row r="1335" spans="1:4" x14ac:dyDescent="0.2">
      <c r="A1335" s="973" t="s">
        <v>4775</v>
      </c>
      <c r="B1335" s="1174" t="s">
        <v>961</v>
      </c>
      <c r="C1335" s="1176"/>
      <c r="D1335" s="973"/>
    </row>
    <row r="1336" spans="1:4" x14ac:dyDescent="0.2">
      <c r="A1336" s="973" t="s">
        <v>4776</v>
      </c>
      <c r="B1336" s="1174" t="s">
        <v>961</v>
      </c>
      <c r="C1336" s="1176"/>
      <c r="D1336" s="973"/>
    </row>
    <row r="1337" spans="1:4" x14ac:dyDescent="0.2">
      <c r="A1337" s="973" t="s">
        <v>4777</v>
      </c>
      <c r="B1337" s="1174" t="s">
        <v>961</v>
      </c>
      <c r="C1337" s="1176"/>
      <c r="D1337" s="973"/>
    </row>
    <row r="1338" spans="1:4" x14ac:dyDescent="0.2">
      <c r="A1338" s="973" t="s">
        <v>594</v>
      </c>
      <c r="B1338" s="1174" t="s">
        <v>961</v>
      </c>
      <c r="C1338" s="1176"/>
      <c r="D1338" s="973"/>
    </row>
    <row r="1339" spans="1:4" x14ac:dyDescent="0.2">
      <c r="A1339" s="973" t="s">
        <v>595</v>
      </c>
      <c r="B1339" s="1174" t="s">
        <v>3573</v>
      </c>
      <c r="C1339" s="1176">
        <v>1842.8</v>
      </c>
      <c r="D1339" s="973">
        <v>7371.18</v>
      </c>
    </row>
    <row r="1340" spans="1:4" x14ac:dyDescent="0.2">
      <c r="A1340" s="973" t="s">
        <v>597</v>
      </c>
      <c r="B1340" s="1174" t="s">
        <v>3563</v>
      </c>
      <c r="C1340" s="1176">
        <v>1465.85</v>
      </c>
      <c r="D1340" s="973">
        <v>1465.85</v>
      </c>
    </row>
    <row r="1341" spans="1:4" x14ac:dyDescent="0.2">
      <c r="A1341" s="973" t="s">
        <v>599</v>
      </c>
      <c r="B1341" s="1174" t="s">
        <v>961</v>
      </c>
      <c r="C1341" s="1176"/>
      <c r="D1341" s="973"/>
    </row>
    <row r="1342" spans="1:4" x14ac:dyDescent="0.2">
      <c r="A1342" s="973" t="s">
        <v>601</v>
      </c>
      <c r="B1342" s="1174" t="s">
        <v>961</v>
      </c>
      <c r="C1342" s="1176"/>
      <c r="D1342" s="973"/>
    </row>
    <row r="1343" spans="1:4" x14ac:dyDescent="0.2">
      <c r="A1343" s="973" t="s">
        <v>603</v>
      </c>
      <c r="B1343" s="1174" t="s">
        <v>3564</v>
      </c>
      <c r="C1343" s="1176">
        <v>2461.0500000000002</v>
      </c>
      <c r="D1343" s="973">
        <v>7383.14</v>
      </c>
    </row>
    <row r="1344" spans="1:4" x14ac:dyDescent="0.2">
      <c r="A1344" s="973" t="s">
        <v>4778</v>
      </c>
      <c r="B1344" s="1174" t="s">
        <v>961</v>
      </c>
      <c r="C1344" s="1176"/>
      <c r="D1344" s="973"/>
    </row>
    <row r="1345" spans="1:4" x14ac:dyDescent="0.2">
      <c r="A1345" s="973" t="s">
        <v>606</v>
      </c>
      <c r="B1345" s="1174" t="s">
        <v>3563</v>
      </c>
      <c r="C1345" s="1176">
        <v>1766.8</v>
      </c>
      <c r="D1345" s="973">
        <v>1766.8</v>
      </c>
    </row>
    <row r="1346" spans="1:4" x14ac:dyDescent="0.2">
      <c r="A1346" s="973" t="s">
        <v>609</v>
      </c>
      <c r="B1346" s="1174" t="s">
        <v>961</v>
      </c>
      <c r="C1346" s="1176"/>
      <c r="D1346" s="973"/>
    </row>
    <row r="1347" spans="1:4" x14ac:dyDescent="0.2">
      <c r="A1347" s="973" t="s">
        <v>435</v>
      </c>
      <c r="B1347" s="1174" t="s">
        <v>961</v>
      </c>
      <c r="C1347" s="1176"/>
      <c r="D1347" s="973"/>
    </row>
    <row r="1348" spans="1:4" x14ac:dyDescent="0.2">
      <c r="A1348" s="973" t="s">
        <v>437</v>
      </c>
      <c r="B1348" s="1174" t="s">
        <v>4636</v>
      </c>
      <c r="C1348" s="1176">
        <v>1723.4</v>
      </c>
      <c r="D1348" s="973">
        <v>82723.399999999994</v>
      </c>
    </row>
    <row r="1349" spans="1:4" x14ac:dyDescent="0.2">
      <c r="A1349" s="973" t="s">
        <v>482</v>
      </c>
      <c r="B1349" s="1174" t="s">
        <v>3601</v>
      </c>
      <c r="C1349" s="1176">
        <v>1439.94</v>
      </c>
      <c r="D1349" s="973">
        <v>59037.61</v>
      </c>
    </row>
    <row r="1350" spans="1:4" x14ac:dyDescent="0.2">
      <c r="A1350" s="973" t="s">
        <v>480</v>
      </c>
      <c r="B1350" s="1174" t="s">
        <v>961</v>
      </c>
      <c r="C1350" s="1176"/>
      <c r="D1350" s="973"/>
    </row>
    <row r="1351" spans="1:4" x14ac:dyDescent="0.2">
      <c r="A1351" s="973" t="s">
        <v>489</v>
      </c>
      <c r="B1351" s="1174" t="s">
        <v>3567</v>
      </c>
      <c r="C1351" s="1176">
        <v>952.6</v>
      </c>
      <c r="D1351" s="973">
        <v>1905.2</v>
      </c>
    </row>
    <row r="1352" spans="1:4" x14ac:dyDescent="0.2">
      <c r="A1352" s="973" t="s">
        <v>4779</v>
      </c>
      <c r="B1352" s="1174" t="s">
        <v>961</v>
      </c>
      <c r="C1352" s="1176"/>
      <c r="D1352" s="973"/>
    </row>
    <row r="1353" spans="1:4" x14ac:dyDescent="0.2">
      <c r="A1353" s="973" t="s">
        <v>491</v>
      </c>
      <c r="B1353" s="1174" t="s">
        <v>961</v>
      </c>
      <c r="C1353" s="1176"/>
      <c r="D1353" s="973"/>
    </row>
    <row r="1354" spans="1:4" x14ac:dyDescent="0.2">
      <c r="A1354" s="973" t="s">
        <v>493</v>
      </c>
      <c r="B1354" s="1174" t="s">
        <v>3564</v>
      </c>
      <c r="C1354" s="1176">
        <v>1791.65</v>
      </c>
      <c r="D1354" s="973">
        <v>5374.95</v>
      </c>
    </row>
    <row r="1355" spans="1:4" x14ac:dyDescent="0.2">
      <c r="A1355" s="973" t="s">
        <v>495</v>
      </c>
      <c r="B1355" s="1174" t="s">
        <v>3567</v>
      </c>
      <c r="C1355" s="1176">
        <v>2165</v>
      </c>
      <c r="D1355" s="973">
        <v>4330</v>
      </c>
    </row>
    <row r="1356" spans="1:4" x14ac:dyDescent="0.2">
      <c r="A1356" s="973" t="s">
        <v>511</v>
      </c>
      <c r="B1356" s="1174" t="s">
        <v>961</v>
      </c>
      <c r="C1356" s="1176"/>
      <c r="D1356" s="973"/>
    </row>
    <row r="1357" spans="1:4" x14ac:dyDescent="0.2">
      <c r="A1357" s="973" t="s">
        <v>515</v>
      </c>
      <c r="B1357" s="1174" t="s">
        <v>961</v>
      </c>
      <c r="C1357" s="1176"/>
      <c r="D1357" s="973"/>
    </row>
    <row r="1358" spans="1:4" x14ac:dyDescent="0.2">
      <c r="A1358" s="973" t="s">
        <v>4780</v>
      </c>
      <c r="B1358" s="1174" t="s">
        <v>961</v>
      </c>
      <c r="C1358" s="1176"/>
      <c r="D1358" s="973"/>
    </row>
    <row r="1359" spans="1:4" x14ac:dyDescent="0.2">
      <c r="A1359" s="973" t="s">
        <v>4781</v>
      </c>
      <c r="B1359" s="1174" t="s">
        <v>961</v>
      </c>
      <c r="C1359" s="1176"/>
      <c r="D1359" s="973"/>
    </row>
    <row r="1360" spans="1:4" x14ac:dyDescent="0.2">
      <c r="A1360" s="973" t="s">
        <v>4782</v>
      </c>
      <c r="B1360" s="1174" t="s">
        <v>3564</v>
      </c>
      <c r="C1360" s="1176">
        <v>3025.5</v>
      </c>
      <c r="D1360" s="973">
        <v>9076.5</v>
      </c>
    </row>
    <row r="1361" spans="1:4" x14ac:dyDescent="0.2">
      <c r="A1361" s="973" t="s">
        <v>4783</v>
      </c>
      <c r="B1361" s="1174" t="s">
        <v>961</v>
      </c>
      <c r="C1361" s="1176"/>
      <c r="D1361" s="973"/>
    </row>
    <row r="1362" spans="1:4" x14ac:dyDescent="0.2">
      <c r="A1362" s="973" t="s">
        <v>563</v>
      </c>
      <c r="B1362" s="1174" t="s">
        <v>3564</v>
      </c>
      <c r="C1362" s="1176">
        <v>1345.85</v>
      </c>
      <c r="D1362" s="973">
        <v>4037.55</v>
      </c>
    </row>
    <row r="1363" spans="1:4" x14ac:dyDescent="0.2">
      <c r="A1363" s="973" t="s">
        <v>4784</v>
      </c>
      <c r="B1363" s="1174" t="s">
        <v>961</v>
      </c>
      <c r="C1363" s="1176"/>
      <c r="D1363" s="973"/>
    </row>
    <row r="1364" spans="1:4" x14ac:dyDescent="0.2">
      <c r="A1364" s="973" t="s">
        <v>4785</v>
      </c>
      <c r="B1364" s="1174" t="s">
        <v>961</v>
      </c>
      <c r="C1364" s="1176"/>
      <c r="D1364" s="973"/>
    </row>
    <row r="1365" spans="1:4" x14ac:dyDescent="0.2">
      <c r="A1365" s="973" t="s">
        <v>569</v>
      </c>
      <c r="B1365" s="1174" t="s">
        <v>3564</v>
      </c>
      <c r="C1365" s="1176">
        <v>1742.72</v>
      </c>
      <c r="D1365" s="973">
        <v>5228.16</v>
      </c>
    </row>
    <row r="1366" spans="1:4" x14ac:dyDescent="0.2">
      <c r="A1366" s="973" t="s">
        <v>4786</v>
      </c>
      <c r="B1366" s="1174" t="s">
        <v>961</v>
      </c>
      <c r="C1366" s="1176"/>
      <c r="D1366" s="973"/>
    </row>
    <row r="1367" spans="1:4" x14ac:dyDescent="0.2">
      <c r="A1367" s="973" t="s">
        <v>586</v>
      </c>
      <c r="B1367" s="1174" t="s">
        <v>3563</v>
      </c>
      <c r="C1367" s="1176">
        <v>2857.8</v>
      </c>
      <c r="D1367" s="973">
        <v>2857.8</v>
      </c>
    </row>
    <row r="1368" spans="1:4" x14ac:dyDescent="0.2">
      <c r="A1368" s="973" t="s">
        <v>590</v>
      </c>
      <c r="B1368" s="1174" t="s">
        <v>3563</v>
      </c>
      <c r="C1368" s="1176">
        <v>3600</v>
      </c>
      <c r="D1368" s="973">
        <v>3600</v>
      </c>
    </row>
    <row r="1369" spans="1:4" x14ac:dyDescent="0.2">
      <c r="A1369" s="973" t="s">
        <v>580</v>
      </c>
      <c r="B1369" s="1174" t="s">
        <v>3567</v>
      </c>
      <c r="C1369" s="1176">
        <v>2391.65</v>
      </c>
      <c r="D1369" s="973">
        <v>4783.3</v>
      </c>
    </row>
    <row r="1370" spans="1:4" x14ac:dyDescent="0.2">
      <c r="A1370" s="973" t="s">
        <v>583</v>
      </c>
      <c r="B1370" s="1174" t="s">
        <v>961</v>
      </c>
      <c r="C1370" s="1176"/>
      <c r="D1370" s="973"/>
    </row>
    <row r="1371" spans="1:4" x14ac:dyDescent="0.2">
      <c r="A1371" s="973" t="s">
        <v>584</v>
      </c>
      <c r="B1371" s="1174" t="s">
        <v>961</v>
      </c>
      <c r="C1371" s="1176"/>
      <c r="D1371" s="973"/>
    </row>
    <row r="1372" spans="1:4" x14ac:dyDescent="0.2">
      <c r="A1372" s="973" t="s">
        <v>4787</v>
      </c>
      <c r="B1372" s="1174" t="s">
        <v>961</v>
      </c>
      <c r="C1372" s="1176"/>
      <c r="D1372" s="973"/>
    </row>
    <row r="1373" spans="1:4" x14ac:dyDescent="0.2">
      <c r="A1373" s="973" t="s">
        <v>630</v>
      </c>
      <c r="B1373" s="1174" t="s">
        <v>961</v>
      </c>
      <c r="C1373" s="1176"/>
      <c r="D1373" s="973"/>
    </row>
    <row r="1374" spans="1:4" x14ac:dyDescent="0.2">
      <c r="A1374" s="973" t="s">
        <v>4788</v>
      </c>
      <c r="B1374" s="1174" t="s">
        <v>961</v>
      </c>
      <c r="C1374" s="1176"/>
      <c r="D1374" s="973"/>
    </row>
    <row r="1375" spans="1:4" x14ac:dyDescent="0.2">
      <c r="A1375" s="973" t="s">
        <v>4789</v>
      </c>
      <c r="B1375" s="1174" t="s">
        <v>961</v>
      </c>
      <c r="C1375" s="1176"/>
      <c r="D1375" s="973"/>
    </row>
    <row r="1376" spans="1:4" x14ac:dyDescent="0.2">
      <c r="A1376" s="973" t="s">
        <v>4790</v>
      </c>
      <c r="B1376" s="1174" t="s">
        <v>961</v>
      </c>
      <c r="C1376" s="1176"/>
      <c r="D1376" s="973"/>
    </row>
    <row r="1377" spans="1:4" x14ac:dyDescent="0.2">
      <c r="A1377" s="973" t="s">
        <v>474</v>
      </c>
      <c r="B1377" s="1175" t="s">
        <v>4791</v>
      </c>
      <c r="C1377" s="1176">
        <v>1433.56</v>
      </c>
      <c r="D1377" s="973">
        <v>-2867.11</v>
      </c>
    </row>
    <row r="1378" spans="1:4" x14ac:dyDescent="0.2">
      <c r="A1378" s="973" t="s">
        <v>472</v>
      </c>
      <c r="B1378" s="1174" t="s">
        <v>4792</v>
      </c>
      <c r="C1378" s="1176">
        <v>1602.1</v>
      </c>
      <c r="D1378" s="973">
        <v>124963.8</v>
      </c>
    </row>
    <row r="1379" spans="1:4" x14ac:dyDescent="0.2">
      <c r="A1379" s="973" t="s">
        <v>476</v>
      </c>
      <c r="B1379" s="1174" t="s">
        <v>3564</v>
      </c>
      <c r="C1379" s="1176">
        <v>1603.6</v>
      </c>
      <c r="D1379" s="973">
        <v>4810.8</v>
      </c>
    </row>
    <row r="1380" spans="1:4" x14ac:dyDescent="0.2">
      <c r="A1380" s="973" t="s">
        <v>507</v>
      </c>
      <c r="B1380" s="1174" t="s">
        <v>961</v>
      </c>
      <c r="C1380" s="1176"/>
      <c r="D1380" s="973"/>
    </row>
    <row r="1381" spans="1:4" x14ac:dyDescent="0.2">
      <c r="A1381" s="973" t="s">
        <v>520</v>
      </c>
      <c r="B1381" s="1174" t="s">
        <v>3592</v>
      </c>
      <c r="C1381" s="1176">
        <v>1080.08</v>
      </c>
      <c r="D1381" s="973">
        <v>5400.41</v>
      </c>
    </row>
    <row r="1382" spans="1:4" x14ac:dyDescent="0.2">
      <c r="A1382" s="973" t="s">
        <v>522</v>
      </c>
      <c r="B1382" s="1174" t="s">
        <v>961</v>
      </c>
      <c r="C1382" s="1176"/>
      <c r="D1382" s="973"/>
    </row>
    <row r="1383" spans="1:4" x14ac:dyDescent="0.2">
      <c r="A1383" s="973" t="s">
        <v>4793</v>
      </c>
      <c r="B1383" s="1174" t="s">
        <v>961</v>
      </c>
      <c r="C1383" s="1176"/>
      <c r="D1383" s="973"/>
    </row>
    <row r="1384" spans="1:4" x14ac:dyDescent="0.2">
      <c r="A1384" s="973" t="s">
        <v>4794</v>
      </c>
      <c r="B1384" s="1174" t="s">
        <v>961</v>
      </c>
      <c r="C1384" s="1176"/>
      <c r="D1384" s="973"/>
    </row>
    <row r="1385" spans="1:4" x14ac:dyDescent="0.2">
      <c r="A1385" s="973" t="s">
        <v>529</v>
      </c>
      <c r="B1385" s="1174" t="s">
        <v>961</v>
      </c>
      <c r="C1385" s="1176"/>
      <c r="D1385" s="973"/>
    </row>
    <row r="1386" spans="1:4" x14ac:dyDescent="0.2">
      <c r="A1386" s="973" t="s">
        <v>531</v>
      </c>
      <c r="B1386" s="1174" t="s">
        <v>3564</v>
      </c>
      <c r="C1386" s="1176">
        <v>1138.81</v>
      </c>
      <c r="D1386" s="973">
        <v>3416.43</v>
      </c>
    </row>
    <row r="1387" spans="1:4" x14ac:dyDescent="0.2">
      <c r="A1387" s="973" t="s">
        <v>4795</v>
      </c>
      <c r="B1387" s="1174" t="s">
        <v>961</v>
      </c>
      <c r="C1387" s="1176"/>
      <c r="D1387" s="973"/>
    </row>
    <row r="1388" spans="1:4" x14ac:dyDescent="0.2">
      <c r="A1388" s="973" t="s">
        <v>4796</v>
      </c>
      <c r="B1388" s="1174" t="s">
        <v>961</v>
      </c>
      <c r="C1388" s="1176"/>
      <c r="D1388" s="973"/>
    </row>
    <row r="1389" spans="1:4" x14ac:dyDescent="0.2">
      <c r="A1389" s="973" t="s">
        <v>665</v>
      </c>
      <c r="B1389" s="1174" t="s">
        <v>961</v>
      </c>
      <c r="C1389" s="1176"/>
      <c r="D1389" s="973"/>
    </row>
    <row r="1390" spans="1:4" x14ac:dyDescent="0.2">
      <c r="A1390" s="973" t="s">
        <v>669</v>
      </c>
      <c r="B1390" s="1174" t="s">
        <v>3621</v>
      </c>
      <c r="C1390" s="1176">
        <v>1347.6</v>
      </c>
      <c r="D1390" s="973">
        <v>12128.4</v>
      </c>
    </row>
    <row r="1391" spans="1:4" x14ac:dyDescent="0.2">
      <c r="A1391" s="973" t="s">
        <v>671</v>
      </c>
      <c r="B1391" s="1174" t="s">
        <v>961</v>
      </c>
      <c r="C1391" s="1176"/>
      <c r="D1391" s="973"/>
    </row>
    <row r="1392" spans="1:4" x14ac:dyDescent="0.2">
      <c r="A1392" s="973" t="s">
        <v>673</v>
      </c>
      <c r="B1392" s="1174" t="s">
        <v>961</v>
      </c>
      <c r="C1392" s="1176"/>
      <c r="D1392" s="973"/>
    </row>
    <row r="1393" spans="1:4" x14ac:dyDescent="0.2">
      <c r="A1393" s="973" t="s">
        <v>4797</v>
      </c>
      <c r="B1393" s="1174" t="s">
        <v>961</v>
      </c>
      <c r="C1393" s="1176"/>
      <c r="D1393" s="973"/>
    </row>
    <row r="1394" spans="1:4" x14ac:dyDescent="0.2">
      <c r="A1394" s="973" t="s">
        <v>667</v>
      </c>
      <c r="B1394" s="1174" t="s">
        <v>961</v>
      </c>
      <c r="C1394" s="1176"/>
      <c r="D1394" s="973"/>
    </row>
    <row r="1395" spans="1:4" x14ac:dyDescent="0.2">
      <c r="A1395" s="973" t="s">
        <v>442</v>
      </c>
      <c r="B1395" s="1174" t="s">
        <v>961</v>
      </c>
      <c r="C1395" s="1176"/>
      <c r="D1395" s="973"/>
    </row>
    <row r="1396" spans="1:4" x14ac:dyDescent="0.2">
      <c r="A1396" s="973" t="s">
        <v>444</v>
      </c>
      <c r="B1396" s="1174" t="s">
        <v>3621</v>
      </c>
      <c r="C1396" s="1176">
        <v>899.14</v>
      </c>
      <c r="D1396" s="973">
        <v>8092.25</v>
      </c>
    </row>
    <row r="1397" spans="1:4" x14ac:dyDescent="0.2">
      <c r="A1397" s="973" t="s">
        <v>4798</v>
      </c>
      <c r="B1397" s="1174" t="s">
        <v>3592</v>
      </c>
      <c r="C1397" s="1176">
        <v>1419.45</v>
      </c>
      <c r="D1397" s="973">
        <v>7097.25</v>
      </c>
    </row>
    <row r="1398" spans="1:4" x14ac:dyDescent="0.2">
      <c r="A1398" s="973" t="s">
        <v>4799</v>
      </c>
      <c r="B1398" s="1174" t="s">
        <v>961</v>
      </c>
      <c r="C1398" s="1176"/>
      <c r="D1398" s="973"/>
    </row>
    <row r="1399" spans="1:4" x14ac:dyDescent="0.2">
      <c r="A1399" s="973" t="s">
        <v>4800</v>
      </c>
      <c r="B1399" s="1174" t="s">
        <v>961</v>
      </c>
      <c r="C1399" s="1176"/>
      <c r="D1399" s="973"/>
    </row>
    <row r="1400" spans="1:4" x14ac:dyDescent="0.2">
      <c r="A1400" s="973" t="s">
        <v>4801</v>
      </c>
      <c r="B1400" s="1174" t="s">
        <v>961</v>
      </c>
      <c r="C1400" s="1176"/>
      <c r="D1400" s="973"/>
    </row>
    <row r="1401" spans="1:4" x14ac:dyDescent="0.2">
      <c r="A1401" s="973" t="s">
        <v>3344</v>
      </c>
      <c r="B1401" s="1174" t="s">
        <v>961</v>
      </c>
      <c r="C1401" s="1176"/>
      <c r="D1401" s="973"/>
    </row>
    <row r="1402" spans="1:4" x14ac:dyDescent="0.2">
      <c r="A1402" s="973" t="s">
        <v>3342</v>
      </c>
      <c r="B1402" s="1174" t="s">
        <v>3869</v>
      </c>
      <c r="C1402" s="1176">
        <v>104.19</v>
      </c>
      <c r="D1402" s="973">
        <v>6563.96</v>
      </c>
    </row>
    <row r="1403" spans="1:4" x14ac:dyDescent="0.2">
      <c r="A1403" s="973" t="s">
        <v>3338</v>
      </c>
      <c r="B1403" s="1174" t="s">
        <v>961</v>
      </c>
      <c r="C1403" s="1176"/>
      <c r="D1403" s="973"/>
    </row>
    <row r="1404" spans="1:4" x14ac:dyDescent="0.2">
      <c r="A1404" s="973" t="s">
        <v>3340</v>
      </c>
      <c r="B1404" s="1174" t="s">
        <v>3563</v>
      </c>
      <c r="C1404" s="1176">
        <v>125.19</v>
      </c>
      <c r="D1404" s="973">
        <v>125.19</v>
      </c>
    </row>
    <row r="1405" spans="1:4" x14ac:dyDescent="0.2">
      <c r="A1405" s="973" t="s">
        <v>4802</v>
      </c>
      <c r="B1405" s="1174" t="s">
        <v>961</v>
      </c>
      <c r="C1405" s="1176"/>
      <c r="D1405" s="973"/>
    </row>
    <row r="1406" spans="1:4" x14ac:dyDescent="0.2">
      <c r="A1406" s="973" t="s">
        <v>4803</v>
      </c>
      <c r="B1406" s="1174" t="s">
        <v>961</v>
      </c>
      <c r="C1406" s="1176"/>
      <c r="D1406" s="973"/>
    </row>
    <row r="1407" spans="1:4" x14ac:dyDescent="0.2">
      <c r="A1407" s="973" t="s">
        <v>4804</v>
      </c>
      <c r="B1407" s="1174" t="s">
        <v>961</v>
      </c>
      <c r="C1407" s="1176"/>
      <c r="D1407" s="973"/>
    </row>
    <row r="1408" spans="1:4" x14ac:dyDescent="0.2">
      <c r="A1408" s="973" t="s">
        <v>4805</v>
      </c>
      <c r="B1408" s="1174" t="s">
        <v>961</v>
      </c>
      <c r="C1408" s="1176"/>
      <c r="D1408" s="973"/>
    </row>
    <row r="1409" spans="1:4" x14ac:dyDescent="0.2">
      <c r="A1409" s="973" t="s">
        <v>4806</v>
      </c>
      <c r="B1409" s="1174" t="s">
        <v>961</v>
      </c>
      <c r="C1409" s="1176"/>
      <c r="D1409" s="973"/>
    </row>
    <row r="1410" spans="1:4" x14ac:dyDescent="0.2">
      <c r="A1410" s="973" t="s">
        <v>4807</v>
      </c>
      <c r="B1410" s="1174" t="s">
        <v>961</v>
      </c>
      <c r="C1410" s="1176"/>
      <c r="D1410" s="973"/>
    </row>
    <row r="1411" spans="1:4" x14ac:dyDescent="0.2">
      <c r="A1411" s="973" t="s">
        <v>701</v>
      </c>
      <c r="B1411" s="1174" t="s">
        <v>3685</v>
      </c>
      <c r="C1411" s="1176">
        <v>869.08</v>
      </c>
      <c r="D1411" s="973">
        <v>157303.63</v>
      </c>
    </row>
    <row r="1412" spans="1:4" x14ac:dyDescent="0.2">
      <c r="A1412" s="973" t="s">
        <v>774</v>
      </c>
      <c r="B1412" s="1174" t="s">
        <v>961</v>
      </c>
      <c r="C1412" s="1176"/>
      <c r="D1412" s="973"/>
    </row>
    <row r="1413" spans="1:4" x14ac:dyDescent="0.2">
      <c r="A1413" s="973" t="s">
        <v>777</v>
      </c>
      <c r="B1413" s="1174" t="s">
        <v>961</v>
      </c>
      <c r="C1413" s="1176"/>
      <c r="D1413" s="973"/>
    </row>
    <row r="1414" spans="1:4" x14ac:dyDescent="0.2">
      <c r="A1414" s="973" t="s">
        <v>780</v>
      </c>
      <c r="B1414" s="1174" t="s">
        <v>961</v>
      </c>
      <c r="C1414" s="1176"/>
      <c r="D1414" s="973"/>
    </row>
    <row r="1415" spans="1:4" x14ac:dyDescent="0.2">
      <c r="A1415" s="973" t="s">
        <v>785</v>
      </c>
      <c r="B1415" s="1174" t="s">
        <v>961</v>
      </c>
      <c r="C1415" s="1176"/>
      <c r="D1415" s="973"/>
    </row>
    <row r="1416" spans="1:4" x14ac:dyDescent="0.2">
      <c r="A1416" s="973" t="s">
        <v>786</v>
      </c>
      <c r="B1416" s="1174" t="s">
        <v>3573</v>
      </c>
      <c r="C1416" s="1176">
        <v>3368.24</v>
      </c>
      <c r="D1416" s="973">
        <v>13472.95</v>
      </c>
    </row>
    <row r="1417" spans="1:4" x14ac:dyDescent="0.2">
      <c r="A1417" s="973" t="s">
        <v>789</v>
      </c>
      <c r="B1417" s="1174" t="s">
        <v>3567</v>
      </c>
      <c r="C1417" s="1176">
        <v>8583.4</v>
      </c>
      <c r="D1417" s="973">
        <v>17166.8</v>
      </c>
    </row>
    <row r="1418" spans="1:4" x14ac:dyDescent="0.2">
      <c r="A1418" s="973" t="s">
        <v>792</v>
      </c>
      <c r="B1418" s="1174" t="s">
        <v>961</v>
      </c>
      <c r="C1418" s="1176"/>
      <c r="D1418" s="973"/>
    </row>
    <row r="1419" spans="1:4" x14ac:dyDescent="0.2">
      <c r="A1419" s="973" t="s">
        <v>782</v>
      </c>
      <c r="B1419" s="1174" t="s">
        <v>3592</v>
      </c>
      <c r="C1419" s="1176">
        <v>3085.29</v>
      </c>
      <c r="D1419" s="973">
        <v>15426.45</v>
      </c>
    </row>
    <row r="1420" spans="1:4" x14ac:dyDescent="0.2">
      <c r="A1420" s="973" t="s">
        <v>794</v>
      </c>
      <c r="B1420" s="1174" t="s">
        <v>961</v>
      </c>
      <c r="C1420" s="1176"/>
      <c r="D1420" s="973"/>
    </row>
    <row r="1421" spans="1:4" x14ac:dyDescent="0.2">
      <c r="A1421" s="973" t="s">
        <v>797</v>
      </c>
      <c r="B1421" s="1174" t="s">
        <v>961</v>
      </c>
      <c r="C1421" s="1176"/>
      <c r="D1421" s="973"/>
    </row>
    <row r="1422" spans="1:4" x14ac:dyDescent="0.2">
      <c r="A1422" s="973" t="s">
        <v>800</v>
      </c>
      <c r="B1422" s="1174" t="s">
        <v>961</v>
      </c>
      <c r="C1422" s="1176"/>
      <c r="D1422" s="973"/>
    </row>
    <row r="1423" spans="1:4" x14ac:dyDescent="0.2">
      <c r="A1423" s="973" t="s">
        <v>802</v>
      </c>
      <c r="B1423" s="1174" t="s">
        <v>961</v>
      </c>
      <c r="C1423" s="1176"/>
      <c r="D1423" s="973"/>
    </row>
    <row r="1424" spans="1:4" x14ac:dyDescent="0.2">
      <c r="A1424" s="973" t="s">
        <v>804</v>
      </c>
      <c r="B1424" s="1174" t="s">
        <v>961</v>
      </c>
      <c r="C1424" s="1176"/>
      <c r="D1424" s="973"/>
    </row>
    <row r="1425" spans="1:4" x14ac:dyDescent="0.2">
      <c r="A1425" s="973" t="s">
        <v>807</v>
      </c>
      <c r="B1425" s="1174" t="s">
        <v>961</v>
      </c>
      <c r="C1425" s="1176"/>
      <c r="D1425" s="973"/>
    </row>
    <row r="1426" spans="1:4" x14ac:dyDescent="0.2">
      <c r="A1426" s="973" t="s">
        <v>809</v>
      </c>
      <c r="B1426" s="1174" t="s">
        <v>961</v>
      </c>
      <c r="C1426" s="1176"/>
      <c r="D1426" s="973"/>
    </row>
    <row r="1427" spans="1:4" x14ac:dyDescent="0.2">
      <c r="A1427" s="973" t="s">
        <v>4808</v>
      </c>
      <c r="B1427" s="1174" t="s">
        <v>961</v>
      </c>
      <c r="C1427" s="1176"/>
      <c r="D1427" s="973"/>
    </row>
    <row r="1428" spans="1:4" x14ac:dyDescent="0.2">
      <c r="A1428" s="973" t="s">
        <v>831</v>
      </c>
      <c r="B1428" s="1174" t="s">
        <v>961</v>
      </c>
      <c r="C1428" s="1176"/>
      <c r="D1428" s="973"/>
    </row>
    <row r="1429" spans="1:4" x14ac:dyDescent="0.2">
      <c r="A1429" s="973" t="s">
        <v>833</v>
      </c>
      <c r="B1429" s="1174" t="s">
        <v>3567</v>
      </c>
      <c r="C1429" s="1176">
        <v>1310.6099999999999</v>
      </c>
      <c r="D1429" s="973">
        <v>2621.21</v>
      </c>
    </row>
    <row r="1430" spans="1:4" x14ac:dyDescent="0.2">
      <c r="A1430" s="973" t="s">
        <v>835</v>
      </c>
      <c r="B1430" s="1174" t="s">
        <v>961</v>
      </c>
      <c r="C1430" s="1176"/>
      <c r="D1430" s="973"/>
    </row>
    <row r="1431" spans="1:4" x14ac:dyDescent="0.2">
      <c r="A1431" s="973" t="s">
        <v>836</v>
      </c>
      <c r="B1431" s="1174" t="s">
        <v>3573</v>
      </c>
      <c r="C1431" s="1176">
        <v>1864.27</v>
      </c>
      <c r="D1431" s="973">
        <v>7457.07</v>
      </c>
    </row>
    <row r="1432" spans="1:4" x14ac:dyDescent="0.2">
      <c r="A1432" s="973" t="s">
        <v>838</v>
      </c>
      <c r="B1432" s="1174" t="s">
        <v>961</v>
      </c>
      <c r="C1432" s="1176"/>
      <c r="D1432" s="973"/>
    </row>
    <row r="1433" spans="1:4" x14ac:dyDescent="0.2">
      <c r="A1433" s="973" t="s">
        <v>840</v>
      </c>
      <c r="B1433" s="1174" t="s">
        <v>3803</v>
      </c>
      <c r="C1433" s="1176">
        <v>1832.78</v>
      </c>
      <c r="D1433" s="973">
        <v>10996.67</v>
      </c>
    </row>
    <row r="1434" spans="1:4" x14ac:dyDescent="0.2">
      <c r="A1434" s="973" t="s">
        <v>4809</v>
      </c>
      <c r="B1434" s="1174" t="s">
        <v>961</v>
      </c>
      <c r="C1434" s="1176"/>
      <c r="D1434" s="973"/>
    </row>
    <row r="1435" spans="1:4" x14ac:dyDescent="0.2">
      <c r="A1435" s="973" t="s">
        <v>4810</v>
      </c>
      <c r="B1435" s="1174" t="s">
        <v>961</v>
      </c>
      <c r="C1435" s="1176"/>
      <c r="D1435" s="973"/>
    </row>
    <row r="1436" spans="1:4" x14ac:dyDescent="0.2">
      <c r="A1436" s="973" t="s">
        <v>812</v>
      </c>
      <c r="B1436" s="1174" t="s">
        <v>3803</v>
      </c>
      <c r="C1436" s="1176">
        <v>2217.54</v>
      </c>
      <c r="D1436" s="973">
        <v>13305.22</v>
      </c>
    </row>
    <row r="1437" spans="1:4" x14ac:dyDescent="0.2">
      <c r="A1437" s="973" t="s">
        <v>829</v>
      </c>
      <c r="B1437" s="1174" t="s">
        <v>961</v>
      </c>
      <c r="C1437" s="1176"/>
      <c r="D1437" s="973"/>
    </row>
    <row r="1438" spans="1:4" x14ac:dyDescent="0.2">
      <c r="A1438" s="973" t="s">
        <v>843</v>
      </c>
      <c r="B1438" s="1174" t="s">
        <v>4070</v>
      </c>
      <c r="C1438" s="1176">
        <v>5345.66</v>
      </c>
      <c r="D1438" s="973">
        <v>96221.82</v>
      </c>
    </row>
    <row r="1439" spans="1:4" x14ac:dyDescent="0.2">
      <c r="A1439" s="973" t="s">
        <v>704</v>
      </c>
      <c r="B1439" s="1174" t="s">
        <v>961</v>
      </c>
      <c r="C1439" s="1176"/>
      <c r="D1439" s="973"/>
    </row>
    <row r="1440" spans="1:4" x14ac:dyDescent="0.2">
      <c r="A1440" s="973" t="s">
        <v>4811</v>
      </c>
      <c r="B1440" s="1174" t="s">
        <v>961</v>
      </c>
      <c r="C1440" s="1176"/>
      <c r="D1440" s="973"/>
    </row>
    <row r="1441" spans="1:4" x14ac:dyDescent="0.2">
      <c r="A1441" s="973" t="s">
        <v>714</v>
      </c>
      <c r="B1441" s="1174" t="s">
        <v>3803</v>
      </c>
      <c r="C1441" s="1176">
        <v>904.82</v>
      </c>
      <c r="D1441" s="973">
        <v>5428.92</v>
      </c>
    </row>
    <row r="1442" spans="1:4" x14ac:dyDescent="0.2">
      <c r="A1442" s="973" t="s">
        <v>720</v>
      </c>
      <c r="B1442" s="1174" t="s">
        <v>3567</v>
      </c>
      <c r="C1442" s="1176">
        <v>2916.08</v>
      </c>
      <c r="D1442" s="973">
        <v>5832.15</v>
      </c>
    </row>
    <row r="1443" spans="1:4" x14ac:dyDescent="0.2">
      <c r="A1443" s="973" t="s">
        <v>726</v>
      </c>
      <c r="B1443" s="1174" t="s">
        <v>961</v>
      </c>
      <c r="C1443" s="1176"/>
      <c r="D1443" s="973"/>
    </row>
    <row r="1444" spans="1:4" x14ac:dyDescent="0.2">
      <c r="A1444" s="973" t="s">
        <v>740</v>
      </c>
      <c r="B1444" s="1174" t="s">
        <v>961</v>
      </c>
      <c r="C1444" s="1176"/>
      <c r="D1444" s="973"/>
    </row>
    <row r="1445" spans="1:4" x14ac:dyDescent="0.2">
      <c r="A1445" s="973" t="s">
        <v>742</v>
      </c>
      <c r="B1445" s="1174" t="s">
        <v>3573</v>
      </c>
      <c r="C1445" s="1176">
        <v>2165</v>
      </c>
      <c r="D1445" s="973">
        <v>8660</v>
      </c>
    </row>
    <row r="1446" spans="1:4" x14ac:dyDescent="0.2">
      <c r="A1446" s="973" t="s">
        <v>751</v>
      </c>
      <c r="B1446" s="1174" t="s">
        <v>3567</v>
      </c>
      <c r="C1446" s="1176">
        <v>3542.48</v>
      </c>
      <c r="D1446" s="973">
        <v>7084.95</v>
      </c>
    </row>
    <row r="1447" spans="1:4" x14ac:dyDescent="0.2">
      <c r="A1447" s="973" t="s">
        <v>752</v>
      </c>
      <c r="B1447" s="1174" t="s">
        <v>961</v>
      </c>
      <c r="C1447" s="1176"/>
      <c r="D1447" s="973"/>
    </row>
    <row r="1448" spans="1:4" x14ac:dyDescent="0.2">
      <c r="A1448" s="973" t="s">
        <v>753</v>
      </c>
      <c r="B1448" s="1174" t="s">
        <v>961</v>
      </c>
      <c r="C1448" s="1176"/>
      <c r="D1448" s="973"/>
    </row>
    <row r="1449" spans="1:4" x14ac:dyDescent="0.2">
      <c r="A1449" s="973" t="s">
        <v>4812</v>
      </c>
      <c r="B1449" s="1174" t="s">
        <v>961</v>
      </c>
      <c r="C1449" s="1176"/>
      <c r="D1449" s="973"/>
    </row>
    <row r="1450" spans="1:4" x14ac:dyDescent="0.2">
      <c r="A1450" s="973" t="s">
        <v>4813</v>
      </c>
      <c r="B1450" s="1174" t="s">
        <v>961</v>
      </c>
      <c r="C1450" s="1176"/>
      <c r="D1450" s="973"/>
    </row>
    <row r="1451" spans="1:4" x14ac:dyDescent="0.2">
      <c r="A1451" s="973" t="s">
        <v>763</v>
      </c>
      <c r="B1451" s="1174" t="s">
        <v>3564</v>
      </c>
      <c r="C1451" s="1176">
        <v>7470.99</v>
      </c>
      <c r="D1451" s="973">
        <v>22412.97</v>
      </c>
    </row>
    <row r="1452" spans="1:4" x14ac:dyDescent="0.2">
      <c r="A1452" s="973" t="s">
        <v>771</v>
      </c>
      <c r="B1452" s="1174" t="s">
        <v>961</v>
      </c>
      <c r="C1452" s="1176"/>
      <c r="D1452" s="973"/>
    </row>
    <row r="1453" spans="1:4" x14ac:dyDescent="0.2">
      <c r="A1453" s="973" t="s">
        <v>767</v>
      </c>
      <c r="B1453" s="1174" t="s">
        <v>3567</v>
      </c>
      <c r="C1453" s="1176">
        <v>6795.01</v>
      </c>
      <c r="D1453" s="973">
        <v>13590.01</v>
      </c>
    </row>
    <row r="1454" spans="1:4" x14ac:dyDescent="0.2">
      <c r="A1454" s="973" t="s">
        <v>4814</v>
      </c>
      <c r="B1454" s="1174" t="s">
        <v>961</v>
      </c>
      <c r="C1454" s="1176"/>
      <c r="D1454" s="973"/>
    </row>
    <row r="1455" spans="1:4" x14ac:dyDescent="0.2">
      <c r="A1455" s="973" t="s">
        <v>4815</v>
      </c>
      <c r="B1455" s="1174" t="s">
        <v>961</v>
      </c>
      <c r="C1455" s="1176"/>
      <c r="D1455" s="973"/>
    </row>
    <row r="1456" spans="1:4" x14ac:dyDescent="0.2">
      <c r="A1456" s="973" t="s">
        <v>716</v>
      </c>
      <c r="B1456" s="1174" t="s">
        <v>3567</v>
      </c>
      <c r="C1456" s="1176">
        <v>952.6</v>
      </c>
      <c r="D1456" s="973">
        <v>1905.2</v>
      </c>
    </row>
    <row r="1457" spans="1:4" x14ac:dyDescent="0.2">
      <c r="A1457" s="973" t="s">
        <v>4816</v>
      </c>
      <c r="B1457" s="1174" t="s">
        <v>961</v>
      </c>
      <c r="C1457" s="1176"/>
      <c r="D1457" s="973"/>
    </row>
    <row r="1458" spans="1:4" x14ac:dyDescent="0.2">
      <c r="A1458" s="973" t="s">
        <v>733</v>
      </c>
      <c r="B1458" s="1174" t="s">
        <v>3567</v>
      </c>
      <c r="C1458" s="1176">
        <v>1732</v>
      </c>
      <c r="D1458" s="973">
        <v>3464</v>
      </c>
    </row>
    <row r="1459" spans="1:4" x14ac:dyDescent="0.2">
      <c r="A1459" s="973" t="s">
        <v>738</v>
      </c>
      <c r="B1459" s="1174" t="s">
        <v>3572</v>
      </c>
      <c r="C1459" s="1176">
        <v>3031</v>
      </c>
      <c r="D1459" s="973">
        <v>36372</v>
      </c>
    </row>
    <row r="1460" spans="1:4" x14ac:dyDescent="0.2">
      <c r="A1460" s="973" t="s">
        <v>746</v>
      </c>
      <c r="B1460" s="1174" t="s">
        <v>3567</v>
      </c>
      <c r="C1460" s="1176">
        <v>2424.8000000000002</v>
      </c>
      <c r="D1460" s="973">
        <v>4849.6000000000004</v>
      </c>
    </row>
    <row r="1461" spans="1:4" x14ac:dyDescent="0.2">
      <c r="A1461" s="973" t="s">
        <v>4817</v>
      </c>
      <c r="B1461" s="1174" t="s">
        <v>961</v>
      </c>
      <c r="C1461" s="1176"/>
      <c r="D1461" s="973"/>
    </row>
    <row r="1462" spans="1:4" x14ac:dyDescent="0.2">
      <c r="A1462" s="973" t="s">
        <v>749</v>
      </c>
      <c r="B1462" s="1174" t="s">
        <v>3803</v>
      </c>
      <c r="C1462" s="1176">
        <v>3890.43</v>
      </c>
      <c r="D1462" s="973">
        <v>23342.57</v>
      </c>
    </row>
    <row r="1463" spans="1:4" x14ac:dyDescent="0.2">
      <c r="A1463" s="973" t="s">
        <v>4818</v>
      </c>
      <c r="B1463" s="1174" t="s">
        <v>961</v>
      </c>
      <c r="C1463" s="1176"/>
      <c r="D1463" s="973"/>
    </row>
    <row r="1464" spans="1:4" x14ac:dyDescent="0.2">
      <c r="A1464" s="973" t="s">
        <v>4819</v>
      </c>
      <c r="B1464" s="1174" t="s">
        <v>961</v>
      </c>
      <c r="C1464" s="1176"/>
      <c r="D1464" s="973"/>
    </row>
    <row r="1465" spans="1:4" x14ac:dyDescent="0.2">
      <c r="A1465" s="973" t="s">
        <v>4820</v>
      </c>
      <c r="B1465" s="1174" t="s">
        <v>961</v>
      </c>
      <c r="C1465" s="1176"/>
      <c r="D1465" s="973"/>
    </row>
    <row r="1466" spans="1:4" x14ac:dyDescent="0.2">
      <c r="A1466" s="973" t="s">
        <v>755</v>
      </c>
      <c r="B1466" s="1174" t="s">
        <v>3621</v>
      </c>
      <c r="C1466" s="1176">
        <v>3645.2</v>
      </c>
      <c r="D1466" s="973">
        <v>32806.800000000003</v>
      </c>
    </row>
    <row r="1467" spans="1:4" x14ac:dyDescent="0.2">
      <c r="A1467" s="973" t="s">
        <v>4821</v>
      </c>
      <c r="B1467" s="1174" t="s">
        <v>961</v>
      </c>
      <c r="C1467" s="1176"/>
      <c r="D1467" s="973"/>
    </row>
    <row r="1468" spans="1:4" x14ac:dyDescent="0.2">
      <c r="A1468" s="973" t="s">
        <v>757</v>
      </c>
      <c r="B1468" s="1174" t="s">
        <v>3592</v>
      </c>
      <c r="C1468" s="1176">
        <v>3905.03</v>
      </c>
      <c r="D1468" s="973">
        <v>19525.13</v>
      </c>
    </row>
    <row r="1469" spans="1:4" x14ac:dyDescent="0.2">
      <c r="A1469" s="973" t="s">
        <v>4822</v>
      </c>
      <c r="B1469" s="1174" t="s">
        <v>961</v>
      </c>
      <c r="C1469" s="1176"/>
      <c r="D1469" s="973"/>
    </row>
    <row r="1470" spans="1:4" x14ac:dyDescent="0.2">
      <c r="A1470" s="973" t="s">
        <v>4823</v>
      </c>
      <c r="B1470" s="1174" t="s">
        <v>961</v>
      </c>
      <c r="C1470" s="1176"/>
      <c r="D1470" s="973"/>
    </row>
    <row r="1471" spans="1:4" x14ac:dyDescent="0.2">
      <c r="A1471" s="973" t="s">
        <v>760</v>
      </c>
      <c r="B1471" s="1174" t="s">
        <v>3563</v>
      </c>
      <c r="C1471" s="1176">
        <v>4243.3999999999996</v>
      </c>
      <c r="D1471" s="973">
        <v>4243.3999999999996</v>
      </c>
    </row>
    <row r="1472" spans="1:4" x14ac:dyDescent="0.2">
      <c r="A1472" s="973" t="s">
        <v>4824</v>
      </c>
      <c r="B1472" s="1174" t="s">
        <v>961</v>
      </c>
      <c r="C1472" s="1176"/>
      <c r="D1472" s="973"/>
    </row>
    <row r="1473" spans="1:4" x14ac:dyDescent="0.2">
      <c r="A1473" s="973" t="s">
        <v>765</v>
      </c>
      <c r="B1473" s="1174" t="s">
        <v>3592</v>
      </c>
      <c r="C1473" s="1176">
        <v>3153.84</v>
      </c>
      <c r="D1473" s="973">
        <v>15769.2</v>
      </c>
    </row>
    <row r="1474" spans="1:4" x14ac:dyDescent="0.2">
      <c r="A1474" s="973" t="s">
        <v>4825</v>
      </c>
      <c r="B1474" s="1174" t="s">
        <v>961</v>
      </c>
      <c r="C1474" s="1176"/>
      <c r="D1474" s="973"/>
    </row>
    <row r="1475" spans="1:4" x14ac:dyDescent="0.2">
      <c r="A1475" s="973" t="s">
        <v>4826</v>
      </c>
      <c r="B1475" s="1174" t="s">
        <v>961</v>
      </c>
      <c r="C1475" s="1176"/>
      <c r="D1475" s="973"/>
    </row>
    <row r="1476" spans="1:4" x14ac:dyDescent="0.2">
      <c r="A1476" s="973" t="s">
        <v>699</v>
      </c>
      <c r="B1476" s="1174" t="s">
        <v>3803</v>
      </c>
      <c r="C1476" s="1176">
        <v>1029.8599999999999</v>
      </c>
      <c r="D1476" s="973">
        <v>6179.18</v>
      </c>
    </row>
    <row r="1477" spans="1:4" x14ac:dyDescent="0.2">
      <c r="A1477" s="973" t="s">
        <v>708</v>
      </c>
      <c r="B1477" s="1174" t="s">
        <v>3572</v>
      </c>
      <c r="C1477" s="1176">
        <v>1034.1400000000001</v>
      </c>
      <c r="D1477" s="973">
        <v>12409.71</v>
      </c>
    </row>
    <row r="1478" spans="1:4" x14ac:dyDescent="0.2">
      <c r="A1478" s="973" t="s">
        <v>718</v>
      </c>
      <c r="B1478" s="1174" t="s">
        <v>4827</v>
      </c>
      <c r="C1478" s="1176">
        <v>1339.78</v>
      </c>
      <c r="D1478" s="973">
        <v>30814.880000000001</v>
      </c>
    </row>
    <row r="1479" spans="1:4" x14ac:dyDescent="0.2">
      <c r="A1479" s="973" t="s">
        <v>721</v>
      </c>
      <c r="B1479" s="1174" t="s">
        <v>961</v>
      </c>
      <c r="C1479" s="1176"/>
      <c r="D1479" s="973"/>
    </row>
    <row r="1480" spans="1:4" x14ac:dyDescent="0.2">
      <c r="A1480" s="973" t="s">
        <v>724</v>
      </c>
      <c r="B1480" s="1174" t="s">
        <v>3564</v>
      </c>
      <c r="C1480" s="1176">
        <v>1299</v>
      </c>
      <c r="D1480" s="973">
        <v>3897</v>
      </c>
    </row>
    <row r="1481" spans="1:4" x14ac:dyDescent="0.2">
      <c r="A1481" s="973" t="s">
        <v>728</v>
      </c>
      <c r="B1481" s="1174" t="s">
        <v>961</v>
      </c>
      <c r="C1481" s="1176"/>
      <c r="D1481" s="973"/>
    </row>
    <row r="1482" spans="1:4" x14ac:dyDescent="0.2">
      <c r="A1482" s="973" t="s">
        <v>731</v>
      </c>
      <c r="B1482" s="1174" t="s">
        <v>961</v>
      </c>
      <c r="C1482" s="1176"/>
      <c r="D1482" s="973"/>
    </row>
    <row r="1483" spans="1:4" x14ac:dyDescent="0.2">
      <c r="A1483" s="973" t="s">
        <v>4828</v>
      </c>
      <c r="B1483" s="1174" t="s">
        <v>961</v>
      </c>
      <c r="C1483" s="1176"/>
      <c r="D1483" s="973"/>
    </row>
    <row r="1484" spans="1:4" x14ac:dyDescent="0.2">
      <c r="A1484" s="973" t="s">
        <v>735</v>
      </c>
      <c r="B1484" s="1174" t="s">
        <v>3657</v>
      </c>
      <c r="C1484" s="1176">
        <v>3089.51</v>
      </c>
      <c r="D1484" s="973">
        <v>24716.06</v>
      </c>
    </row>
    <row r="1485" spans="1:4" x14ac:dyDescent="0.2">
      <c r="A1485" s="973" t="s">
        <v>4829</v>
      </c>
      <c r="B1485" s="1174" t="s">
        <v>961</v>
      </c>
      <c r="C1485" s="1176"/>
      <c r="D1485" s="973"/>
    </row>
    <row r="1486" spans="1:4" x14ac:dyDescent="0.2">
      <c r="A1486" s="973" t="s">
        <v>711</v>
      </c>
      <c r="B1486" s="1174" t="s">
        <v>3564</v>
      </c>
      <c r="C1486" s="1176">
        <v>1043.72</v>
      </c>
      <c r="D1486" s="973">
        <v>3131.17</v>
      </c>
    </row>
    <row r="1487" spans="1:4" x14ac:dyDescent="0.2">
      <c r="A1487" s="973" t="s">
        <v>4830</v>
      </c>
      <c r="B1487" s="1174" t="s">
        <v>961</v>
      </c>
      <c r="C1487" s="1176"/>
      <c r="D1487" s="973"/>
    </row>
    <row r="1488" spans="1:4" x14ac:dyDescent="0.2">
      <c r="A1488" s="973" t="s">
        <v>4831</v>
      </c>
      <c r="B1488" s="1174" t="s">
        <v>961</v>
      </c>
      <c r="C1488" s="1176"/>
      <c r="D1488" s="973"/>
    </row>
    <row r="1489" spans="1:4" x14ac:dyDescent="0.2">
      <c r="A1489" s="973" t="s">
        <v>4832</v>
      </c>
      <c r="B1489" s="1174" t="s">
        <v>961</v>
      </c>
      <c r="C1489" s="1176"/>
      <c r="D1489" s="973"/>
    </row>
    <row r="1490" spans="1:4" x14ac:dyDescent="0.2">
      <c r="A1490" s="973" t="s">
        <v>815</v>
      </c>
      <c r="B1490" s="1174" t="s">
        <v>3563</v>
      </c>
      <c r="C1490" s="1176">
        <v>1323.13</v>
      </c>
      <c r="D1490" s="973">
        <v>1323.13</v>
      </c>
    </row>
    <row r="1491" spans="1:4" x14ac:dyDescent="0.2">
      <c r="A1491" s="973" t="s">
        <v>817</v>
      </c>
      <c r="B1491" s="1174" t="s">
        <v>3567</v>
      </c>
      <c r="C1491" s="1176">
        <v>1645.4</v>
      </c>
      <c r="D1491" s="973">
        <v>3290.8</v>
      </c>
    </row>
    <row r="1492" spans="1:4" x14ac:dyDescent="0.2">
      <c r="A1492" s="973" t="s">
        <v>819</v>
      </c>
      <c r="B1492" s="1174" t="s">
        <v>961</v>
      </c>
      <c r="C1492" s="1176"/>
      <c r="D1492" s="973"/>
    </row>
    <row r="1493" spans="1:4" x14ac:dyDescent="0.2">
      <c r="A1493" s="973" t="s">
        <v>823</v>
      </c>
      <c r="B1493" s="1174" t="s">
        <v>961</v>
      </c>
      <c r="C1493" s="1176"/>
      <c r="D1493" s="973"/>
    </row>
    <row r="1494" spans="1:4" x14ac:dyDescent="0.2">
      <c r="A1494" s="973" t="s">
        <v>827</v>
      </c>
      <c r="B1494" s="1174" t="s">
        <v>3567</v>
      </c>
      <c r="C1494" s="1176">
        <v>4748.88</v>
      </c>
      <c r="D1494" s="973">
        <v>9497.75</v>
      </c>
    </row>
    <row r="1495" spans="1:4" x14ac:dyDescent="0.2">
      <c r="A1495" s="973" t="s">
        <v>4833</v>
      </c>
      <c r="B1495" s="1174" t="s">
        <v>961</v>
      </c>
      <c r="C1495" s="1176"/>
      <c r="D1495" s="973"/>
    </row>
    <row r="1496" spans="1:4" x14ac:dyDescent="0.2">
      <c r="A1496" s="973" t="s">
        <v>821</v>
      </c>
      <c r="B1496" s="1174" t="s">
        <v>961</v>
      </c>
      <c r="C1496" s="1176"/>
      <c r="D1496" s="973"/>
    </row>
    <row r="1497" spans="1:4" x14ac:dyDescent="0.2">
      <c r="A1497" s="973" t="s">
        <v>825</v>
      </c>
      <c r="B1497" s="1174" t="s">
        <v>3687</v>
      </c>
      <c r="C1497" s="1176">
        <v>1502.64</v>
      </c>
      <c r="D1497" s="973">
        <v>10518.45</v>
      </c>
    </row>
    <row r="1498" spans="1:4" x14ac:dyDescent="0.2">
      <c r="A1498" s="973" t="s">
        <v>3298</v>
      </c>
      <c r="B1498" s="1175" t="s">
        <v>4834</v>
      </c>
      <c r="C1498" s="1176">
        <v>60.16</v>
      </c>
      <c r="D1498" s="973">
        <v>-962.54</v>
      </c>
    </row>
    <row r="1499" spans="1:4" x14ac:dyDescent="0.2">
      <c r="A1499" s="973" t="s">
        <v>4835</v>
      </c>
      <c r="B1499" s="1174" t="s">
        <v>961</v>
      </c>
      <c r="C1499" s="1176"/>
      <c r="D1499" s="973"/>
    </row>
    <row r="1500" spans="1:4" x14ac:dyDescent="0.2">
      <c r="A1500" s="973" t="s">
        <v>4836</v>
      </c>
      <c r="B1500" s="1174" t="s">
        <v>961</v>
      </c>
      <c r="C1500" s="1176"/>
      <c r="D1500" s="973"/>
    </row>
    <row r="1501" spans="1:4" x14ac:dyDescent="0.2">
      <c r="A1501" s="973" t="s">
        <v>4837</v>
      </c>
      <c r="B1501" s="1174" t="s">
        <v>961</v>
      </c>
      <c r="C1501" s="1176"/>
      <c r="D1501" s="973"/>
    </row>
    <row r="1502" spans="1:4" x14ac:dyDescent="0.2">
      <c r="A1502" s="973" t="s">
        <v>4838</v>
      </c>
      <c r="B1502" s="1174" t="s">
        <v>961</v>
      </c>
      <c r="C1502" s="1176"/>
      <c r="D1502" s="973"/>
    </row>
    <row r="1503" spans="1:4" x14ac:dyDescent="0.2">
      <c r="A1503" s="973" t="s">
        <v>884</v>
      </c>
      <c r="B1503" s="1174" t="s">
        <v>3600</v>
      </c>
      <c r="C1503" s="1176">
        <v>37.549999999999997</v>
      </c>
      <c r="D1503" s="973">
        <v>563.25</v>
      </c>
    </row>
    <row r="1504" spans="1:4" x14ac:dyDescent="0.2">
      <c r="A1504" s="973" t="s">
        <v>886</v>
      </c>
      <c r="B1504" s="1174" t="s">
        <v>3563</v>
      </c>
      <c r="C1504" s="1176">
        <v>30.87</v>
      </c>
      <c r="D1504" s="973">
        <v>30.87</v>
      </c>
    </row>
    <row r="1505" spans="1:4" x14ac:dyDescent="0.2">
      <c r="A1505" s="973" t="s">
        <v>4839</v>
      </c>
      <c r="B1505" s="1174" t="s">
        <v>961</v>
      </c>
      <c r="C1505" s="1176"/>
      <c r="D1505" s="973"/>
    </row>
    <row r="1506" spans="1:4" x14ac:dyDescent="0.2">
      <c r="A1506" s="973" t="s">
        <v>4840</v>
      </c>
      <c r="B1506" s="1174" t="s">
        <v>4841</v>
      </c>
      <c r="C1506" s="1176">
        <v>12.08</v>
      </c>
      <c r="D1506" s="973">
        <v>917.74</v>
      </c>
    </row>
    <row r="1507" spans="1:4" x14ac:dyDescent="0.2">
      <c r="A1507" s="973" t="s">
        <v>4842</v>
      </c>
      <c r="B1507" s="1174" t="s">
        <v>4843</v>
      </c>
      <c r="C1507" s="1176">
        <v>9.4499999999999993</v>
      </c>
      <c r="D1507" s="973">
        <v>2409.7399999999998</v>
      </c>
    </row>
    <row r="1508" spans="1:4" x14ac:dyDescent="0.2">
      <c r="A1508" s="973" t="s">
        <v>4844</v>
      </c>
      <c r="B1508" s="1174" t="s">
        <v>4845</v>
      </c>
      <c r="C1508" s="1176">
        <v>12.38</v>
      </c>
      <c r="D1508" s="973">
        <v>1225.17</v>
      </c>
    </row>
    <row r="1509" spans="1:4" x14ac:dyDescent="0.2">
      <c r="A1509" s="973" t="s">
        <v>893</v>
      </c>
      <c r="B1509" s="1174" t="s">
        <v>3573</v>
      </c>
      <c r="C1509" s="1176">
        <v>74.430000000000007</v>
      </c>
      <c r="D1509" s="973">
        <v>297.7</v>
      </c>
    </row>
    <row r="1510" spans="1:4" x14ac:dyDescent="0.2">
      <c r="A1510" s="973" t="s">
        <v>4846</v>
      </c>
      <c r="B1510" s="1174" t="s">
        <v>4847</v>
      </c>
      <c r="C1510" s="1176">
        <v>16.93</v>
      </c>
      <c r="D1510" s="973">
        <v>829.37</v>
      </c>
    </row>
    <row r="1511" spans="1:4" x14ac:dyDescent="0.2">
      <c r="A1511" s="973" t="s">
        <v>888</v>
      </c>
      <c r="B1511" s="1174" t="s">
        <v>3604</v>
      </c>
      <c r="C1511" s="1176">
        <v>30.96</v>
      </c>
      <c r="D1511" s="973">
        <v>495.4</v>
      </c>
    </row>
    <row r="1512" spans="1:4" x14ac:dyDescent="0.2">
      <c r="A1512" s="973" t="s">
        <v>4848</v>
      </c>
      <c r="B1512" s="1174" t="s">
        <v>3793</v>
      </c>
      <c r="C1512" s="1176">
        <v>27.38</v>
      </c>
      <c r="D1512" s="973">
        <v>1697.54</v>
      </c>
    </row>
    <row r="1513" spans="1:4" x14ac:dyDescent="0.2">
      <c r="A1513" s="973" t="s">
        <v>4849</v>
      </c>
      <c r="B1513" s="1174" t="s">
        <v>4850</v>
      </c>
      <c r="C1513" s="1176">
        <v>23.42</v>
      </c>
      <c r="D1513" s="973">
        <v>1662.65</v>
      </c>
    </row>
    <row r="1514" spans="1:4" x14ac:dyDescent="0.2">
      <c r="A1514" s="973" t="s">
        <v>4851</v>
      </c>
      <c r="B1514" s="1174" t="s">
        <v>3579</v>
      </c>
      <c r="C1514" s="1176">
        <v>23.87</v>
      </c>
      <c r="D1514" s="973">
        <v>906.87</v>
      </c>
    </row>
    <row r="1515" spans="1:4" x14ac:dyDescent="0.2">
      <c r="A1515" s="973" t="s">
        <v>4852</v>
      </c>
      <c r="B1515" s="1174" t="s">
        <v>4039</v>
      </c>
      <c r="C1515" s="1176">
        <v>22.42</v>
      </c>
      <c r="D1515" s="973">
        <v>1188.3599999999999</v>
      </c>
    </row>
    <row r="1516" spans="1:4" x14ac:dyDescent="0.2">
      <c r="A1516" s="973" t="s">
        <v>4853</v>
      </c>
      <c r="B1516" s="1174" t="s">
        <v>3805</v>
      </c>
      <c r="C1516" s="1176">
        <v>32.51</v>
      </c>
      <c r="D1516" s="973">
        <v>4649.0600000000004</v>
      </c>
    </row>
    <row r="1517" spans="1:4" x14ac:dyDescent="0.2">
      <c r="A1517" s="973" t="s">
        <v>4854</v>
      </c>
      <c r="B1517" s="1174" t="s">
        <v>3687</v>
      </c>
      <c r="C1517" s="1176">
        <v>28.59</v>
      </c>
      <c r="D1517" s="973">
        <v>200.11</v>
      </c>
    </row>
    <row r="1518" spans="1:4" x14ac:dyDescent="0.2">
      <c r="A1518" s="973" t="s">
        <v>4855</v>
      </c>
      <c r="B1518" s="1174" t="s">
        <v>961</v>
      </c>
      <c r="C1518" s="1176"/>
      <c r="D1518" s="973"/>
    </row>
    <row r="1519" spans="1:4" x14ac:dyDescent="0.2">
      <c r="A1519" s="973" t="s">
        <v>4856</v>
      </c>
      <c r="B1519" s="1174" t="s">
        <v>4070</v>
      </c>
      <c r="C1519" s="1176">
        <v>25.3</v>
      </c>
      <c r="D1519" s="973">
        <v>455.37</v>
      </c>
    </row>
    <row r="1520" spans="1:4" x14ac:dyDescent="0.2">
      <c r="A1520" s="973" t="s">
        <v>4857</v>
      </c>
      <c r="B1520" s="1174" t="s">
        <v>3605</v>
      </c>
      <c r="C1520" s="1176">
        <v>8</v>
      </c>
      <c r="D1520" s="973">
        <v>688</v>
      </c>
    </row>
    <row r="1521" spans="1:4" x14ac:dyDescent="0.2">
      <c r="A1521" s="973" t="s">
        <v>4858</v>
      </c>
      <c r="B1521" s="1174" t="s">
        <v>961</v>
      </c>
      <c r="C1521" s="1176"/>
      <c r="D1521" s="973"/>
    </row>
    <row r="1522" spans="1:4" x14ac:dyDescent="0.2">
      <c r="A1522" s="973" t="s">
        <v>4859</v>
      </c>
      <c r="B1522" s="1174" t="s">
        <v>4055</v>
      </c>
      <c r="C1522" s="1176">
        <v>69.75</v>
      </c>
      <c r="D1522" s="973">
        <v>1395</v>
      </c>
    </row>
    <row r="1523" spans="1:4" x14ac:dyDescent="0.2">
      <c r="A1523" s="973" t="s">
        <v>4860</v>
      </c>
      <c r="B1523" s="1174" t="s">
        <v>3592</v>
      </c>
      <c r="C1523" s="1176">
        <v>34.880000000000003</v>
      </c>
      <c r="D1523" s="973">
        <v>174.4</v>
      </c>
    </row>
    <row r="1524" spans="1:4" x14ac:dyDescent="0.2">
      <c r="A1524" s="973" t="s">
        <v>4861</v>
      </c>
      <c r="B1524" s="1174" t="s">
        <v>3952</v>
      </c>
      <c r="C1524" s="1176">
        <v>27.23</v>
      </c>
      <c r="D1524" s="973">
        <v>789.8</v>
      </c>
    </row>
    <row r="1525" spans="1:4" x14ac:dyDescent="0.2">
      <c r="A1525" s="973" t="s">
        <v>4862</v>
      </c>
      <c r="B1525" s="1174" t="s">
        <v>3803</v>
      </c>
      <c r="C1525" s="1176">
        <v>38.700000000000003</v>
      </c>
      <c r="D1525" s="973">
        <v>232.19</v>
      </c>
    </row>
    <row r="1526" spans="1:4" x14ac:dyDescent="0.2">
      <c r="A1526" s="973" t="s">
        <v>4863</v>
      </c>
      <c r="B1526" s="1174" t="s">
        <v>961</v>
      </c>
      <c r="C1526" s="1176"/>
      <c r="D1526" s="973"/>
    </row>
    <row r="1527" spans="1:4" x14ac:dyDescent="0.2">
      <c r="A1527" s="973" t="s">
        <v>4864</v>
      </c>
      <c r="B1527" s="1174" t="s">
        <v>961</v>
      </c>
      <c r="C1527" s="1176"/>
      <c r="D1527" s="973"/>
    </row>
    <row r="1528" spans="1:4" x14ac:dyDescent="0.2">
      <c r="A1528" s="973" t="s">
        <v>4865</v>
      </c>
      <c r="B1528" s="1174" t="s">
        <v>3613</v>
      </c>
      <c r="C1528" s="1176">
        <v>65</v>
      </c>
      <c r="D1528" s="973">
        <v>3055</v>
      </c>
    </row>
    <row r="1529" spans="1:4" x14ac:dyDescent="0.2">
      <c r="A1529" s="973" t="s">
        <v>4866</v>
      </c>
      <c r="B1529" s="1174" t="s">
        <v>3605</v>
      </c>
      <c r="C1529" s="1176">
        <v>33.03</v>
      </c>
      <c r="D1529" s="973">
        <v>2840.56</v>
      </c>
    </row>
    <row r="1530" spans="1:4" x14ac:dyDescent="0.2">
      <c r="A1530" s="973" t="s">
        <v>4867</v>
      </c>
      <c r="B1530" s="1174" t="s">
        <v>4868</v>
      </c>
      <c r="C1530" s="1176">
        <v>12.92</v>
      </c>
      <c r="D1530" s="973">
        <v>2131.25</v>
      </c>
    </row>
    <row r="1531" spans="1:4" x14ac:dyDescent="0.2">
      <c r="A1531" s="973" t="s">
        <v>4869</v>
      </c>
      <c r="B1531" s="1174" t="s">
        <v>961</v>
      </c>
      <c r="C1531" s="1176"/>
      <c r="D1531" s="973"/>
    </row>
    <row r="1532" spans="1:4" x14ac:dyDescent="0.2">
      <c r="A1532" s="973" t="s">
        <v>4870</v>
      </c>
      <c r="B1532" s="1174" t="s">
        <v>961</v>
      </c>
      <c r="C1532" s="1176"/>
      <c r="D1532" s="973"/>
    </row>
    <row r="1533" spans="1:4" x14ac:dyDescent="0.2">
      <c r="A1533" s="973" t="s">
        <v>4871</v>
      </c>
      <c r="B1533" s="1174" t="s">
        <v>4602</v>
      </c>
      <c r="C1533" s="1176">
        <v>14.8</v>
      </c>
      <c r="D1533" s="973">
        <v>414.39</v>
      </c>
    </row>
    <row r="1534" spans="1:4" x14ac:dyDescent="0.2">
      <c r="A1534" s="973" t="s">
        <v>4872</v>
      </c>
      <c r="B1534" s="1174" t="s">
        <v>4873</v>
      </c>
      <c r="C1534" s="1176">
        <v>30.93</v>
      </c>
      <c r="D1534" s="973">
        <v>1577.49</v>
      </c>
    </row>
    <row r="1535" spans="1:4" x14ac:dyDescent="0.2">
      <c r="A1535" s="973" t="s">
        <v>4874</v>
      </c>
      <c r="B1535" s="1174" t="s">
        <v>961</v>
      </c>
      <c r="C1535" s="1176"/>
      <c r="D1535" s="973"/>
    </row>
    <row r="1536" spans="1:4" x14ac:dyDescent="0.2">
      <c r="A1536" s="973" t="s">
        <v>4875</v>
      </c>
      <c r="B1536" s="1174" t="s">
        <v>4044</v>
      </c>
      <c r="C1536" s="1176">
        <v>67.28</v>
      </c>
      <c r="D1536" s="973">
        <v>1682</v>
      </c>
    </row>
    <row r="1537" spans="1:4" x14ac:dyDescent="0.2">
      <c r="A1537" s="973" t="s">
        <v>4876</v>
      </c>
      <c r="B1537" s="1174" t="s">
        <v>3615</v>
      </c>
      <c r="C1537" s="1176">
        <v>139.5</v>
      </c>
      <c r="D1537" s="973">
        <v>1953</v>
      </c>
    </row>
    <row r="1538" spans="1:4" x14ac:dyDescent="0.2">
      <c r="A1538" s="973" t="s">
        <v>4877</v>
      </c>
      <c r="B1538" s="1174" t="s">
        <v>3657</v>
      </c>
      <c r="C1538" s="1176">
        <v>139.5</v>
      </c>
      <c r="D1538" s="973">
        <v>1116</v>
      </c>
    </row>
    <row r="1539" spans="1:4" x14ac:dyDescent="0.2">
      <c r="A1539" s="973" t="s">
        <v>4878</v>
      </c>
      <c r="B1539" s="1174" t="s">
        <v>4044</v>
      </c>
      <c r="C1539" s="1176">
        <v>69.75</v>
      </c>
      <c r="D1539" s="973">
        <v>1743.75</v>
      </c>
    </row>
    <row r="1540" spans="1:4" x14ac:dyDescent="0.2">
      <c r="A1540" s="973" t="s">
        <v>4879</v>
      </c>
      <c r="B1540" s="1174" t="s">
        <v>4880</v>
      </c>
      <c r="C1540" s="1176">
        <v>36.979999999999997</v>
      </c>
      <c r="D1540" s="973">
        <v>4511.6499999999996</v>
      </c>
    </row>
    <row r="1541" spans="1:4" x14ac:dyDescent="0.2">
      <c r="A1541" s="973" t="s">
        <v>4881</v>
      </c>
      <c r="B1541" s="1174" t="s">
        <v>4882</v>
      </c>
      <c r="C1541" s="1176">
        <v>39.14</v>
      </c>
      <c r="D1541" s="973">
        <v>3718.6</v>
      </c>
    </row>
    <row r="1542" spans="1:4" x14ac:dyDescent="0.2">
      <c r="A1542" s="973" t="s">
        <v>2299</v>
      </c>
      <c r="B1542" s="1174" t="s">
        <v>3563</v>
      </c>
      <c r="C1542" s="1176">
        <v>280</v>
      </c>
      <c r="D1542" s="973">
        <v>280</v>
      </c>
    </row>
    <row r="1543" spans="1:4" x14ac:dyDescent="0.2">
      <c r="A1543" s="973" t="s">
        <v>4883</v>
      </c>
      <c r="B1543" s="1174" t="s">
        <v>961</v>
      </c>
      <c r="C1543" s="1176"/>
      <c r="D1543" s="973"/>
    </row>
    <row r="1544" spans="1:4" x14ac:dyDescent="0.2">
      <c r="A1544" s="973" t="s">
        <v>4884</v>
      </c>
      <c r="B1544" s="1174" t="s">
        <v>961</v>
      </c>
      <c r="C1544" s="1176"/>
      <c r="D1544" s="973"/>
    </row>
    <row r="1545" spans="1:4" x14ac:dyDescent="0.2">
      <c r="A1545" s="973" t="s">
        <v>4885</v>
      </c>
      <c r="B1545" s="1174" t="s">
        <v>961</v>
      </c>
      <c r="C1545" s="1176"/>
      <c r="D1545" s="973"/>
    </row>
    <row r="1546" spans="1:4" x14ac:dyDescent="0.2">
      <c r="A1546" s="973" t="s">
        <v>4886</v>
      </c>
      <c r="B1546" s="1174" t="s">
        <v>961</v>
      </c>
      <c r="C1546" s="1176"/>
      <c r="D1546" s="973"/>
    </row>
    <row r="1547" spans="1:4" x14ac:dyDescent="0.2">
      <c r="A1547" s="973" t="s">
        <v>4887</v>
      </c>
      <c r="B1547" s="1174" t="s">
        <v>3629</v>
      </c>
      <c r="C1547" s="1176">
        <v>310.77</v>
      </c>
      <c r="D1547" s="973">
        <v>12120.05</v>
      </c>
    </row>
    <row r="1548" spans="1:4" x14ac:dyDescent="0.2">
      <c r="A1548" s="973" t="s">
        <v>4888</v>
      </c>
      <c r="B1548" s="1174" t="s">
        <v>961</v>
      </c>
      <c r="C1548" s="1176"/>
      <c r="D1548" s="973"/>
    </row>
    <row r="1549" spans="1:4" x14ac:dyDescent="0.2">
      <c r="A1549" s="973" t="s">
        <v>4889</v>
      </c>
      <c r="B1549" s="1174" t="s">
        <v>961</v>
      </c>
      <c r="C1549" s="1176"/>
      <c r="D1549" s="973"/>
    </row>
    <row r="1550" spans="1:4" x14ac:dyDescent="0.2">
      <c r="A1550" s="973" t="s">
        <v>4890</v>
      </c>
      <c r="B1550" s="1174" t="s">
        <v>961</v>
      </c>
      <c r="C1550" s="1176"/>
      <c r="D1550" s="973"/>
    </row>
    <row r="1551" spans="1:4" x14ac:dyDescent="0.2">
      <c r="A1551" s="973" t="s">
        <v>4891</v>
      </c>
      <c r="B1551" s="1174" t="s">
        <v>961</v>
      </c>
      <c r="C1551" s="1176"/>
      <c r="D1551" s="973"/>
    </row>
    <row r="1552" spans="1:4" x14ac:dyDescent="0.2">
      <c r="A1552" s="973" t="s">
        <v>2285</v>
      </c>
      <c r="B1552" s="1174" t="s">
        <v>4892</v>
      </c>
      <c r="C1552" s="1176">
        <v>386.92</v>
      </c>
      <c r="D1552" s="973">
        <v>45269.48</v>
      </c>
    </row>
    <row r="1553" spans="1:4" x14ac:dyDescent="0.2">
      <c r="A1553" s="973" t="s">
        <v>2309</v>
      </c>
      <c r="B1553" s="1174" t="s">
        <v>961</v>
      </c>
      <c r="C1553" s="1176"/>
      <c r="D1553" s="973"/>
    </row>
    <row r="1554" spans="1:4" x14ac:dyDescent="0.2">
      <c r="A1554" s="973" t="s">
        <v>4893</v>
      </c>
      <c r="B1554" s="1174" t="s">
        <v>3600</v>
      </c>
      <c r="C1554" s="1176">
        <v>185.64</v>
      </c>
      <c r="D1554" s="973">
        <v>2784.6</v>
      </c>
    </row>
    <row r="1555" spans="1:4" x14ac:dyDescent="0.2">
      <c r="A1555" s="973" t="s">
        <v>4894</v>
      </c>
      <c r="B1555" s="1174" t="s">
        <v>961</v>
      </c>
      <c r="C1555" s="1176"/>
      <c r="D1555" s="973"/>
    </row>
    <row r="1556" spans="1:4" x14ac:dyDescent="0.2">
      <c r="A1556" s="973" t="s">
        <v>4895</v>
      </c>
      <c r="B1556" s="1174" t="s">
        <v>4880</v>
      </c>
      <c r="C1556" s="1176">
        <v>33.65</v>
      </c>
      <c r="D1556" s="973">
        <v>4105.68</v>
      </c>
    </row>
    <row r="1557" spans="1:4" x14ac:dyDescent="0.2">
      <c r="A1557" s="973" t="s">
        <v>4896</v>
      </c>
      <c r="B1557" s="1174" t="s">
        <v>3592</v>
      </c>
      <c r="C1557" s="1176">
        <v>757.5</v>
      </c>
      <c r="D1557" s="973">
        <v>3787.5</v>
      </c>
    </row>
    <row r="1558" spans="1:4" x14ac:dyDescent="0.2">
      <c r="A1558" s="973" t="s">
        <v>2282</v>
      </c>
      <c r="B1558" s="1174" t="s">
        <v>4897</v>
      </c>
      <c r="C1558" s="1176">
        <v>645.92999999999995</v>
      </c>
      <c r="D1558" s="973">
        <v>39401.69</v>
      </c>
    </row>
    <row r="1559" spans="1:4" x14ac:dyDescent="0.2">
      <c r="A1559" s="973" t="s">
        <v>4898</v>
      </c>
      <c r="B1559" s="1174" t="s">
        <v>4899</v>
      </c>
      <c r="C1559" s="1176">
        <v>811.49</v>
      </c>
      <c r="D1559" s="973">
        <v>208552.82</v>
      </c>
    </row>
    <row r="1560" spans="1:4" x14ac:dyDescent="0.2">
      <c r="A1560" s="973" t="s">
        <v>4900</v>
      </c>
      <c r="B1560" s="1174" t="s">
        <v>961</v>
      </c>
      <c r="C1560" s="1176"/>
      <c r="D1560" s="973"/>
    </row>
    <row r="1561" spans="1:4" x14ac:dyDescent="0.2">
      <c r="A1561" s="973" t="s">
        <v>2255</v>
      </c>
      <c r="B1561" s="1174" t="s">
        <v>4901</v>
      </c>
      <c r="C1561" s="1176">
        <v>31.77</v>
      </c>
      <c r="D1561" s="973">
        <v>325432.83</v>
      </c>
    </row>
    <row r="1562" spans="1:4" x14ac:dyDescent="0.2">
      <c r="A1562" s="973" t="s">
        <v>4902</v>
      </c>
      <c r="B1562" s="1174" t="s">
        <v>961</v>
      </c>
      <c r="C1562" s="1176"/>
      <c r="D1562" s="973"/>
    </row>
    <row r="1563" spans="1:4" x14ac:dyDescent="0.2">
      <c r="A1563" s="973" t="s">
        <v>2258</v>
      </c>
      <c r="B1563" s="1174" t="s">
        <v>4903</v>
      </c>
      <c r="C1563" s="1176">
        <v>27.85</v>
      </c>
      <c r="D1563" s="973">
        <v>172938.19</v>
      </c>
    </row>
    <row r="1564" spans="1:4" x14ac:dyDescent="0.2">
      <c r="A1564" s="973" t="s">
        <v>2267</v>
      </c>
      <c r="B1564" s="1174" t="s">
        <v>3927</v>
      </c>
      <c r="C1564" s="1176">
        <v>62.83</v>
      </c>
      <c r="D1564" s="973">
        <v>11937.79</v>
      </c>
    </row>
    <row r="1565" spans="1:4" x14ac:dyDescent="0.2">
      <c r="A1565" s="973" t="s">
        <v>4904</v>
      </c>
      <c r="B1565" s="1174" t="s">
        <v>961</v>
      </c>
      <c r="C1565" s="1176"/>
      <c r="D1565" s="973"/>
    </row>
    <row r="1566" spans="1:4" x14ac:dyDescent="0.2">
      <c r="A1566" s="973" t="s">
        <v>4905</v>
      </c>
      <c r="B1566" s="1174" t="s">
        <v>961</v>
      </c>
      <c r="C1566" s="1176"/>
      <c r="D1566" s="973"/>
    </row>
    <row r="1567" spans="1:4" x14ac:dyDescent="0.2">
      <c r="A1567" s="973" t="s">
        <v>2268</v>
      </c>
      <c r="B1567" s="1174" t="s">
        <v>4906</v>
      </c>
      <c r="C1567" s="1176">
        <v>77.06</v>
      </c>
      <c r="D1567" s="973">
        <v>251976</v>
      </c>
    </row>
    <row r="1568" spans="1:4" x14ac:dyDescent="0.2">
      <c r="A1568" s="973" t="s">
        <v>4907</v>
      </c>
      <c r="B1568" s="1174" t="s">
        <v>961</v>
      </c>
      <c r="C1568" s="1176"/>
      <c r="D1568" s="973"/>
    </row>
    <row r="1569" spans="1:4" x14ac:dyDescent="0.2">
      <c r="A1569" s="973" t="s">
        <v>4908</v>
      </c>
      <c r="B1569" s="1174" t="s">
        <v>961</v>
      </c>
      <c r="C1569" s="1176"/>
      <c r="D1569" s="973"/>
    </row>
    <row r="1570" spans="1:4" x14ac:dyDescent="0.2">
      <c r="A1570" s="973" t="s">
        <v>2272</v>
      </c>
      <c r="B1570" s="1174" t="s">
        <v>961</v>
      </c>
      <c r="C1570" s="1176"/>
      <c r="D1570" s="973"/>
    </row>
    <row r="1571" spans="1:4" x14ac:dyDescent="0.2">
      <c r="A1571" s="973" t="s">
        <v>4909</v>
      </c>
      <c r="B1571" s="1174" t="s">
        <v>961</v>
      </c>
      <c r="C1571" s="1176"/>
      <c r="D1571" s="973"/>
    </row>
    <row r="1572" spans="1:4" x14ac:dyDescent="0.2">
      <c r="A1572" s="973" t="s">
        <v>4910</v>
      </c>
      <c r="B1572" s="1174" t="s">
        <v>961</v>
      </c>
      <c r="C1572" s="1176"/>
      <c r="D1572" s="973"/>
    </row>
    <row r="1573" spans="1:4" x14ac:dyDescent="0.2">
      <c r="A1573" s="973" t="s">
        <v>4911</v>
      </c>
      <c r="B1573" s="1174" t="s">
        <v>961</v>
      </c>
      <c r="C1573" s="1176"/>
      <c r="D1573" s="973"/>
    </row>
    <row r="1574" spans="1:4" x14ac:dyDescent="0.2">
      <c r="A1574" s="973" t="s">
        <v>4912</v>
      </c>
      <c r="B1574" s="1174" t="s">
        <v>961</v>
      </c>
      <c r="C1574" s="1176"/>
      <c r="D1574" s="973"/>
    </row>
    <row r="1575" spans="1:4" x14ac:dyDescent="0.2">
      <c r="A1575" s="973" t="s">
        <v>4913</v>
      </c>
      <c r="B1575" s="1174" t="s">
        <v>961</v>
      </c>
      <c r="C1575" s="1176"/>
      <c r="D1575" s="973"/>
    </row>
    <row r="1576" spans="1:4" x14ac:dyDescent="0.2">
      <c r="A1576" s="973" t="s">
        <v>4914</v>
      </c>
      <c r="B1576" s="1174" t="s">
        <v>961</v>
      </c>
      <c r="C1576" s="1176"/>
      <c r="D1576" s="973"/>
    </row>
    <row r="1577" spans="1:4" x14ac:dyDescent="0.2">
      <c r="A1577" s="973" t="s">
        <v>4915</v>
      </c>
      <c r="B1577" s="1174" t="s">
        <v>961</v>
      </c>
      <c r="C1577" s="1176"/>
      <c r="D1577" s="973"/>
    </row>
    <row r="1578" spans="1:4" x14ac:dyDescent="0.2">
      <c r="A1578" s="973" t="s">
        <v>4916</v>
      </c>
      <c r="B1578" s="1174" t="s">
        <v>961</v>
      </c>
      <c r="C1578" s="1176"/>
      <c r="D1578" s="973"/>
    </row>
    <row r="1579" spans="1:4" x14ac:dyDescent="0.2">
      <c r="A1579" s="973" t="s">
        <v>4917</v>
      </c>
      <c r="B1579" s="1174" t="s">
        <v>961</v>
      </c>
      <c r="C1579" s="1176"/>
      <c r="D1579" s="973"/>
    </row>
    <row r="1580" spans="1:4" x14ac:dyDescent="0.2">
      <c r="A1580" s="973" t="s">
        <v>4918</v>
      </c>
      <c r="B1580" s="1174" t="s">
        <v>961</v>
      </c>
      <c r="C1580" s="1176"/>
      <c r="D1580" s="973"/>
    </row>
    <row r="1581" spans="1:4" x14ac:dyDescent="0.2">
      <c r="A1581" s="973" t="s">
        <v>4919</v>
      </c>
      <c r="B1581" s="1174" t="s">
        <v>961</v>
      </c>
      <c r="C1581" s="1176"/>
      <c r="D1581" s="973"/>
    </row>
    <row r="1582" spans="1:4" x14ac:dyDescent="0.2">
      <c r="A1582" s="973" t="s">
        <v>4920</v>
      </c>
      <c r="B1582" s="1174" t="s">
        <v>961</v>
      </c>
      <c r="C1582" s="1176"/>
      <c r="D1582" s="973"/>
    </row>
    <row r="1583" spans="1:4" x14ac:dyDescent="0.2">
      <c r="A1583" s="973" t="s">
        <v>2264</v>
      </c>
      <c r="B1583" s="1174" t="s">
        <v>3657</v>
      </c>
      <c r="C1583" s="1176">
        <v>108</v>
      </c>
      <c r="D1583" s="973">
        <v>864.02</v>
      </c>
    </row>
    <row r="1584" spans="1:4" x14ac:dyDescent="0.2">
      <c r="A1584" s="973" t="s">
        <v>4921</v>
      </c>
      <c r="B1584" s="1174" t="s">
        <v>4602</v>
      </c>
      <c r="C1584" s="1176">
        <v>169.29</v>
      </c>
      <c r="D1584" s="973">
        <v>4740.1000000000004</v>
      </c>
    </row>
    <row r="1585" spans="1:4" x14ac:dyDescent="0.2">
      <c r="A1585" s="973" t="s">
        <v>4922</v>
      </c>
      <c r="B1585" s="1174" t="s">
        <v>4923</v>
      </c>
      <c r="C1585" s="1176">
        <v>151.07</v>
      </c>
      <c r="D1585" s="973">
        <v>140340.29999999999</v>
      </c>
    </row>
    <row r="1586" spans="1:4" x14ac:dyDescent="0.2">
      <c r="A1586" s="1177" t="s">
        <v>4924</v>
      </c>
      <c r="B1586" s="1178" t="s">
        <v>961</v>
      </c>
      <c r="C1586" s="1179" t="s">
        <v>961</v>
      </c>
      <c r="D1586" s="1177" t="s">
        <v>961</v>
      </c>
    </row>
    <row r="1587" spans="1:4" x14ac:dyDescent="0.2">
      <c r="A1587" s="973" t="s">
        <v>4925</v>
      </c>
      <c r="B1587" s="1174" t="s">
        <v>961</v>
      </c>
      <c r="C1587" s="1176"/>
      <c r="D1587" s="973"/>
    </row>
    <row r="1588" spans="1:4" x14ac:dyDescent="0.2">
      <c r="A1588" s="973" t="s">
        <v>4926</v>
      </c>
      <c r="B1588" s="1174" t="s">
        <v>961</v>
      </c>
      <c r="C1588" s="1176"/>
      <c r="D1588" s="973"/>
    </row>
    <row r="1589" spans="1:4" x14ac:dyDescent="0.2">
      <c r="A1589" s="973" t="s">
        <v>2280</v>
      </c>
      <c r="B1589" s="1174" t="s">
        <v>3632</v>
      </c>
      <c r="C1589" s="1176">
        <v>227.95</v>
      </c>
      <c r="D1589" s="973">
        <v>5926.65</v>
      </c>
    </row>
    <row r="1590" spans="1:4" x14ac:dyDescent="0.2">
      <c r="A1590" s="973" t="s">
        <v>4927</v>
      </c>
      <c r="B1590" s="1174" t="s">
        <v>961</v>
      </c>
      <c r="C1590" s="1176"/>
      <c r="D1590" s="973"/>
    </row>
    <row r="1591" spans="1:4" x14ac:dyDescent="0.2">
      <c r="A1591" s="973" t="s">
        <v>4928</v>
      </c>
      <c r="B1591" s="1174" t="s">
        <v>961</v>
      </c>
      <c r="C1591" s="1176"/>
      <c r="D1591" s="973"/>
    </row>
    <row r="1592" spans="1:4" x14ac:dyDescent="0.2">
      <c r="A1592" s="973" t="s">
        <v>4929</v>
      </c>
      <c r="B1592" s="1174" t="s">
        <v>961</v>
      </c>
      <c r="C1592" s="1176"/>
      <c r="D1592" s="973"/>
    </row>
    <row r="1593" spans="1:4" x14ac:dyDescent="0.2">
      <c r="A1593" s="973" t="s">
        <v>4930</v>
      </c>
      <c r="B1593" s="1174" t="s">
        <v>3572</v>
      </c>
      <c r="C1593" s="1176">
        <v>164.42</v>
      </c>
      <c r="D1593" s="973">
        <v>1972.98</v>
      </c>
    </row>
    <row r="1594" spans="1:4" x14ac:dyDescent="0.2">
      <c r="A1594" s="973" t="s">
        <v>2277</v>
      </c>
      <c r="B1594" s="1174" t="s">
        <v>4931</v>
      </c>
      <c r="C1594" s="1176">
        <v>131.36000000000001</v>
      </c>
      <c r="D1594" s="973">
        <v>42167.01</v>
      </c>
    </row>
    <row r="1595" spans="1:4" x14ac:dyDescent="0.2">
      <c r="A1595" s="973" t="s">
        <v>4932</v>
      </c>
      <c r="B1595" s="1174" t="s">
        <v>961</v>
      </c>
      <c r="C1595" s="1176"/>
      <c r="D1595" s="973"/>
    </row>
    <row r="1596" spans="1:4" x14ac:dyDescent="0.2">
      <c r="A1596" s="973" t="s">
        <v>4933</v>
      </c>
      <c r="B1596" s="1174" t="s">
        <v>961</v>
      </c>
      <c r="C1596" s="1176"/>
      <c r="D1596" s="973"/>
    </row>
    <row r="1597" spans="1:4" x14ac:dyDescent="0.2">
      <c r="A1597" s="973" t="s">
        <v>4934</v>
      </c>
      <c r="B1597" s="1174" t="s">
        <v>961</v>
      </c>
      <c r="C1597" s="1176"/>
      <c r="D1597" s="973"/>
    </row>
    <row r="1598" spans="1:4" x14ac:dyDescent="0.2">
      <c r="A1598" s="973" t="s">
        <v>2253</v>
      </c>
      <c r="B1598" s="1174" t="s">
        <v>4935</v>
      </c>
      <c r="C1598" s="1176">
        <v>35.72</v>
      </c>
      <c r="D1598" s="973">
        <v>12143.44</v>
      </c>
    </row>
    <row r="1599" spans="1:4" x14ac:dyDescent="0.2">
      <c r="A1599" s="973" t="s">
        <v>2251</v>
      </c>
      <c r="B1599" s="1174" t="s">
        <v>4936</v>
      </c>
      <c r="C1599" s="1176">
        <v>33.82</v>
      </c>
      <c r="D1599" s="973">
        <v>74097.47</v>
      </c>
    </row>
    <row r="1600" spans="1:4" x14ac:dyDescent="0.2">
      <c r="A1600" s="973" t="s">
        <v>4937</v>
      </c>
      <c r="B1600" s="1174" t="s">
        <v>961</v>
      </c>
      <c r="C1600" s="1176"/>
      <c r="D1600" s="973"/>
    </row>
    <row r="1601" spans="1:4" x14ac:dyDescent="0.2">
      <c r="A1601" s="973" t="s">
        <v>2296</v>
      </c>
      <c r="B1601" s="1174" t="s">
        <v>4602</v>
      </c>
      <c r="C1601" s="1176">
        <v>169.23</v>
      </c>
      <c r="D1601" s="973">
        <v>4738.38</v>
      </c>
    </row>
    <row r="1602" spans="1:4" x14ac:dyDescent="0.2">
      <c r="A1602" s="973" t="s">
        <v>4938</v>
      </c>
      <c r="B1602" s="1174" t="s">
        <v>4939</v>
      </c>
      <c r="C1602" s="1176">
        <v>141.44</v>
      </c>
      <c r="D1602" s="973">
        <v>53747.199999999997</v>
      </c>
    </row>
    <row r="1603" spans="1:4" x14ac:dyDescent="0.2">
      <c r="A1603" s="973" t="s">
        <v>4940</v>
      </c>
      <c r="B1603" s="1174" t="s">
        <v>4941</v>
      </c>
      <c r="C1603" s="1176">
        <v>101.09</v>
      </c>
      <c r="D1603" s="973">
        <v>2224</v>
      </c>
    </row>
    <row r="1604" spans="1:4" x14ac:dyDescent="0.2">
      <c r="A1604" s="973" t="s">
        <v>4942</v>
      </c>
      <c r="B1604" s="1174" t="s">
        <v>961</v>
      </c>
      <c r="C1604" s="1176"/>
      <c r="D1604" s="973"/>
    </row>
    <row r="1605" spans="1:4" x14ac:dyDescent="0.2">
      <c r="A1605" s="973" t="s">
        <v>4943</v>
      </c>
      <c r="B1605" s="1174" t="s">
        <v>961</v>
      </c>
      <c r="C1605" s="1176"/>
      <c r="D1605" s="973"/>
    </row>
    <row r="1606" spans="1:4" x14ac:dyDescent="0.2">
      <c r="A1606" s="973" t="s">
        <v>4944</v>
      </c>
      <c r="B1606" s="1174" t="s">
        <v>961</v>
      </c>
      <c r="C1606" s="1176"/>
      <c r="D1606" s="973"/>
    </row>
    <row r="1607" spans="1:4" x14ac:dyDescent="0.2">
      <c r="A1607" s="973" t="s">
        <v>4945</v>
      </c>
      <c r="B1607" s="1174" t="s">
        <v>961</v>
      </c>
      <c r="C1607" s="1176"/>
      <c r="D1607" s="973"/>
    </row>
    <row r="1608" spans="1:4" x14ac:dyDescent="0.2">
      <c r="A1608" s="973" t="s">
        <v>2273</v>
      </c>
      <c r="B1608" s="1174" t="s">
        <v>3563</v>
      </c>
      <c r="C1608" s="1176">
        <v>162.06</v>
      </c>
      <c r="D1608" s="973">
        <v>162.06</v>
      </c>
    </row>
    <row r="1609" spans="1:4" x14ac:dyDescent="0.2">
      <c r="A1609" s="973" t="s">
        <v>4946</v>
      </c>
      <c r="B1609" s="1174" t="s">
        <v>961</v>
      </c>
      <c r="C1609" s="1176"/>
      <c r="D1609" s="973"/>
    </row>
    <row r="1610" spans="1:4" x14ac:dyDescent="0.2">
      <c r="A1610" s="973" t="s">
        <v>2261</v>
      </c>
      <c r="B1610" s="1174" t="s">
        <v>4947</v>
      </c>
      <c r="C1610" s="1176">
        <v>87.2</v>
      </c>
      <c r="D1610" s="973">
        <v>11335.89</v>
      </c>
    </row>
    <row r="1611" spans="1:4" x14ac:dyDescent="0.2">
      <c r="A1611" s="973" t="s">
        <v>4948</v>
      </c>
      <c r="B1611" s="1174" t="s">
        <v>961</v>
      </c>
      <c r="C1611" s="1176"/>
      <c r="D1611" s="973"/>
    </row>
    <row r="1612" spans="1:4" x14ac:dyDescent="0.2">
      <c r="A1612" s="973" t="s">
        <v>4949</v>
      </c>
      <c r="B1612" s="1174" t="s">
        <v>961</v>
      </c>
      <c r="C1612" s="1176"/>
      <c r="D1612" s="973"/>
    </row>
    <row r="1613" spans="1:4" x14ac:dyDescent="0.2">
      <c r="A1613" s="973" t="s">
        <v>4950</v>
      </c>
      <c r="B1613" s="1174" t="s">
        <v>961</v>
      </c>
      <c r="C1613" s="1176"/>
      <c r="D1613" s="973"/>
    </row>
    <row r="1614" spans="1:4" x14ac:dyDescent="0.2">
      <c r="A1614" s="973" t="s">
        <v>4951</v>
      </c>
      <c r="B1614" s="1174" t="s">
        <v>4044</v>
      </c>
      <c r="C1614" s="1176">
        <v>19.87</v>
      </c>
      <c r="D1614" s="973">
        <v>496.64</v>
      </c>
    </row>
    <row r="1615" spans="1:4" x14ac:dyDescent="0.2">
      <c r="A1615" s="973" t="s">
        <v>4952</v>
      </c>
      <c r="B1615" s="1174" t="s">
        <v>4892</v>
      </c>
      <c r="C1615" s="1176">
        <v>8.19</v>
      </c>
      <c r="D1615" s="973">
        <v>958.54</v>
      </c>
    </row>
    <row r="1616" spans="1:4" x14ac:dyDescent="0.2">
      <c r="A1616" s="973" t="s">
        <v>4953</v>
      </c>
      <c r="B1616" s="1174" t="s">
        <v>4882</v>
      </c>
      <c r="C1616" s="1176">
        <v>21.75</v>
      </c>
      <c r="D1616" s="973">
        <v>2066.29</v>
      </c>
    </row>
    <row r="1617" spans="1:4" x14ac:dyDescent="0.2">
      <c r="A1617" s="973" t="s">
        <v>4954</v>
      </c>
      <c r="B1617" s="1174" t="s">
        <v>961</v>
      </c>
      <c r="C1617" s="1176"/>
      <c r="D1617" s="973"/>
    </row>
    <row r="1618" spans="1:4" x14ac:dyDescent="0.2">
      <c r="A1618" s="973" t="s">
        <v>3372</v>
      </c>
      <c r="B1618" s="1174" t="s">
        <v>4955</v>
      </c>
      <c r="C1618" s="1176">
        <v>52</v>
      </c>
      <c r="D1618" s="973">
        <v>40556.86</v>
      </c>
    </row>
    <row r="1619" spans="1:4" x14ac:dyDescent="0.2">
      <c r="A1619" s="973" t="s">
        <v>3373</v>
      </c>
      <c r="B1619" s="1174" t="s">
        <v>3629</v>
      </c>
      <c r="C1619" s="1176">
        <v>198.84</v>
      </c>
      <c r="D1619" s="973">
        <v>7754.78</v>
      </c>
    </row>
    <row r="1620" spans="1:4" x14ac:dyDescent="0.2">
      <c r="A1620" s="973" t="s">
        <v>3370</v>
      </c>
      <c r="B1620" s="1174" t="s">
        <v>4956</v>
      </c>
      <c r="C1620" s="1176">
        <v>52.35</v>
      </c>
      <c r="D1620" s="973">
        <v>69678.320000000007</v>
      </c>
    </row>
    <row r="1621" spans="1:4" x14ac:dyDescent="0.2">
      <c r="A1621" s="973" t="s">
        <v>3375</v>
      </c>
      <c r="B1621" s="1174" t="s">
        <v>4957</v>
      </c>
      <c r="C1621" s="1176">
        <v>151.63999999999999</v>
      </c>
      <c r="D1621" s="973">
        <v>22593.72</v>
      </c>
    </row>
    <row r="1622" spans="1:4" x14ac:dyDescent="0.2">
      <c r="A1622" s="973" t="s">
        <v>4958</v>
      </c>
      <c r="B1622" s="1174" t="s">
        <v>961</v>
      </c>
      <c r="C1622" s="1176"/>
      <c r="D1622" s="973"/>
    </row>
    <row r="1623" spans="1:4" x14ac:dyDescent="0.2">
      <c r="A1623" s="973" t="s">
        <v>4959</v>
      </c>
      <c r="B1623" s="1174" t="s">
        <v>961</v>
      </c>
      <c r="C1623" s="1176"/>
      <c r="D1623" s="973"/>
    </row>
    <row r="1624" spans="1:4" x14ac:dyDescent="0.2">
      <c r="A1624" s="973" t="s">
        <v>4960</v>
      </c>
      <c r="B1624" s="1174" t="s">
        <v>961</v>
      </c>
      <c r="C1624" s="1176"/>
      <c r="D1624" s="973"/>
    </row>
    <row r="1625" spans="1:4" x14ac:dyDescent="0.2">
      <c r="A1625" s="973" t="s">
        <v>3385</v>
      </c>
      <c r="B1625" s="1174" t="s">
        <v>4961</v>
      </c>
      <c r="C1625" s="1176">
        <v>17.32</v>
      </c>
      <c r="D1625" s="973">
        <v>7534.2</v>
      </c>
    </row>
    <row r="1626" spans="1:4" x14ac:dyDescent="0.2">
      <c r="A1626" s="973" t="s">
        <v>4962</v>
      </c>
      <c r="B1626" s="1174" t="s">
        <v>961</v>
      </c>
      <c r="C1626" s="1176"/>
      <c r="D1626" s="973"/>
    </row>
    <row r="1627" spans="1:4" x14ac:dyDescent="0.2">
      <c r="A1627" s="973" t="s">
        <v>4963</v>
      </c>
      <c r="B1627" s="1174" t="s">
        <v>961</v>
      </c>
      <c r="C1627" s="1176"/>
      <c r="D1627" s="973"/>
    </row>
    <row r="1628" spans="1:4" x14ac:dyDescent="0.2">
      <c r="A1628" s="973" t="s">
        <v>4964</v>
      </c>
      <c r="B1628" s="1174" t="s">
        <v>961</v>
      </c>
      <c r="C1628" s="1176"/>
      <c r="D1628" s="973"/>
    </row>
    <row r="1629" spans="1:4" x14ac:dyDescent="0.2">
      <c r="A1629" s="973" t="s">
        <v>3383</v>
      </c>
      <c r="B1629" s="1174" t="s">
        <v>4641</v>
      </c>
      <c r="C1629" s="1176">
        <v>17.21</v>
      </c>
      <c r="D1629" s="973">
        <v>5956.02</v>
      </c>
    </row>
    <row r="1630" spans="1:4" x14ac:dyDescent="0.2">
      <c r="A1630" s="973" t="s">
        <v>4965</v>
      </c>
      <c r="B1630" s="1174" t="s">
        <v>961</v>
      </c>
      <c r="C1630" s="1176"/>
      <c r="D1630" s="973"/>
    </row>
    <row r="1631" spans="1:4" x14ac:dyDescent="0.2">
      <c r="A1631" s="973" t="s">
        <v>3389</v>
      </c>
      <c r="B1631" s="1174" t="s">
        <v>961</v>
      </c>
      <c r="C1631" s="1176"/>
      <c r="D1631" s="973"/>
    </row>
    <row r="1632" spans="1:4" x14ac:dyDescent="0.2">
      <c r="A1632" s="973" t="s">
        <v>4966</v>
      </c>
      <c r="B1632" s="1174" t="s">
        <v>961</v>
      </c>
      <c r="C1632" s="1176"/>
      <c r="D1632" s="973"/>
    </row>
    <row r="1633" spans="1:4" x14ac:dyDescent="0.2">
      <c r="A1633" s="973" t="s">
        <v>4967</v>
      </c>
      <c r="B1633" s="1174" t="s">
        <v>3595</v>
      </c>
      <c r="C1633" s="1176">
        <v>242.08</v>
      </c>
      <c r="D1633" s="973">
        <v>8472.66</v>
      </c>
    </row>
    <row r="1634" spans="1:4" x14ac:dyDescent="0.2">
      <c r="A1634" s="973" t="s">
        <v>4968</v>
      </c>
      <c r="B1634" s="1174" t="s">
        <v>3573</v>
      </c>
      <c r="C1634" s="1176">
        <v>247.45</v>
      </c>
      <c r="D1634" s="973">
        <v>989.8</v>
      </c>
    </row>
    <row r="1635" spans="1:4" x14ac:dyDescent="0.2">
      <c r="A1635" s="973" t="s">
        <v>4969</v>
      </c>
      <c r="B1635" s="1174" t="s">
        <v>961</v>
      </c>
      <c r="C1635" s="1176"/>
      <c r="D1635" s="973"/>
    </row>
    <row r="1636" spans="1:4" x14ac:dyDescent="0.2">
      <c r="A1636" s="973" t="s">
        <v>4970</v>
      </c>
      <c r="B1636" s="1174" t="s">
        <v>961</v>
      </c>
      <c r="C1636" s="1176"/>
      <c r="D1636" s="973"/>
    </row>
    <row r="1637" spans="1:4" x14ac:dyDescent="0.2">
      <c r="A1637" s="973" t="s">
        <v>4971</v>
      </c>
      <c r="B1637" s="1174" t="s">
        <v>3600</v>
      </c>
      <c r="C1637" s="1176">
        <v>10.199999999999999</v>
      </c>
      <c r="D1637" s="973">
        <v>153</v>
      </c>
    </row>
    <row r="1638" spans="1:4" x14ac:dyDescent="0.2">
      <c r="A1638" s="973" t="s">
        <v>4972</v>
      </c>
      <c r="B1638" s="1174" t="s">
        <v>3592</v>
      </c>
      <c r="C1638" s="1176">
        <v>230</v>
      </c>
      <c r="D1638" s="973">
        <v>1150</v>
      </c>
    </row>
    <row r="1639" spans="1:4" x14ac:dyDescent="0.2">
      <c r="A1639" s="973" t="s">
        <v>4973</v>
      </c>
      <c r="B1639" s="1174" t="s">
        <v>4974</v>
      </c>
      <c r="C1639" s="1176">
        <v>12</v>
      </c>
      <c r="D1639" s="973">
        <v>408</v>
      </c>
    </row>
    <row r="1640" spans="1:4" x14ac:dyDescent="0.2">
      <c r="A1640" s="973" t="s">
        <v>4975</v>
      </c>
      <c r="B1640" s="1174" t="s">
        <v>961</v>
      </c>
      <c r="C1640" s="1176"/>
      <c r="D1640" s="973"/>
    </row>
    <row r="1641" spans="1:4" x14ac:dyDescent="0.2">
      <c r="A1641" s="973" t="s">
        <v>4976</v>
      </c>
      <c r="B1641" s="1174" t="s">
        <v>961</v>
      </c>
      <c r="C1641" s="1176"/>
      <c r="D1641" s="973"/>
    </row>
    <row r="1642" spans="1:4" x14ac:dyDescent="0.2">
      <c r="A1642" s="973" t="s">
        <v>4977</v>
      </c>
      <c r="B1642" s="1174" t="s">
        <v>4978</v>
      </c>
      <c r="C1642" s="1176">
        <v>65.37</v>
      </c>
      <c r="D1642" s="973">
        <v>6667.46</v>
      </c>
    </row>
    <row r="1643" spans="1:4" x14ac:dyDescent="0.2">
      <c r="A1643" s="973" t="s">
        <v>4979</v>
      </c>
      <c r="B1643" s="1174" t="s">
        <v>3563</v>
      </c>
      <c r="C1643" s="1176">
        <v>84.44</v>
      </c>
      <c r="D1643" s="973">
        <v>84.44</v>
      </c>
    </row>
    <row r="1644" spans="1:4" x14ac:dyDescent="0.2">
      <c r="A1644" s="973" t="s">
        <v>4980</v>
      </c>
      <c r="B1644" s="1174" t="s">
        <v>3657</v>
      </c>
      <c r="C1644" s="1176">
        <v>20.16</v>
      </c>
      <c r="D1644" s="973">
        <v>161.27000000000001</v>
      </c>
    </row>
    <row r="1645" spans="1:4" x14ac:dyDescent="0.2">
      <c r="A1645" s="973" t="s">
        <v>4981</v>
      </c>
      <c r="B1645" s="1174" t="s">
        <v>4941</v>
      </c>
      <c r="C1645" s="1176">
        <v>40</v>
      </c>
      <c r="D1645" s="973">
        <v>880</v>
      </c>
    </row>
    <row r="1646" spans="1:4" x14ac:dyDescent="0.2">
      <c r="A1646" s="973" t="s">
        <v>4982</v>
      </c>
      <c r="B1646" s="1174" t="s">
        <v>3592</v>
      </c>
      <c r="C1646" s="1176">
        <v>47.61</v>
      </c>
      <c r="D1646" s="973">
        <v>238.06</v>
      </c>
    </row>
    <row r="1647" spans="1:4" x14ac:dyDescent="0.2">
      <c r="A1647" s="973" t="s">
        <v>4983</v>
      </c>
      <c r="B1647" s="1174" t="s">
        <v>3574</v>
      </c>
      <c r="C1647" s="1176">
        <v>36.14</v>
      </c>
      <c r="D1647" s="973">
        <v>469.86</v>
      </c>
    </row>
    <row r="1648" spans="1:4" x14ac:dyDescent="0.2">
      <c r="A1648" s="973" t="s">
        <v>4984</v>
      </c>
      <c r="B1648" s="1174" t="s">
        <v>4985</v>
      </c>
      <c r="C1648" s="1176">
        <v>44.05</v>
      </c>
      <c r="D1648" s="973">
        <v>1761.82</v>
      </c>
    </row>
    <row r="1649" spans="1:4" x14ac:dyDescent="0.2">
      <c r="A1649" s="973" t="s">
        <v>4986</v>
      </c>
      <c r="B1649" s="1174" t="s">
        <v>3573</v>
      </c>
      <c r="C1649" s="1176">
        <v>13.54</v>
      </c>
      <c r="D1649" s="973">
        <v>54.15</v>
      </c>
    </row>
    <row r="1650" spans="1:4" x14ac:dyDescent="0.2">
      <c r="A1650" s="973" t="s">
        <v>4987</v>
      </c>
      <c r="B1650" s="1174" t="s">
        <v>3869</v>
      </c>
      <c r="C1650" s="1176">
        <v>82.88</v>
      </c>
      <c r="D1650" s="973">
        <v>5221.43</v>
      </c>
    </row>
    <row r="1651" spans="1:4" x14ac:dyDescent="0.2">
      <c r="A1651" s="973" t="s">
        <v>4988</v>
      </c>
      <c r="B1651" s="1174" t="s">
        <v>1293</v>
      </c>
      <c r="C1651" s="1176">
        <v>275.76</v>
      </c>
      <c r="D1651" s="973">
        <v>13788</v>
      </c>
    </row>
    <row r="1652" spans="1:4" x14ac:dyDescent="0.2">
      <c r="A1652" s="973" t="s">
        <v>4989</v>
      </c>
      <c r="B1652" s="1174" t="s">
        <v>961</v>
      </c>
      <c r="C1652" s="1176"/>
      <c r="D1652" s="973"/>
    </row>
    <row r="1653" spans="1:4" x14ac:dyDescent="0.2">
      <c r="A1653" s="973" t="s">
        <v>4990</v>
      </c>
      <c r="B1653" s="1174" t="s">
        <v>3687</v>
      </c>
      <c r="C1653" s="1176">
        <v>40</v>
      </c>
      <c r="D1653" s="973">
        <v>280</v>
      </c>
    </row>
    <row r="1654" spans="1:4" x14ac:dyDescent="0.2">
      <c r="A1654" s="973" t="s">
        <v>4991</v>
      </c>
      <c r="B1654" s="1174" t="s">
        <v>4941</v>
      </c>
      <c r="C1654" s="1176">
        <v>22.63</v>
      </c>
      <c r="D1654" s="973">
        <v>497.92</v>
      </c>
    </row>
    <row r="1655" spans="1:4" x14ac:dyDescent="0.2">
      <c r="A1655" s="973" t="s">
        <v>4992</v>
      </c>
      <c r="B1655" s="1174" t="s">
        <v>961</v>
      </c>
      <c r="C1655" s="1176"/>
      <c r="D1655" s="973"/>
    </row>
    <row r="1656" spans="1:4" x14ac:dyDescent="0.2">
      <c r="A1656" s="973" t="s">
        <v>4993</v>
      </c>
      <c r="B1656" s="1174" t="s">
        <v>3803</v>
      </c>
      <c r="C1656" s="1176">
        <v>20</v>
      </c>
      <c r="D1656" s="973">
        <v>120</v>
      </c>
    </row>
    <row r="1657" spans="1:4" x14ac:dyDescent="0.2">
      <c r="A1657" s="973" t="s">
        <v>4994</v>
      </c>
      <c r="B1657" s="1174" t="s">
        <v>4995</v>
      </c>
      <c r="C1657" s="1176">
        <v>21.89</v>
      </c>
      <c r="D1657" s="973">
        <v>109.45</v>
      </c>
    </row>
    <row r="1658" spans="1:4" x14ac:dyDescent="0.2">
      <c r="A1658" s="973" t="s">
        <v>4996</v>
      </c>
      <c r="B1658" s="1174" t="s">
        <v>4997</v>
      </c>
      <c r="C1658" s="1176">
        <v>40</v>
      </c>
      <c r="D1658" s="973">
        <v>2360</v>
      </c>
    </row>
    <row r="1659" spans="1:4" x14ac:dyDescent="0.2">
      <c r="A1659" s="973" t="s">
        <v>4998</v>
      </c>
      <c r="B1659" s="1174" t="s">
        <v>961</v>
      </c>
      <c r="C1659" s="1176"/>
      <c r="D1659" s="973"/>
    </row>
    <row r="1660" spans="1:4" x14ac:dyDescent="0.2">
      <c r="A1660" s="973" t="s">
        <v>4999</v>
      </c>
      <c r="B1660" s="1174" t="s">
        <v>5000</v>
      </c>
      <c r="C1660" s="1176">
        <v>4.28</v>
      </c>
      <c r="D1660" s="973">
        <v>165737.72</v>
      </c>
    </row>
    <row r="1661" spans="1:4" x14ac:dyDescent="0.2">
      <c r="A1661" s="973" t="s">
        <v>5001</v>
      </c>
      <c r="B1661" s="1174" t="s">
        <v>5002</v>
      </c>
      <c r="C1661" s="1176">
        <v>0.7</v>
      </c>
      <c r="D1661" s="973">
        <v>541.91999999999996</v>
      </c>
    </row>
    <row r="1662" spans="1:4" x14ac:dyDescent="0.2">
      <c r="A1662" s="973" t="s">
        <v>5003</v>
      </c>
      <c r="B1662" s="1174" t="s">
        <v>961</v>
      </c>
      <c r="C1662" s="1176"/>
      <c r="D1662" s="973"/>
    </row>
    <row r="1663" spans="1:4" x14ac:dyDescent="0.2">
      <c r="A1663" s="973" t="s">
        <v>5004</v>
      </c>
      <c r="B1663" s="1174" t="s">
        <v>961</v>
      </c>
      <c r="C1663" s="1176"/>
      <c r="D1663" s="973"/>
    </row>
    <row r="1664" spans="1:4" x14ac:dyDescent="0.2">
      <c r="A1664" s="973" t="s">
        <v>5005</v>
      </c>
      <c r="B1664" s="1174" t="s">
        <v>961</v>
      </c>
      <c r="C1664" s="1176"/>
      <c r="D1664" s="973"/>
    </row>
    <row r="1665" spans="1:4" x14ac:dyDescent="0.2">
      <c r="A1665" s="973" t="s">
        <v>5006</v>
      </c>
      <c r="B1665" s="1174" t="s">
        <v>3564</v>
      </c>
      <c r="C1665" s="1176">
        <v>11.65</v>
      </c>
      <c r="D1665" s="973">
        <v>34.950000000000003</v>
      </c>
    </row>
    <row r="1666" spans="1:4" x14ac:dyDescent="0.2">
      <c r="A1666" s="973" t="s">
        <v>5007</v>
      </c>
      <c r="B1666" s="1174" t="s">
        <v>3917</v>
      </c>
      <c r="C1666" s="1176">
        <v>10.34</v>
      </c>
      <c r="D1666" s="973">
        <v>2182.36</v>
      </c>
    </row>
    <row r="1667" spans="1:4" x14ac:dyDescent="0.2">
      <c r="A1667" s="973" t="s">
        <v>5008</v>
      </c>
      <c r="B1667" s="1174" t="s">
        <v>4011</v>
      </c>
      <c r="C1667" s="1176">
        <v>10.45</v>
      </c>
      <c r="D1667" s="973">
        <v>2257.92</v>
      </c>
    </row>
    <row r="1668" spans="1:4" x14ac:dyDescent="0.2">
      <c r="A1668" s="973" t="s">
        <v>5009</v>
      </c>
      <c r="B1668" s="1174" t="s">
        <v>3869</v>
      </c>
      <c r="C1668" s="1176">
        <v>3.95</v>
      </c>
      <c r="D1668" s="973">
        <v>248.85</v>
      </c>
    </row>
    <row r="1669" spans="1:4" x14ac:dyDescent="0.2">
      <c r="A1669" s="973" t="s">
        <v>5010</v>
      </c>
      <c r="B1669" s="1174" t="s">
        <v>1294</v>
      </c>
      <c r="C1669" s="1176">
        <v>4.74</v>
      </c>
      <c r="D1669" s="973">
        <v>474</v>
      </c>
    </row>
    <row r="1670" spans="1:4" x14ac:dyDescent="0.2">
      <c r="A1670" s="973" t="s">
        <v>5011</v>
      </c>
      <c r="B1670" s="1174" t="s">
        <v>961</v>
      </c>
      <c r="C1670" s="1176"/>
      <c r="D1670" s="973"/>
    </row>
    <row r="1671" spans="1:4" x14ac:dyDescent="0.2">
      <c r="A1671" s="973" t="s">
        <v>5012</v>
      </c>
      <c r="B1671" s="1174" t="s">
        <v>5013</v>
      </c>
      <c r="C1671" s="1176">
        <v>3.35</v>
      </c>
      <c r="D1671" s="973">
        <v>16823.939999999999</v>
      </c>
    </row>
    <row r="1672" spans="1:4" x14ac:dyDescent="0.2">
      <c r="A1672" s="973" t="s">
        <v>5014</v>
      </c>
      <c r="B1672" s="1174" t="s">
        <v>5015</v>
      </c>
      <c r="C1672" s="1176">
        <v>5.15</v>
      </c>
      <c r="D1672" s="973">
        <v>22617.98</v>
      </c>
    </row>
    <row r="1673" spans="1:4" x14ac:dyDescent="0.2">
      <c r="A1673" s="973" t="s">
        <v>5016</v>
      </c>
      <c r="B1673" s="1174" t="s">
        <v>5017</v>
      </c>
      <c r="C1673" s="1176">
        <v>6.04</v>
      </c>
      <c r="D1673" s="973">
        <v>2365.77</v>
      </c>
    </row>
    <row r="1674" spans="1:4" x14ac:dyDescent="0.2">
      <c r="A1674" s="973" t="s">
        <v>5018</v>
      </c>
      <c r="B1674" s="1174" t="s">
        <v>961</v>
      </c>
      <c r="C1674" s="1176"/>
      <c r="D1674" s="973"/>
    </row>
    <row r="1675" spans="1:4" x14ac:dyDescent="0.2">
      <c r="A1675" s="973" t="s">
        <v>5019</v>
      </c>
      <c r="B1675" s="1174" t="s">
        <v>5020</v>
      </c>
      <c r="C1675" s="1176">
        <v>15.21</v>
      </c>
      <c r="D1675" s="973">
        <v>821.15</v>
      </c>
    </row>
    <row r="1676" spans="1:4" x14ac:dyDescent="0.2">
      <c r="A1676" s="973" t="s">
        <v>5021</v>
      </c>
      <c r="B1676" s="1174" t="s">
        <v>961</v>
      </c>
      <c r="C1676" s="1176"/>
      <c r="D1676" s="973"/>
    </row>
    <row r="1677" spans="1:4" x14ac:dyDescent="0.2">
      <c r="A1677" s="973" t="s">
        <v>5022</v>
      </c>
      <c r="B1677" s="1174" t="s">
        <v>3687</v>
      </c>
      <c r="C1677" s="1176">
        <v>124.24</v>
      </c>
      <c r="D1677" s="973">
        <v>869.7</v>
      </c>
    </row>
    <row r="1678" spans="1:4" x14ac:dyDescent="0.2">
      <c r="A1678" s="973" t="s">
        <v>5023</v>
      </c>
      <c r="B1678" s="1174" t="s">
        <v>961</v>
      </c>
      <c r="C1678" s="1176"/>
      <c r="D1678" s="973"/>
    </row>
    <row r="1679" spans="1:4" x14ac:dyDescent="0.2">
      <c r="A1679" s="973" t="s">
        <v>5024</v>
      </c>
      <c r="B1679" s="1174" t="s">
        <v>3564</v>
      </c>
      <c r="C1679" s="1176">
        <v>9.61</v>
      </c>
      <c r="D1679" s="973">
        <v>28.83</v>
      </c>
    </row>
    <row r="1680" spans="1:4" x14ac:dyDescent="0.2">
      <c r="A1680" s="973" t="s">
        <v>5025</v>
      </c>
      <c r="B1680" s="1174" t="s">
        <v>961</v>
      </c>
      <c r="C1680" s="1176"/>
      <c r="D1680" s="973"/>
    </row>
    <row r="1681" spans="1:4" x14ac:dyDescent="0.2">
      <c r="A1681" s="973" t="s">
        <v>5026</v>
      </c>
      <c r="B1681" s="1174" t="s">
        <v>5027</v>
      </c>
      <c r="C1681" s="1176">
        <v>5.99</v>
      </c>
      <c r="D1681" s="973">
        <v>1395.11</v>
      </c>
    </row>
    <row r="1682" spans="1:4" x14ac:dyDescent="0.2">
      <c r="A1682" s="973" t="s">
        <v>5028</v>
      </c>
      <c r="B1682" s="1174" t="s">
        <v>3574</v>
      </c>
      <c r="C1682" s="1176">
        <v>13.56</v>
      </c>
      <c r="D1682" s="973">
        <v>176.25</v>
      </c>
    </row>
    <row r="1683" spans="1:4" x14ac:dyDescent="0.2">
      <c r="A1683" s="973" t="s">
        <v>5029</v>
      </c>
      <c r="B1683" s="1174" t="s">
        <v>961</v>
      </c>
      <c r="C1683" s="1176"/>
      <c r="D1683" s="973"/>
    </row>
    <row r="1684" spans="1:4" x14ac:dyDescent="0.2">
      <c r="A1684" s="973" t="s">
        <v>5030</v>
      </c>
      <c r="B1684" s="1174" t="s">
        <v>3564</v>
      </c>
      <c r="C1684" s="1176">
        <v>166.9</v>
      </c>
      <c r="D1684" s="973">
        <v>500.71</v>
      </c>
    </row>
    <row r="1685" spans="1:4" x14ac:dyDescent="0.2">
      <c r="A1685" s="973" t="s">
        <v>5031</v>
      </c>
      <c r="B1685" s="1174" t="s">
        <v>961</v>
      </c>
      <c r="C1685" s="1176"/>
      <c r="D1685" s="973"/>
    </row>
    <row r="1686" spans="1:4" x14ac:dyDescent="0.2">
      <c r="A1686" s="973" t="s">
        <v>5032</v>
      </c>
      <c r="B1686" s="1174" t="s">
        <v>3563</v>
      </c>
      <c r="C1686" s="1176">
        <v>240.63</v>
      </c>
      <c r="D1686" s="973">
        <v>240.63</v>
      </c>
    </row>
    <row r="1687" spans="1:4" x14ac:dyDescent="0.2">
      <c r="A1687" s="973" t="s">
        <v>5033</v>
      </c>
      <c r="B1687" s="1174" t="s">
        <v>961</v>
      </c>
      <c r="C1687" s="1176"/>
      <c r="D1687" s="973"/>
    </row>
    <row r="1688" spans="1:4" x14ac:dyDescent="0.2">
      <c r="A1688" s="973" t="s">
        <v>5034</v>
      </c>
      <c r="B1688" s="1174" t="s">
        <v>961</v>
      </c>
      <c r="C1688" s="1176"/>
      <c r="D1688" s="973"/>
    </row>
    <row r="1689" spans="1:4" x14ac:dyDescent="0.2">
      <c r="A1689" s="973" t="s">
        <v>5035</v>
      </c>
      <c r="B1689" s="1174" t="s">
        <v>961</v>
      </c>
      <c r="C1689" s="1176"/>
      <c r="D1689" s="973"/>
    </row>
    <row r="1690" spans="1:4" x14ac:dyDescent="0.2">
      <c r="A1690" s="973" t="s">
        <v>5036</v>
      </c>
      <c r="B1690" s="1174" t="s">
        <v>961</v>
      </c>
      <c r="C1690" s="1176"/>
      <c r="D1690" s="973"/>
    </row>
    <row r="1691" spans="1:4" x14ac:dyDescent="0.2">
      <c r="A1691" s="973" t="s">
        <v>5037</v>
      </c>
      <c r="B1691" s="1174" t="s">
        <v>961</v>
      </c>
      <c r="C1691" s="1176"/>
      <c r="D1691" s="973"/>
    </row>
    <row r="1692" spans="1:4" x14ac:dyDescent="0.2">
      <c r="A1692" s="973" t="s">
        <v>5038</v>
      </c>
      <c r="B1692" s="1174" t="s">
        <v>961</v>
      </c>
      <c r="C1692" s="1176"/>
      <c r="D1692" s="973"/>
    </row>
    <row r="1693" spans="1:4" x14ac:dyDescent="0.2">
      <c r="A1693" s="973" t="s">
        <v>5039</v>
      </c>
      <c r="B1693" s="1174" t="s">
        <v>961</v>
      </c>
      <c r="C1693" s="1176"/>
      <c r="D1693" s="973"/>
    </row>
    <row r="1694" spans="1:4" x14ac:dyDescent="0.2">
      <c r="A1694" s="973" t="s">
        <v>5040</v>
      </c>
      <c r="B1694" s="1174" t="s">
        <v>961</v>
      </c>
      <c r="C1694" s="1176"/>
      <c r="D1694" s="973"/>
    </row>
    <row r="1695" spans="1:4" x14ac:dyDescent="0.2">
      <c r="A1695" s="973" t="s">
        <v>5041</v>
      </c>
      <c r="B1695" s="1174" t="s">
        <v>961</v>
      </c>
      <c r="C1695" s="1176"/>
      <c r="D1695" s="973"/>
    </row>
    <row r="1696" spans="1:4" x14ac:dyDescent="0.2">
      <c r="A1696" s="973" t="s">
        <v>5042</v>
      </c>
      <c r="B1696" s="1174" t="s">
        <v>961</v>
      </c>
      <c r="C1696" s="1176"/>
      <c r="D1696" s="973"/>
    </row>
    <row r="1697" spans="1:4" x14ac:dyDescent="0.2">
      <c r="A1697" s="973" t="s">
        <v>5043</v>
      </c>
      <c r="B1697" s="1174" t="s">
        <v>961</v>
      </c>
      <c r="C1697" s="1176"/>
      <c r="D1697" s="973"/>
    </row>
    <row r="1698" spans="1:4" x14ac:dyDescent="0.2">
      <c r="A1698" s="973" t="s">
        <v>5044</v>
      </c>
      <c r="B1698" s="1174" t="s">
        <v>961</v>
      </c>
      <c r="C1698" s="1176"/>
      <c r="D1698" s="973"/>
    </row>
    <row r="1699" spans="1:4" x14ac:dyDescent="0.2">
      <c r="A1699" s="973" t="s">
        <v>5045</v>
      </c>
      <c r="B1699" s="1174" t="s">
        <v>961</v>
      </c>
      <c r="C1699" s="1176"/>
      <c r="D1699" s="973"/>
    </row>
    <row r="1700" spans="1:4" x14ac:dyDescent="0.2">
      <c r="A1700" s="973" t="s">
        <v>5046</v>
      </c>
      <c r="B1700" s="1174" t="s">
        <v>961</v>
      </c>
      <c r="C1700" s="1176"/>
      <c r="D1700" s="973"/>
    </row>
    <row r="1701" spans="1:4" x14ac:dyDescent="0.2">
      <c r="A1701" s="973" t="s">
        <v>5047</v>
      </c>
      <c r="B1701" s="1174" t="s">
        <v>961</v>
      </c>
      <c r="C1701" s="1176"/>
      <c r="D1701" s="973"/>
    </row>
    <row r="1702" spans="1:4" x14ac:dyDescent="0.2">
      <c r="A1702" s="973" t="s">
        <v>5048</v>
      </c>
      <c r="B1702" s="1174" t="s">
        <v>961</v>
      </c>
      <c r="C1702" s="1176"/>
      <c r="D1702" s="973"/>
    </row>
    <row r="1703" spans="1:4" x14ac:dyDescent="0.2">
      <c r="A1703" s="973" t="s">
        <v>5049</v>
      </c>
      <c r="B1703" s="1174" t="s">
        <v>961</v>
      </c>
      <c r="C1703" s="1176"/>
      <c r="D1703" s="973"/>
    </row>
    <row r="1704" spans="1:4" x14ac:dyDescent="0.2">
      <c r="A1704" s="973" t="s">
        <v>5050</v>
      </c>
      <c r="B1704" s="1174" t="s">
        <v>961</v>
      </c>
      <c r="C1704" s="1176"/>
      <c r="D1704" s="973"/>
    </row>
    <row r="1705" spans="1:4" x14ac:dyDescent="0.2">
      <c r="A1705" s="973" t="s">
        <v>5051</v>
      </c>
      <c r="B1705" s="1174" t="s">
        <v>3566</v>
      </c>
      <c r="C1705" s="1176">
        <v>180.62</v>
      </c>
      <c r="D1705" s="973">
        <v>5418.58</v>
      </c>
    </row>
    <row r="1706" spans="1:4" x14ac:dyDescent="0.2">
      <c r="A1706" s="973" t="s">
        <v>5052</v>
      </c>
      <c r="B1706" s="1174" t="s">
        <v>961</v>
      </c>
      <c r="C1706" s="1176"/>
      <c r="D1706" s="973"/>
    </row>
    <row r="1707" spans="1:4" x14ac:dyDescent="0.2">
      <c r="A1707" s="973" t="s">
        <v>5053</v>
      </c>
      <c r="B1707" s="1174" t="s">
        <v>3600</v>
      </c>
      <c r="C1707" s="1176">
        <v>69.72</v>
      </c>
      <c r="D1707" s="973">
        <v>1045.79</v>
      </c>
    </row>
    <row r="1708" spans="1:4" x14ac:dyDescent="0.2">
      <c r="A1708" s="973" t="s">
        <v>5054</v>
      </c>
      <c r="B1708" s="1174" t="s">
        <v>3621</v>
      </c>
      <c r="C1708" s="1176">
        <v>338.09</v>
      </c>
      <c r="D1708" s="973">
        <v>3042.85</v>
      </c>
    </row>
    <row r="1709" spans="1:4" x14ac:dyDescent="0.2">
      <c r="A1709" s="973" t="s">
        <v>5055</v>
      </c>
      <c r="B1709" s="1174" t="s">
        <v>961</v>
      </c>
      <c r="C1709" s="1176"/>
      <c r="D1709" s="973"/>
    </row>
    <row r="1710" spans="1:4" x14ac:dyDescent="0.2">
      <c r="A1710" s="973" t="s">
        <v>5056</v>
      </c>
      <c r="B1710" s="1174" t="s">
        <v>961</v>
      </c>
      <c r="C1710" s="1176"/>
      <c r="D1710" s="973"/>
    </row>
    <row r="1711" spans="1:4" x14ac:dyDescent="0.2">
      <c r="A1711" s="973" t="s">
        <v>5057</v>
      </c>
      <c r="B1711" s="1174" t="s">
        <v>961</v>
      </c>
      <c r="C1711" s="1176"/>
      <c r="D1711" s="973"/>
    </row>
    <row r="1712" spans="1:4" x14ac:dyDescent="0.2">
      <c r="A1712" s="973" t="s">
        <v>5058</v>
      </c>
      <c r="B1712" s="1174" t="s">
        <v>961</v>
      </c>
      <c r="C1712" s="1176"/>
      <c r="D1712" s="973"/>
    </row>
    <row r="1713" spans="1:4" x14ac:dyDescent="0.2">
      <c r="A1713" s="973" t="s">
        <v>5059</v>
      </c>
      <c r="B1713" s="1174" t="s">
        <v>961</v>
      </c>
      <c r="C1713" s="1176"/>
      <c r="D1713" s="973"/>
    </row>
    <row r="1714" spans="1:4" x14ac:dyDescent="0.2">
      <c r="A1714" s="973" t="s">
        <v>5060</v>
      </c>
      <c r="B1714" s="1174" t="s">
        <v>961</v>
      </c>
      <c r="C1714" s="1176"/>
      <c r="D1714" s="973"/>
    </row>
    <row r="1715" spans="1:4" x14ac:dyDescent="0.2">
      <c r="A1715" s="973" t="s">
        <v>5061</v>
      </c>
      <c r="B1715" s="1174" t="s">
        <v>961</v>
      </c>
      <c r="C1715" s="1176"/>
      <c r="D1715" s="973"/>
    </row>
    <row r="1716" spans="1:4" x14ac:dyDescent="0.2">
      <c r="A1716" s="973" t="s">
        <v>5062</v>
      </c>
      <c r="B1716" s="1174" t="s">
        <v>961</v>
      </c>
      <c r="C1716" s="1176"/>
      <c r="D1716" s="973"/>
    </row>
    <row r="1717" spans="1:4" x14ac:dyDescent="0.2">
      <c r="A1717" s="973" t="s">
        <v>5063</v>
      </c>
      <c r="B1717" s="1174" t="s">
        <v>961</v>
      </c>
      <c r="C1717" s="1176"/>
      <c r="D1717" s="973"/>
    </row>
    <row r="1718" spans="1:4" x14ac:dyDescent="0.2">
      <c r="A1718" s="973" t="s">
        <v>5064</v>
      </c>
      <c r="B1718" s="1174" t="s">
        <v>961</v>
      </c>
      <c r="C1718" s="1176"/>
      <c r="D1718" s="973"/>
    </row>
    <row r="1719" spans="1:4" x14ac:dyDescent="0.2">
      <c r="A1719" s="973" t="s">
        <v>5065</v>
      </c>
      <c r="B1719" s="1174" t="s">
        <v>961</v>
      </c>
      <c r="C1719" s="1176"/>
      <c r="D1719" s="973"/>
    </row>
    <row r="1720" spans="1:4" x14ac:dyDescent="0.2">
      <c r="A1720" s="1177" t="s">
        <v>5066</v>
      </c>
      <c r="B1720" s="1178" t="s">
        <v>961</v>
      </c>
      <c r="C1720" s="1179" t="s">
        <v>961</v>
      </c>
      <c r="D1720" s="1177" t="s">
        <v>961</v>
      </c>
    </row>
    <row r="1721" spans="1:4" x14ac:dyDescent="0.2">
      <c r="A1721" s="973" t="s">
        <v>5067</v>
      </c>
      <c r="B1721" s="1174" t="s">
        <v>961</v>
      </c>
      <c r="C1721" s="1176"/>
      <c r="D1721" s="973"/>
    </row>
    <row r="1722" spans="1:4" x14ac:dyDescent="0.2">
      <c r="A1722" s="973" t="s">
        <v>5068</v>
      </c>
      <c r="B1722" s="1174" t="s">
        <v>961</v>
      </c>
      <c r="C1722" s="1176"/>
      <c r="D1722" s="973"/>
    </row>
    <row r="1723" spans="1:4" x14ac:dyDescent="0.2">
      <c r="A1723" s="973" t="s">
        <v>5069</v>
      </c>
      <c r="B1723" s="1174" t="s">
        <v>961</v>
      </c>
      <c r="C1723" s="1176"/>
      <c r="D1723" s="973"/>
    </row>
    <row r="1724" spans="1:4" x14ac:dyDescent="0.2">
      <c r="A1724" s="973" t="s">
        <v>5070</v>
      </c>
      <c r="B1724" s="1174" t="s">
        <v>961</v>
      </c>
      <c r="C1724" s="1176"/>
      <c r="D1724" s="973"/>
    </row>
    <row r="1725" spans="1:4" x14ac:dyDescent="0.2">
      <c r="A1725" s="973" t="s">
        <v>5071</v>
      </c>
      <c r="B1725" s="1174" t="s">
        <v>5072</v>
      </c>
      <c r="C1725" s="1176">
        <v>0.22</v>
      </c>
      <c r="D1725" s="973">
        <v>43785.11</v>
      </c>
    </row>
    <row r="1726" spans="1:4" x14ac:dyDescent="0.2">
      <c r="A1726" s="973" t="s">
        <v>5073</v>
      </c>
      <c r="B1726" s="1174" t="s">
        <v>5074</v>
      </c>
      <c r="C1726" s="1176">
        <v>26.91</v>
      </c>
      <c r="D1726" s="973">
        <v>11517.48</v>
      </c>
    </row>
    <row r="1727" spans="1:4" x14ac:dyDescent="0.2">
      <c r="A1727" s="973" t="s">
        <v>5075</v>
      </c>
      <c r="B1727" s="1174" t="s">
        <v>961</v>
      </c>
      <c r="C1727" s="1176"/>
      <c r="D1727" s="973"/>
    </row>
    <row r="1728" spans="1:4" x14ac:dyDescent="0.2">
      <c r="A1728" s="973" t="s">
        <v>5076</v>
      </c>
      <c r="B1728" s="1174" t="s">
        <v>961</v>
      </c>
      <c r="C1728" s="1176"/>
      <c r="D1728" s="973"/>
    </row>
    <row r="1729" spans="1:4" x14ac:dyDescent="0.2">
      <c r="A1729" s="973" t="s">
        <v>5077</v>
      </c>
      <c r="B1729" s="1174" t="s">
        <v>5078</v>
      </c>
      <c r="C1729" s="1176">
        <v>55.97</v>
      </c>
      <c r="D1729" s="973">
        <v>32743.15</v>
      </c>
    </row>
    <row r="1730" spans="1:4" x14ac:dyDescent="0.2">
      <c r="A1730" s="1180" t="s">
        <v>5079</v>
      </c>
      <c r="B1730" s="1170" t="s">
        <v>5080</v>
      </c>
      <c r="C1730" s="1176">
        <v>38.119999999999997</v>
      </c>
      <c r="D1730" s="1180">
        <v>3430.8</v>
      </c>
    </row>
    <row r="1731" spans="1:4" x14ac:dyDescent="0.2">
      <c r="A1731" s="973" t="s">
        <v>5081</v>
      </c>
      <c r="B1731" s="1174" t="s">
        <v>961</v>
      </c>
      <c r="C1731" s="1176"/>
      <c r="D1731" s="973"/>
    </row>
    <row r="1732" spans="1:4" x14ac:dyDescent="0.2">
      <c r="A1732" s="973" t="s">
        <v>5082</v>
      </c>
      <c r="B1732" s="1174" t="s">
        <v>961</v>
      </c>
      <c r="C1732" s="1176"/>
      <c r="D1732" s="973"/>
    </row>
    <row r="1733" spans="1:4" x14ac:dyDescent="0.2">
      <c r="A1733" s="973" t="s">
        <v>5083</v>
      </c>
      <c r="B1733" s="1174" t="s">
        <v>961</v>
      </c>
      <c r="C1733" s="1176"/>
      <c r="D1733" s="973"/>
    </row>
    <row r="1734" spans="1:4" x14ac:dyDescent="0.2">
      <c r="A1734" s="973" t="s">
        <v>5084</v>
      </c>
      <c r="B1734" s="1174" t="s">
        <v>961</v>
      </c>
      <c r="C1734" s="1176"/>
      <c r="D1734" s="973"/>
    </row>
    <row r="1735" spans="1:4" x14ac:dyDescent="0.2">
      <c r="A1735" s="973" t="s">
        <v>5085</v>
      </c>
      <c r="B1735" s="1174" t="s">
        <v>961</v>
      </c>
      <c r="C1735" s="1176"/>
      <c r="D1735" s="973"/>
    </row>
    <row r="1736" spans="1:4" x14ac:dyDescent="0.2">
      <c r="A1736" s="973" t="s">
        <v>5086</v>
      </c>
      <c r="B1736" s="1174" t="s">
        <v>5087</v>
      </c>
      <c r="C1736" s="1176">
        <v>21.68</v>
      </c>
      <c r="D1736" s="973">
        <v>9322.4</v>
      </c>
    </row>
    <row r="1737" spans="1:4" x14ac:dyDescent="0.2">
      <c r="A1737" s="973" t="s">
        <v>5088</v>
      </c>
      <c r="B1737" s="1174" t="s">
        <v>3615</v>
      </c>
      <c r="C1737" s="1176">
        <v>26.16</v>
      </c>
      <c r="D1737" s="973">
        <v>366.24</v>
      </c>
    </row>
    <row r="1738" spans="1:4" x14ac:dyDescent="0.2">
      <c r="A1738" s="973" t="s">
        <v>5089</v>
      </c>
      <c r="B1738" s="1174" t="s">
        <v>3609</v>
      </c>
      <c r="C1738" s="1176">
        <v>21.68</v>
      </c>
      <c r="D1738" s="973">
        <v>368.56</v>
      </c>
    </row>
    <row r="1739" spans="1:4" x14ac:dyDescent="0.2">
      <c r="A1739" s="973" t="s">
        <v>5090</v>
      </c>
      <c r="B1739" s="1174" t="s">
        <v>3563</v>
      </c>
      <c r="C1739" s="1176">
        <v>37.380000000000003</v>
      </c>
      <c r="D1739" s="973">
        <v>37.380000000000003</v>
      </c>
    </row>
    <row r="1740" spans="1:4" x14ac:dyDescent="0.2">
      <c r="A1740" s="973" t="s">
        <v>5091</v>
      </c>
      <c r="B1740" s="1174" t="s">
        <v>4880</v>
      </c>
      <c r="C1740" s="1176">
        <v>26.91</v>
      </c>
      <c r="D1740" s="973">
        <v>3283.02</v>
      </c>
    </row>
    <row r="1741" spans="1:4" x14ac:dyDescent="0.2">
      <c r="A1741" s="973" t="s">
        <v>5092</v>
      </c>
      <c r="B1741" s="1174" t="s">
        <v>3687</v>
      </c>
      <c r="C1741" s="1176">
        <v>22.59</v>
      </c>
      <c r="D1741" s="973">
        <v>158.13</v>
      </c>
    </row>
    <row r="1742" spans="1:4" x14ac:dyDescent="0.2">
      <c r="A1742" s="973" t="s">
        <v>5093</v>
      </c>
      <c r="B1742" s="1174" t="s">
        <v>961</v>
      </c>
      <c r="C1742" s="1176"/>
      <c r="D1742" s="973"/>
    </row>
    <row r="1743" spans="1:4" x14ac:dyDescent="0.2">
      <c r="A1743" s="973" t="s">
        <v>5094</v>
      </c>
      <c r="B1743" s="1174" t="s">
        <v>961</v>
      </c>
      <c r="C1743" s="1176"/>
      <c r="D1743" s="973"/>
    </row>
    <row r="1744" spans="1:4" x14ac:dyDescent="0.2">
      <c r="A1744" s="973" t="s">
        <v>5095</v>
      </c>
      <c r="B1744" s="1174" t="s">
        <v>961</v>
      </c>
      <c r="C1744" s="1176"/>
      <c r="D1744" s="973"/>
    </row>
    <row r="1745" spans="1:4" x14ac:dyDescent="0.2">
      <c r="A1745" s="973" t="s">
        <v>5096</v>
      </c>
      <c r="B1745" s="1174" t="s">
        <v>5097</v>
      </c>
      <c r="C1745" s="1176">
        <v>21.68</v>
      </c>
      <c r="D1745" s="973">
        <v>6612.4</v>
      </c>
    </row>
    <row r="1746" spans="1:4" x14ac:dyDescent="0.2">
      <c r="A1746" s="973" t="s">
        <v>5098</v>
      </c>
      <c r="B1746" s="1174" t="s">
        <v>3609</v>
      </c>
      <c r="C1746" s="1176">
        <v>18.72</v>
      </c>
      <c r="D1746" s="973">
        <v>318.24</v>
      </c>
    </row>
    <row r="1747" spans="1:4" x14ac:dyDescent="0.2">
      <c r="A1747" s="973" t="s">
        <v>5099</v>
      </c>
      <c r="B1747" s="1174" t="s">
        <v>3837</v>
      </c>
      <c r="C1747" s="1176">
        <v>21.68</v>
      </c>
      <c r="D1747" s="973">
        <v>6178.8</v>
      </c>
    </row>
    <row r="1748" spans="1:4" x14ac:dyDescent="0.2">
      <c r="A1748" s="973" t="s">
        <v>5100</v>
      </c>
      <c r="B1748" s="1174" t="s">
        <v>3609</v>
      </c>
      <c r="C1748" s="1176">
        <v>18.72</v>
      </c>
      <c r="D1748" s="973">
        <v>318.24</v>
      </c>
    </row>
    <row r="1749" spans="1:4" x14ac:dyDescent="0.2">
      <c r="A1749" s="973" t="s">
        <v>5101</v>
      </c>
      <c r="B1749" s="1174" t="s">
        <v>5087</v>
      </c>
      <c r="C1749" s="1176">
        <v>21.68</v>
      </c>
      <c r="D1749" s="973">
        <v>9322.4</v>
      </c>
    </row>
    <row r="1750" spans="1:4" x14ac:dyDescent="0.2">
      <c r="A1750" s="973" t="s">
        <v>5102</v>
      </c>
      <c r="B1750" s="1174" t="s">
        <v>4055</v>
      </c>
      <c r="C1750" s="1176">
        <v>26.16</v>
      </c>
      <c r="D1750" s="973">
        <v>523.20000000000005</v>
      </c>
    </row>
    <row r="1751" spans="1:4" x14ac:dyDescent="0.2">
      <c r="A1751" s="973" t="s">
        <v>5103</v>
      </c>
      <c r="B1751" s="1174" t="s">
        <v>3687</v>
      </c>
      <c r="C1751" s="1176">
        <v>21.75</v>
      </c>
      <c r="D1751" s="973">
        <v>152.22999999999999</v>
      </c>
    </row>
    <row r="1752" spans="1:4" x14ac:dyDescent="0.2">
      <c r="A1752" s="973" t="s">
        <v>5104</v>
      </c>
      <c r="B1752" s="1174" t="s">
        <v>5105</v>
      </c>
      <c r="C1752" s="1176">
        <v>26.91</v>
      </c>
      <c r="D1752" s="973">
        <v>2018.25</v>
      </c>
    </row>
    <row r="1753" spans="1:4" x14ac:dyDescent="0.2">
      <c r="A1753" s="973" t="s">
        <v>5106</v>
      </c>
      <c r="B1753" s="1174" t="s">
        <v>961</v>
      </c>
      <c r="C1753" s="1176"/>
      <c r="D1753" s="973"/>
    </row>
    <row r="1754" spans="1:4" x14ac:dyDescent="0.2">
      <c r="A1754" s="973" t="s">
        <v>5107</v>
      </c>
      <c r="B1754" s="1174" t="s">
        <v>961</v>
      </c>
      <c r="C1754" s="1176"/>
      <c r="D1754" s="973"/>
    </row>
    <row r="1755" spans="1:4" x14ac:dyDescent="0.2">
      <c r="A1755" s="973" t="s">
        <v>1010</v>
      </c>
      <c r="B1755" s="1175" t="s">
        <v>3986</v>
      </c>
      <c r="C1755" s="1176">
        <v>31.97</v>
      </c>
      <c r="D1755" s="973">
        <v>-799.34</v>
      </c>
    </row>
    <row r="1756" spans="1:4" x14ac:dyDescent="0.2">
      <c r="A1756" s="973" t="s">
        <v>1003</v>
      </c>
      <c r="B1756" s="1174" t="s">
        <v>5108</v>
      </c>
      <c r="C1756" s="1176">
        <v>25.11</v>
      </c>
      <c r="D1756" s="973">
        <v>96882.9</v>
      </c>
    </row>
    <row r="1757" spans="1:4" x14ac:dyDescent="0.2">
      <c r="A1757" s="973" t="s">
        <v>1005</v>
      </c>
      <c r="B1757" s="1174" t="s">
        <v>5109</v>
      </c>
      <c r="C1757" s="1176">
        <v>21.08</v>
      </c>
      <c r="D1757" s="973">
        <v>82032.42</v>
      </c>
    </row>
    <row r="1758" spans="1:4" x14ac:dyDescent="0.2">
      <c r="A1758" s="973" t="s">
        <v>1007</v>
      </c>
      <c r="B1758" s="1174" t="s">
        <v>5110</v>
      </c>
      <c r="C1758" s="1176">
        <v>53.4</v>
      </c>
      <c r="D1758" s="973">
        <v>13882.71</v>
      </c>
    </row>
    <row r="1759" spans="1:4" x14ac:dyDescent="0.2">
      <c r="A1759" s="973" t="s">
        <v>1013</v>
      </c>
      <c r="B1759" s="1174" t="s">
        <v>5111</v>
      </c>
      <c r="C1759" s="1176">
        <v>26.13</v>
      </c>
      <c r="D1759" s="973">
        <v>67063.03</v>
      </c>
    </row>
    <row r="1760" spans="1:4" x14ac:dyDescent="0.2">
      <c r="A1760" s="973" t="s">
        <v>1015</v>
      </c>
      <c r="B1760" s="1174" t="s">
        <v>5112</v>
      </c>
      <c r="C1760" s="1176">
        <v>50.8</v>
      </c>
      <c r="D1760" s="973">
        <v>12699.77</v>
      </c>
    </row>
    <row r="1761" spans="1:4" x14ac:dyDescent="0.2">
      <c r="A1761" s="973" t="s">
        <v>5113</v>
      </c>
      <c r="B1761" s="1174" t="s">
        <v>961</v>
      </c>
      <c r="C1761" s="1176"/>
      <c r="D1761" s="973"/>
    </row>
    <row r="1762" spans="1:4" x14ac:dyDescent="0.2">
      <c r="A1762" s="973" t="s">
        <v>5114</v>
      </c>
      <c r="B1762" s="1174" t="s">
        <v>961</v>
      </c>
      <c r="C1762" s="1176"/>
      <c r="D1762" s="973"/>
    </row>
    <row r="1763" spans="1:4" x14ac:dyDescent="0.2">
      <c r="A1763" s="973" t="s">
        <v>5115</v>
      </c>
      <c r="B1763" s="1174" t="s">
        <v>961</v>
      </c>
      <c r="C1763" s="1176"/>
      <c r="D1763" s="973"/>
    </row>
    <row r="1764" spans="1:4" x14ac:dyDescent="0.2">
      <c r="A1764" s="973" t="s">
        <v>5116</v>
      </c>
      <c r="B1764" s="1174" t="s">
        <v>961</v>
      </c>
      <c r="C1764" s="1176"/>
      <c r="D1764" s="973"/>
    </row>
    <row r="1765" spans="1:4" x14ac:dyDescent="0.2">
      <c r="A1765" s="973" t="s">
        <v>5117</v>
      </c>
      <c r="B1765" s="1174" t="s">
        <v>961</v>
      </c>
      <c r="C1765" s="1176"/>
      <c r="D1765" s="973"/>
    </row>
    <row r="1766" spans="1:4" x14ac:dyDescent="0.2">
      <c r="A1766" s="973" t="s">
        <v>5118</v>
      </c>
      <c r="B1766" s="1174" t="s">
        <v>3571</v>
      </c>
      <c r="C1766" s="1176">
        <v>186.71</v>
      </c>
      <c r="D1766" s="973">
        <v>8401.74</v>
      </c>
    </row>
    <row r="1767" spans="1:4" x14ac:dyDescent="0.2">
      <c r="A1767" s="973" t="s">
        <v>5119</v>
      </c>
      <c r="B1767" s="1174" t="s">
        <v>5120</v>
      </c>
      <c r="C1767" s="1176">
        <v>40.840000000000003</v>
      </c>
      <c r="D1767" s="973">
        <v>4819.12</v>
      </c>
    </row>
    <row r="1768" spans="1:4" x14ac:dyDescent="0.2">
      <c r="A1768" s="973" t="s">
        <v>5121</v>
      </c>
      <c r="B1768" s="1174" t="s">
        <v>3605</v>
      </c>
      <c r="C1768" s="1176">
        <v>40.770000000000003</v>
      </c>
      <c r="D1768" s="973">
        <v>3506.6</v>
      </c>
    </row>
    <row r="1769" spans="1:4" x14ac:dyDescent="0.2">
      <c r="A1769" s="973" t="s">
        <v>5122</v>
      </c>
      <c r="B1769" s="1174" t="s">
        <v>5123</v>
      </c>
      <c r="C1769" s="1176">
        <v>44.7</v>
      </c>
      <c r="D1769" s="973">
        <v>91590.3</v>
      </c>
    </row>
    <row r="1770" spans="1:4" x14ac:dyDescent="0.2">
      <c r="A1770" s="973" t="s">
        <v>5124</v>
      </c>
      <c r="B1770" s="1174" t="s">
        <v>5125</v>
      </c>
      <c r="C1770" s="1176">
        <v>41.2</v>
      </c>
      <c r="D1770" s="973">
        <v>6221.7</v>
      </c>
    </row>
    <row r="1771" spans="1:4" x14ac:dyDescent="0.2">
      <c r="A1771" s="973" t="s">
        <v>5126</v>
      </c>
      <c r="B1771" s="1174" t="s">
        <v>961</v>
      </c>
      <c r="C1771" s="1176"/>
      <c r="D1771" s="973"/>
    </row>
    <row r="1772" spans="1:4" x14ac:dyDescent="0.2">
      <c r="A1772" s="973" t="s">
        <v>5127</v>
      </c>
      <c r="B1772" s="1174" t="s">
        <v>5087</v>
      </c>
      <c r="C1772" s="1176">
        <v>21.68</v>
      </c>
      <c r="D1772" s="973">
        <v>9322.4</v>
      </c>
    </row>
    <row r="1773" spans="1:4" x14ac:dyDescent="0.2">
      <c r="A1773" s="973" t="s">
        <v>5128</v>
      </c>
      <c r="B1773" s="1174" t="s">
        <v>3579</v>
      </c>
      <c r="C1773" s="1176">
        <v>26.16</v>
      </c>
      <c r="D1773" s="973">
        <v>994.08</v>
      </c>
    </row>
    <row r="1774" spans="1:4" x14ac:dyDescent="0.2">
      <c r="A1774" s="973" t="s">
        <v>5129</v>
      </c>
      <c r="B1774" s="1174" t="s">
        <v>3947</v>
      </c>
      <c r="C1774" s="1176">
        <v>21.9</v>
      </c>
      <c r="D1774" s="973">
        <v>2408.9899999999998</v>
      </c>
    </row>
    <row r="1775" spans="1:4" x14ac:dyDescent="0.2">
      <c r="A1775" s="973" t="s">
        <v>5130</v>
      </c>
      <c r="B1775" s="1174" t="s">
        <v>961</v>
      </c>
      <c r="C1775" s="1176"/>
      <c r="D1775" s="973"/>
    </row>
    <row r="1776" spans="1:4" x14ac:dyDescent="0.2">
      <c r="A1776" s="973" t="s">
        <v>5131</v>
      </c>
      <c r="B1776" s="1174" t="s">
        <v>3793</v>
      </c>
      <c r="C1776" s="1176">
        <v>26.91</v>
      </c>
      <c r="D1776" s="973">
        <v>1668.42</v>
      </c>
    </row>
    <row r="1777" spans="1:4" x14ac:dyDescent="0.2">
      <c r="A1777" s="973" t="s">
        <v>5132</v>
      </c>
      <c r="B1777" s="1174" t="s">
        <v>3657</v>
      </c>
      <c r="C1777" s="1176">
        <v>22.59</v>
      </c>
      <c r="D1777" s="973">
        <v>180.72</v>
      </c>
    </row>
    <row r="1778" spans="1:4" x14ac:dyDescent="0.2">
      <c r="A1778" s="973" t="s">
        <v>5133</v>
      </c>
      <c r="B1778" s="1174" t="s">
        <v>1292</v>
      </c>
      <c r="C1778" s="1176">
        <v>930.5</v>
      </c>
      <c r="D1778" s="973">
        <v>9305</v>
      </c>
    </row>
    <row r="1779" spans="1:4" x14ac:dyDescent="0.2">
      <c r="A1779" s="973" t="s">
        <v>5134</v>
      </c>
      <c r="B1779" s="1174" t="s">
        <v>961</v>
      </c>
      <c r="C1779" s="1176"/>
      <c r="D1779" s="973"/>
    </row>
    <row r="1780" spans="1:4" x14ac:dyDescent="0.2">
      <c r="A1780" s="973" t="s">
        <v>690</v>
      </c>
      <c r="B1780" s="1174" t="s">
        <v>3567</v>
      </c>
      <c r="C1780" s="1176">
        <v>523.76</v>
      </c>
      <c r="D1780" s="973">
        <v>1047.52</v>
      </c>
    </row>
    <row r="1781" spans="1:4" x14ac:dyDescent="0.2">
      <c r="A1781" s="973" t="s">
        <v>692</v>
      </c>
      <c r="B1781" s="1174" t="s">
        <v>961</v>
      </c>
      <c r="C1781" s="1176"/>
      <c r="D1781" s="973"/>
    </row>
    <row r="1782" spans="1:4" x14ac:dyDescent="0.2">
      <c r="A1782" s="973" t="s">
        <v>5135</v>
      </c>
      <c r="B1782" s="1174" t="s">
        <v>5136</v>
      </c>
      <c r="C1782" s="1176">
        <v>11.98</v>
      </c>
      <c r="D1782" s="973">
        <v>2660.11</v>
      </c>
    </row>
    <row r="1783" spans="1:4" x14ac:dyDescent="0.2">
      <c r="A1783" s="973" t="s">
        <v>5137</v>
      </c>
      <c r="B1783" s="1174" t="s">
        <v>3867</v>
      </c>
      <c r="C1783" s="1176">
        <v>9</v>
      </c>
      <c r="D1783" s="973">
        <v>2385.17</v>
      </c>
    </row>
    <row r="1784" spans="1:4" x14ac:dyDescent="0.2">
      <c r="A1784" s="973" t="s">
        <v>5138</v>
      </c>
      <c r="B1784" s="1174" t="s">
        <v>5139</v>
      </c>
      <c r="C1784" s="1176">
        <v>16.77</v>
      </c>
      <c r="D1784" s="973">
        <v>1073.18</v>
      </c>
    </row>
    <row r="1785" spans="1:4" x14ac:dyDescent="0.2">
      <c r="A1785" s="973" t="s">
        <v>5140</v>
      </c>
      <c r="B1785" s="1174" t="s">
        <v>3567</v>
      </c>
      <c r="C1785" s="1176">
        <v>11.78</v>
      </c>
      <c r="D1785" s="973">
        <v>23.56</v>
      </c>
    </row>
    <row r="1786" spans="1:4" x14ac:dyDescent="0.2">
      <c r="A1786" s="973" t="s">
        <v>5141</v>
      </c>
      <c r="B1786" s="1174" t="s">
        <v>3926</v>
      </c>
      <c r="C1786" s="1176">
        <v>11.98</v>
      </c>
      <c r="D1786" s="973">
        <v>2096.3000000000002</v>
      </c>
    </row>
    <row r="1787" spans="1:4" x14ac:dyDescent="0.2">
      <c r="A1787" s="973" t="s">
        <v>5142</v>
      </c>
      <c r="B1787" s="1174" t="s">
        <v>5143</v>
      </c>
      <c r="C1787" s="1176">
        <v>29.44</v>
      </c>
      <c r="D1787" s="973">
        <v>2384.61</v>
      </c>
    </row>
    <row r="1788" spans="1:4" x14ac:dyDescent="0.2">
      <c r="A1788" s="973" t="s">
        <v>5144</v>
      </c>
      <c r="B1788" s="1174" t="s">
        <v>5145</v>
      </c>
      <c r="C1788" s="1176">
        <v>17.93</v>
      </c>
      <c r="D1788" s="973">
        <v>3818.24</v>
      </c>
    </row>
    <row r="1789" spans="1:4" x14ac:dyDescent="0.2">
      <c r="A1789" s="973" t="s">
        <v>5146</v>
      </c>
      <c r="B1789" s="1174" t="s">
        <v>961</v>
      </c>
      <c r="C1789" s="1176"/>
      <c r="D1789" s="973"/>
    </row>
    <row r="1790" spans="1:4" x14ac:dyDescent="0.2">
      <c r="A1790" s="973" t="s">
        <v>5147</v>
      </c>
      <c r="B1790" s="1174" t="s">
        <v>961</v>
      </c>
      <c r="C1790" s="1176"/>
      <c r="D1790" s="973"/>
    </row>
    <row r="1791" spans="1:4" x14ac:dyDescent="0.2">
      <c r="A1791" s="973" t="s">
        <v>5148</v>
      </c>
      <c r="B1791" s="1174" t="s">
        <v>3567</v>
      </c>
      <c r="C1791" s="1176">
        <v>32</v>
      </c>
      <c r="D1791" s="973">
        <v>64</v>
      </c>
    </row>
    <row r="1792" spans="1:4" x14ac:dyDescent="0.2">
      <c r="A1792" s="973" t="s">
        <v>5149</v>
      </c>
      <c r="B1792" s="1174" t="s">
        <v>961</v>
      </c>
      <c r="C1792" s="1176"/>
      <c r="D1792" s="973"/>
    </row>
    <row r="1793" spans="1:4" x14ac:dyDescent="0.2">
      <c r="A1793" s="973" t="s">
        <v>1062</v>
      </c>
      <c r="B1793" s="1174" t="s">
        <v>961</v>
      </c>
      <c r="C1793" s="1176"/>
      <c r="D1793" s="973"/>
    </row>
    <row r="1794" spans="1:4" x14ac:dyDescent="0.2">
      <c r="A1794" s="973" t="s">
        <v>5150</v>
      </c>
      <c r="B1794" s="1174" t="s">
        <v>961</v>
      </c>
      <c r="C1794" s="1176"/>
      <c r="D1794" s="973"/>
    </row>
    <row r="1795" spans="1:4" x14ac:dyDescent="0.2">
      <c r="A1795" s="973" t="s">
        <v>5151</v>
      </c>
      <c r="B1795" s="1174" t="s">
        <v>5112</v>
      </c>
      <c r="C1795" s="1176">
        <v>25.19</v>
      </c>
      <c r="D1795" s="973">
        <v>6297.5</v>
      </c>
    </row>
    <row r="1796" spans="1:4" x14ac:dyDescent="0.2">
      <c r="A1796" s="973" t="s">
        <v>1024</v>
      </c>
      <c r="B1796" s="1174" t="s">
        <v>961</v>
      </c>
      <c r="C1796" s="1176"/>
      <c r="D1796" s="973"/>
    </row>
    <row r="1797" spans="1:4" x14ac:dyDescent="0.2">
      <c r="A1797" s="973" t="s">
        <v>5152</v>
      </c>
      <c r="B1797" s="1174" t="s">
        <v>961</v>
      </c>
      <c r="C1797" s="1176"/>
      <c r="D1797" s="973"/>
    </row>
    <row r="1798" spans="1:4" x14ac:dyDescent="0.2">
      <c r="A1798" s="973" t="s">
        <v>5153</v>
      </c>
      <c r="B1798" s="1174" t="s">
        <v>961</v>
      </c>
      <c r="C1798" s="1176"/>
      <c r="D1798" s="973"/>
    </row>
    <row r="1799" spans="1:4" x14ac:dyDescent="0.2">
      <c r="A1799" s="973" t="s">
        <v>5154</v>
      </c>
      <c r="B1799" s="1174" t="s">
        <v>961</v>
      </c>
      <c r="C1799" s="1176"/>
      <c r="D1799" s="973"/>
    </row>
    <row r="1800" spans="1:4" x14ac:dyDescent="0.2">
      <c r="A1800" s="973" t="s">
        <v>5155</v>
      </c>
      <c r="B1800" s="1174" t="s">
        <v>961</v>
      </c>
      <c r="C1800" s="1176"/>
      <c r="D1800" s="973"/>
    </row>
    <row r="1801" spans="1:4" x14ac:dyDescent="0.2">
      <c r="A1801" s="973" t="s">
        <v>5156</v>
      </c>
      <c r="B1801" s="1174" t="s">
        <v>961</v>
      </c>
      <c r="C1801" s="1176"/>
      <c r="D1801" s="973"/>
    </row>
    <row r="1802" spans="1:4" x14ac:dyDescent="0.2">
      <c r="A1802" s="973" t="s">
        <v>5157</v>
      </c>
      <c r="B1802" s="1174" t="s">
        <v>961</v>
      </c>
      <c r="C1802" s="1176"/>
      <c r="D1802" s="973"/>
    </row>
    <row r="1803" spans="1:4" x14ac:dyDescent="0.2">
      <c r="A1803" s="973" t="s">
        <v>5158</v>
      </c>
      <c r="B1803" s="1174" t="s">
        <v>961</v>
      </c>
      <c r="C1803" s="1176"/>
      <c r="D1803" s="973"/>
    </row>
    <row r="1804" spans="1:4" x14ac:dyDescent="0.2">
      <c r="A1804" s="973" t="s">
        <v>5159</v>
      </c>
      <c r="B1804" s="1174" t="s">
        <v>3563</v>
      </c>
      <c r="C1804" s="1176">
        <v>69.739999999999995</v>
      </c>
      <c r="D1804" s="973">
        <v>69.739999999999995</v>
      </c>
    </row>
    <row r="1805" spans="1:4" x14ac:dyDescent="0.2">
      <c r="A1805" s="973" t="s">
        <v>5160</v>
      </c>
      <c r="B1805" s="1174" t="s">
        <v>961</v>
      </c>
      <c r="C1805" s="1176"/>
      <c r="D1805" s="973"/>
    </row>
    <row r="1806" spans="1:4" x14ac:dyDescent="0.2">
      <c r="A1806" s="973" t="s">
        <v>227</v>
      </c>
      <c r="B1806" s="1174" t="s">
        <v>961</v>
      </c>
      <c r="C1806" s="1176"/>
      <c r="D1806" s="973"/>
    </row>
    <row r="1807" spans="1:4" x14ac:dyDescent="0.2">
      <c r="A1807" s="973" t="s">
        <v>1145</v>
      </c>
      <c r="B1807" s="1174" t="s">
        <v>3563</v>
      </c>
      <c r="C1807" s="1176">
        <v>328.85</v>
      </c>
      <c r="D1807" s="973">
        <v>328.85</v>
      </c>
    </row>
    <row r="1808" spans="1:4" x14ac:dyDescent="0.2">
      <c r="A1808" s="973" t="s">
        <v>5161</v>
      </c>
      <c r="B1808" s="1174" t="s">
        <v>3567</v>
      </c>
      <c r="C1808" s="1176">
        <v>4221.04</v>
      </c>
      <c r="D1808" s="973">
        <v>8442.08</v>
      </c>
    </row>
    <row r="1809" spans="1:4" x14ac:dyDescent="0.2">
      <c r="A1809" s="973" t="s">
        <v>1180</v>
      </c>
      <c r="B1809" s="1174" t="s">
        <v>3803</v>
      </c>
      <c r="C1809" s="1176">
        <v>309.76</v>
      </c>
      <c r="D1809" s="973">
        <v>1858.55</v>
      </c>
    </row>
    <row r="1810" spans="1:4" x14ac:dyDescent="0.2">
      <c r="A1810" s="973" t="s">
        <v>1139</v>
      </c>
      <c r="B1810" s="1174" t="s">
        <v>5162</v>
      </c>
      <c r="C1810" s="1176">
        <v>286.02</v>
      </c>
      <c r="D1810" s="973">
        <v>61207.65</v>
      </c>
    </row>
    <row r="1811" spans="1:4" x14ac:dyDescent="0.2">
      <c r="A1811" s="973" t="s">
        <v>1150</v>
      </c>
      <c r="B1811" s="1174" t="s">
        <v>3615</v>
      </c>
      <c r="C1811" s="1176">
        <v>515.6</v>
      </c>
      <c r="D1811" s="973">
        <v>7218.41</v>
      </c>
    </row>
    <row r="1812" spans="1:4" x14ac:dyDescent="0.2">
      <c r="A1812" s="973" t="s">
        <v>1152</v>
      </c>
      <c r="B1812" s="1174" t="s">
        <v>3592</v>
      </c>
      <c r="C1812" s="1176">
        <v>348.13</v>
      </c>
      <c r="D1812" s="973">
        <v>1740.63</v>
      </c>
    </row>
    <row r="1813" spans="1:4" x14ac:dyDescent="0.2">
      <c r="A1813" s="973" t="s">
        <v>1156</v>
      </c>
      <c r="B1813" s="1174" t="s">
        <v>3657</v>
      </c>
      <c r="C1813" s="1176">
        <v>305.12</v>
      </c>
      <c r="D1813" s="973">
        <v>2440.9299999999998</v>
      </c>
    </row>
    <row r="1814" spans="1:4" x14ac:dyDescent="0.2">
      <c r="A1814" s="973" t="s">
        <v>5163</v>
      </c>
      <c r="B1814" s="1174" t="s">
        <v>961</v>
      </c>
      <c r="C1814" s="1176"/>
      <c r="D1814" s="973"/>
    </row>
    <row r="1815" spans="1:4" x14ac:dyDescent="0.2">
      <c r="A1815" s="973" t="s">
        <v>1160</v>
      </c>
      <c r="B1815" s="1174" t="s">
        <v>961</v>
      </c>
      <c r="C1815" s="1176"/>
      <c r="D1815" s="973"/>
    </row>
    <row r="1816" spans="1:4" x14ac:dyDescent="0.2">
      <c r="A1816" s="973" t="s">
        <v>1161</v>
      </c>
      <c r="B1816" s="1174" t="s">
        <v>3615</v>
      </c>
      <c r="C1816" s="1176">
        <v>850.39</v>
      </c>
      <c r="D1816" s="973">
        <v>11905.43</v>
      </c>
    </row>
    <row r="1817" spans="1:4" x14ac:dyDescent="0.2">
      <c r="A1817" s="973" t="s">
        <v>1166</v>
      </c>
      <c r="B1817" s="1174" t="s">
        <v>3573</v>
      </c>
      <c r="C1817" s="1176">
        <v>1941.15</v>
      </c>
      <c r="D1817" s="973">
        <v>7764.6</v>
      </c>
    </row>
    <row r="1818" spans="1:4" x14ac:dyDescent="0.2">
      <c r="A1818" s="973" t="s">
        <v>1141</v>
      </c>
      <c r="B1818" s="1174" t="s">
        <v>5164</v>
      </c>
      <c r="C1818" s="1176">
        <v>349.54</v>
      </c>
      <c r="D1818" s="973">
        <v>71655.47</v>
      </c>
    </row>
    <row r="1819" spans="1:4" x14ac:dyDescent="0.2">
      <c r="A1819" s="973" t="s">
        <v>5165</v>
      </c>
      <c r="B1819" s="1174" t="s">
        <v>961</v>
      </c>
      <c r="C1819" s="1176"/>
      <c r="D1819" s="973"/>
    </row>
    <row r="1820" spans="1:4" x14ac:dyDescent="0.2">
      <c r="A1820" s="973" t="s">
        <v>1154</v>
      </c>
      <c r="B1820" s="1174" t="s">
        <v>3573</v>
      </c>
      <c r="C1820" s="1176">
        <v>331.56</v>
      </c>
      <c r="D1820" s="973">
        <v>1326.24</v>
      </c>
    </row>
    <row r="1821" spans="1:4" x14ac:dyDescent="0.2">
      <c r="A1821" s="973" t="s">
        <v>1159</v>
      </c>
      <c r="B1821" s="1174" t="s">
        <v>961</v>
      </c>
      <c r="C1821" s="1176"/>
      <c r="D1821" s="973"/>
    </row>
    <row r="1822" spans="1:4" x14ac:dyDescent="0.2">
      <c r="A1822" s="973" t="s">
        <v>5166</v>
      </c>
      <c r="B1822" s="1174" t="s">
        <v>961</v>
      </c>
      <c r="C1822" s="1176"/>
      <c r="D1822" s="973"/>
    </row>
    <row r="1823" spans="1:4" x14ac:dyDescent="0.2">
      <c r="A1823" s="973" t="s">
        <v>1137</v>
      </c>
      <c r="B1823" s="1174" t="s">
        <v>3632</v>
      </c>
      <c r="C1823" s="1176">
        <v>190.52</v>
      </c>
      <c r="D1823" s="973">
        <v>4953.5200000000004</v>
      </c>
    </row>
    <row r="1824" spans="1:4" x14ac:dyDescent="0.2">
      <c r="A1824" s="973" t="s">
        <v>1147</v>
      </c>
      <c r="B1824" s="1174" t="s">
        <v>3803</v>
      </c>
      <c r="C1824" s="1176">
        <v>228.27</v>
      </c>
      <c r="D1824" s="973">
        <v>1369.61</v>
      </c>
    </row>
    <row r="1825" spans="1:4" x14ac:dyDescent="0.2">
      <c r="A1825" s="973" t="s">
        <v>5167</v>
      </c>
      <c r="B1825" s="1174" t="s">
        <v>961</v>
      </c>
      <c r="C1825" s="1176"/>
      <c r="D1825" s="973"/>
    </row>
    <row r="1826" spans="1:4" x14ac:dyDescent="0.2">
      <c r="A1826" s="973" t="s">
        <v>5168</v>
      </c>
      <c r="B1826" s="1174" t="s">
        <v>961</v>
      </c>
      <c r="C1826" s="1176"/>
      <c r="D1826" s="973"/>
    </row>
    <row r="1827" spans="1:4" x14ac:dyDescent="0.2">
      <c r="A1827" s="973" t="s">
        <v>1171</v>
      </c>
      <c r="B1827" s="1174" t="s">
        <v>3567</v>
      </c>
      <c r="C1827" s="1176">
        <v>269.44</v>
      </c>
      <c r="D1827" s="973">
        <v>538.87</v>
      </c>
    </row>
    <row r="1828" spans="1:4" x14ac:dyDescent="0.2">
      <c r="A1828" s="973" t="s">
        <v>1173</v>
      </c>
      <c r="B1828" s="1174" t="s">
        <v>3687</v>
      </c>
      <c r="C1828" s="1176">
        <v>408.13</v>
      </c>
      <c r="D1828" s="973">
        <v>2856.88</v>
      </c>
    </row>
    <row r="1829" spans="1:4" x14ac:dyDescent="0.2">
      <c r="A1829" s="973" t="s">
        <v>1182</v>
      </c>
      <c r="B1829" s="1174" t="s">
        <v>3600</v>
      </c>
      <c r="C1829" s="1176">
        <v>533.48</v>
      </c>
      <c r="D1829" s="973">
        <v>8002.26</v>
      </c>
    </row>
    <row r="1830" spans="1:4" x14ac:dyDescent="0.2">
      <c r="A1830" s="973" t="s">
        <v>1177</v>
      </c>
      <c r="B1830" s="1174" t="s">
        <v>4038</v>
      </c>
      <c r="C1830" s="1176">
        <v>2416.39</v>
      </c>
      <c r="D1830" s="973">
        <v>50744.15</v>
      </c>
    </row>
    <row r="1831" spans="1:4" x14ac:dyDescent="0.2">
      <c r="A1831" s="973" t="s">
        <v>5169</v>
      </c>
      <c r="B1831" s="1174" t="s">
        <v>3564</v>
      </c>
      <c r="C1831" s="1176">
        <v>326.51</v>
      </c>
      <c r="D1831" s="973">
        <v>979.53</v>
      </c>
    </row>
    <row r="1832" spans="1:4" x14ac:dyDescent="0.2">
      <c r="A1832" s="973" t="s">
        <v>5170</v>
      </c>
      <c r="B1832" s="1174" t="s">
        <v>961</v>
      </c>
      <c r="C1832" s="1176"/>
      <c r="D1832" s="973"/>
    </row>
    <row r="1833" spans="1:4" x14ac:dyDescent="0.2">
      <c r="A1833" s="973" t="s">
        <v>5171</v>
      </c>
      <c r="B1833" s="1174" t="s">
        <v>1292</v>
      </c>
      <c r="C1833" s="1176">
        <v>155.96</v>
      </c>
      <c r="D1833" s="973">
        <v>1559.58</v>
      </c>
    </row>
    <row r="1834" spans="1:4" x14ac:dyDescent="0.2">
      <c r="A1834" s="973" t="s">
        <v>5172</v>
      </c>
      <c r="B1834" s="1174" t="s">
        <v>961</v>
      </c>
      <c r="C1834" s="1176"/>
      <c r="D1834" s="973"/>
    </row>
    <row r="1835" spans="1:4" x14ac:dyDescent="0.2">
      <c r="A1835" s="973" t="s">
        <v>5173</v>
      </c>
      <c r="B1835" s="1174" t="s">
        <v>961</v>
      </c>
      <c r="C1835" s="1176"/>
      <c r="D1835" s="973"/>
    </row>
    <row r="1836" spans="1:4" x14ac:dyDescent="0.2">
      <c r="A1836" s="973" t="s">
        <v>5174</v>
      </c>
      <c r="B1836" s="1174" t="s">
        <v>961</v>
      </c>
      <c r="C1836" s="1176"/>
      <c r="D1836" s="973"/>
    </row>
    <row r="1837" spans="1:4" x14ac:dyDescent="0.2">
      <c r="A1837" s="973" t="s">
        <v>5175</v>
      </c>
      <c r="B1837" s="1174" t="s">
        <v>961</v>
      </c>
      <c r="C1837" s="1176"/>
      <c r="D1837" s="973"/>
    </row>
    <row r="1838" spans="1:4" x14ac:dyDescent="0.2">
      <c r="A1838" s="973" t="s">
        <v>5176</v>
      </c>
      <c r="B1838" s="1174" t="s">
        <v>961</v>
      </c>
      <c r="C1838" s="1176"/>
      <c r="D1838" s="973"/>
    </row>
    <row r="1839" spans="1:4" x14ac:dyDescent="0.2">
      <c r="A1839" s="973" t="s">
        <v>5177</v>
      </c>
      <c r="B1839" s="1174" t="s">
        <v>961</v>
      </c>
      <c r="C1839" s="1176"/>
      <c r="D1839" s="973"/>
    </row>
    <row r="1840" spans="1:4" x14ac:dyDescent="0.2">
      <c r="A1840" s="973" t="s">
        <v>5178</v>
      </c>
      <c r="B1840" s="1174" t="s">
        <v>961</v>
      </c>
      <c r="C1840" s="1176"/>
      <c r="D1840" s="973"/>
    </row>
    <row r="1841" spans="1:4" x14ac:dyDescent="0.2">
      <c r="A1841" s="973" t="s">
        <v>5179</v>
      </c>
      <c r="B1841" s="1174" t="s">
        <v>961</v>
      </c>
      <c r="C1841" s="1176"/>
      <c r="D1841" s="973"/>
    </row>
    <row r="1842" spans="1:4" x14ac:dyDescent="0.2">
      <c r="A1842" s="973" t="s">
        <v>5180</v>
      </c>
      <c r="B1842" s="1174" t="s">
        <v>961</v>
      </c>
      <c r="C1842" s="1176"/>
      <c r="D1842" s="973"/>
    </row>
    <row r="1843" spans="1:4" x14ac:dyDescent="0.2">
      <c r="A1843" s="973" t="s">
        <v>5181</v>
      </c>
      <c r="B1843" s="1174" t="s">
        <v>961</v>
      </c>
      <c r="C1843" s="1176"/>
      <c r="D1843" s="973"/>
    </row>
    <row r="1844" spans="1:4" x14ac:dyDescent="0.2">
      <c r="A1844" s="973" t="s">
        <v>5182</v>
      </c>
      <c r="B1844" s="1174" t="s">
        <v>961</v>
      </c>
      <c r="C1844" s="1176"/>
      <c r="D1844" s="973"/>
    </row>
    <row r="1845" spans="1:4" x14ac:dyDescent="0.2">
      <c r="A1845" s="973" t="s">
        <v>5183</v>
      </c>
      <c r="B1845" s="1174" t="s">
        <v>961</v>
      </c>
      <c r="C1845" s="1176"/>
      <c r="D1845" s="973"/>
    </row>
    <row r="1846" spans="1:4" x14ac:dyDescent="0.2">
      <c r="A1846" s="973" t="s">
        <v>5184</v>
      </c>
      <c r="B1846" s="1174" t="s">
        <v>961</v>
      </c>
      <c r="C1846" s="1176"/>
      <c r="D1846" s="973"/>
    </row>
    <row r="1847" spans="1:4" x14ac:dyDescent="0.2">
      <c r="A1847" s="973" t="s">
        <v>5185</v>
      </c>
      <c r="B1847" s="1174" t="s">
        <v>961</v>
      </c>
      <c r="C1847" s="1176"/>
      <c r="D1847" s="973"/>
    </row>
    <row r="1848" spans="1:4" x14ac:dyDescent="0.2">
      <c r="A1848" s="973" t="s">
        <v>5186</v>
      </c>
      <c r="B1848" s="1174" t="s">
        <v>961</v>
      </c>
      <c r="C1848" s="1176"/>
      <c r="D1848" s="973"/>
    </row>
    <row r="1849" spans="1:4" x14ac:dyDescent="0.2">
      <c r="A1849" s="973" t="s">
        <v>5187</v>
      </c>
      <c r="B1849" s="1174" t="s">
        <v>961</v>
      </c>
      <c r="C1849" s="1176"/>
      <c r="D1849" s="973"/>
    </row>
    <row r="1850" spans="1:4" x14ac:dyDescent="0.2">
      <c r="A1850" s="973" t="s">
        <v>5188</v>
      </c>
      <c r="B1850" s="1174" t="s">
        <v>961</v>
      </c>
      <c r="C1850" s="1176"/>
      <c r="D1850" s="973"/>
    </row>
    <row r="1851" spans="1:4" x14ac:dyDescent="0.2">
      <c r="A1851" s="973" t="s">
        <v>5189</v>
      </c>
      <c r="B1851" s="1174" t="s">
        <v>961</v>
      </c>
      <c r="C1851" s="1176"/>
      <c r="D1851" s="973"/>
    </row>
    <row r="1852" spans="1:4" x14ac:dyDescent="0.2">
      <c r="A1852" s="973" t="s">
        <v>5190</v>
      </c>
      <c r="B1852" s="1174" t="s">
        <v>4070</v>
      </c>
      <c r="C1852" s="1176">
        <v>681.55</v>
      </c>
      <c r="D1852" s="973">
        <v>12267.97</v>
      </c>
    </row>
    <row r="1853" spans="1:4" x14ac:dyDescent="0.2">
      <c r="A1853" s="973" t="s">
        <v>5191</v>
      </c>
      <c r="B1853" s="1174" t="s">
        <v>961</v>
      </c>
      <c r="C1853" s="1176"/>
      <c r="D1853" s="973"/>
    </row>
    <row r="1854" spans="1:4" x14ac:dyDescent="0.2">
      <c r="A1854" s="973" t="s">
        <v>5192</v>
      </c>
      <c r="B1854" s="1174" t="s">
        <v>961</v>
      </c>
      <c r="C1854" s="1176"/>
      <c r="D1854" s="973"/>
    </row>
    <row r="1855" spans="1:4" x14ac:dyDescent="0.2">
      <c r="A1855" s="973" t="s">
        <v>5193</v>
      </c>
      <c r="B1855" s="1174" t="s">
        <v>961</v>
      </c>
      <c r="C1855" s="1176"/>
      <c r="D1855" s="973"/>
    </row>
    <row r="1856" spans="1:4" x14ac:dyDescent="0.2">
      <c r="A1856" s="973" t="s">
        <v>5194</v>
      </c>
      <c r="B1856" s="1174" t="s">
        <v>961</v>
      </c>
      <c r="C1856" s="1176"/>
      <c r="D1856" s="973"/>
    </row>
    <row r="1857" spans="1:4" x14ac:dyDescent="0.2">
      <c r="A1857" s="973" t="s">
        <v>5195</v>
      </c>
      <c r="B1857" s="1174" t="s">
        <v>961</v>
      </c>
      <c r="C1857" s="1176"/>
      <c r="D1857" s="973"/>
    </row>
    <row r="1858" spans="1:4" x14ac:dyDescent="0.2">
      <c r="A1858" s="973" t="s">
        <v>5196</v>
      </c>
      <c r="B1858" s="1174" t="s">
        <v>961</v>
      </c>
      <c r="C1858" s="1176"/>
      <c r="D1858" s="973"/>
    </row>
    <row r="1859" spans="1:4" x14ac:dyDescent="0.2">
      <c r="A1859" s="973" t="s">
        <v>5197</v>
      </c>
      <c r="B1859" s="1174" t="s">
        <v>5198</v>
      </c>
      <c r="C1859" s="1176">
        <v>5.64</v>
      </c>
      <c r="D1859" s="973">
        <v>31891.83</v>
      </c>
    </row>
    <row r="1860" spans="1:4" x14ac:dyDescent="0.2">
      <c r="A1860" s="973" t="s">
        <v>5199</v>
      </c>
      <c r="B1860" s="1174" t="s">
        <v>961</v>
      </c>
      <c r="C1860" s="1176"/>
      <c r="D1860" s="973"/>
    </row>
    <row r="1861" spans="1:4" x14ac:dyDescent="0.2">
      <c r="A1861" s="973" t="s">
        <v>5200</v>
      </c>
      <c r="B1861" s="1174" t="s">
        <v>3805</v>
      </c>
      <c r="C1861" s="1176">
        <v>11.15</v>
      </c>
      <c r="D1861" s="973">
        <v>1594.48</v>
      </c>
    </row>
    <row r="1862" spans="1:4" x14ac:dyDescent="0.2">
      <c r="A1862" s="973" t="s">
        <v>5201</v>
      </c>
      <c r="B1862" s="1174" t="s">
        <v>961</v>
      </c>
      <c r="C1862" s="1176"/>
      <c r="D1862" s="973"/>
    </row>
    <row r="1863" spans="1:4" x14ac:dyDescent="0.2">
      <c r="A1863" s="973" t="s">
        <v>5202</v>
      </c>
      <c r="B1863" s="1174" t="s">
        <v>961</v>
      </c>
      <c r="C1863" s="1176"/>
      <c r="D1863" s="973"/>
    </row>
    <row r="1864" spans="1:4" x14ac:dyDescent="0.2">
      <c r="A1864" s="973" t="s">
        <v>5203</v>
      </c>
      <c r="B1864" s="1174" t="s">
        <v>1293</v>
      </c>
      <c r="C1864" s="1176">
        <v>37.979999999999997</v>
      </c>
      <c r="D1864" s="973">
        <v>1899</v>
      </c>
    </row>
    <row r="1865" spans="1:4" x14ac:dyDescent="0.2">
      <c r="A1865" s="973" t="s">
        <v>5204</v>
      </c>
      <c r="B1865" s="1174" t="s">
        <v>3567</v>
      </c>
      <c r="C1865" s="1176">
        <v>63.42</v>
      </c>
      <c r="D1865" s="973">
        <v>126.83</v>
      </c>
    </row>
    <row r="1866" spans="1:4" x14ac:dyDescent="0.2">
      <c r="A1866" s="973" t="s">
        <v>5205</v>
      </c>
      <c r="B1866" s="1174" t="s">
        <v>3601</v>
      </c>
      <c r="C1866" s="1176">
        <v>55.58</v>
      </c>
      <c r="D1866" s="973">
        <v>2278.92</v>
      </c>
    </row>
    <row r="1867" spans="1:4" x14ac:dyDescent="0.2">
      <c r="A1867" s="973" t="s">
        <v>5206</v>
      </c>
      <c r="B1867" s="1174" t="s">
        <v>4044</v>
      </c>
      <c r="C1867" s="1176">
        <v>57.92</v>
      </c>
      <c r="D1867" s="973">
        <v>1448</v>
      </c>
    </row>
    <row r="1868" spans="1:4" x14ac:dyDescent="0.2">
      <c r="A1868" s="973" t="s">
        <v>5207</v>
      </c>
      <c r="B1868" s="1174" t="s">
        <v>961</v>
      </c>
      <c r="C1868" s="1176"/>
      <c r="D1868" s="973"/>
    </row>
    <row r="1869" spans="1:4" x14ac:dyDescent="0.2">
      <c r="A1869" s="973" t="s">
        <v>5208</v>
      </c>
      <c r="B1869" s="1174" t="s">
        <v>961</v>
      </c>
      <c r="C1869" s="1176"/>
      <c r="D1869" s="973"/>
    </row>
    <row r="1870" spans="1:4" x14ac:dyDescent="0.2">
      <c r="A1870" s="973" t="s">
        <v>5209</v>
      </c>
      <c r="B1870" s="1174" t="s">
        <v>5210</v>
      </c>
      <c r="C1870" s="1176">
        <v>5.89</v>
      </c>
      <c r="D1870" s="973">
        <v>21056.93</v>
      </c>
    </row>
    <row r="1871" spans="1:4" x14ac:dyDescent="0.2">
      <c r="A1871" s="973" t="s">
        <v>5211</v>
      </c>
      <c r="B1871" s="1174" t="s">
        <v>3600</v>
      </c>
      <c r="C1871" s="1176">
        <v>29.8</v>
      </c>
      <c r="D1871" s="973">
        <v>447</v>
      </c>
    </row>
    <row r="1872" spans="1:4" x14ac:dyDescent="0.2">
      <c r="A1872" s="973" t="s">
        <v>5212</v>
      </c>
      <c r="B1872" s="1174" t="s">
        <v>5213</v>
      </c>
      <c r="C1872" s="1176">
        <v>5.21</v>
      </c>
      <c r="D1872" s="973">
        <v>9801.7000000000007</v>
      </c>
    </row>
    <row r="1873" spans="1:4" x14ac:dyDescent="0.2">
      <c r="A1873" s="973" t="s">
        <v>94</v>
      </c>
      <c r="B1873" s="1174" t="s">
        <v>5214</v>
      </c>
      <c r="C1873" s="1176">
        <v>6.59</v>
      </c>
      <c r="D1873" s="973">
        <v>9220.82</v>
      </c>
    </row>
    <row r="1874" spans="1:4" x14ac:dyDescent="0.2">
      <c r="A1874" s="973" t="s">
        <v>5215</v>
      </c>
      <c r="B1874" s="1174" t="s">
        <v>961</v>
      </c>
      <c r="C1874" s="1176"/>
      <c r="D1874" s="973"/>
    </row>
    <row r="1875" spans="1:4" x14ac:dyDescent="0.2">
      <c r="A1875" s="973" t="s">
        <v>96</v>
      </c>
      <c r="B1875" s="1174" t="s">
        <v>3955</v>
      </c>
      <c r="C1875" s="1176">
        <v>38.68</v>
      </c>
      <c r="D1875" s="973">
        <v>2862.19</v>
      </c>
    </row>
    <row r="1876" spans="1:4" x14ac:dyDescent="0.2">
      <c r="A1876" s="973" t="s">
        <v>5216</v>
      </c>
      <c r="B1876" s="1174" t="s">
        <v>3563</v>
      </c>
      <c r="C1876" s="1176">
        <v>24.48</v>
      </c>
      <c r="D1876" s="973">
        <v>24.48</v>
      </c>
    </row>
    <row r="1877" spans="1:4" x14ac:dyDescent="0.2">
      <c r="A1877" s="973" t="s">
        <v>5217</v>
      </c>
      <c r="B1877" s="1174" t="s">
        <v>961</v>
      </c>
      <c r="C1877" s="1176"/>
      <c r="D1877" s="973"/>
    </row>
    <row r="1878" spans="1:4" x14ac:dyDescent="0.2">
      <c r="A1878" s="973" t="s">
        <v>5218</v>
      </c>
      <c r="B1878" s="1174" t="s">
        <v>5219</v>
      </c>
      <c r="C1878" s="1176">
        <v>41.35</v>
      </c>
      <c r="D1878" s="973">
        <v>785.58</v>
      </c>
    </row>
    <row r="1879" spans="1:4" x14ac:dyDescent="0.2">
      <c r="A1879" s="973" t="s">
        <v>5220</v>
      </c>
      <c r="B1879" s="1174" t="s">
        <v>961</v>
      </c>
      <c r="C1879" s="1176"/>
      <c r="D1879" s="973"/>
    </row>
    <row r="1880" spans="1:4" x14ac:dyDescent="0.2">
      <c r="A1880" s="973" t="s">
        <v>5221</v>
      </c>
      <c r="B1880" s="1174" t="s">
        <v>961</v>
      </c>
      <c r="C1880" s="1176"/>
      <c r="D1880" s="973"/>
    </row>
    <row r="1881" spans="1:4" x14ac:dyDescent="0.2">
      <c r="A1881" s="973" t="s">
        <v>5222</v>
      </c>
      <c r="B1881" s="1174" t="s">
        <v>3978</v>
      </c>
      <c r="C1881" s="1176">
        <v>20.239999999999998</v>
      </c>
      <c r="D1881" s="973">
        <v>728.51</v>
      </c>
    </row>
    <row r="1882" spans="1:4" x14ac:dyDescent="0.2">
      <c r="A1882" s="973" t="s">
        <v>5223</v>
      </c>
      <c r="B1882" s="1174" t="s">
        <v>961</v>
      </c>
      <c r="C1882" s="1176"/>
      <c r="D1882" s="973"/>
    </row>
    <row r="1883" spans="1:4" x14ac:dyDescent="0.2">
      <c r="A1883" s="973" t="s">
        <v>5224</v>
      </c>
      <c r="B1883" s="1174" t="s">
        <v>3803</v>
      </c>
      <c r="C1883" s="1176">
        <v>66.38</v>
      </c>
      <c r="D1883" s="973">
        <v>398.25</v>
      </c>
    </row>
    <row r="1884" spans="1:4" x14ac:dyDescent="0.2">
      <c r="A1884" s="973" t="s">
        <v>5225</v>
      </c>
      <c r="B1884" s="1174" t="s">
        <v>4602</v>
      </c>
      <c r="C1884" s="1176">
        <v>80.040000000000006</v>
      </c>
      <c r="D1884" s="973">
        <v>2241.12</v>
      </c>
    </row>
    <row r="1885" spans="1:4" x14ac:dyDescent="0.2">
      <c r="A1885" s="973" t="s">
        <v>5226</v>
      </c>
      <c r="B1885" s="1174" t="s">
        <v>3592</v>
      </c>
      <c r="C1885" s="1176">
        <v>31.76</v>
      </c>
      <c r="D1885" s="973">
        <v>158.82</v>
      </c>
    </row>
    <row r="1886" spans="1:4" x14ac:dyDescent="0.2">
      <c r="A1886" s="973" t="s">
        <v>5227</v>
      </c>
      <c r="B1886" s="1174" t="s">
        <v>961</v>
      </c>
      <c r="C1886" s="1176"/>
      <c r="D1886" s="973"/>
    </row>
    <row r="1887" spans="1:4" x14ac:dyDescent="0.2">
      <c r="A1887" s="973" t="s">
        <v>5228</v>
      </c>
      <c r="B1887" s="1174" t="s">
        <v>3567</v>
      </c>
      <c r="C1887" s="1176">
        <v>19.329999999999998</v>
      </c>
      <c r="D1887" s="973">
        <v>38.659999999999997</v>
      </c>
    </row>
    <row r="1888" spans="1:4" x14ac:dyDescent="0.2">
      <c r="A1888" s="973" t="s">
        <v>5229</v>
      </c>
      <c r="B1888" s="1174" t="s">
        <v>3567</v>
      </c>
      <c r="C1888" s="1176">
        <v>16.149999999999999</v>
      </c>
      <c r="D1888" s="973">
        <v>32.29</v>
      </c>
    </row>
    <row r="1889" spans="1:4" x14ac:dyDescent="0.2">
      <c r="A1889" s="973" t="s">
        <v>5230</v>
      </c>
      <c r="B1889" s="1174" t="s">
        <v>3567</v>
      </c>
      <c r="C1889" s="1176">
        <v>44.74</v>
      </c>
      <c r="D1889" s="973">
        <v>89.48</v>
      </c>
    </row>
    <row r="1890" spans="1:4" x14ac:dyDescent="0.2">
      <c r="A1890" s="973" t="s">
        <v>5231</v>
      </c>
      <c r="B1890" s="1174" t="s">
        <v>3592</v>
      </c>
      <c r="C1890" s="1176">
        <v>34.880000000000003</v>
      </c>
      <c r="D1890" s="973">
        <v>174.4</v>
      </c>
    </row>
    <row r="1891" spans="1:4" x14ac:dyDescent="0.2">
      <c r="A1891" s="973" t="s">
        <v>5232</v>
      </c>
      <c r="B1891" s="1174" t="s">
        <v>3803</v>
      </c>
      <c r="C1891" s="1176">
        <v>13.38</v>
      </c>
      <c r="D1891" s="973">
        <v>80.260000000000005</v>
      </c>
    </row>
    <row r="1892" spans="1:4" x14ac:dyDescent="0.2">
      <c r="A1892" s="973" t="s">
        <v>930</v>
      </c>
      <c r="B1892" s="1174" t="s">
        <v>5233</v>
      </c>
      <c r="C1892" s="1176">
        <v>8.64</v>
      </c>
      <c r="D1892" s="973">
        <v>14211.76</v>
      </c>
    </row>
    <row r="1893" spans="1:4" x14ac:dyDescent="0.2">
      <c r="A1893" s="973" t="s">
        <v>931</v>
      </c>
      <c r="B1893" s="1174" t="s">
        <v>1292</v>
      </c>
      <c r="C1893" s="1176">
        <v>18.64</v>
      </c>
      <c r="D1893" s="973">
        <v>186.39</v>
      </c>
    </row>
    <row r="1894" spans="1:4" x14ac:dyDescent="0.2">
      <c r="A1894" s="973" t="s">
        <v>5234</v>
      </c>
      <c r="B1894" s="1174" t="s">
        <v>4044</v>
      </c>
      <c r="C1894" s="1176">
        <v>20</v>
      </c>
      <c r="D1894" s="973">
        <v>500</v>
      </c>
    </row>
    <row r="1895" spans="1:4" x14ac:dyDescent="0.2">
      <c r="A1895" s="973" t="s">
        <v>5235</v>
      </c>
      <c r="B1895" s="1174" t="s">
        <v>3592</v>
      </c>
      <c r="C1895" s="1176">
        <v>22.55</v>
      </c>
      <c r="D1895" s="973">
        <v>112.76</v>
      </c>
    </row>
    <row r="1896" spans="1:4" x14ac:dyDescent="0.2">
      <c r="A1896" s="973" t="s">
        <v>5236</v>
      </c>
      <c r="B1896" s="1174" t="s">
        <v>4639</v>
      </c>
      <c r="C1896" s="1176">
        <v>21.33</v>
      </c>
      <c r="D1896" s="973">
        <v>575.94000000000005</v>
      </c>
    </row>
    <row r="1897" spans="1:4" x14ac:dyDescent="0.2">
      <c r="A1897" s="973" t="s">
        <v>5237</v>
      </c>
      <c r="B1897" s="1174" t="s">
        <v>3563</v>
      </c>
      <c r="C1897" s="1176">
        <v>76.55</v>
      </c>
      <c r="D1897" s="973">
        <v>76.55</v>
      </c>
    </row>
    <row r="1898" spans="1:4" x14ac:dyDescent="0.2">
      <c r="A1898" s="973" t="s">
        <v>5238</v>
      </c>
      <c r="B1898" s="1174" t="s">
        <v>3600</v>
      </c>
      <c r="C1898" s="1176">
        <v>34.880000000000003</v>
      </c>
      <c r="D1898" s="973">
        <v>523.20000000000005</v>
      </c>
    </row>
    <row r="1899" spans="1:4" x14ac:dyDescent="0.2">
      <c r="A1899" s="973" t="s">
        <v>5239</v>
      </c>
      <c r="B1899" s="1174" t="s">
        <v>961</v>
      </c>
      <c r="C1899" s="1176"/>
      <c r="D1899" s="973"/>
    </row>
    <row r="1900" spans="1:4" x14ac:dyDescent="0.2">
      <c r="A1900" s="973" t="s">
        <v>5240</v>
      </c>
      <c r="B1900" s="1174" t="s">
        <v>961</v>
      </c>
      <c r="C1900" s="1176"/>
      <c r="D1900" s="973"/>
    </row>
    <row r="1901" spans="1:4" x14ac:dyDescent="0.2">
      <c r="A1901" s="973" t="s">
        <v>5241</v>
      </c>
      <c r="B1901" s="1174" t="s">
        <v>961</v>
      </c>
      <c r="C1901" s="1176"/>
      <c r="D1901" s="973"/>
    </row>
    <row r="1902" spans="1:4" x14ac:dyDescent="0.2">
      <c r="A1902" s="973" t="s">
        <v>929</v>
      </c>
      <c r="B1902" s="1174" t="s">
        <v>5242</v>
      </c>
      <c r="C1902" s="1176">
        <v>8.64</v>
      </c>
      <c r="D1902" s="973">
        <v>4181.42</v>
      </c>
    </row>
    <row r="1903" spans="1:4" x14ac:dyDescent="0.2">
      <c r="A1903" s="973" t="s">
        <v>933</v>
      </c>
      <c r="B1903" s="1174" t="s">
        <v>5243</v>
      </c>
      <c r="C1903" s="1176">
        <v>8.59</v>
      </c>
      <c r="D1903" s="973">
        <v>4991.74</v>
      </c>
    </row>
    <row r="1904" spans="1:4" x14ac:dyDescent="0.2">
      <c r="A1904" s="973" t="s">
        <v>5244</v>
      </c>
      <c r="B1904" s="1174" t="s">
        <v>3803</v>
      </c>
      <c r="C1904" s="1176">
        <v>15.19</v>
      </c>
      <c r="D1904" s="973">
        <v>91.15</v>
      </c>
    </row>
    <row r="1905" spans="1:4" x14ac:dyDescent="0.2">
      <c r="A1905" s="973" t="s">
        <v>5245</v>
      </c>
      <c r="B1905" s="1174" t="s">
        <v>3564</v>
      </c>
      <c r="C1905" s="1176">
        <v>24.34</v>
      </c>
      <c r="D1905" s="973">
        <v>73.03</v>
      </c>
    </row>
    <row r="1906" spans="1:4" x14ac:dyDescent="0.2">
      <c r="A1906" s="973" t="s">
        <v>5246</v>
      </c>
      <c r="B1906" s="1174" t="s">
        <v>5247</v>
      </c>
      <c r="C1906" s="1176">
        <v>15.13</v>
      </c>
      <c r="D1906" s="973">
        <v>2844.89</v>
      </c>
    </row>
    <row r="1907" spans="1:4" x14ac:dyDescent="0.2">
      <c r="A1907" s="973" t="s">
        <v>5248</v>
      </c>
      <c r="B1907" s="1174" t="s">
        <v>3600</v>
      </c>
      <c r="C1907" s="1176">
        <v>499.46</v>
      </c>
      <c r="D1907" s="973">
        <v>7491.9</v>
      </c>
    </row>
    <row r="1908" spans="1:4" x14ac:dyDescent="0.2">
      <c r="A1908" s="973" t="s">
        <v>5249</v>
      </c>
      <c r="B1908" s="1174" t="s">
        <v>3600</v>
      </c>
      <c r="C1908" s="1176">
        <v>618.79999999999995</v>
      </c>
      <c r="D1908" s="973">
        <v>9282</v>
      </c>
    </row>
    <row r="1909" spans="1:4" x14ac:dyDescent="0.2">
      <c r="A1909" s="973" t="s">
        <v>5250</v>
      </c>
      <c r="B1909" s="1174" t="s">
        <v>3687</v>
      </c>
      <c r="C1909" s="1176">
        <v>315.86</v>
      </c>
      <c r="D1909" s="973">
        <v>2211.04</v>
      </c>
    </row>
    <row r="1910" spans="1:4" x14ac:dyDescent="0.2">
      <c r="A1910" s="973" t="s">
        <v>5251</v>
      </c>
      <c r="B1910" s="1174" t="s">
        <v>1292</v>
      </c>
      <c r="C1910" s="1176">
        <v>649.5</v>
      </c>
      <c r="D1910" s="973">
        <v>6495</v>
      </c>
    </row>
    <row r="1911" spans="1:4" x14ac:dyDescent="0.2">
      <c r="A1911" s="973" t="s">
        <v>5252</v>
      </c>
      <c r="B1911" s="1174" t="s">
        <v>3567</v>
      </c>
      <c r="C1911" s="1176">
        <v>405.96</v>
      </c>
      <c r="D1911" s="973">
        <v>811.92</v>
      </c>
    </row>
    <row r="1912" spans="1:4" x14ac:dyDescent="0.2">
      <c r="A1912" s="973" t="s">
        <v>5253</v>
      </c>
      <c r="B1912" s="1174" t="s">
        <v>961</v>
      </c>
      <c r="C1912" s="1176"/>
      <c r="D1912" s="973"/>
    </row>
    <row r="1913" spans="1:4" x14ac:dyDescent="0.2">
      <c r="A1913" s="973" t="s">
        <v>5254</v>
      </c>
      <c r="B1913" s="1174" t="s">
        <v>961</v>
      </c>
      <c r="C1913" s="1176"/>
      <c r="D1913" s="973"/>
    </row>
    <row r="1914" spans="1:4" x14ac:dyDescent="0.2">
      <c r="A1914" s="973" t="s">
        <v>5255</v>
      </c>
      <c r="B1914" s="1174" t="s">
        <v>3592</v>
      </c>
      <c r="C1914" s="1176">
        <v>268.52999999999997</v>
      </c>
      <c r="D1914" s="973">
        <v>1342.66</v>
      </c>
    </row>
    <row r="1915" spans="1:4" x14ac:dyDescent="0.2">
      <c r="A1915" s="973" t="s">
        <v>5256</v>
      </c>
      <c r="B1915" s="1174" t="s">
        <v>961</v>
      </c>
      <c r="C1915" s="1176"/>
      <c r="D1915" s="973"/>
    </row>
    <row r="1916" spans="1:4" x14ac:dyDescent="0.2">
      <c r="A1916" s="973" t="s">
        <v>2164</v>
      </c>
      <c r="B1916" s="1174" t="s">
        <v>5257</v>
      </c>
      <c r="C1916" s="1176">
        <v>208.67</v>
      </c>
      <c r="D1916" s="973">
        <v>36309.370000000003</v>
      </c>
    </row>
    <row r="1917" spans="1:4" x14ac:dyDescent="0.2">
      <c r="A1917" s="973" t="s">
        <v>5258</v>
      </c>
      <c r="B1917" s="1174" t="s">
        <v>961</v>
      </c>
      <c r="C1917" s="1176"/>
      <c r="D1917" s="973"/>
    </row>
    <row r="1918" spans="1:4" x14ac:dyDescent="0.2">
      <c r="A1918" s="973" t="s">
        <v>2087</v>
      </c>
      <c r="B1918" s="1174" t="s">
        <v>3657</v>
      </c>
      <c r="C1918" s="1176">
        <v>198.83</v>
      </c>
      <c r="D1918" s="973">
        <v>1590.62</v>
      </c>
    </row>
    <row r="1919" spans="1:4" x14ac:dyDescent="0.2">
      <c r="A1919" s="973" t="s">
        <v>5259</v>
      </c>
      <c r="B1919" s="1174" t="s">
        <v>961</v>
      </c>
      <c r="C1919" s="1176"/>
      <c r="D1919" s="973"/>
    </row>
    <row r="1920" spans="1:4" x14ac:dyDescent="0.2">
      <c r="A1920" s="973" t="s">
        <v>2167</v>
      </c>
      <c r="B1920" s="1174" t="s">
        <v>4070</v>
      </c>
      <c r="C1920" s="1176">
        <v>400.26</v>
      </c>
      <c r="D1920" s="973">
        <v>7204.59</v>
      </c>
    </row>
    <row r="1921" spans="1:4" x14ac:dyDescent="0.2">
      <c r="A1921" s="973" t="s">
        <v>5260</v>
      </c>
      <c r="B1921" s="1174" t="s">
        <v>961</v>
      </c>
      <c r="C1921" s="1176"/>
      <c r="D1921" s="973"/>
    </row>
    <row r="1922" spans="1:4" x14ac:dyDescent="0.2">
      <c r="A1922" s="973" t="s">
        <v>2089</v>
      </c>
      <c r="B1922" s="1174" t="s">
        <v>4070</v>
      </c>
      <c r="C1922" s="1176">
        <v>309.62</v>
      </c>
      <c r="D1922" s="973">
        <v>5573.16</v>
      </c>
    </row>
    <row r="1923" spans="1:4" x14ac:dyDescent="0.2">
      <c r="A1923" s="973" t="s">
        <v>2039</v>
      </c>
      <c r="B1923" s="1174" t="s">
        <v>3563</v>
      </c>
      <c r="C1923" s="1176">
        <v>351.4</v>
      </c>
      <c r="D1923" s="973">
        <v>351.4</v>
      </c>
    </row>
    <row r="1924" spans="1:4" x14ac:dyDescent="0.2">
      <c r="A1924" s="973" t="s">
        <v>5261</v>
      </c>
      <c r="B1924" s="1174" t="s">
        <v>961</v>
      </c>
      <c r="C1924" s="1176"/>
      <c r="D1924" s="973"/>
    </row>
    <row r="1925" spans="1:4" x14ac:dyDescent="0.2">
      <c r="A1925" s="973" t="s">
        <v>2169</v>
      </c>
      <c r="B1925" s="1174" t="s">
        <v>3978</v>
      </c>
      <c r="C1925" s="1176">
        <v>207.95</v>
      </c>
      <c r="D1925" s="973">
        <v>7486.35</v>
      </c>
    </row>
    <row r="1926" spans="1:4" x14ac:dyDescent="0.2">
      <c r="A1926" s="973" t="s">
        <v>5262</v>
      </c>
      <c r="B1926" s="1174" t="s">
        <v>961</v>
      </c>
      <c r="C1926" s="1176"/>
      <c r="D1926" s="973"/>
    </row>
    <row r="1927" spans="1:4" x14ac:dyDescent="0.2">
      <c r="A1927" s="973" t="s">
        <v>5263</v>
      </c>
      <c r="B1927" s="1174" t="s">
        <v>3803</v>
      </c>
      <c r="C1927" s="1176">
        <v>502.56</v>
      </c>
      <c r="D1927" s="973">
        <v>3015.35</v>
      </c>
    </row>
    <row r="1928" spans="1:4" x14ac:dyDescent="0.2">
      <c r="A1928" s="973" t="s">
        <v>5264</v>
      </c>
      <c r="B1928" s="1174" t="s">
        <v>3563</v>
      </c>
      <c r="C1928" s="1176">
        <v>351.33</v>
      </c>
      <c r="D1928" s="973">
        <v>351.33</v>
      </c>
    </row>
    <row r="1929" spans="1:4" x14ac:dyDescent="0.2">
      <c r="A1929" s="973" t="s">
        <v>2171</v>
      </c>
      <c r="B1929" s="1174" t="s">
        <v>961</v>
      </c>
      <c r="C1929" s="1176"/>
      <c r="D1929" s="973"/>
    </row>
    <row r="1930" spans="1:4" x14ac:dyDescent="0.2">
      <c r="A1930" s="973" t="s">
        <v>5265</v>
      </c>
      <c r="B1930" s="1174" t="s">
        <v>3563</v>
      </c>
      <c r="C1930" s="1176">
        <v>635.38</v>
      </c>
      <c r="D1930" s="973">
        <v>635.38</v>
      </c>
    </row>
    <row r="1931" spans="1:4" x14ac:dyDescent="0.2">
      <c r="A1931" s="973" t="s">
        <v>5266</v>
      </c>
      <c r="B1931" s="1174" t="s">
        <v>961</v>
      </c>
      <c r="C1931" s="1176"/>
      <c r="D1931" s="973"/>
    </row>
    <row r="1932" spans="1:4" x14ac:dyDescent="0.2">
      <c r="A1932" s="973" t="s">
        <v>5267</v>
      </c>
      <c r="B1932" s="1174" t="s">
        <v>3563</v>
      </c>
      <c r="C1932" s="1176">
        <v>1943.5</v>
      </c>
      <c r="D1932" s="973">
        <v>1943.5</v>
      </c>
    </row>
    <row r="1933" spans="1:4" x14ac:dyDescent="0.2">
      <c r="A1933" s="973" t="s">
        <v>2036</v>
      </c>
      <c r="B1933" s="1174" t="s">
        <v>961</v>
      </c>
      <c r="C1933" s="1176"/>
      <c r="D1933" s="973"/>
    </row>
    <row r="1934" spans="1:4" x14ac:dyDescent="0.2">
      <c r="A1934" s="973" t="s">
        <v>5268</v>
      </c>
      <c r="B1934" s="1174" t="s">
        <v>3563</v>
      </c>
      <c r="C1934" s="1176">
        <v>373.75</v>
      </c>
      <c r="D1934" s="973">
        <v>373.75</v>
      </c>
    </row>
    <row r="1935" spans="1:4" x14ac:dyDescent="0.2">
      <c r="A1935" s="973" t="s">
        <v>5269</v>
      </c>
      <c r="B1935" s="1174" t="s">
        <v>961</v>
      </c>
      <c r="C1935" s="1176"/>
      <c r="D1935" s="973"/>
    </row>
    <row r="1936" spans="1:4" x14ac:dyDescent="0.2">
      <c r="A1936" s="973" t="s">
        <v>2180</v>
      </c>
      <c r="B1936" s="1175" t="s">
        <v>5270</v>
      </c>
      <c r="C1936" s="1176">
        <v>439.56</v>
      </c>
      <c r="D1936" s="973">
        <v>-7912.05</v>
      </c>
    </row>
    <row r="1937" spans="1:4" x14ac:dyDescent="0.2">
      <c r="A1937" s="973" t="s">
        <v>5271</v>
      </c>
      <c r="B1937" s="1174" t="s">
        <v>3563</v>
      </c>
      <c r="C1937" s="1176">
        <v>265.2</v>
      </c>
      <c r="D1937" s="973">
        <v>265.2</v>
      </c>
    </row>
    <row r="1938" spans="1:4" x14ac:dyDescent="0.2">
      <c r="A1938" s="973" t="s">
        <v>5272</v>
      </c>
      <c r="B1938" s="1174" t="s">
        <v>3657</v>
      </c>
      <c r="C1938" s="1176">
        <v>177.55</v>
      </c>
      <c r="D1938" s="973">
        <v>1420.38</v>
      </c>
    </row>
    <row r="1939" spans="1:4" x14ac:dyDescent="0.2">
      <c r="A1939" s="973" t="s">
        <v>5273</v>
      </c>
      <c r="B1939" s="1174" t="s">
        <v>961</v>
      </c>
      <c r="C1939" s="1176"/>
      <c r="D1939" s="973"/>
    </row>
    <row r="1940" spans="1:4" x14ac:dyDescent="0.2">
      <c r="A1940" s="973" t="s">
        <v>5274</v>
      </c>
      <c r="B1940" s="1174" t="s">
        <v>961</v>
      </c>
      <c r="C1940" s="1176"/>
      <c r="D1940" s="973"/>
    </row>
    <row r="1941" spans="1:4" x14ac:dyDescent="0.2">
      <c r="A1941" s="973" t="s">
        <v>2021</v>
      </c>
      <c r="B1941" s="1174" t="s">
        <v>961</v>
      </c>
      <c r="C1941" s="1176"/>
      <c r="D1941" s="973"/>
    </row>
    <row r="1942" spans="1:4" x14ac:dyDescent="0.2">
      <c r="A1942" s="973" t="s">
        <v>5275</v>
      </c>
      <c r="B1942" s="1174" t="s">
        <v>961</v>
      </c>
      <c r="C1942" s="1176"/>
      <c r="D1942" s="973"/>
    </row>
    <row r="1943" spans="1:4" x14ac:dyDescent="0.2">
      <c r="A1943" s="973" t="s">
        <v>5276</v>
      </c>
      <c r="B1943" s="1175" t="s">
        <v>5277</v>
      </c>
      <c r="C1943" s="1176"/>
      <c r="D1943" s="973"/>
    </row>
    <row r="1944" spans="1:4" x14ac:dyDescent="0.2">
      <c r="A1944" s="973" t="s">
        <v>5278</v>
      </c>
      <c r="B1944" s="1174" t="s">
        <v>961</v>
      </c>
      <c r="C1944" s="1176"/>
      <c r="D1944" s="973"/>
    </row>
    <row r="1945" spans="1:4" x14ac:dyDescent="0.2">
      <c r="A1945" s="973" t="s">
        <v>2110</v>
      </c>
      <c r="B1945" s="1174" t="s">
        <v>961</v>
      </c>
      <c r="C1945" s="1176"/>
      <c r="D1945" s="973"/>
    </row>
    <row r="1946" spans="1:4" x14ac:dyDescent="0.2">
      <c r="A1946" s="973" t="s">
        <v>2113</v>
      </c>
      <c r="B1946" s="1174" t="s">
        <v>5279</v>
      </c>
      <c r="C1946" s="1176">
        <v>138.34</v>
      </c>
      <c r="D1946" s="973">
        <v>49664.29</v>
      </c>
    </row>
    <row r="1947" spans="1:4" x14ac:dyDescent="0.2">
      <c r="A1947" s="973" t="s">
        <v>2107</v>
      </c>
      <c r="B1947" s="1174" t="s">
        <v>5280</v>
      </c>
      <c r="C1947" s="1176">
        <v>147.4</v>
      </c>
      <c r="D1947" s="973">
        <v>961062.54</v>
      </c>
    </row>
    <row r="1948" spans="1:4" x14ac:dyDescent="0.2">
      <c r="A1948" s="973" t="s">
        <v>5281</v>
      </c>
      <c r="B1948" s="1174" t="s">
        <v>961</v>
      </c>
      <c r="C1948" s="1176"/>
      <c r="D1948" s="973"/>
    </row>
    <row r="1949" spans="1:4" x14ac:dyDescent="0.2">
      <c r="A1949" s="973" t="s">
        <v>2048</v>
      </c>
      <c r="B1949" s="1174" t="s">
        <v>961</v>
      </c>
      <c r="C1949" s="1176"/>
      <c r="D1949" s="973"/>
    </row>
    <row r="1950" spans="1:4" x14ac:dyDescent="0.2">
      <c r="A1950" s="973" t="s">
        <v>2050</v>
      </c>
      <c r="B1950" s="1174" t="s">
        <v>5282</v>
      </c>
      <c r="C1950" s="1176">
        <v>155.91</v>
      </c>
      <c r="D1950" s="973">
        <v>10913.77</v>
      </c>
    </row>
    <row r="1951" spans="1:4" x14ac:dyDescent="0.2">
      <c r="A1951" s="973" t="s">
        <v>5283</v>
      </c>
      <c r="B1951" s="1174" t="s">
        <v>961</v>
      </c>
      <c r="C1951" s="1176"/>
      <c r="D1951" s="973"/>
    </row>
    <row r="1952" spans="1:4" x14ac:dyDescent="0.2">
      <c r="A1952" s="973" t="s">
        <v>2015</v>
      </c>
      <c r="B1952" s="1174" t="s">
        <v>5284</v>
      </c>
      <c r="C1952" s="1176">
        <v>129.65</v>
      </c>
      <c r="D1952" s="973">
        <v>224552.35</v>
      </c>
    </row>
    <row r="1953" spans="1:4" x14ac:dyDescent="0.2">
      <c r="A1953" s="973" t="s">
        <v>5285</v>
      </c>
      <c r="B1953" s="1174" t="s">
        <v>961</v>
      </c>
      <c r="C1953" s="1176"/>
      <c r="D1953" s="973"/>
    </row>
    <row r="1954" spans="1:4" x14ac:dyDescent="0.2">
      <c r="A1954" s="973" t="s">
        <v>5286</v>
      </c>
      <c r="B1954" s="1174" t="s">
        <v>961</v>
      </c>
      <c r="C1954" s="1176"/>
      <c r="D1954" s="973"/>
    </row>
    <row r="1955" spans="1:4" x14ac:dyDescent="0.2">
      <c r="A1955" s="973" t="s">
        <v>2118</v>
      </c>
      <c r="B1955" s="1174" t="s">
        <v>4847</v>
      </c>
      <c r="C1955" s="1176">
        <v>138.4</v>
      </c>
      <c r="D1955" s="973">
        <v>6781.67</v>
      </c>
    </row>
    <row r="1956" spans="1:4" x14ac:dyDescent="0.2">
      <c r="A1956" s="973" t="s">
        <v>2116</v>
      </c>
      <c r="B1956" s="1174" t="s">
        <v>3573</v>
      </c>
      <c r="C1956" s="1176">
        <v>165.82</v>
      </c>
      <c r="D1956" s="973">
        <v>663.29</v>
      </c>
    </row>
    <row r="1957" spans="1:4" x14ac:dyDescent="0.2">
      <c r="A1957" s="973" t="s">
        <v>2053</v>
      </c>
      <c r="B1957" s="1174" t="s">
        <v>3563</v>
      </c>
      <c r="C1957" s="1176">
        <v>165.46</v>
      </c>
      <c r="D1957" s="973">
        <v>165.46</v>
      </c>
    </row>
    <row r="1958" spans="1:4" x14ac:dyDescent="0.2">
      <c r="A1958" s="973" t="s">
        <v>5287</v>
      </c>
      <c r="B1958" s="1174" t="s">
        <v>3567</v>
      </c>
      <c r="C1958" s="1176">
        <v>126.26</v>
      </c>
      <c r="D1958" s="973">
        <v>252.52</v>
      </c>
    </row>
    <row r="1959" spans="1:4" x14ac:dyDescent="0.2">
      <c r="A1959" s="973" t="s">
        <v>5288</v>
      </c>
      <c r="B1959" s="1174" t="s">
        <v>961</v>
      </c>
      <c r="C1959" s="1176"/>
      <c r="D1959" s="973"/>
    </row>
    <row r="1960" spans="1:4" x14ac:dyDescent="0.2">
      <c r="A1960" s="973" t="s">
        <v>5289</v>
      </c>
      <c r="B1960" s="1174" t="s">
        <v>961</v>
      </c>
      <c r="C1960" s="1176"/>
      <c r="D1960" s="973"/>
    </row>
    <row r="1961" spans="1:4" x14ac:dyDescent="0.2">
      <c r="A1961" s="973" t="s">
        <v>2125</v>
      </c>
      <c r="B1961" s="1174" t="s">
        <v>961</v>
      </c>
      <c r="C1961" s="1176"/>
      <c r="D1961" s="973"/>
    </row>
    <row r="1962" spans="1:4" x14ac:dyDescent="0.2">
      <c r="A1962" s="973" t="s">
        <v>2056</v>
      </c>
      <c r="B1962" s="1174" t="s">
        <v>961</v>
      </c>
      <c r="C1962" s="1176"/>
      <c r="D1962" s="973"/>
    </row>
    <row r="1963" spans="1:4" x14ac:dyDescent="0.2">
      <c r="A1963" s="973" t="s">
        <v>2023</v>
      </c>
      <c r="B1963" s="1174" t="s">
        <v>3640</v>
      </c>
      <c r="C1963" s="1176">
        <v>203.3</v>
      </c>
      <c r="D1963" s="973">
        <v>11588.29</v>
      </c>
    </row>
    <row r="1964" spans="1:4" x14ac:dyDescent="0.2">
      <c r="A1964" s="973" t="s">
        <v>5290</v>
      </c>
      <c r="B1964" s="1174" t="s">
        <v>961</v>
      </c>
      <c r="C1964" s="1176"/>
      <c r="D1964" s="973"/>
    </row>
    <row r="1965" spans="1:4" x14ac:dyDescent="0.2">
      <c r="A1965" s="973" t="s">
        <v>5291</v>
      </c>
      <c r="B1965" s="1174" t="s">
        <v>961</v>
      </c>
      <c r="C1965" s="1176"/>
      <c r="D1965" s="973"/>
    </row>
    <row r="1966" spans="1:4" x14ac:dyDescent="0.2">
      <c r="A1966" s="973" t="s">
        <v>5292</v>
      </c>
      <c r="B1966" s="1174" t="s">
        <v>961</v>
      </c>
      <c r="C1966" s="1176"/>
      <c r="D1966" s="973"/>
    </row>
    <row r="1967" spans="1:4" x14ac:dyDescent="0.2">
      <c r="A1967" s="973" t="s">
        <v>5293</v>
      </c>
      <c r="B1967" s="1174" t="s">
        <v>961</v>
      </c>
      <c r="C1967" s="1176"/>
      <c r="D1967" s="973"/>
    </row>
    <row r="1968" spans="1:4" x14ac:dyDescent="0.2">
      <c r="A1968" s="973" t="s">
        <v>2069</v>
      </c>
      <c r="B1968" s="1174" t="s">
        <v>961</v>
      </c>
      <c r="C1968" s="1176"/>
      <c r="D1968" s="973"/>
    </row>
    <row r="1969" spans="1:4" x14ac:dyDescent="0.2">
      <c r="A1969" s="973" t="s">
        <v>5294</v>
      </c>
      <c r="B1969" s="1174" t="s">
        <v>961</v>
      </c>
      <c r="C1969" s="1176"/>
      <c r="D1969" s="973"/>
    </row>
    <row r="1970" spans="1:4" x14ac:dyDescent="0.2">
      <c r="A1970" s="973" t="s">
        <v>5295</v>
      </c>
      <c r="B1970" s="1174" t="s">
        <v>961</v>
      </c>
      <c r="C1970" s="1176"/>
      <c r="D1970" s="973"/>
    </row>
    <row r="1971" spans="1:4" x14ac:dyDescent="0.2">
      <c r="A1971" s="973" t="s">
        <v>5296</v>
      </c>
      <c r="B1971" s="1174" t="s">
        <v>961</v>
      </c>
      <c r="C1971" s="1176"/>
      <c r="D1971" s="973"/>
    </row>
    <row r="1972" spans="1:4" x14ac:dyDescent="0.2">
      <c r="A1972" s="973" t="s">
        <v>5297</v>
      </c>
      <c r="B1972" s="1174" t="s">
        <v>961</v>
      </c>
      <c r="C1972" s="1176"/>
      <c r="D1972" s="973"/>
    </row>
    <row r="1973" spans="1:4" x14ac:dyDescent="0.2">
      <c r="A1973" s="973" t="s">
        <v>5298</v>
      </c>
      <c r="B1973" s="1174" t="s">
        <v>961</v>
      </c>
      <c r="C1973" s="1176"/>
      <c r="D1973" s="973"/>
    </row>
    <row r="1974" spans="1:4" x14ac:dyDescent="0.2">
      <c r="A1974" s="973" t="s">
        <v>5299</v>
      </c>
      <c r="B1974" s="1174" t="s">
        <v>961</v>
      </c>
      <c r="C1974" s="1176"/>
      <c r="D1974" s="973"/>
    </row>
    <row r="1975" spans="1:4" x14ac:dyDescent="0.2">
      <c r="A1975" s="973" t="s">
        <v>5300</v>
      </c>
      <c r="B1975" s="1174" t="s">
        <v>961</v>
      </c>
      <c r="C1975" s="1176"/>
      <c r="D1975" s="973"/>
    </row>
    <row r="1976" spans="1:4" x14ac:dyDescent="0.2">
      <c r="A1976" s="973" t="s">
        <v>2143</v>
      </c>
      <c r="B1976" s="1174" t="s">
        <v>4636</v>
      </c>
      <c r="C1976" s="1176">
        <v>245.63</v>
      </c>
      <c r="D1976" s="973">
        <v>11790.3</v>
      </c>
    </row>
    <row r="1977" spans="1:4" x14ac:dyDescent="0.2">
      <c r="A1977" s="973" t="s">
        <v>5301</v>
      </c>
      <c r="B1977" s="1174" t="s">
        <v>3563</v>
      </c>
      <c r="C1977" s="1176">
        <v>306.58</v>
      </c>
      <c r="D1977" s="973">
        <v>306.58</v>
      </c>
    </row>
    <row r="1978" spans="1:4" x14ac:dyDescent="0.2">
      <c r="A1978" s="973" t="s">
        <v>2029</v>
      </c>
      <c r="B1978" s="1174" t="s">
        <v>3564</v>
      </c>
      <c r="C1978" s="1176">
        <v>268.77</v>
      </c>
      <c r="D1978" s="973">
        <v>806.32</v>
      </c>
    </row>
    <row r="1979" spans="1:4" x14ac:dyDescent="0.2">
      <c r="A1979" s="973" t="s">
        <v>5302</v>
      </c>
      <c r="B1979" s="1174" t="s">
        <v>961</v>
      </c>
      <c r="C1979" s="1176"/>
      <c r="D1979" s="973"/>
    </row>
    <row r="1980" spans="1:4" x14ac:dyDescent="0.2">
      <c r="A1980" s="973" t="s">
        <v>2147</v>
      </c>
      <c r="B1980" s="1174" t="s">
        <v>961</v>
      </c>
      <c r="C1980" s="1176"/>
      <c r="D1980" s="973"/>
    </row>
    <row r="1981" spans="1:4" x14ac:dyDescent="0.2">
      <c r="A1981" s="973" t="s">
        <v>2145</v>
      </c>
      <c r="B1981" s="1174" t="s">
        <v>3593</v>
      </c>
      <c r="C1981" s="1176">
        <v>474.29</v>
      </c>
      <c r="D1981" s="973">
        <v>11383.02</v>
      </c>
    </row>
    <row r="1982" spans="1:4" x14ac:dyDescent="0.2">
      <c r="A1982" s="973" t="s">
        <v>2074</v>
      </c>
      <c r="B1982" s="1174" t="s">
        <v>3592</v>
      </c>
      <c r="C1982" s="1176">
        <v>444.22</v>
      </c>
      <c r="D1982" s="973">
        <v>2221.1</v>
      </c>
    </row>
    <row r="1983" spans="1:4" x14ac:dyDescent="0.2">
      <c r="A1983" s="973" t="s">
        <v>5303</v>
      </c>
      <c r="B1983" s="1174" t="s">
        <v>3563</v>
      </c>
      <c r="C1983" s="1176">
        <v>350</v>
      </c>
      <c r="D1983" s="973">
        <v>350</v>
      </c>
    </row>
    <row r="1984" spans="1:4" x14ac:dyDescent="0.2">
      <c r="A1984" s="973" t="s">
        <v>2076</v>
      </c>
      <c r="B1984" s="1174" t="s">
        <v>1292</v>
      </c>
      <c r="C1984" s="1176">
        <v>360.99</v>
      </c>
      <c r="D1984" s="973">
        <v>3609.9</v>
      </c>
    </row>
    <row r="1985" spans="1:4" x14ac:dyDescent="0.2">
      <c r="A1985" s="973" t="s">
        <v>2078</v>
      </c>
      <c r="B1985" s="1174" t="s">
        <v>1292</v>
      </c>
      <c r="C1985" s="1176">
        <v>395.37</v>
      </c>
      <c r="D1985" s="973">
        <v>3953.7</v>
      </c>
    </row>
    <row r="1986" spans="1:4" x14ac:dyDescent="0.2">
      <c r="A1986" s="973" t="s">
        <v>5304</v>
      </c>
      <c r="B1986" s="1174" t="s">
        <v>961</v>
      </c>
      <c r="C1986" s="1176"/>
      <c r="D1986" s="973"/>
    </row>
    <row r="1987" spans="1:4" x14ac:dyDescent="0.2">
      <c r="A1987" s="973" t="s">
        <v>5305</v>
      </c>
      <c r="B1987" s="1174" t="s">
        <v>961</v>
      </c>
      <c r="C1987" s="1176"/>
      <c r="D1987" s="973"/>
    </row>
    <row r="1988" spans="1:4" x14ac:dyDescent="0.2">
      <c r="A1988" s="973" t="s">
        <v>5306</v>
      </c>
      <c r="B1988" s="1174" t="s">
        <v>961</v>
      </c>
      <c r="C1988" s="1176"/>
      <c r="D1988" s="973"/>
    </row>
    <row r="1989" spans="1:4" x14ac:dyDescent="0.2">
      <c r="A1989" s="973" t="s">
        <v>2080</v>
      </c>
      <c r="B1989" s="1174" t="s">
        <v>3613</v>
      </c>
      <c r="C1989" s="1176">
        <v>865.1</v>
      </c>
      <c r="D1989" s="973">
        <v>40659.61</v>
      </c>
    </row>
    <row r="1990" spans="1:4" x14ac:dyDescent="0.2">
      <c r="A1990" s="973" t="s">
        <v>5307</v>
      </c>
      <c r="B1990" s="1174" t="s">
        <v>961</v>
      </c>
      <c r="C1990" s="1176"/>
      <c r="D1990" s="973"/>
    </row>
    <row r="1991" spans="1:4" x14ac:dyDescent="0.2">
      <c r="A1991" s="973" t="s">
        <v>2121</v>
      </c>
      <c r="B1991" s="1174" t="s">
        <v>5308</v>
      </c>
      <c r="C1991" s="1176">
        <v>184.26</v>
      </c>
      <c r="D1991" s="973">
        <v>18609.79</v>
      </c>
    </row>
    <row r="1992" spans="1:4" x14ac:dyDescent="0.2">
      <c r="A1992" s="973" t="s">
        <v>2058</v>
      </c>
      <c r="B1992" s="1174" t="s">
        <v>3564</v>
      </c>
      <c r="C1992" s="1176">
        <v>208.07</v>
      </c>
      <c r="D1992" s="973">
        <v>624.22</v>
      </c>
    </row>
    <row r="1993" spans="1:4" x14ac:dyDescent="0.2">
      <c r="A1993" s="973" t="s">
        <v>5309</v>
      </c>
      <c r="B1993" s="1174" t="s">
        <v>961</v>
      </c>
      <c r="C1993" s="1176"/>
      <c r="D1993" s="973"/>
    </row>
    <row r="1994" spans="1:4" x14ac:dyDescent="0.2">
      <c r="A1994" s="973" t="s">
        <v>2141</v>
      </c>
      <c r="B1994" s="1174" t="s">
        <v>3564</v>
      </c>
      <c r="C1994" s="1176">
        <v>195.2</v>
      </c>
      <c r="D1994" s="973">
        <v>585.6</v>
      </c>
    </row>
    <row r="1995" spans="1:4" x14ac:dyDescent="0.2">
      <c r="A1995" s="973" t="s">
        <v>5310</v>
      </c>
      <c r="B1995" s="1174" t="s">
        <v>3592</v>
      </c>
      <c r="C1995" s="1176">
        <v>383.34</v>
      </c>
      <c r="D1995" s="973">
        <v>1916.71</v>
      </c>
    </row>
    <row r="1996" spans="1:4" x14ac:dyDescent="0.2">
      <c r="A1996" s="973" t="s">
        <v>5311</v>
      </c>
      <c r="B1996" s="1174" t="s">
        <v>961</v>
      </c>
      <c r="C1996" s="1176"/>
      <c r="D1996" s="973"/>
    </row>
    <row r="1997" spans="1:4" x14ac:dyDescent="0.2">
      <c r="A1997" s="973" t="s">
        <v>5312</v>
      </c>
      <c r="B1997" s="1174" t="s">
        <v>961</v>
      </c>
      <c r="C1997" s="1176"/>
      <c r="D1997" s="973"/>
    </row>
    <row r="1998" spans="1:4" x14ac:dyDescent="0.2">
      <c r="A1998" s="973" t="s">
        <v>2105</v>
      </c>
      <c r="B1998" s="1174" t="s">
        <v>3657</v>
      </c>
      <c r="C1998" s="1176">
        <v>138.38</v>
      </c>
      <c r="D1998" s="973">
        <v>1107.07</v>
      </c>
    </row>
    <row r="1999" spans="1:4" x14ac:dyDescent="0.2">
      <c r="A1999" s="973" t="s">
        <v>2100</v>
      </c>
      <c r="B1999" s="1174" t="s">
        <v>5313</v>
      </c>
      <c r="C1999" s="1176">
        <v>160.16999999999999</v>
      </c>
      <c r="D1999" s="973">
        <v>83288.44</v>
      </c>
    </row>
    <row r="2000" spans="1:4" x14ac:dyDescent="0.2">
      <c r="A2000" s="973" t="s">
        <v>5314</v>
      </c>
      <c r="B2000" s="1174" t="s">
        <v>961</v>
      </c>
      <c r="C2000" s="1176"/>
      <c r="D2000" s="973"/>
    </row>
    <row r="2001" spans="1:4" x14ac:dyDescent="0.2">
      <c r="A2001" s="973" t="s">
        <v>2044</v>
      </c>
      <c r="B2001" s="1174" t="s">
        <v>961</v>
      </c>
      <c r="C2001" s="1176"/>
      <c r="D2001" s="973"/>
    </row>
    <row r="2002" spans="1:4" x14ac:dyDescent="0.2">
      <c r="A2002" s="973" t="s">
        <v>2046</v>
      </c>
      <c r="B2002" s="1174" t="s">
        <v>5315</v>
      </c>
      <c r="C2002" s="1176">
        <v>156.01</v>
      </c>
      <c r="D2002" s="973">
        <v>84555.05</v>
      </c>
    </row>
    <row r="2003" spans="1:4" x14ac:dyDescent="0.2">
      <c r="A2003" s="973" t="s">
        <v>2012</v>
      </c>
      <c r="B2003" s="1174" t="s">
        <v>3573</v>
      </c>
      <c r="C2003" s="1176">
        <v>127.83</v>
      </c>
      <c r="D2003" s="973">
        <v>511.3</v>
      </c>
    </row>
    <row r="2004" spans="1:4" x14ac:dyDescent="0.2">
      <c r="A2004" s="973" t="s">
        <v>5316</v>
      </c>
      <c r="B2004" s="1174" t="s">
        <v>961</v>
      </c>
      <c r="C2004" s="1176"/>
      <c r="D2004" s="973"/>
    </row>
    <row r="2005" spans="1:4" x14ac:dyDescent="0.2">
      <c r="A2005" s="973" t="s">
        <v>2133</v>
      </c>
      <c r="B2005" s="1174" t="s">
        <v>5317</v>
      </c>
      <c r="C2005" s="1176">
        <v>138.37</v>
      </c>
      <c r="D2005" s="973">
        <v>237582.8</v>
      </c>
    </row>
    <row r="2006" spans="1:4" x14ac:dyDescent="0.2">
      <c r="A2006" s="973" t="s">
        <v>2129</v>
      </c>
      <c r="B2006" s="1174" t="s">
        <v>5318</v>
      </c>
      <c r="C2006" s="1176">
        <v>160.13</v>
      </c>
      <c r="D2006" s="973">
        <v>337550.08000000002</v>
      </c>
    </row>
    <row r="2007" spans="1:4" x14ac:dyDescent="0.2">
      <c r="A2007" s="973" t="s">
        <v>2060</v>
      </c>
      <c r="B2007" s="1174" t="s">
        <v>961</v>
      </c>
      <c r="C2007" s="1176"/>
      <c r="D2007" s="973"/>
    </row>
    <row r="2008" spans="1:4" x14ac:dyDescent="0.2">
      <c r="A2008" s="973" t="s">
        <v>2062</v>
      </c>
      <c r="B2008" s="1174" t="s">
        <v>961</v>
      </c>
      <c r="C2008" s="1176"/>
      <c r="D2008" s="973"/>
    </row>
    <row r="2009" spans="1:4" x14ac:dyDescent="0.2">
      <c r="A2009" s="973" t="s">
        <v>2019</v>
      </c>
      <c r="B2009" s="1174" t="s">
        <v>5319</v>
      </c>
      <c r="C2009" s="1176">
        <v>127.53</v>
      </c>
      <c r="D2009" s="973">
        <v>53434.57</v>
      </c>
    </row>
    <row r="2010" spans="1:4" x14ac:dyDescent="0.2">
      <c r="A2010" s="973" t="s">
        <v>5320</v>
      </c>
      <c r="B2010" s="1174" t="s">
        <v>961</v>
      </c>
      <c r="C2010" s="1176"/>
      <c r="D2010" s="973"/>
    </row>
    <row r="2011" spans="1:4" x14ac:dyDescent="0.2">
      <c r="A2011" s="973" t="s">
        <v>2135</v>
      </c>
      <c r="B2011" s="1174" t="s">
        <v>3563</v>
      </c>
      <c r="C2011" s="1176">
        <v>210.33</v>
      </c>
      <c r="D2011" s="973">
        <v>210.33</v>
      </c>
    </row>
    <row r="2012" spans="1:4" x14ac:dyDescent="0.2">
      <c r="A2012" s="973" t="s">
        <v>5321</v>
      </c>
      <c r="B2012" s="1174" t="s">
        <v>961</v>
      </c>
      <c r="C2012" s="1176"/>
      <c r="D2012" s="973"/>
    </row>
    <row r="2013" spans="1:4" x14ac:dyDescent="0.2">
      <c r="A2013" s="973" t="s">
        <v>2064</v>
      </c>
      <c r="B2013" s="1174" t="s">
        <v>5322</v>
      </c>
      <c r="C2013" s="1176">
        <v>202.05</v>
      </c>
      <c r="D2013" s="973">
        <v>22629.52</v>
      </c>
    </row>
    <row r="2014" spans="1:4" x14ac:dyDescent="0.2">
      <c r="A2014" s="973" t="s">
        <v>2067</v>
      </c>
      <c r="B2014" s="1174" t="s">
        <v>1293</v>
      </c>
      <c r="C2014" s="1176">
        <v>206.28</v>
      </c>
      <c r="D2014" s="973">
        <v>10314</v>
      </c>
    </row>
    <row r="2015" spans="1:4" x14ac:dyDescent="0.2">
      <c r="A2015" s="973" t="s">
        <v>2024</v>
      </c>
      <c r="B2015" s="1174" t="s">
        <v>3563</v>
      </c>
      <c r="C2015" s="1176">
        <v>200.98</v>
      </c>
      <c r="D2015" s="973">
        <v>200.98</v>
      </c>
    </row>
    <row r="2016" spans="1:4" x14ac:dyDescent="0.2">
      <c r="A2016" s="973" t="s">
        <v>5323</v>
      </c>
      <c r="B2016" s="1174" t="s">
        <v>961</v>
      </c>
      <c r="C2016" s="1176"/>
      <c r="D2016" s="973"/>
    </row>
    <row r="2017" spans="1:4" x14ac:dyDescent="0.2">
      <c r="A2017" s="973" t="s">
        <v>5324</v>
      </c>
      <c r="B2017" s="1174" t="s">
        <v>961</v>
      </c>
      <c r="C2017" s="1176"/>
      <c r="D2017" s="973"/>
    </row>
    <row r="2018" spans="1:4" x14ac:dyDescent="0.2">
      <c r="A2018" s="973" t="s">
        <v>2070</v>
      </c>
      <c r="B2018" s="1174" t="s">
        <v>961</v>
      </c>
      <c r="C2018" s="1176"/>
      <c r="D2018" s="973"/>
    </row>
    <row r="2019" spans="1:4" x14ac:dyDescent="0.2">
      <c r="A2019" s="973" t="s">
        <v>5325</v>
      </c>
      <c r="B2019" s="1174" t="s">
        <v>961</v>
      </c>
      <c r="C2019" s="1176"/>
      <c r="D2019" s="973"/>
    </row>
    <row r="2020" spans="1:4" x14ac:dyDescent="0.2">
      <c r="A2020" s="973" t="s">
        <v>2026</v>
      </c>
      <c r="B2020" s="1174" t="s">
        <v>961</v>
      </c>
      <c r="C2020" s="1176"/>
      <c r="D2020" s="973"/>
    </row>
    <row r="2021" spans="1:4" x14ac:dyDescent="0.2">
      <c r="A2021" s="973" t="s">
        <v>5326</v>
      </c>
      <c r="B2021" s="1174" t="s">
        <v>961</v>
      </c>
      <c r="C2021" s="1176"/>
      <c r="D2021" s="973"/>
    </row>
    <row r="2022" spans="1:4" x14ac:dyDescent="0.2">
      <c r="A2022" s="973" t="s">
        <v>2139</v>
      </c>
      <c r="B2022" s="1174" t="s">
        <v>3657</v>
      </c>
      <c r="C2022" s="1176">
        <v>251.85</v>
      </c>
      <c r="D2022" s="973">
        <v>2014.8</v>
      </c>
    </row>
    <row r="2023" spans="1:4" x14ac:dyDescent="0.2">
      <c r="A2023" s="973" t="s">
        <v>2137</v>
      </c>
      <c r="B2023" s="1174" t="s">
        <v>3592</v>
      </c>
      <c r="C2023" s="1176">
        <v>306.14999999999998</v>
      </c>
      <c r="D2023" s="973">
        <v>1530.76</v>
      </c>
    </row>
    <row r="2024" spans="1:4" x14ac:dyDescent="0.2">
      <c r="A2024" s="973" t="s">
        <v>5327</v>
      </c>
      <c r="B2024" s="1174" t="s">
        <v>961</v>
      </c>
      <c r="C2024" s="1176"/>
      <c r="D2024" s="973"/>
    </row>
    <row r="2025" spans="1:4" x14ac:dyDescent="0.2">
      <c r="A2025" s="973" t="s">
        <v>2071</v>
      </c>
      <c r="B2025" s="1174" t="s">
        <v>961</v>
      </c>
      <c r="C2025" s="1176"/>
      <c r="D2025" s="973"/>
    </row>
    <row r="2026" spans="1:4" x14ac:dyDescent="0.2">
      <c r="A2026" s="973" t="s">
        <v>5328</v>
      </c>
      <c r="B2026" s="1174" t="s">
        <v>961</v>
      </c>
      <c r="C2026" s="1176"/>
      <c r="D2026" s="973"/>
    </row>
    <row r="2027" spans="1:4" x14ac:dyDescent="0.2">
      <c r="A2027" s="973" t="s">
        <v>2027</v>
      </c>
      <c r="B2027" s="1174" t="s">
        <v>4827</v>
      </c>
      <c r="C2027" s="1176">
        <v>235.79</v>
      </c>
      <c r="D2027" s="973">
        <v>5423.21</v>
      </c>
    </row>
    <row r="2028" spans="1:4" x14ac:dyDescent="0.2">
      <c r="A2028" s="973" t="s">
        <v>2091</v>
      </c>
      <c r="B2028" s="1174" t="s">
        <v>961</v>
      </c>
      <c r="C2028" s="1176"/>
      <c r="D2028" s="973"/>
    </row>
    <row r="2029" spans="1:4" x14ac:dyDescent="0.2">
      <c r="A2029" s="973" t="s">
        <v>5329</v>
      </c>
      <c r="B2029" s="1174" t="s">
        <v>961</v>
      </c>
      <c r="C2029" s="1176"/>
      <c r="D2029" s="973"/>
    </row>
    <row r="2030" spans="1:4" x14ac:dyDescent="0.2">
      <c r="A2030" s="973" t="s">
        <v>2151</v>
      </c>
      <c r="B2030" s="1174" t="s">
        <v>3799</v>
      </c>
      <c r="C2030" s="1176">
        <v>207.22</v>
      </c>
      <c r="D2030" s="973">
        <v>23416.26</v>
      </c>
    </row>
    <row r="2031" spans="1:4" x14ac:dyDescent="0.2">
      <c r="A2031" s="973" t="s">
        <v>2082</v>
      </c>
      <c r="B2031" s="1174" t="s">
        <v>3848</v>
      </c>
      <c r="C2031" s="1176">
        <v>198.78</v>
      </c>
      <c r="D2031" s="973">
        <v>15902.4</v>
      </c>
    </row>
    <row r="2032" spans="1:4" x14ac:dyDescent="0.2">
      <c r="A2032" s="973" t="s">
        <v>5330</v>
      </c>
      <c r="B2032" s="1174" t="s">
        <v>961</v>
      </c>
      <c r="C2032" s="1176"/>
      <c r="D2032" s="973"/>
    </row>
    <row r="2033" spans="1:4" x14ac:dyDescent="0.2">
      <c r="A2033" s="973" t="s">
        <v>2033</v>
      </c>
      <c r="B2033" s="1174" t="s">
        <v>4044</v>
      </c>
      <c r="C2033" s="1176">
        <v>180.5</v>
      </c>
      <c r="D2033" s="973">
        <v>4512.5</v>
      </c>
    </row>
    <row r="2034" spans="1:4" x14ac:dyDescent="0.2">
      <c r="A2034" s="973" t="s">
        <v>5331</v>
      </c>
      <c r="B2034" s="1174" t="s">
        <v>961</v>
      </c>
      <c r="C2034" s="1176"/>
      <c r="D2034" s="973"/>
    </row>
    <row r="2035" spans="1:4" x14ac:dyDescent="0.2">
      <c r="A2035" s="973" t="s">
        <v>2156</v>
      </c>
      <c r="B2035" s="1174" t="s">
        <v>961</v>
      </c>
      <c r="C2035" s="1176"/>
      <c r="D2035" s="973"/>
    </row>
    <row r="2036" spans="1:4" x14ac:dyDescent="0.2">
      <c r="A2036" s="973" t="s">
        <v>2154</v>
      </c>
      <c r="B2036" s="1175" t="s">
        <v>5332</v>
      </c>
      <c r="C2036" s="1176">
        <v>207.84</v>
      </c>
      <c r="D2036" s="973">
        <v>-831.37</v>
      </c>
    </row>
    <row r="2037" spans="1:4" x14ac:dyDescent="0.2">
      <c r="A2037" s="973" t="s">
        <v>2084</v>
      </c>
      <c r="B2037" s="1174" t="s">
        <v>961</v>
      </c>
      <c r="C2037" s="1176"/>
      <c r="D2037" s="973"/>
    </row>
    <row r="2038" spans="1:4" x14ac:dyDescent="0.2">
      <c r="A2038" s="973" t="s">
        <v>5333</v>
      </c>
      <c r="B2038" s="1174" t="s">
        <v>961</v>
      </c>
      <c r="C2038" s="1176"/>
      <c r="D2038" s="973"/>
    </row>
    <row r="2039" spans="1:4" x14ac:dyDescent="0.2">
      <c r="A2039" s="973" t="s">
        <v>2035</v>
      </c>
      <c r="B2039" s="1174" t="s">
        <v>961</v>
      </c>
      <c r="C2039" s="1176"/>
      <c r="D2039" s="973"/>
    </row>
    <row r="2040" spans="1:4" x14ac:dyDescent="0.2">
      <c r="A2040" s="973" t="s">
        <v>5334</v>
      </c>
      <c r="B2040" s="1174" t="s">
        <v>961</v>
      </c>
      <c r="C2040" s="1176"/>
      <c r="D2040" s="973"/>
    </row>
    <row r="2041" spans="1:4" x14ac:dyDescent="0.2">
      <c r="A2041" s="973" t="s">
        <v>5335</v>
      </c>
      <c r="B2041" s="1174" t="s">
        <v>961</v>
      </c>
      <c r="C2041" s="1176"/>
      <c r="D2041" s="973"/>
    </row>
    <row r="2042" spans="1:4" x14ac:dyDescent="0.2">
      <c r="A2042" s="973" t="s">
        <v>5336</v>
      </c>
      <c r="B2042" s="1174" t="s">
        <v>961</v>
      </c>
      <c r="C2042" s="1176"/>
      <c r="D2042" s="973"/>
    </row>
    <row r="2043" spans="1:4" x14ac:dyDescent="0.2">
      <c r="A2043" s="973" t="s">
        <v>5337</v>
      </c>
      <c r="B2043" s="1174" t="s">
        <v>961</v>
      </c>
      <c r="C2043" s="1176"/>
      <c r="D2043" s="973"/>
    </row>
    <row r="2044" spans="1:4" x14ac:dyDescent="0.2">
      <c r="A2044" s="973" t="s">
        <v>2159</v>
      </c>
      <c r="B2044" s="1174" t="s">
        <v>3657</v>
      </c>
      <c r="C2044" s="1176">
        <v>225.95</v>
      </c>
      <c r="D2044" s="973">
        <v>1807.56</v>
      </c>
    </row>
    <row r="2045" spans="1:4" x14ac:dyDescent="0.2">
      <c r="A2045" s="973" t="s">
        <v>2086</v>
      </c>
      <c r="B2045" s="1174" t="s">
        <v>961</v>
      </c>
      <c r="C2045" s="1176"/>
      <c r="D2045" s="973"/>
    </row>
    <row r="2046" spans="1:4" x14ac:dyDescent="0.2">
      <c r="A2046" s="973" t="s">
        <v>2037</v>
      </c>
      <c r="B2046" s="1174" t="s">
        <v>961</v>
      </c>
      <c r="C2046" s="1176"/>
      <c r="D2046" s="973"/>
    </row>
    <row r="2047" spans="1:4" x14ac:dyDescent="0.2">
      <c r="A2047" s="973" t="s">
        <v>5338</v>
      </c>
      <c r="B2047" s="1174" t="s">
        <v>961</v>
      </c>
      <c r="C2047" s="1176"/>
      <c r="D2047" s="973"/>
    </row>
    <row r="2048" spans="1:4" x14ac:dyDescent="0.2">
      <c r="A2048" s="973" t="s">
        <v>5339</v>
      </c>
      <c r="B2048" s="1174" t="s">
        <v>3567</v>
      </c>
      <c r="C2048" s="1176">
        <v>414.25</v>
      </c>
      <c r="D2048" s="973">
        <v>828.5</v>
      </c>
    </row>
    <row r="2049" spans="1:4" x14ac:dyDescent="0.2">
      <c r="A2049" s="973" t="s">
        <v>5340</v>
      </c>
      <c r="B2049" s="1174" t="s">
        <v>961</v>
      </c>
      <c r="C2049" s="1176"/>
      <c r="D2049" s="973"/>
    </row>
    <row r="2050" spans="1:4" x14ac:dyDescent="0.2">
      <c r="A2050" s="973" t="s">
        <v>5341</v>
      </c>
      <c r="B2050" s="1174" t="s">
        <v>961</v>
      </c>
      <c r="C2050" s="1176"/>
      <c r="D2050" s="973"/>
    </row>
    <row r="2051" spans="1:4" x14ac:dyDescent="0.2">
      <c r="A2051" s="973" t="s">
        <v>5342</v>
      </c>
      <c r="B2051" s="1174" t="s">
        <v>3567</v>
      </c>
      <c r="C2051" s="1176">
        <v>414.25</v>
      </c>
      <c r="D2051" s="973">
        <v>828.5</v>
      </c>
    </row>
    <row r="2052" spans="1:4" x14ac:dyDescent="0.2">
      <c r="A2052" s="973" t="s">
        <v>5343</v>
      </c>
      <c r="B2052" s="1174" t="s">
        <v>961</v>
      </c>
      <c r="C2052" s="1176"/>
      <c r="D2052" s="973"/>
    </row>
    <row r="2053" spans="1:4" x14ac:dyDescent="0.2">
      <c r="A2053" s="973" t="s">
        <v>5344</v>
      </c>
      <c r="B2053" s="1174" t="s">
        <v>961</v>
      </c>
      <c r="C2053" s="1176"/>
      <c r="D2053" s="973"/>
    </row>
    <row r="2054" spans="1:4" x14ac:dyDescent="0.2">
      <c r="A2054" s="973" t="s">
        <v>2162</v>
      </c>
      <c r="B2054" s="1174" t="s">
        <v>961</v>
      </c>
      <c r="C2054" s="1176"/>
      <c r="D2054" s="973"/>
    </row>
    <row r="2055" spans="1:4" x14ac:dyDescent="0.2">
      <c r="A2055" s="973" t="s">
        <v>5345</v>
      </c>
      <c r="B2055" s="1174" t="s">
        <v>961</v>
      </c>
      <c r="C2055" s="1176"/>
      <c r="D2055" s="973"/>
    </row>
    <row r="2056" spans="1:4" x14ac:dyDescent="0.2">
      <c r="A2056" s="973" t="s">
        <v>5346</v>
      </c>
      <c r="B2056" s="1174" t="s">
        <v>961</v>
      </c>
      <c r="C2056" s="1176"/>
      <c r="D2056" s="973"/>
    </row>
    <row r="2057" spans="1:4" x14ac:dyDescent="0.2">
      <c r="A2057" s="973" t="s">
        <v>2093</v>
      </c>
      <c r="B2057" s="1174" t="s">
        <v>961</v>
      </c>
      <c r="C2057" s="1176"/>
      <c r="D2057" s="973"/>
    </row>
    <row r="2058" spans="1:4" x14ac:dyDescent="0.2">
      <c r="A2058" s="973" t="s">
        <v>2102</v>
      </c>
      <c r="B2058" s="1174" t="s">
        <v>961</v>
      </c>
      <c r="C2058" s="1176"/>
      <c r="D2058" s="973"/>
    </row>
    <row r="2059" spans="1:4" x14ac:dyDescent="0.2">
      <c r="A2059" s="973" t="s">
        <v>5347</v>
      </c>
      <c r="B2059" s="1174" t="s">
        <v>3687</v>
      </c>
      <c r="C2059" s="1176">
        <v>152.33000000000001</v>
      </c>
      <c r="D2059" s="973">
        <v>1066.28</v>
      </c>
    </row>
    <row r="2060" spans="1:4" x14ac:dyDescent="0.2">
      <c r="A2060" s="973" t="s">
        <v>2127</v>
      </c>
      <c r="B2060" s="1174" t="s">
        <v>961</v>
      </c>
      <c r="C2060" s="1176"/>
      <c r="D2060" s="973"/>
    </row>
    <row r="2061" spans="1:4" x14ac:dyDescent="0.2">
      <c r="A2061" s="973" t="s">
        <v>2131</v>
      </c>
      <c r="B2061" s="1174" t="s">
        <v>3687</v>
      </c>
      <c r="C2061" s="1176">
        <v>141.05000000000001</v>
      </c>
      <c r="D2061" s="973">
        <v>987.33</v>
      </c>
    </row>
    <row r="2062" spans="1:4" x14ac:dyDescent="0.2">
      <c r="A2062" s="973" t="s">
        <v>2123</v>
      </c>
      <c r="B2062" s="1174" t="s">
        <v>961</v>
      </c>
      <c r="C2062" s="1176"/>
      <c r="D2062" s="973"/>
    </row>
    <row r="2063" spans="1:4" x14ac:dyDescent="0.2">
      <c r="A2063" s="973" t="s">
        <v>5348</v>
      </c>
      <c r="B2063" s="1174" t="s">
        <v>4044</v>
      </c>
      <c r="C2063" s="1176">
        <v>186.59</v>
      </c>
      <c r="D2063" s="973">
        <v>4664.75</v>
      </c>
    </row>
    <row r="2064" spans="1:4" x14ac:dyDescent="0.2">
      <c r="A2064" s="973" t="s">
        <v>2096</v>
      </c>
      <c r="B2064" s="1174" t="s">
        <v>5164</v>
      </c>
      <c r="C2064" s="1176">
        <v>200.98</v>
      </c>
      <c r="D2064" s="973">
        <v>41200.730000000003</v>
      </c>
    </row>
    <row r="2065" spans="1:4" x14ac:dyDescent="0.2">
      <c r="A2065" s="973" t="s">
        <v>2098</v>
      </c>
      <c r="B2065" s="1174" t="s">
        <v>961</v>
      </c>
      <c r="C2065" s="1176"/>
      <c r="D2065" s="973"/>
    </row>
    <row r="2066" spans="1:4" x14ac:dyDescent="0.2">
      <c r="A2066" s="973" t="s">
        <v>5349</v>
      </c>
      <c r="B2066" s="1174" t="s">
        <v>961</v>
      </c>
      <c r="C2066" s="1176"/>
      <c r="D2066" s="973"/>
    </row>
    <row r="2067" spans="1:4" x14ac:dyDescent="0.2">
      <c r="A2067" s="973" t="s">
        <v>5350</v>
      </c>
      <c r="B2067" s="1174" t="s">
        <v>961</v>
      </c>
      <c r="C2067" s="1176"/>
      <c r="D2067" s="973"/>
    </row>
    <row r="2068" spans="1:4" x14ac:dyDescent="0.2">
      <c r="A2068" s="973" t="s">
        <v>5351</v>
      </c>
      <c r="B2068" s="1174" t="s">
        <v>1292</v>
      </c>
      <c r="C2068" s="1176">
        <v>450.79</v>
      </c>
      <c r="D2068" s="973">
        <v>4507.8999999999996</v>
      </c>
    </row>
    <row r="2069" spans="1:4" x14ac:dyDescent="0.2">
      <c r="A2069" s="973" t="s">
        <v>5352</v>
      </c>
      <c r="B2069" s="1174" t="s">
        <v>961</v>
      </c>
      <c r="C2069" s="1176"/>
      <c r="D2069" s="973"/>
    </row>
    <row r="2070" spans="1:4" x14ac:dyDescent="0.2">
      <c r="A2070" s="973" t="s">
        <v>5353</v>
      </c>
      <c r="B2070" s="1174" t="s">
        <v>961</v>
      </c>
      <c r="C2070" s="1176"/>
      <c r="D2070" s="973"/>
    </row>
    <row r="2071" spans="1:4" x14ac:dyDescent="0.2">
      <c r="A2071" s="973" t="s">
        <v>5354</v>
      </c>
      <c r="B2071" s="1174" t="s">
        <v>3803</v>
      </c>
      <c r="C2071" s="1176">
        <v>130</v>
      </c>
      <c r="D2071" s="973">
        <v>780</v>
      </c>
    </row>
    <row r="2072" spans="1:4" x14ac:dyDescent="0.2">
      <c r="A2072" s="973" t="s">
        <v>5355</v>
      </c>
      <c r="B2072" s="1174" t="s">
        <v>961</v>
      </c>
      <c r="C2072" s="1176"/>
      <c r="D2072" s="973"/>
    </row>
    <row r="2073" spans="1:4" x14ac:dyDescent="0.2">
      <c r="A2073" s="973" t="s">
        <v>5356</v>
      </c>
      <c r="B2073" s="1174" t="s">
        <v>961</v>
      </c>
      <c r="C2073" s="1176"/>
      <c r="D2073" s="973"/>
    </row>
    <row r="2074" spans="1:4" x14ac:dyDescent="0.2">
      <c r="A2074" s="973" t="s">
        <v>5357</v>
      </c>
      <c r="B2074" s="1174" t="s">
        <v>961</v>
      </c>
      <c r="C2074" s="1176"/>
      <c r="D2074" s="973"/>
    </row>
    <row r="2075" spans="1:4" x14ac:dyDescent="0.2">
      <c r="A2075" s="973" t="s">
        <v>5358</v>
      </c>
      <c r="B2075" s="1174" t="s">
        <v>3657</v>
      </c>
      <c r="C2075" s="1176">
        <v>143.61000000000001</v>
      </c>
      <c r="D2075" s="973">
        <v>1148.9000000000001</v>
      </c>
    </row>
    <row r="2076" spans="1:4" x14ac:dyDescent="0.2">
      <c r="A2076" s="973" t="s">
        <v>5359</v>
      </c>
      <c r="B2076" s="1174" t="s">
        <v>961</v>
      </c>
      <c r="C2076" s="1176"/>
      <c r="D2076" s="973"/>
    </row>
    <row r="2077" spans="1:4" x14ac:dyDescent="0.2">
      <c r="A2077" s="973" t="s">
        <v>175</v>
      </c>
      <c r="B2077" s="1174" t="s">
        <v>961</v>
      </c>
      <c r="C2077" s="1176"/>
      <c r="D2077" s="973"/>
    </row>
    <row r="2078" spans="1:4" x14ac:dyDescent="0.2">
      <c r="A2078" s="973" t="s">
        <v>190</v>
      </c>
      <c r="B2078" s="1174" t="s">
        <v>5360</v>
      </c>
      <c r="C2078" s="1176">
        <v>3.16</v>
      </c>
      <c r="D2078" s="973">
        <v>1042.8</v>
      </c>
    </row>
    <row r="2079" spans="1:4" x14ac:dyDescent="0.2">
      <c r="A2079" s="973" t="s">
        <v>5361</v>
      </c>
      <c r="B2079" s="1174" t="s">
        <v>961</v>
      </c>
      <c r="C2079" s="1176"/>
      <c r="D2079" s="973"/>
    </row>
    <row r="2080" spans="1:4" x14ac:dyDescent="0.2">
      <c r="A2080" s="973" t="s">
        <v>5362</v>
      </c>
      <c r="B2080" s="1174" t="s">
        <v>3567</v>
      </c>
      <c r="C2080" s="1176">
        <v>15</v>
      </c>
      <c r="D2080" s="973">
        <v>30</v>
      </c>
    </row>
    <row r="2081" spans="1:4" x14ac:dyDescent="0.2">
      <c r="A2081" s="973" t="s">
        <v>5363</v>
      </c>
      <c r="B2081" s="1174" t="s">
        <v>3567</v>
      </c>
      <c r="C2081" s="1176">
        <v>15</v>
      </c>
      <c r="D2081" s="973">
        <v>30</v>
      </c>
    </row>
    <row r="2082" spans="1:4" x14ac:dyDescent="0.2">
      <c r="A2082" s="973" t="s">
        <v>5364</v>
      </c>
      <c r="B2082" s="1174" t="s">
        <v>3573</v>
      </c>
      <c r="C2082" s="1176">
        <v>7.32</v>
      </c>
      <c r="D2082" s="973">
        <v>29.28</v>
      </c>
    </row>
    <row r="2083" spans="1:4" x14ac:dyDescent="0.2">
      <c r="A2083" s="973" t="s">
        <v>5365</v>
      </c>
      <c r="B2083" s="1174" t="s">
        <v>961</v>
      </c>
      <c r="C2083" s="1176"/>
      <c r="D2083" s="973"/>
    </row>
    <row r="2084" spans="1:4" x14ac:dyDescent="0.2">
      <c r="A2084" s="973" t="s">
        <v>5366</v>
      </c>
      <c r="B2084" s="1174" t="s">
        <v>961</v>
      </c>
      <c r="C2084" s="1176"/>
      <c r="D2084" s="973"/>
    </row>
    <row r="2085" spans="1:4" x14ac:dyDescent="0.2">
      <c r="A2085" s="973" t="s">
        <v>5367</v>
      </c>
      <c r="B2085" s="1174" t="s">
        <v>961</v>
      </c>
      <c r="C2085" s="1176"/>
      <c r="D2085" s="973"/>
    </row>
    <row r="2086" spans="1:4" x14ac:dyDescent="0.2">
      <c r="A2086" s="973" t="s">
        <v>5368</v>
      </c>
      <c r="B2086" s="1174" t="s">
        <v>5020</v>
      </c>
      <c r="C2086" s="1176">
        <v>20.12</v>
      </c>
      <c r="D2086" s="973">
        <v>1086.52</v>
      </c>
    </row>
    <row r="2087" spans="1:4" x14ac:dyDescent="0.2">
      <c r="A2087" s="973" t="s">
        <v>5369</v>
      </c>
      <c r="B2087" s="1174" t="s">
        <v>961</v>
      </c>
      <c r="C2087" s="1176"/>
      <c r="D2087" s="973"/>
    </row>
    <row r="2088" spans="1:4" x14ac:dyDescent="0.2">
      <c r="A2088" s="973" t="s">
        <v>5370</v>
      </c>
      <c r="B2088" s="1174" t="s">
        <v>3563</v>
      </c>
      <c r="C2088" s="1176">
        <v>231.5</v>
      </c>
      <c r="D2088" s="973">
        <v>231.5</v>
      </c>
    </row>
    <row r="2089" spans="1:4" x14ac:dyDescent="0.2">
      <c r="A2089" s="973" t="s">
        <v>5371</v>
      </c>
      <c r="B2089" s="1174" t="s">
        <v>3564</v>
      </c>
      <c r="C2089" s="1176">
        <v>450</v>
      </c>
      <c r="D2089" s="973">
        <v>1350</v>
      </c>
    </row>
    <row r="2090" spans="1:4" x14ac:dyDescent="0.2">
      <c r="A2090" s="973" t="s">
        <v>5372</v>
      </c>
      <c r="B2090" s="1174" t="s">
        <v>961</v>
      </c>
      <c r="C2090" s="1176"/>
      <c r="D2090" s="973"/>
    </row>
    <row r="2091" spans="1:4" x14ac:dyDescent="0.2">
      <c r="A2091" s="973" t="s">
        <v>5373</v>
      </c>
      <c r="B2091" s="1174" t="s">
        <v>961</v>
      </c>
      <c r="C2091" s="1176"/>
      <c r="D2091" s="973"/>
    </row>
    <row r="2092" spans="1:4" x14ac:dyDescent="0.2">
      <c r="A2092" s="973" t="s">
        <v>5374</v>
      </c>
      <c r="B2092" s="1174" t="s">
        <v>961</v>
      </c>
      <c r="C2092" s="1176"/>
      <c r="D2092" s="973"/>
    </row>
    <row r="2093" spans="1:4" x14ac:dyDescent="0.2">
      <c r="A2093" s="973" t="s">
        <v>5375</v>
      </c>
      <c r="B2093" s="1174" t="s">
        <v>3595</v>
      </c>
      <c r="C2093" s="1176">
        <v>60</v>
      </c>
      <c r="D2093" s="973">
        <v>2100</v>
      </c>
    </row>
    <row r="2094" spans="1:4" x14ac:dyDescent="0.2">
      <c r="A2094" s="973" t="s">
        <v>5376</v>
      </c>
      <c r="B2094" s="1174" t="s">
        <v>961</v>
      </c>
      <c r="C2094" s="1176"/>
      <c r="D2094" s="973"/>
    </row>
    <row r="2095" spans="1:4" x14ac:dyDescent="0.2">
      <c r="A2095" s="973" t="s">
        <v>5377</v>
      </c>
      <c r="B2095" s="1174" t="s">
        <v>961</v>
      </c>
      <c r="C2095" s="1176"/>
      <c r="D2095" s="973"/>
    </row>
    <row r="2096" spans="1:4" x14ac:dyDescent="0.2">
      <c r="A2096" s="973" t="s">
        <v>5378</v>
      </c>
      <c r="B2096" s="1174" t="s">
        <v>961</v>
      </c>
      <c r="C2096" s="1176"/>
      <c r="D2096" s="973"/>
    </row>
    <row r="2097" spans="1:4" x14ac:dyDescent="0.2">
      <c r="A2097" s="973" t="s">
        <v>5379</v>
      </c>
      <c r="B2097" s="1174" t="s">
        <v>961</v>
      </c>
      <c r="C2097" s="1176"/>
      <c r="D2097" s="973"/>
    </row>
    <row r="2098" spans="1:4" x14ac:dyDescent="0.2">
      <c r="A2098" s="973" t="s">
        <v>5380</v>
      </c>
      <c r="B2098" s="1174" t="s">
        <v>961</v>
      </c>
      <c r="C2098" s="1176"/>
      <c r="D2098" s="973"/>
    </row>
    <row r="2099" spans="1:4" x14ac:dyDescent="0.2">
      <c r="A2099" s="973" t="s">
        <v>5381</v>
      </c>
      <c r="B2099" s="1174" t="s">
        <v>961</v>
      </c>
      <c r="C2099" s="1176"/>
      <c r="D2099" s="973"/>
    </row>
    <row r="2100" spans="1:4" x14ac:dyDescent="0.2">
      <c r="A2100" s="973" t="s">
        <v>5382</v>
      </c>
      <c r="B2100" s="1174" t="s">
        <v>961</v>
      </c>
      <c r="C2100" s="1176"/>
      <c r="D2100" s="973"/>
    </row>
    <row r="2101" spans="1:4" x14ac:dyDescent="0.2">
      <c r="A2101" s="973" t="s">
        <v>5383</v>
      </c>
      <c r="B2101" s="1174" t="s">
        <v>961</v>
      </c>
      <c r="C2101" s="1176"/>
      <c r="D2101" s="973"/>
    </row>
    <row r="2102" spans="1:4" x14ac:dyDescent="0.2">
      <c r="A2102" s="973" t="s">
        <v>5384</v>
      </c>
      <c r="B2102" s="1174" t="s">
        <v>961</v>
      </c>
      <c r="C2102" s="1176"/>
      <c r="D2102" s="973"/>
    </row>
    <row r="2103" spans="1:4" x14ac:dyDescent="0.2">
      <c r="A2103" s="973" t="s">
        <v>5385</v>
      </c>
      <c r="B2103" s="1174" t="s">
        <v>961</v>
      </c>
      <c r="C2103" s="1176"/>
      <c r="D2103" s="973"/>
    </row>
    <row r="2104" spans="1:4" x14ac:dyDescent="0.2">
      <c r="A2104" s="973" t="s">
        <v>5386</v>
      </c>
      <c r="B2104" s="1174" t="s">
        <v>961</v>
      </c>
      <c r="C2104" s="1176"/>
      <c r="D2104" s="973"/>
    </row>
    <row r="2105" spans="1:4" x14ac:dyDescent="0.2">
      <c r="A2105" s="973" t="s">
        <v>1269</v>
      </c>
      <c r="B2105" s="1174" t="s">
        <v>3970</v>
      </c>
      <c r="C2105" s="1176">
        <v>47.31</v>
      </c>
      <c r="D2105" s="973">
        <v>4588.68</v>
      </c>
    </row>
    <row r="2106" spans="1:4" x14ac:dyDescent="0.2">
      <c r="A2106" s="973" t="s">
        <v>5387</v>
      </c>
      <c r="B2106" s="1174" t="s">
        <v>961</v>
      </c>
      <c r="C2106" s="1176"/>
      <c r="D2106" s="973"/>
    </row>
    <row r="2107" spans="1:4" x14ac:dyDescent="0.2">
      <c r="A2107" s="973" t="s">
        <v>1279</v>
      </c>
      <c r="B2107" s="1174" t="s">
        <v>5388</v>
      </c>
      <c r="C2107" s="1176">
        <v>1.6</v>
      </c>
      <c r="D2107" s="973">
        <v>83.38</v>
      </c>
    </row>
    <row r="2108" spans="1:4" x14ac:dyDescent="0.2">
      <c r="A2108" s="973" t="s">
        <v>1280</v>
      </c>
      <c r="B2108" s="1174" t="s">
        <v>5389</v>
      </c>
      <c r="C2108" s="1176">
        <v>1.72</v>
      </c>
      <c r="D2108" s="973">
        <v>2315.6999999999998</v>
      </c>
    </row>
    <row r="2109" spans="1:4" x14ac:dyDescent="0.2">
      <c r="A2109" s="973" t="s">
        <v>1252</v>
      </c>
      <c r="B2109" s="1174" t="s">
        <v>5390</v>
      </c>
      <c r="C2109" s="1176">
        <v>33.68</v>
      </c>
      <c r="D2109" s="973">
        <v>7610.9</v>
      </c>
    </row>
    <row r="2110" spans="1:4" x14ac:dyDescent="0.2">
      <c r="A2110" s="973" t="s">
        <v>5391</v>
      </c>
      <c r="B2110" s="1174" t="s">
        <v>1294</v>
      </c>
      <c r="C2110" s="1176">
        <v>29.17</v>
      </c>
      <c r="D2110" s="973">
        <v>2917</v>
      </c>
    </row>
    <row r="2111" spans="1:4" x14ac:dyDescent="0.2">
      <c r="A2111" s="973" t="s">
        <v>1253</v>
      </c>
      <c r="B2111" s="1174" t="s">
        <v>5392</v>
      </c>
      <c r="C2111" s="1176">
        <v>16.11</v>
      </c>
      <c r="D2111" s="973">
        <v>614822.43000000005</v>
      </c>
    </row>
    <row r="2112" spans="1:4" x14ac:dyDescent="0.2">
      <c r="A2112" s="973" t="s">
        <v>5393</v>
      </c>
      <c r="B2112" s="1174" t="s">
        <v>5394</v>
      </c>
      <c r="C2112" s="1176">
        <v>16.8</v>
      </c>
      <c r="D2112" s="973">
        <v>21000</v>
      </c>
    </row>
    <row r="2113" spans="1:4" x14ac:dyDescent="0.2">
      <c r="A2113" s="973" t="s">
        <v>1256</v>
      </c>
      <c r="B2113" s="1174" t="s">
        <v>5395</v>
      </c>
      <c r="C2113" s="1176">
        <v>33.049999999999997</v>
      </c>
      <c r="D2113" s="973">
        <v>50899.83</v>
      </c>
    </row>
    <row r="2114" spans="1:4" x14ac:dyDescent="0.2">
      <c r="A2114" s="973" t="s">
        <v>5396</v>
      </c>
      <c r="B2114" s="1174" t="s">
        <v>1304</v>
      </c>
      <c r="C2114" s="1176">
        <v>35.36</v>
      </c>
      <c r="D2114" s="973">
        <v>17680</v>
      </c>
    </row>
    <row r="2115" spans="1:4" x14ac:dyDescent="0.2">
      <c r="A2115" s="973" t="s">
        <v>1258</v>
      </c>
      <c r="B2115" s="1174" t="s">
        <v>3935</v>
      </c>
      <c r="C2115" s="1176">
        <v>127.6</v>
      </c>
      <c r="D2115" s="973">
        <v>17864</v>
      </c>
    </row>
    <row r="2116" spans="1:4" x14ac:dyDescent="0.2">
      <c r="A2116" s="973" t="s">
        <v>1260</v>
      </c>
      <c r="B2116" s="1174" t="s">
        <v>5397</v>
      </c>
      <c r="C2116" s="1176">
        <v>34.590000000000003</v>
      </c>
      <c r="D2116" s="973">
        <v>15671.13</v>
      </c>
    </row>
    <row r="2117" spans="1:4" x14ac:dyDescent="0.2">
      <c r="A2117" s="973" t="s">
        <v>1262</v>
      </c>
      <c r="B2117" s="1174" t="s">
        <v>5398</v>
      </c>
      <c r="C2117" s="1176">
        <v>23.31</v>
      </c>
      <c r="D2117" s="973">
        <v>33398.230000000003</v>
      </c>
    </row>
    <row r="2118" spans="1:4" x14ac:dyDescent="0.2">
      <c r="A2118" s="973" t="s">
        <v>5399</v>
      </c>
      <c r="B2118" s="1174" t="s">
        <v>1304</v>
      </c>
      <c r="C2118" s="1176">
        <v>16.8</v>
      </c>
      <c r="D2118" s="973">
        <v>8400</v>
      </c>
    </row>
    <row r="2119" spans="1:4" x14ac:dyDescent="0.2">
      <c r="A2119" s="973" t="s">
        <v>1266</v>
      </c>
      <c r="B2119" s="1174" t="s">
        <v>3915</v>
      </c>
      <c r="C2119" s="1176">
        <v>86.58</v>
      </c>
      <c r="D2119" s="973">
        <v>5194.68</v>
      </c>
    </row>
    <row r="2120" spans="1:4" x14ac:dyDescent="0.2">
      <c r="A2120" s="973" t="s">
        <v>5400</v>
      </c>
      <c r="B2120" s="1174" t="s">
        <v>961</v>
      </c>
      <c r="C2120" s="1176"/>
      <c r="D2120" s="973"/>
    </row>
    <row r="2121" spans="1:4" x14ac:dyDescent="0.2">
      <c r="A2121" s="973" t="s">
        <v>1267</v>
      </c>
      <c r="B2121" s="1174" t="s">
        <v>3948</v>
      </c>
      <c r="C2121" s="1176">
        <v>142.35</v>
      </c>
      <c r="D2121" s="973">
        <v>17794.13</v>
      </c>
    </row>
    <row r="2122" spans="1:4" x14ac:dyDescent="0.2">
      <c r="A2122" s="973" t="s">
        <v>5401</v>
      </c>
      <c r="B2122" s="1174" t="s">
        <v>961</v>
      </c>
      <c r="C2122" s="1176"/>
      <c r="D2122" s="973"/>
    </row>
    <row r="2123" spans="1:4" x14ac:dyDescent="0.2">
      <c r="A2123" s="973" t="s">
        <v>1271</v>
      </c>
      <c r="B2123" s="1174" t="s">
        <v>5402</v>
      </c>
      <c r="C2123" s="1176">
        <v>45.68</v>
      </c>
      <c r="D2123" s="973">
        <v>7034.72</v>
      </c>
    </row>
    <row r="2124" spans="1:4" x14ac:dyDescent="0.2">
      <c r="A2124" s="973" t="s">
        <v>5403</v>
      </c>
      <c r="B2124" s="1174" t="s">
        <v>961</v>
      </c>
      <c r="C2124" s="1176"/>
      <c r="D2124" s="973"/>
    </row>
    <row r="2125" spans="1:4" x14ac:dyDescent="0.2">
      <c r="A2125" s="973" t="s">
        <v>1274</v>
      </c>
      <c r="B2125" s="1174" t="s">
        <v>5404</v>
      </c>
      <c r="C2125" s="1176">
        <v>17.2</v>
      </c>
      <c r="D2125" s="973">
        <v>166151.13</v>
      </c>
    </row>
    <row r="2126" spans="1:4" x14ac:dyDescent="0.2">
      <c r="A2126" s="973" t="s">
        <v>5405</v>
      </c>
      <c r="B2126" s="1174" t="s">
        <v>5394</v>
      </c>
      <c r="C2126" s="1176">
        <v>17.68</v>
      </c>
      <c r="D2126" s="973">
        <v>22100</v>
      </c>
    </row>
    <row r="2127" spans="1:4" x14ac:dyDescent="0.2">
      <c r="A2127" s="973" t="s">
        <v>1277</v>
      </c>
      <c r="B2127" s="1174" t="s">
        <v>1293</v>
      </c>
      <c r="C2127" s="1176">
        <v>16.940000000000001</v>
      </c>
      <c r="D2127" s="973">
        <v>847.23</v>
      </c>
    </row>
    <row r="2128" spans="1:4" x14ac:dyDescent="0.2">
      <c r="A2128" s="973" t="s">
        <v>5406</v>
      </c>
      <c r="B2128" s="1174" t="s">
        <v>1294</v>
      </c>
      <c r="C2128" s="1176">
        <v>16.8</v>
      </c>
      <c r="D2128" s="973">
        <v>1680</v>
      </c>
    </row>
    <row r="2129" spans="1:4" x14ac:dyDescent="0.2">
      <c r="A2129" s="973" t="s">
        <v>917</v>
      </c>
      <c r="B2129" s="1174" t="s">
        <v>961</v>
      </c>
      <c r="C2129" s="1176"/>
      <c r="D2129" s="973"/>
    </row>
    <row r="2130" spans="1:4" x14ac:dyDescent="0.2">
      <c r="A2130" s="973" t="s">
        <v>2243</v>
      </c>
      <c r="B2130" s="1174" t="s">
        <v>3592</v>
      </c>
      <c r="C2130" s="1176">
        <v>260.31</v>
      </c>
      <c r="D2130" s="973">
        <v>1301.54</v>
      </c>
    </row>
    <row r="2131" spans="1:4" x14ac:dyDescent="0.2">
      <c r="A2131" s="973" t="s">
        <v>5407</v>
      </c>
      <c r="B2131" s="1174" t="s">
        <v>3563</v>
      </c>
      <c r="C2131" s="1176">
        <v>15</v>
      </c>
      <c r="D2131" s="973">
        <v>15</v>
      </c>
    </row>
    <row r="2132" spans="1:4" x14ac:dyDescent="0.2">
      <c r="A2132" s="973" t="s">
        <v>919</v>
      </c>
      <c r="B2132" s="1174" t="s">
        <v>961</v>
      </c>
      <c r="C2132" s="1176"/>
      <c r="D2132" s="973"/>
    </row>
    <row r="2133" spans="1:4" x14ac:dyDescent="0.2">
      <c r="A2133" s="973" t="s">
        <v>5408</v>
      </c>
      <c r="B2133" s="1174" t="s">
        <v>1292</v>
      </c>
      <c r="C2133" s="1176">
        <v>15.18</v>
      </c>
      <c r="D2133" s="973">
        <v>151.75</v>
      </c>
    </row>
    <row r="2134" spans="1:4" x14ac:dyDescent="0.2">
      <c r="A2134" s="973" t="s">
        <v>5409</v>
      </c>
      <c r="B2134" s="1174" t="s">
        <v>961</v>
      </c>
      <c r="C2134" s="1176"/>
      <c r="D2134" s="973"/>
    </row>
    <row r="2135" spans="1:4" x14ac:dyDescent="0.2">
      <c r="A2135" s="973" t="s">
        <v>5410</v>
      </c>
      <c r="B2135" s="1174" t="s">
        <v>961</v>
      </c>
      <c r="C2135" s="1176"/>
      <c r="D2135" s="973"/>
    </row>
    <row r="2136" spans="1:4" x14ac:dyDescent="0.2">
      <c r="A2136" s="973" t="s">
        <v>5411</v>
      </c>
      <c r="B2136" s="1175" t="s">
        <v>3906</v>
      </c>
      <c r="C2136" s="1176">
        <v>104.16</v>
      </c>
      <c r="D2136" s="973">
        <v>-104.16</v>
      </c>
    </row>
    <row r="2137" spans="1:4" x14ac:dyDescent="0.2">
      <c r="A2137" s="973" t="s">
        <v>5412</v>
      </c>
      <c r="B2137" s="1174" t="s">
        <v>1293</v>
      </c>
      <c r="C2137" s="1176">
        <v>112.58</v>
      </c>
      <c r="D2137" s="973">
        <v>5629</v>
      </c>
    </row>
    <row r="2138" spans="1:4" x14ac:dyDescent="0.2">
      <c r="A2138" s="973" t="s">
        <v>5413</v>
      </c>
      <c r="B2138" s="1174" t="s">
        <v>961</v>
      </c>
      <c r="C2138" s="1176"/>
      <c r="D2138" s="973"/>
    </row>
    <row r="2139" spans="1:4" x14ac:dyDescent="0.2">
      <c r="A2139" s="973" t="s">
        <v>5414</v>
      </c>
      <c r="B2139" s="1174" t="s">
        <v>1292</v>
      </c>
      <c r="C2139" s="1176">
        <v>359.25</v>
      </c>
      <c r="D2139" s="973">
        <v>3592.5</v>
      </c>
    </row>
    <row r="2140" spans="1:4" x14ac:dyDescent="0.2">
      <c r="A2140" s="973" t="s">
        <v>5415</v>
      </c>
      <c r="B2140" s="1174" t="s">
        <v>961</v>
      </c>
      <c r="C2140" s="1176"/>
      <c r="D2140" s="973"/>
    </row>
    <row r="2141" spans="1:4" x14ac:dyDescent="0.2">
      <c r="A2141" s="973" t="s">
        <v>5416</v>
      </c>
      <c r="B2141" s="1174" t="s">
        <v>961</v>
      </c>
      <c r="C2141" s="1176"/>
      <c r="D2141" s="973"/>
    </row>
    <row r="2142" spans="1:4" x14ac:dyDescent="0.2">
      <c r="A2142" s="973" t="s">
        <v>5417</v>
      </c>
      <c r="B2142" s="1174" t="s">
        <v>961</v>
      </c>
      <c r="C2142" s="1176"/>
      <c r="D2142" s="973"/>
    </row>
    <row r="2143" spans="1:4" x14ac:dyDescent="0.2">
      <c r="A2143" s="973" t="s">
        <v>5418</v>
      </c>
      <c r="B2143" s="1174" t="s">
        <v>3564</v>
      </c>
      <c r="C2143" s="1176">
        <v>177.35</v>
      </c>
      <c r="D2143" s="973">
        <v>532.04999999999995</v>
      </c>
    </row>
    <row r="2144" spans="1:4" x14ac:dyDescent="0.2">
      <c r="A2144" s="973" t="s">
        <v>1234</v>
      </c>
      <c r="B2144" s="1174" t="s">
        <v>961</v>
      </c>
      <c r="C2144" s="1176"/>
      <c r="D2144" s="973"/>
    </row>
    <row r="2145" spans="1:4" x14ac:dyDescent="0.2">
      <c r="A2145" s="973" t="s">
        <v>5419</v>
      </c>
      <c r="B2145" s="1174" t="s">
        <v>961</v>
      </c>
      <c r="C2145" s="1176"/>
      <c r="D2145" s="973"/>
    </row>
    <row r="2146" spans="1:4" x14ac:dyDescent="0.2">
      <c r="A2146" s="973" t="s">
        <v>5420</v>
      </c>
      <c r="B2146" s="1174" t="s">
        <v>961</v>
      </c>
      <c r="C2146" s="1176"/>
      <c r="D2146" s="973"/>
    </row>
    <row r="2147" spans="1:4" x14ac:dyDescent="0.2">
      <c r="A2147" s="973" t="s">
        <v>1075</v>
      </c>
      <c r="B2147" s="1174" t="s">
        <v>4868</v>
      </c>
      <c r="C2147" s="1176">
        <v>95.36</v>
      </c>
      <c r="D2147" s="973">
        <v>15735.03</v>
      </c>
    </row>
    <row r="2148" spans="1:4" x14ac:dyDescent="0.2">
      <c r="A2148" s="973" t="s">
        <v>1079</v>
      </c>
      <c r="B2148" s="1174" t="s">
        <v>3563</v>
      </c>
      <c r="C2148" s="1176">
        <v>90.93</v>
      </c>
      <c r="D2148" s="973">
        <v>90.93</v>
      </c>
    </row>
    <row r="2149" spans="1:4" x14ac:dyDescent="0.2">
      <c r="A2149" s="973" t="s">
        <v>1082</v>
      </c>
      <c r="B2149" s="1174" t="s">
        <v>961</v>
      </c>
      <c r="C2149" s="1176"/>
      <c r="D2149" s="973"/>
    </row>
    <row r="2150" spans="1:4" x14ac:dyDescent="0.2">
      <c r="A2150" s="973" t="s">
        <v>1101</v>
      </c>
      <c r="B2150" s="1174" t="s">
        <v>5421</v>
      </c>
      <c r="C2150" s="1176">
        <v>142.24</v>
      </c>
      <c r="D2150" s="973">
        <v>266562.31</v>
      </c>
    </row>
    <row r="2151" spans="1:4" x14ac:dyDescent="0.2">
      <c r="A2151" s="973" t="s">
        <v>1068</v>
      </c>
      <c r="B2151" s="1174" t="s">
        <v>4985</v>
      </c>
      <c r="C2151" s="1176">
        <v>101.92</v>
      </c>
      <c r="D2151" s="973">
        <v>4076.68</v>
      </c>
    </row>
    <row r="2152" spans="1:4" x14ac:dyDescent="0.2">
      <c r="A2152" s="973" t="s">
        <v>1108</v>
      </c>
      <c r="B2152" s="1174" t="s">
        <v>961</v>
      </c>
      <c r="C2152" s="1176"/>
      <c r="D2152" s="973"/>
    </row>
    <row r="2153" spans="1:4" x14ac:dyDescent="0.2">
      <c r="A2153" s="973" t="s">
        <v>1111</v>
      </c>
      <c r="B2153" s="1174" t="s">
        <v>1292</v>
      </c>
      <c r="C2153" s="1176">
        <v>191.21</v>
      </c>
      <c r="D2153" s="973">
        <v>1912.09</v>
      </c>
    </row>
    <row r="2154" spans="1:4" x14ac:dyDescent="0.2">
      <c r="A2154" s="973" t="s">
        <v>1113</v>
      </c>
      <c r="B2154" s="1174" t="s">
        <v>5422</v>
      </c>
      <c r="C2154" s="1176">
        <v>112.58</v>
      </c>
      <c r="D2154" s="973">
        <v>19814.080000000002</v>
      </c>
    </row>
    <row r="2155" spans="1:4" x14ac:dyDescent="0.2">
      <c r="A2155" s="973" t="s">
        <v>1116</v>
      </c>
      <c r="B2155" s="1174" t="s">
        <v>3601</v>
      </c>
      <c r="C2155" s="1176">
        <v>125.57</v>
      </c>
      <c r="D2155" s="973">
        <v>5148.37</v>
      </c>
    </row>
    <row r="2156" spans="1:4" x14ac:dyDescent="0.2">
      <c r="A2156" s="973" t="s">
        <v>1095</v>
      </c>
      <c r="B2156" s="1174" t="s">
        <v>3573</v>
      </c>
      <c r="C2156" s="1176">
        <v>181.91</v>
      </c>
      <c r="D2156" s="973">
        <v>727.65</v>
      </c>
    </row>
    <row r="2157" spans="1:4" x14ac:dyDescent="0.2">
      <c r="A2157" s="973" t="s">
        <v>1097</v>
      </c>
      <c r="B2157" s="1174" t="s">
        <v>961</v>
      </c>
      <c r="C2157" s="1176"/>
      <c r="D2157" s="973"/>
    </row>
    <row r="2158" spans="1:4" x14ac:dyDescent="0.2">
      <c r="A2158" s="973" t="s">
        <v>1092</v>
      </c>
      <c r="B2158" s="1174" t="s">
        <v>961</v>
      </c>
      <c r="C2158" s="1176"/>
      <c r="D2158" s="973"/>
    </row>
    <row r="2159" spans="1:4" x14ac:dyDescent="0.2">
      <c r="A2159" s="973" t="s">
        <v>1085</v>
      </c>
      <c r="B2159" s="1174" t="s">
        <v>4044</v>
      </c>
      <c r="C2159" s="1176">
        <v>140.06</v>
      </c>
      <c r="D2159" s="973">
        <v>3501.54</v>
      </c>
    </row>
    <row r="2160" spans="1:4" x14ac:dyDescent="0.2">
      <c r="A2160" s="973" t="s">
        <v>1088</v>
      </c>
      <c r="B2160" s="1174" t="s">
        <v>961</v>
      </c>
      <c r="C2160" s="1176"/>
      <c r="D2160" s="973"/>
    </row>
    <row r="2161" spans="1:4" x14ac:dyDescent="0.2">
      <c r="A2161" s="973" t="s">
        <v>1090</v>
      </c>
      <c r="B2161" s="1174" t="s">
        <v>3564</v>
      </c>
      <c r="C2161" s="1176">
        <v>138.56</v>
      </c>
      <c r="D2161" s="973">
        <v>415.68</v>
      </c>
    </row>
    <row r="2162" spans="1:4" x14ac:dyDescent="0.2">
      <c r="A2162" s="973" t="s">
        <v>5423</v>
      </c>
      <c r="B2162" s="1174" t="s">
        <v>3567</v>
      </c>
      <c r="C2162" s="1176">
        <v>4924.37</v>
      </c>
      <c r="D2162" s="973">
        <v>9848.74</v>
      </c>
    </row>
    <row r="2163" spans="1:4" x14ac:dyDescent="0.2">
      <c r="A2163" s="973" t="s">
        <v>5424</v>
      </c>
      <c r="B2163" s="1174" t="s">
        <v>961</v>
      </c>
      <c r="C2163" s="1176"/>
      <c r="D2163" s="973"/>
    </row>
    <row r="2164" spans="1:4" x14ac:dyDescent="0.2">
      <c r="A2164" s="973" t="s">
        <v>5425</v>
      </c>
      <c r="B2164" s="1174" t="s">
        <v>961</v>
      </c>
      <c r="C2164" s="1176"/>
      <c r="D2164" s="973"/>
    </row>
    <row r="2165" spans="1:4" x14ac:dyDescent="0.2">
      <c r="A2165" s="973" t="s">
        <v>5426</v>
      </c>
      <c r="B2165" s="1174" t="s">
        <v>961</v>
      </c>
      <c r="C2165" s="1176"/>
      <c r="D2165" s="973"/>
    </row>
    <row r="2166" spans="1:4" x14ac:dyDescent="0.2">
      <c r="A2166" s="973" t="s">
        <v>5427</v>
      </c>
      <c r="B2166" s="1174" t="s">
        <v>961</v>
      </c>
      <c r="C2166" s="1176"/>
      <c r="D2166" s="973"/>
    </row>
    <row r="2167" spans="1:4" x14ac:dyDescent="0.2">
      <c r="A2167" s="973" t="s">
        <v>5428</v>
      </c>
      <c r="B2167" s="1174" t="s">
        <v>3563</v>
      </c>
      <c r="C2167" s="1176">
        <v>6868.13</v>
      </c>
      <c r="D2167" s="973">
        <v>6868.13</v>
      </c>
    </row>
    <row r="2168" spans="1:4" x14ac:dyDescent="0.2">
      <c r="A2168" s="973" t="s">
        <v>5429</v>
      </c>
      <c r="B2168" s="1174" t="s">
        <v>961</v>
      </c>
      <c r="C2168" s="1176"/>
      <c r="D2168" s="973"/>
    </row>
    <row r="2169" spans="1:4" x14ac:dyDescent="0.2">
      <c r="A2169" s="973" t="s">
        <v>5430</v>
      </c>
      <c r="B2169" s="1174" t="s">
        <v>961</v>
      </c>
      <c r="C2169" s="1176"/>
      <c r="D2169" s="973"/>
    </row>
    <row r="2170" spans="1:4" x14ac:dyDescent="0.2">
      <c r="A2170" s="973" t="s">
        <v>5431</v>
      </c>
      <c r="B2170" s="1174" t="s">
        <v>961</v>
      </c>
      <c r="C2170" s="1176"/>
      <c r="D2170" s="973"/>
    </row>
    <row r="2171" spans="1:4" x14ac:dyDescent="0.2">
      <c r="A2171" s="973" t="s">
        <v>5432</v>
      </c>
      <c r="B2171" s="1174" t="s">
        <v>961</v>
      </c>
      <c r="C2171" s="1176"/>
      <c r="D2171" s="973"/>
    </row>
    <row r="2172" spans="1:4" x14ac:dyDescent="0.2">
      <c r="A2172" s="973" t="s">
        <v>5433</v>
      </c>
      <c r="B2172" s="1174" t="s">
        <v>961</v>
      </c>
      <c r="C2172" s="1176"/>
      <c r="D2172" s="973"/>
    </row>
    <row r="2173" spans="1:4" x14ac:dyDescent="0.2">
      <c r="A2173" s="973" t="s">
        <v>5434</v>
      </c>
      <c r="B2173" s="1174" t="s">
        <v>961</v>
      </c>
      <c r="C2173" s="1176"/>
      <c r="D2173" s="973"/>
    </row>
    <row r="2174" spans="1:4" x14ac:dyDescent="0.2">
      <c r="A2174" s="973" t="s">
        <v>5435</v>
      </c>
      <c r="B2174" s="1174" t="s">
        <v>961</v>
      </c>
      <c r="C2174" s="1176"/>
      <c r="D2174" s="973"/>
    </row>
    <row r="2175" spans="1:4" x14ac:dyDescent="0.2">
      <c r="A2175" s="973" t="s">
        <v>5436</v>
      </c>
      <c r="B2175" s="1174" t="s">
        <v>961</v>
      </c>
      <c r="C2175" s="1176"/>
      <c r="D2175" s="973"/>
    </row>
    <row r="2176" spans="1:4" x14ac:dyDescent="0.2">
      <c r="A2176" s="973" t="s">
        <v>5437</v>
      </c>
      <c r="B2176" s="1174" t="s">
        <v>961</v>
      </c>
      <c r="C2176" s="1176"/>
      <c r="D2176" s="973"/>
    </row>
    <row r="2177" spans="1:4" x14ac:dyDescent="0.2">
      <c r="A2177" s="973" t="s">
        <v>5438</v>
      </c>
      <c r="B2177" s="1174" t="s">
        <v>961</v>
      </c>
      <c r="C2177" s="1176"/>
      <c r="D2177" s="973"/>
    </row>
    <row r="2178" spans="1:4" x14ac:dyDescent="0.2">
      <c r="A2178" s="973" t="s">
        <v>5439</v>
      </c>
      <c r="B2178" s="1174" t="s">
        <v>961</v>
      </c>
      <c r="C2178" s="1176"/>
      <c r="D2178" s="973"/>
    </row>
    <row r="2179" spans="1:4" x14ac:dyDescent="0.2">
      <c r="A2179" s="973" t="s">
        <v>5440</v>
      </c>
      <c r="B2179" s="1174" t="s">
        <v>961</v>
      </c>
      <c r="C2179" s="1176"/>
      <c r="D2179" s="973"/>
    </row>
    <row r="2180" spans="1:4" x14ac:dyDescent="0.2">
      <c r="A2180" s="973" t="s">
        <v>5441</v>
      </c>
      <c r="B2180" s="1174" t="s">
        <v>961</v>
      </c>
      <c r="C2180" s="1176"/>
      <c r="D2180" s="973"/>
    </row>
    <row r="2181" spans="1:4" x14ac:dyDescent="0.2">
      <c r="A2181" s="973" t="s">
        <v>5442</v>
      </c>
      <c r="B2181" s="1174" t="s">
        <v>961</v>
      </c>
      <c r="C2181" s="1176"/>
      <c r="D2181" s="973"/>
    </row>
    <row r="2182" spans="1:4" x14ac:dyDescent="0.2">
      <c r="A2182" s="973" t="s">
        <v>5443</v>
      </c>
      <c r="B2182" s="1174" t="s">
        <v>961</v>
      </c>
      <c r="C2182" s="1176"/>
      <c r="D2182" s="973"/>
    </row>
    <row r="2183" spans="1:4" x14ac:dyDescent="0.2">
      <c r="A2183" s="973" t="s">
        <v>5444</v>
      </c>
      <c r="B2183" s="1174" t="s">
        <v>961</v>
      </c>
      <c r="C2183" s="1176"/>
      <c r="D2183" s="973"/>
    </row>
    <row r="2184" spans="1:4" x14ac:dyDescent="0.2">
      <c r="A2184" s="973" t="s">
        <v>5445</v>
      </c>
      <c r="B2184" s="1174" t="s">
        <v>961</v>
      </c>
      <c r="C2184" s="1176"/>
      <c r="D2184" s="973"/>
    </row>
    <row r="2185" spans="1:4" x14ac:dyDescent="0.2">
      <c r="A2185" s="973" t="s">
        <v>5446</v>
      </c>
      <c r="B2185" s="1174" t="s">
        <v>961</v>
      </c>
      <c r="C2185" s="1176"/>
      <c r="D2185" s="973"/>
    </row>
    <row r="2186" spans="1:4" x14ac:dyDescent="0.2">
      <c r="A2186" s="973" t="s">
        <v>5447</v>
      </c>
      <c r="B2186" s="1174" t="s">
        <v>961</v>
      </c>
      <c r="C2186" s="1176"/>
      <c r="D2186" s="973"/>
    </row>
    <row r="2187" spans="1:4" x14ac:dyDescent="0.2">
      <c r="A2187" s="973" t="s">
        <v>5448</v>
      </c>
      <c r="B2187" s="1174" t="s">
        <v>961</v>
      </c>
      <c r="C2187" s="1176"/>
      <c r="D2187" s="973"/>
    </row>
    <row r="2188" spans="1:4" x14ac:dyDescent="0.2">
      <c r="A2188" s="973" t="s">
        <v>5449</v>
      </c>
      <c r="B2188" s="1174" t="s">
        <v>961</v>
      </c>
      <c r="C2188" s="1176"/>
      <c r="D2188" s="973"/>
    </row>
    <row r="2189" spans="1:4" x14ac:dyDescent="0.2">
      <c r="A2189" s="973" t="s">
        <v>5450</v>
      </c>
      <c r="B2189" s="1174" t="s">
        <v>961</v>
      </c>
      <c r="C2189" s="1176"/>
      <c r="D2189" s="973"/>
    </row>
    <row r="2190" spans="1:4" x14ac:dyDescent="0.2">
      <c r="A2190" s="973" t="s">
        <v>5451</v>
      </c>
      <c r="B2190" s="1174" t="s">
        <v>961</v>
      </c>
      <c r="C2190" s="1176"/>
      <c r="D2190" s="973"/>
    </row>
    <row r="2191" spans="1:4" x14ac:dyDescent="0.2">
      <c r="A2191" s="973" t="s">
        <v>5452</v>
      </c>
      <c r="B2191" s="1174" t="s">
        <v>961</v>
      </c>
      <c r="C2191" s="1176"/>
      <c r="D2191" s="973"/>
    </row>
    <row r="2192" spans="1:4" x14ac:dyDescent="0.2">
      <c r="A2192" s="973" t="s">
        <v>5453</v>
      </c>
      <c r="B2192" s="1174" t="s">
        <v>961</v>
      </c>
      <c r="C2192" s="1176"/>
      <c r="D2192" s="973"/>
    </row>
    <row r="2193" spans="1:4" x14ac:dyDescent="0.2">
      <c r="A2193" s="973" t="s">
        <v>5454</v>
      </c>
      <c r="B2193" s="1174" t="s">
        <v>961</v>
      </c>
      <c r="C2193" s="1176"/>
      <c r="D2193" s="973"/>
    </row>
    <row r="2194" spans="1:4" x14ac:dyDescent="0.2">
      <c r="A2194" s="973" t="s">
        <v>5455</v>
      </c>
      <c r="B2194" s="1174" t="s">
        <v>961</v>
      </c>
      <c r="C2194" s="1176"/>
      <c r="D2194" s="973"/>
    </row>
    <row r="2195" spans="1:4" x14ac:dyDescent="0.2">
      <c r="A2195" s="973" t="s">
        <v>5456</v>
      </c>
      <c r="B2195" s="1174" t="s">
        <v>961</v>
      </c>
      <c r="C2195" s="1176"/>
      <c r="D2195" s="973"/>
    </row>
    <row r="2196" spans="1:4" x14ac:dyDescent="0.2">
      <c r="A2196" s="973" t="s">
        <v>5457</v>
      </c>
      <c r="B2196" s="1174" t="s">
        <v>961</v>
      </c>
      <c r="C2196" s="1176"/>
      <c r="D2196" s="973"/>
    </row>
    <row r="2197" spans="1:4" x14ac:dyDescent="0.2">
      <c r="A2197" s="973" t="s">
        <v>5458</v>
      </c>
      <c r="B2197" s="1174" t="s">
        <v>961</v>
      </c>
      <c r="C2197" s="1176"/>
      <c r="D2197" s="973"/>
    </row>
    <row r="2198" spans="1:4" x14ac:dyDescent="0.2">
      <c r="A2198" s="973" t="s">
        <v>5459</v>
      </c>
      <c r="B2198" s="1174" t="s">
        <v>961</v>
      </c>
      <c r="C2198" s="1176"/>
      <c r="D2198" s="973"/>
    </row>
    <row r="2199" spans="1:4" x14ac:dyDescent="0.2">
      <c r="A2199" s="973" t="s">
        <v>5460</v>
      </c>
      <c r="B2199" s="1174" t="s">
        <v>961</v>
      </c>
      <c r="C2199" s="1176"/>
      <c r="D2199" s="973"/>
    </row>
    <row r="2200" spans="1:4" x14ac:dyDescent="0.2">
      <c r="A2200" s="973" t="s">
        <v>5461</v>
      </c>
      <c r="B2200" s="1174" t="s">
        <v>961</v>
      </c>
      <c r="C2200" s="1176"/>
      <c r="D2200" s="973"/>
    </row>
    <row r="2201" spans="1:4" x14ac:dyDescent="0.2">
      <c r="A2201" s="973" t="s">
        <v>5462</v>
      </c>
      <c r="B2201" s="1174" t="s">
        <v>961</v>
      </c>
      <c r="C2201" s="1176"/>
      <c r="D2201" s="973"/>
    </row>
    <row r="2202" spans="1:4" x14ac:dyDescent="0.2">
      <c r="A2202" s="973" t="s">
        <v>5463</v>
      </c>
      <c r="B2202" s="1174" t="s">
        <v>961</v>
      </c>
      <c r="C2202" s="1176"/>
      <c r="D2202" s="973"/>
    </row>
    <row r="2203" spans="1:4" x14ac:dyDescent="0.2">
      <c r="A2203" s="973" t="s">
        <v>5464</v>
      </c>
      <c r="B2203" s="1174" t="s">
        <v>961</v>
      </c>
      <c r="C2203" s="1176"/>
      <c r="D2203" s="973"/>
    </row>
    <row r="2204" spans="1:4" x14ac:dyDescent="0.2">
      <c r="A2204" s="973" t="s">
        <v>5465</v>
      </c>
      <c r="B2204" s="1174" t="s">
        <v>961</v>
      </c>
      <c r="C2204" s="1176"/>
      <c r="D2204" s="973"/>
    </row>
    <row r="2205" spans="1:4" x14ac:dyDescent="0.2">
      <c r="A2205" s="973" t="s">
        <v>5466</v>
      </c>
      <c r="B2205" s="1174" t="s">
        <v>961</v>
      </c>
      <c r="C2205" s="1176"/>
      <c r="D2205" s="973"/>
    </row>
    <row r="2206" spans="1:4" x14ac:dyDescent="0.2">
      <c r="A2206" s="973" t="s">
        <v>5467</v>
      </c>
      <c r="B2206" s="1174" t="s">
        <v>961</v>
      </c>
      <c r="C2206" s="1176"/>
      <c r="D2206" s="973"/>
    </row>
    <row r="2207" spans="1:4" x14ac:dyDescent="0.2">
      <c r="A2207" s="973" t="s">
        <v>5468</v>
      </c>
      <c r="B2207" s="1174" t="s">
        <v>961</v>
      </c>
      <c r="C2207" s="1176"/>
      <c r="D2207" s="973"/>
    </row>
    <row r="2208" spans="1:4" x14ac:dyDescent="0.2">
      <c r="A2208" s="973" t="s">
        <v>5469</v>
      </c>
      <c r="B2208" s="1174" t="s">
        <v>961</v>
      </c>
      <c r="C2208" s="1176"/>
      <c r="D2208" s="973"/>
    </row>
    <row r="2209" spans="1:4" x14ac:dyDescent="0.2">
      <c r="A2209" s="973" t="s">
        <v>5470</v>
      </c>
      <c r="B2209" s="1174" t="s">
        <v>961</v>
      </c>
      <c r="C2209" s="1176"/>
      <c r="D2209" s="973"/>
    </row>
    <row r="2210" spans="1:4" x14ac:dyDescent="0.2">
      <c r="A2210" s="973" t="s">
        <v>5471</v>
      </c>
      <c r="B2210" s="1174" t="s">
        <v>961</v>
      </c>
      <c r="C2210" s="1176"/>
      <c r="D2210" s="973"/>
    </row>
    <row r="2211" spans="1:4" x14ac:dyDescent="0.2">
      <c r="A2211" s="973" t="s">
        <v>5472</v>
      </c>
      <c r="B2211" s="1174" t="s">
        <v>961</v>
      </c>
      <c r="C2211" s="1176"/>
      <c r="D2211" s="973"/>
    </row>
    <row r="2212" spans="1:4" x14ac:dyDescent="0.2">
      <c r="A2212" s="973" t="s">
        <v>5473</v>
      </c>
      <c r="B2212" s="1174" t="s">
        <v>961</v>
      </c>
      <c r="C2212" s="1176"/>
      <c r="D2212" s="973"/>
    </row>
    <row r="2213" spans="1:4" x14ac:dyDescent="0.2">
      <c r="A2213" s="973" t="s">
        <v>5474</v>
      </c>
      <c r="B2213" s="1174" t="s">
        <v>961</v>
      </c>
      <c r="C2213" s="1176"/>
      <c r="D2213" s="973"/>
    </row>
    <row r="2214" spans="1:4" x14ac:dyDescent="0.2">
      <c r="A2214" s="973" t="s">
        <v>5475</v>
      </c>
      <c r="B2214" s="1174" t="s">
        <v>961</v>
      </c>
      <c r="C2214" s="1176"/>
      <c r="D2214" s="973"/>
    </row>
    <row r="2215" spans="1:4" x14ac:dyDescent="0.2">
      <c r="A2215" s="973" t="s">
        <v>5476</v>
      </c>
      <c r="B2215" s="1174" t="s">
        <v>961</v>
      </c>
      <c r="C2215" s="1176"/>
      <c r="D2215" s="973"/>
    </row>
    <row r="2216" spans="1:4" x14ac:dyDescent="0.2">
      <c r="A2216" s="973" t="s">
        <v>5477</v>
      </c>
      <c r="B2216" s="1174" t="s">
        <v>961</v>
      </c>
      <c r="C2216" s="1176"/>
      <c r="D2216" s="973"/>
    </row>
    <row r="2217" spans="1:4" x14ac:dyDescent="0.2">
      <c r="A2217" s="973" t="s">
        <v>5478</v>
      </c>
      <c r="B2217" s="1174" t="s">
        <v>961</v>
      </c>
      <c r="C2217" s="1176"/>
      <c r="D2217" s="973"/>
    </row>
    <row r="2218" spans="1:4" x14ac:dyDescent="0.2">
      <c r="A2218" s="973" t="s">
        <v>5479</v>
      </c>
      <c r="B2218" s="1174" t="s">
        <v>961</v>
      </c>
      <c r="C2218" s="1176"/>
      <c r="D2218" s="973"/>
    </row>
    <row r="2219" spans="1:4" x14ac:dyDescent="0.2">
      <c r="A2219" s="973" t="s">
        <v>5480</v>
      </c>
      <c r="B2219" s="1174" t="s">
        <v>961</v>
      </c>
      <c r="C2219" s="1176"/>
      <c r="D2219" s="973"/>
    </row>
    <row r="2220" spans="1:4" x14ac:dyDescent="0.2">
      <c r="A2220" s="973" t="s">
        <v>5481</v>
      </c>
      <c r="B2220" s="1174" t="s">
        <v>961</v>
      </c>
      <c r="C2220" s="1176"/>
      <c r="D2220" s="973"/>
    </row>
    <row r="2221" spans="1:4" x14ac:dyDescent="0.2">
      <c r="A2221" s="973" t="s">
        <v>5482</v>
      </c>
      <c r="B2221" s="1174" t="s">
        <v>961</v>
      </c>
      <c r="C2221" s="1176"/>
      <c r="D2221" s="973"/>
    </row>
    <row r="2222" spans="1:4" x14ac:dyDescent="0.2">
      <c r="A2222" s="973" t="s">
        <v>5483</v>
      </c>
      <c r="B2222" s="1174" t="s">
        <v>961</v>
      </c>
      <c r="C2222" s="1176"/>
      <c r="D2222" s="973"/>
    </row>
    <row r="2223" spans="1:4" x14ac:dyDescent="0.2">
      <c r="A2223" s="973" t="s">
        <v>5484</v>
      </c>
      <c r="B2223" s="1174" t="s">
        <v>961</v>
      </c>
      <c r="C2223" s="1176"/>
      <c r="D2223" s="973"/>
    </row>
    <row r="2224" spans="1:4" x14ac:dyDescent="0.2">
      <c r="A2224" s="973" t="s">
        <v>5485</v>
      </c>
      <c r="B2224" s="1174" t="s">
        <v>961</v>
      </c>
      <c r="C2224" s="1176"/>
      <c r="D2224" s="973"/>
    </row>
    <row r="2225" spans="1:4" x14ac:dyDescent="0.2">
      <c r="A2225" s="973" t="s">
        <v>5486</v>
      </c>
      <c r="B2225" s="1174" t="s">
        <v>961</v>
      </c>
      <c r="C2225" s="1176"/>
      <c r="D2225" s="973"/>
    </row>
    <row r="2226" spans="1:4" x14ac:dyDescent="0.2">
      <c r="A2226" s="973" t="s">
        <v>5487</v>
      </c>
      <c r="B2226" s="1174" t="s">
        <v>961</v>
      </c>
      <c r="C2226" s="1176"/>
      <c r="D2226" s="973"/>
    </row>
    <row r="2227" spans="1:4" x14ac:dyDescent="0.2">
      <c r="A2227" s="973" t="s">
        <v>5488</v>
      </c>
      <c r="B2227" s="1174" t="s">
        <v>961</v>
      </c>
      <c r="C2227" s="1176"/>
      <c r="D2227" s="973"/>
    </row>
    <row r="2228" spans="1:4" x14ac:dyDescent="0.2">
      <c r="A2228" s="973" t="s">
        <v>5489</v>
      </c>
      <c r="B2228" s="1174" t="s">
        <v>961</v>
      </c>
      <c r="C2228" s="1176"/>
      <c r="D2228" s="973"/>
    </row>
    <row r="2229" spans="1:4" x14ac:dyDescent="0.2">
      <c r="A2229" s="973" t="s">
        <v>5490</v>
      </c>
      <c r="B2229" s="1174" t="s">
        <v>961</v>
      </c>
      <c r="C2229" s="1176"/>
      <c r="D2229" s="973"/>
    </row>
    <row r="2230" spans="1:4" x14ac:dyDescent="0.2">
      <c r="A2230" s="973" t="s">
        <v>5491</v>
      </c>
      <c r="B2230" s="1174" t="s">
        <v>961</v>
      </c>
      <c r="C2230" s="1176"/>
      <c r="D2230" s="973"/>
    </row>
    <row r="2231" spans="1:4" x14ac:dyDescent="0.2">
      <c r="A2231" s="973" t="s">
        <v>5492</v>
      </c>
      <c r="B2231" s="1174" t="s">
        <v>961</v>
      </c>
      <c r="C2231" s="1176"/>
      <c r="D2231" s="973"/>
    </row>
    <row r="2232" spans="1:4" x14ac:dyDescent="0.2">
      <c r="A2232" s="973" t="s">
        <v>5493</v>
      </c>
      <c r="B2232" s="1174" t="s">
        <v>961</v>
      </c>
      <c r="C2232" s="1176"/>
      <c r="D2232" s="973"/>
    </row>
    <row r="2233" spans="1:4" x14ac:dyDescent="0.2">
      <c r="A2233" s="973" t="s">
        <v>5494</v>
      </c>
      <c r="B2233" s="1174" t="s">
        <v>961</v>
      </c>
      <c r="C2233" s="1176"/>
      <c r="D2233" s="973"/>
    </row>
    <row r="2234" spans="1:4" x14ac:dyDescent="0.2">
      <c r="A2234" s="973" t="s">
        <v>5495</v>
      </c>
      <c r="B2234" s="1174" t="s">
        <v>961</v>
      </c>
      <c r="C2234" s="1176"/>
      <c r="D2234" s="973"/>
    </row>
    <row r="2235" spans="1:4" x14ac:dyDescent="0.2">
      <c r="A2235" s="973" t="s">
        <v>5496</v>
      </c>
      <c r="B2235" s="1174" t="s">
        <v>961</v>
      </c>
      <c r="C2235" s="1176"/>
      <c r="D2235" s="973"/>
    </row>
    <row r="2236" spans="1:4" x14ac:dyDescent="0.2">
      <c r="A2236" s="973" t="s">
        <v>5497</v>
      </c>
      <c r="B2236" s="1174" t="s">
        <v>961</v>
      </c>
      <c r="C2236" s="1176"/>
      <c r="D2236" s="973"/>
    </row>
    <row r="2237" spans="1:4" x14ac:dyDescent="0.2">
      <c r="A2237" s="973" t="s">
        <v>5498</v>
      </c>
      <c r="B2237" s="1174" t="s">
        <v>961</v>
      </c>
      <c r="C2237" s="1176"/>
      <c r="D2237" s="973"/>
    </row>
    <row r="2238" spans="1:4" x14ac:dyDescent="0.2">
      <c r="A2238" s="973" t="s">
        <v>5499</v>
      </c>
      <c r="B2238" s="1174" t="s">
        <v>961</v>
      </c>
      <c r="C2238" s="1176"/>
      <c r="D2238" s="973"/>
    </row>
    <row r="2239" spans="1:4" x14ac:dyDescent="0.2">
      <c r="A2239" s="973" t="s">
        <v>5500</v>
      </c>
      <c r="B2239" s="1174" t="s">
        <v>961</v>
      </c>
      <c r="C2239" s="1176"/>
      <c r="D2239" s="973"/>
    </row>
    <row r="2240" spans="1:4" x14ac:dyDescent="0.2">
      <c r="A2240" s="973" t="s">
        <v>5501</v>
      </c>
      <c r="B2240" s="1174" t="s">
        <v>961</v>
      </c>
      <c r="C2240" s="1176"/>
      <c r="D2240" s="973"/>
    </row>
    <row r="2241" spans="1:4" x14ac:dyDescent="0.2">
      <c r="A2241" s="973" t="s">
        <v>5502</v>
      </c>
      <c r="B2241" s="1174" t="s">
        <v>961</v>
      </c>
      <c r="C2241" s="1176"/>
      <c r="D2241" s="973"/>
    </row>
    <row r="2242" spans="1:4" x14ac:dyDescent="0.2">
      <c r="A2242" s="973" t="s">
        <v>5503</v>
      </c>
      <c r="B2242" s="1174" t="s">
        <v>961</v>
      </c>
      <c r="C2242" s="1176"/>
      <c r="D2242" s="973"/>
    </row>
    <row r="2243" spans="1:4" x14ac:dyDescent="0.2">
      <c r="A2243" s="973" t="s">
        <v>5504</v>
      </c>
      <c r="B2243" s="1174" t="s">
        <v>961</v>
      </c>
      <c r="C2243" s="1176"/>
      <c r="D2243" s="973"/>
    </row>
    <row r="2244" spans="1:4" x14ac:dyDescent="0.2">
      <c r="A2244" s="973" t="s">
        <v>5505</v>
      </c>
      <c r="B2244" s="1174" t="s">
        <v>961</v>
      </c>
      <c r="C2244" s="1176"/>
      <c r="D2244" s="973"/>
    </row>
    <row r="2245" spans="1:4" x14ac:dyDescent="0.2">
      <c r="A2245" s="973" t="s">
        <v>5506</v>
      </c>
      <c r="B2245" s="1174" t="s">
        <v>961</v>
      </c>
      <c r="C2245" s="1176"/>
      <c r="D2245" s="973"/>
    </row>
    <row r="2246" spans="1:4" x14ac:dyDescent="0.2">
      <c r="A2246" s="973" t="s">
        <v>5507</v>
      </c>
      <c r="B2246" s="1174" t="s">
        <v>961</v>
      </c>
      <c r="C2246" s="1176"/>
      <c r="D2246" s="973"/>
    </row>
    <row r="2247" spans="1:4" x14ac:dyDescent="0.2">
      <c r="A2247" s="973" t="s">
        <v>5508</v>
      </c>
      <c r="B2247" s="1174" t="s">
        <v>961</v>
      </c>
      <c r="C2247" s="1176"/>
      <c r="D2247" s="973"/>
    </row>
    <row r="2248" spans="1:4" x14ac:dyDescent="0.2">
      <c r="A2248" s="973" t="s">
        <v>5509</v>
      </c>
      <c r="B2248" s="1174" t="s">
        <v>961</v>
      </c>
      <c r="C2248" s="1176"/>
      <c r="D2248" s="973"/>
    </row>
    <row r="2249" spans="1:4" x14ac:dyDescent="0.2">
      <c r="A2249" s="973" t="s">
        <v>5510</v>
      </c>
      <c r="B2249" s="1174" t="s">
        <v>961</v>
      </c>
      <c r="C2249" s="1176"/>
      <c r="D2249" s="973"/>
    </row>
    <row r="2250" spans="1:4" x14ac:dyDescent="0.2">
      <c r="A2250" s="973" t="s">
        <v>5511</v>
      </c>
      <c r="B2250" s="1174" t="s">
        <v>961</v>
      </c>
      <c r="C2250" s="1176"/>
      <c r="D2250" s="973"/>
    </row>
    <row r="2251" spans="1:4" x14ac:dyDescent="0.2">
      <c r="A2251" s="973" t="s">
        <v>5512</v>
      </c>
      <c r="B2251" s="1174" t="s">
        <v>961</v>
      </c>
      <c r="C2251" s="1176"/>
      <c r="D2251" s="973"/>
    </row>
    <row r="2252" spans="1:4" x14ac:dyDescent="0.2">
      <c r="A2252" s="973" t="s">
        <v>5513</v>
      </c>
      <c r="B2252" s="1174" t="s">
        <v>961</v>
      </c>
      <c r="C2252" s="1176"/>
      <c r="D2252" s="973"/>
    </row>
    <row r="2253" spans="1:4" x14ac:dyDescent="0.2">
      <c r="A2253" s="973" t="s">
        <v>5514</v>
      </c>
      <c r="B2253" s="1174" t="s">
        <v>961</v>
      </c>
      <c r="C2253" s="1176"/>
      <c r="D2253" s="973"/>
    </row>
    <row r="2254" spans="1:4" x14ac:dyDescent="0.2">
      <c r="A2254" s="973" t="s">
        <v>5515</v>
      </c>
      <c r="B2254" s="1174" t="s">
        <v>961</v>
      </c>
      <c r="C2254" s="1176"/>
      <c r="D2254" s="973"/>
    </row>
    <row r="2255" spans="1:4" x14ac:dyDescent="0.2">
      <c r="A2255" s="973" t="s">
        <v>5516</v>
      </c>
      <c r="B2255" s="1174" t="s">
        <v>961</v>
      </c>
      <c r="C2255" s="1176"/>
      <c r="D2255" s="973"/>
    </row>
    <row r="2256" spans="1:4" x14ac:dyDescent="0.2">
      <c r="A2256" s="973" t="s">
        <v>5517</v>
      </c>
      <c r="B2256" s="1174" t="s">
        <v>961</v>
      </c>
      <c r="C2256" s="1176"/>
      <c r="D2256" s="973"/>
    </row>
    <row r="2257" spans="1:4" x14ac:dyDescent="0.2">
      <c r="A2257" s="973" t="s">
        <v>5518</v>
      </c>
      <c r="B2257" s="1174" t="s">
        <v>961</v>
      </c>
      <c r="C2257" s="1176"/>
      <c r="D2257" s="973"/>
    </row>
    <row r="2258" spans="1:4" x14ac:dyDescent="0.2">
      <c r="A2258" s="973" t="s">
        <v>5519</v>
      </c>
      <c r="B2258" s="1174" t="s">
        <v>961</v>
      </c>
      <c r="C2258" s="1176"/>
      <c r="D2258" s="973"/>
    </row>
    <row r="2259" spans="1:4" x14ac:dyDescent="0.2">
      <c r="A2259" s="973" t="s">
        <v>5520</v>
      </c>
      <c r="B2259" s="1174" t="s">
        <v>961</v>
      </c>
      <c r="C2259" s="1176"/>
      <c r="D2259" s="973"/>
    </row>
    <row r="2260" spans="1:4" x14ac:dyDescent="0.2">
      <c r="A2260" s="973" t="s">
        <v>5521</v>
      </c>
      <c r="B2260" s="1174" t="s">
        <v>961</v>
      </c>
      <c r="C2260" s="1176"/>
      <c r="D2260" s="973"/>
    </row>
    <row r="2261" spans="1:4" x14ac:dyDescent="0.2">
      <c r="A2261" s="973" t="s">
        <v>5522</v>
      </c>
      <c r="B2261" s="1174" t="s">
        <v>961</v>
      </c>
      <c r="C2261" s="1176"/>
      <c r="D2261" s="973"/>
    </row>
    <row r="2262" spans="1:4" x14ac:dyDescent="0.2">
      <c r="A2262" s="973" t="s">
        <v>5523</v>
      </c>
      <c r="B2262" s="1174" t="s">
        <v>961</v>
      </c>
      <c r="C2262" s="1176"/>
      <c r="D2262" s="973"/>
    </row>
    <row r="2263" spans="1:4" x14ac:dyDescent="0.2">
      <c r="A2263" s="973" t="s">
        <v>5524</v>
      </c>
      <c r="B2263" s="1174" t="s">
        <v>961</v>
      </c>
      <c r="C2263" s="1176"/>
      <c r="D2263" s="973"/>
    </row>
    <row r="2264" spans="1:4" x14ac:dyDescent="0.2">
      <c r="A2264" s="973" t="s">
        <v>5525</v>
      </c>
      <c r="B2264" s="1174" t="s">
        <v>961</v>
      </c>
      <c r="C2264" s="1176"/>
      <c r="D2264" s="973"/>
    </row>
    <row r="2265" spans="1:4" x14ac:dyDescent="0.2">
      <c r="A2265" s="973" t="s">
        <v>5526</v>
      </c>
      <c r="B2265" s="1174" t="s">
        <v>961</v>
      </c>
      <c r="C2265" s="1176"/>
      <c r="D2265" s="973"/>
    </row>
    <row r="2266" spans="1:4" x14ac:dyDescent="0.2">
      <c r="A2266" s="973" t="s">
        <v>5527</v>
      </c>
      <c r="B2266" s="1174" t="s">
        <v>961</v>
      </c>
      <c r="C2266" s="1176"/>
      <c r="D2266" s="973"/>
    </row>
    <row r="2267" spans="1:4" x14ac:dyDescent="0.2">
      <c r="A2267" s="973" t="s">
        <v>5528</v>
      </c>
      <c r="B2267" s="1174" t="s">
        <v>961</v>
      </c>
      <c r="C2267" s="1176"/>
      <c r="D2267" s="973"/>
    </row>
    <row r="2268" spans="1:4" x14ac:dyDescent="0.2">
      <c r="A2268" s="973" t="s">
        <v>5529</v>
      </c>
      <c r="B2268" s="1174" t="s">
        <v>961</v>
      </c>
      <c r="C2268" s="1176"/>
      <c r="D2268" s="973"/>
    </row>
    <row r="2269" spans="1:4" x14ac:dyDescent="0.2">
      <c r="A2269" s="973" t="s">
        <v>5530</v>
      </c>
      <c r="B2269" s="1174" t="s">
        <v>961</v>
      </c>
      <c r="C2269" s="1176"/>
      <c r="D2269" s="973"/>
    </row>
    <row r="2270" spans="1:4" x14ac:dyDescent="0.2">
      <c r="A2270" s="973" t="s">
        <v>5531</v>
      </c>
      <c r="B2270" s="1174" t="s">
        <v>961</v>
      </c>
      <c r="C2270" s="1176"/>
      <c r="D2270" s="973"/>
    </row>
    <row r="2271" spans="1:4" x14ac:dyDescent="0.2">
      <c r="A2271" s="973" t="s">
        <v>5532</v>
      </c>
      <c r="B2271" s="1174" t="s">
        <v>961</v>
      </c>
      <c r="C2271" s="1176"/>
      <c r="D2271" s="973"/>
    </row>
    <row r="2272" spans="1:4" x14ac:dyDescent="0.2">
      <c r="A2272" s="973" t="s">
        <v>5533</v>
      </c>
      <c r="B2272" s="1174" t="s">
        <v>961</v>
      </c>
      <c r="C2272" s="1176"/>
      <c r="D2272" s="973"/>
    </row>
    <row r="2273" spans="1:4" x14ac:dyDescent="0.2">
      <c r="A2273" s="973" t="s">
        <v>5534</v>
      </c>
      <c r="B2273" s="1174" t="s">
        <v>961</v>
      </c>
      <c r="C2273" s="1176"/>
      <c r="D2273" s="973"/>
    </row>
    <row r="2274" spans="1:4" x14ac:dyDescent="0.2">
      <c r="A2274" s="973" t="s">
        <v>5535</v>
      </c>
      <c r="B2274" s="1174" t="s">
        <v>961</v>
      </c>
      <c r="C2274" s="1176"/>
      <c r="D2274" s="973"/>
    </row>
    <row r="2275" spans="1:4" x14ac:dyDescent="0.2">
      <c r="A2275" s="973" t="s">
        <v>5536</v>
      </c>
      <c r="B2275" s="1174" t="s">
        <v>961</v>
      </c>
      <c r="C2275" s="1176"/>
      <c r="D2275" s="973"/>
    </row>
    <row r="2276" spans="1:4" x14ac:dyDescent="0.2">
      <c r="A2276" s="973" t="s">
        <v>5537</v>
      </c>
      <c r="B2276" s="1174" t="s">
        <v>961</v>
      </c>
      <c r="C2276" s="1176"/>
      <c r="D2276" s="973"/>
    </row>
    <row r="2277" spans="1:4" x14ac:dyDescent="0.2">
      <c r="A2277" s="973" t="s">
        <v>5538</v>
      </c>
      <c r="B2277" s="1174" t="s">
        <v>961</v>
      </c>
      <c r="C2277" s="1176"/>
      <c r="D2277" s="973"/>
    </row>
    <row r="2278" spans="1:4" x14ac:dyDescent="0.2">
      <c r="A2278" s="973" t="s">
        <v>5539</v>
      </c>
      <c r="B2278" s="1174" t="s">
        <v>961</v>
      </c>
      <c r="C2278" s="1176"/>
      <c r="D2278" s="973"/>
    </row>
    <row r="2279" spans="1:4" x14ac:dyDescent="0.2">
      <c r="A2279" s="973" t="s">
        <v>5540</v>
      </c>
      <c r="B2279" s="1174" t="s">
        <v>961</v>
      </c>
      <c r="C2279" s="1176"/>
      <c r="D2279" s="973"/>
    </row>
    <row r="2280" spans="1:4" x14ac:dyDescent="0.2">
      <c r="A2280" s="973" t="s">
        <v>5541</v>
      </c>
      <c r="B2280" s="1174" t="s">
        <v>961</v>
      </c>
      <c r="C2280" s="1176"/>
      <c r="D2280" s="973"/>
    </row>
    <row r="2281" spans="1:4" x14ac:dyDescent="0.2">
      <c r="A2281" s="973" t="s">
        <v>5542</v>
      </c>
      <c r="B2281" s="1174" t="s">
        <v>961</v>
      </c>
      <c r="C2281" s="1176"/>
      <c r="D2281" s="973"/>
    </row>
    <row r="2282" spans="1:4" x14ac:dyDescent="0.2">
      <c r="A2282" s="973" t="s">
        <v>5543</v>
      </c>
      <c r="B2282" s="1174" t="s">
        <v>961</v>
      </c>
      <c r="C2282" s="1176"/>
      <c r="D2282" s="973"/>
    </row>
    <row r="2283" spans="1:4" x14ac:dyDescent="0.2">
      <c r="A2283" s="973" t="s">
        <v>5544</v>
      </c>
      <c r="B2283" s="1174" t="s">
        <v>961</v>
      </c>
      <c r="C2283" s="1176"/>
      <c r="D2283" s="973"/>
    </row>
    <row r="2284" spans="1:4" x14ac:dyDescent="0.2">
      <c r="A2284" s="973" t="s">
        <v>5545</v>
      </c>
      <c r="B2284" s="1174" t="s">
        <v>961</v>
      </c>
      <c r="C2284" s="1176"/>
      <c r="D2284" s="973"/>
    </row>
    <row r="2285" spans="1:4" x14ac:dyDescent="0.2">
      <c r="A2285" s="973" t="s">
        <v>5546</v>
      </c>
      <c r="B2285" s="1174" t="s">
        <v>961</v>
      </c>
      <c r="C2285" s="1176"/>
      <c r="D2285" s="973"/>
    </row>
    <row r="2286" spans="1:4" x14ac:dyDescent="0.2">
      <c r="A2286" s="973" t="s">
        <v>5547</v>
      </c>
      <c r="B2286" s="1174" t="s">
        <v>961</v>
      </c>
      <c r="C2286" s="1176"/>
      <c r="D2286" s="973"/>
    </row>
    <row r="2287" spans="1:4" x14ac:dyDescent="0.2">
      <c r="A2287" s="973" t="s">
        <v>5548</v>
      </c>
      <c r="B2287" s="1174" t="s">
        <v>961</v>
      </c>
      <c r="C2287" s="1176"/>
      <c r="D2287" s="973"/>
    </row>
    <row r="2288" spans="1:4" x14ac:dyDescent="0.2">
      <c r="A2288" s="973" t="s">
        <v>5549</v>
      </c>
      <c r="B2288" s="1174" t="s">
        <v>961</v>
      </c>
      <c r="C2288" s="1176"/>
      <c r="D2288" s="973"/>
    </row>
    <row r="2289" spans="1:4" x14ac:dyDescent="0.2">
      <c r="A2289" s="973" t="s">
        <v>5550</v>
      </c>
      <c r="B2289" s="1174" t="s">
        <v>961</v>
      </c>
      <c r="C2289" s="1176"/>
      <c r="D2289" s="973"/>
    </row>
    <row r="2290" spans="1:4" x14ac:dyDescent="0.2">
      <c r="A2290" s="973" t="s">
        <v>5551</v>
      </c>
      <c r="B2290" s="1174" t="s">
        <v>961</v>
      </c>
      <c r="C2290" s="1176"/>
      <c r="D2290" s="973"/>
    </row>
    <row r="2291" spans="1:4" x14ac:dyDescent="0.2">
      <c r="A2291" s="973" t="s">
        <v>5552</v>
      </c>
      <c r="B2291" s="1174" t="s">
        <v>961</v>
      </c>
      <c r="C2291" s="1176"/>
      <c r="D2291" s="973"/>
    </row>
    <row r="2292" spans="1:4" x14ac:dyDescent="0.2">
      <c r="A2292" s="973" t="s">
        <v>5553</v>
      </c>
      <c r="B2292" s="1174" t="s">
        <v>961</v>
      </c>
      <c r="C2292" s="1176"/>
      <c r="D2292" s="973"/>
    </row>
    <row r="2293" spans="1:4" x14ac:dyDescent="0.2">
      <c r="A2293" s="973" t="s">
        <v>5554</v>
      </c>
      <c r="B2293" s="1174" t="s">
        <v>961</v>
      </c>
      <c r="C2293" s="1176"/>
      <c r="D2293" s="973"/>
    </row>
    <row r="2294" spans="1:4" x14ac:dyDescent="0.2">
      <c r="A2294" s="973" t="s">
        <v>5555</v>
      </c>
      <c r="B2294" s="1174" t="s">
        <v>961</v>
      </c>
      <c r="C2294" s="1176"/>
      <c r="D2294" s="973"/>
    </row>
    <row r="2295" spans="1:4" x14ac:dyDescent="0.2">
      <c r="A2295" s="973" t="s">
        <v>5556</v>
      </c>
      <c r="B2295" s="1174" t="s">
        <v>961</v>
      </c>
      <c r="C2295" s="1176"/>
      <c r="D2295" s="973"/>
    </row>
    <row r="2296" spans="1:4" x14ac:dyDescent="0.2">
      <c r="A2296" s="973" t="s">
        <v>5557</v>
      </c>
      <c r="B2296" s="1174" t="s">
        <v>961</v>
      </c>
      <c r="C2296" s="1176"/>
      <c r="D2296" s="973"/>
    </row>
    <row r="2297" spans="1:4" x14ac:dyDescent="0.2">
      <c r="A2297" s="973" t="s">
        <v>5558</v>
      </c>
      <c r="B2297" s="1174" t="s">
        <v>961</v>
      </c>
      <c r="C2297" s="1176"/>
      <c r="D2297" s="973"/>
    </row>
    <row r="2298" spans="1:4" x14ac:dyDescent="0.2">
      <c r="A2298" s="973" t="s">
        <v>5559</v>
      </c>
      <c r="B2298" s="1174" t="s">
        <v>961</v>
      </c>
      <c r="C2298" s="1176"/>
      <c r="D2298" s="973"/>
    </row>
    <row r="2299" spans="1:4" x14ac:dyDescent="0.2">
      <c r="A2299" s="973" t="s">
        <v>5560</v>
      </c>
      <c r="B2299" s="1174" t="s">
        <v>961</v>
      </c>
      <c r="C2299" s="1176"/>
      <c r="D2299" s="973"/>
    </row>
    <row r="2300" spans="1:4" x14ac:dyDescent="0.2">
      <c r="A2300" s="973" t="s">
        <v>5561</v>
      </c>
      <c r="B2300" s="1174" t="s">
        <v>961</v>
      </c>
      <c r="C2300" s="1176"/>
      <c r="D2300" s="973"/>
    </row>
    <row r="2301" spans="1:4" x14ac:dyDescent="0.2">
      <c r="A2301" s="973" t="s">
        <v>5562</v>
      </c>
      <c r="B2301" s="1174" t="s">
        <v>961</v>
      </c>
      <c r="C2301" s="1176"/>
      <c r="D2301" s="973"/>
    </row>
    <row r="2302" spans="1:4" x14ac:dyDescent="0.2">
      <c r="A2302" s="973" t="s">
        <v>5563</v>
      </c>
      <c r="B2302" s="1174" t="s">
        <v>961</v>
      </c>
      <c r="C2302" s="1176"/>
      <c r="D2302" s="973"/>
    </row>
    <row r="2303" spans="1:4" x14ac:dyDescent="0.2">
      <c r="A2303" s="973" t="s">
        <v>5564</v>
      </c>
      <c r="B2303" s="1174" t="s">
        <v>961</v>
      </c>
      <c r="C2303" s="1176"/>
      <c r="D2303" s="973"/>
    </row>
    <row r="2304" spans="1:4" x14ac:dyDescent="0.2">
      <c r="A2304" s="973" t="s">
        <v>5565</v>
      </c>
      <c r="B2304" s="1174" t="s">
        <v>961</v>
      </c>
      <c r="C2304" s="1176"/>
      <c r="D2304" s="973"/>
    </row>
    <row r="2305" spans="1:4" x14ac:dyDescent="0.2">
      <c r="A2305" s="973" t="s">
        <v>5566</v>
      </c>
      <c r="B2305" s="1174" t="s">
        <v>961</v>
      </c>
      <c r="C2305" s="1176"/>
      <c r="D2305" s="973"/>
    </row>
    <row r="2306" spans="1:4" x14ac:dyDescent="0.2">
      <c r="A2306" s="973" t="s">
        <v>5567</v>
      </c>
      <c r="B2306" s="1174" t="s">
        <v>961</v>
      </c>
      <c r="C2306" s="1176"/>
      <c r="D2306" s="973"/>
    </row>
    <row r="2307" spans="1:4" x14ac:dyDescent="0.2">
      <c r="A2307" s="973" t="s">
        <v>5568</v>
      </c>
      <c r="B2307" s="1174" t="s">
        <v>961</v>
      </c>
      <c r="C2307" s="1176"/>
      <c r="D2307" s="973"/>
    </row>
    <row r="2308" spans="1:4" x14ac:dyDescent="0.2">
      <c r="A2308" s="973" t="s">
        <v>5569</v>
      </c>
      <c r="B2308" s="1174" t="s">
        <v>961</v>
      </c>
      <c r="C2308" s="1176"/>
      <c r="D2308" s="973"/>
    </row>
    <row r="2309" spans="1:4" x14ac:dyDescent="0.2">
      <c r="A2309" s="973" t="s">
        <v>5570</v>
      </c>
      <c r="B2309" s="1174" t="s">
        <v>961</v>
      </c>
      <c r="C2309" s="1176"/>
      <c r="D2309" s="973"/>
    </row>
    <row r="2310" spans="1:4" x14ac:dyDescent="0.2">
      <c r="A2310" s="973" t="s">
        <v>5571</v>
      </c>
      <c r="B2310" s="1174" t="s">
        <v>961</v>
      </c>
      <c r="C2310" s="1176"/>
      <c r="D2310" s="973"/>
    </row>
    <row r="2311" spans="1:4" x14ac:dyDescent="0.2">
      <c r="A2311" s="973" t="s">
        <v>5572</v>
      </c>
      <c r="B2311" s="1174" t="s">
        <v>961</v>
      </c>
      <c r="C2311" s="1176"/>
      <c r="D2311" s="973"/>
    </row>
    <row r="2312" spans="1:4" x14ac:dyDescent="0.2">
      <c r="A2312" s="973" t="s">
        <v>5573</v>
      </c>
      <c r="B2312" s="1174" t="s">
        <v>961</v>
      </c>
      <c r="C2312" s="1176"/>
      <c r="D2312" s="973"/>
    </row>
    <row r="2313" spans="1:4" x14ac:dyDescent="0.2">
      <c r="A2313" s="973" t="s">
        <v>5574</v>
      </c>
      <c r="B2313" s="1174" t="s">
        <v>961</v>
      </c>
      <c r="C2313" s="1176"/>
      <c r="D2313" s="973"/>
    </row>
    <row r="2314" spans="1:4" x14ac:dyDescent="0.2">
      <c r="A2314" s="973" t="s">
        <v>5575</v>
      </c>
      <c r="B2314" s="1174" t="s">
        <v>961</v>
      </c>
      <c r="C2314" s="1176"/>
      <c r="D2314" s="973"/>
    </row>
    <row r="2315" spans="1:4" x14ac:dyDescent="0.2">
      <c r="A2315" s="973" t="s">
        <v>5576</v>
      </c>
      <c r="B2315" s="1174" t="s">
        <v>5577</v>
      </c>
      <c r="C2315" s="1176">
        <v>18.62</v>
      </c>
      <c r="D2315" s="973">
        <v>9125.57</v>
      </c>
    </row>
    <row r="2316" spans="1:4" x14ac:dyDescent="0.2">
      <c r="A2316" s="973" t="s">
        <v>5578</v>
      </c>
      <c r="B2316" s="1174" t="s">
        <v>4044</v>
      </c>
      <c r="C2316" s="1176">
        <v>20</v>
      </c>
      <c r="D2316" s="973">
        <v>500</v>
      </c>
    </row>
    <row r="2317" spans="1:4" x14ac:dyDescent="0.2">
      <c r="A2317" s="973" t="s">
        <v>5579</v>
      </c>
      <c r="B2317" s="1174" t="s">
        <v>961</v>
      </c>
      <c r="C2317" s="1176"/>
      <c r="D2317" s="973"/>
    </row>
    <row r="2318" spans="1:4" x14ac:dyDescent="0.2">
      <c r="A2318" s="973" t="s">
        <v>5580</v>
      </c>
      <c r="B2318" s="1174" t="s">
        <v>3564</v>
      </c>
      <c r="C2318" s="1176">
        <v>29.21</v>
      </c>
      <c r="D2318" s="973">
        <v>87.63</v>
      </c>
    </row>
    <row r="2319" spans="1:4" x14ac:dyDescent="0.2">
      <c r="A2319" s="973" t="s">
        <v>5581</v>
      </c>
      <c r="B2319" s="1174" t="s">
        <v>1293</v>
      </c>
      <c r="C2319" s="1176">
        <v>50</v>
      </c>
      <c r="D2319" s="973">
        <v>2500</v>
      </c>
    </row>
    <row r="2320" spans="1:4" x14ac:dyDescent="0.2">
      <c r="A2320" s="973" t="s">
        <v>5582</v>
      </c>
      <c r="B2320" s="1174" t="s">
        <v>961</v>
      </c>
      <c r="C2320" s="1176"/>
      <c r="D2320" s="973"/>
    </row>
    <row r="2321" spans="1:4" x14ac:dyDescent="0.2">
      <c r="A2321" s="973" t="s">
        <v>5583</v>
      </c>
      <c r="B2321" s="1174" t="s">
        <v>3567</v>
      </c>
      <c r="C2321" s="1176">
        <v>39.5</v>
      </c>
      <c r="D2321" s="973">
        <v>78.989999999999995</v>
      </c>
    </row>
    <row r="2322" spans="1:4" x14ac:dyDescent="0.2">
      <c r="A2322" s="973" t="s">
        <v>5584</v>
      </c>
      <c r="B2322" s="1174" t="s">
        <v>961</v>
      </c>
      <c r="C2322" s="1176"/>
      <c r="D2322" s="973"/>
    </row>
    <row r="2323" spans="1:4" x14ac:dyDescent="0.2">
      <c r="A2323" s="973" t="s">
        <v>5585</v>
      </c>
      <c r="B2323" s="1174" t="s">
        <v>5586</v>
      </c>
      <c r="C2323" s="1176">
        <v>5</v>
      </c>
      <c r="D2323" s="973">
        <v>525</v>
      </c>
    </row>
    <row r="2324" spans="1:4" x14ac:dyDescent="0.2">
      <c r="A2324" s="973" t="s">
        <v>5587</v>
      </c>
      <c r="B2324" s="1174" t="s">
        <v>3636</v>
      </c>
      <c r="C2324" s="1176">
        <v>11.75</v>
      </c>
      <c r="D2324" s="973">
        <v>1609.75</v>
      </c>
    </row>
    <row r="2325" spans="1:4" x14ac:dyDescent="0.2">
      <c r="A2325" s="973" t="s">
        <v>5588</v>
      </c>
      <c r="B2325" s="1174" t="s">
        <v>3567</v>
      </c>
      <c r="C2325" s="1176">
        <v>79.23</v>
      </c>
      <c r="D2325" s="973">
        <v>158.46</v>
      </c>
    </row>
    <row r="2326" spans="1:4" x14ac:dyDescent="0.2">
      <c r="A2326" s="973" t="s">
        <v>5589</v>
      </c>
      <c r="B2326" s="1174" t="s">
        <v>961</v>
      </c>
      <c r="C2326" s="1176"/>
      <c r="D2326" s="973"/>
    </row>
    <row r="2327" spans="1:4" x14ac:dyDescent="0.2">
      <c r="A2327" s="973" t="s">
        <v>5590</v>
      </c>
      <c r="B2327" s="1174" t="s">
        <v>961</v>
      </c>
      <c r="C2327" s="1176"/>
      <c r="D2327" s="973"/>
    </row>
    <row r="2328" spans="1:4" x14ac:dyDescent="0.2">
      <c r="A2328" s="973" t="s">
        <v>5591</v>
      </c>
      <c r="B2328" s="1174" t="s">
        <v>3573</v>
      </c>
      <c r="C2328" s="1176">
        <v>82.88</v>
      </c>
      <c r="D2328" s="973">
        <v>331.51</v>
      </c>
    </row>
    <row r="2329" spans="1:4" x14ac:dyDescent="0.2">
      <c r="A2329" s="973" t="s">
        <v>5592</v>
      </c>
      <c r="B2329" s="1174" t="s">
        <v>5593</v>
      </c>
      <c r="C2329" s="1176">
        <v>108.46</v>
      </c>
      <c r="D2329" s="973">
        <v>7917.84</v>
      </c>
    </row>
    <row r="2330" spans="1:4" x14ac:dyDescent="0.2">
      <c r="A2330" s="973" t="s">
        <v>5594</v>
      </c>
      <c r="B2330" s="1174" t="s">
        <v>961</v>
      </c>
      <c r="C2330" s="1176"/>
      <c r="D2330" s="973"/>
    </row>
    <row r="2331" spans="1:4" x14ac:dyDescent="0.2">
      <c r="A2331" s="973" t="s">
        <v>5595</v>
      </c>
      <c r="B2331" s="1174" t="s">
        <v>961</v>
      </c>
      <c r="C2331" s="1176"/>
      <c r="D2331" s="973"/>
    </row>
    <row r="2332" spans="1:4" x14ac:dyDescent="0.2">
      <c r="A2332" s="973" t="s">
        <v>5596</v>
      </c>
      <c r="B2332" s="1174" t="s">
        <v>961</v>
      </c>
      <c r="C2332" s="1176"/>
      <c r="D2332" s="973"/>
    </row>
    <row r="2333" spans="1:4" x14ac:dyDescent="0.2">
      <c r="A2333" s="973" t="s">
        <v>5597</v>
      </c>
      <c r="B2333" s="1174" t="s">
        <v>961</v>
      </c>
      <c r="C2333" s="1176"/>
      <c r="D2333" s="973"/>
    </row>
    <row r="2334" spans="1:4" x14ac:dyDescent="0.2">
      <c r="A2334" s="973" t="s">
        <v>5598</v>
      </c>
      <c r="B2334" s="1174" t="s">
        <v>961</v>
      </c>
      <c r="C2334" s="1176"/>
      <c r="D2334" s="973"/>
    </row>
    <row r="2335" spans="1:4" x14ac:dyDescent="0.2">
      <c r="A2335" s="973" t="s">
        <v>5599</v>
      </c>
      <c r="B2335" s="1174" t="s">
        <v>961</v>
      </c>
      <c r="C2335" s="1176"/>
      <c r="D2335" s="973"/>
    </row>
    <row r="2336" spans="1:4" x14ac:dyDescent="0.2">
      <c r="A2336" s="973" t="s">
        <v>5600</v>
      </c>
      <c r="B2336" s="1174" t="s">
        <v>961</v>
      </c>
      <c r="C2336" s="1176"/>
      <c r="D2336" s="973"/>
    </row>
    <row r="2337" spans="1:4" x14ac:dyDescent="0.2">
      <c r="A2337" s="973" t="s">
        <v>5601</v>
      </c>
      <c r="B2337" s="1174" t="s">
        <v>961</v>
      </c>
      <c r="C2337" s="1176"/>
      <c r="D2337" s="973"/>
    </row>
    <row r="2338" spans="1:4" x14ac:dyDescent="0.2">
      <c r="A2338" s="973" t="s">
        <v>5602</v>
      </c>
      <c r="B2338" s="1174" t="s">
        <v>961</v>
      </c>
      <c r="C2338" s="1176"/>
      <c r="D2338" s="973"/>
    </row>
    <row r="2339" spans="1:4" x14ac:dyDescent="0.2">
      <c r="A2339" s="973" t="s">
        <v>5603</v>
      </c>
      <c r="B2339" s="1174" t="s">
        <v>3564</v>
      </c>
      <c r="C2339" s="1176">
        <v>41.23</v>
      </c>
      <c r="D2339" s="973">
        <v>123.69</v>
      </c>
    </row>
    <row r="2340" spans="1:4" x14ac:dyDescent="0.2">
      <c r="A2340" s="973" t="s">
        <v>5604</v>
      </c>
      <c r="B2340" s="1174" t="s">
        <v>1294</v>
      </c>
      <c r="C2340" s="1176">
        <v>41.95</v>
      </c>
      <c r="D2340" s="973">
        <v>4195</v>
      </c>
    </row>
    <row r="2341" spans="1:4" x14ac:dyDescent="0.2">
      <c r="A2341" s="973" t="s">
        <v>5605</v>
      </c>
      <c r="B2341" s="1174" t="s">
        <v>4587</v>
      </c>
      <c r="C2341" s="1176">
        <v>42.37</v>
      </c>
      <c r="D2341" s="973">
        <v>16946.86</v>
      </c>
    </row>
    <row r="2342" spans="1:4" x14ac:dyDescent="0.2">
      <c r="A2342" s="973" t="s">
        <v>5606</v>
      </c>
      <c r="B2342" s="1174" t="s">
        <v>961</v>
      </c>
      <c r="C2342" s="1176"/>
      <c r="D2342" s="973"/>
    </row>
    <row r="2343" spans="1:4" x14ac:dyDescent="0.2">
      <c r="A2343" s="973" t="s">
        <v>5607</v>
      </c>
      <c r="B2343" s="1174" t="s">
        <v>3919</v>
      </c>
      <c r="C2343" s="1176">
        <v>42.1</v>
      </c>
      <c r="D2343" s="973">
        <v>8420</v>
      </c>
    </row>
    <row r="2344" spans="1:4" x14ac:dyDescent="0.2">
      <c r="A2344" s="973" t="s">
        <v>5608</v>
      </c>
      <c r="B2344" s="1174" t="s">
        <v>961</v>
      </c>
      <c r="C2344" s="1176"/>
      <c r="D2344" s="973"/>
    </row>
    <row r="2345" spans="1:4" x14ac:dyDescent="0.2">
      <c r="A2345" s="973" t="s">
        <v>5609</v>
      </c>
      <c r="B2345" s="1174" t="s">
        <v>961</v>
      </c>
      <c r="C2345" s="1176"/>
      <c r="D2345" s="973"/>
    </row>
    <row r="2346" spans="1:4" x14ac:dyDescent="0.2">
      <c r="A2346" s="973" t="s">
        <v>5610</v>
      </c>
      <c r="B2346" s="1174" t="s">
        <v>3695</v>
      </c>
      <c r="C2346" s="1176">
        <v>41.95</v>
      </c>
      <c r="D2346" s="973">
        <v>12585</v>
      </c>
    </row>
    <row r="2347" spans="1:4" x14ac:dyDescent="0.2">
      <c r="A2347" s="973" t="s">
        <v>5611</v>
      </c>
      <c r="B2347" s="1174" t="s">
        <v>5612</v>
      </c>
      <c r="C2347" s="1176">
        <v>42.01</v>
      </c>
      <c r="D2347" s="973">
        <v>25203.75</v>
      </c>
    </row>
    <row r="2348" spans="1:4" x14ac:dyDescent="0.2">
      <c r="A2348" s="973" t="s">
        <v>5613</v>
      </c>
      <c r="B2348" s="1174" t="s">
        <v>3566</v>
      </c>
      <c r="C2348" s="1176">
        <v>46.19</v>
      </c>
      <c r="D2348" s="973">
        <v>1385.8</v>
      </c>
    </row>
    <row r="2349" spans="1:4" x14ac:dyDescent="0.2">
      <c r="A2349" s="973" t="s">
        <v>5614</v>
      </c>
      <c r="B2349" s="1174" t="s">
        <v>5105</v>
      </c>
      <c r="C2349" s="1176">
        <v>86</v>
      </c>
      <c r="D2349" s="973">
        <v>6450.15</v>
      </c>
    </row>
    <row r="2350" spans="1:4" x14ac:dyDescent="0.2">
      <c r="A2350" s="973" t="s">
        <v>1309</v>
      </c>
      <c r="B2350" s="1174" t="s">
        <v>5615</v>
      </c>
      <c r="C2350" s="1176">
        <v>44.55</v>
      </c>
      <c r="D2350" s="973">
        <v>39203.14</v>
      </c>
    </row>
    <row r="2351" spans="1:4" x14ac:dyDescent="0.2">
      <c r="A2351" s="973" t="s">
        <v>5616</v>
      </c>
      <c r="B2351" s="1174" t="s">
        <v>5612</v>
      </c>
      <c r="C2351" s="1176">
        <v>41.26</v>
      </c>
      <c r="D2351" s="973">
        <v>24753</v>
      </c>
    </row>
    <row r="2352" spans="1:4" x14ac:dyDescent="0.2">
      <c r="A2352" s="973" t="s">
        <v>5617</v>
      </c>
      <c r="B2352" s="1174" t="s">
        <v>1294</v>
      </c>
      <c r="C2352" s="1176">
        <v>38.9</v>
      </c>
      <c r="D2352" s="973">
        <v>3890</v>
      </c>
    </row>
    <row r="2353" spans="1:4" x14ac:dyDescent="0.2">
      <c r="A2353" s="973" t="s">
        <v>5618</v>
      </c>
      <c r="B2353" s="1174" t="s">
        <v>1294</v>
      </c>
      <c r="C2353" s="1176">
        <v>38.32</v>
      </c>
      <c r="D2353" s="973">
        <v>3832</v>
      </c>
    </row>
    <row r="2354" spans="1:4" x14ac:dyDescent="0.2">
      <c r="A2354" s="973" t="s">
        <v>1404</v>
      </c>
      <c r="B2354" s="1174" t="s">
        <v>3564</v>
      </c>
      <c r="C2354" s="1176">
        <v>81.709999999999994</v>
      </c>
      <c r="D2354" s="973">
        <v>245.13</v>
      </c>
    </row>
    <row r="2355" spans="1:4" x14ac:dyDescent="0.2">
      <c r="A2355" s="973" t="s">
        <v>5619</v>
      </c>
      <c r="B2355" s="1174" t="s">
        <v>3592</v>
      </c>
      <c r="C2355" s="1176">
        <v>48.55</v>
      </c>
      <c r="D2355" s="973">
        <v>242.75</v>
      </c>
    </row>
    <row r="2356" spans="1:4" x14ac:dyDescent="0.2">
      <c r="A2356" s="973" t="s">
        <v>5620</v>
      </c>
      <c r="B2356" s="1174" t="s">
        <v>961</v>
      </c>
      <c r="C2356" s="1176"/>
      <c r="D2356" s="973"/>
    </row>
    <row r="2357" spans="1:4" x14ac:dyDescent="0.2">
      <c r="A2357" s="973" t="s">
        <v>5621</v>
      </c>
      <c r="B2357" s="1174" t="s">
        <v>3919</v>
      </c>
      <c r="C2357" s="1176">
        <v>42.3</v>
      </c>
      <c r="D2357" s="973">
        <v>8460</v>
      </c>
    </row>
    <row r="2358" spans="1:4" x14ac:dyDescent="0.2">
      <c r="A2358" s="973" t="s">
        <v>5622</v>
      </c>
      <c r="B2358" s="1174" t="s">
        <v>961</v>
      </c>
      <c r="C2358" s="1176"/>
      <c r="D2358" s="973"/>
    </row>
    <row r="2359" spans="1:4" x14ac:dyDescent="0.2">
      <c r="A2359" s="973" t="s">
        <v>5623</v>
      </c>
      <c r="B2359" s="1174" t="s">
        <v>5214</v>
      </c>
      <c r="C2359" s="1176">
        <v>38.619999999999997</v>
      </c>
      <c r="D2359" s="973">
        <v>54066.42</v>
      </c>
    </row>
    <row r="2360" spans="1:4" x14ac:dyDescent="0.2">
      <c r="A2360" s="973" t="s">
        <v>1325</v>
      </c>
      <c r="B2360" s="1174" t="s">
        <v>5624</v>
      </c>
      <c r="C2360" s="1176">
        <v>28.66</v>
      </c>
      <c r="D2360" s="973">
        <v>232147.7</v>
      </c>
    </row>
    <row r="2361" spans="1:4" x14ac:dyDescent="0.2">
      <c r="A2361" s="973" t="s">
        <v>5625</v>
      </c>
      <c r="B2361" s="1174" t="s">
        <v>1304</v>
      </c>
      <c r="C2361" s="1176">
        <v>30.94</v>
      </c>
      <c r="D2361" s="973">
        <v>15470</v>
      </c>
    </row>
    <row r="2362" spans="1:4" x14ac:dyDescent="0.2">
      <c r="A2362" s="973" t="s">
        <v>1331</v>
      </c>
      <c r="B2362" s="1174" t="s">
        <v>5626</v>
      </c>
      <c r="C2362" s="1176">
        <v>28.75</v>
      </c>
      <c r="D2362" s="973">
        <v>50312.03</v>
      </c>
    </row>
    <row r="2363" spans="1:4" x14ac:dyDescent="0.2">
      <c r="A2363" s="973" t="s">
        <v>5627</v>
      </c>
      <c r="B2363" s="1174" t="s">
        <v>961</v>
      </c>
      <c r="C2363" s="1176"/>
      <c r="D2363" s="973"/>
    </row>
    <row r="2364" spans="1:4" x14ac:dyDescent="0.2">
      <c r="A2364" s="973" t="s">
        <v>5628</v>
      </c>
      <c r="B2364" s="1174" t="s">
        <v>5629</v>
      </c>
      <c r="C2364" s="1176">
        <v>40.47</v>
      </c>
      <c r="D2364" s="973">
        <v>11736.93</v>
      </c>
    </row>
    <row r="2365" spans="1:4" x14ac:dyDescent="0.2">
      <c r="A2365" s="973" t="s">
        <v>1336</v>
      </c>
      <c r="B2365" s="1174" t="s">
        <v>3935</v>
      </c>
      <c r="C2365" s="1176">
        <v>47.2</v>
      </c>
      <c r="D2365" s="973">
        <v>6607.65</v>
      </c>
    </row>
    <row r="2366" spans="1:4" x14ac:dyDescent="0.2">
      <c r="A2366" s="973" t="s">
        <v>5630</v>
      </c>
      <c r="B2366" s="1174" t="s">
        <v>961</v>
      </c>
      <c r="C2366" s="1176"/>
      <c r="D2366" s="973"/>
    </row>
    <row r="2367" spans="1:4" x14ac:dyDescent="0.2">
      <c r="A2367" s="973" t="s">
        <v>5631</v>
      </c>
      <c r="B2367" s="1174" t="s">
        <v>961</v>
      </c>
      <c r="C2367" s="1176"/>
      <c r="D2367" s="973"/>
    </row>
    <row r="2368" spans="1:4" x14ac:dyDescent="0.2">
      <c r="A2368" s="973" t="s">
        <v>1338</v>
      </c>
      <c r="B2368" s="1174" t="s">
        <v>3563</v>
      </c>
      <c r="C2368" s="1176">
        <v>110.02</v>
      </c>
      <c r="D2368" s="973">
        <v>110.02</v>
      </c>
    </row>
    <row r="2369" spans="1:4" x14ac:dyDescent="0.2">
      <c r="A2369" s="973" t="s">
        <v>1340</v>
      </c>
      <c r="B2369" s="1174" t="s">
        <v>3563</v>
      </c>
      <c r="C2369" s="1176">
        <v>103.09</v>
      </c>
      <c r="D2369" s="973">
        <v>103.09</v>
      </c>
    </row>
    <row r="2370" spans="1:4" x14ac:dyDescent="0.2">
      <c r="A2370" s="973" t="s">
        <v>5632</v>
      </c>
      <c r="B2370" s="1174" t="s">
        <v>961</v>
      </c>
      <c r="C2370" s="1176"/>
      <c r="D2370" s="973"/>
    </row>
    <row r="2371" spans="1:4" x14ac:dyDescent="0.2">
      <c r="A2371" s="973" t="s">
        <v>1348</v>
      </c>
      <c r="B2371" s="1174" t="s">
        <v>1294</v>
      </c>
      <c r="C2371" s="1176">
        <v>60.62</v>
      </c>
      <c r="D2371" s="973">
        <v>6062</v>
      </c>
    </row>
    <row r="2372" spans="1:4" x14ac:dyDescent="0.2">
      <c r="A2372" s="973" t="s">
        <v>1343</v>
      </c>
      <c r="B2372" s="1174" t="s">
        <v>3609</v>
      </c>
      <c r="C2372" s="1176">
        <v>58.95</v>
      </c>
      <c r="D2372" s="973">
        <v>1002.22</v>
      </c>
    </row>
    <row r="2373" spans="1:4" x14ac:dyDescent="0.2">
      <c r="A2373" s="973" t="s">
        <v>5633</v>
      </c>
      <c r="B2373" s="1174" t="s">
        <v>3935</v>
      </c>
      <c r="C2373" s="1176">
        <v>42.13</v>
      </c>
      <c r="D2373" s="973">
        <v>5898.2</v>
      </c>
    </row>
    <row r="2374" spans="1:4" x14ac:dyDescent="0.2">
      <c r="A2374" s="973" t="s">
        <v>1437</v>
      </c>
      <c r="B2374" s="1174" t="s">
        <v>5634</v>
      </c>
      <c r="C2374" s="1176">
        <v>41.14</v>
      </c>
      <c r="D2374" s="973">
        <v>4401.99</v>
      </c>
    </row>
    <row r="2375" spans="1:4" x14ac:dyDescent="0.2">
      <c r="A2375" s="973" t="s">
        <v>1439</v>
      </c>
      <c r="B2375" s="1174" t="s">
        <v>3687</v>
      </c>
      <c r="C2375" s="1176">
        <v>41.6</v>
      </c>
      <c r="D2375" s="973">
        <v>291.2</v>
      </c>
    </row>
    <row r="2376" spans="1:4" x14ac:dyDescent="0.2">
      <c r="A2376" s="973" t="s">
        <v>5635</v>
      </c>
      <c r="B2376" s="1174" t="s">
        <v>961</v>
      </c>
      <c r="C2376" s="1176"/>
      <c r="D2376" s="973"/>
    </row>
    <row r="2377" spans="1:4" x14ac:dyDescent="0.2">
      <c r="A2377" s="973" t="s">
        <v>5636</v>
      </c>
      <c r="B2377" s="1174" t="s">
        <v>961</v>
      </c>
      <c r="C2377" s="1176"/>
      <c r="D2377" s="973"/>
    </row>
    <row r="2378" spans="1:4" x14ac:dyDescent="0.2">
      <c r="A2378" s="973" t="s">
        <v>5637</v>
      </c>
      <c r="B2378" s="1175" t="s">
        <v>4791</v>
      </c>
      <c r="C2378" s="1176">
        <v>38.14</v>
      </c>
      <c r="D2378" s="973">
        <v>-76.28</v>
      </c>
    </row>
    <row r="2379" spans="1:4" x14ac:dyDescent="0.2">
      <c r="A2379" s="973" t="s">
        <v>5638</v>
      </c>
      <c r="B2379" s="1174" t="s">
        <v>961</v>
      </c>
      <c r="C2379" s="1176"/>
      <c r="D2379" s="973"/>
    </row>
    <row r="2380" spans="1:4" x14ac:dyDescent="0.2">
      <c r="A2380" s="973" t="s">
        <v>5639</v>
      </c>
      <c r="B2380" s="1174" t="s">
        <v>961</v>
      </c>
      <c r="C2380" s="1176"/>
      <c r="D2380" s="973"/>
    </row>
    <row r="2381" spans="1:4" x14ac:dyDescent="0.2">
      <c r="A2381" s="973" t="s">
        <v>5640</v>
      </c>
      <c r="B2381" s="1174" t="s">
        <v>961</v>
      </c>
      <c r="C2381" s="1176"/>
      <c r="D2381" s="973"/>
    </row>
    <row r="2382" spans="1:4" x14ac:dyDescent="0.2">
      <c r="A2382" s="973" t="s">
        <v>1373</v>
      </c>
      <c r="B2382" s="1175" t="s">
        <v>5641</v>
      </c>
      <c r="C2382" s="1176">
        <v>45.84</v>
      </c>
      <c r="D2382" s="973">
        <v>-2016.8</v>
      </c>
    </row>
    <row r="2383" spans="1:4" x14ac:dyDescent="0.2">
      <c r="A2383" s="973" t="s">
        <v>5642</v>
      </c>
      <c r="B2383" s="1174" t="s">
        <v>3919</v>
      </c>
      <c r="C2383" s="1176">
        <v>38.9</v>
      </c>
      <c r="D2383" s="973">
        <v>7780</v>
      </c>
    </row>
    <row r="2384" spans="1:4" x14ac:dyDescent="0.2">
      <c r="A2384" s="973" t="s">
        <v>5643</v>
      </c>
      <c r="B2384" s="1174" t="s">
        <v>961</v>
      </c>
      <c r="C2384" s="1176"/>
      <c r="D2384" s="973"/>
    </row>
    <row r="2385" spans="1:4" x14ac:dyDescent="0.2">
      <c r="A2385" s="973" t="s">
        <v>5644</v>
      </c>
      <c r="B2385" s="1174" t="s">
        <v>961</v>
      </c>
      <c r="C2385" s="1176"/>
      <c r="D2385" s="973"/>
    </row>
    <row r="2386" spans="1:4" x14ac:dyDescent="0.2">
      <c r="A2386" s="973" t="s">
        <v>5645</v>
      </c>
      <c r="B2386" s="1174" t="s">
        <v>961</v>
      </c>
      <c r="C2386" s="1176"/>
      <c r="D2386" s="973"/>
    </row>
    <row r="2387" spans="1:4" x14ac:dyDescent="0.2">
      <c r="A2387" s="973" t="s">
        <v>1321</v>
      </c>
      <c r="B2387" s="1174" t="s">
        <v>5646</v>
      </c>
      <c r="C2387" s="1176">
        <v>38.58</v>
      </c>
      <c r="D2387" s="973">
        <v>832718.8</v>
      </c>
    </row>
    <row r="2388" spans="1:4" x14ac:dyDescent="0.2">
      <c r="A2388" s="973" t="s">
        <v>5647</v>
      </c>
      <c r="B2388" s="1174" t="s">
        <v>961</v>
      </c>
      <c r="C2388" s="1176"/>
      <c r="D2388" s="973"/>
    </row>
    <row r="2389" spans="1:4" x14ac:dyDescent="0.2">
      <c r="A2389" s="973" t="s">
        <v>5648</v>
      </c>
      <c r="B2389" s="1174" t="s">
        <v>961</v>
      </c>
      <c r="C2389" s="1176"/>
      <c r="D2389" s="973"/>
    </row>
    <row r="2390" spans="1:4" x14ac:dyDescent="0.2">
      <c r="A2390" s="973" t="s">
        <v>5649</v>
      </c>
      <c r="B2390" s="1174" t="s">
        <v>961</v>
      </c>
      <c r="C2390" s="1176"/>
      <c r="D2390" s="973"/>
    </row>
    <row r="2391" spans="1:4" x14ac:dyDescent="0.2">
      <c r="A2391" s="973" t="s">
        <v>5650</v>
      </c>
      <c r="B2391" s="1174" t="s">
        <v>961</v>
      </c>
      <c r="C2391" s="1176"/>
      <c r="D2391" s="973"/>
    </row>
    <row r="2392" spans="1:4" x14ac:dyDescent="0.2">
      <c r="A2392" s="973" t="s">
        <v>1328</v>
      </c>
      <c r="B2392" s="1174" t="s">
        <v>5308</v>
      </c>
      <c r="C2392" s="1176">
        <v>32.229999999999997</v>
      </c>
      <c r="D2392" s="973">
        <v>3254.73</v>
      </c>
    </row>
    <row r="2393" spans="1:4" x14ac:dyDescent="0.2">
      <c r="A2393" s="973" t="s">
        <v>5651</v>
      </c>
      <c r="B2393" s="1174" t="s">
        <v>961</v>
      </c>
      <c r="C2393" s="1176"/>
      <c r="D2393" s="973"/>
    </row>
    <row r="2394" spans="1:4" x14ac:dyDescent="0.2">
      <c r="A2394" s="973" t="s">
        <v>5652</v>
      </c>
      <c r="B2394" s="1174" t="s">
        <v>961</v>
      </c>
      <c r="C2394" s="1176"/>
      <c r="D2394" s="973"/>
    </row>
    <row r="2395" spans="1:4" x14ac:dyDescent="0.2">
      <c r="A2395" s="973" t="s">
        <v>5653</v>
      </c>
      <c r="B2395" s="1174" t="s">
        <v>961</v>
      </c>
      <c r="C2395" s="1176"/>
      <c r="D2395" s="973"/>
    </row>
    <row r="2396" spans="1:4" x14ac:dyDescent="0.2">
      <c r="A2396" s="973" t="s">
        <v>5654</v>
      </c>
      <c r="B2396" s="1174" t="s">
        <v>961</v>
      </c>
      <c r="C2396" s="1176"/>
      <c r="D2396" s="973"/>
    </row>
    <row r="2397" spans="1:4" x14ac:dyDescent="0.2">
      <c r="A2397" s="973" t="s">
        <v>5655</v>
      </c>
      <c r="B2397" s="1174" t="s">
        <v>1294</v>
      </c>
      <c r="C2397" s="1176">
        <v>41.13</v>
      </c>
      <c r="D2397" s="973">
        <v>4113</v>
      </c>
    </row>
    <row r="2398" spans="1:4" x14ac:dyDescent="0.2">
      <c r="A2398" s="973" t="s">
        <v>5656</v>
      </c>
      <c r="B2398" s="1174" t="s">
        <v>961</v>
      </c>
      <c r="C2398" s="1176"/>
      <c r="D2398" s="973"/>
    </row>
    <row r="2399" spans="1:4" x14ac:dyDescent="0.2">
      <c r="A2399" s="973" t="s">
        <v>1442</v>
      </c>
      <c r="B2399" s="1174" t="s">
        <v>4997</v>
      </c>
      <c r="C2399" s="1176">
        <v>37.49</v>
      </c>
      <c r="D2399" s="973">
        <v>2211.89</v>
      </c>
    </row>
    <row r="2400" spans="1:4" x14ac:dyDescent="0.2">
      <c r="A2400" s="973" t="s">
        <v>5657</v>
      </c>
      <c r="B2400" s="1174" t="s">
        <v>961</v>
      </c>
      <c r="C2400" s="1176"/>
      <c r="D2400" s="973"/>
    </row>
    <row r="2401" spans="1:4" x14ac:dyDescent="0.2">
      <c r="A2401" s="973" t="s">
        <v>1350</v>
      </c>
      <c r="B2401" s="1175" t="s">
        <v>5658</v>
      </c>
      <c r="C2401" s="1176">
        <v>44.14</v>
      </c>
      <c r="D2401" s="973">
        <v>-10990.49</v>
      </c>
    </row>
    <row r="2402" spans="1:4" x14ac:dyDescent="0.2">
      <c r="A2402" s="973" t="s">
        <v>1356</v>
      </c>
      <c r="B2402" s="1174" t="s">
        <v>1292</v>
      </c>
      <c r="C2402" s="1176">
        <v>41.55</v>
      </c>
      <c r="D2402" s="973">
        <v>415.45</v>
      </c>
    </row>
    <row r="2403" spans="1:4" x14ac:dyDescent="0.2">
      <c r="A2403" s="973" t="s">
        <v>5659</v>
      </c>
      <c r="B2403" s="1174" t="s">
        <v>961</v>
      </c>
      <c r="C2403" s="1176"/>
      <c r="D2403" s="973"/>
    </row>
    <row r="2404" spans="1:4" x14ac:dyDescent="0.2">
      <c r="A2404" s="973" t="s">
        <v>1360</v>
      </c>
      <c r="B2404" s="1174" t="s">
        <v>961</v>
      </c>
      <c r="C2404" s="1176"/>
      <c r="D2404" s="973"/>
    </row>
    <row r="2405" spans="1:4" x14ac:dyDescent="0.2">
      <c r="A2405" s="973" t="s">
        <v>5660</v>
      </c>
      <c r="B2405" s="1174" t="s">
        <v>961</v>
      </c>
      <c r="C2405" s="1176"/>
      <c r="D2405" s="973"/>
    </row>
    <row r="2406" spans="1:4" x14ac:dyDescent="0.2">
      <c r="A2406" s="973" t="s">
        <v>5661</v>
      </c>
      <c r="B2406" s="1174" t="s">
        <v>961</v>
      </c>
      <c r="C2406" s="1176"/>
      <c r="D2406" s="973"/>
    </row>
    <row r="2407" spans="1:4" x14ac:dyDescent="0.2">
      <c r="A2407" s="973" t="s">
        <v>5662</v>
      </c>
      <c r="B2407" s="1174" t="s">
        <v>961</v>
      </c>
      <c r="C2407" s="1176"/>
      <c r="D2407" s="973"/>
    </row>
    <row r="2408" spans="1:4" x14ac:dyDescent="0.2">
      <c r="A2408" s="973" t="s">
        <v>5663</v>
      </c>
      <c r="B2408" s="1174" t="s">
        <v>961</v>
      </c>
      <c r="C2408" s="1176"/>
      <c r="D2408" s="973"/>
    </row>
    <row r="2409" spans="1:4" x14ac:dyDescent="0.2">
      <c r="A2409" s="973" t="s">
        <v>5664</v>
      </c>
      <c r="B2409" s="1174" t="s">
        <v>961</v>
      </c>
      <c r="C2409" s="1176"/>
      <c r="D2409" s="973"/>
    </row>
    <row r="2410" spans="1:4" x14ac:dyDescent="0.2">
      <c r="A2410" s="973" t="s">
        <v>1362</v>
      </c>
      <c r="B2410" s="1174" t="s">
        <v>4882</v>
      </c>
      <c r="C2410" s="1176">
        <v>128.75</v>
      </c>
      <c r="D2410" s="973">
        <v>12231.43</v>
      </c>
    </row>
    <row r="2411" spans="1:4" x14ac:dyDescent="0.2">
      <c r="A2411" s="973" t="s">
        <v>1386</v>
      </c>
      <c r="B2411" s="1174" t="s">
        <v>5665</v>
      </c>
      <c r="C2411" s="1176">
        <v>38.369999999999997</v>
      </c>
      <c r="D2411" s="973">
        <v>696442.73</v>
      </c>
    </row>
    <row r="2412" spans="1:4" x14ac:dyDescent="0.2">
      <c r="A2412" s="973" t="s">
        <v>5666</v>
      </c>
      <c r="B2412" s="1174" t="s">
        <v>961</v>
      </c>
      <c r="C2412" s="1176"/>
      <c r="D2412" s="973"/>
    </row>
    <row r="2413" spans="1:4" x14ac:dyDescent="0.2">
      <c r="A2413" s="973" t="s">
        <v>5667</v>
      </c>
      <c r="B2413" s="1174" t="s">
        <v>961</v>
      </c>
      <c r="C2413" s="1176"/>
      <c r="D2413" s="973"/>
    </row>
    <row r="2414" spans="1:4" x14ac:dyDescent="0.2">
      <c r="A2414" s="973" t="s">
        <v>1364</v>
      </c>
      <c r="B2414" s="1174" t="s">
        <v>3594</v>
      </c>
      <c r="C2414" s="1176">
        <v>85.52</v>
      </c>
      <c r="D2414" s="973">
        <v>5900.63</v>
      </c>
    </row>
    <row r="2415" spans="1:4" x14ac:dyDescent="0.2">
      <c r="A2415" s="973" t="s">
        <v>5668</v>
      </c>
      <c r="B2415" s="1174" t="s">
        <v>961</v>
      </c>
      <c r="C2415" s="1176"/>
      <c r="D2415" s="973"/>
    </row>
    <row r="2416" spans="1:4" x14ac:dyDescent="0.2">
      <c r="A2416" s="973" t="s">
        <v>1367</v>
      </c>
      <c r="B2416" s="1174" t="s">
        <v>1293</v>
      </c>
      <c r="C2416" s="1176">
        <v>77.37</v>
      </c>
      <c r="D2416" s="973">
        <v>3868.46</v>
      </c>
    </row>
    <row r="2417" spans="1:4" x14ac:dyDescent="0.2">
      <c r="A2417" s="973" t="s">
        <v>5669</v>
      </c>
      <c r="B2417" s="1174" t="s">
        <v>961</v>
      </c>
      <c r="C2417" s="1176"/>
      <c r="D2417" s="973"/>
    </row>
    <row r="2418" spans="1:4" x14ac:dyDescent="0.2">
      <c r="A2418" s="973" t="s">
        <v>1369</v>
      </c>
      <c r="B2418" s="1174" t="s">
        <v>5670</v>
      </c>
      <c r="C2418" s="1176">
        <v>139.9</v>
      </c>
      <c r="D2418" s="973">
        <v>166342.1</v>
      </c>
    </row>
    <row r="2419" spans="1:4" x14ac:dyDescent="0.2">
      <c r="A2419" s="973" t="s">
        <v>1371</v>
      </c>
      <c r="B2419" s="1174" t="s">
        <v>5671</v>
      </c>
      <c r="C2419" s="1176">
        <v>134.83000000000001</v>
      </c>
      <c r="D2419" s="973">
        <v>46110.3</v>
      </c>
    </row>
    <row r="2420" spans="1:4" x14ac:dyDescent="0.2">
      <c r="A2420" s="973" t="s">
        <v>1378</v>
      </c>
      <c r="B2420" s="1174" t="s">
        <v>5672</v>
      </c>
      <c r="C2420" s="1176">
        <v>44.98</v>
      </c>
      <c r="D2420" s="973">
        <v>8321.8799999999992</v>
      </c>
    </row>
    <row r="2421" spans="1:4" x14ac:dyDescent="0.2">
      <c r="A2421" s="973" t="s">
        <v>5673</v>
      </c>
      <c r="B2421" s="1174" t="s">
        <v>961</v>
      </c>
      <c r="C2421" s="1176"/>
      <c r="D2421" s="973"/>
    </row>
    <row r="2422" spans="1:4" x14ac:dyDescent="0.2">
      <c r="A2422" s="973" t="s">
        <v>5674</v>
      </c>
      <c r="B2422" s="1174" t="s">
        <v>961</v>
      </c>
      <c r="C2422" s="1176"/>
      <c r="D2422" s="973"/>
    </row>
    <row r="2423" spans="1:4" x14ac:dyDescent="0.2">
      <c r="A2423" s="973" t="s">
        <v>5675</v>
      </c>
      <c r="B2423" s="1174" t="s">
        <v>5282</v>
      </c>
      <c r="C2423" s="1176">
        <v>37.33</v>
      </c>
      <c r="D2423" s="973">
        <v>2613.1</v>
      </c>
    </row>
    <row r="2424" spans="1:4" x14ac:dyDescent="0.2">
      <c r="A2424" s="973" t="s">
        <v>1311</v>
      </c>
      <c r="B2424" s="1174" t="s">
        <v>1292</v>
      </c>
      <c r="C2424" s="1176">
        <v>50.2</v>
      </c>
      <c r="D2424" s="973">
        <v>502.03</v>
      </c>
    </row>
    <row r="2425" spans="1:4" x14ac:dyDescent="0.2">
      <c r="A2425" s="973" t="s">
        <v>5676</v>
      </c>
      <c r="B2425" s="1174" t="s">
        <v>3927</v>
      </c>
      <c r="C2425" s="1176">
        <v>35.67</v>
      </c>
      <c r="D2425" s="973">
        <v>6777.07</v>
      </c>
    </row>
    <row r="2426" spans="1:4" x14ac:dyDescent="0.2">
      <c r="A2426" s="973" t="s">
        <v>5677</v>
      </c>
      <c r="B2426" s="1174" t="s">
        <v>4055</v>
      </c>
      <c r="C2426" s="1176">
        <v>84.05</v>
      </c>
      <c r="D2426" s="973">
        <v>1681</v>
      </c>
    </row>
    <row r="2427" spans="1:4" x14ac:dyDescent="0.2">
      <c r="A2427" s="973" t="s">
        <v>5678</v>
      </c>
      <c r="B2427" s="1174" t="s">
        <v>961</v>
      </c>
      <c r="C2427" s="1176"/>
      <c r="D2427" s="973"/>
    </row>
    <row r="2428" spans="1:4" x14ac:dyDescent="0.2">
      <c r="A2428" s="973" t="s">
        <v>1380</v>
      </c>
      <c r="B2428" s="1174" t="s">
        <v>3563</v>
      </c>
      <c r="C2428" s="1176">
        <v>84.99</v>
      </c>
      <c r="D2428" s="973">
        <v>84.99</v>
      </c>
    </row>
    <row r="2429" spans="1:4" x14ac:dyDescent="0.2">
      <c r="A2429" s="973" t="s">
        <v>5679</v>
      </c>
      <c r="B2429" s="1174" t="s">
        <v>961</v>
      </c>
      <c r="C2429" s="1176"/>
      <c r="D2429" s="973"/>
    </row>
    <row r="2430" spans="1:4" x14ac:dyDescent="0.2">
      <c r="A2430" s="973" t="s">
        <v>5680</v>
      </c>
      <c r="B2430" s="1174" t="s">
        <v>961</v>
      </c>
      <c r="C2430" s="1176"/>
      <c r="D2430" s="973"/>
    </row>
    <row r="2431" spans="1:4" x14ac:dyDescent="0.2">
      <c r="A2431" s="973" t="s">
        <v>5681</v>
      </c>
      <c r="B2431" s="1174" t="s">
        <v>4038</v>
      </c>
      <c r="C2431" s="1176">
        <v>76.239999999999995</v>
      </c>
      <c r="D2431" s="973">
        <v>1601.04</v>
      </c>
    </row>
    <row r="2432" spans="1:4" x14ac:dyDescent="0.2">
      <c r="A2432" s="973" t="s">
        <v>1382</v>
      </c>
      <c r="B2432" s="1175" t="s">
        <v>5682</v>
      </c>
      <c r="C2432" s="1176">
        <v>84.09</v>
      </c>
      <c r="D2432" s="973">
        <v>-3447.66</v>
      </c>
    </row>
    <row r="2433" spans="1:4" x14ac:dyDescent="0.2">
      <c r="A2433" s="973" t="s">
        <v>1384</v>
      </c>
      <c r="B2433" s="1174" t="s">
        <v>3571</v>
      </c>
      <c r="C2433" s="1176">
        <v>82.18</v>
      </c>
      <c r="D2433" s="973">
        <v>3698.25</v>
      </c>
    </row>
    <row r="2434" spans="1:4" x14ac:dyDescent="0.2">
      <c r="A2434" s="973" t="s">
        <v>5683</v>
      </c>
      <c r="B2434" s="1174" t="s">
        <v>4847</v>
      </c>
      <c r="C2434" s="1176">
        <v>76.91</v>
      </c>
      <c r="D2434" s="973">
        <v>3768.81</v>
      </c>
    </row>
    <row r="2435" spans="1:4" x14ac:dyDescent="0.2">
      <c r="A2435" s="973" t="s">
        <v>1444</v>
      </c>
      <c r="B2435" s="1175" t="s">
        <v>5684</v>
      </c>
      <c r="C2435" s="1176">
        <v>174.33</v>
      </c>
      <c r="D2435" s="973">
        <v>-2266.31</v>
      </c>
    </row>
    <row r="2436" spans="1:4" x14ac:dyDescent="0.2">
      <c r="A2436" s="973" t="s">
        <v>5685</v>
      </c>
      <c r="B2436" s="1174" t="s">
        <v>961</v>
      </c>
      <c r="C2436" s="1176"/>
      <c r="D2436" s="973"/>
    </row>
    <row r="2437" spans="1:4" x14ac:dyDescent="0.2">
      <c r="A2437" s="973" t="s">
        <v>5686</v>
      </c>
      <c r="B2437" s="1174" t="s">
        <v>961</v>
      </c>
      <c r="C2437" s="1176"/>
      <c r="D2437" s="973"/>
    </row>
    <row r="2438" spans="1:4" x14ac:dyDescent="0.2">
      <c r="A2438" s="973" t="s">
        <v>5687</v>
      </c>
      <c r="B2438" s="1174" t="s">
        <v>961</v>
      </c>
      <c r="C2438" s="1176"/>
      <c r="D2438" s="973"/>
    </row>
    <row r="2439" spans="1:4" x14ac:dyDescent="0.2">
      <c r="A2439" s="973" t="s">
        <v>5688</v>
      </c>
      <c r="B2439" s="1174" t="s">
        <v>961</v>
      </c>
      <c r="C2439" s="1176"/>
      <c r="D2439" s="973"/>
    </row>
    <row r="2440" spans="1:4" x14ac:dyDescent="0.2">
      <c r="A2440" s="973" t="s">
        <v>5689</v>
      </c>
      <c r="B2440" s="1174" t="s">
        <v>961</v>
      </c>
      <c r="C2440" s="1176"/>
      <c r="D2440" s="973"/>
    </row>
    <row r="2441" spans="1:4" x14ac:dyDescent="0.2">
      <c r="A2441" s="973" t="s">
        <v>5690</v>
      </c>
      <c r="B2441" s="1174" t="s">
        <v>961</v>
      </c>
      <c r="C2441" s="1176"/>
      <c r="D2441" s="973"/>
    </row>
    <row r="2442" spans="1:4" x14ac:dyDescent="0.2">
      <c r="A2442" s="973" t="s">
        <v>5691</v>
      </c>
      <c r="B2442" s="1174" t="s">
        <v>5692</v>
      </c>
      <c r="C2442" s="1176">
        <v>39.25</v>
      </c>
      <c r="D2442" s="973">
        <v>31402.89</v>
      </c>
    </row>
    <row r="2443" spans="1:4" x14ac:dyDescent="0.2">
      <c r="A2443" s="973" t="s">
        <v>5693</v>
      </c>
      <c r="B2443" s="1174" t="s">
        <v>961</v>
      </c>
      <c r="C2443" s="1176"/>
      <c r="D2443" s="973"/>
    </row>
    <row r="2444" spans="1:4" x14ac:dyDescent="0.2">
      <c r="A2444" s="973" t="s">
        <v>5694</v>
      </c>
      <c r="B2444" s="1174" t="s">
        <v>961</v>
      </c>
      <c r="C2444" s="1176"/>
      <c r="D2444" s="973"/>
    </row>
    <row r="2445" spans="1:4" x14ac:dyDescent="0.2">
      <c r="A2445" s="973" t="s">
        <v>1390</v>
      </c>
      <c r="B2445" s="1174" t="s">
        <v>5695</v>
      </c>
      <c r="C2445" s="1176">
        <v>28.58</v>
      </c>
      <c r="D2445" s="973">
        <v>197218.15</v>
      </c>
    </row>
    <row r="2446" spans="1:4" x14ac:dyDescent="0.2">
      <c r="A2446" s="973" t="s">
        <v>5696</v>
      </c>
      <c r="B2446" s="1174" t="s">
        <v>961</v>
      </c>
      <c r="C2446" s="1176"/>
      <c r="D2446" s="973"/>
    </row>
    <row r="2447" spans="1:4" x14ac:dyDescent="0.2">
      <c r="A2447" s="973" t="s">
        <v>5697</v>
      </c>
      <c r="B2447" s="1174" t="s">
        <v>961</v>
      </c>
      <c r="C2447" s="1176"/>
      <c r="D2447" s="973"/>
    </row>
    <row r="2448" spans="1:4" x14ac:dyDescent="0.2">
      <c r="A2448" s="973" t="s">
        <v>5698</v>
      </c>
      <c r="B2448" s="1174" t="s">
        <v>5699</v>
      </c>
      <c r="C2448" s="1176">
        <v>30.94</v>
      </c>
      <c r="D2448" s="973">
        <v>37128</v>
      </c>
    </row>
    <row r="2449" spans="1:4" x14ac:dyDescent="0.2">
      <c r="A2449" s="973" t="s">
        <v>5700</v>
      </c>
      <c r="B2449" s="1174" t="s">
        <v>961</v>
      </c>
      <c r="C2449" s="1176"/>
      <c r="D2449" s="973"/>
    </row>
    <row r="2450" spans="1:4" x14ac:dyDescent="0.2">
      <c r="A2450" s="973" t="s">
        <v>1397</v>
      </c>
      <c r="B2450" s="1174" t="s">
        <v>961</v>
      </c>
      <c r="C2450" s="1176"/>
      <c r="D2450" s="973"/>
    </row>
    <row r="2451" spans="1:4" x14ac:dyDescent="0.2">
      <c r="A2451" s="973" t="s">
        <v>1393</v>
      </c>
      <c r="B2451" s="1174" t="s">
        <v>5701</v>
      </c>
      <c r="C2451" s="1176">
        <v>32.049999999999997</v>
      </c>
      <c r="D2451" s="973">
        <v>44552.86</v>
      </c>
    </row>
    <row r="2452" spans="1:4" x14ac:dyDescent="0.2">
      <c r="A2452" s="973" t="s">
        <v>5702</v>
      </c>
      <c r="B2452" s="1174" t="s">
        <v>961</v>
      </c>
      <c r="C2452" s="1176"/>
      <c r="D2452" s="973"/>
    </row>
    <row r="2453" spans="1:4" x14ac:dyDescent="0.2">
      <c r="A2453" s="973" t="s">
        <v>5703</v>
      </c>
      <c r="B2453" s="1174" t="s">
        <v>961</v>
      </c>
      <c r="C2453" s="1176"/>
      <c r="D2453" s="973"/>
    </row>
    <row r="2454" spans="1:4" x14ac:dyDescent="0.2">
      <c r="A2454" s="973" t="s">
        <v>5704</v>
      </c>
      <c r="B2454" s="1174" t="s">
        <v>961</v>
      </c>
      <c r="C2454" s="1176"/>
      <c r="D2454" s="973"/>
    </row>
    <row r="2455" spans="1:4" x14ac:dyDescent="0.2">
      <c r="A2455" s="973" t="s">
        <v>5705</v>
      </c>
      <c r="B2455" s="1174" t="s">
        <v>961</v>
      </c>
      <c r="C2455" s="1176"/>
      <c r="D2455" s="973"/>
    </row>
    <row r="2456" spans="1:4" x14ac:dyDescent="0.2">
      <c r="A2456" s="973" t="s">
        <v>5706</v>
      </c>
      <c r="B2456" s="1174" t="s">
        <v>961</v>
      </c>
      <c r="C2456" s="1176"/>
      <c r="D2456" s="973"/>
    </row>
    <row r="2457" spans="1:4" x14ac:dyDescent="0.2">
      <c r="A2457" s="973" t="s">
        <v>5707</v>
      </c>
      <c r="B2457" s="1174" t="s">
        <v>961</v>
      </c>
      <c r="C2457" s="1176"/>
      <c r="D2457" s="973"/>
    </row>
    <row r="2458" spans="1:4" x14ac:dyDescent="0.2">
      <c r="A2458" s="973" t="s">
        <v>5708</v>
      </c>
      <c r="B2458" s="1174" t="s">
        <v>961</v>
      </c>
      <c r="C2458" s="1176"/>
      <c r="D2458" s="973"/>
    </row>
    <row r="2459" spans="1:4" x14ac:dyDescent="0.2">
      <c r="A2459" s="973" t="s">
        <v>5709</v>
      </c>
      <c r="B2459" s="1174" t="s">
        <v>5710</v>
      </c>
      <c r="C2459" s="1176">
        <v>43.51</v>
      </c>
      <c r="D2459" s="973">
        <v>30458.11</v>
      </c>
    </row>
    <row r="2460" spans="1:4" x14ac:dyDescent="0.2">
      <c r="A2460" s="973" t="s">
        <v>5711</v>
      </c>
      <c r="B2460" s="1174" t="s">
        <v>4765</v>
      </c>
      <c r="C2460" s="1176">
        <v>234.35</v>
      </c>
      <c r="D2460" s="973">
        <v>20388.169999999998</v>
      </c>
    </row>
    <row r="2461" spans="1:4" x14ac:dyDescent="0.2">
      <c r="A2461" s="973" t="s">
        <v>5712</v>
      </c>
      <c r="B2461" s="1174" t="s">
        <v>961</v>
      </c>
      <c r="C2461" s="1176"/>
      <c r="D2461" s="973"/>
    </row>
    <row r="2462" spans="1:4" x14ac:dyDescent="0.2">
      <c r="A2462" s="973" t="s">
        <v>1416</v>
      </c>
      <c r="B2462" s="1174" t="s">
        <v>3915</v>
      </c>
      <c r="C2462" s="1176">
        <v>64.33</v>
      </c>
      <c r="D2462" s="973">
        <v>3860</v>
      </c>
    </row>
    <row r="2463" spans="1:4" x14ac:dyDescent="0.2">
      <c r="A2463" s="973" t="s">
        <v>1418</v>
      </c>
      <c r="B2463" s="1174" t="s">
        <v>961</v>
      </c>
      <c r="C2463" s="1176"/>
      <c r="D2463" s="973"/>
    </row>
    <row r="2464" spans="1:4" x14ac:dyDescent="0.2">
      <c r="A2464" s="973" t="s">
        <v>5713</v>
      </c>
      <c r="B2464" s="1174" t="s">
        <v>3573</v>
      </c>
      <c r="C2464" s="1176">
        <v>45.35</v>
      </c>
      <c r="D2464" s="973">
        <v>181.38</v>
      </c>
    </row>
    <row r="2465" spans="1:4" x14ac:dyDescent="0.2">
      <c r="A2465" s="973" t="s">
        <v>5714</v>
      </c>
      <c r="B2465" s="1174" t="s">
        <v>961</v>
      </c>
      <c r="C2465" s="1176"/>
      <c r="D2465" s="973"/>
    </row>
    <row r="2466" spans="1:4" x14ac:dyDescent="0.2">
      <c r="A2466" s="973" t="s">
        <v>5715</v>
      </c>
      <c r="B2466" s="1174" t="s">
        <v>961</v>
      </c>
      <c r="C2466" s="1176"/>
      <c r="D2466" s="973"/>
    </row>
    <row r="2467" spans="1:4" x14ac:dyDescent="0.2">
      <c r="A2467" s="973" t="s">
        <v>1414</v>
      </c>
      <c r="B2467" s="1174" t="s">
        <v>4827</v>
      </c>
      <c r="C2467" s="1176">
        <v>103.28</v>
      </c>
      <c r="D2467" s="973">
        <v>2375.37</v>
      </c>
    </row>
    <row r="2468" spans="1:4" x14ac:dyDescent="0.2">
      <c r="A2468" s="973" t="s">
        <v>1410</v>
      </c>
      <c r="B2468" s="1174" t="s">
        <v>1294</v>
      </c>
      <c r="C2468" s="1176">
        <v>51.1</v>
      </c>
      <c r="D2468" s="973">
        <v>5110.24</v>
      </c>
    </row>
    <row r="2469" spans="1:4" x14ac:dyDescent="0.2">
      <c r="A2469" s="973" t="s">
        <v>1412</v>
      </c>
      <c r="B2469" s="1174" t="s">
        <v>5716</v>
      </c>
      <c r="C2469" s="1176">
        <v>43.31</v>
      </c>
      <c r="D2469" s="973">
        <v>4807.0600000000004</v>
      </c>
    </row>
    <row r="2470" spans="1:4" x14ac:dyDescent="0.2">
      <c r="A2470" s="973" t="s">
        <v>1422</v>
      </c>
      <c r="B2470" s="1174" t="s">
        <v>5586</v>
      </c>
      <c r="C2470" s="1176">
        <v>94.63</v>
      </c>
      <c r="D2470" s="973">
        <v>9936.51</v>
      </c>
    </row>
    <row r="2471" spans="1:4" x14ac:dyDescent="0.2">
      <c r="A2471" s="973" t="s">
        <v>1420</v>
      </c>
      <c r="B2471" s="1174" t="s">
        <v>4055</v>
      </c>
      <c r="C2471" s="1176">
        <v>129.03</v>
      </c>
      <c r="D2471" s="973">
        <v>2580.5700000000002</v>
      </c>
    </row>
    <row r="2472" spans="1:4" x14ac:dyDescent="0.2">
      <c r="A2472" s="973" t="s">
        <v>1454</v>
      </c>
      <c r="B2472" s="1174" t="s">
        <v>5105</v>
      </c>
      <c r="C2472" s="1176">
        <v>133.72999999999999</v>
      </c>
      <c r="D2472" s="973">
        <v>10029.82</v>
      </c>
    </row>
    <row r="2473" spans="1:4" x14ac:dyDescent="0.2">
      <c r="A2473" s="973" t="s">
        <v>1458</v>
      </c>
      <c r="B2473" s="1174" t="s">
        <v>3592</v>
      </c>
      <c r="C2473" s="1176">
        <v>82.16</v>
      </c>
      <c r="D2473" s="973">
        <v>410.78</v>
      </c>
    </row>
    <row r="2474" spans="1:4" x14ac:dyDescent="0.2">
      <c r="A2474" s="973" t="s">
        <v>1446</v>
      </c>
      <c r="B2474" s="1174" t="s">
        <v>961</v>
      </c>
      <c r="C2474" s="1176"/>
      <c r="D2474" s="973"/>
    </row>
    <row r="2475" spans="1:4" x14ac:dyDescent="0.2">
      <c r="A2475" s="973" t="s">
        <v>5717</v>
      </c>
      <c r="B2475" s="1174" t="s">
        <v>961</v>
      </c>
      <c r="C2475" s="1176"/>
      <c r="D2475" s="973"/>
    </row>
    <row r="2476" spans="1:4" x14ac:dyDescent="0.2">
      <c r="A2476" s="973" t="s">
        <v>5718</v>
      </c>
      <c r="B2476" s="1174" t="s">
        <v>961</v>
      </c>
      <c r="C2476" s="1176"/>
      <c r="D2476" s="973"/>
    </row>
    <row r="2477" spans="1:4" x14ac:dyDescent="0.2">
      <c r="A2477" s="973" t="s">
        <v>5719</v>
      </c>
      <c r="B2477" s="1174" t="s">
        <v>961</v>
      </c>
      <c r="C2477" s="1176"/>
      <c r="D2477" s="973"/>
    </row>
    <row r="2478" spans="1:4" x14ac:dyDescent="0.2">
      <c r="A2478" s="973" t="s">
        <v>5720</v>
      </c>
      <c r="B2478" s="1174" t="s">
        <v>3567</v>
      </c>
      <c r="C2478" s="1176">
        <v>141.33000000000001</v>
      </c>
      <c r="D2478" s="973">
        <v>282.66000000000003</v>
      </c>
    </row>
    <row r="2479" spans="1:4" x14ac:dyDescent="0.2">
      <c r="A2479" s="973" t="s">
        <v>5721</v>
      </c>
      <c r="B2479" s="1174" t="s">
        <v>961</v>
      </c>
      <c r="C2479" s="1176"/>
      <c r="D2479" s="973"/>
    </row>
    <row r="2480" spans="1:4" x14ac:dyDescent="0.2">
      <c r="A2480" s="973" t="s">
        <v>5722</v>
      </c>
      <c r="B2480" s="1174" t="s">
        <v>961</v>
      </c>
      <c r="C2480" s="1176"/>
      <c r="D2480" s="973"/>
    </row>
    <row r="2481" spans="1:4" x14ac:dyDescent="0.2">
      <c r="A2481" s="973" t="s">
        <v>5723</v>
      </c>
      <c r="B2481" s="1174" t="s">
        <v>961</v>
      </c>
      <c r="C2481" s="1176"/>
      <c r="D2481" s="973"/>
    </row>
    <row r="2482" spans="1:4" x14ac:dyDescent="0.2">
      <c r="A2482" s="973" t="s">
        <v>5724</v>
      </c>
      <c r="B2482" s="1174" t="s">
        <v>961</v>
      </c>
      <c r="C2482" s="1176"/>
      <c r="D2482" s="973"/>
    </row>
    <row r="2483" spans="1:4" x14ac:dyDescent="0.2">
      <c r="A2483" s="973" t="s">
        <v>5725</v>
      </c>
      <c r="B2483" s="1174" t="s">
        <v>3592</v>
      </c>
      <c r="C2483" s="1176">
        <v>178.61</v>
      </c>
      <c r="D2483" s="973">
        <v>893.07</v>
      </c>
    </row>
    <row r="2484" spans="1:4" x14ac:dyDescent="0.2">
      <c r="A2484" s="973" t="s">
        <v>5726</v>
      </c>
      <c r="B2484" s="1174" t="s">
        <v>3592</v>
      </c>
      <c r="C2484" s="1176">
        <v>165.52</v>
      </c>
      <c r="D2484" s="973">
        <v>827.59</v>
      </c>
    </row>
    <row r="2485" spans="1:4" x14ac:dyDescent="0.2">
      <c r="A2485" s="973" t="s">
        <v>5727</v>
      </c>
      <c r="B2485" s="1174" t="s">
        <v>961</v>
      </c>
      <c r="C2485" s="1176"/>
      <c r="D2485" s="973"/>
    </row>
    <row r="2486" spans="1:4" x14ac:dyDescent="0.2">
      <c r="A2486" s="973" t="s">
        <v>5728</v>
      </c>
      <c r="B2486" s="1174" t="s">
        <v>961</v>
      </c>
      <c r="C2486" s="1176"/>
      <c r="D2486" s="973"/>
    </row>
    <row r="2487" spans="1:4" x14ac:dyDescent="0.2">
      <c r="A2487" s="973" t="s">
        <v>5729</v>
      </c>
      <c r="B2487" s="1174" t="s">
        <v>961</v>
      </c>
      <c r="C2487" s="1176"/>
      <c r="D2487" s="973"/>
    </row>
    <row r="2488" spans="1:4" x14ac:dyDescent="0.2">
      <c r="A2488" s="973" t="s">
        <v>5730</v>
      </c>
      <c r="B2488" s="1174" t="s">
        <v>961</v>
      </c>
      <c r="C2488" s="1176"/>
      <c r="D2488" s="973"/>
    </row>
    <row r="2489" spans="1:4" x14ac:dyDescent="0.2">
      <c r="A2489" s="973" t="s">
        <v>5731</v>
      </c>
      <c r="B2489" s="1174" t="s">
        <v>961</v>
      </c>
      <c r="C2489" s="1176"/>
      <c r="D2489" s="973"/>
    </row>
    <row r="2490" spans="1:4" x14ac:dyDescent="0.2">
      <c r="A2490" s="973" t="s">
        <v>5732</v>
      </c>
      <c r="B2490" s="1174" t="s">
        <v>961</v>
      </c>
      <c r="C2490" s="1176"/>
      <c r="D2490" s="973"/>
    </row>
    <row r="2491" spans="1:4" x14ac:dyDescent="0.2">
      <c r="A2491" s="973" t="s">
        <v>1435</v>
      </c>
      <c r="B2491" s="1174" t="s">
        <v>5080</v>
      </c>
      <c r="C2491" s="1176">
        <v>43.52</v>
      </c>
      <c r="D2491" s="973">
        <v>3916.8</v>
      </c>
    </row>
    <row r="2492" spans="1:4" x14ac:dyDescent="0.2">
      <c r="A2492" s="973" t="s">
        <v>5733</v>
      </c>
      <c r="B2492" s="1174" t="s">
        <v>3919</v>
      </c>
      <c r="C2492" s="1176">
        <v>38.9</v>
      </c>
      <c r="D2492" s="973">
        <v>7780</v>
      </c>
    </row>
    <row r="2493" spans="1:4" x14ac:dyDescent="0.2">
      <c r="A2493" s="973" t="s">
        <v>5734</v>
      </c>
      <c r="B2493" s="1174" t="s">
        <v>1294</v>
      </c>
      <c r="C2493" s="1176">
        <v>38.32</v>
      </c>
      <c r="D2493" s="973">
        <v>3832</v>
      </c>
    </row>
    <row r="2494" spans="1:4" x14ac:dyDescent="0.2">
      <c r="A2494" s="973" t="s">
        <v>5735</v>
      </c>
      <c r="B2494" s="1174" t="s">
        <v>1305</v>
      </c>
      <c r="C2494" s="1176">
        <v>37.549999999999997</v>
      </c>
      <c r="D2494" s="973">
        <v>37550</v>
      </c>
    </row>
    <row r="2495" spans="1:4" x14ac:dyDescent="0.2">
      <c r="A2495" s="973" t="s">
        <v>5736</v>
      </c>
      <c r="B2495" s="1174" t="s">
        <v>961</v>
      </c>
      <c r="C2495" s="1176"/>
      <c r="D2495" s="973"/>
    </row>
    <row r="2496" spans="1:4" x14ac:dyDescent="0.2">
      <c r="A2496" s="973" t="s">
        <v>5737</v>
      </c>
      <c r="B2496" s="1174" t="s">
        <v>1294</v>
      </c>
      <c r="C2496" s="1176">
        <v>42.03</v>
      </c>
      <c r="D2496" s="973">
        <v>4203</v>
      </c>
    </row>
    <row r="2497" spans="1:4" x14ac:dyDescent="0.2">
      <c r="A2497" s="973" t="s">
        <v>1461</v>
      </c>
      <c r="B2497" s="1174" t="s">
        <v>1294</v>
      </c>
      <c r="C2497" s="1176">
        <v>58.02</v>
      </c>
      <c r="D2497" s="973">
        <v>5802</v>
      </c>
    </row>
    <row r="2498" spans="1:4" x14ac:dyDescent="0.2">
      <c r="A2498" s="973" t="s">
        <v>5738</v>
      </c>
      <c r="B2498" s="1174" t="s">
        <v>3567</v>
      </c>
      <c r="C2498" s="1176">
        <v>192.83</v>
      </c>
      <c r="D2498" s="973">
        <v>385.65</v>
      </c>
    </row>
    <row r="2499" spans="1:4" x14ac:dyDescent="0.2">
      <c r="A2499" s="973" t="s">
        <v>5739</v>
      </c>
      <c r="B2499" s="1174" t="s">
        <v>961</v>
      </c>
      <c r="C2499" s="1176"/>
      <c r="D2499" s="973"/>
    </row>
    <row r="2500" spans="1:4" x14ac:dyDescent="0.2">
      <c r="A2500" s="973" t="s">
        <v>1425</v>
      </c>
      <c r="B2500" s="1174" t="s">
        <v>961</v>
      </c>
      <c r="C2500" s="1176"/>
      <c r="D2500" s="973"/>
    </row>
    <row r="2501" spans="1:4" x14ac:dyDescent="0.2">
      <c r="A2501" s="973" t="s">
        <v>1427</v>
      </c>
      <c r="B2501" s="1174" t="s">
        <v>4070</v>
      </c>
      <c r="C2501" s="1176">
        <v>41.89</v>
      </c>
      <c r="D2501" s="973">
        <v>753.94</v>
      </c>
    </row>
    <row r="2502" spans="1:4" x14ac:dyDescent="0.2">
      <c r="A2502" s="973" t="s">
        <v>5740</v>
      </c>
      <c r="B2502" s="1174" t="s">
        <v>961</v>
      </c>
      <c r="C2502" s="1176"/>
      <c r="D2502" s="973"/>
    </row>
    <row r="2503" spans="1:4" x14ac:dyDescent="0.2">
      <c r="A2503" s="973" t="s">
        <v>5741</v>
      </c>
      <c r="B2503" s="1174" t="s">
        <v>961</v>
      </c>
      <c r="C2503" s="1176"/>
      <c r="D2503" s="973"/>
    </row>
    <row r="2504" spans="1:4" x14ac:dyDescent="0.2">
      <c r="A2504" s="973" t="s">
        <v>1433</v>
      </c>
      <c r="B2504" s="1174" t="s">
        <v>961</v>
      </c>
      <c r="C2504" s="1176"/>
      <c r="D2504" s="973"/>
    </row>
    <row r="2505" spans="1:4" x14ac:dyDescent="0.2">
      <c r="A2505" s="973" t="s">
        <v>5742</v>
      </c>
      <c r="B2505" s="1174" t="s">
        <v>961</v>
      </c>
      <c r="C2505" s="1176"/>
      <c r="D2505" s="973"/>
    </row>
    <row r="2506" spans="1:4" x14ac:dyDescent="0.2">
      <c r="A2506" s="973" t="s">
        <v>5743</v>
      </c>
      <c r="B2506" s="1174" t="s">
        <v>961</v>
      </c>
      <c r="C2506" s="1176"/>
      <c r="D2506" s="973"/>
    </row>
    <row r="2507" spans="1:4" x14ac:dyDescent="0.2">
      <c r="A2507" s="973" t="s">
        <v>5744</v>
      </c>
      <c r="B2507" s="1174" t="s">
        <v>4882</v>
      </c>
      <c r="C2507" s="1176">
        <v>165.88</v>
      </c>
      <c r="D2507" s="973">
        <v>15758.6</v>
      </c>
    </row>
    <row r="2508" spans="1:4" x14ac:dyDescent="0.2">
      <c r="A2508" s="973" t="s">
        <v>1469</v>
      </c>
      <c r="B2508" s="1174" t="s">
        <v>961</v>
      </c>
      <c r="C2508" s="1176"/>
      <c r="D2508" s="973"/>
    </row>
    <row r="2509" spans="1:4" x14ac:dyDescent="0.2">
      <c r="A2509" s="973" t="s">
        <v>5745</v>
      </c>
      <c r="B2509" s="1174" t="s">
        <v>961</v>
      </c>
      <c r="C2509" s="1176"/>
      <c r="D2509" s="973"/>
    </row>
    <row r="2510" spans="1:4" x14ac:dyDescent="0.2">
      <c r="A2510" s="973" t="s">
        <v>5746</v>
      </c>
      <c r="B2510" s="1174" t="s">
        <v>961</v>
      </c>
      <c r="C2510" s="1176"/>
      <c r="D2510" s="973"/>
    </row>
    <row r="2511" spans="1:4" x14ac:dyDescent="0.2">
      <c r="A2511" s="973" t="s">
        <v>5747</v>
      </c>
      <c r="B2511" s="1174" t="s">
        <v>961</v>
      </c>
      <c r="C2511" s="1176"/>
      <c r="D2511" s="973"/>
    </row>
    <row r="2512" spans="1:4" x14ac:dyDescent="0.2">
      <c r="A2512" s="973" t="s">
        <v>1471</v>
      </c>
      <c r="B2512" s="1174" t="s">
        <v>3595</v>
      </c>
      <c r="C2512" s="1176">
        <v>88.56</v>
      </c>
      <c r="D2512" s="973">
        <v>3099.72</v>
      </c>
    </row>
    <row r="2513" spans="1:4" x14ac:dyDescent="0.2">
      <c r="A2513" s="973" t="s">
        <v>5748</v>
      </c>
      <c r="B2513" s="1174" t="s">
        <v>5749</v>
      </c>
      <c r="C2513" s="1176">
        <v>201.83</v>
      </c>
      <c r="D2513" s="973">
        <v>13320.75</v>
      </c>
    </row>
    <row r="2514" spans="1:4" x14ac:dyDescent="0.2">
      <c r="A2514" s="973" t="s">
        <v>5750</v>
      </c>
      <c r="B2514" s="1174" t="s">
        <v>5751</v>
      </c>
      <c r="C2514" s="1176">
        <v>211.46</v>
      </c>
      <c r="D2514" s="973">
        <v>23049.26</v>
      </c>
    </row>
    <row r="2515" spans="1:4" x14ac:dyDescent="0.2">
      <c r="A2515" s="973" t="s">
        <v>5752</v>
      </c>
      <c r="B2515" s="1174" t="s">
        <v>961</v>
      </c>
      <c r="C2515" s="1176"/>
      <c r="D2515" s="973"/>
    </row>
    <row r="2516" spans="1:4" x14ac:dyDescent="0.2">
      <c r="A2516" s="973" t="s">
        <v>5753</v>
      </c>
      <c r="B2516" s="1174" t="s">
        <v>961</v>
      </c>
      <c r="C2516" s="1176"/>
      <c r="D2516" s="973"/>
    </row>
    <row r="2517" spans="1:4" x14ac:dyDescent="0.2">
      <c r="A2517" s="973" t="s">
        <v>1406</v>
      </c>
      <c r="B2517" s="1174" t="s">
        <v>3803</v>
      </c>
      <c r="C2517" s="1176">
        <v>43.05</v>
      </c>
      <c r="D2517" s="973">
        <v>258.27999999999997</v>
      </c>
    </row>
    <row r="2518" spans="1:4" x14ac:dyDescent="0.2">
      <c r="A2518" s="973" t="s">
        <v>5754</v>
      </c>
      <c r="B2518" s="1174" t="s">
        <v>5110</v>
      </c>
      <c r="C2518" s="1176">
        <v>38.32</v>
      </c>
      <c r="D2518" s="973">
        <v>9963.2000000000007</v>
      </c>
    </row>
    <row r="2519" spans="1:4" x14ac:dyDescent="0.2">
      <c r="A2519" s="973" t="s">
        <v>1408</v>
      </c>
      <c r="B2519" s="1174" t="s">
        <v>5755</v>
      </c>
      <c r="C2519" s="1176">
        <v>48.43</v>
      </c>
      <c r="D2519" s="973">
        <v>48861.97</v>
      </c>
    </row>
    <row r="2520" spans="1:4" x14ac:dyDescent="0.2">
      <c r="A2520" s="973" t="s">
        <v>5756</v>
      </c>
      <c r="B2520" s="1174" t="s">
        <v>1304</v>
      </c>
      <c r="C2520" s="1176">
        <v>38.9</v>
      </c>
      <c r="D2520" s="973">
        <v>19450</v>
      </c>
    </row>
    <row r="2521" spans="1:4" x14ac:dyDescent="0.2">
      <c r="A2521" s="973" t="s">
        <v>5757</v>
      </c>
      <c r="B2521" s="1174" t="s">
        <v>961</v>
      </c>
      <c r="C2521" s="1176"/>
      <c r="D2521" s="973"/>
    </row>
    <row r="2522" spans="1:4" x14ac:dyDescent="0.2">
      <c r="A2522" s="973" t="s">
        <v>5758</v>
      </c>
      <c r="B2522" s="1174" t="s">
        <v>5634</v>
      </c>
      <c r="C2522" s="1176">
        <v>220.08</v>
      </c>
      <c r="D2522" s="973">
        <v>23548.560000000001</v>
      </c>
    </row>
    <row r="2523" spans="1:4" x14ac:dyDescent="0.2">
      <c r="A2523" s="973" t="s">
        <v>5759</v>
      </c>
      <c r="B2523" s="1174" t="s">
        <v>961</v>
      </c>
      <c r="C2523" s="1176"/>
      <c r="D2523" s="973"/>
    </row>
    <row r="2524" spans="1:4" x14ac:dyDescent="0.2">
      <c r="A2524" s="973" t="s">
        <v>5760</v>
      </c>
      <c r="B2524" s="1174" t="s">
        <v>961</v>
      </c>
      <c r="C2524" s="1176"/>
      <c r="D2524" s="973"/>
    </row>
    <row r="2525" spans="1:4" x14ac:dyDescent="0.2">
      <c r="A2525" s="973" t="s">
        <v>5761</v>
      </c>
      <c r="B2525" s="1174" t="s">
        <v>961</v>
      </c>
      <c r="C2525" s="1176"/>
      <c r="D2525" s="973"/>
    </row>
    <row r="2526" spans="1:4" x14ac:dyDescent="0.2">
      <c r="A2526" s="973" t="s">
        <v>5762</v>
      </c>
      <c r="B2526" s="1174" t="s">
        <v>961</v>
      </c>
      <c r="C2526" s="1176"/>
      <c r="D2526" s="973"/>
    </row>
    <row r="2527" spans="1:4" x14ac:dyDescent="0.2">
      <c r="A2527" s="973" t="s">
        <v>5763</v>
      </c>
      <c r="B2527" s="1174" t="s">
        <v>961</v>
      </c>
      <c r="C2527" s="1176"/>
      <c r="D2527" s="973"/>
    </row>
    <row r="2528" spans="1:4" x14ac:dyDescent="0.2">
      <c r="A2528" s="973" t="s">
        <v>5764</v>
      </c>
      <c r="B2528" s="1174" t="s">
        <v>961</v>
      </c>
      <c r="C2528" s="1176"/>
      <c r="D2528" s="973"/>
    </row>
    <row r="2529" spans="1:4" x14ac:dyDescent="0.2">
      <c r="A2529" s="973" t="s">
        <v>5765</v>
      </c>
      <c r="B2529" s="1174" t="s">
        <v>3915</v>
      </c>
      <c r="C2529" s="1176">
        <v>44.55</v>
      </c>
      <c r="D2529" s="973">
        <v>2673</v>
      </c>
    </row>
    <row r="2530" spans="1:4" x14ac:dyDescent="0.2">
      <c r="A2530" s="973" t="s">
        <v>1314</v>
      </c>
      <c r="B2530" s="1174" t="s">
        <v>1292</v>
      </c>
      <c r="C2530" s="1176">
        <v>38.11</v>
      </c>
      <c r="D2530" s="973">
        <v>381.1</v>
      </c>
    </row>
    <row r="2531" spans="1:4" x14ac:dyDescent="0.2">
      <c r="A2531" s="973" t="s">
        <v>1429</v>
      </c>
      <c r="B2531" s="1174" t="s">
        <v>5766</v>
      </c>
      <c r="C2531" s="1176">
        <v>42.11</v>
      </c>
      <c r="D2531" s="973">
        <v>72717.649999999994</v>
      </c>
    </row>
    <row r="2532" spans="1:4" x14ac:dyDescent="0.2">
      <c r="A2532" s="973" t="s">
        <v>5767</v>
      </c>
      <c r="B2532" s="1174" t="s">
        <v>961</v>
      </c>
      <c r="C2532" s="1176"/>
      <c r="D2532" s="973"/>
    </row>
    <row r="2533" spans="1:4" x14ac:dyDescent="0.2">
      <c r="A2533" s="973" t="s">
        <v>1431</v>
      </c>
      <c r="B2533" s="1174" t="s">
        <v>5768</v>
      </c>
      <c r="C2533" s="1176">
        <v>39.729999999999997</v>
      </c>
      <c r="D2533" s="973">
        <v>46479.72</v>
      </c>
    </row>
    <row r="2534" spans="1:4" x14ac:dyDescent="0.2">
      <c r="A2534" s="973" t="s">
        <v>1317</v>
      </c>
      <c r="B2534" s="1174" t="s">
        <v>4577</v>
      </c>
      <c r="C2534" s="1176">
        <v>79.63</v>
      </c>
      <c r="D2534" s="973">
        <v>875.9</v>
      </c>
    </row>
    <row r="2535" spans="1:4" x14ac:dyDescent="0.2">
      <c r="A2535" s="973" t="s">
        <v>1319</v>
      </c>
      <c r="B2535" s="1174" t="s">
        <v>961</v>
      </c>
      <c r="C2535" s="1176"/>
      <c r="D2535" s="973"/>
    </row>
    <row r="2536" spans="1:4" x14ac:dyDescent="0.2">
      <c r="A2536" s="973" t="s">
        <v>5769</v>
      </c>
      <c r="B2536" s="1174" t="s">
        <v>961</v>
      </c>
      <c r="C2536" s="1176"/>
      <c r="D2536" s="973"/>
    </row>
    <row r="2537" spans="1:4" x14ac:dyDescent="0.2">
      <c r="A2537" s="973" t="s">
        <v>5770</v>
      </c>
      <c r="B2537" s="1174" t="s">
        <v>961</v>
      </c>
      <c r="C2537" s="1176"/>
      <c r="D2537" s="973"/>
    </row>
    <row r="2538" spans="1:4" x14ac:dyDescent="0.2">
      <c r="A2538" s="973" t="s">
        <v>5771</v>
      </c>
      <c r="B2538" s="1174" t="s">
        <v>961</v>
      </c>
      <c r="C2538" s="1176"/>
      <c r="D2538" s="973"/>
    </row>
    <row r="2539" spans="1:4" x14ac:dyDescent="0.2">
      <c r="A2539" s="973" t="s">
        <v>5772</v>
      </c>
      <c r="B2539" s="1174" t="s">
        <v>961</v>
      </c>
      <c r="C2539" s="1176"/>
      <c r="D2539" s="973"/>
    </row>
    <row r="2540" spans="1:4" x14ac:dyDescent="0.2">
      <c r="A2540" s="973" t="s">
        <v>5773</v>
      </c>
      <c r="B2540" s="1174" t="s">
        <v>961</v>
      </c>
      <c r="C2540" s="1176"/>
      <c r="D2540" s="973"/>
    </row>
    <row r="2541" spans="1:4" x14ac:dyDescent="0.2">
      <c r="A2541" s="973" t="s">
        <v>1334</v>
      </c>
      <c r="B2541" s="1174" t="s">
        <v>5774</v>
      </c>
      <c r="C2541" s="1176">
        <v>42.73</v>
      </c>
      <c r="D2541" s="973">
        <v>55552.39</v>
      </c>
    </row>
    <row r="2542" spans="1:4" x14ac:dyDescent="0.2">
      <c r="A2542" s="973" t="s">
        <v>5775</v>
      </c>
      <c r="B2542" s="1174" t="s">
        <v>961</v>
      </c>
      <c r="C2542" s="1176"/>
      <c r="D2542" s="973"/>
    </row>
    <row r="2543" spans="1:4" x14ac:dyDescent="0.2">
      <c r="A2543" s="973" t="s">
        <v>1345</v>
      </c>
      <c r="B2543" s="1174" t="s">
        <v>4882</v>
      </c>
      <c r="C2543" s="1176">
        <v>61.72</v>
      </c>
      <c r="D2543" s="973">
        <v>5863.15</v>
      </c>
    </row>
    <row r="2544" spans="1:4" x14ac:dyDescent="0.2">
      <c r="A2544" s="973" t="s">
        <v>5776</v>
      </c>
      <c r="B2544" s="1174" t="s">
        <v>961</v>
      </c>
      <c r="C2544" s="1176"/>
      <c r="D2544" s="973"/>
    </row>
    <row r="2545" spans="1:4" x14ac:dyDescent="0.2">
      <c r="A2545" s="973" t="s">
        <v>1448</v>
      </c>
      <c r="B2545" s="1174" t="s">
        <v>3574</v>
      </c>
      <c r="C2545" s="1176">
        <v>76.52</v>
      </c>
      <c r="D2545" s="973">
        <v>994.72</v>
      </c>
    </row>
    <row r="2546" spans="1:4" x14ac:dyDescent="0.2">
      <c r="A2546" s="973" t="s">
        <v>5777</v>
      </c>
      <c r="B2546" s="1174" t="s">
        <v>1304</v>
      </c>
      <c r="C2546" s="1176">
        <v>41.63</v>
      </c>
      <c r="D2546" s="973">
        <v>20815.23</v>
      </c>
    </row>
    <row r="2547" spans="1:4" x14ac:dyDescent="0.2">
      <c r="A2547" s="973" t="s">
        <v>1450</v>
      </c>
      <c r="B2547" s="1174" t="s">
        <v>5778</v>
      </c>
      <c r="C2547" s="1176">
        <v>81.58</v>
      </c>
      <c r="D2547" s="973">
        <v>124983.06</v>
      </c>
    </row>
    <row r="2548" spans="1:4" x14ac:dyDescent="0.2">
      <c r="A2548" s="973" t="s">
        <v>5779</v>
      </c>
      <c r="B2548" s="1174" t="s">
        <v>961</v>
      </c>
      <c r="C2548" s="1176"/>
      <c r="D2548" s="973"/>
    </row>
    <row r="2549" spans="1:4" x14ac:dyDescent="0.2">
      <c r="A2549" s="973" t="s">
        <v>5780</v>
      </c>
      <c r="B2549" s="1174" t="s">
        <v>961</v>
      </c>
      <c r="C2549" s="1176"/>
      <c r="D2549" s="973"/>
    </row>
    <row r="2550" spans="1:4" x14ac:dyDescent="0.2">
      <c r="A2550" s="973" t="s">
        <v>5781</v>
      </c>
      <c r="B2550" s="1174" t="s">
        <v>961</v>
      </c>
      <c r="C2550" s="1176"/>
      <c r="D2550" s="973"/>
    </row>
    <row r="2551" spans="1:4" x14ac:dyDescent="0.2">
      <c r="A2551" s="973" t="s">
        <v>5782</v>
      </c>
      <c r="B2551" s="1174" t="s">
        <v>961</v>
      </c>
      <c r="C2551" s="1176"/>
      <c r="D2551" s="973"/>
    </row>
    <row r="2552" spans="1:4" x14ac:dyDescent="0.2">
      <c r="A2552" s="973" t="s">
        <v>1354</v>
      </c>
      <c r="B2552" s="1174" t="s">
        <v>5783</v>
      </c>
      <c r="C2552" s="1176">
        <v>45.9</v>
      </c>
      <c r="D2552" s="973">
        <v>87248.3</v>
      </c>
    </row>
    <row r="2553" spans="1:4" x14ac:dyDescent="0.2">
      <c r="A2553" s="973" t="s">
        <v>5784</v>
      </c>
      <c r="B2553" s="1174" t="s">
        <v>5612</v>
      </c>
      <c r="C2553" s="1176">
        <v>38.9</v>
      </c>
      <c r="D2553" s="973">
        <v>23340</v>
      </c>
    </row>
    <row r="2554" spans="1:4" x14ac:dyDescent="0.2">
      <c r="A2554" s="973" t="s">
        <v>1358</v>
      </c>
      <c r="B2554" s="1174" t="s">
        <v>5112</v>
      </c>
      <c r="C2554" s="1176">
        <v>38.07</v>
      </c>
      <c r="D2554" s="973">
        <v>9518.19</v>
      </c>
    </row>
    <row r="2555" spans="1:4" x14ac:dyDescent="0.2">
      <c r="A2555" s="973" t="s">
        <v>1376</v>
      </c>
      <c r="B2555" s="1174" t="s">
        <v>5785</v>
      </c>
      <c r="C2555" s="1176">
        <v>53</v>
      </c>
      <c r="D2555" s="973">
        <v>74947.33</v>
      </c>
    </row>
    <row r="2556" spans="1:4" x14ac:dyDescent="0.2">
      <c r="A2556" s="973" t="s">
        <v>5786</v>
      </c>
      <c r="B2556" s="1174" t="s">
        <v>961</v>
      </c>
      <c r="C2556" s="1176"/>
      <c r="D2556" s="973"/>
    </row>
    <row r="2557" spans="1:4" x14ac:dyDescent="0.2">
      <c r="A2557" s="973" t="s">
        <v>1456</v>
      </c>
      <c r="B2557" s="1174" t="s">
        <v>3621</v>
      </c>
      <c r="C2557" s="1176">
        <v>82.48</v>
      </c>
      <c r="D2557" s="973">
        <v>742.32</v>
      </c>
    </row>
    <row r="2558" spans="1:4" x14ac:dyDescent="0.2">
      <c r="A2558" s="973" t="s">
        <v>5787</v>
      </c>
      <c r="B2558" s="1174" t="s">
        <v>961</v>
      </c>
      <c r="C2558" s="1176"/>
      <c r="D2558" s="973"/>
    </row>
    <row r="2559" spans="1:4" x14ac:dyDescent="0.2">
      <c r="A2559" s="973" t="s">
        <v>5788</v>
      </c>
      <c r="B2559" s="1174" t="s">
        <v>961</v>
      </c>
      <c r="C2559" s="1176"/>
      <c r="D2559" s="973"/>
    </row>
    <row r="2560" spans="1:4" x14ac:dyDescent="0.2">
      <c r="A2560" s="973" t="s">
        <v>5789</v>
      </c>
      <c r="B2560" s="1174" t="s">
        <v>961</v>
      </c>
      <c r="C2560" s="1176"/>
      <c r="D2560" s="973"/>
    </row>
    <row r="2561" spans="1:4" x14ac:dyDescent="0.2">
      <c r="A2561" s="973" t="s">
        <v>5790</v>
      </c>
      <c r="B2561" s="1174" t="s">
        <v>961</v>
      </c>
      <c r="C2561" s="1176"/>
      <c r="D2561" s="973"/>
    </row>
    <row r="2562" spans="1:4" x14ac:dyDescent="0.2">
      <c r="A2562" s="973" t="s">
        <v>5791</v>
      </c>
      <c r="B2562" s="1174" t="s">
        <v>961</v>
      </c>
      <c r="C2562" s="1176"/>
      <c r="D2562" s="973"/>
    </row>
    <row r="2563" spans="1:4" x14ac:dyDescent="0.2">
      <c r="A2563" s="973" t="s">
        <v>5792</v>
      </c>
      <c r="B2563" s="1174" t="s">
        <v>961</v>
      </c>
      <c r="C2563" s="1176"/>
      <c r="D2563" s="973"/>
    </row>
    <row r="2564" spans="1:4" x14ac:dyDescent="0.2">
      <c r="A2564" s="973" t="s">
        <v>1400</v>
      </c>
      <c r="B2564" s="1174" t="s">
        <v>5214</v>
      </c>
      <c r="C2564" s="1176">
        <v>41.91</v>
      </c>
      <c r="D2564" s="973">
        <v>58668.82</v>
      </c>
    </row>
    <row r="2565" spans="1:4" x14ac:dyDescent="0.2">
      <c r="A2565" s="973" t="s">
        <v>5793</v>
      </c>
      <c r="B2565" s="1174" t="s">
        <v>961</v>
      </c>
      <c r="C2565" s="1176"/>
      <c r="D2565" s="973"/>
    </row>
    <row r="2566" spans="1:4" x14ac:dyDescent="0.2">
      <c r="A2566" s="973" t="s">
        <v>5794</v>
      </c>
      <c r="B2566" s="1174" t="s">
        <v>5795</v>
      </c>
      <c r="C2566" s="1176">
        <v>41.78</v>
      </c>
      <c r="D2566" s="973">
        <v>17129.8</v>
      </c>
    </row>
    <row r="2567" spans="1:4" x14ac:dyDescent="0.2">
      <c r="A2567" s="973" t="s">
        <v>5796</v>
      </c>
      <c r="B2567" s="1174" t="s">
        <v>961</v>
      </c>
      <c r="C2567" s="1176"/>
      <c r="D2567" s="973"/>
    </row>
    <row r="2568" spans="1:4" x14ac:dyDescent="0.2">
      <c r="A2568" s="973" t="s">
        <v>5797</v>
      </c>
      <c r="B2568" s="1174" t="s">
        <v>961</v>
      </c>
      <c r="C2568" s="1176"/>
      <c r="D2568" s="973"/>
    </row>
    <row r="2569" spans="1:4" x14ac:dyDescent="0.2">
      <c r="A2569" s="973" t="s">
        <v>5798</v>
      </c>
      <c r="B2569" s="1174" t="s">
        <v>961</v>
      </c>
      <c r="C2569" s="1176"/>
      <c r="D2569" s="973"/>
    </row>
    <row r="2570" spans="1:4" x14ac:dyDescent="0.2">
      <c r="A2570" s="973" t="s">
        <v>5799</v>
      </c>
      <c r="B2570" s="1174" t="s">
        <v>961</v>
      </c>
      <c r="C2570" s="1176"/>
      <c r="D2570" s="973"/>
    </row>
    <row r="2571" spans="1:4" x14ac:dyDescent="0.2">
      <c r="A2571" s="973" t="s">
        <v>5800</v>
      </c>
      <c r="B2571" s="1174" t="s">
        <v>961</v>
      </c>
      <c r="C2571" s="1176"/>
      <c r="D2571" s="973"/>
    </row>
    <row r="2572" spans="1:4" x14ac:dyDescent="0.2">
      <c r="A2572" s="973" t="s">
        <v>5801</v>
      </c>
      <c r="B2572" s="1174" t="s">
        <v>961</v>
      </c>
      <c r="C2572" s="1176"/>
      <c r="D2572" s="973"/>
    </row>
    <row r="2573" spans="1:4" x14ac:dyDescent="0.2">
      <c r="A2573" s="973" t="s">
        <v>5802</v>
      </c>
      <c r="B2573" s="1174" t="s">
        <v>961</v>
      </c>
      <c r="C2573" s="1176"/>
      <c r="D2573" s="973"/>
    </row>
    <row r="2574" spans="1:4" x14ac:dyDescent="0.2">
      <c r="A2574" s="973" t="s">
        <v>5803</v>
      </c>
      <c r="B2574" s="1174" t="s">
        <v>4055</v>
      </c>
      <c r="C2574" s="1176">
        <v>74.25</v>
      </c>
      <c r="D2574" s="973">
        <v>1485</v>
      </c>
    </row>
    <row r="2575" spans="1:4" x14ac:dyDescent="0.2">
      <c r="A2575" s="973" t="s">
        <v>5804</v>
      </c>
      <c r="B2575" s="1174" t="s">
        <v>961</v>
      </c>
      <c r="C2575" s="1176"/>
      <c r="D2575" s="973"/>
    </row>
    <row r="2576" spans="1:4" x14ac:dyDescent="0.2">
      <c r="A2576" s="973" t="s">
        <v>5805</v>
      </c>
      <c r="B2576" s="1174" t="s">
        <v>961</v>
      </c>
      <c r="C2576" s="1176"/>
      <c r="D2576" s="973"/>
    </row>
    <row r="2577" spans="1:4" x14ac:dyDescent="0.2">
      <c r="A2577" s="973" t="s">
        <v>5806</v>
      </c>
      <c r="B2577" s="1174" t="s">
        <v>961</v>
      </c>
      <c r="C2577" s="1176"/>
      <c r="D2577" s="973"/>
    </row>
    <row r="2578" spans="1:4" x14ac:dyDescent="0.2">
      <c r="A2578" s="973" t="s">
        <v>1463</v>
      </c>
      <c r="B2578" s="1174" t="s">
        <v>3952</v>
      </c>
      <c r="C2578" s="1176">
        <v>62.56</v>
      </c>
      <c r="D2578" s="973">
        <v>1814.29</v>
      </c>
    </row>
    <row r="2579" spans="1:4" x14ac:dyDescent="0.2">
      <c r="A2579" s="973" t="s">
        <v>5807</v>
      </c>
      <c r="B2579" s="1174" t="s">
        <v>4055</v>
      </c>
      <c r="C2579" s="1176">
        <v>81.239999999999995</v>
      </c>
      <c r="D2579" s="973">
        <v>1624.7</v>
      </c>
    </row>
    <row r="2580" spans="1:4" x14ac:dyDescent="0.2">
      <c r="A2580" s="973" t="s">
        <v>5808</v>
      </c>
      <c r="B2580" s="1174" t="s">
        <v>1294</v>
      </c>
      <c r="C2580" s="1176">
        <v>79.56</v>
      </c>
      <c r="D2580" s="973">
        <v>7956</v>
      </c>
    </row>
    <row r="2581" spans="1:4" x14ac:dyDescent="0.2">
      <c r="A2581" s="973" t="s">
        <v>1402</v>
      </c>
      <c r="B2581" s="1175" t="s">
        <v>4834</v>
      </c>
      <c r="C2581" s="1176">
        <v>68.84</v>
      </c>
      <c r="D2581" s="973">
        <v>-1101.5</v>
      </c>
    </row>
    <row r="2582" spans="1:4" x14ac:dyDescent="0.2">
      <c r="A2582" s="973" t="s">
        <v>5809</v>
      </c>
      <c r="B2582" s="1174" t="s">
        <v>3567</v>
      </c>
      <c r="C2582" s="1176">
        <v>86.39</v>
      </c>
      <c r="D2582" s="973">
        <v>172.78</v>
      </c>
    </row>
    <row r="2583" spans="1:4" x14ac:dyDescent="0.2">
      <c r="A2583" s="973" t="s">
        <v>5810</v>
      </c>
      <c r="B2583" s="1174" t="s">
        <v>961</v>
      </c>
      <c r="C2583" s="1176"/>
      <c r="D2583" s="973"/>
    </row>
    <row r="2584" spans="1:4" x14ac:dyDescent="0.2">
      <c r="A2584" s="973" t="s">
        <v>5811</v>
      </c>
      <c r="B2584" s="1174" t="s">
        <v>3687</v>
      </c>
      <c r="C2584" s="1176">
        <v>2565</v>
      </c>
      <c r="D2584" s="973">
        <v>17955</v>
      </c>
    </row>
    <row r="2585" spans="1:4" x14ac:dyDescent="0.2">
      <c r="A2585" s="973" t="s">
        <v>5812</v>
      </c>
      <c r="B2585" s="1174" t="s">
        <v>3567</v>
      </c>
      <c r="C2585" s="1176">
        <v>87.5</v>
      </c>
      <c r="D2585" s="973">
        <v>175</v>
      </c>
    </row>
    <row r="2586" spans="1:4" x14ac:dyDescent="0.2">
      <c r="A2586" s="973" t="s">
        <v>5813</v>
      </c>
      <c r="B2586" s="1174" t="s">
        <v>3604</v>
      </c>
      <c r="C2586" s="1176">
        <v>3.48</v>
      </c>
      <c r="D2586" s="973">
        <v>55.63</v>
      </c>
    </row>
    <row r="2587" spans="1:4" x14ac:dyDescent="0.2">
      <c r="A2587" s="973" t="s">
        <v>5814</v>
      </c>
      <c r="B2587" s="1174" t="s">
        <v>5815</v>
      </c>
      <c r="C2587" s="1176">
        <v>2.74</v>
      </c>
      <c r="D2587" s="973">
        <v>3358.93</v>
      </c>
    </row>
    <row r="2588" spans="1:4" x14ac:dyDescent="0.2">
      <c r="A2588" s="973" t="s">
        <v>169</v>
      </c>
      <c r="B2588" s="1174" t="s">
        <v>5816</v>
      </c>
      <c r="C2588" s="1176">
        <v>6.37</v>
      </c>
      <c r="D2588" s="973">
        <v>293.02</v>
      </c>
    </row>
    <row r="2589" spans="1:4" x14ac:dyDescent="0.2">
      <c r="A2589" s="973" t="s">
        <v>5817</v>
      </c>
      <c r="B2589" s="1174" t="s">
        <v>5818</v>
      </c>
      <c r="C2589" s="1176">
        <v>4.47</v>
      </c>
      <c r="D2589" s="973">
        <v>3101.01</v>
      </c>
    </row>
    <row r="2590" spans="1:4" x14ac:dyDescent="0.2">
      <c r="A2590" s="973" t="s">
        <v>5819</v>
      </c>
      <c r="B2590" s="1174" t="s">
        <v>5820</v>
      </c>
      <c r="C2590" s="1176">
        <v>3.05</v>
      </c>
      <c r="D2590" s="973">
        <v>7054.41</v>
      </c>
    </row>
    <row r="2591" spans="1:4" x14ac:dyDescent="0.2">
      <c r="A2591" s="973" t="s">
        <v>5821</v>
      </c>
      <c r="B2591" s="1174" t="s">
        <v>5822</v>
      </c>
      <c r="C2591" s="1176">
        <v>3.16</v>
      </c>
      <c r="D2591" s="973">
        <v>919.56</v>
      </c>
    </row>
    <row r="2592" spans="1:4" x14ac:dyDescent="0.2">
      <c r="A2592" s="973" t="s">
        <v>5823</v>
      </c>
      <c r="B2592" s="1174" t="s">
        <v>961</v>
      </c>
      <c r="C2592" s="1176"/>
      <c r="D2592" s="973"/>
    </row>
    <row r="2593" spans="1:4" x14ac:dyDescent="0.2">
      <c r="A2593" s="973" t="s">
        <v>5824</v>
      </c>
      <c r="B2593" s="1174" t="s">
        <v>3687</v>
      </c>
      <c r="C2593" s="1176">
        <v>55.44</v>
      </c>
      <c r="D2593" s="973">
        <v>388.08</v>
      </c>
    </row>
    <row r="2594" spans="1:4" x14ac:dyDescent="0.2">
      <c r="A2594" s="973" t="s">
        <v>5825</v>
      </c>
      <c r="B2594" s="1174" t="s">
        <v>961</v>
      </c>
      <c r="C2594" s="1176"/>
      <c r="D2594" s="973"/>
    </row>
    <row r="2595" spans="1:4" x14ac:dyDescent="0.2">
      <c r="A2595" s="973" t="s">
        <v>5826</v>
      </c>
      <c r="B2595" s="1174" t="s">
        <v>961</v>
      </c>
      <c r="C2595" s="1176"/>
      <c r="D2595" s="973"/>
    </row>
    <row r="2596" spans="1:4" x14ac:dyDescent="0.2">
      <c r="A2596" s="973" t="s">
        <v>5827</v>
      </c>
      <c r="B2596" s="1174" t="s">
        <v>961</v>
      </c>
      <c r="C2596" s="1176"/>
      <c r="D2596" s="973"/>
    </row>
    <row r="2597" spans="1:4" x14ac:dyDescent="0.2">
      <c r="A2597" s="973" t="s">
        <v>5828</v>
      </c>
      <c r="B2597" s="1174" t="s">
        <v>1293</v>
      </c>
      <c r="C2597" s="1176">
        <v>11.47</v>
      </c>
      <c r="D2597" s="973">
        <v>573.5</v>
      </c>
    </row>
    <row r="2598" spans="1:4" x14ac:dyDescent="0.2">
      <c r="A2598" s="973" t="s">
        <v>5829</v>
      </c>
      <c r="B2598" s="1174" t="s">
        <v>3563</v>
      </c>
      <c r="C2598" s="1176">
        <v>24.05</v>
      </c>
      <c r="D2598" s="973">
        <v>24.05</v>
      </c>
    </row>
    <row r="2599" spans="1:4" x14ac:dyDescent="0.2">
      <c r="A2599" s="973" t="s">
        <v>5830</v>
      </c>
      <c r="B2599" s="1174" t="s">
        <v>961</v>
      </c>
      <c r="C2599" s="1176"/>
      <c r="D2599" s="973"/>
    </row>
    <row r="2600" spans="1:4" x14ac:dyDescent="0.2">
      <c r="A2600" s="973" t="s">
        <v>1623</v>
      </c>
      <c r="B2600" s="1174" t="s">
        <v>5831</v>
      </c>
      <c r="C2600" s="1176">
        <v>23.49</v>
      </c>
      <c r="D2600" s="973">
        <v>6882.77</v>
      </c>
    </row>
    <row r="2601" spans="1:4" x14ac:dyDescent="0.2">
      <c r="A2601" s="973" t="s">
        <v>5832</v>
      </c>
      <c r="B2601" s="1174" t="s">
        <v>961</v>
      </c>
      <c r="C2601" s="1176"/>
      <c r="D2601" s="973"/>
    </row>
    <row r="2602" spans="1:4" x14ac:dyDescent="0.2">
      <c r="A2602" s="973" t="s">
        <v>5833</v>
      </c>
      <c r="B2602" s="1174" t="s">
        <v>961</v>
      </c>
      <c r="C2602" s="1176"/>
      <c r="D2602" s="973"/>
    </row>
    <row r="2603" spans="1:4" x14ac:dyDescent="0.2">
      <c r="A2603" s="973" t="s">
        <v>5834</v>
      </c>
      <c r="B2603" s="1174" t="s">
        <v>3567</v>
      </c>
      <c r="C2603" s="1176">
        <v>10.96</v>
      </c>
      <c r="D2603" s="973">
        <v>21.92</v>
      </c>
    </row>
    <row r="2604" spans="1:4" x14ac:dyDescent="0.2">
      <c r="A2604" s="973" t="s">
        <v>5835</v>
      </c>
      <c r="B2604" s="1174" t="s">
        <v>3687</v>
      </c>
      <c r="C2604" s="1176">
        <v>100</v>
      </c>
      <c r="D2604" s="973">
        <v>700</v>
      </c>
    </row>
    <row r="2605" spans="1:4" x14ac:dyDescent="0.2">
      <c r="A2605" s="973" t="s">
        <v>5836</v>
      </c>
      <c r="B2605" s="1174" t="s">
        <v>3592</v>
      </c>
      <c r="C2605" s="1176">
        <v>107.35</v>
      </c>
      <c r="D2605" s="973">
        <v>536.73</v>
      </c>
    </row>
    <row r="2606" spans="1:4" x14ac:dyDescent="0.2">
      <c r="A2606" s="973" t="s">
        <v>3313</v>
      </c>
      <c r="B2606" s="1174" t="s">
        <v>5837</v>
      </c>
      <c r="C2606" s="1176">
        <v>80.86</v>
      </c>
      <c r="D2606" s="973">
        <v>5255.92</v>
      </c>
    </row>
    <row r="2607" spans="1:4" x14ac:dyDescent="0.2">
      <c r="A2607" s="973" t="s">
        <v>3315</v>
      </c>
      <c r="B2607" s="1174" t="s">
        <v>4577</v>
      </c>
      <c r="C2607" s="1176">
        <v>63.69</v>
      </c>
      <c r="D2607" s="973">
        <v>700.6</v>
      </c>
    </row>
    <row r="2608" spans="1:4" x14ac:dyDescent="0.2">
      <c r="A2608" s="973" t="s">
        <v>3305</v>
      </c>
      <c r="B2608" s="1175" t="s">
        <v>3906</v>
      </c>
      <c r="C2608" s="1176">
        <v>60.61</v>
      </c>
      <c r="D2608" s="973">
        <v>-60.61</v>
      </c>
    </row>
    <row r="2609" spans="1:4" x14ac:dyDescent="0.2">
      <c r="A2609" s="973" t="s">
        <v>5838</v>
      </c>
      <c r="B2609" s="1174" t="s">
        <v>961</v>
      </c>
      <c r="C2609" s="1176"/>
      <c r="D2609" s="973"/>
    </row>
    <row r="2610" spans="1:4" x14ac:dyDescent="0.2">
      <c r="A2610" s="973" t="s">
        <v>3301</v>
      </c>
      <c r="B2610" s="1174" t="s">
        <v>4792</v>
      </c>
      <c r="C2610" s="1176">
        <v>129.88999999999999</v>
      </c>
      <c r="D2610" s="973">
        <v>10131.459999999999</v>
      </c>
    </row>
    <row r="2611" spans="1:4" x14ac:dyDescent="0.2">
      <c r="A2611" s="973" t="s">
        <v>3307</v>
      </c>
      <c r="B2611" s="1174" t="s">
        <v>3604</v>
      </c>
      <c r="C2611" s="1176">
        <v>61.75</v>
      </c>
      <c r="D2611" s="973">
        <v>988.06</v>
      </c>
    </row>
    <row r="2612" spans="1:4" x14ac:dyDescent="0.2">
      <c r="A2612" s="973" t="s">
        <v>3309</v>
      </c>
      <c r="B2612" s="1174" t="s">
        <v>4039</v>
      </c>
      <c r="C2612" s="1176">
        <v>76.709999999999994</v>
      </c>
      <c r="D2612" s="973">
        <v>4065.76</v>
      </c>
    </row>
    <row r="2613" spans="1:4" x14ac:dyDescent="0.2">
      <c r="A2613" s="973" t="s">
        <v>3311</v>
      </c>
      <c r="B2613" s="1174" t="s">
        <v>4055</v>
      </c>
      <c r="C2613" s="1176">
        <v>77.63</v>
      </c>
      <c r="D2613" s="973">
        <v>1552.59</v>
      </c>
    </row>
    <row r="2614" spans="1:4" x14ac:dyDescent="0.2">
      <c r="A2614" s="973" t="s">
        <v>3303</v>
      </c>
      <c r="B2614" s="1174" t="s">
        <v>961</v>
      </c>
      <c r="C2614" s="1176"/>
      <c r="D2614" s="973"/>
    </row>
    <row r="2615" spans="1:4" x14ac:dyDescent="0.2">
      <c r="A2615" s="973" t="s">
        <v>2228</v>
      </c>
      <c r="B2615" s="1174" t="s">
        <v>3657</v>
      </c>
      <c r="C2615" s="1176">
        <v>3923.99</v>
      </c>
      <c r="D2615" s="973">
        <v>31391.919999999998</v>
      </c>
    </row>
    <row r="2616" spans="1:4" x14ac:dyDescent="0.2">
      <c r="A2616" s="973" t="s">
        <v>5839</v>
      </c>
      <c r="B2616" s="1174" t="s">
        <v>3687</v>
      </c>
      <c r="C2616" s="1176">
        <v>32.909999999999997</v>
      </c>
      <c r="D2616" s="973">
        <v>230.37</v>
      </c>
    </row>
    <row r="2617" spans="1:4" x14ac:dyDescent="0.2">
      <c r="A2617" s="973" t="s">
        <v>3320</v>
      </c>
      <c r="B2617" s="1174" t="s">
        <v>961</v>
      </c>
      <c r="C2617" s="1176"/>
      <c r="D2617" s="973"/>
    </row>
    <row r="2618" spans="1:4" x14ac:dyDescent="0.2">
      <c r="A2618" s="973" t="s">
        <v>3326</v>
      </c>
      <c r="B2618" s="1174" t="s">
        <v>4602</v>
      </c>
      <c r="C2618" s="1176">
        <v>26.01</v>
      </c>
      <c r="D2618" s="973">
        <v>728.19</v>
      </c>
    </row>
    <row r="2619" spans="1:4" x14ac:dyDescent="0.2">
      <c r="A2619" s="973" t="s">
        <v>3318</v>
      </c>
      <c r="B2619" s="1174" t="s">
        <v>961</v>
      </c>
      <c r="C2619" s="1176"/>
      <c r="D2619" s="973"/>
    </row>
    <row r="2620" spans="1:4" x14ac:dyDescent="0.2">
      <c r="A2620" s="973" t="s">
        <v>3321</v>
      </c>
      <c r="B2620" s="1174" t="s">
        <v>961</v>
      </c>
      <c r="C2620" s="1176"/>
      <c r="D2620" s="973"/>
    </row>
    <row r="2621" spans="1:4" x14ac:dyDescent="0.2">
      <c r="A2621" s="973" t="s">
        <v>5840</v>
      </c>
      <c r="B2621" s="1174" t="s">
        <v>961</v>
      </c>
      <c r="C2621" s="1176"/>
      <c r="D2621" s="973"/>
    </row>
    <row r="2622" spans="1:4" x14ac:dyDescent="0.2">
      <c r="A2622" s="973" t="s">
        <v>3324</v>
      </c>
      <c r="B2622" s="1174" t="s">
        <v>3566</v>
      </c>
      <c r="C2622" s="1176">
        <v>27.18</v>
      </c>
      <c r="D2622" s="973">
        <v>815.41</v>
      </c>
    </row>
    <row r="2623" spans="1:4" x14ac:dyDescent="0.2">
      <c r="A2623" s="973" t="s">
        <v>5841</v>
      </c>
      <c r="B2623" s="1174" t="s">
        <v>961</v>
      </c>
      <c r="C2623" s="1176"/>
      <c r="D2623" s="973"/>
    </row>
    <row r="2624" spans="1:4" x14ac:dyDescent="0.2">
      <c r="A2624" s="973" t="s">
        <v>5842</v>
      </c>
      <c r="B2624" s="1174" t="s">
        <v>961</v>
      </c>
      <c r="C2624" s="1176"/>
      <c r="D2624" s="973"/>
    </row>
    <row r="2625" spans="1:4" x14ac:dyDescent="0.2">
      <c r="A2625" s="973" t="s">
        <v>3319</v>
      </c>
      <c r="B2625" s="1174" t="s">
        <v>3687</v>
      </c>
      <c r="C2625" s="1176">
        <v>19.04</v>
      </c>
      <c r="D2625" s="973">
        <v>133.30000000000001</v>
      </c>
    </row>
    <row r="2626" spans="1:4" x14ac:dyDescent="0.2">
      <c r="A2626" s="973" t="s">
        <v>5843</v>
      </c>
      <c r="B2626" s="1174" t="s">
        <v>3563</v>
      </c>
      <c r="C2626" s="1176">
        <v>42.51</v>
      </c>
      <c r="D2626" s="973">
        <v>42.51</v>
      </c>
    </row>
    <row r="2627" spans="1:4" x14ac:dyDescent="0.2">
      <c r="A2627" s="973" t="s">
        <v>3323</v>
      </c>
      <c r="B2627" s="1174" t="s">
        <v>5219</v>
      </c>
      <c r="C2627" s="1176">
        <v>25.79</v>
      </c>
      <c r="D2627" s="973">
        <v>490.04</v>
      </c>
    </row>
    <row r="2628" spans="1:4" x14ac:dyDescent="0.2">
      <c r="A2628" s="973" t="s">
        <v>5844</v>
      </c>
      <c r="B2628" s="1174" t="s">
        <v>3564</v>
      </c>
      <c r="C2628" s="1176">
        <v>38.58</v>
      </c>
      <c r="D2628" s="973">
        <v>115.74</v>
      </c>
    </row>
    <row r="2629" spans="1:4" x14ac:dyDescent="0.2">
      <c r="A2629" s="973" t="s">
        <v>2234</v>
      </c>
      <c r="B2629" s="1174" t="s">
        <v>3564</v>
      </c>
      <c r="C2629" s="1176">
        <v>575.39</v>
      </c>
      <c r="D2629" s="973">
        <v>1726.16</v>
      </c>
    </row>
    <row r="2630" spans="1:4" x14ac:dyDescent="0.2">
      <c r="A2630" s="973" t="s">
        <v>5845</v>
      </c>
      <c r="B2630" s="1174" t="s">
        <v>4602</v>
      </c>
      <c r="C2630" s="1176">
        <v>571.39</v>
      </c>
      <c r="D2630" s="973">
        <v>15998.97</v>
      </c>
    </row>
    <row r="2631" spans="1:4" x14ac:dyDescent="0.2">
      <c r="A2631" s="973" t="s">
        <v>5846</v>
      </c>
      <c r="B2631" s="1174" t="s">
        <v>3564</v>
      </c>
      <c r="C2631" s="1176">
        <v>819.38</v>
      </c>
      <c r="D2631" s="973">
        <v>2458.13</v>
      </c>
    </row>
    <row r="2632" spans="1:4" x14ac:dyDescent="0.2">
      <c r="A2632" s="973" t="s">
        <v>2237</v>
      </c>
      <c r="B2632" s="1174" t="s">
        <v>4055</v>
      </c>
      <c r="C2632" s="1176">
        <v>450.32</v>
      </c>
      <c r="D2632" s="973">
        <v>9006.4</v>
      </c>
    </row>
    <row r="2633" spans="1:4" x14ac:dyDescent="0.2">
      <c r="A2633" s="973" t="s">
        <v>2239</v>
      </c>
      <c r="B2633" s="1174" t="s">
        <v>3572</v>
      </c>
      <c r="C2633" s="1176">
        <v>472.84</v>
      </c>
      <c r="D2633" s="973">
        <v>5674.04</v>
      </c>
    </row>
    <row r="2634" spans="1:4" x14ac:dyDescent="0.2">
      <c r="A2634" s="973" t="s">
        <v>5847</v>
      </c>
      <c r="B2634" s="1174" t="s">
        <v>961</v>
      </c>
      <c r="C2634" s="1176"/>
      <c r="D2634" s="973"/>
    </row>
    <row r="2635" spans="1:4" x14ac:dyDescent="0.2">
      <c r="A2635" s="973" t="s">
        <v>1673</v>
      </c>
      <c r="B2635" s="1174" t="s">
        <v>1293</v>
      </c>
      <c r="C2635" s="1176">
        <v>28.16</v>
      </c>
      <c r="D2635" s="973">
        <v>1408</v>
      </c>
    </row>
    <row r="2636" spans="1:4" x14ac:dyDescent="0.2">
      <c r="A2636" s="973" t="s">
        <v>1678</v>
      </c>
      <c r="B2636" s="1174" t="s">
        <v>3609</v>
      </c>
      <c r="C2636" s="1176">
        <v>25.59</v>
      </c>
      <c r="D2636" s="973">
        <v>434.98</v>
      </c>
    </row>
    <row r="2637" spans="1:4" x14ac:dyDescent="0.2">
      <c r="A2637" s="973" t="s">
        <v>5848</v>
      </c>
      <c r="B2637" s="1174" t="s">
        <v>3915</v>
      </c>
      <c r="C2637" s="1176">
        <v>69.959999999999994</v>
      </c>
      <c r="D2637" s="973">
        <v>4197.3900000000003</v>
      </c>
    </row>
    <row r="2638" spans="1:4" x14ac:dyDescent="0.2">
      <c r="A2638" s="973" t="s">
        <v>5849</v>
      </c>
      <c r="B2638" s="1174" t="s">
        <v>961</v>
      </c>
      <c r="C2638" s="1176"/>
      <c r="D2638" s="973"/>
    </row>
    <row r="2639" spans="1:4" x14ac:dyDescent="0.2">
      <c r="A2639" s="973" t="s">
        <v>1720</v>
      </c>
      <c r="B2639" s="1174" t="s">
        <v>1293</v>
      </c>
      <c r="C2639" s="1176">
        <v>69.28</v>
      </c>
      <c r="D2639" s="973">
        <v>3464</v>
      </c>
    </row>
    <row r="2640" spans="1:4" x14ac:dyDescent="0.2">
      <c r="A2640" s="973" t="s">
        <v>1717</v>
      </c>
      <c r="B2640" s="1174" t="s">
        <v>3687</v>
      </c>
      <c r="C2640" s="1176">
        <v>50.02</v>
      </c>
      <c r="D2640" s="973">
        <v>350.12</v>
      </c>
    </row>
    <row r="2641" spans="1:4" x14ac:dyDescent="0.2">
      <c r="A2641" s="973" t="s">
        <v>985</v>
      </c>
      <c r="B2641" s="1175" t="s">
        <v>5850</v>
      </c>
      <c r="C2641" s="1176">
        <v>30.34</v>
      </c>
      <c r="D2641" s="973">
        <v>-2882.52</v>
      </c>
    </row>
    <row r="2642" spans="1:4" x14ac:dyDescent="0.2">
      <c r="A2642" s="973" t="s">
        <v>983</v>
      </c>
      <c r="B2642" s="1174" t="s">
        <v>5851</v>
      </c>
      <c r="C2642" s="1176">
        <v>22.61</v>
      </c>
      <c r="D2642" s="973">
        <v>10488.72</v>
      </c>
    </row>
    <row r="2643" spans="1:4" x14ac:dyDescent="0.2">
      <c r="A2643" s="973" t="s">
        <v>991</v>
      </c>
      <c r="B2643" s="1175" t="s">
        <v>5852</v>
      </c>
      <c r="C2643" s="1176">
        <v>29.17</v>
      </c>
      <c r="D2643" s="973">
        <v>-87.5</v>
      </c>
    </row>
    <row r="2644" spans="1:4" x14ac:dyDescent="0.2">
      <c r="A2644" s="973" t="s">
        <v>989</v>
      </c>
      <c r="B2644" s="1174" t="s">
        <v>5853</v>
      </c>
      <c r="C2644" s="1176">
        <v>24.58</v>
      </c>
      <c r="D2644" s="973">
        <v>18635.23</v>
      </c>
    </row>
    <row r="2645" spans="1:4" x14ac:dyDescent="0.2">
      <c r="A2645" s="973" t="s">
        <v>997</v>
      </c>
      <c r="B2645" s="1174" t="s">
        <v>961</v>
      </c>
      <c r="C2645" s="1176"/>
      <c r="D2645" s="973"/>
    </row>
    <row r="2646" spans="1:4" x14ac:dyDescent="0.2">
      <c r="A2646" s="973" t="s">
        <v>5854</v>
      </c>
      <c r="B2646" s="1174" t="s">
        <v>961</v>
      </c>
      <c r="C2646" s="1176"/>
      <c r="D2646" s="973"/>
    </row>
    <row r="2647" spans="1:4" x14ac:dyDescent="0.2">
      <c r="A2647" s="973" t="s">
        <v>5855</v>
      </c>
      <c r="B2647" s="1174" t="s">
        <v>961</v>
      </c>
      <c r="C2647" s="1176"/>
      <c r="D2647" s="973"/>
    </row>
    <row r="2648" spans="1:4" x14ac:dyDescent="0.2">
      <c r="A2648" s="973" t="s">
        <v>5856</v>
      </c>
      <c r="B2648" s="1174" t="s">
        <v>5857</v>
      </c>
      <c r="C2648" s="1176">
        <v>7.79</v>
      </c>
      <c r="D2648" s="973">
        <v>18696</v>
      </c>
    </row>
    <row r="2649" spans="1:4" x14ac:dyDescent="0.2">
      <c r="A2649" s="973" t="s">
        <v>1564</v>
      </c>
      <c r="B2649" s="1174" t="s">
        <v>5858</v>
      </c>
      <c r="C2649" s="1176">
        <v>6.33</v>
      </c>
      <c r="D2649" s="973">
        <v>15588.62</v>
      </c>
    </row>
    <row r="2650" spans="1:4" x14ac:dyDescent="0.2">
      <c r="A2650" s="973" t="s">
        <v>5859</v>
      </c>
      <c r="B2650" s="1174" t="s">
        <v>961</v>
      </c>
      <c r="C2650" s="1176"/>
      <c r="D2650" s="973"/>
    </row>
    <row r="2651" spans="1:4" x14ac:dyDescent="0.2">
      <c r="A2651" s="973" t="s">
        <v>1568</v>
      </c>
      <c r="B2651" s="1174" t="s">
        <v>5860</v>
      </c>
      <c r="C2651" s="1176">
        <v>11.85</v>
      </c>
      <c r="D2651" s="973">
        <v>15585.26</v>
      </c>
    </row>
    <row r="2652" spans="1:4" x14ac:dyDescent="0.2">
      <c r="A2652" s="973" t="s">
        <v>5861</v>
      </c>
      <c r="B2652" s="1174" t="s">
        <v>961</v>
      </c>
      <c r="C2652" s="1176"/>
      <c r="D2652" s="973"/>
    </row>
    <row r="2653" spans="1:4" x14ac:dyDescent="0.2">
      <c r="A2653" s="973" t="s">
        <v>1573</v>
      </c>
      <c r="B2653" s="1174" t="s">
        <v>4044</v>
      </c>
      <c r="C2653" s="1176">
        <v>20.63</v>
      </c>
      <c r="D2653" s="973">
        <v>515.78</v>
      </c>
    </row>
    <row r="2654" spans="1:4" x14ac:dyDescent="0.2">
      <c r="A2654" s="973" t="s">
        <v>5862</v>
      </c>
      <c r="B2654" s="1174" t="s">
        <v>961</v>
      </c>
      <c r="C2654" s="1176"/>
      <c r="D2654" s="973"/>
    </row>
    <row r="2655" spans="1:4" x14ac:dyDescent="0.2">
      <c r="A2655" s="973" t="s">
        <v>5863</v>
      </c>
      <c r="B2655" s="1174" t="s">
        <v>961</v>
      </c>
      <c r="C2655" s="1176"/>
      <c r="D2655" s="973"/>
    </row>
    <row r="2656" spans="1:4" x14ac:dyDescent="0.2">
      <c r="A2656" s="973" t="s">
        <v>5864</v>
      </c>
      <c r="B2656" s="1174" t="s">
        <v>3592</v>
      </c>
      <c r="C2656" s="1176">
        <v>50.64</v>
      </c>
      <c r="D2656" s="973">
        <v>253.2</v>
      </c>
    </row>
    <row r="2657" spans="1:4" x14ac:dyDescent="0.2">
      <c r="A2657" s="973" t="s">
        <v>1584</v>
      </c>
      <c r="B2657" s="1174" t="s">
        <v>961</v>
      </c>
      <c r="C2657" s="1176"/>
      <c r="D2657" s="973"/>
    </row>
    <row r="2658" spans="1:4" x14ac:dyDescent="0.2">
      <c r="A2658" s="973" t="s">
        <v>5865</v>
      </c>
      <c r="B2658" s="1174" t="s">
        <v>961</v>
      </c>
      <c r="C2658" s="1176"/>
      <c r="D2658" s="973"/>
    </row>
    <row r="2659" spans="1:4" x14ac:dyDescent="0.2">
      <c r="A2659" s="973" t="s">
        <v>5866</v>
      </c>
      <c r="B2659" s="1174" t="s">
        <v>961</v>
      </c>
      <c r="C2659" s="1176"/>
      <c r="D2659" s="973"/>
    </row>
    <row r="2660" spans="1:4" x14ac:dyDescent="0.2">
      <c r="A2660" s="973" t="s">
        <v>5867</v>
      </c>
      <c r="B2660" s="1174" t="s">
        <v>961</v>
      </c>
      <c r="C2660" s="1176"/>
      <c r="D2660" s="973"/>
    </row>
    <row r="2661" spans="1:4" x14ac:dyDescent="0.2">
      <c r="A2661" s="973" t="s">
        <v>5868</v>
      </c>
      <c r="B2661" s="1174" t="s">
        <v>961</v>
      </c>
      <c r="C2661" s="1176"/>
      <c r="D2661" s="973"/>
    </row>
    <row r="2662" spans="1:4" x14ac:dyDescent="0.2">
      <c r="A2662" s="973" t="s">
        <v>5869</v>
      </c>
      <c r="B2662" s="1174" t="s">
        <v>961</v>
      </c>
      <c r="C2662" s="1176"/>
      <c r="D2662" s="973"/>
    </row>
    <row r="2663" spans="1:4" x14ac:dyDescent="0.2">
      <c r="A2663" s="973" t="s">
        <v>5870</v>
      </c>
      <c r="B2663" s="1174" t="s">
        <v>961</v>
      </c>
      <c r="C2663" s="1176"/>
      <c r="D2663" s="973"/>
    </row>
    <row r="2664" spans="1:4" x14ac:dyDescent="0.2">
      <c r="A2664" s="973" t="s">
        <v>5871</v>
      </c>
      <c r="B2664" s="1174" t="s">
        <v>961</v>
      </c>
      <c r="C2664" s="1176"/>
      <c r="D2664" s="973"/>
    </row>
    <row r="2665" spans="1:4" x14ac:dyDescent="0.2">
      <c r="A2665" s="973" t="s">
        <v>1660</v>
      </c>
      <c r="B2665" s="1174" t="s">
        <v>4897</v>
      </c>
      <c r="C2665" s="1176">
        <v>41.51</v>
      </c>
      <c r="D2665" s="973">
        <v>2532.1</v>
      </c>
    </row>
    <row r="2666" spans="1:4" x14ac:dyDescent="0.2">
      <c r="A2666" s="973" t="s">
        <v>5872</v>
      </c>
      <c r="B2666" s="1174" t="s">
        <v>961</v>
      </c>
      <c r="C2666" s="1176"/>
      <c r="D2666" s="973"/>
    </row>
    <row r="2667" spans="1:4" x14ac:dyDescent="0.2">
      <c r="A2667" s="973" t="s">
        <v>5873</v>
      </c>
      <c r="B2667" s="1174" t="s">
        <v>4935</v>
      </c>
      <c r="C2667" s="1176">
        <v>42.2</v>
      </c>
      <c r="D2667" s="973">
        <v>14348</v>
      </c>
    </row>
    <row r="2668" spans="1:4" x14ac:dyDescent="0.2">
      <c r="A2668" s="973" t="s">
        <v>1663</v>
      </c>
      <c r="B2668" s="1174" t="s">
        <v>5874</v>
      </c>
      <c r="C2668" s="1176">
        <v>41.78</v>
      </c>
      <c r="D2668" s="973">
        <v>7896.63</v>
      </c>
    </row>
    <row r="2669" spans="1:4" x14ac:dyDescent="0.2">
      <c r="A2669" s="973" t="s">
        <v>5875</v>
      </c>
      <c r="B2669" s="1174" t="s">
        <v>961</v>
      </c>
      <c r="C2669" s="1176"/>
      <c r="D2669" s="973"/>
    </row>
    <row r="2670" spans="1:4" x14ac:dyDescent="0.2">
      <c r="A2670" s="973" t="s">
        <v>5876</v>
      </c>
      <c r="B2670" s="1174" t="s">
        <v>961</v>
      </c>
      <c r="C2670" s="1176"/>
      <c r="D2670" s="973"/>
    </row>
    <row r="2671" spans="1:4" x14ac:dyDescent="0.2">
      <c r="A2671" s="973" t="s">
        <v>5877</v>
      </c>
      <c r="B2671" s="1174" t="s">
        <v>961</v>
      </c>
      <c r="C2671" s="1176"/>
      <c r="D2671" s="973"/>
    </row>
    <row r="2672" spans="1:4" x14ac:dyDescent="0.2">
      <c r="A2672" s="973" t="s">
        <v>1581</v>
      </c>
      <c r="B2672" s="1174" t="s">
        <v>5878</v>
      </c>
      <c r="C2672" s="1176">
        <v>7.14</v>
      </c>
      <c r="D2672" s="973">
        <v>1043.05</v>
      </c>
    </row>
    <row r="2673" spans="1:4" x14ac:dyDescent="0.2">
      <c r="A2673" s="973" t="s">
        <v>5879</v>
      </c>
      <c r="B2673" s="1174" t="s">
        <v>961</v>
      </c>
      <c r="C2673" s="1176"/>
      <c r="D2673" s="973"/>
    </row>
    <row r="2674" spans="1:4" x14ac:dyDescent="0.2">
      <c r="A2674" s="973" t="s">
        <v>5880</v>
      </c>
      <c r="B2674" s="1174" t="s">
        <v>5881</v>
      </c>
      <c r="C2674" s="1176">
        <v>7.79</v>
      </c>
      <c r="D2674" s="973">
        <v>21812</v>
      </c>
    </row>
    <row r="2675" spans="1:4" x14ac:dyDescent="0.2">
      <c r="A2675" s="973" t="s">
        <v>1559</v>
      </c>
      <c r="B2675" s="1174" t="s">
        <v>5882</v>
      </c>
      <c r="C2675" s="1176">
        <v>6.25</v>
      </c>
      <c r="D2675" s="973">
        <v>81736.009999999995</v>
      </c>
    </row>
    <row r="2676" spans="1:4" x14ac:dyDescent="0.2">
      <c r="A2676" s="973" t="s">
        <v>1563</v>
      </c>
      <c r="B2676" s="1174" t="s">
        <v>5883</v>
      </c>
      <c r="C2676" s="1176">
        <v>11.89</v>
      </c>
      <c r="D2676" s="973">
        <v>26244.92</v>
      </c>
    </row>
    <row r="2677" spans="1:4" x14ac:dyDescent="0.2">
      <c r="A2677" s="973" t="s">
        <v>5884</v>
      </c>
      <c r="B2677" s="1174" t="s">
        <v>961</v>
      </c>
      <c r="C2677" s="1176"/>
      <c r="D2677" s="973"/>
    </row>
    <row r="2678" spans="1:4" x14ac:dyDescent="0.2">
      <c r="A2678" s="973" t="s">
        <v>1576</v>
      </c>
      <c r="B2678" s="1174" t="s">
        <v>5885</v>
      </c>
      <c r="C2678" s="1176">
        <v>6.95</v>
      </c>
      <c r="D2678" s="973">
        <v>7388.82</v>
      </c>
    </row>
    <row r="2679" spans="1:4" x14ac:dyDescent="0.2">
      <c r="A2679" s="973" t="s">
        <v>5886</v>
      </c>
      <c r="B2679" s="1174" t="s">
        <v>961</v>
      </c>
      <c r="C2679" s="1176"/>
      <c r="D2679" s="973"/>
    </row>
    <row r="2680" spans="1:4" x14ac:dyDescent="0.2">
      <c r="A2680" s="973" t="s">
        <v>1579</v>
      </c>
      <c r="B2680" s="1174" t="s">
        <v>1292</v>
      </c>
      <c r="C2680" s="1176">
        <v>12.66</v>
      </c>
      <c r="D2680" s="973">
        <v>126.6</v>
      </c>
    </row>
    <row r="2681" spans="1:4" x14ac:dyDescent="0.2">
      <c r="A2681" s="973" t="s">
        <v>1708</v>
      </c>
      <c r="B2681" s="1174" t="s">
        <v>3917</v>
      </c>
      <c r="C2681" s="1176">
        <v>54.97</v>
      </c>
      <c r="D2681" s="973">
        <v>11597.83</v>
      </c>
    </row>
    <row r="2682" spans="1:4" x14ac:dyDescent="0.2">
      <c r="A2682" s="973" t="s">
        <v>1699</v>
      </c>
      <c r="B2682" s="1174" t="s">
        <v>1294</v>
      </c>
      <c r="C2682" s="1176">
        <v>8.66</v>
      </c>
      <c r="D2682" s="973">
        <v>866</v>
      </c>
    </row>
    <row r="2683" spans="1:4" x14ac:dyDescent="0.2">
      <c r="A2683" s="973" t="s">
        <v>1701</v>
      </c>
      <c r="B2683" s="1175" t="s">
        <v>4575</v>
      </c>
      <c r="C2683" s="1176"/>
      <c r="D2683" s="973"/>
    </row>
    <row r="2684" spans="1:4" x14ac:dyDescent="0.2">
      <c r="A2684" s="973" t="s">
        <v>1703</v>
      </c>
      <c r="B2684" s="1174" t="s">
        <v>5887</v>
      </c>
      <c r="C2684" s="1176">
        <v>9.26</v>
      </c>
      <c r="D2684" s="973">
        <v>1074.1600000000001</v>
      </c>
    </row>
    <row r="2685" spans="1:4" x14ac:dyDescent="0.2">
      <c r="A2685" s="973" t="s">
        <v>1705</v>
      </c>
      <c r="B2685" s="1174" t="s">
        <v>5888</v>
      </c>
      <c r="C2685" s="1176">
        <v>57</v>
      </c>
      <c r="D2685" s="973">
        <v>18925.34</v>
      </c>
    </row>
    <row r="2686" spans="1:4" x14ac:dyDescent="0.2">
      <c r="A2686" s="973" t="s">
        <v>5889</v>
      </c>
      <c r="B2686" s="1174" t="s">
        <v>961</v>
      </c>
      <c r="C2686" s="1176"/>
      <c r="D2686" s="973"/>
    </row>
    <row r="2687" spans="1:4" x14ac:dyDescent="0.2">
      <c r="A2687" s="973" t="s">
        <v>5890</v>
      </c>
      <c r="B2687" s="1174" t="s">
        <v>961</v>
      </c>
      <c r="C2687" s="1176"/>
      <c r="D2687" s="973"/>
    </row>
    <row r="2688" spans="1:4" x14ac:dyDescent="0.2">
      <c r="A2688" s="973" t="s">
        <v>1710</v>
      </c>
      <c r="B2688" s="1174" t="s">
        <v>5891</v>
      </c>
      <c r="C2688" s="1176">
        <v>20.76</v>
      </c>
      <c r="D2688" s="973">
        <v>2926.62</v>
      </c>
    </row>
    <row r="2689" spans="1:4" x14ac:dyDescent="0.2">
      <c r="A2689" s="973" t="s">
        <v>1570</v>
      </c>
      <c r="B2689" s="1174" t="s">
        <v>5892</v>
      </c>
      <c r="C2689" s="1176">
        <v>16.89</v>
      </c>
      <c r="D2689" s="973">
        <v>2448.33</v>
      </c>
    </row>
    <row r="2690" spans="1:4" x14ac:dyDescent="0.2">
      <c r="A2690" s="973" t="s">
        <v>1715</v>
      </c>
      <c r="B2690" s="1174" t="s">
        <v>5893</v>
      </c>
      <c r="C2690" s="1176">
        <v>39.69</v>
      </c>
      <c r="D2690" s="973">
        <v>8017.27</v>
      </c>
    </row>
    <row r="2691" spans="1:4" x14ac:dyDescent="0.2">
      <c r="A2691" s="973" t="s">
        <v>1722</v>
      </c>
      <c r="B2691" s="1174" t="s">
        <v>3791</v>
      </c>
      <c r="C2691" s="1176">
        <v>108.25</v>
      </c>
      <c r="D2691" s="973">
        <v>41027.410000000003</v>
      </c>
    </row>
    <row r="2692" spans="1:4" x14ac:dyDescent="0.2">
      <c r="A2692" s="973" t="s">
        <v>999</v>
      </c>
      <c r="B2692" s="1174" t="s">
        <v>3984</v>
      </c>
      <c r="C2692" s="1176">
        <v>52.58</v>
      </c>
      <c r="D2692" s="973">
        <v>15720.77</v>
      </c>
    </row>
    <row r="2693" spans="1:4" x14ac:dyDescent="0.2">
      <c r="A2693" s="973" t="s">
        <v>981</v>
      </c>
      <c r="B2693" s="1174" t="s">
        <v>5894</v>
      </c>
      <c r="C2693" s="1176">
        <v>42.41</v>
      </c>
      <c r="D2693" s="973">
        <v>42283.07</v>
      </c>
    </row>
    <row r="2694" spans="1:4" x14ac:dyDescent="0.2">
      <c r="A2694" s="973" t="s">
        <v>987</v>
      </c>
      <c r="B2694" s="1174" t="s">
        <v>5895</v>
      </c>
      <c r="C2694" s="1176">
        <v>35.130000000000003</v>
      </c>
      <c r="D2694" s="973">
        <v>21533.87</v>
      </c>
    </row>
    <row r="2695" spans="1:4" x14ac:dyDescent="0.2">
      <c r="A2695" s="973" t="s">
        <v>993</v>
      </c>
      <c r="B2695" s="1174" t="s">
        <v>4639</v>
      </c>
      <c r="C2695" s="1176">
        <v>69.28</v>
      </c>
      <c r="D2695" s="973">
        <v>1870.56</v>
      </c>
    </row>
    <row r="2696" spans="1:4" x14ac:dyDescent="0.2">
      <c r="A2696" s="973" t="s">
        <v>995</v>
      </c>
      <c r="B2696" s="1174" t="s">
        <v>5896</v>
      </c>
      <c r="C2696" s="1176">
        <v>78.47</v>
      </c>
      <c r="D2696" s="973">
        <v>9494.6299999999992</v>
      </c>
    </row>
    <row r="2697" spans="1:4" x14ac:dyDescent="0.2">
      <c r="A2697" s="973" t="s">
        <v>5897</v>
      </c>
      <c r="B2697" s="1174" t="s">
        <v>961</v>
      </c>
      <c r="C2697" s="1176"/>
      <c r="D2697" s="973"/>
    </row>
    <row r="2698" spans="1:4" x14ac:dyDescent="0.2">
      <c r="A2698" s="973" t="s">
        <v>5898</v>
      </c>
      <c r="B2698" s="1174" t="s">
        <v>961</v>
      </c>
      <c r="C2698" s="1176"/>
      <c r="D2698" s="973"/>
    </row>
    <row r="2699" spans="1:4" x14ac:dyDescent="0.2">
      <c r="A2699" s="973" t="s">
        <v>5899</v>
      </c>
      <c r="B2699" s="1174" t="s">
        <v>961</v>
      </c>
      <c r="C2699" s="1176"/>
      <c r="D2699" s="973"/>
    </row>
    <row r="2700" spans="1:4" x14ac:dyDescent="0.2">
      <c r="A2700" s="973" t="s">
        <v>5900</v>
      </c>
      <c r="B2700" s="1174" t="s">
        <v>961</v>
      </c>
      <c r="C2700" s="1176"/>
      <c r="D2700" s="973"/>
    </row>
    <row r="2701" spans="1:4" x14ac:dyDescent="0.2">
      <c r="A2701" s="973" t="s">
        <v>5901</v>
      </c>
      <c r="B2701" s="1174" t="s">
        <v>961</v>
      </c>
      <c r="C2701" s="1176"/>
      <c r="D2701" s="973"/>
    </row>
    <row r="2702" spans="1:4" x14ac:dyDescent="0.2">
      <c r="A2702" s="973" t="s">
        <v>5902</v>
      </c>
      <c r="B2702" s="1174" t="s">
        <v>961</v>
      </c>
      <c r="C2702" s="1176"/>
      <c r="D2702" s="973"/>
    </row>
    <row r="2703" spans="1:4" x14ac:dyDescent="0.2">
      <c r="A2703" s="973" t="s">
        <v>5903</v>
      </c>
      <c r="B2703" s="1174" t="s">
        <v>961</v>
      </c>
      <c r="C2703" s="1176"/>
      <c r="D2703" s="973"/>
    </row>
    <row r="2704" spans="1:4" x14ac:dyDescent="0.2">
      <c r="A2704" s="973" t="s">
        <v>1609</v>
      </c>
      <c r="B2704" s="1174" t="s">
        <v>3998</v>
      </c>
      <c r="C2704" s="1176">
        <v>33.89</v>
      </c>
      <c r="D2704" s="973">
        <v>1864.19</v>
      </c>
    </row>
    <row r="2705" spans="1:4" x14ac:dyDescent="0.2">
      <c r="A2705" s="973" t="s">
        <v>5904</v>
      </c>
      <c r="B2705" s="1174" t="s">
        <v>961</v>
      </c>
      <c r="C2705" s="1176"/>
      <c r="D2705" s="973"/>
    </row>
    <row r="2706" spans="1:4" x14ac:dyDescent="0.2">
      <c r="A2706" s="973" t="s">
        <v>1590</v>
      </c>
      <c r="B2706" s="1174" t="s">
        <v>4039</v>
      </c>
      <c r="C2706" s="1176">
        <v>21.79</v>
      </c>
      <c r="D2706" s="973">
        <v>1154.8800000000001</v>
      </c>
    </row>
    <row r="2707" spans="1:4" x14ac:dyDescent="0.2">
      <c r="A2707" s="973" t="s">
        <v>5905</v>
      </c>
      <c r="B2707" s="1174" t="s">
        <v>961</v>
      </c>
      <c r="C2707" s="1176"/>
      <c r="D2707" s="973"/>
    </row>
    <row r="2708" spans="1:4" x14ac:dyDescent="0.2">
      <c r="A2708" s="973" t="s">
        <v>5906</v>
      </c>
      <c r="B2708" s="1174" t="s">
        <v>961</v>
      </c>
      <c r="C2708" s="1176"/>
      <c r="D2708" s="973"/>
    </row>
    <row r="2709" spans="1:4" x14ac:dyDescent="0.2">
      <c r="A2709" s="973" t="s">
        <v>1599</v>
      </c>
      <c r="B2709" s="1174" t="s">
        <v>4882</v>
      </c>
      <c r="C2709" s="1176">
        <v>21.66</v>
      </c>
      <c r="D2709" s="973">
        <v>2057.87</v>
      </c>
    </row>
    <row r="2710" spans="1:4" x14ac:dyDescent="0.2">
      <c r="A2710" s="973" t="s">
        <v>5907</v>
      </c>
      <c r="B2710" s="1174" t="s">
        <v>3563</v>
      </c>
      <c r="C2710" s="1176">
        <v>45.72</v>
      </c>
      <c r="D2710" s="973">
        <v>45.72</v>
      </c>
    </row>
    <row r="2711" spans="1:4" x14ac:dyDescent="0.2">
      <c r="A2711" s="973" t="s">
        <v>1687</v>
      </c>
      <c r="B2711" s="1174" t="s">
        <v>961</v>
      </c>
      <c r="C2711" s="1176"/>
      <c r="D2711" s="973"/>
    </row>
    <row r="2712" spans="1:4" x14ac:dyDescent="0.2">
      <c r="A2712" s="973" t="s">
        <v>1690</v>
      </c>
      <c r="B2712" s="1174" t="s">
        <v>3564</v>
      </c>
      <c r="C2712" s="1176">
        <v>257.37</v>
      </c>
      <c r="D2712" s="973">
        <v>772.1</v>
      </c>
    </row>
    <row r="2713" spans="1:4" x14ac:dyDescent="0.2">
      <c r="A2713" s="973" t="s">
        <v>1612</v>
      </c>
      <c r="B2713" s="1174" t="s">
        <v>961</v>
      </c>
      <c r="C2713" s="1176"/>
      <c r="D2713" s="973"/>
    </row>
    <row r="2714" spans="1:4" x14ac:dyDescent="0.2">
      <c r="A2714" s="973" t="s">
        <v>5908</v>
      </c>
      <c r="B2714" s="1174" t="s">
        <v>5909</v>
      </c>
      <c r="C2714" s="1176">
        <v>38.97</v>
      </c>
      <c r="D2714" s="973">
        <v>12821.13</v>
      </c>
    </row>
    <row r="2715" spans="1:4" x14ac:dyDescent="0.2">
      <c r="A2715" s="973" t="s">
        <v>1620</v>
      </c>
      <c r="B2715" s="1174" t="s">
        <v>961</v>
      </c>
      <c r="C2715" s="1176"/>
      <c r="D2715" s="973"/>
    </row>
    <row r="2716" spans="1:4" x14ac:dyDescent="0.2">
      <c r="A2716" s="973" t="s">
        <v>5910</v>
      </c>
      <c r="B2716" s="1174" t="s">
        <v>3567</v>
      </c>
      <c r="C2716" s="1176">
        <v>43.57</v>
      </c>
      <c r="D2716" s="973">
        <v>87.14</v>
      </c>
    </row>
    <row r="2717" spans="1:4" x14ac:dyDescent="0.2">
      <c r="A2717" s="973" t="s">
        <v>1628</v>
      </c>
      <c r="B2717" s="1174" t="s">
        <v>961</v>
      </c>
      <c r="C2717" s="1176"/>
      <c r="D2717" s="973"/>
    </row>
    <row r="2718" spans="1:4" x14ac:dyDescent="0.2">
      <c r="A2718" s="973" t="s">
        <v>5911</v>
      </c>
      <c r="B2718" s="1174" t="s">
        <v>961</v>
      </c>
      <c r="C2718" s="1176"/>
      <c r="D2718" s="973"/>
    </row>
    <row r="2719" spans="1:4" x14ac:dyDescent="0.2">
      <c r="A2719" s="973" t="s">
        <v>1645</v>
      </c>
      <c r="B2719" s="1174" t="s">
        <v>3848</v>
      </c>
      <c r="C2719" s="1176">
        <v>43.57</v>
      </c>
      <c r="D2719" s="973">
        <v>3485.37</v>
      </c>
    </row>
    <row r="2720" spans="1:4" x14ac:dyDescent="0.2">
      <c r="A2720" s="973" t="s">
        <v>5912</v>
      </c>
      <c r="B2720" s="1174" t="s">
        <v>3567</v>
      </c>
      <c r="C2720" s="1176">
        <v>62.78</v>
      </c>
      <c r="D2720" s="973">
        <v>125.55</v>
      </c>
    </row>
    <row r="2721" spans="1:4" x14ac:dyDescent="0.2">
      <c r="A2721" s="973" t="s">
        <v>5913</v>
      </c>
      <c r="B2721" s="1174" t="s">
        <v>961</v>
      </c>
      <c r="C2721" s="1176"/>
      <c r="D2721" s="973"/>
    </row>
    <row r="2722" spans="1:4" x14ac:dyDescent="0.2">
      <c r="A2722" s="973" t="s">
        <v>5914</v>
      </c>
      <c r="B2722" s="1174" t="s">
        <v>961</v>
      </c>
      <c r="C2722" s="1176"/>
      <c r="D2722" s="973"/>
    </row>
    <row r="2723" spans="1:4" x14ac:dyDescent="0.2">
      <c r="A2723" s="973" t="s">
        <v>5915</v>
      </c>
      <c r="B2723" s="1174" t="s">
        <v>961</v>
      </c>
      <c r="C2723" s="1176"/>
      <c r="D2723" s="973"/>
    </row>
    <row r="2724" spans="1:4" x14ac:dyDescent="0.2">
      <c r="A2724" s="973" t="s">
        <v>1640</v>
      </c>
      <c r="B2724" s="1174" t="s">
        <v>5916</v>
      </c>
      <c r="C2724" s="1176">
        <v>41</v>
      </c>
      <c r="D2724" s="973">
        <v>9553.16</v>
      </c>
    </row>
    <row r="2725" spans="1:4" x14ac:dyDescent="0.2">
      <c r="A2725" s="973" t="s">
        <v>5917</v>
      </c>
      <c r="B2725" s="1174" t="s">
        <v>961</v>
      </c>
      <c r="C2725" s="1176"/>
      <c r="D2725" s="973"/>
    </row>
    <row r="2726" spans="1:4" x14ac:dyDescent="0.2">
      <c r="A2726" s="973" t="s">
        <v>1654</v>
      </c>
      <c r="B2726" s="1174" t="s">
        <v>961</v>
      </c>
      <c r="C2726" s="1176"/>
      <c r="D2726" s="973"/>
    </row>
    <row r="2727" spans="1:4" x14ac:dyDescent="0.2">
      <c r="A2727" s="973" t="s">
        <v>1593</v>
      </c>
      <c r="B2727" s="1174" t="s">
        <v>5918</v>
      </c>
      <c r="C2727" s="1176">
        <v>23.2</v>
      </c>
      <c r="D2727" s="973">
        <v>5706.02</v>
      </c>
    </row>
    <row r="2728" spans="1:4" x14ac:dyDescent="0.2">
      <c r="A2728" s="973" t="s">
        <v>5919</v>
      </c>
      <c r="B2728" s="1174" t="s">
        <v>961</v>
      </c>
      <c r="C2728" s="1176"/>
      <c r="D2728" s="973"/>
    </row>
    <row r="2729" spans="1:4" x14ac:dyDescent="0.2">
      <c r="A2729" s="973" t="s">
        <v>5920</v>
      </c>
      <c r="B2729" s="1174" t="s">
        <v>961</v>
      </c>
      <c r="C2729" s="1176"/>
      <c r="D2729" s="973"/>
    </row>
    <row r="2730" spans="1:4" x14ac:dyDescent="0.2">
      <c r="A2730" s="973" t="s">
        <v>5921</v>
      </c>
      <c r="B2730" s="1174" t="s">
        <v>961</v>
      </c>
      <c r="C2730" s="1176"/>
      <c r="D2730" s="973"/>
    </row>
    <row r="2731" spans="1:4" x14ac:dyDescent="0.2">
      <c r="A2731" s="973" t="s">
        <v>1596</v>
      </c>
      <c r="B2731" s="1174" t="s">
        <v>961</v>
      </c>
      <c r="C2731" s="1176"/>
      <c r="D2731" s="973"/>
    </row>
    <row r="2732" spans="1:4" x14ac:dyDescent="0.2">
      <c r="A2732" s="973" t="s">
        <v>5922</v>
      </c>
      <c r="B2732" s="1174" t="s">
        <v>961</v>
      </c>
      <c r="C2732" s="1176"/>
      <c r="D2732" s="973"/>
    </row>
    <row r="2733" spans="1:4" x14ac:dyDescent="0.2">
      <c r="A2733" s="973" t="s">
        <v>1602</v>
      </c>
      <c r="B2733" s="1174" t="s">
        <v>4897</v>
      </c>
      <c r="C2733" s="1176">
        <v>39.799999999999997</v>
      </c>
      <c r="D2733" s="973">
        <v>2427.59</v>
      </c>
    </row>
    <row r="2734" spans="1:4" x14ac:dyDescent="0.2">
      <c r="A2734" s="973" t="s">
        <v>5923</v>
      </c>
      <c r="B2734" s="1174" t="s">
        <v>961</v>
      </c>
      <c r="C2734" s="1176"/>
      <c r="D2734" s="973"/>
    </row>
    <row r="2735" spans="1:4" x14ac:dyDescent="0.2">
      <c r="A2735" s="973" t="s">
        <v>5924</v>
      </c>
      <c r="B2735" s="1174" t="s">
        <v>961</v>
      </c>
      <c r="C2735" s="1176"/>
      <c r="D2735" s="973"/>
    </row>
    <row r="2736" spans="1:4" x14ac:dyDescent="0.2">
      <c r="A2736" s="973" t="s">
        <v>5925</v>
      </c>
      <c r="B2736" s="1174" t="s">
        <v>961</v>
      </c>
      <c r="C2736" s="1176"/>
      <c r="D2736" s="973"/>
    </row>
    <row r="2737" spans="1:4" x14ac:dyDescent="0.2">
      <c r="A2737" s="973" t="s">
        <v>5926</v>
      </c>
      <c r="B2737" s="1174" t="s">
        <v>4873</v>
      </c>
      <c r="C2737" s="1176">
        <v>39.049999999999997</v>
      </c>
      <c r="D2737" s="973">
        <v>1991.56</v>
      </c>
    </row>
    <row r="2738" spans="1:4" x14ac:dyDescent="0.2">
      <c r="A2738" s="973" t="s">
        <v>5927</v>
      </c>
      <c r="B2738" s="1174" t="s">
        <v>5928</v>
      </c>
      <c r="C2738" s="1176">
        <v>39.61</v>
      </c>
      <c r="D2738" s="973">
        <v>1703.42</v>
      </c>
    </row>
    <row r="2739" spans="1:4" x14ac:dyDescent="0.2">
      <c r="A2739" s="973" t="s">
        <v>5929</v>
      </c>
      <c r="B2739" s="1174" t="s">
        <v>3563</v>
      </c>
      <c r="C2739" s="1176">
        <v>40.74</v>
      </c>
      <c r="D2739" s="973">
        <v>40.74</v>
      </c>
    </row>
    <row r="2740" spans="1:4" x14ac:dyDescent="0.2">
      <c r="A2740" s="973" t="s">
        <v>5930</v>
      </c>
      <c r="B2740" s="1174" t="s">
        <v>961</v>
      </c>
      <c r="C2740" s="1176"/>
      <c r="D2740" s="973"/>
    </row>
    <row r="2741" spans="1:4" x14ac:dyDescent="0.2">
      <c r="A2741" s="973" t="s">
        <v>5931</v>
      </c>
      <c r="B2741" s="1174" t="s">
        <v>961</v>
      </c>
      <c r="C2741" s="1176"/>
      <c r="D2741" s="973"/>
    </row>
    <row r="2742" spans="1:4" x14ac:dyDescent="0.2">
      <c r="A2742" s="973" t="s">
        <v>5932</v>
      </c>
      <c r="B2742" s="1174" t="s">
        <v>5933</v>
      </c>
      <c r="C2742" s="1176">
        <v>21.8</v>
      </c>
      <c r="D2742" s="973">
        <v>11663</v>
      </c>
    </row>
    <row r="2743" spans="1:4" x14ac:dyDescent="0.2">
      <c r="A2743" s="973" t="s">
        <v>5934</v>
      </c>
      <c r="B2743" s="1174" t="s">
        <v>3927</v>
      </c>
      <c r="C2743" s="1176">
        <v>44.37</v>
      </c>
      <c r="D2743" s="973">
        <v>8430.2999999999993</v>
      </c>
    </row>
    <row r="2744" spans="1:4" x14ac:dyDescent="0.2">
      <c r="A2744" s="973" t="s">
        <v>1682</v>
      </c>
      <c r="B2744" s="1174" t="s">
        <v>3563</v>
      </c>
      <c r="C2744" s="1176">
        <v>31.28</v>
      </c>
      <c r="D2744" s="973">
        <v>31.28</v>
      </c>
    </row>
    <row r="2745" spans="1:4" x14ac:dyDescent="0.2">
      <c r="A2745" s="973" t="s">
        <v>5935</v>
      </c>
      <c r="B2745" s="1174" t="s">
        <v>3929</v>
      </c>
      <c r="C2745" s="1176">
        <v>70.89</v>
      </c>
      <c r="D2745" s="973">
        <v>23037.759999999998</v>
      </c>
    </row>
    <row r="2746" spans="1:4" x14ac:dyDescent="0.2">
      <c r="A2746" s="973" t="s">
        <v>5936</v>
      </c>
      <c r="B2746" s="1174" t="s">
        <v>961</v>
      </c>
      <c r="C2746" s="1176"/>
      <c r="D2746" s="973"/>
    </row>
    <row r="2747" spans="1:4" x14ac:dyDescent="0.2">
      <c r="A2747" s="973" t="s">
        <v>1643</v>
      </c>
      <c r="B2747" s="1174" t="s">
        <v>3592</v>
      </c>
      <c r="C2747" s="1176">
        <v>46.87</v>
      </c>
      <c r="D2747" s="973">
        <v>234.33</v>
      </c>
    </row>
    <row r="2748" spans="1:4" x14ac:dyDescent="0.2">
      <c r="A2748" s="973" t="s">
        <v>1615</v>
      </c>
      <c r="B2748" s="1174" t="s">
        <v>1293</v>
      </c>
      <c r="C2748" s="1176">
        <v>45.09</v>
      </c>
      <c r="D2748" s="973">
        <v>2254.67</v>
      </c>
    </row>
    <row r="2749" spans="1:4" x14ac:dyDescent="0.2">
      <c r="A2749" s="973" t="s">
        <v>1637</v>
      </c>
      <c r="B2749" s="1174" t="s">
        <v>3573</v>
      </c>
      <c r="C2749" s="1176">
        <v>243.53</v>
      </c>
      <c r="D2749" s="973">
        <v>974.12</v>
      </c>
    </row>
    <row r="2750" spans="1:4" x14ac:dyDescent="0.2">
      <c r="A2750" s="973" t="s">
        <v>1648</v>
      </c>
      <c r="B2750" s="1174" t="s">
        <v>961</v>
      </c>
      <c r="C2750" s="1176"/>
      <c r="D2750" s="973"/>
    </row>
    <row r="2751" spans="1:4" x14ac:dyDescent="0.2">
      <c r="A2751" s="973" t="s">
        <v>5937</v>
      </c>
      <c r="B2751" s="1174" t="s">
        <v>5938</v>
      </c>
      <c r="C2751" s="1176">
        <v>34.64</v>
      </c>
      <c r="D2751" s="973">
        <v>2944.4</v>
      </c>
    </row>
    <row r="2752" spans="1:4" x14ac:dyDescent="0.2">
      <c r="A2752" s="973" t="s">
        <v>5939</v>
      </c>
      <c r="B2752" s="1174" t="s">
        <v>961</v>
      </c>
      <c r="C2752" s="1176"/>
      <c r="D2752" s="973"/>
    </row>
    <row r="2753" spans="1:4" x14ac:dyDescent="0.2">
      <c r="A2753" s="973" t="s">
        <v>2183</v>
      </c>
      <c r="B2753" s="1174" t="s">
        <v>4868</v>
      </c>
      <c r="C2753" s="1176">
        <v>18.850000000000001</v>
      </c>
      <c r="D2753" s="973">
        <v>3110.07</v>
      </c>
    </row>
    <row r="2754" spans="1:4" x14ac:dyDescent="0.2">
      <c r="A2754" s="973" t="s">
        <v>5940</v>
      </c>
      <c r="B2754" s="1174" t="s">
        <v>961</v>
      </c>
      <c r="C2754" s="1176"/>
      <c r="D2754" s="973"/>
    </row>
    <row r="2755" spans="1:4" x14ac:dyDescent="0.2">
      <c r="A2755" s="973" t="s">
        <v>2187</v>
      </c>
      <c r="B2755" s="1174" t="s">
        <v>5941</v>
      </c>
      <c r="C2755" s="1176">
        <v>13.22</v>
      </c>
      <c r="D2755" s="973">
        <v>14252.4</v>
      </c>
    </row>
    <row r="2756" spans="1:4" x14ac:dyDescent="0.2">
      <c r="A2756" s="973" t="s">
        <v>2185</v>
      </c>
      <c r="B2756" s="1174" t="s">
        <v>5942</v>
      </c>
      <c r="C2756" s="1176">
        <v>14.21</v>
      </c>
      <c r="D2756" s="973">
        <v>175310.43</v>
      </c>
    </row>
    <row r="2757" spans="1:4" x14ac:dyDescent="0.2">
      <c r="A2757" s="973" t="s">
        <v>2206</v>
      </c>
      <c r="B2757" s="1174" t="s">
        <v>5943</v>
      </c>
      <c r="C2757" s="1176">
        <v>19.84</v>
      </c>
      <c r="D2757" s="973">
        <v>18848.03</v>
      </c>
    </row>
    <row r="2758" spans="1:4" x14ac:dyDescent="0.2">
      <c r="A2758" s="973" t="s">
        <v>5944</v>
      </c>
      <c r="B2758" s="1174" t="s">
        <v>3919</v>
      </c>
      <c r="C2758" s="1176">
        <v>22.52</v>
      </c>
      <c r="D2758" s="973">
        <v>4504</v>
      </c>
    </row>
    <row r="2759" spans="1:4" x14ac:dyDescent="0.2">
      <c r="A2759" s="973" t="s">
        <v>2189</v>
      </c>
      <c r="B2759" s="1174" t="s">
        <v>5945</v>
      </c>
      <c r="C2759" s="1176">
        <v>56.56</v>
      </c>
      <c r="D2759" s="973">
        <v>13008.28</v>
      </c>
    </row>
    <row r="2760" spans="1:4" x14ac:dyDescent="0.2">
      <c r="A2760" s="973" t="s">
        <v>5946</v>
      </c>
      <c r="B2760" s="1174" t="s">
        <v>5947</v>
      </c>
      <c r="C2760" s="1176">
        <v>22.98</v>
      </c>
      <c r="D2760" s="973">
        <v>12637.77</v>
      </c>
    </row>
    <row r="2761" spans="1:4" x14ac:dyDescent="0.2">
      <c r="A2761" s="973" t="s">
        <v>2191</v>
      </c>
      <c r="B2761" s="1174" t="s">
        <v>5948</v>
      </c>
      <c r="C2761" s="1176">
        <v>26.59</v>
      </c>
      <c r="D2761" s="973">
        <v>13240.23</v>
      </c>
    </row>
    <row r="2762" spans="1:4" x14ac:dyDescent="0.2">
      <c r="A2762" s="973" t="s">
        <v>5949</v>
      </c>
      <c r="B2762" s="1174" t="s">
        <v>961</v>
      </c>
      <c r="C2762" s="1176"/>
      <c r="D2762" s="973"/>
    </row>
    <row r="2763" spans="1:4" x14ac:dyDescent="0.2">
      <c r="A2763" s="973" t="s">
        <v>5950</v>
      </c>
      <c r="B2763" s="1174" t="s">
        <v>5951</v>
      </c>
      <c r="C2763" s="1176">
        <v>22.95</v>
      </c>
      <c r="D2763" s="973">
        <v>10235.700000000001</v>
      </c>
    </row>
    <row r="2764" spans="1:4" x14ac:dyDescent="0.2">
      <c r="A2764" s="973" t="s">
        <v>2193</v>
      </c>
      <c r="B2764" s="1174" t="s">
        <v>5952</v>
      </c>
      <c r="C2764" s="1176">
        <v>23.32</v>
      </c>
      <c r="D2764" s="973">
        <v>23692.86</v>
      </c>
    </row>
    <row r="2765" spans="1:4" x14ac:dyDescent="0.2">
      <c r="A2765" s="973" t="s">
        <v>5953</v>
      </c>
      <c r="B2765" s="1174" t="s">
        <v>1305</v>
      </c>
      <c r="C2765" s="1176">
        <v>22.98</v>
      </c>
      <c r="D2765" s="973">
        <v>22980</v>
      </c>
    </row>
    <row r="2766" spans="1:4" x14ac:dyDescent="0.2">
      <c r="A2766" s="973" t="s">
        <v>5954</v>
      </c>
      <c r="B2766" s="1174" t="s">
        <v>961</v>
      </c>
      <c r="C2766" s="1176"/>
      <c r="D2766" s="973"/>
    </row>
    <row r="2767" spans="1:4" x14ac:dyDescent="0.2">
      <c r="A2767" s="973" t="s">
        <v>2194</v>
      </c>
      <c r="B2767" s="1174" t="s">
        <v>3919</v>
      </c>
      <c r="C2767" s="1176">
        <v>55.49</v>
      </c>
      <c r="D2767" s="973">
        <v>11097.75</v>
      </c>
    </row>
    <row r="2768" spans="1:4" x14ac:dyDescent="0.2">
      <c r="A2768" s="973" t="s">
        <v>2196</v>
      </c>
      <c r="B2768" s="1174" t="s">
        <v>5955</v>
      </c>
      <c r="C2768" s="1176">
        <v>23.13</v>
      </c>
      <c r="D2768" s="973">
        <v>3700.21</v>
      </c>
    </row>
    <row r="2769" spans="1:4" x14ac:dyDescent="0.2">
      <c r="A2769" s="973" t="s">
        <v>5956</v>
      </c>
      <c r="B2769" s="1174" t="s">
        <v>3695</v>
      </c>
      <c r="C2769" s="1176">
        <v>22.84</v>
      </c>
      <c r="D2769" s="973">
        <v>6852</v>
      </c>
    </row>
    <row r="2770" spans="1:4" x14ac:dyDescent="0.2">
      <c r="A2770" s="973" t="s">
        <v>5957</v>
      </c>
      <c r="B2770" s="1174" t="s">
        <v>5958</v>
      </c>
      <c r="C2770" s="1176">
        <v>23</v>
      </c>
      <c r="D2770" s="973">
        <v>35642.25</v>
      </c>
    </row>
    <row r="2771" spans="1:4" x14ac:dyDescent="0.2">
      <c r="A2771" s="973" t="s">
        <v>2202</v>
      </c>
      <c r="B2771" s="1174" t="s">
        <v>5959</v>
      </c>
      <c r="C2771" s="1176">
        <v>13.95</v>
      </c>
      <c r="D2771" s="973">
        <v>65029.18</v>
      </c>
    </row>
    <row r="2772" spans="1:4" x14ac:dyDescent="0.2">
      <c r="A2772" s="973" t="s">
        <v>2198</v>
      </c>
      <c r="B2772" s="1174" t="s">
        <v>5960</v>
      </c>
      <c r="C2772" s="1176">
        <v>14.22</v>
      </c>
      <c r="D2772" s="973">
        <v>151312.82</v>
      </c>
    </row>
    <row r="2773" spans="1:4" x14ac:dyDescent="0.2">
      <c r="A2773" s="973" t="s">
        <v>5961</v>
      </c>
      <c r="B2773" s="1174" t="s">
        <v>961</v>
      </c>
      <c r="C2773" s="1176"/>
      <c r="D2773" s="973"/>
    </row>
    <row r="2774" spans="1:4" x14ac:dyDescent="0.2">
      <c r="A2774" s="973" t="s">
        <v>2207</v>
      </c>
      <c r="B2774" s="1174" t="s">
        <v>1294</v>
      </c>
      <c r="C2774" s="1176">
        <v>27.09</v>
      </c>
      <c r="D2774" s="973">
        <v>2708.89</v>
      </c>
    </row>
    <row r="2775" spans="1:4" x14ac:dyDescent="0.2">
      <c r="A2775" s="973" t="s">
        <v>2211</v>
      </c>
      <c r="B2775" s="1174" t="s">
        <v>1293</v>
      </c>
      <c r="C2775" s="1176">
        <v>31.11</v>
      </c>
      <c r="D2775" s="973">
        <v>1555.55</v>
      </c>
    </row>
    <row r="2776" spans="1:4" x14ac:dyDescent="0.2">
      <c r="A2776" s="973" t="s">
        <v>2213</v>
      </c>
      <c r="B2776" s="1174" t="s">
        <v>3919</v>
      </c>
      <c r="C2776" s="1176">
        <v>21.5</v>
      </c>
      <c r="D2776" s="973">
        <v>4300</v>
      </c>
    </row>
    <row r="2777" spans="1:4" x14ac:dyDescent="0.2">
      <c r="A2777" s="973" t="s">
        <v>2209</v>
      </c>
      <c r="B2777" s="1174" t="s">
        <v>5962</v>
      </c>
      <c r="C2777" s="1176">
        <v>21.73</v>
      </c>
      <c r="D2777" s="973">
        <v>13254.89</v>
      </c>
    </row>
    <row r="2778" spans="1:4" x14ac:dyDescent="0.2">
      <c r="A2778" s="973" t="s">
        <v>2217</v>
      </c>
      <c r="B2778" s="1174" t="s">
        <v>5963</v>
      </c>
      <c r="C2778" s="1176">
        <v>23.11</v>
      </c>
      <c r="D2778" s="973">
        <v>8088.63</v>
      </c>
    </row>
    <row r="2779" spans="1:4" x14ac:dyDescent="0.2">
      <c r="A2779" s="973" t="s">
        <v>2215</v>
      </c>
      <c r="B2779" s="1174" t="s">
        <v>4055</v>
      </c>
      <c r="C2779" s="1176">
        <v>27.02</v>
      </c>
      <c r="D2779" s="973">
        <v>540.33000000000004</v>
      </c>
    </row>
    <row r="2780" spans="1:4" x14ac:dyDescent="0.2">
      <c r="A2780" s="973" t="s">
        <v>2203</v>
      </c>
      <c r="B2780" s="1174" t="s">
        <v>5964</v>
      </c>
      <c r="C2780" s="1176">
        <v>33.14</v>
      </c>
      <c r="D2780" s="973">
        <v>10273.68</v>
      </c>
    </row>
    <row r="2781" spans="1:4" x14ac:dyDescent="0.2">
      <c r="A2781" s="973" t="s">
        <v>2205</v>
      </c>
      <c r="B2781" s="1174" t="s">
        <v>3695</v>
      </c>
      <c r="C2781" s="1176">
        <v>17.420000000000002</v>
      </c>
      <c r="D2781" s="973">
        <v>5226</v>
      </c>
    </row>
    <row r="2782" spans="1:4" x14ac:dyDescent="0.2">
      <c r="A2782" s="973" t="s">
        <v>5965</v>
      </c>
      <c r="B2782" s="1174" t="s">
        <v>3695</v>
      </c>
      <c r="C2782" s="1176">
        <v>22.98</v>
      </c>
      <c r="D2782" s="973">
        <v>6894</v>
      </c>
    </row>
    <row r="2783" spans="1:4" x14ac:dyDescent="0.2">
      <c r="A2783" s="973" t="s">
        <v>5966</v>
      </c>
      <c r="B2783" s="1174" t="s">
        <v>961</v>
      </c>
      <c r="C2783" s="1176"/>
      <c r="D2783" s="973"/>
    </row>
    <row r="2784" spans="1:4" x14ac:dyDescent="0.2">
      <c r="A2784" s="973" t="s">
        <v>5967</v>
      </c>
      <c r="B2784" s="1174" t="s">
        <v>961</v>
      </c>
      <c r="C2784" s="1176"/>
      <c r="D2784" s="973"/>
    </row>
    <row r="2785" spans="1:4" x14ac:dyDescent="0.2">
      <c r="A2785" s="973" t="s">
        <v>5968</v>
      </c>
      <c r="B2785" s="1174" t="s">
        <v>961</v>
      </c>
      <c r="C2785" s="1176"/>
      <c r="D2785" s="973"/>
    </row>
    <row r="2786" spans="1:4" x14ac:dyDescent="0.2">
      <c r="A2786" s="973" t="s">
        <v>5969</v>
      </c>
      <c r="B2786" s="1174" t="s">
        <v>3567</v>
      </c>
      <c r="C2786" s="1176">
        <v>8.08</v>
      </c>
      <c r="D2786" s="973">
        <v>16.149999999999999</v>
      </c>
    </row>
    <row r="2787" spans="1:4" x14ac:dyDescent="0.2">
      <c r="A2787" s="973" t="s">
        <v>5970</v>
      </c>
      <c r="B2787" s="1174" t="s">
        <v>4044</v>
      </c>
      <c r="C2787" s="1176">
        <v>9.59</v>
      </c>
      <c r="D2787" s="973">
        <v>239.8</v>
      </c>
    </row>
    <row r="2788" spans="1:4" x14ac:dyDescent="0.2">
      <c r="A2788" s="973" t="s">
        <v>5971</v>
      </c>
      <c r="B2788" s="1174" t="s">
        <v>961</v>
      </c>
      <c r="C2788" s="1176"/>
      <c r="D2788" s="973"/>
    </row>
    <row r="2789" spans="1:4" x14ac:dyDescent="0.2">
      <c r="A2789" s="973" t="s">
        <v>5972</v>
      </c>
      <c r="B2789" s="1174" t="s">
        <v>3563</v>
      </c>
      <c r="C2789" s="1176">
        <v>5</v>
      </c>
      <c r="D2789" s="973">
        <v>5</v>
      </c>
    </row>
    <row r="2790" spans="1:4" x14ac:dyDescent="0.2">
      <c r="A2790" s="973" t="s">
        <v>5973</v>
      </c>
      <c r="B2790" s="1174" t="s">
        <v>961</v>
      </c>
      <c r="C2790" s="1176"/>
      <c r="D2790" s="973"/>
    </row>
    <row r="2791" spans="1:4" x14ac:dyDescent="0.2">
      <c r="A2791" s="973" t="s">
        <v>5974</v>
      </c>
      <c r="B2791" s="1174" t="s">
        <v>3563</v>
      </c>
      <c r="C2791" s="1176">
        <v>6.54</v>
      </c>
      <c r="D2791" s="973">
        <v>6.54</v>
      </c>
    </row>
    <row r="2792" spans="1:4" x14ac:dyDescent="0.2">
      <c r="A2792" s="973" t="s">
        <v>5975</v>
      </c>
      <c r="B2792" s="1174" t="s">
        <v>961</v>
      </c>
      <c r="C2792" s="1176"/>
      <c r="D2792" s="973"/>
    </row>
    <row r="2793" spans="1:4" x14ac:dyDescent="0.2">
      <c r="A2793" s="973" t="s">
        <v>5976</v>
      </c>
      <c r="B2793" s="1174" t="s">
        <v>961</v>
      </c>
      <c r="C2793" s="1176"/>
      <c r="D2793" s="973"/>
    </row>
    <row r="2794" spans="1:4" x14ac:dyDescent="0.2">
      <c r="A2794" s="973" t="s">
        <v>5977</v>
      </c>
      <c r="B2794" s="1174" t="s">
        <v>961</v>
      </c>
      <c r="C2794" s="1176"/>
      <c r="D2794" s="973"/>
    </row>
    <row r="2795" spans="1:4" x14ac:dyDescent="0.2">
      <c r="A2795" s="973" t="s">
        <v>5978</v>
      </c>
      <c r="B2795" s="1174" t="s">
        <v>3574</v>
      </c>
      <c r="C2795" s="1176">
        <v>5</v>
      </c>
      <c r="D2795" s="973">
        <v>65</v>
      </c>
    </row>
    <row r="2796" spans="1:4" x14ac:dyDescent="0.2">
      <c r="A2796" s="973" t="s">
        <v>5979</v>
      </c>
      <c r="B2796" s="1174" t="s">
        <v>961</v>
      </c>
      <c r="C2796" s="1176"/>
      <c r="D2796" s="973"/>
    </row>
    <row r="2797" spans="1:4" x14ac:dyDescent="0.2">
      <c r="A2797" s="973" t="s">
        <v>5980</v>
      </c>
      <c r="B2797" s="1174" t="s">
        <v>961</v>
      </c>
      <c r="C2797" s="1176"/>
      <c r="D2797" s="973"/>
    </row>
    <row r="2798" spans="1:4" x14ac:dyDescent="0.2">
      <c r="A2798" s="973" t="s">
        <v>5981</v>
      </c>
      <c r="B2798" s="1174" t="s">
        <v>961</v>
      </c>
      <c r="C2798" s="1176"/>
      <c r="D2798" s="973"/>
    </row>
    <row r="2799" spans="1:4" x14ac:dyDescent="0.2">
      <c r="A2799" s="973" t="s">
        <v>5982</v>
      </c>
      <c r="B2799" s="1174" t="s">
        <v>961</v>
      </c>
      <c r="C2799" s="1176"/>
      <c r="D2799" s="973"/>
    </row>
    <row r="2800" spans="1:4" x14ac:dyDescent="0.2">
      <c r="A2800" s="973" t="s">
        <v>5983</v>
      </c>
      <c r="B2800" s="1174" t="s">
        <v>961</v>
      </c>
      <c r="C2800" s="1176"/>
      <c r="D2800" s="973"/>
    </row>
    <row r="2801" spans="1:4" x14ac:dyDescent="0.2">
      <c r="A2801" s="973" t="s">
        <v>5984</v>
      </c>
      <c r="B2801" s="1174" t="s">
        <v>4044</v>
      </c>
      <c r="C2801" s="1176">
        <v>29.8</v>
      </c>
      <c r="D2801" s="973">
        <v>745</v>
      </c>
    </row>
    <row r="2802" spans="1:4" x14ac:dyDescent="0.2">
      <c r="A2802" s="973" t="s">
        <v>5985</v>
      </c>
      <c r="B2802" s="1174" t="s">
        <v>961</v>
      </c>
      <c r="C2802" s="1176"/>
      <c r="D2802" s="973"/>
    </row>
    <row r="2803" spans="1:4" x14ac:dyDescent="0.2">
      <c r="A2803" s="973" t="s">
        <v>5986</v>
      </c>
      <c r="B2803" s="1174" t="s">
        <v>3564</v>
      </c>
      <c r="C2803" s="1176">
        <v>19.440000000000001</v>
      </c>
      <c r="D2803" s="973">
        <v>58.32</v>
      </c>
    </row>
    <row r="2804" spans="1:4" x14ac:dyDescent="0.2">
      <c r="A2804" s="973" t="s">
        <v>5987</v>
      </c>
      <c r="B2804" s="1174" t="s">
        <v>5988</v>
      </c>
      <c r="C2804" s="1176">
        <v>2.23</v>
      </c>
      <c r="D2804" s="973">
        <v>21595.31</v>
      </c>
    </row>
    <row r="2805" spans="1:4" x14ac:dyDescent="0.2">
      <c r="A2805" s="973" t="s">
        <v>5989</v>
      </c>
      <c r="B2805" s="1174" t="s">
        <v>5990</v>
      </c>
      <c r="C2805" s="1176">
        <v>3.24</v>
      </c>
      <c r="D2805" s="973">
        <v>88461.73</v>
      </c>
    </row>
    <row r="2806" spans="1:4" x14ac:dyDescent="0.2">
      <c r="A2806" s="973" t="s">
        <v>5991</v>
      </c>
      <c r="B2806" s="1174" t="s">
        <v>5992</v>
      </c>
      <c r="C2806" s="1176">
        <v>4.07</v>
      </c>
      <c r="D2806" s="973">
        <v>23586.32</v>
      </c>
    </row>
    <row r="2807" spans="1:4" x14ac:dyDescent="0.2">
      <c r="A2807" s="973" t="s">
        <v>5993</v>
      </c>
      <c r="B2807" s="1174" t="s">
        <v>961</v>
      </c>
      <c r="C2807" s="1176"/>
      <c r="D2807" s="973"/>
    </row>
    <row r="2808" spans="1:4" x14ac:dyDescent="0.2">
      <c r="A2808" s="973" t="s">
        <v>5994</v>
      </c>
      <c r="B2808" s="1174" t="s">
        <v>961</v>
      </c>
      <c r="C2808" s="1176"/>
      <c r="D2808" s="973"/>
    </row>
    <row r="2809" spans="1:4" x14ac:dyDescent="0.2">
      <c r="A2809" s="973" t="s">
        <v>5995</v>
      </c>
      <c r="B2809" s="1174" t="s">
        <v>5749</v>
      </c>
      <c r="C2809" s="1176">
        <v>7.87</v>
      </c>
      <c r="D2809" s="973">
        <v>519.30999999999995</v>
      </c>
    </row>
    <row r="2810" spans="1:4" x14ac:dyDescent="0.2">
      <c r="A2810" s="973" t="s">
        <v>5996</v>
      </c>
      <c r="B2810" s="1174" t="s">
        <v>5997</v>
      </c>
      <c r="C2810" s="1176">
        <v>7.23</v>
      </c>
      <c r="D2810" s="973">
        <v>1423.59</v>
      </c>
    </row>
    <row r="2811" spans="1:4" x14ac:dyDescent="0.2">
      <c r="A2811" s="973" t="s">
        <v>5998</v>
      </c>
      <c r="B2811" s="1174" t="s">
        <v>5634</v>
      </c>
      <c r="C2811" s="1176">
        <v>9.6199999999999992</v>
      </c>
      <c r="D2811" s="973">
        <v>1029.6099999999999</v>
      </c>
    </row>
    <row r="2812" spans="1:4" x14ac:dyDescent="0.2">
      <c r="A2812" s="973" t="s">
        <v>5999</v>
      </c>
      <c r="B2812" s="1174" t="s">
        <v>3604</v>
      </c>
      <c r="C2812" s="1176">
        <v>5</v>
      </c>
      <c r="D2812" s="973">
        <v>80</v>
      </c>
    </row>
    <row r="2813" spans="1:4" x14ac:dyDescent="0.2">
      <c r="A2813" s="973" t="s">
        <v>6000</v>
      </c>
      <c r="B2813" s="1174" t="s">
        <v>1294</v>
      </c>
      <c r="C2813" s="1176">
        <v>10</v>
      </c>
      <c r="D2813" s="973">
        <v>1000</v>
      </c>
    </row>
    <row r="2814" spans="1:4" x14ac:dyDescent="0.2">
      <c r="A2814" s="973" t="s">
        <v>6001</v>
      </c>
      <c r="B2814" s="1174" t="s">
        <v>3567</v>
      </c>
      <c r="C2814" s="1176">
        <v>433.47</v>
      </c>
      <c r="D2814" s="973">
        <v>866.93</v>
      </c>
    </row>
    <row r="2815" spans="1:4" x14ac:dyDescent="0.2">
      <c r="A2815" s="973" t="s">
        <v>6002</v>
      </c>
      <c r="B2815" s="1174" t="s">
        <v>3998</v>
      </c>
      <c r="C2815" s="1176">
        <v>126.93</v>
      </c>
      <c r="D2815" s="973">
        <v>6981.39</v>
      </c>
    </row>
    <row r="2816" spans="1:4" x14ac:dyDescent="0.2">
      <c r="A2816" s="973" t="s">
        <v>6003</v>
      </c>
      <c r="B2816" s="1174" t="s">
        <v>961</v>
      </c>
      <c r="C2816" s="1176"/>
      <c r="D2816" s="973"/>
    </row>
    <row r="2817" spans="1:4" x14ac:dyDescent="0.2">
      <c r="A2817" s="973" t="s">
        <v>6004</v>
      </c>
      <c r="B2817" s="1174" t="s">
        <v>961</v>
      </c>
      <c r="C2817" s="1176"/>
      <c r="D2817" s="973"/>
    </row>
    <row r="2818" spans="1:4" x14ac:dyDescent="0.2">
      <c r="A2818" s="973" t="s">
        <v>6005</v>
      </c>
      <c r="B2818" s="1174" t="s">
        <v>961</v>
      </c>
      <c r="C2818" s="1176"/>
      <c r="D2818" s="973"/>
    </row>
    <row r="2819" spans="1:4" x14ac:dyDescent="0.2">
      <c r="A2819" s="973" t="s">
        <v>6006</v>
      </c>
      <c r="B2819" s="1174" t="s">
        <v>3563</v>
      </c>
      <c r="C2819" s="1176">
        <v>27.84</v>
      </c>
      <c r="D2819" s="973">
        <v>27.84</v>
      </c>
    </row>
    <row r="2820" spans="1:4" x14ac:dyDescent="0.2">
      <c r="A2820" s="973" t="s">
        <v>3495</v>
      </c>
      <c r="B2820" s="1175" t="s">
        <v>3906</v>
      </c>
      <c r="C2820" s="1176">
        <v>82</v>
      </c>
      <c r="D2820" s="973">
        <v>-82</v>
      </c>
    </row>
    <row r="2821" spans="1:4" x14ac:dyDescent="0.2">
      <c r="A2821" s="973" t="s">
        <v>3504</v>
      </c>
      <c r="B2821" s="1174" t="s">
        <v>961</v>
      </c>
      <c r="C2821" s="1176"/>
      <c r="D2821" s="973"/>
    </row>
    <row r="2822" spans="1:4" x14ac:dyDescent="0.2">
      <c r="A2822" s="973" t="s">
        <v>3503</v>
      </c>
      <c r="B2822" s="1174" t="s">
        <v>961</v>
      </c>
      <c r="C2822" s="1176"/>
      <c r="D2822" s="973"/>
    </row>
    <row r="2823" spans="1:4" x14ac:dyDescent="0.2">
      <c r="A2823" s="973" t="s">
        <v>6007</v>
      </c>
      <c r="B2823" s="1174" t="s">
        <v>3615</v>
      </c>
      <c r="C2823" s="1176">
        <v>85</v>
      </c>
      <c r="D2823" s="973">
        <v>1190</v>
      </c>
    </row>
    <row r="2824" spans="1:4" x14ac:dyDescent="0.2">
      <c r="A2824" s="973" t="s">
        <v>6008</v>
      </c>
      <c r="B2824" s="1174" t="s">
        <v>961</v>
      </c>
      <c r="C2824" s="1176"/>
      <c r="D2824" s="973"/>
    </row>
    <row r="2825" spans="1:4" x14ac:dyDescent="0.2">
      <c r="A2825" s="973" t="s">
        <v>6009</v>
      </c>
      <c r="B2825" s="1174" t="s">
        <v>3563</v>
      </c>
      <c r="C2825" s="1176">
        <v>473.36</v>
      </c>
      <c r="D2825" s="973">
        <v>473.36</v>
      </c>
    </row>
    <row r="2826" spans="1:4" x14ac:dyDescent="0.2">
      <c r="A2826" s="973" t="s">
        <v>6010</v>
      </c>
      <c r="B2826" s="1174" t="s">
        <v>961</v>
      </c>
      <c r="C2826" s="1176"/>
      <c r="D2826" s="973"/>
    </row>
    <row r="2827" spans="1:4" x14ac:dyDescent="0.2">
      <c r="A2827" s="973" t="s">
        <v>1918</v>
      </c>
      <c r="B2827" s="1174" t="s">
        <v>961</v>
      </c>
      <c r="C2827" s="1176"/>
      <c r="D2827" s="973"/>
    </row>
    <row r="2828" spans="1:4" x14ac:dyDescent="0.2">
      <c r="A2828" s="973" t="s">
        <v>1921</v>
      </c>
      <c r="B2828" s="1174" t="s">
        <v>3657</v>
      </c>
      <c r="C2828" s="1176">
        <v>1186.27</v>
      </c>
      <c r="D2828" s="973">
        <v>9490.18</v>
      </c>
    </row>
    <row r="2829" spans="1:4" x14ac:dyDescent="0.2">
      <c r="A2829" s="973" t="s">
        <v>1937</v>
      </c>
      <c r="B2829" s="1174" t="s">
        <v>3567</v>
      </c>
      <c r="C2829" s="1176">
        <v>3845.45</v>
      </c>
      <c r="D2829" s="973">
        <v>7690.9</v>
      </c>
    </row>
    <row r="2830" spans="1:4" x14ac:dyDescent="0.2">
      <c r="A2830" s="973" t="s">
        <v>6011</v>
      </c>
      <c r="B2830" s="1174" t="s">
        <v>3563</v>
      </c>
      <c r="C2830" s="1176">
        <v>3857.5</v>
      </c>
      <c r="D2830" s="973">
        <v>3857.5</v>
      </c>
    </row>
    <row r="2831" spans="1:4" x14ac:dyDescent="0.2">
      <c r="A2831" s="973" t="s">
        <v>6012</v>
      </c>
      <c r="B2831" s="1174" t="s">
        <v>961</v>
      </c>
      <c r="C2831" s="1176"/>
      <c r="D2831" s="973"/>
    </row>
    <row r="2832" spans="1:4" x14ac:dyDescent="0.2">
      <c r="A2832" s="973" t="s">
        <v>1942</v>
      </c>
      <c r="B2832" s="1174" t="s">
        <v>961</v>
      </c>
      <c r="C2832" s="1176"/>
      <c r="D2832" s="973"/>
    </row>
    <row r="2833" spans="1:4" x14ac:dyDescent="0.2">
      <c r="A2833" s="973" t="s">
        <v>2009</v>
      </c>
      <c r="B2833" s="1174" t="s">
        <v>5918</v>
      </c>
      <c r="C2833" s="1176">
        <v>29.86</v>
      </c>
      <c r="D2833" s="973">
        <v>7346.55</v>
      </c>
    </row>
    <row r="2834" spans="1:4" x14ac:dyDescent="0.2">
      <c r="A2834" s="973" t="s">
        <v>2007</v>
      </c>
      <c r="B2834" s="1174" t="s">
        <v>3844</v>
      </c>
      <c r="C2834" s="1176">
        <v>48.69</v>
      </c>
      <c r="D2834" s="973">
        <v>15337.35</v>
      </c>
    </row>
    <row r="2835" spans="1:4" x14ac:dyDescent="0.2">
      <c r="A2835" s="973" t="s">
        <v>6013</v>
      </c>
      <c r="B2835" s="1175" t="s">
        <v>5277</v>
      </c>
      <c r="C2835" s="1176"/>
      <c r="D2835" s="973"/>
    </row>
    <row r="2836" spans="1:4" x14ac:dyDescent="0.2">
      <c r="A2836" s="973" t="s">
        <v>6014</v>
      </c>
      <c r="B2836" s="1174" t="s">
        <v>961</v>
      </c>
      <c r="C2836" s="1176"/>
      <c r="D2836" s="973"/>
    </row>
    <row r="2837" spans="1:4" x14ac:dyDescent="0.2">
      <c r="A2837" s="973" t="s">
        <v>6015</v>
      </c>
      <c r="B2837" s="1174" t="s">
        <v>961</v>
      </c>
      <c r="C2837" s="1176"/>
      <c r="D2837" s="973"/>
    </row>
    <row r="2838" spans="1:4" x14ac:dyDescent="0.2">
      <c r="A2838" s="973" t="s">
        <v>6016</v>
      </c>
      <c r="B2838" s="1174" t="s">
        <v>3563</v>
      </c>
      <c r="C2838" s="1176">
        <v>531.70000000000005</v>
      </c>
      <c r="D2838" s="973">
        <v>531.70000000000005</v>
      </c>
    </row>
    <row r="2839" spans="1:4" x14ac:dyDescent="0.2">
      <c r="A2839" s="973" t="s">
        <v>6017</v>
      </c>
      <c r="B2839" s="1174" t="s">
        <v>961</v>
      </c>
      <c r="C2839" s="1176"/>
      <c r="D2839" s="973"/>
    </row>
    <row r="2840" spans="1:4" x14ac:dyDescent="0.2">
      <c r="A2840" s="973" t="s">
        <v>6018</v>
      </c>
      <c r="B2840" s="1174" t="s">
        <v>961</v>
      </c>
      <c r="C2840" s="1176"/>
      <c r="D2840" s="973"/>
    </row>
    <row r="2841" spans="1:4" x14ac:dyDescent="0.2">
      <c r="A2841" s="973" t="s">
        <v>1963</v>
      </c>
      <c r="B2841" s="1174" t="s">
        <v>4055</v>
      </c>
      <c r="C2841" s="1176">
        <v>649.09</v>
      </c>
      <c r="D2841" s="973">
        <v>12981.86</v>
      </c>
    </row>
    <row r="2842" spans="1:4" x14ac:dyDescent="0.2">
      <c r="A2842" s="973" t="s">
        <v>1948</v>
      </c>
      <c r="B2842" s="1174" t="s">
        <v>3592</v>
      </c>
      <c r="C2842" s="1176">
        <v>1502.63</v>
      </c>
      <c r="D2842" s="973">
        <v>7513.16</v>
      </c>
    </row>
    <row r="2843" spans="1:4" x14ac:dyDescent="0.2">
      <c r="A2843" s="973" t="s">
        <v>1950</v>
      </c>
      <c r="B2843" s="1174" t="s">
        <v>3564</v>
      </c>
      <c r="C2843" s="1176">
        <v>2226.41</v>
      </c>
      <c r="D2843" s="973">
        <v>6679.22</v>
      </c>
    </row>
    <row r="2844" spans="1:4" x14ac:dyDescent="0.2">
      <c r="A2844" s="973" t="s">
        <v>1952</v>
      </c>
      <c r="B2844" s="1174" t="s">
        <v>3621</v>
      </c>
      <c r="C2844" s="1176">
        <v>2211.5300000000002</v>
      </c>
      <c r="D2844" s="973">
        <v>19903.75</v>
      </c>
    </row>
    <row r="2845" spans="1:4" x14ac:dyDescent="0.2">
      <c r="A2845" s="973" t="s">
        <v>1957</v>
      </c>
      <c r="B2845" s="1174" t="s">
        <v>3563</v>
      </c>
      <c r="C2845" s="1176">
        <v>503.4</v>
      </c>
      <c r="D2845" s="973">
        <v>503.4</v>
      </c>
    </row>
    <row r="2846" spans="1:4" x14ac:dyDescent="0.2">
      <c r="A2846" s="973" t="s">
        <v>1887</v>
      </c>
      <c r="B2846" s="1174" t="s">
        <v>4047</v>
      </c>
      <c r="C2846" s="1176">
        <v>783.52</v>
      </c>
      <c r="D2846" s="973">
        <v>56413.41</v>
      </c>
    </row>
    <row r="2847" spans="1:4" x14ac:dyDescent="0.2">
      <c r="A2847" s="973" t="s">
        <v>1900</v>
      </c>
      <c r="B2847" s="1174" t="s">
        <v>3593</v>
      </c>
      <c r="C2847" s="1176">
        <v>866</v>
      </c>
      <c r="D2847" s="973">
        <v>20784</v>
      </c>
    </row>
    <row r="2848" spans="1:4" x14ac:dyDescent="0.2">
      <c r="A2848" s="973" t="s">
        <v>6019</v>
      </c>
      <c r="B2848" s="1174" t="s">
        <v>961</v>
      </c>
      <c r="C2848" s="1176"/>
      <c r="D2848" s="973"/>
    </row>
    <row r="2849" spans="1:4" x14ac:dyDescent="0.2">
      <c r="A2849" s="973" t="s">
        <v>6020</v>
      </c>
      <c r="B2849" s="1174" t="s">
        <v>961</v>
      </c>
      <c r="C2849" s="1176"/>
      <c r="D2849" s="973"/>
    </row>
    <row r="2850" spans="1:4" x14ac:dyDescent="0.2">
      <c r="A2850" s="973" t="s">
        <v>1923</v>
      </c>
      <c r="B2850" s="1174" t="s">
        <v>3563</v>
      </c>
      <c r="C2850" s="1176">
        <v>606.20000000000005</v>
      </c>
      <c r="D2850" s="973">
        <v>606.20000000000005</v>
      </c>
    </row>
    <row r="2851" spans="1:4" x14ac:dyDescent="0.2">
      <c r="A2851" s="973" t="s">
        <v>1926</v>
      </c>
      <c r="B2851" s="1174" t="s">
        <v>961</v>
      </c>
      <c r="C2851" s="1176"/>
      <c r="D2851" s="973"/>
    </row>
    <row r="2852" spans="1:4" x14ac:dyDescent="0.2">
      <c r="A2852" s="973" t="s">
        <v>1929</v>
      </c>
      <c r="B2852" s="1174" t="s">
        <v>961</v>
      </c>
      <c r="C2852" s="1176"/>
      <c r="D2852" s="973"/>
    </row>
    <row r="2853" spans="1:4" x14ac:dyDescent="0.2">
      <c r="A2853" s="973" t="s">
        <v>1881</v>
      </c>
      <c r="B2853" s="1174" t="s">
        <v>5020</v>
      </c>
      <c r="C2853" s="1176">
        <v>1046.2</v>
      </c>
      <c r="D2853" s="973">
        <v>56494.89</v>
      </c>
    </row>
    <row r="2854" spans="1:4" x14ac:dyDescent="0.2">
      <c r="A2854" s="973" t="s">
        <v>1878</v>
      </c>
      <c r="B2854" s="1174" t="s">
        <v>3572</v>
      </c>
      <c r="C2854" s="1176">
        <v>878.25</v>
      </c>
      <c r="D2854" s="973">
        <v>10538.99</v>
      </c>
    </row>
    <row r="2855" spans="1:4" x14ac:dyDescent="0.2">
      <c r="A2855" s="973" t="s">
        <v>1894</v>
      </c>
      <c r="B2855" s="1174" t="s">
        <v>3839</v>
      </c>
      <c r="C2855" s="1176">
        <v>1002.07</v>
      </c>
      <c r="D2855" s="973">
        <v>93192.8</v>
      </c>
    </row>
    <row r="2856" spans="1:4" x14ac:dyDescent="0.2">
      <c r="A2856" s="973" t="s">
        <v>6021</v>
      </c>
      <c r="B2856" s="1174" t="s">
        <v>961</v>
      </c>
      <c r="C2856" s="1176"/>
      <c r="D2856" s="973"/>
    </row>
    <row r="2857" spans="1:4" x14ac:dyDescent="0.2">
      <c r="A2857" s="973" t="s">
        <v>1897</v>
      </c>
      <c r="B2857" s="1174" t="s">
        <v>961</v>
      </c>
      <c r="C2857" s="1176"/>
      <c r="D2857" s="973"/>
    </row>
    <row r="2858" spans="1:4" x14ac:dyDescent="0.2">
      <c r="A2858" s="973" t="s">
        <v>1902</v>
      </c>
      <c r="B2858" s="1174" t="s">
        <v>3803</v>
      </c>
      <c r="C2858" s="1176">
        <v>751.09</v>
      </c>
      <c r="D2858" s="973">
        <v>4506.53</v>
      </c>
    </row>
    <row r="2859" spans="1:4" x14ac:dyDescent="0.2">
      <c r="A2859" s="973" t="s">
        <v>1931</v>
      </c>
      <c r="B2859" s="1174" t="s">
        <v>961</v>
      </c>
      <c r="C2859" s="1176"/>
      <c r="D2859" s="973"/>
    </row>
    <row r="2860" spans="1:4" x14ac:dyDescent="0.2">
      <c r="A2860" s="973" t="s">
        <v>1885</v>
      </c>
      <c r="B2860" s="1174" t="s">
        <v>961</v>
      </c>
      <c r="C2860" s="1176"/>
      <c r="D2860" s="973"/>
    </row>
    <row r="2861" spans="1:4" x14ac:dyDescent="0.2">
      <c r="A2861" s="973" t="s">
        <v>1905</v>
      </c>
      <c r="B2861" s="1174" t="s">
        <v>3573</v>
      </c>
      <c r="C2861" s="1176">
        <v>592.79</v>
      </c>
      <c r="D2861" s="973">
        <v>2371.17</v>
      </c>
    </row>
    <row r="2862" spans="1:4" x14ac:dyDescent="0.2">
      <c r="A2862" s="973" t="s">
        <v>6022</v>
      </c>
      <c r="B2862" s="1174" t="s">
        <v>961</v>
      </c>
      <c r="C2862" s="1176"/>
      <c r="D2862" s="973"/>
    </row>
    <row r="2863" spans="1:4" x14ac:dyDescent="0.2">
      <c r="A2863" s="973" t="s">
        <v>1911</v>
      </c>
      <c r="B2863" s="1174" t="s">
        <v>961</v>
      </c>
      <c r="C2863" s="1176"/>
      <c r="D2863" s="973"/>
    </row>
    <row r="2864" spans="1:4" x14ac:dyDescent="0.2">
      <c r="A2864" s="973" t="s">
        <v>1914</v>
      </c>
      <c r="B2864" s="1174" t="s">
        <v>961</v>
      </c>
      <c r="C2864" s="1176"/>
      <c r="D2864" s="973"/>
    </row>
    <row r="2865" spans="1:4" x14ac:dyDescent="0.2">
      <c r="A2865" s="973" t="s">
        <v>6023</v>
      </c>
      <c r="B2865" s="1174" t="s">
        <v>961</v>
      </c>
      <c r="C2865" s="1176"/>
      <c r="D2865" s="973"/>
    </row>
    <row r="2866" spans="1:4" x14ac:dyDescent="0.2">
      <c r="A2866" s="973" t="s">
        <v>6024</v>
      </c>
      <c r="B2866" s="1174" t="s">
        <v>3573</v>
      </c>
      <c r="C2866" s="1176">
        <v>50</v>
      </c>
      <c r="D2866" s="973">
        <v>200</v>
      </c>
    </row>
    <row r="2867" spans="1:4" x14ac:dyDescent="0.2">
      <c r="A2867" s="973" t="s">
        <v>1943</v>
      </c>
      <c r="B2867" s="1174" t="s">
        <v>3567</v>
      </c>
      <c r="C2867" s="1176">
        <v>441.43</v>
      </c>
      <c r="D2867" s="973">
        <v>882.86</v>
      </c>
    </row>
    <row r="2868" spans="1:4" x14ac:dyDescent="0.2">
      <c r="A2868" s="973" t="s">
        <v>6025</v>
      </c>
      <c r="B2868" s="1174" t="s">
        <v>961</v>
      </c>
      <c r="C2868" s="1176"/>
      <c r="D2868" s="973"/>
    </row>
    <row r="2869" spans="1:4" x14ac:dyDescent="0.2">
      <c r="A2869" s="973" t="s">
        <v>6026</v>
      </c>
      <c r="B2869" s="1174" t="s">
        <v>961</v>
      </c>
      <c r="C2869" s="1176"/>
      <c r="D2869" s="973"/>
    </row>
    <row r="2870" spans="1:4" x14ac:dyDescent="0.2">
      <c r="A2870" s="973" t="s">
        <v>6027</v>
      </c>
      <c r="B2870" s="1174" t="s">
        <v>961</v>
      </c>
      <c r="C2870" s="1176"/>
      <c r="D2870" s="973"/>
    </row>
    <row r="2871" spans="1:4" x14ac:dyDescent="0.2">
      <c r="A2871" s="973" t="s">
        <v>6028</v>
      </c>
      <c r="B2871" s="1174" t="s">
        <v>961</v>
      </c>
      <c r="C2871" s="1176"/>
      <c r="D2871" s="973"/>
    </row>
    <row r="2872" spans="1:4" x14ac:dyDescent="0.2">
      <c r="A2872" s="973" t="s">
        <v>6029</v>
      </c>
      <c r="B2872" s="1174" t="s">
        <v>961</v>
      </c>
      <c r="C2872" s="1176"/>
      <c r="D2872" s="973"/>
    </row>
    <row r="2873" spans="1:4" x14ac:dyDescent="0.2">
      <c r="A2873" s="973" t="s">
        <v>1909</v>
      </c>
      <c r="B2873" s="1174" t="s">
        <v>3592</v>
      </c>
      <c r="C2873" s="1176">
        <v>2165</v>
      </c>
      <c r="D2873" s="973">
        <v>10825</v>
      </c>
    </row>
    <row r="2874" spans="1:4" x14ac:dyDescent="0.2">
      <c r="A2874" s="973" t="s">
        <v>1890</v>
      </c>
      <c r="B2874" s="1174" t="s">
        <v>4044</v>
      </c>
      <c r="C2874" s="1176">
        <v>1125.8699999999999</v>
      </c>
      <c r="D2874" s="973">
        <v>28146.86</v>
      </c>
    </row>
    <row r="2875" spans="1:4" x14ac:dyDescent="0.2">
      <c r="A2875" s="973" t="s">
        <v>6030</v>
      </c>
      <c r="B2875" s="1174" t="s">
        <v>961</v>
      </c>
      <c r="C2875" s="1176"/>
      <c r="D2875" s="973"/>
    </row>
    <row r="2876" spans="1:4" x14ac:dyDescent="0.2">
      <c r="A2876" s="973" t="s">
        <v>6031</v>
      </c>
      <c r="B2876" s="1174" t="s">
        <v>961</v>
      </c>
      <c r="C2876" s="1176"/>
      <c r="D2876" s="973"/>
    </row>
    <row r="2877" spans="1:4" x14ac:dyDescent="0.2">
      <c r="A2877" s="973" t="s">
        <v>6032</v>
      </c>
      <c r="B2877" s="1174" t="s">
        <v>961</v>
      </c>
      <c r="C2877" s="1176"/>
      <c r="D2877" s="973"/>
    </row>
    <row r="2878" spans="1:4" x14ac:dyDescent="0.2">
      <c r="A2878" s="973" t="s">
        <v>6033</v>
      </c>
      <c r="B2878" s="1174" t="s">
        <v>961</v>
      </c>
      <c r="C2878" s="1176"/>
      <c r="D2878" s="973"/>
    </row>
    <row r="2879" spans="1:4" x14ac:dyDescent="0.2">
      <c r="A2879" s="973" t="s">
        <v>6034</v>
      </c>
      <c r="B2879" s="1174" t="s">
        <v>961</v>
      </c>
      <c r="C2879" s="1176"/>
      <c r="D2879" s="973"/>
    </row>
    <row r="2880" spans="1:4" x14ac:dyDescent="0.2">
      <c r="A2880" s="973" t="s">
        <v>6035</v>
      </c>
      <c r="B2880" s="1174" t="s">
        <v>3563</v>
      </c>
      <c r="C2880" s="1176">
        <v>238.24</v>
      </c>
      <c r="D2880" s="973">
        <v>238.24</v>
      </c>
    </row>
    <row r="2881" spans="1:4" x14ac:dyDescent="0.2">
      <c r="A2881" s="973" t="s">
        <v>6036</v>
      </c>
      <c r="B2881" s="1174" t="s">
        <v>3564</v>
      </c>
      <c r="C2881" s="1176">
        <v>179.57</v>
      </c>
      <c r="D2881" s="973">
        <v>538.72</v>
      </c>
    </row>
    <row r="2882" spans="1:4" x14ac:dyDescent="0.2">
      <c r="A2882" s="973" t="s">
        <v>1956</v>
      </c>
      <c r="B2882" s="1174" t="s">
        <v>3621</v>
      </c>
      <c r="C2882" s="1176">
        <v>943.88</v>
      </c>
      <c r="D2882" s="973">
        <v>8494.91</v>
      </c>
    </row>
    <row r="2883" spans="1:4" x14ac:dyDescent="0.2">
      <c r="A2883" s="973" t="s">
        <v>1945</v>
      </c>
      <c r="B2883" s="1174" t="s">
        <v>3609</v>
      </c>
      <c r="C2883" s="1176">
        <v>505.78</v>
      </c>
      <c r="D2883" s="973">
        <v>8598.2099999999991</v>
      </c>
    </row>
    <row r="2884" spans="1:4" x14ac:dyDescent="0.2">
      <c r="A2884" s="973" t="s">
        <v>6037</v>
      </c>
      <c r="B2884" s="1174" t="s">
        <v>3563</v>
      </c>
      <c r="C2884" s="1176">
        <v>105.14</v>
      </c>
      <c r="D2884" s="973">
        <v>105.14</v>
      </c>
    </row>
    <row r="2885" spans="1:4" x14ac:dyDescent="0.2">
      <c r="A2885" s="973" t="s">
        <v>6038</v>
      </c>
      <c r="B2885" s="1174" t="s">
        <v>961</v>
      </c>
      <c r="C2885" s="1176"/>
      <c r="D2885" s="973"/>
    </row>
    <row r="2886" spans="1:4" x14ac:dyDescent="0.2">
      <c r="A2886" s="973" t="s">
        <v>2031</v>
      </c>
      <c r="B2886" s="1174" t="s">
        <v>3563</v>
      </c>
      <c r="C2886" s="1176">
        <v>440.01</v>
      </c>
      <c r="D2886" s="973">
        <v>440.01</v>
      </c>
    </row>
    <row r="2887" spans="1:4" x14ac:dyDescent="0.2">
      <c r="A2887" s="973" t="s">
        <v>6039</v>
      </c>
      <c r="B2887" s="1174" t="s">
        <v>961</v>
      </c>
      <c r="C2887" s="1176"/>
      <c r="D2887" s="973"/>
    </row>
    <row r="2888" spans="1:4" x14ac:dyDescent="0.2">
      <c r="A2888" s="973" t="s">
        <v>6040</v>
      </c>
      <c r="B2888" s="1174" t="s">
        <v>961</v>
      </c>
      <c r="C2888" s="1176"/>
      <c r="D2888" s="973"/>
    </row>
    <row r="2889" spans="1:4" x14ac:dyDescent="0.2">
      <c r="A2889" s="973" t="s">
        <v>6041</v>
      </c>
      <c r="B2889" s="1174" t="s">
        <v>961</v>
      </c>
      <c r="C2889" s="1176"/>
      <c r="D2889" s="973"/>
    </row>
    <row r="2890" spans="1:4" x14ac:dyDescent="0.2">
      <c r="A2890" s="973" t="s">
        <v>6042</v>
      </c>
      <c r="B2890" s="1174" t="s">
        <v>961</v>
      </c>
      <c r="C2890" s="1176"/>
      <c r="D2890" s="973"/>
    </row>
    <row r="2891" spans="1:4" x14ac:dyDescent="0.2">
      <c r="A2891" s="973" t="s">
        <v>6043</v>
      </c>
      <c r="B2891" s="1174" t="s">
        <v>961</v>
      </c>
      <c r="C2891" s="1176"/>
      <c r="D2891" s="973"/>
    </row>
    <row r="2892" spans="1:4" x14ac:dyDescent="0.2">
      <c r="A2892" s="973" t="s">
        <v>6044</v>
      </c>
      <c r="B2892" s="1174" t="s">
        <v>961</v>
      </c>
      <c r="C2892" s="1176"/>
      <c r="D2892" s="973"/>
    </row>
    <row r="2893" spans="1:4" x14ac:dyDescent="0.2">
      <c r="A2893" s="973" t="s">
        <v>6045</v>
      </c>
      <c r="B2893" s="1174" t="s">
        <v>961</v>
      </c>
      <c r="C2893" s="1176"/>
      <c r="D2893" s="973"/>
    </row>
    <row r="2894" spans="1:4" x14ac:dyDescent="0.2">
      <c r="A2894" s="973" t="s">
        <v>6046</v>
      </c>
      <c r="B2894" s="1174" t="s">
        <v>3919</v>
      </c>
      <c r="C2894" s="1176">
        <v>23.01</v>
      </c>
      <c r="D2894" s="973">
        <v>4602</v>
      </c>
    </row>
    <row r="2895" spans="1:4" x14ac:dyDescent="0.2">
      <c r="A2895" s="973" t="s">
        <v>6047</v>
      </c>
      <c r="B2895" s="1174" t="s">
        <v>961</v>
      </c>
      <c r="C2895" s="1176"/>
      <c r="D2895" s="973"/>
    </row>
    <row r="2896" spans="1:4" x14ac:dyDescent="0.2">
      <c r="A2896" s="973" t="s">
        <v>6048</v>
      </c>
      <c r="B2896" s="1174" t="s">
        <v>961</v>
      </c>
      <c r="C2896" s="1176"/>
      <c r="D2896" s="973"/>
    </row>
    <row r="2897" spans="1:4" x14ac:dyDescent="0.2">
      <c r="A2897" s="973" t="s">
        <v>6049</v>
      </c>
      <c r="B2897" s="1174" t="s">
        <v>961</v>
      </c>
      <c r="C2897" s="1176"/>
      <c r="D2897" s="973"/>
    </row>
    <row r="2898" spans="1:4" x14ac:dyDescent="0.2">
      <c r="A2898" s="973" t="s">
        <v>6050</v>
      </c>
      <c r="B2898" s="1174" t="s">
        <v>961</v>
      </c>
      <c r="C2898" s="1176"/>
      <c r="D2898" s="973"/>
    </row>
    <row r="2899" spans="1:4" x14ac:dyDescent="0.2">
      <c r="A2899" s="973" t="s">
        <v>6051</v>
      </c>
      <c r="B2899" s="1174" t="s">
        <v>4767</v>
      </c>
      <c r="C2899" s="1176">
        <v>7818.95</v>
      </c>
      <c r="D2899" s="973">
        <v>258025.4</v>
      </c>
    </row>
    <row r="2900" spans="1:4" x14ac:dyDescent="0.2">
      <c r="A2900" s="973" t="s">
        <v>6052</v>
      </c>
      <c r="B2900" s="1174" t="s">
        <v>961</v>
      </c>
      <c r="C2900" s="1176"/>
      <c r="D2900" s="973"/>
    </row>
    <row r="2901" spans="1:4" x14ac:dyDescent="0.2">
      <c r="A2901" s="973" t="s">
        <v>6053</v>
      </c>
      <c r="B2901" s="1174" t="s">
        <v>3593</v>
      </c>
      <c r="C2901" s="1176">
        <v>35.200000000000003</v>
      </c>
      <c r="D2901" s="973">
        <v>844.91</v>
      </c>
    </row>
    <row r="2902" spans="1:4" x14ac:dyDescent="0.2">
      <c r="A2902" s="973" t="s">
        <v>6054</v>
      </c>
      <c r="B2902" s="1174" t="s">
        <v>3579</v>
      </c>
      <c r="C2902" s="1176">
        <v>35.21</v>
      </c>
      <c r="D2902" s="973">
        <v>1338.09</v>
      </c>
    </row>
    <row r="2903" spans="1:4" x14ac:dyDescent="0.2">
      <c r="A2903" s="973" t="s">
        <v>6055</v>
      </c>
      <c r="B2903" s="1174" t="s">
        <v>5816</v>
      </c>
      <c r="C2903" s="1176">
        <v>34.68</v>
      </c>
      <c r="D2903" s="973">
        <v>1595.28</v>
      </c>
    </row>
    <row r="2904" spans="1:4" x14ac:dyDescent="0.2">
      <c r="A2904" s="973" t="s">
        <v>6056</v>
      </c>
      <c r="B2904" s="1174" t="s">
        <v>3601</v>
      </c>
      <c r="C2904" s="1176">
        <v>30.89</v>
      </c>
      <c r="D2904" s="973">
        <v>1266.6199999999999</v>
      </c>
    </row>
    <row r="2905" spans="1:4" x14ac:dyDescent="0.2">
      <c r="A2905" s="973" t="s">
        <v>6057</v>
      </c>
      <c r="B2905" s="1174" t="s">
        <v>4985</v>
      </c>
      <c r="C2905" s="1176">
        <v>14.52</v>
      </c>
      <c r="D2905" s="973">
        <v>580.84</v>
      </c>
    </row>
    <row r="2906" spans="1:4" x14ac:dyDescent="0.2">
      <c r="A2906" s="973" t="s">
        <v>6058</v>
      </c>
      <c r="B2906" s="1174" t="s">
        <v>6059</v>
      </c>
      <c r="C2906" s="1176">
        <v>15.47</v>
      </c>
      <c r="D2906" s="973">
        <v>2197.2800000000002</v>
      </c>
    </row>
    <row r="2907" spans="1:4" x14ac:dyDescent="0.2">
      <c r="A2907" s="973" t="s">
        <v>6060</v>
      </c>
      <c r="B2907" s="1174" t="s">
        <v>961</v>
      </c>
      <c r="C2907" s="1176"/>
      <c r="D2907" s="973"/>
    </row>
    <row r="2908" spans="1:4" x14ac:dyDescent="0.2">
      <c r="A2908" s="973" t="s">
        <v>6061</v>
      </c>
      <c r="B2908" s="1174" t="s">
        <v>961</v>
      </c>
      <c r="C2908" s="1176"/>
      <c r="D2908" s="973"/>
    </row>
    <row r="2909" spans="1:4" x14ac:dyDescent="0.2">
      <c r="A2909" s="973" t="s">
        <v>6062</v>
      </c>
      <c r="B2909" s="1174" t="s">
        <v>961</v>
      </c>
      <c r="C2909" s="1176"/>
      <c r="D2909" s="973"/>
    </row>
    <row r="2910" spans="1:4" x14ac:dyDescent="0.2">
      <c r="A2910" s="973" t="s">
        <v>6063</v>
      </c>
      <c r="B2910" s="1174" t="s">
        <v>6064</v>
      </c>
      <c r="C2910" s="1176">
        <v>9.3800000000000008</v>
      </c>
      <c r="D2910" s="973">
        <v>1463.79</v>
      </c>
    </row>
    <row r="2911" spans="1:4" x14ac:dyDescent="0.2">
      <c r="A2911" s="973" t="s">
        <v>6065</v>
      </c>
      <c r="B2911" s="1174" t="s">
        <v>4070</v>
      </c>
      <c r="C2911" s="1176">
        <v>23.03</v>
      </c>
      <c r="D2911" s="973">
        <v>414.59</v>
      </c>
    </row>
    <row r="2912" spans="1:4" x14ac:dyDescent="0.2">
      <c r="A2912" s="973" t="s">
        <v>6066</v>
      </c>
      <c r="B2912" s="1174" t="s">
        <v>5816</v>
      </c>
      <c r="C2912" s="1176">
        <v>6.48</v>
      </c>
      <c r="D2912" s="973">
        <v>298.08</v>
      </c>
    </row>
    <row r="2913" spans="1:4" x14ac:dyDescent="0.2">
      <c r="A2913" s="973" t="s">
        <v>6067</v>
      </c>
      <c r="B2913" s="1174" t="s">
        <v>3615</v>
      </c>
      <c r="C2913" s="1176">
        <v>13.98</v>
      </c>
      <c r="D2913" s="973">
        <v>195.67</v>
      </c>
    </row>
    <row r="2914" spans="1:4" x14ac:dyDescent="0.2">
      <c r="A2914" s="973" t="s">
        <v>6068</v>
      </c>
      <c r="B2914" s="1174" t="s">
        <v>961</v>
      </c>
      <c r="C2914" s="1176"/>
      <c r="D2914" s="973"/>
    </row>
    <row r="2915" spans="1:4" x14ac:dyDescent="0.2">
      <c r="A2915" s="973" t="s">
        <v>6069</v>
      </c>
      <c r="B2915" s="1174" t="s">
        <v>961</v>
      </c>
      <c r="C2915" s="1176"/>
      <c r="D2915" s="973"/>
    </row>
    <row r="2916" spans="1:4" x14ac:dyDescent="0.2">
      <c r="A2916" s="973" t="s">
        <v>6070</v>
      </c>
      <c r="B2916" s="1174" t="s">
        <v>3573</v>
      </c>
      <c r="C2916" s="1176">
        <v>25.3</v>
      </c>
      <c r="D2916" s="973">
        <v>101.21</v>
      </c>
    </row>
    <row r="2917" spans="1:4" x14ac:dyDescent="0.2">
      <c r="A2917" s="973" t="s">
        <v>6071</v>
      </c>
      <c r="B2917" s="1174" t="s">
        <v>3563</v>
      </c>
      <c r="C2917" s="1176">
        <v>20.21</v>
      </c>
      <c r="D2917" s="973">
        <v>20.21</v>
      </c>
    </row>
    <row r="2918" spans="1:4" x14ac:dyDescent="0.2">
      <c r="A2918" s="973" t="s">
        <v>6072</v>
      </c>
      <c r="B2918" s="1174" t="s">
        <v>961</v>
      </c>
      <c r="C2918" s="1176"/>
      <c r="D2918" s="973"/>
    </row>
    <row r="2919" spans="1:4" x14ac:dyDescent="0.2">
      <c r="A2919" s="973" t="s">
        <v>6073</v>
      </c>
      <c r="B2919" s="1174" t="s">
        <v>961</v>
      </c>
      <c r="C2919" s="1176"/>
      <c r="D2919" s="973"/>
    </row>
    <row r="2920" spans="1:4" x14ac:dyDescent="0.2">
      <c r="A2920" s="973" t="s">
        <v>6074</v>
      </c>
      <c r="B2920" s="1174" t="s">
        <v>961</v>
      </c>
      <c r="C2920" s="1176"/>
      <c r="D2920" s="973"/>
    </row>
    <row r="2921" spans="1:4" x14ac:dyDescent="0.2">
      <c r="A2921" s="973" t="s">
        <v>6075</v>
      </c>
      <c r="B2921" s="1174" t="s">
        <v>961</v>
      </c>
      <c r="C2921" s="1176"/>
      <c r="D2921" s="973"/>
    </row>
    <row r="2922" spans="1:4" x14ac:dyDescent="0.2">
      <c r="A2922" s="973" t="s">
        <v>6076</v>
      </c>
      <c r="B2922" s="1174" t="s">
        <v>3563</v>
      </c>
      <c r="C2922" s="1176">
        <v>14.8</v>
      </c>
      <c r="D2922" s="973">
        <v>14.8</v>
      </c>
    </row>
    <row r="2923" spans="1:4" x14ac:dyDescent="0.2">
      <c r="A2923" s="973" t="s">
        <v>6077</v>
      </c>
      <c r="B2923" s="1174" t="s">
        <v>3573</v>
      </c>
      <c r="C2923" s="1176">
        <v>20.23</v>
      </c>
      <c r="D2923" s="973">
        <v>80.91</v>
      </c>
    </row>
    <row r="2924" spans="1:4" x14ac:dyDescent="0.2">
      <c r="A2924" s="973" t="s">
        <v>6078</v>
      </c>
      <c r="B2924" s="1174" t="s">
        <v>961</v>
      </c>
      <c r="C2924" s="1176"/>
      <c r="D2924" s="973"/>
    </row>
    <row r="2925" spans="1:4" x14ac:dyDescent="0.2">
      <c r="A2925" s="973" t="s">
        <v>6079</v>
      </c>
      <c r="B2925" s="1174" t="s">
        <v>3563</v>
      </c>
      <c r="C2925" s="1176">
        <v>55.09</v>
      </c>
      <c r="D2925" s="973">
        <v>55.09</v>
      </c>
    </row>
    <row r="2926" spans="1:4" x14ac:dyDescent="0.2">
      <c r="A2926" s="973" t="s">
        <v>6080</v>
      </c>
      <c r="B2926" s="1174" t="s">
        <v>961</v>
      </c>
      <c r="C2926" s="1176"/>
      <c r="D2926" s="973"/>
    </row>
    <row r="2927" spans="1:4" x14ac:dyDescent="0.2">
      <c r="A2927" s="973" t="s">
        <v>6081</v>
      </c>
      <c r="B2927" s="1174" t="s">
        <v>3567</v>
      </c>
      <c r="C2927" s="1176">
        <v>28.09</v>
      </c>
      <c r="D2927" s="973">
        <v>56.17</v>
      </c>
    </row>
    <row r="2928" spans="1:4" x14ac:dyDescent="0.2">
      <c r="A2928" s="973" t="s">
        <v>6082</v>
      </c>
      <c r="B2928" s="1174" t="s">
        <v>961</v>
      </c>
      <c r="C2928" s="1176"/>
      <c r="D2928" s="973"/>
    </row>
    <row r="2929" spans="1:4" x14ac:dyDescent="0.2">
      <c r="A2929" s="973" t="s">
        <v>6083</v>
      </c>
      <c r="B2929" s="1174" t="s">
        <v>3621</v>
      </c>
      <c r="C2929" s="1176">
        <v>48.51</v>
      </c>
      <c r="D2929" s="973">
        <v>436.58</v>
      </c>
    </row>
    <row r="2930" spans="1:4" x14ac:dyDescent="0.2">
      <c r="A2930" s="973" t="s">
        <v>6084</v>
      </c>
      <c r="B2930" s="1174" t="s">
        <v>6085</v>
      </c>
      <c r="C2930" s="1176">
        <v>32.81</v>
      </c>
      <c r="D2930" s="973">
        <v>5380.28</v>
      </c>
    </row>
    <row r="2931" spans="1:4" x14ac:dyDescent="0.2">
      <c r="A2931" s="973" t="s">
        <v>6086</v>
      </c>
      <c r="B2931" s="1174" t="s">
        <v>1294</v>
      </c>
      <c r="C2931" s="1176">
        <v>20.94</v>
      </c>
      <c r="D2931" s="973">
        <v>2094.3000000000002</v>
      </c>
    </row>
    <row r="2932" spans="1:4" x14ac:dyDescent="0.2">
      <c r="A2932" s="973" t="s">
        <v>6087</v>
      </c>
      <c r="B2932" s="1174" t="s">
        <v>961</v>
      </c>
      <c r="C2932" s="1176"/>
      <c r="D2932" s="973"/>
    </row>
    <row r="2933" spans="1:4" x14ac:dyDescent="0.2">
      <c r="A2933" s="973" t="s">
        <v>6088</v>
      </c>
      <c r="B2933" s="1174" t="s">
        <v>6089</v>
      </c>
      <c r="C2933" s="1176">
        <v>11.96</v>
      </c>
      <c r="D2933" s="973">
        <v>7209.53</v>
      </c>
    </row>
    <row r="2934" spans="1:4" x14ac:dyDescent="0.2">
      <c r="A2934" s="973" t="s">
        <v>6090</v>
      </c>
      <c r="B2934" s="1174" t="s">
        <v>961</v>
      </c>
      <c r="C2934" s="1176"/>
      <c r="D2934" s="973"/>
    </row>
    <row r="2935" spans="1:4" x14ac:dyDescent="0.2">
      <c r="A2935" s="973" t="s">
        <v>6091</v>
      </c>
      <c r="B2935" s="1174" t="s">
        <v>961</v>
      </c>
      <c r="C2935" s="1176"/>
      <c r="D2935" s="973"/>
    </row>
    <row r="2936" spans="1:4" x14ac:dyDescent="0.2">
      <c r="A2936" s="973" t="s">
        <v>6092</v>
      </c>
      <c r="B2936" s="1174" t="s">
        <v>961</v>
      </c>
      <c r="C2936" s="1176"/>
      <c r="D2936" s="973"/>
    </row>
    <row r="2937" spans="1:4" x14ac:dyDescent="0.2">
      <c r="A2937" s="973" t="s">
        <v>6093</v>
      </c>
      <c r="B2937" s="1174" t="s">
        <v>961</v>
      </c>
      <c r="C2937" s="1176"/>
      <c r="D2937" s="973"/>
    </row>
    <row r="2938" spans="1:4" x14ac:dyDescent="0.2">
      <c r="A2938" s="973" t="s">
        <v>6094</v>
      </c>
      <c r="B2938" s="1174" t="s">
        <v>961</v>
      </c>
      <c r="C2938" s="1176"/>
      <c r="D2938" s="973"/>
    </row>
    <row r="2939" spans="1:4" x14ac:dyDescent="0.2">
      <c r="A2939" s="973" t="s">
        <v>6095</v>
      </c>
      <c r="B2939" s="1174" t="s">
        <v>961</v>
      </c>
      <c r="C2939" s="1176"/>
      <c r="D2939" s="973"/>
    </row>
    <row r="2940" spans="1:4" x14ac:dyDescent="0.2">
      <c r="A2940" s="973" t="s">
        <v>6096</v>
      </c>
      <c r="B2940" s="1174" t="s">
        <v>3567</v>
      </c>
      <c r="C2940" s="1176">
        <v>1019.57</v>
      </c>
      <c r="D2940" s="973">
        <v>2039.13</v>
      </c>
    </row>
    <row r="2941" spans="1:4" x14ac:dyDescent="0.2">
      <c r="A2941" s="973" t="s">
        <v>6097</v>
      </c>
      <c r="B2941" s="1174" t="s">
        <v>3564</v>
      </c>
      <c r="C2941" s="1176">
        <v>1200</v>
      </c>
      <c r="D2941" s="973">
        <v>3600</v>
      </c>
    </row>
    <row r="2942" spans="1:4" x14ac:dyDescent="0.2">
      <c r="A2942" s="973" t="s">
        <v>6098</v>
      </c>
      <c r="B2942" s="1174" t="s">
        <v>961</v>
      </c>
      <c r="C2942" s="1176"/>
      <c r="D2942" s="973"/>
    </row>
    <row r="2943" spans="1:4" x14ac:dyDescent="0.2">
      <c r="A2943" s="973" t="s">
        <v>6099</v>
      </c>
      <c r="B2943" s="1174" t="s">
        <v>961</v>
      </c>
      <c r="C2943" s="1176"/>
      <c r="D2943" s="973"/>
    </row>
    <row r="2944" spans="1:4" x14ac:dyDescent="0.2">
      <c r="A2944" s="973" t="s">
        <v>6100</v>
      </c>
      <c r="B2944" s="1174" t="s">
        <v>961</v>
      </c>
      <c r="C2944" s="1176"/>
      <c r="D2944" s="973"/>
    </row>
    <row r="2945" spans="1:4" x14ac:dyDescent="0.2">
      <c r="A2945" s="973" t="s">
        <v>6101</v>
      </c>
      <c r="B2945" s="1174" t="s">
        <v>3567</v>
      </c>
      <c r="C2945" s="1176">
        <v>400</v>
      </c>
      <c r="D2945" s="973">
        <v>800</v>
      </c>
    </row>
    <row r="2946" spans="1:4" x14ac:dyDescent="0.2">
      <c r="A2946" s="973" t="s">
        <v>6102</v>
      </c>
      <c r="B2946" s="1174" t="s">
        <v>3657</v>
      </c>
      <c r="C2946" s="1176">
        <v>511.11</v>
      </c>
      <c r="D2946" s="973">
        <v>4088.89</v>
      </c>
    </row>
    <row r="2947" spans="1:4" x14ac:dyDescent="0.2">
      <c r="A2947" s="973" t="s">
        <v>6103</v>
      </c>
      <c r="B2947" s="1174" t="s">
        <v>961</v>
      </c>
      <c r="C2947" s="1176"/>
      <c r="D2947" s="973"/>
    </row>
    <row r="2948" spans="1:4" x14ac:dyDescent="0.2">
      <c r="A2948" s="973" t="s">
        <v>6104</v>
      </c>
      <c r="B2948" s="1174" t="s">
        <v>961</v>
      </c>
      <c r="C2948" s="1176"/>
      <c r="D2948" s="973"/>
    </row>
    <row r="2949" spans="1:4" x14ac:dyDescent="0.2">
      <c r="A2949" s="973" t="s">
        <v>6105</v>
      </c>
      <c r="B2949" s="1174" t="s">
        <v>961</v>
      </c>
      <c r="C2949" s="1176"/>
      <c r="D2949" s="973"/>
    </row>
    <row r="2950" spans="1:4" x14ac:dyDescent="0.2">
      <c r="A2950" s="973" t="s">
        <v>6106</v>
      </c>
      <c r="B2950" s="1174" t="s">
        <v>961</v>
      </c>
      <c r="C2950" s="1176"/>
      <c r="D2950" s="973"/>
    </row>
    <row r="2951" spans="1:4" x14ac:dyDescent="0.2">
      <c r="A2951" s="973" t="s">
        <v>6107</v>
      </c>
      <c r="B2951" s="1174" t="s">
        <v>961</v>
      </c>
      <c r="C2951" s="1176"/>
      <c r="D2951" s="973"/>
    </row>
    <row r="2952" spans="1:4" x14ac:dyDescent="0.2">
      <c r="A2952" s="973" t="s">
        <v>6108</v>
      </c>
      <c r="B2952" s="1174" t="s">
        <v>961</v>
      </c>
      <c r="C2952" s="1176"/>
      <c r="D2952" s="973"/>
    </row>
    <row r="2953" spans="1:4" x14ac:dyDescent="0.2">
      <c r="A2953" s="973" t="s">
        <v>6109</v>
      </c>
      <c r="B2953" s="1174" t="s">
        <v>961</v>
      </c>
      <c r="C2953" s="1176"/>
      <c r="D2953" s="973"/>
    </row>
    <row r="2954" spans="1:4" x14ac:dyDescent="0.2">
      <c r="A2954" s="973" t="s">
        <v>6110</v>
      </c>
      <c r="B2954" s="1174" t="s">
        <v>961</v>
      </c>
      <c r="C2954" s="1176"/>
      <c r="D2954" s="973"/>
    </row>
    <row r="2955" spans="1:4" x14ac:dyDescent="0.2">
      <c r="A2955" s="973" t="s">
        <v>6111</v>
      </c>
      <c r="B2955" s="1174" t="s">
        <v>961</v>
      </c>
      <c r="C2955" s="1176"/>
      <c r="D2955" s="973"/>
    </row>
    <row r="2956" spans="1:4" x14ac:dyDescent="0.2">
      <c r="A2956" s="973" t="s">
        <v>6112</v>
      </c>
      <c r="B2956" s="1174" t="s">
        <v>961</v>
      </c>
      <c r="C2956" s="1176"/>
      <c r="D2956" s="973"/>
    </row>
    <row r="2957" spans="1:4" x14ac:dyDescent="0.2">
      <c r="A2957" s="973" t="s">
        <v>6113</v>
      </c>
      <c r="B2957" s="1174" t="s">
        <v>6114</v>
      </c>
      <c r="C2957" s="1176">
        <v>48.42</v>
      </c>
      <c r="D2957" s="973">
        <v>16123.95</v>
      </c>
    </row>
    <row r="2958" spans="1:4" x14ac:dyDescent="0.2">
      <c r="A2958" s="973" t="s">
        <v>6115</v>
      </c>
      <c r="B2958" s="1174" t="s">
        <v>961</v>
      </c>
      <c r="C2958" s="1176"/>
      <c r="D2958" s="973"/>
    </row>
    <row r="2959" spans="1:4" x14ac:dyDescent="0.2">
      <c r="A2959" s="973" t="s">
        <v>6116</v>
      </c>
      <c r="B2959" s="1174" t="s">
        <v>961</v>
      </c>
      <c r="C2959" s="1176"/>
      <c r="D2959" s="973"/>
    </row>
    <row r="2960" spans="1:4" x14ac:dyDescent="0.2">
      <c r="A2960" s="973" t="s">
        <v>6117</v>
      </c>
      <c r="B2960" s="1174" t="s">
        <v>961</v>
      </c>
      <c r="C2960" s="1176"/>
      <c r="D2960" s="973"/>
    </row>
    <row r="2961" spans="1:4" x14ac:dyDescent="0.2">
      <c r="A2961" s="973" t="s">
        <v>6118</v>
      </c>
      <c r="B2961" s="1174" t="s">
        <v>3563</v>
      </c>
      <c r="C2961" s="1176">
        <v>150</v>
      </c>
      <c r="D2961" s="973">
        <v>150</v>
      </c>
    </row>
    <row r="2962" spans="1:4" x14ac:dyDescent="0.2">
      <c r="A2962" s="973" t="s">
        <v>6119</v>
      </c>
      <c r="B2962" s="1174" t="s">
        <v>961</v>
      </c>
      <c r="C2962" s="1176"/>
      <c r="D2962" s="973"/>
    </row>
    <row r="2963" spans="1:4" x14ac:dyDescent="0.2">
      <c r="A2963" s="973" t="s">
        <v>6120</v>
      </c>
      <c r="B2963" s="1174" t="s">
        <v>961</v>
      </c>
      <c r="C2963" s="1176"/>
      <c r="D2963" s="973"/>
    </row>
    <row r="2964" spans="1:4" x14ac:dyDescent="0.2">
      <c r="A2964" s="973" t="s">
        <v>6121</v>
      </c>
      <c r="B2964" s="1174" t="s">
        <v>961</v>
      </c>
      <c r="C2964" s="1176"/>
      <c r="D2964" s="973"/>
    </row>
    <row r="2965" spans="1:4" x14ac:dyDescent="0.2">
      <c r="A2965" s="973" t="s">
        <v>6122</v>
      </c>
      <c r="B2965" s="1174" t="s">
        <v>6123</v>
      </c>
      <c r="C2965" s="1176">
        <v>7.81</v>
      </c>
      <c r="D2965" s="973">
        <v>11598.53</v>
      </c>
    </row>
    <row r="2966" spans="1:4" x14ac:dyDescent="0.2">
      <c r="A2966" s="973" t="s">
        <v>6124</v>
      </c>
      <c r="B2966" s="1174" t="s">
        <v>961</v>
      </c>
      <c r="C2966" s="1176"/>
      <c r="D2966" s="973"/>
    </row>
    <row r="2967" spans="1:4" x14ac:dyDescent="0.2">
      <c r="A2967" s="973" t="s">
        <v>6125</v>
      </c>
      <c r="B2967" s="1174" t="s">
        <v>961</v>
      </c>
      <c r="C2967" s="1176"/>
      <c r="D2967" s="973"/>
    </row>
    <row r="2968" spans="1:4" x14ac:dyDescent="0.2">
      <c r="A2968" s="973" t="s">
        <v>6126</v>
      </c>
      <c r="B2968" s="1174" t="s">
        <v>6127</v>
      </c>
      <c r="C2968" s="1176">
        <v>407.14</v>
      </c>
      <c r="D2968" s="973">
        <v>407.14</v>
      </c>
    </row>
    <row r="2969" spans="1:4" x14ac:dyDescent="0.2">
      <c r="A2969" s="973" t="s">
        <v>6128</v>
      </c>
      <c r="B2969" s="1174" t="s">
        <v>961</v>
      </c>
      <c r="C2969" s="1176"/>
      <c r="D2969" s="973"/>
    </row>
    <row r="2970" spans="1:4" x14ac:dyDescent="0.2">
      <c r="A2970" s="973" t="s">
        <v>6129</v>
      </c>
      <c r="B2970" s="1174" t="s">
        <v>961</v>
      </c>
      <c r="C2970" s="1176"/>
      <c r="D2970" s="973"/>
    </row>
    <row r="2971" spans="1:4" x14ac:dyDescent="0.2">
      <c r="A2971" s="973" t="s">
        <v>6130</v>
      </c>
      <c r="B2971" s="1174" t="s">
        <v>961</v>
      </c>
      <c r="C2971" s="1176"/>
      <c r="D2971" s="973"/>
    </row>
    <row r="2972" spans="1:4" x14ac:dyDescent="0.2">
      <c r="A2972" s="973" t="s">
        <v>6131</v>
      </c>
      <c r="B2972" s="1174" t="s">
        <v>961</v>
      </c>
      <c r="C2972" s="1176"/>
      <c r="D2972" s="973"/>
    </row>
    <row r="2973" spans="1:4" x14ac:dyDescent="0.2">
      <c r="A2973" s="973" t="s">
        <v>6132</v>
      </c>
      <c r="B2973" s="1174" t="s">
        <v>961</v>
      </c>
      <c r="C2973" s="1176"/>
      <c r="D2973" s="973"/>
    </row>
    <row r="2974" spans="1:4" x14ac:dyDescent="0.2">
      <c r="A2974" s="973" t="s">
        <v>6133</v>
      </c>
      <c r="B2974" s="1174" t="s">
        <v>961</v>
      </c>
      <c r="C2974" s="1176"/>
      <c r="D2974" s="973"/>
    </row>
    <row r="2975" spans="1:4" x14ac:dyDescent="0.2">
      <c r="A2975" s="973" t="s">
        <v>6134</v>
      </c>
      <c r="B2975" s="1174" t="s">
        <v>961</v>
      </c>
      <c r="C2975" s="1176"/>
      <c r="D2975" s="973"/>
    </row>
    <row r="2976" spans="1:4" x14ac:dyDescent="0.2">
      <c r="A2976" s="973" t="s">
        <v>6135</v>
      </c>
      <c r="B2976" s="1174" t="s">
        <v>961</v>
      </c>
      <c r="C2976" s="1176"/>
      <c r="D2976" s="973"/>
    </row>
    <row r="2977" spans="1:4" x14ac:dyDescent="0.2">
      <c r="A2977" s="973" t="s">
        <v>6136</v>
      </c>
      <c r="B2977" s="1174" t="s">
        <v>961</v>
      </c>
      <c r="C2977" s="1176"/>
      <c r="D2977" s="973"/>
    </row>
    <row r="2978" spans="1:4" x14ac:dyDescent="0.2">
      <c r="A2978" s="973" t="s">
        <v>6137</v>
      </c>
      <c r="B2978" s="1174" t="s">
        <v>3567</v>
      </c>
      <c r="C2978" s="1176">
        <v>60</v>
      </c>
      <c r="D2978" s="973">
        <v>120</v>
      </c>
    </row>
    <row r="2979" spans="1:4" x14ac:dyDescent="0.2">
      <c r="A2979" s="973" t="s">
        <v>6138</v>
      </c>
      <c r="B2979" s="1174" t="s">
        <v>961</v>
      </c>
      <c r="C2979" s="1176"/>
      <c r="D2979" s="973"/>
    </row>
    <row r="2980" spans="1:4" x14ac:dyDescent="0.2">
      <c r="A2980" s="973" t="s">
        <v>6139</v>
      </c>
      <c r="B2980" s="1174" t="s">
        <v>961</v>
      </c>
      <c r="C2980" s="1176"/>
      <c r="D2980" s="973"/>
    </row>
    <row r="2981" spans="1:4" x14ac:dyDescent="0.2">
      <c r="A2981" s="973" t="s">
        <v>6140</v>
      </c>
      <c r="B2981" s="1174" t="s">
        <v>4602</v>
      </c>
      <c r="C2981" s="1176">
        <v>138.26</v>
      </c>
      <c r="D2981" s="973">
        <v>3871.26</v>
      </c>
    </row>
    <row r="2982" spans="1:4" x14ac:dyDescent="0.2">
      <c r="A2982" s="973" t="s">
        <v>2226</v>
      </c>
      <c r="B2982" s="1174" t="s">
        <v>3600</v>
      </c>
      <c r="C2982" s="1176">
        <v>3121.09</v>
      </c>
      <c r="D2982" s="973">
        <v>46816.34</v>
      </c>
    </row>
    <row r="2983" spans="1:4" x14ac:dyDescent="0.2">
      <c r="A2983" s="973" t="s">
        <v>6141</v>
      </c>
      <c r="B2983" s="1174" t="s">
        <v>3564</v>
      </c>
      <c r="C2983" s="1176">
        <v>42.99</v>
      </c>
      <c r="D2983" s="973">
        <v>128.97</v>
      </c>
    </row>
    <row r="2984" spans="1:4" x14ac:dyDescent="0.2">
      <c r="A2984" s="973" t="s">
        <v>6142</v>
      </c>
      <c r="B2984" s="1174" t="s">
        <v>961</v>
      </c>
      <c r="C2984" s="1176"/>
      <c r="D2984" s="973"/>
    </row>
    <row r="2985" spans="1:4" x14ac:dyDescent="0.2">
      <c r="A2985" s="973" t="s">
        <v>6143</v>
      </c>
      <c r="B2985" s="1174" t="s">
        <v>6144</v>
      </c>
      <c r="C2985" s="1176">
        <v>34.31</v>
      </c>
      <c r="D2985" s="973">
        <v>5077.72</v>
      </c>
    </row>
    <row r="2986" spans="1:4" x14ac:dyDescent="0.2">
      <c r="A2986" s="973" t="s">
        <v>6145</v>
      </c>
      <c r="B2986" s="1174" t="s">
        <v>3915</v>
      </c>
      <c r="C2986" s="1176">
        <v>134.55000000000001</v>
      </c>
      <c r="D2986" s="973">
        <v>8073.09</v>
      </c>
    </row>
    <row r="2987" spans="1:4" x14ac:dyDescent="0.2">
      <c r="A2987" s="973" t="s">
        <v>6146</v>
      </c>
      <c r="B2987" s="1174" t="s">
        <v>3803</v>
      </c>
      <c r="C2987" s="1176">
        <v>98.42</v>
      </c>
      <c r="D2987" s="973">
        <v>590.52</v>
      </c>
    </row>
    <row r="2988" spans="1:4" x14ac:dyDescent="0.2">
      <c r="A2988" s="973" t="s">
        <v>6147</v>
      </c>
      <c r="B2988" s="1174" t="s">
        <v>1292</v>
      </c>
      <c r="C2988" s="1176">
        <v>158.5</v>
      </c>
      <c r="D2988" s="973">
        <v>1585.04</v>
      </c>
    </row>
    <row r="2989" spans="1:4" x14ac:dyDescent="0.2">
      <c r="A2989" s="973" t="s">
        <v>6148</v>
      </c>
      <c r="B2989" s="1174" t="s">
        <v>6149</v>
      </c>
      <c r="C2989" s="1176">
        <v>9.7899999999999991</v>
      </c>
      <c r="D2989" s="973">
        <v>861.95</v>
      </c>
    </row>
    <row r="2990" spans="1:4" x14ac:dyDescent="0.2">
      <c r="A2990" s="973" t="s">
        <v>6150</v>
      </c>
      <c r="B2990" s="1174" t="s">
        <v>3600</v>
      </c>
      <c r="C2990" s="1176">
        <v>8.9700000000000006</v>
      </c>
      <c r="D2990" s="973">
        <v>134.56</v>
      </c>
    </row>
    <row r="2991" spans="1:4" x14ac:dyDescent="0.2">
      <c r="A2991" s="973" t="s">
        <v>6151</v>
      </c>
      <c r="B2991" s="1174" t="s">
        <v>1294</v>
      </c>
      <c r="C2991" s="1176">
        <v>9</v>
      </c>
      <c r="D2991" s="973">
        <v>900</v>
      </c>
    </row>
    <row r="2992" spans="1:4" x14ac:dyDescent="0.2">
      <c r="A2992" s="973" t="s">
        <v>6152</v>
      </c>
      <c r="B2992" s="1174" t="s">
        <v>4985</v>
      </c>
      <c r="C2992" s="1176">
        <v>29.84</v>
      </c>
      <c r="D2992" s="973">
        <v>1193.55</v>
      </c>
    </row>
    <row r="2993" spans="1:4" x14ac:dyDescent="0.2">
      <c r="A2993" s="973" t="s">
        <v>6153</v>
      </c>
      <c r="B2993" s="1174" t="s">
        <v>6154</v>
      </c>
      <c r="C2993" s="1176">
        <v>10</v>
      </c>
      <c r="D2993" s="973">
        <v>1570</v>
      </c>
    </row>
    <row r="2994" spans="1:4" x14ac:dyDescent="0.2">
      <c r="A2994" s="973" t="s">
        <v>6155</v>
      </c>
      <c r="B2994" s="1174" t="s">
        <v>5749</v>
      </c>
      <c r="C2994" s="1176">
        <v>10</v>
      </c>
      <c r="D2994" s="973">
        <v>660</v>
      </c>
    </row>
    <row r="2995" spans="1:4" x14ac:dyDescent="0.2">
      <c r="A2995" s="973" t="s">
        <v>6156</v>
      </c>
      <c r="B2995" s="1174" t="s">
        <v>6157</v>
      </c>
      <c r="C2995" s="1176">
        <v>9.9600000000000009</v>
      </c>
      <c r="D2995" s="973">
        <v>1981.67</v>
      </c>
    </row>
    <row r="2996" spans="1:4" x14ac:dyDescent="0.2">
      <c r="A2996" s="973" t="s">
        <v>6158</v>
      </c>
      <c r="B2996" s="1174" t="s">
        <v>3604</v>
      </c>
      <c r="C2996" s="1176">
        <v>17.93</v>
      </c>
      <c r="D2996" s="973">
        <v>286.85000000000002</v>
      </c>
    </row>
    <row r="2997" spans="1:4" x14ac:dyDescent="0.2">
      <c r="A2997" s="973" t="s">
        <v>6159</v>
      </c>
      <c r="B2997" s="1174" t="s">
        <v>3600</v>
      </c>
      <c r="C2997" s="1176">
        <v>20</v>
      </c>
      <c r="D2997" s="973">
        <v>300</v>
      </c>
    </row>
    <row r="2998" spans="1:4" x14ac:dyDescent="0.2">
      <c r="A2998" s="973" t="s">
        <v>6160</v>
      </c>
      <c r="B2998" s="1174" t="s">
        <v>3593</v>
      </c>
      <c r="C2998" s="1176">
        <v>12</v>
      </c>
      <c r="D2998" s="973">
        <v>288</v>
      </c>
    </row>
    <row r="2999" spans="1:4" x14ac:dyDescent="0.2">
      <c r="A2999" s="973" t="s">
        <v>6161</v>
      </c>
      <c r="B2999" s="1174" t="s">
        <v>4044</v>
      </c>
      <c r="C2999" s="1176">
        <v>8.64</v>
      </c>
      <c r="D2999" s="973">
        <v>216.08</v>
      </c>
    </row>
    <row r="3000" spans="1:4" x14ac:dyDescent="0.2">
      <c r="A3000" s="973" t="s">
        <v>1858</v>
      </c>
      <c r="B3000" s="1174" t="s">
        <v>4038</v>
      </c>
      <c r="C3000" s="1176">
        <v>692.8</v>
      </c>
      <c r="D3000" s="973">
        <v>14548.8</v>
      </c>
    </row>
    <row r="3001" spans="1:4" x14ac:dyDescent="0.2">
      <c r="A3001" s="973" t="s">
        <v>1693</v>
      </c>
      <c r="B3001" s="1174" t="s">
        <v>3574</v>
      </c>
      <c r="C3001" s="1176">
        <v>145.05000000000001</v>
      </c>
      <c r="D3001" s="973">
        <v>1885.59</v>
      </c>
    </row>
    <row r="3002" spans="1:4" x14ac:dyDescent="0.2">
      <c r="A3002" s="973" t="s">
        <v>1853</v>
      </c>
      <c r="B3002" s="1175" t="s">
        <v>3906</v>
      </c>
      <c r="C3002" s="1176">
        <v>440.48</v>
      </c>
      <c r="D3002" s="973">
        <v>-440.48</v>
      </c>
    </row>
    <row r="3003" spans="1:4" x14ac:dyDescent="0.2">
      <c r="A3003" s="973" t="s">
        <v>1860</v>
      </c>
      <c r="B3003" s="1174" t="s">
        <v>961</v>
      </c>
      <c r="C3003" s="1176"/>
      <c r="D3003" s="973"/>
    </row>
    <row r="3004" spans="1:4" x14ac:dyDescent="0.2">
      <c r="A3004" s="973" t="s">
        <v>1851</v>
      </c>
      <c r="B3004" s="1174" t="s">
        <v>3572</v>
      </c>
      <c r="C3004" s="1176">
        <v>244.18</v>
      </c>
      <c r="D3004" s="973">
        <v>2930.1</v>
      </c>
    </row>
    <row r="3005" spans="1:4" x14ac:dyDescent="0.2">
      <c r="A3005" s="973" t="s">
        <v>1855</v>
      </c>
      <c r="B3005" s="1174" t="s">
        <v>4044</v>
      </c>
      <c r="C3005" s="1176">
        <v>354.65</v>
      </c>
      <c r="D3005" s="973">
        <v>8866.24</v>
      </c>
    </row>
    <row r="3006" spans="1:4" x14ac:dyDescent="0.2">
      <c r="A3006" s="973" t="s">
        <v>1847</v>
      </c>
      <c r="B3006" s="1174" t="s">
        <v>4941</v>
      </c>
      <c r="C3006" s="1176">
        <v>278.35000000000002</v>
      </c>
      <c r="D3006" s="973">
        <v>6123.75</v>
      </c>
    </row>
    <row r="3007" spans="1:4" x14ac:dyDescent="0.2">
      <c r="A3007" s="973" t="s">
        <v>6162</v>
      </c>
      <c r="B3007" s="1174" t="s">
        <v>4044</v>
      </c>
      <c r="C3007" s="1176">
        <v>512.71</v>
      </c>
      <c r="D3007" s="973">
        <v>12817.67</v>
      </c>
    </row>
    <row r="3008" spans="1:4" x14ac:dyDescent="0.2">
      <c r="A3008" s="973" t="s">
        <v>1849</v>
      </c>
      <c r="B3008" s="1174" t="s">
        <v>3592</v>
      </c>
      <c r="C3008" s="1176">
        <v>283.87</v>
      </c>
      <c r="D3008" s="973">
        <v>1419.37</v>
      </c>
    </row>
    <row r="3009" spans="1:4" x14ac:dyDescent="0.2">
      <c r="A3009" s="973" t="s">
        <v>6163</v>
      </c>
      <c r="B3009" s="1174" t="s">
        <v>3564</v>
      </c>
      <c r="C3009" s="1176">
        <v>576.4</v>
      </c>
      <c r="D3009" s="973">
        <v>1729.2</v>
      </c>
    </row>
    <row r="3010" spans="1:4" x14ac:dyDescent="0.2">
      <c r="A3010" s="973" t="s">
        <v>1819</v>
      </c>
      <c r="B3010" s="1174" t="s">
        <v>961</v>
      </c>
      <c r="C3010" s="1176"/>
      <c r="D3010" s="973"/>
    </row>
    <row r="3011" spans="1:4" x14ac:dyDescent="0.2">
      <c r="A3011" s="973" t="s">
        <v>6164</v>
      </c>
      <c r="B3011" s="1174" t="s">
        <v>961</v>
      </c>
      <c r="C3011" s="1176"/>
      <c r="D3011" s="973"/>
    </row>
    <row r="3012" spans="1:4" x14ac:dyDescent="0.2">
      <c r="A3012" s="973" t="s">
        <v>1830</v>
      </c>
      <c r="B3012" s="1174" t="s">
        <v>961</v>
      </c>
      <c r="C3012" s="1176"/>
      <c r="D3012" s="973"/>
    </row>
    <row r="3013" spans="1:4" x14ac:dyDescent="0.2">
      <c r="A3013" s="973" t="s">
        <v>6165</v>
      </c>
      <c r="B3013" s="1174" t="s">
        <v>961</v>
      </c>
      <c r="C3013" s="1176"/>
      <c r="D3013" s="973"/>
    </row>
    <row r="3014" spans="1:4" x14ac:dyDescent="0.2">
      <c r="A3014" s="973" t="s">
        <v>1835</v>
      </c>
      <c r="B3014" s="1174" t="s">
        <v>3567</v>
      </c>
      <c r="C3014" s="1176">
        <v>173.41</v>
      </c>
      <c r="D3014" s="973">
        <v>346.81</v>
      </c>
    </row>
    <row r="3015" spans="1:4" x14ac:dyDescent="0.2">
      <c r="A3015" s="973" t="s">
        <v>6166</v>
      </c>
      <c r="B3015" s="1174" t="s">
        <v>3657</v>
      </c>
      <c r="C3015" s="1176">
        <v>203.33</v>
      </c>
      <c r="D3015" s="973">
        <v>1626.6</v>
      </c>
    </row>
    <row r="3016" spans="1:4" x14ac:dyDescent="0.2">
      <c r="A3016" s="973" t="s">
        <v>1651</v>
      </c>
      <c r="B3016" s="1174" t="s">
        <v>5219</v>
      </c>
      <c r="C3016" s="1176">
        <v>314.22000000000003</v>
      </c>
      <c r="D3016" s="973">
        <v>5970.12</v>
      </c>
    </row>
    <row r="3017" spans="1:4" x14ac:dyDescent="0.2">
      <c r="A3017" s="973" t="s">
        <v>6167</v>
      </c>
      <c r="B3017" s="1174" t="s">
        <v>961</v>
      </c>
      <c r="C3017" s="1176"/>
      <c r="D3017" s="973"/>
    </row>
    <row r="3018" spans="1:4" x14ac:dyDescent="0.2">
      <c r="A3018" s="973" t="s">
        <v>6168</v>
      </c>
      <c r="B3018" s="1174" t="s">
        <v>961</v>
      </c>
      <c r="C3018" s="1176"/>
      <c r="D3018" s="973"/>
    </row>
    <row r="3019" spans="1:4" x14ac:dyDescent="0.2">
      <c r="A3019" s="973" t="s">
        <v>6169</v>
      </c>
      <c r="B3019" s="1174" t="s">
        <v>961</v>
      </c>
      <c r="C3019" s="1176"/>
      <c r="D3019" s="973"/>
    </row>
    <row r="3020" spans="1:4" x14ac:dyDescent="0.2">
      <c r="A3020" s="973" t="s">
        <v>6170</v>
      </c>
      <c r="B3020" s="1174" t="s">
        <v>961</v>
      </c>
      <c r="C3020" s="1176"/>
      <c r="D3020" s="973"/>
    </row>
    <row r="3021" spans="1:4" x14ac:dyDescent="0.2">
      <c r="A3021" s="973" t="s">
        <v>6171</v>
      </c>
      <c r="B3021" s="1174" t="s">
        <v>1292</v>
      </c>
      <c r="C3021" s="1176">
        <v>471.33</v>
      </c>
      <c r="D3021" s="973">
        <v>4713.33</v>
      </c>
    </row>
    <row r="3022" spans="1:4" x14ac:dyDescent="0.2">
      <c r="A3022" s="973" t="s">
        <v>6172</v>
      </c>
      <c r="B3022" s="1174" t="s">
        <v>961</v>
      </c>
      <c r="C3022" s="1176"/>
      <c r="D3022" s="973"/>
    </row>
    <row r="3023" spans="1:4" x14ac:dyDescent="0.2">
      <c r="A3023" s="973" t="s">
        <v>6173</v>
      </c>
      <c r="B3023" s="1174" t="s">
        <v>961</v>
      </c>
      <c r="C3023" s="1176"/>
      <c r="D3023" s="973"/>
    </row>
    <row r="3024" spans="1:4" x14ac:dyDescent="0.2">
      <c r="A3024" s="973" t="s">
        <v>6174</v>
      </c>
      <c r="B3024" s="1174" t="s">
        <v>961</v>
      </c>
      <c r="C3024" s="1176"/>
      <c r="D3024" s="973"/>
    </row>
    <row r="3025" spans="1:4" x14ac:dyDescent="0.2">
      <c r="A3025" s="973" t="s">
        <v>6175</v>
      </c>
      <c r="B3025" s="1174" t="s">
        <v>961</v>
      </c>
      <c r="C3025" s="1176"/>
      <c r="D3025" s="973"/>
    </row>
    <row r="3026" spans="1:4" x14ac:dyDescent="0.2">
      <c r="A3026" s="973" t="s">
        <v>6176</v>
      </c>
      <c r="B3026" s="1174" t="s">
        <v>961</v>
      </c>
      <c r="C3026" s="1176"/>
      <c r="D3026" s="973"/>
    </row>
    <row r="3027" spans="1:4" x14ac:dyDescent="0.2">
      <c r="A3027" s="973" t="s">
        <v>6177</v>
      </c>
      <c r="B3027" s="1174" t="s">
        <v>961</v>
      </c>
      <c r="C3027" s="1176"/>
      <c r="D3027" s="973"/>
    </row>
    <row r="3028" spans="1:4" x14ac:dyDescent="0.2">
      <c r="A3028" s="973" t="s">
        <v>6178</v>
      </c>
      <c r="B3028" s="1174" t="s">
        <v>961</v>
      </c>
      <c r="C3028" s="1176"/>
      <c r="D3028" s="973"/>
    </row>
    <row r="3029" spans="1:4" x14ac:dyDescent="0.2">
      <c r="A3029" s="973" t="s">
        <v>6179</v>
      </c>
      <c r="B3029" s="1174" t="s">
        <v>3563</v>
      </c>
      <c r="C3029" s="1176">
        <v>4881.96</v>
      </c>
      <c r="D3029" s="973">
        <v>4881.96</v>
      </c>
    </row>
    <row r="3030" spans="1:4" x14ac:dyDescent="0.2">
      <c r="A3030" s="973" t="s">
        <v>6180</v>
      </c>
      <c r="B3030" s="1174" t="s">
        <v>961</v>
      </c>
      <c r="C3030" s="1176"/>
      <c r="D3030" s="973"/>
    </row>
    <row r="3031" spans="1:4" x14ac:dyDescent="0.2">
      <c r="A3031" s="973" t="s">
        <v>6181</v>
      </c>
      <c r="B3031" s="1174" t="s">
        <v>961</v>
      </c>
      <c r="C3031" s="1176"/>
      <c r="D3031" s="973"/>
    </row>
    <row r="3032" spans="1:4" x14ac:dyDescent="0.2">
      <c r="A3032" s="973" t="s">
        <v>6182</v>
      </c>
      <c r="B3032" s="1174" t="s">
        <v>961</v>
      </c>
      <c r="C3032" s="1176"/>
      <c r="D3032" s="973"/>
    </row>
    <row r="3033" spans="1:4" x14ac:dyDescent="0.2">
      <c r="A3033" s="973" t="s">
        <v>6183</v>
      </c>
      <c r="B3033" s="1174" t="s">
        <v>961</v>
      </c>
      <c r="C3033" s="1176"/>
      <c r="D3033" s="973"/>
    </row>
    <row r="3034" spans="1:4" x14ac:dyDescent="0.2">
      <c r="A3034" s="973" t="s">
        <v>173</v>
      </c>
      <c r="B3034" s="1175" t="s">
        <v>6184</v>
      </c>
      <c r="C3034" s="1176">
        <v>5.39</v>
      </c>
      <c r="D3034" s="973">
        <v>-91.63</v>
      </c>
    </row>
    <row r="3035" spans="1:4" x14ac:dyDescent="0.2">
      <c r="A3035" s="973" t="s">
        <v>166</v>
      </c>
      <c r="B3035" s="1174" t="s">
        <v>3984</v>
      </c>
      <c r="C3035" s="1176">
        <v>5.81</v>
      </c>
      <c r="D3035" s="973">
        <v>1737.91</v>
      </c>
    </row>
    <row r="3036" spans="1:4" x14ac:dyDescent="0.2">
      <c r="A3036" s="973" t="s">
        <v>6185</v>
      </c>
      <c r="B3036" s="1174" t="s">
        <v>4055</v>
      </c>
      <c r="C3036" s="1176">
        <v>7.44</v>
      </c>
      <c r="D3036" s="973">
        <v>148.83000000000001</v>
      </c>
    </row>
    <row r="3037" spans="1:4" x14ac:dyDescent="0.2">
      <c r="A3037" s="973" t="s">
        <v>6186</v>
      </c>
      <c r="B3037" s="1174" t="s">
        <v>3803</v>
      </c>
      <c r="C3037" s="1176">
        <v>5.05</v>
      </c>
      <c r="D3037" s="973">
        <v>30.27</v>
      </c>
    </row>
    <row r="3038" spans="1:4" x14ac:dyDescent="0.2">
      <c r="A3038" s="973" t="s">
        <v>141</v>
      </c>
      <c r="B3038" s="1174" t="s">
        <v>5219</v>
      </c>
      <c r="C3038" s="1176">
        <v>3.39</v>
      </c>
      <c r="D3038" s="973">
        <v>64.37</v>
      </c>
    </row>
    <row r="3039" spans="1:4" x14ac:dyDescent="0.2">
      <c r="A3039" s="973" t="s">
        <v>154</v>
      </c>
      <c r="B3039" s="1174" t="s">
        <v>4044</v>
      </c>
      <c r="C3039" s="1176">
        <v>7.43</v>
      </c>
      <c r="D3039" s="973">
        <v>185.75</v>
      </c>
    </row>
    <row r="3040" spans="1:4" x14ac:dyDescent="0.2">
      <c r="A3040" s="973" t="s">
        <v>159</v>
      </c>
      <c r="B3040" s="1174" t="s">
        <v>6187</v>
      </c>
      <c r="C3040" s="1176">
        <v>3.78</v>
      </c>
      <c r="D3040" s="973">
        <v>3407.1</v>
      </c>
    </row>
    <row r="3041" spans="1:4" x14ac:dyDescent="0.2">
      <c r="A3041" s="973" t="s">
        <v>163</v>
      </c>
      <c r="B3041" s="1174" t="s">
        <v>6188</v>
      </c>
      <c r="C3041" s="1176">
        <v>5.93</v>
      </c>
      <c r="D3041" s="973">
        <v>2140.59</v>
      </c>
    </row>
    <row r="3042" spans="1:4" x14ac:dyDescent="0.2">
      <c r="A3042" s="973" t="s">
        <v>6189</v>
      </c>
      <c r="B3042" s="1174" t="s">
        <v>3592</v>
      </c>
      <c r="C3042" s="1176">
        <v>7.07</v>
      </c>
      <c r="D3042" s="973">
        <v>35.36</v>
      </c>
    </row>
    <row r="3043" spans="1:4" x14ac:dyDescent="0.2">
      <c r="A3043" s="973" t="s">
        <v>6190</v>
      </c>
      <c r="B3043" s="1174" t="s">
        <v>3803</v>
      </c>
      <c r="C3043" s="1176">
        <v>6.72</v>
      </c>
      <c r="D3043" s="973">
        <v>40.33</v>
      </c>
    </row>
    <row r="3044" spans="1:4" x14ac:dyDescent="0.2">
      <c r="A3044" s="973" t="s">
        <v>6191</v>
      </c>
      <c r="B3044" s="1174" t="s">
        <v>961</v>
      </c>
      <c r="C3044" s="1176"/>
      <c r="D3044" s="973"/>
    </row>
    <row r="3045" spans="1:4" x14ac:dyDescent="0.2">
      <c r="A3045" s="973" t="s">
        <v>148</v>
      </c>
      <c r="B3045" s="1174" t="s">
        <v>3572</v>
      </c>
      <c r="C3045" s="1176">
        <v>3.47</v>
      </c>
      <c r="D3045" s="973">
        <v>41.59</v>
      </c>
    </row>
    <row r="3046" spans="1:4" x14ac:dyDescent="0.2">
      <c r="A3046" s="973" t="s">
        <v>6192</v>
      </c>
      <c r="B3046" s="1174" t="s">
        <v>3567</v>
      </c>
      <c r="C3046" s="1176">
        <v>1221.45</v>
      </c>
      <c r="D3046" s="973">
        <v>2442.9</v>
      </c>
    </row>
    <row r="3047" spans="1:4" x14ac:dyDescent="0.2">
      <c r="A3047" s="973" t="s">
        <v>6193</v>
      </c>
      <c r="B3047" s="1174" t="s">
        <v>961</v>
      </c>
      <c r="C3047" s="1176"/>
      <c r="D3047" s="973"/>
    </row>
    <row r="3048" spans="1:4" x14ac:dyDescent="0.2">
      <c r="A3048" s="973" t="s">
        <v>6194</v>
      </c>
      <c r="B3048" s="1174" t="s">
        <v>961</v>
      </c>
      <c r="C3048" s="1176"/>
      <c r="D3048" s="973"/>
    </row>
    <row r="3049" spans="1:4" x14ac:dyDescent="0.2">
      <c r="A3049" s="973" t="s">
        <v>6195</v>
      </c>
      <c r="B3049" s="1174" t="s">
        <v>961</v>
      </c>
      <c r="C3049" s="1176"/>
      <c r="D3049" s="973"/>
    </row>
    <row r="3050" spans="1:4" x14ac:dyDescent="0.2">
      <c r="A3050" s="973" t="s">
        <v>6196</v>
      </c>
      <c r="B3050" s="1174" t="s">
        <v>3595</v>
      </c>
      <c r="C3050" s="1176">
        <v>678.8</v>
      </c>
      <c r="D3050" s="973">
        <v>23758</v>
      </c>
    </row>
    <row r="3051" spans="1:4" x14ac:dyDescent="0.2">
      <c r="A3051" s="973" t="s">
        <v>6197</v>
      </c>
      <c r="B3051" s="1174" t="s">
        <v>6198</v>
      </c>
      <c r="C3051" s="1176">
        <v>3.11</v>
      </c>
      <c r="D3051" s="973">
        <v>6112.65</v>
      </c>
    </row>
    <row r="3052" spans="1:4" x14ac:dyDescent="0.2">
      <c r="A3052" s="973" t="s">
        <v>6199</v>
      </c>
      <c r="B3052" s="1174" t="s">
        <v>6200</v>
      </c>
      <c r="C3052" s="1176">
        <v>3.33</v>
      </c>
      <c r="D3052" s="973">
        <v>2721.56</v>
      </c>
    </row>
    <row r="3053" spans="1:4" x14ac:dyDescent="0.2">
      <c r="A3053" s="973" t="s">
        <v>6201</v>
      </c>
      <c r="B3053" s="1174" t="s">
        <v>6202</v>
      </c>
      <c r="C3053" s="1176">
        <v>2.63</v>
      </c>
      <c r="D3053" s="973">
        <v>18103.28</v>
      </c>
    </row>
    <row r="3054" spans="1:4" x14ac:dyDescent="0.2">
      <c r="A3054" s="973" t="s">
        <v>6203</v>
      </c>
      <c r="B3054" s="1174" t="s">
        <v>961</v>
      </c>
      <c r="C3054" s="1176"/>
      <c r="D3054" s="973"/>
    </row>
    <row r="3055" spans="1:4" x14ac:dyDescent="0.2">
      <c r="A3055" s="973" t="s">
        <v>6204</v>
      </c>
      <c r="B3055" s="1174" t="s">
        <v>961</v>
      </c>
      <c r="C3055" s="1176"/>
      <c r="D3055" s="973"/>
    </row>
    <row r="3056" spans="1:4" x14ac:dyDescent="0.2">
      <c r="A3056" s="973" t="s">
        <v>6205</v>
      </c>
      <c r="B3056" s="1174" t="s">
        <v>6206</v>
      </c>
      <c r="C3056" s="1176">
        <v>12.99</v>
      </c>
      <c r="D3056" s="973">
        <v>5131.05</v>
      </c>
    </row>
    <row r="3057" spans="1:4" x14ac:dyDescent="0.2">
      <c r="A3057" s="973" t="s">
        <v>6207</v>
      </c>
      <c r="B3057" s="1174" t="s">
        <v>961</v>
      </c>
      <c r="C3057" s="1176"/>
      <c r="D3057" s="973"/>
    </row>
    <row r="3058" spans="1:4" x14ac:dyDescent="0.2">
      <c r="A3058" s="973" t="s">
        <v>6208</v>
      </c>
      <c r="B3058" s="1174" t="s">
        <v>5247</v>
      </c>
      <c r="C3058" s="1176">
        <v>12.61</v>
      </c>
      <c r="D3058" s="973">
        <v>2370.46</v>
      </c>
    </row>
    <row r="3059" spans="1:4" x14ac:dyDescent="0.2">
      <c r="A3059" s="973" t="s">
        <v>1726</v>
      </c>
      <c r="B3059" s="1174" t="s">
        <v>961</v>
      </c>
      <c r="C3059" s="1176"/>
      <c r="D3059" s="973"/>
    </row>
    <row r="3060" spans="1:4" x14ac:dyDescent="0.2">
      <c r="A3060" s="973" t="s">
        <v>1742</v>
      </c>
      <c r="B3060" s="1174" t="s">
        <v>1294</v>
      </c>
      <c r="C3060" s="1176">
        <v>15.59</v>
      </c>
      <c r="D3060" s="973">
        <v>1559</v>
      </c>
    </row>
    <row r="3061" spans="1:4" x14ac:dyDescent="0.2">
      <c r="A3061" s="973" t="s">
        <v>6209</v>
      </c>
      <c r="B3061" s="1174" t="s">
        <v>3564</v>
      </c>
      <c r="C3061" s="1176">
        <v>284.01</v>
      </c>
      <c r="D3061" s="973">
        <v>852.03</v>
      </c>
    </row>
    <row r="3062" spans="1:4" x14ac:dyDescent="0.2">
      <c r="A3062" s="973" t="s">
        <v>6210</v>
      </c>
      <c r="B3062" s="1174" t="s">
        <v>961</v>
      </c>
      <c r="C3062" s="1176"/>
      <c r="D3062" s="973"/>
    </row>
    <row r="3063" spans="1:4" x14ac:dyDescent="0.2">
      <c r="A3063" s="973" t="s">
        <v>6211</v>
      </c>
      <c r="B3063" s="1174" t="s">
        <v>961</v>
      </c>
      <c r="C3063" s="1176"/>
      <c r="D3063" s="973"/>
    </row>
    <row r="3064" spans="1:4" x14ac:dyDescent="0.2">
      <c r="A3064" s="973" t="s">
        <v>6212</v>
      </c>
      <c r="B3064" s="1174" t="s">
        <v>961</v>
      </c>
      <c r="C3064" s="1176"/>
      <c r="D3064" s="973"/>
    </row>
    <row r="3065" spans="1:4" x14ac:dyDescent="0.2">
      <c r="A3065" s="973" t="s">
        <v>1777</v>
      </c>
      <c r="B3065" s="1174" t="s">
        <v>4767</v>
      </c>
      <c r="C3065" s="1176">
        <v>27.16</v>
      </c>
      <c r="D3065" s="973">
        <v>896.27</v>
      </c>
    </row>
    <row r="3066" spans="1:4" x14ac:dyDescent="0.2">
      <c r="A3066" s="973" t="s">
        <v>6213</v>
      </c>
      <c r="B3066" s="1174" t="s">
        <v>961</v>
      </c>
      <c r="C3066" s="1176"/>
      <c r="D3066" s="973"/>
    </row>
    <row r="3067" spans="1:4" x14ac:dyDescent="0.2">
      <c r="A3067" s="973" t="s">
        <v>6214</v>
      </c>
      <c r="B3067" s="1174" t="s">
        <v>961</v>
      </c>
      <c r="C3067" s="1176"/>
      <c r="D3067" s="973"/>
    </row>
    <row r="3068" spans="1:4" x14ac:dyDescent="0.2">
      <c r="A3068" s="973" t="s">
        <v>6215</v>
      </c>
      <c r="B3068" s="1174" t="s">
        <v>961</v>
      </c>
      <c r="C3068" s="1176"/>
      <c r="D3068" s="973"/>
    </row>
    <row r="3069" spans="1:4" x14ac:dyDescent="0.2">
      <c r="A3069" s="973" t="s">
        <v>1746</v>
      </c>
      <c r="B3069" s="1174" t="s">
        <v>3615</v>
      </c>
      <c r="C3069" s="1176">
        <v>56.27</v>
      </c>
      <c r="D3069" s="973">
        <v>787.77</v>
      </c>
    </row>
    <row r="3070" spans="1:4" x14ac:dyDescent="0.2">
      <c r="A3070" s="973" t="s">
        <v>1775</v>
      </c>
      <c r="B3070" s="1174" t="s">
        <v>3592</v>
      </c>
      <c r="C3070" s="1176">
        <v>52.26</v>
      </c>
      <c r="D3070" s="973">
        <v>261.3</v>
      </c>
    </row>
    <row r="3071" spans="1:4" x14ac:dyDescent="0.2">
      <c r="A3071" s="973" t="s">
        <v>6216</v>
      </c>
      <c r="B3071" s="1174" t="s">
        <v>961</v>
      </c>
      <c r="C3071" s="1176"/>
      <c r="D3071" s="973"/>
    </row>
    <row r="3072" spans="1:4" x14ac:dyDescent="0.2">
      <c r="A3072" s="973" t="s">
        <v>1728</v>
      </c>
      <c r="B3072" s="1175" t="s">
        <v>6217</v>
      </c>
      <c r="C3072" s="1176">
        <v>18.78</v>
      </c>
      <c r="D3072" s="973">
        <v>-3155.32</v>
      </c>
    </row>
    <row r="3073" spans="1:4" x14ac:dyDescent="0.2">
      <c r="A3073" s="973" t="s">
        <v>6218</v>
      </c>
      <c r="B3073" s="1174" t="s">
        <v>961</v>
      </c>
      <c r="C3073" s="1176"/>
      <c r="D3073" s="973"/>
    </row>
    <row r="3074" spans="1:4" x14ac:dyDescent="0.2">
      <c r="A3074" s="973" t="s">
        <v>1736</v>
      </c>
      <c r="B3074" s="1174" t="s">
        <v>961</v>
      </c>
      <c r="C3074" s="1176"/>
      <c r="D3074" s="973"/>
    </row>
    <row r="3075" spans="1:4" x14ac:dyDescent="0.2">
      <c r="A3075" s="973" t="s">
        <v>6219</v>
      </c>
      <c r="B3075" s="1174" t="s">
        <v>961</v>
      </c>
      <c r="C3075" s="1176"/>
      <c r="D3075" s="973"/>
    </row>
    <row r="3076" spans="1:4" x14ac:dyDescent="0.2">
      <c r="A3076" s="973" t="s">
        <v>6220</v>
      </c>
      <c r="B3076" s="1174" t="s">
        <v>4044</v>
      </c>
      <c r="C3076" s="1176">
        <v>50.64</v>
      </c>
      <c r="D3076" s="973">
        <v>1266</v>
      </c>
    </row>
    <row r="3077" spans="1:4" x14ac:dyDescent="0.2">
      <c r="A3077" s="973" t="s">
        <v>1740</v>
      </c>
      <c r="B3077" s="1175" t="s">
        <v>5277</v>
      </c>
      <c r="C3077" s="1176">
        <v>26.16</v>
      </c>
      <c r="D3077" s="973">
        <v>-261.60000000000002</v>
      </c>
    </row>
    <row r="3078" spans="1:4" x14ac:dyDescent="0.2">
      <c r="A3078" s="973" t="s">
        <v>6221</v>
      </c>
      <c r="B3078" s="1174" t="s">
        <v>961</v>
      </c>
      <c r="C3078" s="1176"/>
      <c r="D3078" s="973"/>
    </row>
    <row r="3079" spans="1:4" x14ac:dyDescent="0.2">
      <c r="A3079" s="973" t="s">
        <v>6222</v>
      </c>
      <c r="B3079" s="1174" t="s">
        <v>961</v>
      </c>
      <c r="C3079" s="1176"/>
      <c r="D3079" s="973"/>
    </row>
    <row r="3080" spans="1:4" x14ac:dyDescent="0.2">
      <c r="A3080" s="973" t="s">
        <v>6223</v>
      </c>
      <c r="B3080" s="1174" t="s">
        <v>961</v>
      </c>
      <c r="C3080" s="1176"/>
      <c r="D3080" s="973"/>
    </row>
    <row r="3081" spans="1:4" x14ac:dyDescent="0.2">
      <c r="A3081" s="973" t="s">
        <v>6224</v>
      </c>
      <c r="B3081" s="1174" t="s">
        <v>961</v>
      </c>
      <c r="C3081" s="1176"/>
      <c r="D3081" s="973"/>
    </row>
    <row r="3082" spans="1:4" x14ac:dyDescent="0.2">
      <c r="A3082" s="973" t="s">
        <v>6225</v>
      </c>
      <c r="B3082" s="1174" t="s">
        <v>961</v>
      </c>
      <c r="C3082" s="1176"/>
      <c r="D3082" s="973"/>
    </row>
    <row r="3083" spans="1:4" x14ac:dyDescent="0.2">
      <c r="A3083" s="973" t="s">
        <v>1766</v>
      </c>
      <c r="B3083" s="1174" t="s">
        <v>3579</v>
      </c>
      <c r="C3083" s="1176">
        <v>8.2200000000000006</v>
      </c>
      <c r="D3083" s="973">
        <v>312.42</v>
      </c>
    </row>
    <row r="3084" spans="1:4" x14ac:dyDescent="0.2">
      <c r="A3084" s="973" t="s">
        <v>1772</v>
      </c>
      <c r="B3084" s="1174" t="s">
        <v>4044</v>
      </c>
      <c r="C3084" s="1176">
        <v>25.98</v>
      </c>
      <c r="D3084" s="973">
        <v>649.5</v>
      </c>
    </row>
    <row r="3085" spans="1:4" x14ac:dyDescent="0.2">
      <c r="A3085" s="973" t="s">
        <v>6226</v>
      </c>
      <c r="B3085" s="1174" t="s">
        <v>961</v>
      </c>
      <c r="C3085" s="1176"/>
      <c r="D3085" s="973"/>
    </row>
    <row r="3086" spans="1:4" x14ac:dyDescent="0.2">
      <c r="A3086" s="973" t="s">
        <v>1731</v>
      </c>
      <c r="B3086" s="1174" t="s">
        <v>3592</v>
      </c>
      <c r="C3086" s="1176">
        <v>50.64</v>
      </c>
      <c r="D3086" s="973">
        <v>253.2</v>
      </c>
    </row>
    <row r="3087" spans="1:4" x14ac:dyDescent="0.2">
      <c r="A3087" s="973" t="s">
        <v>1769</v>
      </c>
      <c r="B3087" s="1174" t="s">
        <v>961</v>
      </c>
      <c r="C3087" s="1176"/>
      <c r="D3087" s="973"/>
    </row>
    <row r="3088" spans="1:4" x14ac:dyDescent="0.2">
      <c r="A3088" s="973" t="s">
        <v>1774</v>
      </c>
      <c r="B3088" s="1174" t="s">
        <v>961</v>
      </c>
      <c r="C3088" s="1176"/>
      <c r="D3088" s="973"/>
    </row>
    <row r="3089" spans="1:4" x14ac:dyDescent="0.2">
      <c r="A3089" s="973" t="s">
        <v>6227</v>
      </c>
      <c r="B3089" s="1174" t="s">
        <v>961</v>
      </c>
      <c r="C3089" s="1176"/>
      <c r="D3089" s="973"/>
    </row>
    <row r="3090" spans="1:4" x14ac:dyDescent="0.2">
      <c r="A3090" s="973" t="s">
        <v>6228</v>
      </c>
      <c r="B3090" s="1174" t="s">
        <v>961</v>
      </c>
      <c r="C3090" s="1176"/>
      <c r="D3090" s="973"/>
    </row>
    <row r="3091" spans="1:4" x14ac:dyDescent="0.2">
      <c r="A3091" s="973" t="s">
        <v>6229</v>
      </c>
      <c r="B3091" s="1174" t="s">
        <v>961</v>
      </c>
      <c r="C3091" s="1176"/>
      <c r="D3091" s="973"/>
    </row>
    <row r="3092" spans="1:4" x14ac:dyDescent="0.2">
      <c r="A3092" s="973" t="s">
        <v>6230</v>
      </c>
      <c r="B3092" s="1174" t="s">
        <v>961</v>
      </c>
      <c r="C3092" s="1176"/>
      <c r="D3092" s="973"/>
    </row>
    <row r="3093" spans="1:4" x14ac:dyDescent="0.2">
      <c r="A3093" s="973" t="s">
        <v>6231</v>
      </c>
      <c r="B3093" s="1174" t="s">
        <v>961</v>
      </c>
      <c r="C3093" s="1176"/>
      <c r="D3093" s="973"/>
    </row>
    <row r="3094" spans="1:4" x14ac:dyDescent="0.2">
      <c r="A3094" s="973" t="s">
        <v>6232</v>
      </c>
      <c r="B3094" s="1174" t="s">
        <v>961</v>
      </c>
      <c r="C3094" s="1176"/>
      <c r="D3094" s="973"/>
    </row>
    <row r="3095" spans="1:4" x14ac:dyDescent="0.2">
      <c r="A3095" s="973" t="s">
        <v>1752</v>
      </c>
      <c r="B3095" s="1174" t="s">
        <v>6233</v>
      </c>
      <c r="C3095" s="1176">
        <v>35.61</v>
      </c>
      <c r="D3095" s="973">
        <v>2955.22</v>
      </c>
    </row>
    <row r="3096" spans="1:4" x14ac:dyDescent="0.2">
      <c r="A3096" s="973" t="s">
        <v>1744</v>
      </c>
      <c r="B3096" s="1174" t="s">
        <v>4941</v>
      </c>
      <c r="C3096" s="1176">
        <v>32.979999999999997</v>
      </c>
      <c r="D3096" s="973">
        <v>725.53</v>
      </c>
    </row>
    <row r="3097" spans="1:4" x14ac:dyDescent="0.2">
      <c r="A3097" s="973" t="s">
        <v>1762</v>
      </c>
      <c r="B3097" s="1174" t="s">
        <v>3803</v>
      </c>
      <c r="C3097" s="1176">
        <v>441.27</v>
      </c>
      <c r="D3097" s="973">
        <v>2647.63</v>
      </c>
    </row>
    <row r="3098" spans="1:4" x14ac:dyDescent="0.2">
      <c r="A3098" s="973" t="s">
        <v>6234</v>
      </c>
      <c r="B3098" s="1174" t="s">
        <v>961</v>
      </c>
      <c r="C3098" s="1176"/>
      <c r="D3098" s="973"/>
    </row>
    <row r="3099" spans="1:4" x14ac:dyDescent="0.2">
      <c r="A3099" s="973" t="s">
        <v>6235</v>
      </c>
      <c r="B3099" s="1174" t="s">
        <v>961</v>
      </c>
      <c r="C3099" s="1176"/>
      <c r="D3099" s="973"/>
    </row>
    <row r="3100" spans="1:4" x14ac:dyDescent="0.2">
      <c r="A3100" s="973" t="s">
        <v>6236</v>
      </c>
      <c r="B3100" s="1174" t="s">
        <v>961</v>
      </c>
      <c r="C3100" s="1176"/>
      <c r="D3100" s="973"/>
    </row>
    <row r="3101" spans="1:4" x14ac:dyDescent="0.2">
      <c r="A3101" s="973" t="s">
        <v>1758</v>
      </c>
      <c r="B3101" s="1175" t="s">
        <v>6237</v>
      </c>
      <c r="C3101" s="1176">
        <v>79.41</v>
      </c>
      <c r="D3101" s="973">
        <v>-555.89</v>
      </c>
    </row>
    <row r="3102" spans="1:4" x14ac:dyDescent="0.2">
      <c r="A3102" s="973" t="s">
        <v>1748</v>
      </c>
      <c r="B3102" s="1174" t="s">
        <v>961</v>
      </c>
      <c r="C3102" s="1176"/>
      <c r="D3102" s="973"/>
    </row>
    <row r="3103" spans="1:4" x14ac:dyDescent="0.2">
      <c r="A3103" s="973" t="s">
        <v>1756</v>
      </c>
      <c r="B3103" s="1175" t="s">
        <v>5277</v>
      </c>
      <c r="C3103" s="1176"/>
      <c r="D3103" s="973"/>
    </row>
    <row r="3104" spans="1:4" x14ac:dyDescent="0.2">
      <c r="A3104" s="973" t="s">
        <v>6238</v>
      </c>
      <c r="B3104" s="1174" t="s">
        <v>961</v>
      </c>
      <c r="C3104" s="1176"/>
      <c r="D3104" s="973"/>
    </row>
    <row r="3105" spans="1:4" x14ac:dyDescent="0.2">
      <c r="A3105" s="973" t="s">
        <v>6239</v>
      </c>
      <c r="B3105" s="1174" t="s">
        <v>961</v>
      </c>
      <c r="C3105" s="1176"/>
      <c r="D3105" s="973"/>
    </row>
    <row r="3106" spans="1:4" x14ac:dyDescent="0.2">
      <c r="A3106" s="973" t="s">
        <v>6240</v>
      </c>
      <c r="B3106" s="1174" t="s">
        <v>961</v>
      </c>
      <c r="C3106" s="1176"/>
      <c r="D3106" s="973"/>
    </row>
    <row r="3107" spans="1:4" x14ac:dyDescent="0.2">
      <c r="A3107" s="973" t="s">
        <v>6241</v>
      </c>
      <c r="B3107" s="1174" t="s">
        <v>961</v>
      </c>
      <c r="C3107" s="1176"/>
      <c r="D3107" s="973"/>
    </row>
    <row r="3108" spans="1:4" x14ac:dyDescent="0.2">
      <c r="A3108" s="973" t="s">
        <v>6242</v>
      </c>
      <c r="B3108" s="1174" t="s">
        <v>961</v>
      </c>
      <c r="C3108" s="1176"/>
      <c r="D3108" s="973"/>
    </row>
    <row r="3109" spans="1:4" x14ac:dyDescent="0.2">
      <c r="A3109" s="973" t="s">
        <v>6243</v>
      </c>
      <c r="B3109" s="1174" t="s">
        <v>3564</v>
      </c>
      <c r="C3109" s="1176">
        <v>9408.89</v>
      </c>
      <c r="D3109" s="973">
        <v>28226.66</v>
      </c>
    </row>
    <row r="3110" spans="1:4" x14ac:dyDescent="0.2">
      <c r="A3110" s="973" t="s">
        <v>6244</v>
      </c>
      <c r="B3110" s="1174" t="s">
        <v>961</v>
      </c>
      <c r="C3110" s="1176"/>
      <c r="D3110" s="973"/>
    </row>
    <row r="3111" spans="1:4" x14ac:dyDescent="0.2">
      <c r="A3111" s="973" t="s">
        <v>6245</v>
      </c>
      <c r="B3111" s="1174" t="s">
        <v>961</v>
      </c>
      <c r="C3111" s="1176"/>
      <c r="D3111" s="973"/>
    </row>
    <row r="3112" spans="1:4" x14ac:dyDescent="0.2">
      <c r="A3112" s="973" t="s">
        <v>6246</v>
      </c>
      <c r="B3112" s="1174" t="s">
        <v>3592</v>
      </c>
      <c r="C3112" s="1176">
        <v>2067.8000000000002</v>
      </c>
      <c r="D3112" s="973">
        <v>10339</v>
      </c>
    </row>
    <row r="3113" spans="1:4" x14ac:dyDescent="0.2">
      <c r="A3113" s="973" t="s">
        <v>6247</v>
      </c>
      <c r="B3113" s="1174" t="s">
        <v>961</v>
      </c>
      <c r="C3113" s="1176"/>
      <c r="D3113" s="973"/>
    </row>
    <row r="3114" spans="1:4" x14ac:dyDescent="0.2">
      <c r="A3114" s="973" t="s">
        <v>3335</v>
      </c>
      <c r="B3114" s="1174" t="s">
        <v>3621</v>
      </c>
      <c r="C3114" s="1176">
        <v>147.16999999999999</v>
      </c>
      <c r="D3114" s="973">
        <v>1324.57</v>
      </c>
    </row>
    <row r="3115" spans="1:4" x14ac:dyDescent="0.2">
      <c r="A3115" s="973" t="s">
        <v>3333</v>
      </c>
      <c r="B3115" s="1174" t="s">
        <v>3615</v>
      </c>
      <c r="C3115" s="1176">
        <v>138.9</v>
      </c>
      <c r="D3115" s="973">
        <v>1944.58</v>
      </c>
    </row>
    <row r="3116" spans="1:4" x14ac:dyDescent="0.2">
      <c r="A3116" s="973" t="s">
        <v>3331</v>
      </c>
      <c r="B3116" s="1174" t="s">
        <v>961</v>
      </c>
      <c r="C3116" s="1176"/>
      <c r="D3116" s="973"/>
    </row>
    <row r="3117" spans="1:4" x14ac:dyDescent="0.2">
      <c r="A3117" s="973" t="s">
        <v>3329</v>
      </c>
      <c r="B3117" s="1174" t="s">
        <v>3592</v>
      </c>
      <c r="C3117" s="1176">
        <v>277.12</v>
      </c>
      <c r="D3117" s="973">
        <v>1385.6</v>
      </c>
    </row>
    <row r="3118" spans="1:4" x14ac:dyDescent="0.2">
      <c r="A3118" s="973" t="s">
        <v>6248</v>
      </c>
      <c r="B3118" s="1174" t="s">
        <v>6249</v>
      </c>
      <c r="C3118" s="1176">
        <v>0.67</v>
      </c>
      <c r="D3118" s="973">
        <v>2883.71</v>
      </c>
    </row>
    <row r="3119" spans="1:4" x14ac:dyDescent="0.2">
      <c r="A3119" s="973" t="s">
        <v>6250</v>
      </c>
      <c r="B3119" s="1174" t="s">
        <v>961</v>
      </c>
      <c r="C3119" s="1176"/>
      <c r="D3119" s="973"/>
    </row>
    <row r="3120" spans="1:4" x14ac:dyDescent="0.2">
      <c r="A3120" s="973" t="s">
        <v>2219</v>
      </c>
      <c r="B3120" s="1174" t="s">
        <v>6251</v>
      </c>
      <c r="C3120" s="1176">
        <v>62.75</v>
      </c>
      <c r="D3120" s="973">
        <v>115153.61</v>
      </c>
    </row>
    <row r="3121" spans="1:4" x14ac:dyDescent="0.2">
      <c r="A3121" s="973" t="s">
        <v>2220</v>
      </c>
      <c r="B3121" s="1174" t="s">
        <v>6252</v>
      </c>
      <c r="C3121" s="1176">
        <v>67.03</v>
      </c>
      <c r="D3121" s="973">
        <v>80104.710000000006</v>
      </c>
    </row>
    <row r="3122" spans="1:4" x14ac:dyDescent="0.2">
      <c r="A3122" s="973" t="s">
        <v>6253</v>
      </c>
      <c r="B3122" s="1174" t="s">
        <v>3564</v>
      </c>
      <c r="C3122" s="1176">
        <v>124.69</v>
      </c>
      <c r="D3122" s="973">
        <v>374.07</v>
      </c>
    </row>
    <row r="3123" spans="1:4" x14ac:dyDescent="0.2">
      <c r="A3123" s="973" t="s">
        <v>6254</v>
      </c>
      <c r="B3123" s="1174" t="s">
        <v>1292</v>
      </c>
      <c r="C3123" s="1176">
        <v>196</v>
      </c>
      <c r="D3123" s="973">
        <v>1960</v>
      </c>
    </row>
    <row r="3124" spans="1:4" x14ac:dyDescent="0.2">
      <c r="A3124" s="973" t="s">
        <v>6255</v>
      </c>
      <c r="B3124" s="1174" t="s">
        <v>961</v>
      </c>
      <c r="C3124" s="1176"/>
      <c r="D3124" s="973"/>
    </row>
    <row r="3125" spans="1:4" x14ac:dyDescent="0.2">
      <c r="A3125" s="973" t="s">
        <v>6256</v>
      </c>
      <c r="B3125" s="1174" t="s">
        <v>3613</v>
      </c>
      <c r="C3125" s="1176">
        <v>373.93</v>
      </c>
      <c r="D3125" s="973">
        <v>17574.740000000002</v>
      </c>
    </row>
    <row r="3126" spans="1:4" x14ac:dyDescent="0.2">
      <c r="A3126" s="973" t="s">
        <v>6257</v>
      </c>
      <c r="B3126" s="1174" t="s">
        <v>3615</v>
      </c>
      <c r="C3126" s="1176">
        <v>353.28</v>
      </c>
      <c r="D3126" s="973">
        <v>4945.88</v>
      </c>
    </row>
    <row r="3127" spans="1:4" x14ac:dyDescent="0.2">
      <c r="A3127" s="973" t="s">
        <v>6258</v>
      </c>
      <c r="B3127" s="1174" t="s">
        <v>3657</v>
      </c>
      <c r="C3127" s="1176">
        <v>83.04</v>
      </c>
      <c r="D3127" s="973">
        <v>664.32</v>
      </c>
    </row>
    <row r="3128" spans="1:4" x14ac:dyDescent="0.2">
      <c r="A3128" s="973" t="s">
        <v>6259</v>
      </c>
      <c r="B3128" s="1174" t="s">
        <v>3952</v>
      </c>
      <c r="C3128" s="1176">
        <v>44</v>
      </c>
      <c r="D3128" s="973">
        <v>1276</v>
      </c>
    </row>
    <row r="3129" spans="1:4" x14ac:dyDescent="0.2">
      <c r="A3129" s="973" t="s">
        <v>6260</v>
      </c>
      <c r="B3129" s="1174" t="s">
        <v>3952</v>
      </c>
      <c r="C3129" s="1176">
        <v>44</v>
      </c>
      <c r="D3129" s="973">
        <v>1276</v>
      </c>
    </row>
    <row r="3130" spans="1:4" x14ac:dyDescent="0.2">
      <c r="A3130" s="973" t="s">
        <v>6261</v>
      </c>
      <c r="B3130" s="1174" t="s">
        <v>3952</v>
      </c>
      <c r="C3130" s="1176">
        <v>5.81</v>
      </c>
      <c r="D3130" s="973">
        <v>168.4</v>
      </c>
    </row>
    <row r="3131" spans="1:4" x14ac:dyDescent="0.2">
      <c r="A3131" s="973" t="s">
        <v>6262</v>
      </c>
      <c r="B3131" s="1174" t="s">
        <v>3592</v>
      </c>
      <c r="C3131" s="1176">
        <v>121</v>
      </c>
      <c r="D3131" s="973">
        <v>605</v>
      </c>
    </row>
    <row r="3132" spans="1:4" x14ac:dyDescent="0.2">
      <c r="A3132" s="973" t="s">
        <v>2223</v>
      </c>
      <c r="B3132" s="1175" t="s">
        <v>3576</v>
      </c>
      <c r="C3132" s="1176">
        <v>88.04</v>
      </c>
      <c r="D3132" s="973">
        <v>-440.19</v>
      </c>
    </row>
    <row r="3133" spans="1:4" x14ac:dyDescent="0.2">
      <c r="A3133" s="973" t="s">
        <v>6263</v>
      </c>
      <c r="B3133" s="1174" t="s">
        <v>961</v>
      </c>
      <c r="C3133" s="1176"/>
      <c r="D3133" s="973"/>
    </row>
    <row r="3134" spans="1:4" x14ac:dyDescent="0.2">
      <c r="A3134" s="973" t="s">
        <v>6264</v>
      </c>
      <c r="B3134" s="1174" t="s">
        <v>961</v>
      </c>
      <c r="C3134" s="1176"/>
      <c r="D3134" s="973"/>
    </row>
    <row r="3135" spans="1:4" x14ac:dyDescent="0.2">
      <c r="A3135" s="973" t="s">
        <v>6265</v>
      </c>
      <c r="B3135" s="1174" t="s">
        <v>1294</v>
      </c>
      <c r="C3135" s="1176">
        <v>11.49</v>
      </c>
      <c r="D3135" s="973">
        <v>1149</v>
      </c>
    </row>
    <row r="3136" spans="1:4" x14ac:dyDescent="0.2">
      <c r="A3136" s="973" t="s">
        <v>6266</v>
      </c>
      <c r="B3136" s="1174" t="s">
        <v>1294</v>
      </c>
      <c r="C3136" s="1176">
        <v>11.26</v>
      </c>
      <c r="D3136" s="973">
        <v>1126</v>
      </c>
    </row>
    <row r="3137" spans="1:4" x14ac:dyDescent="0.2">
      <c r="A3137" s="973" t="s">
        <v>6267</v>
      </c>
      <c r="B3137" s="1174" t="s">
        <v>3695</v>
      </c>
      <c r="C3137" s="1176">
        <v>11.49</v>
      </c>
      <c r="D3137" s="973">
        <v>3447</v>
      </c>
    </row>
    <row r="3138" spans="1:4" x14ac:dyDescent="0.2">
      <c r="A3138" s="973" t="s">
        <v>864</v>
      </c>
      <c r="B3138" s="1174" t="s">
        <v>6268</v>
      </c>
      <c r="C3138" s="1176">
        <v>6.95</v>
      </c>
      <c r="D3138" s="973">
        <v>45516.13</v>
      </c>
    </row>
    <row r="3139" spans="1:4" x14ac:dyDescent="0.2">
      <c r="A3139" s="973" t="s">
        <v>865</v>
      </c>
      <c r="B3139" s="1174" t="s">
        <v>4055</v>
      </c>
      <c r="C3139" s="1176">
        <v>10.85</v>
      </c>
      <c r="D3139" s="973">
        <v>217.09</v>
      </c>
    </row>
    <row r="3140" spans="1:4" x14ac:dyDescent="0.2">
      <c r="A3140" s="973" t="s">
        <v>6269</v>
      </c>
      <c r="B3140" s="1174" t="s">
        <v>3801</v>
      </c>
      <c r="C3140" s="1176">
        <v>14.41</v>
      </c>
      <c r="D3140" s="973">
        <v>2161.35</v>
      </c>
    </row>
    <row r="3141" spans="1:4" x14ac:dyDescent="0.2">
      <c r="A3141" s="973" t="s">
        <v>6270</v>
      </c>
      <c r="B3141" s="1174" t="s">
        <v>3703</v>
      </c>
      <c r="C3141" s="1176">
        <v>47.93</v>
      </c>
      <c r="D3141" s="973">
        <v>4505.3900000000003</v>
      </c>
    </row>
    <row r="3142" spans="1:4" x14ac:dyDescent="0.2">
      <c r="A3142" s="973" t="s">
        <v>862</v>
      </c>
      <c r="B3142" s="1174" t="s">
        <v>6271</v>
      </c>
      <c r="C3142" s="1176">
        <v>6.96</v>
      </c>
      <c r="D3142" s="973">
        <v>13440.04</v>
      </c>
    </row>
    <row r="3143" spans="1:4" x14ac:dyDescent="0.2">
      <c r="A3143" s="973" t="s">
        <v>868</v>
      </c>
      <c r="B3143" s="1174" t="s">
        <v>6272</v>
      </c>
      <c r="C3143" s="1176">
        <v>10.3</v>
      </c>
      <c r="D3143" s="973">
        <v>3234.76</v>
      </c>
    </row>
    <row r="3144" spans="1:4" x14ac:dyDescent="0.2">
      <c r="A3144" s="973" t="s">
        <v>6273</v>
      </c>
      <c r="B3144" s="1174" t="s">
        <v>961</v>
      </c>
      <c r="C3144" s="1176"/>
      <c r="D3144" s="973"/>
    </row>
    <row r="3145" spans="1:4" x14ac:dyDescent="0.2">
      <c r="A3145" s="973" t="s">
        <v>871</v>
      </c>
      <c r="B3145" s="1174" t="s">
        <v>6274</v>
      </c>
      <c r="C3145" s="1176">
        <v>6.97</v>
      </c>
      <c r="D3145" s="973">
        <v>16962.53</v>
      </c>
    </row>
    <row r="3146" spans="1:4" x14ac:dyDescent="0.2">
      <c r="A3146" s="973" t="s">
        <v>6275</v>
      </c>
      <c r="B3146" s="1174" t="s">
        <v>6276</v>
      </c>
      <c r="C3146" s="1176">
        <v>23.85</v>
      </c>
      <c r="D3146" s="973">
        <v>763.31</v>
      </c>
    </row>
    <row r="3147" spans="1:4" x14ac:dyDescent="0.2">
      <c r="A3147" s="973" t="s">
        <v>6277</v>
      </c>
      <c r="B3147" s="1174" t="s">
        <v>961</v>
      </c>
      <c r="C3147" s="1176"/>
      <c r="D3147" s="973"/>
    </row>
    <row r="3148" spans="1:4" x14ac:dyDescent="0.2">
      <c r="A3148" s="973" t="s">
        <v>6278</v>
      </c>
      <c r="B3148" s="1174" t="s">
        <v>3640</v>
      </c>
      <c r="C3148" s="1176">
        <v>125.36</v>
      </c>
      <c r="D3148" s="973">
        <v>7145.61</v>
      </c>
    </row>
    <row r="3149" spans="1:4" x14ac:dyDescent="0.2">
      <c r="A3149" s="973" t="s">
        <v>6279</v>
      </c>
      <c r="B3149" s="1174" t="s">
        <v>961</v>
      </c>
      <c r="C3149" s="1176"/>
      <c r="D3149" s="973"/>
    </row>
    <row r="3150" spans="1:4" x14ac:dyDescent="0.2">
      <c r="A3150" s="973" t="s">
        <v>6280</v>
      </c>
      <c r="B3150" s="1174" t="s">
        <v>4827</v>
      </c>
      <c r="C3150" s="1176">
        <v>252.78</v>
      </c>
      <c r="D3150" s="973">
        <v>5814.02</v>
      </c>
    </row>
    <row r="3151" spans="1:4" x14ac:dyDescent="0.2">
      <c r="A3151" s="973" t="s">
        <v>6281</v>
      </c>
      <c r="B3151" s="1174" t="s">
        <v>3572</v>
      </c>
      <c r="C3151" s="1176">
        <v>252.78</v>
      </c>
      <c r="D3151" s="973">
        <v>3033.4</v>
      </c>
    </row>
    <row r="3152" spans="1:4" x14ac:dyDescent="0.2">
      <c r="A3152" s="973" t="s">
        <v>6282</v>
      </c>
      <c r="B3152" s="1174" t="s">
        <v>6283</v>
      </c>
      <c r="C3152" s="1176">
        <v>118.3</v>
      </c>
      <c r="D3152" s="973">
        <v>26026.19</v>
      </c>
    </row>
    <row r="3153" spans="1:4" x14ac:dyDescent="0.2">
      <c r="A3153" s="973" t="s">
        <v>6284</v>
      </c>
      <c r="B3153" s="1174" t="s">
        <v>961</v>
      </c>
      <c r="C3153" s="1176"/>
      <c r="D3153" s="973"/>
    </row>
    <row r="3154" spans="1:4" x14ac:dyDescent="0.2">
      <c r="A3154" s="973" t="s">
        <v>6285</v>
      </c>
      <c r="B3154" s="1174" t="s">
        <v>961</v>
      </c>
      <c r="C3154" s="1176"/>
      <c r="D3154" s="973"/>
    </row>
    <row r="3155" spans="1:4" x14ac:dyDescent="0.2">
      <c r="A3155" s="973" t="s">
        <v>6286</v>
      </c>
      <c r="B3155" s="1174" t="s">
        <v>961</v>
      </c>
      <c r="C3155" s="1176"/>
      <c r="D3155" s="973"/>
    </row>
    <row r="3156" spans="1:4" x14ac:dyDescent="0.2">
      <c r="A3156" s="973" t="s">
        <v>6287</v>
      </c>
      <c r="B3156" s="1174" t="s">
        <v>961</v>
      </c>
      <c r="C3156" s="1176"/>
      <c r="D3156" s="973"/>
    </row>
    <row r="3157" spans="1:4" x14ac:dyDescent="0.2">
      <c r="A3157" s="973" t="s">
        <v>6288</v>
      </c>
      <c r="B3157" s="1174" t="s">
        <v>961</v>
      </c>
      <c r="C3157" s="1176"/>
      <c r="D3157" s="973"/>
    </row>
    <row r="3158" spans="1:4" x14ac:dyDescent="0.2">
      <c r="A3158" s="973" t="s">
        <v>2329</v>
      </c>
      <c r="B3158" s="1174" t="s">
        <v>6144</v>
      </c>
      <c r="C3158" s="1176">
        <v>217.51</v>
      </c>
      <c r="D3158" s="973">
        <v>32191.040000000001</v>
      </c>
    </row>
    <row r="3159" spans="1:4" x14ac:dyDescent="0.2">
      <c r="A3159" s="973" t="s">
        <v>6289</v>
      </c>
      <c r="B3159" s="1174" t="s">
        <v>961</v>
      </c>
      <c r="C3159" s="1176"/>
      <c r="D3159" s="973"/>
    </row>
    <row r="3160" spans="1:4" x14ac:dyDescent="0.2">
      <c r="A3160" s="973" t="s">
        <v>6290</v>
      </c>
      <c r="B3160" s="1174" t="s">
        <v>961</v>
      </c>
      <c r="C3160" s="1176"/>
      <c r="D3160" s="973"/>
    </row>
    <row r="3161" spans="1:4" x14ac:dyDescent="0.2">
      <c r="A3161" s="973" t="s">
        <v>6291</v>
      </c>
      <c r="B3161" s="1174" t="s">
        <v>961</v>
      </c>
      <c r="C3161" s="1176"/>
      <c r="D3161" s="973"/>
    </row>
    <row r="3162" spans="1:4" x14ac:dyDescent="0.2">
      <c r="A3162" s="973" t="s">
        <v>6292</v>
      </c>
      <c r="B3162" s="1174" t="s">
        <v>961</v>
      </c>
      <c r="C3162" s="1176"/>
      <c r="D3162" s="973"/>
    </row>
    <row r="3163" spans="1:4" x14ac:dyDescent="0.2">
      <c r="A3163" s="973" t="s">
        <v>2334</v>
      </c>
      <c r="B3163" s="1174" t="s">
        <v>3609</v>
      </c>
      <c r="C3163" s="1176">
        <v>274.89999999999998</v>
      </c>
      <c r="D3163" s="973">
        <v>4673.32</v>
      </c>
    </row>
    <row r="3164" spans="1:4" x14ac:dyDescent="0.2">
      <c r="A3164" s="973" t="s">
        <v>2352</v>
      </c>
      <c r="B3164" s="1174" t="s">
        <v>961</v>
      </c>
      <c r="C3164" s="1176"/>
      <c r="D3164" s="973"/>
    </row>
    <row r="3165" spans="1:4" x14ac:dyDescent="0.2">
      <c r="A3165" s="973" t="s">
        <v>6293</v>
      </c>
      <c r="B3165" s="1174" t="s">
        <v>961</v>
      </c>
      <c r="C3165" s="1176"/>
      <c r="D3165" s="973"/>
    </row>
    <row r="3166" spans="1:4" x14ac:dyDescent="0.2">
      <c r="A3166" s="973" t="s">
        <v>2350</v>
      </c>
      <c r="B3166" s="1174" t="s">
        <v>961</v>
      </c>
      <c r="C3166" s="1176"/>
      <c r="D3166" s="973"/>
    </row>
    <row r="3167" spans="1:4" x14ac:dyDescent="0.2">
      <c r="A3167" s="973" t="s">
        <v>6294</v>
      </c>
      <c r="B3167" s="1174" t="s">
        <v>961</v>
      </c>
      <c r="C3167" s="1176"/>
      <c r="D3167" s="973"/>
    </row>
    <row r="3168" spans="1:4" x14ac:dyDescent="0.2">
      <c r="A3168" s="973" t="s">
        <v>6295</v>
      </c>
      <c r="B3168" s="1174" t="s">
        <v>961</v>
      </c>
      <c r="C3168" s="1176"/>
      <c r="D3168" s="973"/>
    </row>
    <row r="3169" spans="1:4" x14ac:dyDescent="0.2">
      <c r="A3169" s="973" t="s">
        <v>2356</v>
      </c>
      <c r="B3169" s="1174" t="s">
        <v>3566</v>
      </c>
      <c r="C3169" s="1176">
        <v>178.94</v>
      </c>
      <c r="D3169" s="973">
        <v>5368.07</v>
      </c>
    </row>
    <row r="3170" spans="1:4" x14ac:dyDescent="0.2">
      <c r="A3170" s="973" t="s">
        <v>2354</v>
      </c>
      <c r="B3170" s="1174" t="s">
        <v>961</v>
      </c>
      <c r="C3170" s="1176"/>
      <c r="D3170" s="973"/>
    </row>
    <row r="3171" spans="1:4" x14ac:dyDescent="0.2">
      <c r="A3171" s="973" t="s">
        <v>6296</v>
      </c>
      <c r="B3171" s="1174" t="s">
        <v>961</v>
      </c>
      <c r="C3171" s="1176"/>
      <c r="D3171" s="973"/>
    </row>
    <row r="3172" spans="1:4" x14ac:dyDescent="0.2">
      <c r="A3172" s="973" t="s">
        <v>6297</v>
      </c>
      <c r="B3172" s="1174" t="s">
        <v>961</v>
      </c>
      <c r="C3172" s="1176"/>
      <c r="D3172" s="973"/>
    </row>
    <row r="3173" spans="1:4" x14ac:dyDescent="0.2">
      <c r="A3173" s="973" t="s">
        <v>2342</v>
      </c>
      <c r="B3173" s="1174" t="s">
        <v>3848</v>
      </c>
      <c r="C3173" s="1176">
        <v>148.66999999999999</v>
      </c>
      <c r="D3173" s="973">
        <v>11893.59</v>
      </c>
    </row>
    <row r="3174" spans="1:4" x14ac:dyDescent="0.2">
      <c r="A3174" s="973" t="s">
        <v>6298</v>
      </c>
      <c r="B3174" s="1174" t="s">
        <v>961</v>
      </c>
      <c r="C3174" s="1176"/>
      <c r="D3174" s="973"/>
    </row>
    <row r="3175" spans="1:4" x14ac:dyDescent="0.2">
      <c r="A3175" s="973" t="s">
        <v>2338</v>
      </c>
      <c r="B3175" s="1174" t="s">
        <v>6299</v>
      </c>
      <c r="C3175" s="1176">
        <v>162.91999999999999</v>
      </c>
      <c r="D3175" s="973">
        <v>45454.53</v>
      </c>
    </row>
    <row r="3176" spans="1:4" x14ac:dyDescent="0.2">
      <c r="A3176" s="973" t="s">
        <v>2346</v>
      </c>
      <c r="B3176" s="1175" t="s">
        <v>3906</v>
      </c>
      <c r="C3176" s="1176">
        <v>172.67</v>
      </c>
      <c r="D3176" s="973">
        <v>-172.67</v>
      </c>
    </row>
    <row r="3177" spans="1:4" x14ac:dyDescent="0.2">
      <c r="A3177" s="973" t="s">
        <v>6300</v>
      </c>
      <c r="B3177" s="1174" t="s">
        <v>961</v>
      </c>
      <c r="C3177" s="1176"/>
      <c r="D3177" s="973"/>
    </row>
    <row r="3178" spans="1:4" x14ac:dyDescent="0.2">
      <c r="A3178" s="973" t="s">
        <v>2336</v>
      </c>
      <c r="B3178" s="1174" t="s">
        <v>6301</v>
      </c>
      <c r="C3178" s="1176">
        <v>167.98</v>
      </c>
      <c r="D3178" s="973">
        <v>161597.07</v>
      </c>
    </row>
    <row r="3179" spans="1:4" x14ac:dyDescent="0.2">
      <c r="A3179" s="973" t="s">
        <v>6302</v>
      </c>
      <c r="B3179" s="1174" t="s">
        <v>961</v>
      </c>
      <c r="C3179" s="1176"/>
      <c r="D3179" s="973"/>
    </row>
    <row r="3180" spans="1:4" x14ac:dyDescent="0.2">
      <c r="A3180" s="973" t="s">
        <v>6303</v>
      </c>
      <c r="B3180" s="1174" t="s">
        <v>961</v>
      </c>
      <c r="C3180" s="1176"/>
      <c r="D3180" s="973"/>
    </row>
    <row r="3181" spans="1:4" x14ac:dyDescent="0.2">
      <c r="A3181" s="973" t="s">
        <v>6304</v>
      </c>
      <c r="B3181" s="1174" t="s">
        <v>961</v>
      </c>
      <c r="C3181" s="1176"/>
      <c r="D3181" s="973"/>
    </row>
    <row r="3182" spans="1:4" x14ac:dyDescent="0.2">
      <c r="A3182" s="973" t="s">
        <v>6305</v>
      </c>
      <c r="B3182" s="1174" t="s">
        <v>961</v>
      </c>
      <c r="C3182" s="1176"/>
      <c r="D3182" s="973"/>
    </row>
    <row r="3183" spans="1:4" x14ac:dyDescent="0.2">
      <c r="A3183" s="973" t="s">
        <v>6306</v>
      </c>
      <c r="B3183" s="1174" t="s">
        <v>961</v>
      </c>
      <c r="C3183" s="1176"/>
      <c r="D3183" s="973"/>
    </row>
    <row r="3184" spans="1:4" x14ac:dyDescent="0.2">
      <c r="A3184" s="973" t="s">
        <v>6307</v>
      </c>
      <c r="B3184" s="1174" t="s">
        <v>961</v>
      </c>
      <c r="C3184" s="1176"/>
      <c r="D3184" s="973"/>
    </row>
    <row r="3185" spans="1:4" x14ac:dyDescent="0.2">
      <c r="A3185" s="973" t="s">
        <v>6308</v>
      </c>
      <c r="B3185" s="1174" t="s">
        <v>961</v>
      </c>
      <c r="C3185" s="1176"/>
      <c r="D3185" s="973"/>
    </row>
    <row r="3186" spans="1:4" x14ac:dyDescent="0.2">
      <c r="A3186" s="973" t="s">
        <v>6309</v>
      </c>
      <c r="B3186" s="1174" t="s">
        <v>961</v>
      </c>
      <c r="C3186" s="1176"/>
      <c r="D3186" s="973"/>
    </row>
    <row r="3187" spans="1:4" x14ac:dyDescent="0.2">
      <c r="A3187" s="973" t="s">
        <v>6310</v>
      </c>
      <c r="B3187" s="1174" t="s">
        <v>961</v>
      </c>
      <c r="C3187" s="1176"/>
      <c r="D3187" s="973"/>
    </row>
    <row r="3188" spans="1:4" x14ac:dyDescent="0.2">
      <c r="A3188" s="973" t="s">
        <v>6311</v>
      </c>
      <c r="B3188" s="1174" t="s">
        <v>961</v>
      </c>
      <c r="C3188" s="1176"/>
      <c r="D3188" s="973"/>
    </row>
    <row r="3189" spans="1:4" x14ac:dyDescent="0.2">
      <c r="A3189" s="973" t="s">
        <v>6312</v>
      </c>
      <c r="B3189" s="1174" t="s">
        <v>961</v>
      </c>
      <c r="C3189" s="1176"/>
      <c r="D3189" s="973"/>
    </row>
    <row r="3190" spans="1:4" x14ac:dyDescent="0.2">
      <c r="A3190" s="973" t="s">
        <v>6313</v>
      </c>
      <c r="B3190" s="1174" t="s">
        <v>961</v>
      </c>
      <c r="C3190" s="1176"/>
      <c r="D3190" s="973"/>
    </row>
    <row r="3191" spans="1:4" x14ac:dyDescent="0.2">
      <c r="A3191" s="973" t="s">
        <v>6314</v>
      </c>
      <c r="B3191" s="1174" t="s">
        <v>961</v>
      </c>
      <c r="C3191" s="1176"/>
      <c r="D3191" s="973"/>
    </row>
    <row r="3192" spans="1:4" x14ac:dyDescent="0.2">
      <c r="A3192" s="973" t="s">
        <v>6315</v>
      </c>
      <c r="B3192" s="1174" t="s">
        <v>961</v>
      </c>
      <c r="C3192" s="1176"/>
      <c r="D3192" s="973"/>
    </row>
    <row r="3193" spans="1:4" x14ac:dyDescent="0.2">
      <c r="A3193" s="973" t="s">
        <v>6316</v>
      </c>
      <c r="B3193" s="1174" t="s">
        <v>961</v>
      </c>
      <c r="C3193" s="1176"/>
      <c r="D3193" s="973"/>
    </row>
    <row r="3194" spans="1:4" x14ac:dyDescent="0.2">
      <c r="A3194" s="973" t="s">
        <v>2344</v>
      </c>
      <c r="B3194" s="1174" t="s">
        <v>6317</v>
      </c>
      <c r="C3194" s="1176">
        <v>176.57</v>
      </c>
      <c r="D3194" s="973">
        <v>139489.41</v>
      </c>
    </row>
    <row r="3195" spans="1:4" x14ac:dyDescent="0.2">
      <c r="A3195" s="973" t="s">
        <v>6318</v>
      </c>
      <c r="B3195" s="1174" t="s">
        <v>961</v>
      </c>
      <c r="C3195" s="1176"/>
      <c r="D3195" s="973"/>
    </row>
    <row r="3196" spans="1:4" x14ac:dyDescent="0.2">
      <c r="A3196" s="973" t="s">
        <v>6319</v>
      </c>
      <c r="B3196" s="1174" t="s">
        <v>3632</v>
      </c>
      <c r="C3196" s="1176">
        <v>190.16</v>
      </c>
      <c r="D3196" s="973">
        <v>4944.16</v>
      </c>
    </row>
    <row r="3197" spans="1:4" x14ac:dyDescent="0.2">
      <c r="A3197" s="973" t="s">
        <v>2348</v>
      </c>
      <c r="B3197" s="1174" t="s">
        <v>6320</v>
      </c>
      <c r="C3197" s="1176">
        <v>174.97</v>
      </c>
      <c r="D3197" s="973">
        <v>480125.01</v>
      </c>
    </row>
    <row r="3198" spans="1:4" x14ac:dyDescent="0.2">
      <c r="A3198" s="973" t="s">
        <v>6321</v>
      </c>
      <c r="B3198" s="1174" t="s">
        <v>961</v>
      </c>
      <c r="C3198" s="1176"/>
      <c r="D3198" s="973"/>
    </row>
    <row r="3199" spans="1:4" x14ac:dyDescent="0.2">
      <c r="A3199" s="973" t="s">
        <v>6322</v>
      </c>
      <c r="B3199" s="1174" t="s">
        <v>961</v>
      </c>
      <c r="C3199" s="1176"/>
      <c r="D3199" s="973"/>
    </row>
    <row r="3200" spans="1:4" x14ac:dyDescent="0.2">
      <c r="A3200" s="973" t="s">
        <v>6323</v>
      </c>
      <c r="B3200" s="1174" t="s">
        <v>961</v>
      </c>
      <c r="C3200" s="1176"/>
      <c r="D3200" s="973"/>
    </row>
    <row r="3201" spans="1:4" x14ac:dyDescent="0.2">
      <c r="A3201" s="973" t="s">
        <v>6324</v>
      </c>
      <c r="B3201" s="1174" t="s">
        <v>961</v>
      </c>
      <c r="C3201" s="1176"/>
      <c r="D3201" s="973"/>
    </row>
    <row r="3202" spans="1:4" x14ac:dyDescent="0.2">
      <c r="A3202" s="973" t="s">
        <v>6325</v>
      </c>
      <c r="B3202" s="1174" t="s">
        <v>961</v>
      </c>
      <c r="C3202" s="1176"/>
      <c r="D3202" s="973"/>
    </row>
    <row r="3203" spans="1:4" x14ac:dyDescent="0.2">
      <c r="A3203" s="973" t="s">
        <v>6326</v>
      </c>
      <c r="B3203" s="1174" t="s">
        <v>961</v>
      </c>
      <c r="C3203" s="1176"/>
      <c r="D3203" s="973"/>
    </row>
    <row r="3204" spans="1:4" x14ac:dyDescent="0.2">
      <c r="A3204" s="973" t="s">
        <v>2358</v>
      </c>
      <c r="B3204" s="1174" t="s">
        <v>6327</v>
      </c>
      <c r="C3204" s="1176">
        <v>161.99</v>
      </c>
      <c r="D3204" s="973">
        <v>375498.17</v>
      </c>
    </row>
    <row r="3205" spans="1:4" x14ac:dyDescent="0.2">
      <c r="A3205" s="973" t="s">
        <v>6328</v>
      </c>
      <c r="B3205" s="1174" t="s">
        <v>3567</v>
      </c>
      <c r="C3205" s="1176">
        <v>178.13</v>
      </c>
      <c r="D3205" s="973">
        <v>356.26</v>
      </c>
    </row>
    <row r="3206" spans="1:4" x14ac:dyDescent="0.2">
      <c r="A3206" s="973" t="s">
        <v>6329</v>
      </c>
      <c r="B3206" s="1174" t="s">
        <v>961</v>
      </c>
      <c r="C3206" s="1176"/>
      <c r="D3206" s="973"/>
    </row>
    <row r="3207" spans="1:4" x14ac:dyDescent="0.2">
      <c r="A3207" s="973" t="s">
        <v>6330</v>
      </c>
      <c r="B3207" s="1174" t="s">
        <v>6331</v>
      </c>
      <c r="C3207" s="1176">
        <v>152.34</v>
      </c>
      <c r="D3207" s="973">
        <v>133297.5</v>
      </c>
    </row>
    <row r="3208" spans="1:4" x14ac:dyDescent="0.2">
      <c r="A3208" s="973" t="s">
        <v>6332</v>
      </c>
      <c r="B3208" s="1174" t="s">
        <v>961</v>
      </c>
      <c r="C3208" s="1176"/>
      <c r="D3208" s="973"/>
    </row>
    <row r="3209" spans="1:4" x14ac:dyDescent="0.2">
      <c r="A3209" s="973" t="s">
        <v>6333</v>
      </c>
      <c r="B3209" s="1174" t="s">
        <v>961</v>
      </c>
      <c r="C3209" s="1176"/>
      <c r="D3209" s="973"/>
    </row>
    <row r="3210" spans="1:4" x14ac:dyDescent="0.2">
      <c r="A3210" s="973" t="s">
        <v>2362</v>
      </c>
      <c r="B3210" s="1174" t="s">
        <v>6334</v>
      </c>
      <c r="C3210" s="1176">
        <v>178.63</v>
      </c>
      <c r="D3210" s="973">
        <v>272405.28000000003</v>
      </c>
    </row>
    <row r="3211" spans="1:4" x14ac:dyDescent="0.2">
      <c r="A3211" s="973" t="s">
        <v>6335</v>
      </c>
      <c r="B3211" s="1174" t="s">
        <v>961</v>
      </c>
      <c r="C3211" s="1176"/>
      <c r="D3211" s="973"/>
    </row>
    <row r="3212" spans="1:4" x14ac:dyDescent="0.2">
      <c r="A3212" s="973" t="s">
        <v>2365</v>
      </c>
      <c r="B3212" s="1174" t="s">
        <v>6336</v>
      </c>
      <c r="C3212" s="1176">
        <v>183.12</v>
      </c>
      <c r="D3212" s="973">
        <v>111888.86</v>
      </c>
    </row>
    <row r="3213" spans="1:4" x14ac:dyDescent="0.2">
      <c r="A3213" s="973" t="s">
        <v>6337</v>
      </c>
      <c r="B3213" s="1174" t="s">
        <v>4985</v>
      </c>
      <c r="C3213" s="1176">
        <v>193.09</v>
      </c>
      <c r="D3213" s="973">
        <v>7723.78</v>
      </c>
    </row>
    <row r="3214" spans="1:4" x14ac:dyDescent="0.2">
      <c r="A3214" s="973" t="s">
        <v>6338</v>
      </c>
      <c r="B3214" s="1174" t="s">
        <v>961</v>
      </c>
      <c r="C3214" s="1176"/>
      <c r="D3214" s="973"/>
    </row>
    <row r="3215" spans="1:4" x14ac:dyDescent="0.2">
      <c r="A3215" s="973" t="s">
        <v>2367</v>
      </c>
      <c r="B3215" s="1174" t="s">
        <v>5577</v>
      </c>
      <c r="C3215" s="1176">
        <v>207.41</v>
      </c>
      <c r="D3215" s="973">
        <v>101632.1</v>
      </c>
    </row>
    <row r="3216" spans="1:4" x14ac:dyDescent="0.2">
      <c r="A3216" s="973" t="s">
        <v>6339</v>
      </c>
      <c r="B3216" s="1174" t="s">
        <v>961</v>
      </c>
      <c r="C3216" s="1176"/>
      <c r="D3216" s="973"/>
    </row>
    <row r="3217" spans="1:4" x14ac:dyDescent="0.2">
      <c r="A3217" s="973" t="s">
        <v>6340</v>
      </c>
      <c r="B3217" s="1174" t="s">
        <v>961</v>
      </c>
      <c r="C3217" s="1176"/>
      <c r="D3217" s="973"/>
    </row>
    <row r="3218" spans="1:4" x14ac:dyDescent="0.2">
      <c r="A3218" s="973" t="s">
        <v>6341</v>
      </c>
      <c r="B3218" s="1174" t="s">
        <v>961</v>
      </c>
      <c r="C3218" s="1176"/>
      <c r="D3218" s="973"/>
    </row>
    <row r="3219" spans="1:4" x14ac:dyDescent="0.2">
      <c r="A3219" s="973" t="s">
        <v>2696</v>
      </c>
      <c r="B3219" s="1174" t="s">
        <v>3566</v>
      </c>
      <c r="C3219" s="1176">
        <v>269.88</v>
      </c>
      <c r="D3219" s="973">
        <v>8096.51</v>
      </c>
    </row>
    <row r="3220" spans="1:4" x14ac:dyDescent="0.2">
      <c r="A3220" s="973" t="s">
        <v>2701</v>
      </c>
      <c r="B3220" s="1174" t="s">
        <v>4974</v>
      </c>
      <c r="C3220" s="1176">
        <v>293.66000000000003</v>
      </c>
      <c r="D3220" s="973">
        <v>9984.52</v>
      </c>
    </row>
    <row r="3221" spans="1:4" x14ac:dyDescent="0.2">
      <c r="A3221" s="973" t="s">
        <v>6342</v>
      </c>
      <c r="B3221" s="1174" t="s">
        <v>6343</v>
      </c>
      <c r="C3221" s="1176">
        <v>186.14</v>
      </c>
      <c r="D3221" s="973">
        <v>45045.63</v>
      </c>
    </row>
    <row r="3222" spans="1:4" x14ac:dyDescent="0.2">
      <c r="A3222" s="973" t="s">
        <v>6344</v>
      </c>
      <c r="B3222" s="1174" t="s">
        <v>961</v>
      </c>
      <c r="C3222" s="1176"/>
      <c r="D3222" s="973"/>
    </row>
    <row r="3223" spans="1:4" x14ac:dyDescent="0.2">
      <c r="A3223" s="973" t="s">
        <v>6345</v>
      </c>
      <c r="B3223" s="1174" t="s">
        <v>4055</v>
      </c>
      <c r="C3223" s="1176">
        <v>196.41</v>
      </c>
      <c r="D3223" s="973">
        <v>3928.2</v>
      </c>
    </row>
    <row r="3224" spans="1:4" x14ac:dyDescent="0.2">
      <c r="A3224" s="973" t="s">
        <v>6346</v>
      </c>
      <c r="B3224" s="1174" t="s">
        <v>961</v>
      </c>
      <c r="C3224" s="1176"/>
      <c r="D3224" s="973"/>
    </row>
    <row r="3225" spans="1:4" x14ac:dyDescent="0.2">
      <c r="A3225" s="973" t="s">
        <v>6347</v>
      </c>
      <c r="B3225" s="1174" t="s">
        <v>961</v>
      </c>
      <c r="C3225" s="1176"/>
      <c r="D3225" s="973"/>
    </row>
    <row r="3226" spans="1:4" x14ac:dyDescent="0.2">
      <c r="A3226" s="973" t="s">
        <v>2372</v>
      </c>
      <c r="B3226" s="1174" t="s">
        <v>5837</v>
      </c>
      <c r="C3226" s="1176">
        <v>197.56</v>
      </c>
      <c r="D3226" s="973">
        <v>12841.41</v>
      </c>
    </row>
    <row r="3227" spans="1:4" x14ac:dyDescent="0.2">
      <c r="A3227" s="973" t="s">
        <v>2374</v>
      </c>
      <c r="B3227" s="1174" t="s">
        <v>4985</v>
      </c>
      <c r="C3227" s="1176">
        <v>223.94</v>
      </c>
      <c r="D3227" s="973">
        <v>8957.58</v>
      </c>
    </row>
    <row r="3228" spans="1:4" x14ac:dyDescent="0.2">
      <c r="A3228" s="973" t="s">
        <v>6348</v>
      </c>
      <c r="B3228" s="1174" t="s">
        <v>961</v>
      </c>
      <c r="C3228" s="1176"/>
      <c r="D3228" s="973"/>
    </row>
    <row r="3229" spans="1:4" x14ac:dyDescent="0.2">
      <c r="A3229" s="973" t="s">
        <v>6349</v>
      </c>
      <c r="B3229" s="1174" t="s">
        <v>961</v>
      </c>
      <c r="C3229" s="1176"/>
      <c r="D3229" s="973"/>
    </row>
    <row r="3230" spans="1:4" x14ac:dyDescent="0.2">
      <c r="A3230" s="973" t="s">
        <v>6350</v>
      </c>
      <c r="B3230" s="1174" t="s">
        <v>961</v>
      </c>
      <c r="C3230" s="1176"/>
      <c r="D3230" s="973"/>
    </row>
    <row r="3231" spans="1:4" x14ac:dyDescent="0.2">
      <c r="A3231" s="973" t="s">
        <v>6351</v>
      </c>
      <c r="B3231" s="1174" t="s">
        <v>961</v>
      </c>
      <c r="C3231" s="1176"/>
      <c r="D3231" s="973"/>
    </row>
    <row r="3232" spans="1:4" x14ac:dyDescent="0.2">
      <c r="A3232" s="973" t="s">
        <v>2704</v>
      </c>
      <c r="B3232" s="1174" t="s">
        <v>6085</v>
      </c>
      <c r="C3232" s="1176">
        <v>218.52</v>
      </c>
      <c r="D3232" s="973">
        <v>35837.67</v>
      </c>
    </row>
    <row r="3233" spans="1:4" x14ac:dyDescent="0.2">
      <c r="A3233" s="973" t="s">
        <v>6352</v>
      </c>
      <c r="B3233" s="1174" t="s">
        <v>961</v>
      </c>
      <c r="C3233" s="1176"/>
      <c r="D3233" s="973"/>
    </row>
    <row r="3234" spans="1:4" x14ac:dyDescent="0.2">
      <c r="A3234" s="973" t="s">
        <v>2379</v>
      </c>
      <c r="B3234" s="1174" t="s">
        <v>3566</v>
      </c>
      <c r="C3234" s="1176">
        <v>709.8</v>
      </c>
      <c r="D3234" s="973">
        <v>21294.02</v>
      </c>
    </row>
    <row r="3235" spans="1:4" x14ac:dyDescent="0.2">
      <c r="A3235" s="973" t="s">
        <v>6353</v>
      </c>
      <c r="B3235" s="1174" t="s">
        <v>1292</v>
      </c>
      <c r="C3235" s="1176">
        <v>789.79</v>
      </c>
      <c r="D3235" s="973">
        <v>7897.9</v>
      </c>
    </row>
    <row r="3236" spans="1:4" x14ac:dyDescent="0.2">
      <c r="A3236" s="973" t="s">
        <v>6354</v>
      </c>
      <c r="B3236" s="1174" t="s">
        <v>961</v>
      </c>
      <c r="C3236" s="1176"/>
      <c r="D3236" s="973"/>
    </row>
    <row r="3237" spans="1:4" x14ac:dyDescent="0.2">
      <c r="A3237" s="973" t="s">
        <v>6355</v>
      </c>
      <c r="B3237" s="1174" t="s">
        <v>961</v>
      </c>
      <c r="C3237" s="1176"/>
      <c r="D3237" s="973"/>
    </row>
    <row r="3238" spans="1:4" x14ac:dyDescent="0.2">
      <c r="A3238" s="973" t="s">
        <v>6356</v>
      </c>
      <c r="B3238" s="1174" t="s">
        <v>3600</v>
      </c>
      <c r="C3238" s="1176">
        <v>246.81</v>
      </c>
      <c r="D3238" s="973">
        <v>3702.15</v>
      </c>
    </row>
    <row r="3239" spans="1:4" x14ac:dyDescent="0.2">
      <c r="A3239" s="973" t="s">
        <v>2709</v>
      </c>
      <c r="B3239" s="1174" t="s">
        <v>4882</v>
      </c>
      <c r="C3239" s="1176">
        <v>256.38</v>
      </c>
      <c r="D3239" s="973">
        <v>24355.98</v>
      </c>
    </row>
    <row r="3240" spans="1:4" x14ac:dyDescent="0.2">
      <c r="A3240" s="973" t="s">
        <v>6357</v>
      </c>
      <c r="B3240" s="1174" t="s">
        <v>961</v>
      </c>
      <c r="C3240" s="1176"/>
      <c r="D3240" s="973"/>
    </row>
    <row r="3241" spans="1:4" x14ac:dyDescent="0.2">
      <c r="A3241" s="973" t="s">
        <v>6358</v>
      </c>
      <c r="B3241" s="1174" t="s">
        <v>961</v>
      </c>
      <c r="C3241" s="1176"/>
      <c r="D3241" s="973"/>
    </row>
    <row r="3242" spans="1:4" x14ac:dyDescent="0.2">
      <c r="A3242" s="973" t="s">
        <v>6359</v>
      </c>
      <c r="B3242" s="1174" t="s">
        <v>961</v>
      </c>
      <c r="C3242" s="1176"/>
      <c r="D3242" s="973"/>
    </row>
    <row r="3243" spans="1:4" x14ac:dyDescent="0.2">
      <c r="A3243" s="973" t="s">
        <v>6360</v>
      </c>
      <c r="B3243" s="1174" t="s">
        <v>961</v>
      </c>
      <c r="C3243" s="1176"/>
      <c r="D3243" s="973"/>
    </row>
    <row r="3244" spans="1:4" x14ac:dyDescent="0.2">
      <c r="A3244" s="973" t="s">
        <v>6361</v>
      </c>
      <c r="B3244" s="1174" t="s">
        <v>3592</v>
      </c>
      <c r="C3244" s="1176">
        <v>368.05</v>
      </c>
      <c r="D3244" s="973">
        <v>1840.25</v>
      </c>
    </row>
    <row r="3245" spans="1:4" x14ac:dyDescent="0.2">
      <c r="A3245" s="973" t="s">
        <v>2711</v>
      </c>
      <c r="B3245" s="1174" t="s">
        <v>6362</v>
      </c>
      <c r="C3245" s="1176">
        <v>377.58</v>
      </c>
      <c r="D3245" s="973">
        <v>119315.28</v>
      </c>
    </row>
    <row r="3246" spans="1:4" x14ac:dyDescent="0.2">
      <c r="A3246" s="973" t="s">
        <v>6363</v>
      </c>
      <c r="B3246" s="1174" t="s">
        <v>961</v>
      </c>
      <c r="C3246" s="1176"/>
      <c r="D3246" s="973"/>
    </row>
    <row r="3247" spans="1:4" x14ac:dyDescent="0.2">
      <c r="A3247" s="973" t="s">
        <v>6364</v>
      </c>
      <c r="B3247" s="1174" t="s">
        <v>3563</v>
      </c>
      <c r="C3247" s="1176">
        <v>405.66</v>
      </c>
      <c r="D3247" s="973">
        <v>405.66</v>
      </c>
    </row>
    <row r="3248" spans="1:4" x14ac:dyDescent="0.2">
      <c r="A3248" s="973" t="s">
        <v>6365</v>
      </c>
      <c r="B3248" s="1174" t="s">
        <v>961</v>
      </c>
      <c r="C3248" s="1176"/>
      <c r="D3248" s="973"/>
    </row>
    <row r="3249" spans="1:4" x14ac:dyDescent="0.2">
      <c r="A3249" s="973" t="s">
        <v>2714</v>
      </c>
      <c r="B3249" s="1174" t="s">
        <v>3594</v>
      </c>
      <c r="C3249" s="1176">
        <v>75.02</v>
      </c>
      <c r="D3249" s="973">
        <v>5176.59</v>
      </c>
    </row>
    <row r="3250" spans="1:4" x14ac:dyDescent="0.2">
      <c r="A3250" s="973" t="s">
        <v>2716</v>
      </c>
      <c r="B3250" s="1174" t="s">
        <v>6251</v>
      </c>
      <c r="C3250" s="1176">
        <v>104.83</v>
      </c>
      <c r="D3250" s="973">
        <v>192359.75</v>
      </c>
    </row>
    <row r="3251" spans="1:4" x14ac:dyDescent="0.2">
      <c r="A3251" s="973" t="s">
        <v>2386</v>
      </c>
      <c r="B3251" s="1174" t="s">
        <v>5105</v>
      </c>
      <c r="C3251" s="1176">
        <v>250.59</v>
      </c>
      <c r="D3251" s="973">
        <v>18794.22</v>
      </c>
    </row>
    <row r="3252" spans="1:4" x14ac:dyDescent="0.2">
      <c r="A3252" s="973" t="s">
        <v>2384</v>
      </c>
      <c r="B3252" s="1174" t="s">
        <v>961</v>
      </c>
      <c r="C3252" s="1176"/>
      <c r="D3252" s="973"/>
    </row>
    <row r="3253" spans="1:4" x14ac:dyDescent="0.2">
      <c r="A3253" s="973" t="s">
        <v>6366</v>
      </c>
      <c r="B3253" s="1174" t="s">
        <v>961</v>
      </c>
      <c r="C3253" s="1176"/>
      <c r="D3253" s="973"/>
    </row>
    <row r="3254" spans="1:4" x14ac:dyDescent="0.2">
      <c r="A3254" s="973" t="s">
        <v>6367</v>
      </c>
      <c r="B3254" s="1174" t="s">
        <v>961</v>
      </c>
      <c r="C3254" s="1176"/>
      <c r="D3254" s="973"/>
    </row>
    <row r="3255" spans="1:4" x14ac:dyDescent="0.2">
      <c r="A3255" s="973" t="s">
        <v>6368</v>
      </c>
      <c r="B3255" s="1174" t="s">
        <v>961</v>
      </c>
      <c r="C3255" s="1176"/>
      <c r="D3255" s="973"/>
    </row>
    <row r="3256" spans="1:4" x14ac:dyDescent="0.2">
      <c r="A3256" s="973" t="s">
        <v>6369</v>
      </c>
      <c r="B3256" s="1174" t="s">
        <v>961</v>
      </c>
      <c r="C3256" s="1176"/>
      <c r="D3256" s="973"/>
    </row>
    <row r="3257" spans="1:4" x14ac:dyDescent="0.2">
      <c r="A3257" s="973" t="s">
        <v>6370</v>
      </c>
      <c r="B3257" s="1174" t="s">
        <v>961</v>
      </c>
      <c r="C3257" s="1176"/>
      <c r="D3257" s="973"/>
    </row>
    <row r="3258" spans="1:4" x14ac:dyDescent="0.2">
      <c r="A3258" s="973" t="s">
        <v>6371</v>
      </c>
      <c r="B3258" s="1174" t="s">
        <v>961</v>
      </c>
      <c r="C3258" s="1176"/>
      <c r="D3258" s="973"/>
    </row>
    <row r="3259" spans="1:4" x14ac:dyDescent="0.2">
      <c r="A3259" s="973" t="s">
        <v>6372</v>
      </c>
      <c r="B3259" s="1174" t="s">
        <v>961</v>
      </c>
      <c r="C3259" s="1176"/>
      <c r="D3259" s="973"/>
    </row>
    <row r="3260" spans="1:4" x14ac:dyDescent="0.2">
      <c r="A3260" s="973" t="s">
        <v>6373</v>
      </c>
      <c r="B3260" s="1174" t="s">
        <v>961</v>
      </c>
      <c r="C3260" s="1176"/>
      <c r="D3260" s="973"/>
    </row>
    <row r="3261" spans="1:4" x14ac:dyDescent="0.2">
      <c r="A3261" s="973" t="s">
        <v>6374</v>
      </c>
      <c r="B3261" s="1174" t="s">
        <v>961</v>
      </c>
      <c r="C3261" s="1176"/>
      <c r="D3261" s="973"/>
    </row>
    <row r="3262" spans="1:4" x14ac:dyDescent="0.2">
      <c r="A3262" s="973" t="s">
        <v>6375</v>
      </c>
      <c r="B3262" s="1174" t="s">
        <v>961</v>
      </c>
      <c r="C3262" s="1176"/>
      <c r="D3262" s="973"/>
    </row>
    <row r="3263" spans="1:4" x14ac:dyDescent="0.2">
      <c r="A3263" s="973" t="s">
        <v>6376</v>
      </c>
      <c r="B3263" s="1174" t="s">
        <v>961</v>
      </c>
      <c r="C3263" s="1176"/>
      <c r="D3263" s="973"/>
    </row>
    <row r="3264" spans="1:4" x14ac:dyDescent="0.2">
      <c r="A3264" s="973" t="s">
        <v>2721</v>
      </c>
      <c r="B3264" s="1174" t="s">
        <v>3683</v>
      </c>
      <c r="C3264" s="1176">
        <v>233.84</v>
      </c>
      <c r="D3264" s="973">
        <v>31802.78</v>
      </c>
    </row>
    <row r="3265" spans="1:4" x14ac:dyDescent="0.2">
      <c r="A3265" s="973" t="s">
        <v>6377</v>
      </c>
      <c r="B3265" s="1174" t="s">
        <v>961</v>
      </c>
      <c r="C3265" s="1176"/>
      <c r="D3265" s="973"/>
    </row>
    <row r="3266" spans="1:4" x14ac:dyDescent="0.2">
      <c r="A3266" s="973" t="s">
        <v>2722</v>
      </c>
      <c r="B3266" s="1174" t="s">
        <v>6378</v>
      </c>
      <c r="C3266" s="1176">
        <v>235.16</v>
      </c>
      <c r="D3266" s="973">
        <v>39037.360000000001</v>
      </c>
    </row>
    <row r="3267" spans="1:4" x14ac:dyDescent="0.2">
      <c r="A3267" s="973" t="s">
        <v>6379</v>
      </c>
      <c r="B3267" s="1174" t="s">
        <v>5125</v>
      </c>
      <c r="C3267" s="1176">
        <v>220.97</v>
      </c>
      <c r="D3267" s="973">
        <v>33367.14</v>
      </c>
    </row>
    <row r="3268" spans="1:4" x14ac:dyDescent="0.2">
      <c r="A3268" s="973" t="s">
        <v>6380</v>
      </c>
      <c r="B3268" s="1174" t="s">
        <v>6381</v>
      </c>
      <c r="C3268" s="1176">
        <v>237.45</v>
      </c>
      <c r="D3268" s="973">
        <v>45827.35</v>
      </c>
    </row>
    <row r="3269" spans="1:4" x14ac:dyDescent="0.2">
      <c r="A3269" s="973" t="s">
        <v>6382</v>
      </c>
      <c r="B3269" s="1174" t="s">
        <v>961</v>
      </c>
      <c r="C3269" s="1176"/>
      <c r="D3269" s="973"/>
    </row>
    <row r="3270" spans="1:4" x14ac:dyDescent="0.2">
      <c r="A3270" s="973" t="s">
        <v>6383</v>
      </c>
      <c r="B3270" s="1174" t="s">
        <v>5928</v>
      </c>
      <c r="C3270" s="1176">
        <v>232.73</v>
      </c>
      <c r="D3270" s="973">
        <v>10007.450000000001</v>
      </c>
    </row>
    <row r="3271" spans="1:4" x14ac:dyDescent="0.2">
      <c r="A3271" s="973" t="s">
        <v>6384</v>
      </c>
      <c r="B3271" s="1174" t="s">
        <v>3915</v>
      </c>
      <c r="C3271" s="1176">
        <v>744.76</v>
      </c>
      <c r="D3271" s="973">
        <v>44685.599999999999</v>
      </c>
    </row>
    <row r="3272" spans="1:4" x14ac:dyDescent="0.2">
      <c r="A3272" s="973" t="s">
        <v>6385</v>
      </c>
      <c r="B3272" s="1174" t="s">
        <v>961</v>
      </c>
      <c r="C3272" s="1176"/>
      <c r="D3272" s="973"/>
    </row>
    <row r="3273" spans="1:4" x14ac:dyDescent="0.2">
      <c r="A3273" s="973" t="s">
        <v>6386</v>
      </c>
      <c r="B3273" s="1174" t="s">
        <v>961</v>
      </c>
      <c r="C3273" s="1176"/>
      <c r="D3273" s="973"/>
    </row>
    <row r="3274" spans="1:4" x14ac:dyDescent="0.2">
      <c r="A3274" s="973" t="s">
        <v>2388</v>
      </c>
      <c r="B3274" s="1175" t="s">
        <v>3906</v>
      </c>
      <c r="C3274" s="1176">
        <v>765.56</v>
      </c>
      <c r="D3274" s="973">
        <v>-765.56</v>
      </c>
    </row>
    <row r="3275" spans="1:4" x14ac:dyDescent="0.2">
      <c r="A3275" s="973" t="s">
        <v>2390</v>
      </c>
      <c r="B3275" s="1174" t="s">
        <v>3615</v>
      </c>
      <c r="C3275" s="1176">
        <v>758.83</v>
      </c>
      <c r="D3275" s="973">
        <v>10623.56</v>
      </c>
    </row>
    <row r="3276" spans="1:4" x14ac:dyDescent="0.2">
      <c r="A3276" s="973" t="s">
        <v>6387</v>
      </c>
      <c r="B3276" s="1174" t="s">
        <v>961</v>
      </c>
      <c r="C3276" s="1176"/>
      <c r="D3276" s="973"/>
    </row>
    <row r="3277" spans="1:4" x14ac:dyDescent="0.2">
      <c r="A3277" s="973" t="s">
        <v>2392</v>
      </c>
      <c r="B3277" s="1174" t="s">
        <v>4985</v>
      </c>
      <c r="C3277" s="1176">
        <v>136.37</v>
      </c>
      <c r="D3277" s="973">
        <v>5454.78</v>
      </c>
    </row>
    <row r="3278" spans="1:4" x14ac:dyDescent="0.2">
      <c r="A3278" s="973" t="s">
        <v>2396</v>
      </c>
      <c r="B3278" s="1174" t="s">
        <v>961</v>
      </c>
      <c r="C3278" s="1176"/>
      <c r="D3278" s="973"/>
    </row>
    <row r="3279" spans="1:4" x14ac:dyDescent="0.2">
      <c r="A3279" s="973" t="s">
        <v>6388</v>
      </c>
      <c r="B3279" s="1174" t="s">
        <v>961</v>
      </c>
      <c r="C3279" s="1176"/>
      <c r="D3279" s="973"/>
    </row>
    <row r="3280" spans="1:4" x14ac:dyDescent="0.2">
      <c r="A3280" s="973" t="s">
        <v>6389</v>
      </c>
      <c r="B3280" s="1174" t="s">
        <v>961</v>
      </c>
      <c r="C3280" s="1176"/>
      <c r="D3280" s="973"/>
    </row>
    <row r="3281" spans="1:4" x14ac:dyDescent="0.2">
      <c r="A3281" s="973" t="s">
        <v>2394</v>
      </c>
      <c r="B3281" s="1174" t="s">
        <v>6390</v>
      </c>
      <c r="C3281" s="1176">
        <v>135.79</v>
      </c>
      <c r="D3281" s="973">
        <v>51735.73</v>
      </c>
    </row>
    <row r="3282" spans="1:4" x14ac:dyDescent="0.2">
      <c r="A3282" s="973" t="s">
        <v>6391</v>
      </c>
      <c r="B3282" s="1174" t="s">
        <v>961</v>
      </c>
      <c r="C3282" s="1176"/>
      <c r="D3282" s="973"/>
    </row>
    <row r="3283" spans="1:4" x14ac:dyDescent="0.2">
      <c r="A3283" s="973" t="s">
        <v>6392</v>
      </c>
      <c r="B3283" s="1174" t="s">
        <v>961</v>
      </c>
      <c r="C3283" s="1176"/>
      <c r="D3283" s="973"/>
    </row>
    <row r="3284" spans="1:4" x14ac:dyDescent="0.2">
      <c r="A3284" s="973" t="s">
        <v>2400</v>
      </c>
      <c r="B3284" s="1174" t="s">
        <v>3839</v>
      </c>
      <c r="C3284" s="1176">
        <v>142.96</v>
      </c>
      <c r="D3284" s="973">
        <v>13294.97</v>
      </c>
    </row>
    <row r="3285" spans="1:4" x14ac:dyDescent="0.2">
      <c r="A3285" s="973" t="s">
        <v>6393</v>
      </c>
      <c r="B3285" s="1174" t="s">
        <v>961</v>
      </c>
      <c r="C3285" s="1176"/>
      <c r="D3285" s="973"/>
    </row>
    <row r="3286" spans="1:4" x14ac:dyDescent="0.2">
      <c r="A3286" s="973" t="s">
        <v>2398</v>
      </c>
      <c r="B3286" s="1174" t="s">
        <v>3886</v>
      </c>
      <c r="C3286" s="1176">
        <v>144.26</v>
      </c>
      <c r="D3286" s="973">
        <v>36641.269999999997</v>
      </c>
    </row>
    <row r="3287" spans="1:4" x14ac:dyDescent="0.2">
      <c r="A3287" s="973" t="s">
        <v>6394</v>
      </c>
      <c r="B3287" s="1174" t="s">
        <v>961</v>
      </c>
      <c r="C3287" s="1176"/>
      <c r="D3287" s="973"/>
    </row>
    <row r="3288" spans="1:4" x14ac:dyDescent="0.2">
      <c r="A3288" s="973" t="s">
        <v>6395</v>
      </c>
      <c r="B3288" s="1174" t="s">
        <v>961</v>
      </c>
      <c r="C3288" s="1176"/>
      <c r="D3288" s="973"/>
    </row>
    <row r="3289" spans="1:4" x14ac:dyDescent="0.2">
      <c r="A3289" s="973" t="s">
        <v>6396</v>
      </c>
      <c r="B3289" s="1174" t="s">
        <v>961</v>
      </c>
      <c r="C3289" s="1176"/>
      <c r="D3289" s="973"/>
    </row>
    <row r="3290" spans="1:4" x14ac:dyDescent="0.2">
      <c r="A3290" s="973" t="s">
        <v>6397</v>
      </c>
      <c r="B3290" s="1174" t="s">
        <v>961</v>
      </c>
      <c r="C3290" s="1176"/>
      <c r="D3290" s="973"/>
    </row>
    <row r="3291" spans="1:4" x14ac:dyDescent="0.2">
      <c r="A3291" s="973" t="s">
        <v>6398</v>
      </c>
      <c r="B3291" s="1174" t="s">
        <v>961</v>
      </c>
      <c r="C3291" s="1176"/>
      <c r="D3291" s="973"/>
    </row>
    <row r="3292" spans="1:4" x14ac:dyDescent="0.2">
      <c r="A3292" s="973" t="s">
        <v>6399</v>
      </c>
      <c r="B3292" s="1174" t="s">
        <v>961</v>
      </c>
      <c r="C3292" s="1176"/>
      <c r="D3292" s="973"/>
    </row>
    <row r="3293" spans="1:4" x14ac:dyDescent="0.2">
      <c r="A3293" s="973" t="s">
        <v>6400</v>
      </c>
      <c r="B3293" s="1174" t="s">
        <v>961</v>
      </c>
      <c r="C3293" s="1176"/>
      <c r="D3293" s="973"/>
    </row>
    <row r="3294" spans="1:4" x14ac:dyDescent="0.2">
      <c r="A3294" s="973" t="s">
        <v>2377</v>
      </c>
      <c r="B3294" s="1174" t="s">
        <v>3592</v>
      </c>
      <c r="C3294" s="1176">
        <v>765.36</v>
      </c>
      <c r="D3294" s="973">
        <v>3826.82</v>
      </c>
    </row>
    <row r="3295" spans="1:4" x14ac:dyDescent="0.2">
      <c r="A3295" s="973" t="s">
        <v>6401</v>
      </c>
      <c r="B3295" s="1174" t="s">
        <v>961</v>
      </c>
      <c r="C3295" s="1176"/>
      <c r="D3295" s="973"/>
    </row>
    <row r="3296" spans="1:4" x14ac:dyDescent="0.2">
      <c r="A3296" s="973" t="s">
        <v>6402</v>
      </c>
      <c r="B3296" s="1174" t="s">
        <v>961</v>
      </c>
      <c r="C3296" s="1176"/>
      <c r="D3296" s="973"/>
    </row>
    <row r="3297" spans="1:4" x14ac:dyDescent="0.2">
      <c r="A3297" s="973" t="s">
        <v>2642</v>
      </c>
      <c r="B3297" s="1174" t="s">
        <v>4882</v>
      </c>
      <c r="C3297" s="1176">
        <v>243.97</v>
      </c>
      <c r="D3297" s="973">
        <v>23176.9</v>
      </c>
    </row>
    <row r="3298" spans="1:4" x14ac:dyDescent="0.2">
      <c r="A3298" s="973" t="s">
        <v>2646</v>
      </c>
      <c r="B3298" s="1174" t="s">
        <v>3564</v>
      </c>
      <c r="C3298" s="1176">
        <v>250.67</v>
      </c>
      <c r="D3298" s="973">
        <v>752</v>
      </c>
    </row>
    <row r="3299" spans="1:4" x14ac:dyDescent="0.2">
      <c r="A3299" s="973" t="s">
        <v>6403</v>
      </c>
      <c r="B3299" s="1174" t="s">
        <v>961</v>
      </c>
      <c r="C3299" s="1176"/>
      <c r="D3299" s="973"/>
    </row>
    <row r="3300" spans="1:4" x14ac:dyDescent="0.2">
      <c r="A3300" s="973" t="s">
        <v>6404</v>
      </c>
      <c r="B3300" s="1174" t="s">
        <v>961</v>
      </c>
      <c r="C3300" s="1176"/>
      <c r="D3300" s="973"/>
    </row>
    <row r="3301" spans="1:4" x14ac:dyDescent="0.2">
      <c r="A3301" s="973" t="s">
        <v>2413</v>
      </c>
      <c r="B3301" s="1174" t="s">
        <v>6405</v>
      </c>
      <c r="C3301" s="1176">
        <v>234.92</v>
      </c>
      <c r="D3301" s="973">
        <v>118636.2</v>
      </c>
    </row>
    <row r="3302" spans="1:4" x14ac:dyDescent="0.2">
      <c r="A3302" s="973" t="s">
        <v>2414</v>
      </c>
      <c r="B3302" s="1174" t="s">
        <v>961</v>
      </c>
      <c r="C3302" s="1176"/>
      <c r="D3302" s="973"/>
    </row>
    <row r="3303" spans="1:4" x14ac:dyDescent="0.2">
      <c r="A3303" s="973" t="s">
        <v>6406</v>
      </c>
      <c r="B3303" s="1174" t="s">
        <v>961</v>
      </c>
      <c r="C3303" s="1176"/>
      <c r="D3303" s="973"/>
    </row>
    <row r="3304" spans="1:4" x14ac:dyDescent="0.2">
      <c r="A3304" s="973" t="s">
        <v>2411</v>
      </c>
      <c r="B3304" s="1174" t="s">
        <v>4827</v>
      </c>
      <c r="C3304" s="1176">
        <v>249.52</v>
      </c>
      <c r="D3304" s="973">
        <v>5738.85</v>
      </c>
    </row>
    <row r="3305" spans="1:4" x14ac:dyDescent="0.2">
      <c r="A3305" s="973" t="s">
        <v>6407</v>
      </c>
      <c r="B3305" s="1174" t="s">
        <v>961</v>
      </c>
      <c r="C3305" s="1176"/>
      <c r="D3305" s="973"/>
    </row>
    <row r="3306" spans="1:4" x14ac:dyDescent="0.2">
      <c r="A3306" s="973" t="s">
        <v>6408</v>
      </c>
      <c r="B3306" s="1174" t="s">
        <v>961</v>
      </c>
      <c r="C3306" s="1176"/>
      <c r="D3306" s="973"/>
    </row>
    <row r="3307" spans="1:4" x14ac:dyDescent="0.2">
      <c r="A3307" s="973" t="s">
        <v>6409</v>
      </c>
      <c r="B3307" s="1174" t="s">
        <v>961</v>
      </c>
      <c r="C3307" s="1176"/>
      <c r="D3307" s="973"/>
    </row>
    <row r="3308" spans="1:4" x14ac:dyDescent="0.2">
      <c r="A3308" s="973" t="s">
        <v>6410</v>
      </c>
      <c r="B3308" s="1174" t="s">
        <v>961</v>
      </c>
      <c r="C3308" s="1176"/>
      <c r="D3308" s="973"/>
    </row>
    <row r="3309" spans="1:4" x14ac:dyDescent="0.2">
      <c r="A3309" s="973" t="s">
        <v>2418</v>
      </c>
      <c r="B3309" s="1174" t="s">
        <v>6411</v>
      </c>
      <c r="C3309" s="1176">
        <v>258.51</v>
      </c>
      <c r="D3309" s="973">
        <v>40844.79</v>
      </c>
    </row>
    <row r="3310" spans="1:4" x14ac:dyDescent="0.2">
      <c r="A3310" s="973" t="s">
        <v>6412</v>
      </c>
      <c r="B3310" s="1174" t="s">
        <v>961</v>
      </c>
      <c r="C3310" s="1176"/>
      <c r="D3310" s="973"/>
    </row>
    <row r="3311" spans="1:4" x14ac:dyDescent="0.2">
      <c r="A3311" s="973" t="s">
        <v>2416</v>
      </c>
      <c r="B3311" s="1174" t="s">
        <v>3982</v>
      </c>
      <c r="C3311" s="1176">
        <v>258.79000000000002</v>
      </c>
      <c r="D3311" s="973">
        <v>24843.51</v>
      </c>
    </row>
    <row r="3312" spans="1:4" x14ac:dyDescent="0.2">
      <c r="A3312" s="973" t="s">
        <v>6413</v>
      </c>
      <c r="B3312" s="1174" t="s">
        <v>961</v>
      </c>
      <c r="C3312" s="1176"/>
      <c r="D3312" s="973"/>
    </row>
    <row r="3313" spans="1:4" x14ac:dyDescent="0.2">
      <c r="A3313" s="973" t="s">
        <v>6414</v>
      </c>
      <c r="B3313" s="1174" t="s">
        <v>961</v>
      </c>
      <c r="C3313" s="1176"/>
      <c r="D3313" s="973"/>
    </row>
    <row r="3314" spans="1:4" x14ac:dyDescent="0.2">
      <c r="A3314" s="973" t="s">
        <v>6415</v>
      </c>
      <c r="B3314" s="1174" t="s">
        <v>961</v>
      </c>
      <c r="C3314" s="1176"/>
      <c r="D3314" s="973"/>
    </row>
    <row r="3315" spans="1:4" x14ac:dyDescent="0.2">
      <c r="A3315" s="973" t="s">
        <v>6416</v>
      </c>
      <c r="B3315" s="1174" t="s">
        <v>961</v>
      </c>
      <c r="C3315" s="1176"/>
      <c r="D3315" s="973"/>
    </row>
    <row r="3316" spans="1:4" x14ac:dyDescent="0.2">
      <c r="A3316" s="973" t="s">
        <v>6417</v>
      </c>
      <c r="B3316" s="1174" t="s">
        <v>961</v>
      </c>
      <c r="C3316" s="1176"/>
      <c r="D3316" s="973"/>
    </row>
    <row r="3317" spans="1:4" x14ac:dyDescent="0.2">
      <c r="A3317" s="973" t="s">
        <v>2420</v>
      </c>
      <c r="B3317" s="1175" t="s">
        <v>6237</v>
      </c>
      <c r="C3317" s="1176">
        <v>327.88</v>
      </c>
      <c r="D3317" s="973">
        <v>-2295.17</v>
      </c>
    </row>
    <row r="3318" spans="1:4" x14ac:dyDescent="0.2">
      <c r="A3318" s="973" t="s">
        <v>6418</v>
      </c>
      <c r="B3318" s="1174" t="s">
        <v>3640</v>
      </c>
      <c r="C3318" s="1176">
        <v>786.84</v>
      </c>
      <c r="D3318" s="973">
        <v>44849.98</v>
      </c>
    </row>
    <row r="3319" spans="1:4" x14ac:dyDescent="0.2">
      <c r="A3319" s="973" t="s">
        <v>6419</v>
      </c>
      <c r="B3319" s="1174" t="s">
        <v>961</v>
      </c>
      <c r="C3319" s="1176"/>
      <c r="D3319" s="973"/>
    </row>
    <row r="3320" spans="1:4" x14ac:dyDescent="0.2">
      <c r="A3320" s="973" t="s">
        <v>2422</v>
      </c>
      <c r="B3320" s="1174" t="s">
        <v>961</v>
      </c>
      <c r="C3320" s="1176"/>
      <c r="D3320" s="973"/>
    </row>
    <row r="3321" spans="1:4" x14ac:dyDescent="0.2">
      <c r="A3321" s="973" t="s">
        <v>6420</v>
      </c>
      <c r="B3321" s="1174" t="s">
        <v>961</v>
      </c>
      <c r="C3321" s="1176"/>
      <c r="D3321" s="973"/>
    </row>
    <row r="3322" spans="1:4" x14ac:dyDescent="0.2">
      <c r="A3322" s="973" t="s">
        <v>6421</v>
      </c>
      <c r="B3322" s="1174" t="s">
        <v>961</v>
      </c>
      <c r="C3322" s="1176"/>
      <c r="D3322" s="973"/>
    </row>
    <row r="3323" spans="1:4" x14ac:dyDescent="0.2">
      <c r="A3323" s="973" t="s">
        <v>6422</v>
      </c>
      <c r="B3323" s="1174" t="s">
        <v>3563</v>
      </c>
      <c r="C3323" s="1176">
        <v>201.28</v>
      </c>
      <c r="D3323" s="973">
        <v>201.28</v>
      </c>
    </row>
    <row r="3324" spans="1:4" x14ac:dyDescent="0.2">
      <c r="A3324" s="973" t="s">
        <v>6423</v>
      </c>
      <c r="B3324" s="1174" t="s">
        <v>961</v>
      </c>
      <c r="C3324" s="1176"/>
      <c r="D3324" s="973"/>
    </row>
    <row r="3325" spans="1:4" x14ac:dyDescent="0.2">
      <c r="A3325" s="973" t="s">
        <v>2425</v>
      </c>
      <c r="B3325" s="1174" t="s">
        <v>6424</v>
      </c>
      <c r="C3325" s="1176">
        <v>133.87</v>
      </c>
      <c r="D3325" s="973">
        <v>211514.63</v>
      </c>
    </row>
    <row r="3326" spans="1:4" x14ac:dyDescent="0.2">
      <c r="A3326" s="973" t="s">
        <v>6425</v>
      </c>
      <c r="B3326" s="1174" t="s">
        <v>961</v>
      </c>
      <c r="C3326" s="1176"/>
      <c r="D3326" s="973"/>
    </row>
    <row r="3327" spans="1:4" x14ac:dyDescent="0.2">
      <c r="A3327" s="973" t="s">
        <v>6426</v>
      </c>
      <c r="B3327" s="1174" t="s">
        <v>961</v>
      </c>
      <c r="C3327" s="1176"/>
      <c r="D3327" s="973"/>
    </row>
    <row r="3328" spans="1:4" x14ac:dyDescent="0.2">
      <c r="A3328" s="973" t="s">
        <v>2429</v>
      </c>
      <c r="B3328" s="1174" t="s">
        <v>4038</v>
      </c>
      <c r="C3328" s="1176">
        <v>145.94999999999999</v>
      </c>
      <c r="D3328" s="973">
        <v>3064.9</v>
      </c>
    </row>
    <row r="3329" spans="1:4" x14ac:dyDescent="0.2">
      <c r="A3329" s="973" t="s">
        <v>6427</v>
      </c>
      <c r="B3329" s="1174" t="s">
        <v>961</v>
      </c>
      <c r="C3329" s="1176"/>
      <c r="D3329" s="973"/>
    </row>
    <row r="3330" spans="1:4" x14ac:dyDescent="0.2">
      <c r="A3330" s="973" t="s">
        <v>2427</v>
      </c>
      <c r="B3330" s="1174" t="s">
        <v>6157</v>
      </c>
      <c r="C3330" s="1176">
        <v>144.59</v>
      </c>
      <c r="D3330" s="973">
        <v>28772.71</v>
      </c>
    </row>
    <row r="3331" spans="1:4" x14ac:dyDescent="0.2">
      <c r="A3331" s="973" t="s">
        <v>6428</v>
      </c>
      <c r="B3331" s="1174" t="s">
        <v>961</v>
      </c>
      <c r="C3331" s="1176"/>
      <c r="D3331" s="973"/>
    </row>
    <row r="3332" spans="1:4" x14ac:dyDescent="0.2">
      <c r="A3332" s="973" t="s">
        <v>6429</v>
      </c>
      <c r="B3332" s="1174" t="s">
        <v>961</v>
      </c>
      <c r="C3332" s="1176"/>
      <c r="D3332" s="973"/>
    </row>
    <row r="3333" spans="1:4" x14ac:dyDescent="0.2">
      <c r="A3333" s="973" t="s">
        <v>6430</v>
      </c>
      <c r="B3333" s="1174" t="s">
        <v>961</v>
      </c>
      <c r="C3333" s="1176"/>
      <c r="D3333" s="973"/>
    </row>
    <row r="3334" spans="1:4" x14ac:dyDescent="0.2">
      <c r="A3334" s="973" t="s">
        <v>6431</v>
      </c>
      <c r="B3334" s="1174" t="s">
        <v>961</v>
      </c>
      <c r="C3334" s="1176"/>
      <c r="D3334" s="973"/>
    </row>
    <row r="3335" spans="1:4" x14ac:dyDescent="0.2">
      <c r="A3335" s="973" t="s">
        <v>6432</v>
      </c>
      <c r="B3335" s="1174" t="s">
        <v>961</v>
      </c>
      <c r="C3335" s="1176"/>
      <c r="D3335" s="973"/>
    </row>
    <row r="3336" spans="1:4" x14ac:dyDescent="0.2">
      <c r="A3336" s="973" t="s">
        <v>6433</v>
      </c>
      <c r="B3336" s="1174" t="s">
        <v>961</v>
      </c>
      <c r="C3336" s="1176"/>
      <c r="D3336" s="973"/>
    </row>
    <row r="3337" spans="1:4" x14ac:dyDescent="0.2">
      <c r="A3337" s="973" t="s">
        <v>6434</v>
      </c>
      <c r="B3337" s="1174" t="s">
        <v>961</v>
      </c>
      <c r="C3337" s="1176"/>
      <c r="D3337" s="973"/>
    </row>
    <row r="3338" spans="1:4" x14ac:dyDescent="0.2">
      <c r="A3338" s="973" t="s">
        <v>2431</v>
      </c>
      <c r="B3338" s="1174" t="s">
        <v>4985</v>
      </c>
      <c r="C3338" s="1176">
        <v>180.22</v>
      </c>
      <c r="D3338" s="973">
        <v>7208.9</v>
      </c>
    </row>
    <row r="3339" spans="1:4" x14ac:dyDescent="0.2">
      <c r="A3339" s="973" t="s">
        <v>6435</v>
      </c>
      <c r="B3339" s="1174" t="s">
        <v>961</v>
      </c>
      <c r="C3339" s="1176"/>
      <c r="D3339" s="973"/>
    </row>
    <row r="3340" spans="1:4" x14ac:dyDescent="0.2">
      <c r="A3340" s="973" t="s">
        <v>6436</v>
      </c>
      <c r="B3340" s="1174" t="s">
        <v>3563</v>
      </c>
      <c r="C3340" s="1176">
        <v>1835.02</v>
      </c>
      <c r="D3340" s="973">
        <v>1835.02</v>
      </c>
    </row>
    <row r="3341" spans="1:4" x14ac:dyDescent="0.2">
      <c r="A3341" s="973" t="s">
        <v>6437</v>
      </c>
      <c r="B3341" s="1174" t="s">
        <v>961</v>
      </c>
      <c r="C3341" s="1176"/>
      <c r="D3341" s="973"/>
    </row>
    <row r="3342" spans="1:4" x14ac:dyDescent="0.2">
      <c r="A3342" s="973" t="s">
        <v>6438</v>
      </c>
      <c r="B3342" s="1174" t="s">
        <v>961</v>
      </c>
      <c r="C3342" s="1176"/>
      <c r="D3342" s="973"/>
    </row>
    <row r="3343" spans="1:4" x14ac:dyDescent="0.2">
      <c r="A3343" s="973" t="s">
        <v>6439</v>
      </c>
      <c r="B3343" s="1174" t="s">
        <v>4055</v>
      </c>
      <c r="C3343" s="1176">
        <v>172.24</v>
      </c>
      <c r="D3343" s="973">
        <v>3444.73</v>
      </c>
    </row>
    <row r="3344" spans="1:4" x14ac:dyDescent="0.2">
      <c r="A3344" s="973" t="s">
        <v>6440</v>
      </c>
      <c r="B3344" s="1174" t="s">
        <v>961</v>
      </c>
      <c r="C3344" s="1176"/>
      <c r="D3344" s="973"/>
    </row>
    <row r="3345" spans="1:4" x14ac:dyDescent="0.2">
      <c r="A3345" s="973" t="s">
        <v>6441</v>
      </c>
      <c r="B3345" s="1174" t="s">
        <v>961</v>
      </c>
      <c r="C3345" s="1176"/>
      <c r="D3345" s="973"/>
    </row>
    <row r="3346" spans="1:4" x14ac:dyDescent="0.2">
      <c r="A3346" s="973" t="s">
        <v>6442</v>
      </c>
      <c r="B3346" s="1174" t="s">
        <v>961</v>
      </c>
      <c r="C3346" s="1176"/>
      <c r="D3346" s="973"/>
    </row>
    <row r="3347" spans="1:4" x14ac:dyDescent="0.2">
      <c r="A3347" s="973" t="s">
        <v>6443</v>
      </c>
      <c r="B3347" s="1174" t="s">
        <v>961</v>
      </c>
      <c r="C3347" s="1176"/>
      <c r="D3347" s="973"/>
    </row>
    <row r="3348" spans="1:4" x14ac:dyDescent="0.2">
      <c r="A3348" s="973" t="s">
        <v>2451</v>
      </c>
      <c r="B3348" s="1174" t="s">
        <v>961</v>
      </c>
      <c r="C3348" s="1176"/>
      <c r="D3348" s="973"/>
    </row>
    <row r="3349" spans="1:4" x14ac:dyDescent="0.2">
      <c r="A3349" s="973" t="s">
        <v>6444</v>
      </c>
      <c r="B3349" s="1174" t="s">
        <v>961</v>
      </c>
      <c r="C3349" s="1176"/>
      <c r="D3349" s="973"/>
    </row>
    <row r="3350" spans="1:4" x14ac:dyDescent="0.2">
      <c r="A3350" s="973" t="s">
        <v>6445</v>
      </c>
      <c r="B3350" s="1174" t="s">
        <v>4055</v>
      </c>
      <c r="C3350" s="1176">
        <v>177.29</v>
      </c>
      <c r="D3350" s="973">
        <v>3545.72</v>
      </c>
    </row>
    <row r="3351" spans="1:4" x14ac:dyDescent="0.2">
      <c r="A3351" s="973" t="s">
        <v>6446</v>
      </c>
      <c r="B3351" s="1174" t="s">
        <v>961</v>
      </c>
      <c r="C3351" s="1176"/>
      <c r="D3351" s="973"/>
    </row>
    <row r="3352" spans="1:4" x14ac:dyDescent="0.2">
      <c r="A3352" s="973" t="s">
        <v>2457</v>
      </c>
      <c r="B3352" s="1174" t="s">
        <v>6447</v>
      </c>
      <c r="C3352" s="1176">
        <v>164.7</v>
      </c>
      <c r="D3352" s="973">
        <v>304864.98</v>
      </c>
    </row>
    <row r="3353" spans="1:4" x14ac:dyDescent="0.2">
      <c r="A3353" s="973" t="s">
        <v>6448</v>
      </c>
      <c r="B3353" s="1174" t="s">
        <v>961</v>
      </c>
      <c r="C3353" s="1176"/>
      <c r="D3353" s="973"/>
    </row>
    <row r="3354" spans="1:4" x14ac:dyDescent="0.2">
      <c r="A3354" s="973" t="s">
        <v>6449</v>
      </c>
      <c r="B3354" s="1174" t="s">
        <v>961</v>
      </c>
      <c r="C3354" s="1176"/>
      <c r="D3354" s="973"/>
    </row>
    <row r="3355" spans="1:4" x14ac:dyDescent="0.2">
      <c r="A3355" s="973" t="s">
        <v>6450</v>
      </c>
      <c r="B3355" s="1174" t="s">
        <v>961</v>
      </c>
      <c r="C3355" s="1176"/>
      <c r="D3355" s="973"/>
    </row>
    <row r="3356" spans="1:4" x14ac:dyDescent="0.2">
      <c r="A3356" s="973" t="s">
        <v>2450</v>
      </c>
      <c r="B3356" s="1174" t="s">
        <v>3947</v>
      </c>
      <c r="C3356" s="1176">
        <v>162.29</v>
      </c>
      <c r="D3356" s="973">
        <v>17852.22</v>
      </c>
    </row>
    <row r="3357" spans="1:4" x14ac:dyDescent="0.2">
      <c r="A3357" s="973" t="s">
        <v>2453</v>
      </c>
      <c r="B3357" s="1174" t="s">
        <v>961</v>
      </c>
      <c r="C3357" s="1176"/>
      <c r="D3357" s="973"/>
    </row>
    <row r="3358" spans="1:4" x14ac:dyDescent="0.2">
      <c r="A3358" s="973" t="s">
        <v>6451</v>
      </c>
      <c r="B3358" s="1174" t="s">
        <v>961</v>
      </c>
      <c r="C3358" s="1176"/>
      <c r="D3358" s="973"/>
    </row>
    <row r="3359" spans="1:4" x14ac:dyDescent="0.2">
      <c r="A3359" s="973" t="s">
        <v>6452</v>
      </c>
      <c r="B3359" s="1174" t="s">
        <v>961</v>
      </c>
      <c r="C3359" s="1176"/>
      <c r="D3359" s="973"/>
    </row>
    <row r="3360" spans="1:4" x14ac:dyDescent="0.2">
      <c r="A3360" s="973" t="s">
        <v>6453</v>
      </c>
      <c r="B3360" s="1174" t="s">
        <v>961</v>
      </c>
      <c r="C3360" s="1176"/>
      <c r="D3360" s="973"/>
    </row>
    <row r="3361" spans="1:4" x14ac:dyDescent="0.2">
      <c r="A3361" s="973" t="s">
        <v>6454</v>
      </c>
      <c r="B3361" s="1174" t="s">
        <v>961</v>
      </c>
      <c r="C3361" s="1176"/>
      <c r="D3361" s="973"/>
    </row>
    <row r="3362" spans="1:4" x14ac:dyDescent="0.2">
      <c r="A3362" s="973" t="s">
        <v>6455</v>
      </c>
      <c r="B3362" s="1174" t="s">
        <v>961</v>
      </c>
      <c r="C3362" s="1176"/>
      <c r="D3362" s="973"/>
    </row>
    <row r="3363" spans="1:4" x14ac:dyDescent="0.2">
      <c r="A3363" s="973" t="s">
        <v>6456</v>
      </c>
      <c r="B3363" s="1174" t="s">
        <v>3621</v>
      </c>
      <c r="C3363" s="1176">
        <v>164.54</v>
      </c>
      <c r="D3363" s="973">
        <v>1480.86</v>
      </c>
    </row>
    <row r="3364" spans="1:4" x14ac:dyDescent="0.2">
      <c r="A3364" s="973" t="s">
        <v>2447</v>
      </c>
      <c r="B3364" s="1174" t="s">
        <v>6457</v>
      </c>
      <c r="C3364" s="1176">
        <v>165.78</v>
      </c>
      <c r="D3364" s="973">
        <v>39787.51</v>
      </c>
    </row>
    <row r="3365" spans="1:4" x14ac:dyDescent="0.2">
      <c r="A3365" s="973" t="s">
        <v>6458</v>
      </c>
      <c r="B3365" s="1174" t="s">
        <v>961</v>
      </c>
      <c r="C3365" s="1176"/>
      <c r="D3365" s="973"/>
    </row>
    <row r="3366" spans="1:4" x14ac:dyDescent="0.2">
      <c r="A3366" s="973" t="s">
        <v>6459</v>
      </c>
      <c r="B3366" s="1174" t="s">
        <v>961</v>
      </c>
      <c r="C3366" s="1176"/>
      <c r="D3366" s="973"/>
    </row>
    <row r="3367" spans="1:4" x14ac:dyDescent="0.2">
      <c r="A3367" s="973" t="s">
        <v>6460</v>
      </c>
      <c r="B3367" s="1174" t="s">
        <v>961</v>
      </c>
      <c r="C3367" s="1176"/>
      <c r="D3367" s="973"/>
    </row>
    <row r="3368" spans="1:4" x14ac:dyDescent="0.2">
      <c r="A3368" s="973" t="s">
        <v>2455</v>
      </c>
      <c r="B3368" s="1174" t="s">
        <v>6461</v>
      </c>
      <c r="C3368" s="1176">
        <v>174.27</v>
      </c>
      <c r="D3368" s="973">
        <v>208600.1</v>
      </c>
    </row>
    <row r="3369" spans="1:4" x14ac:dyDescent="0.2">
      <c r="A3369" s="973" t="s">
        <v>6462</v>
      </c>
      <c r="B3369" s="1174" t="s">
        <v>961</v>
      </c>
      <c r="C3369" s="1176"/>
      <c r="D3369" s="973"/>
    </row>
    <row r="3370" spans="1:4" x14ac:dyDescent="0.2">
      <c r="A3370" s="973" t="s">
        <v>6463</v>
      </c>
      <c r="B3370" s="1174" t="s">
        <v>961</v>
      </c>
      <c r="C3370" s="1176"/>
      <c r="D3370" s="973"/>
    </row>
    <row r="3371" spans="1:4" x14ac:dyDescent="0.2">
      <c r="A3371" s="973" t="s">
        <v>6464</v>
      </c>
      <c r="B3371" s="1174" t="s">
        <v>961</v>
      </c>
      <c r="C3371" s="1176"/>
      <c r="D3371" s="973"/>
    </row>
    <row r="3372" spans="1:4" x14ac:dyDescent="0.2">
      <c r="A3372" s="973" t="s">
        <v>6465</v>
      </c>
      <c r="B3372" s="1174" t="s">
        <v>961</v>
      </c>
      <c r="C3372" s="1176"/>
      <c r="D3372" s="973"/>
    </row>
    <row r="3373" spans="1:4" x14ac:dyDescent="0.2">
      <c r="A3373" s="973" t="s">
        <v>2459</v>
      </c>
      <c r="B3373" s="1174" t="s">
        <v>6466</v>
      </c>
      <c r="C3373" s="1176">
        <v>178.44</v>
      </c>
      <c r="D3373" s="973">
        <v>128299.47</v>
      </c>
    </row>
    <row r="3374" spans="1:4" x14ac:dyDescent="0.2">
      <c r="A3374" s="973" t="s">
        <v>2463</v>
      </c>
      <c r="B3374" s="1174" t="s">
        <v>3563</v>
      </c>
      <c r="C3374" s="1176">
        <v>176.45</v>
      </c>
      <c r="D3374" s="973">
        <v>176.45</v>
      </c>
    </row>
    <row r="3375" spans="1:4" x14ac:dyDescent="0.2">
      <c r="A3375" s="973" t="s">
        <v>2461</v>
      </c>
      <c r="B3375" s="1174" t="s">
        <v>5837</v>
      </c>
      <c r="C3375" s="1176">
        <v>176.59</v>
      </c>
      <c r="D3375" s="973">
        <v>11478.22</v>
      </c>
    </row>
    <row r="3376" spans="1:4" x14ac:dyDescent="0.2">
      <c r="A3376" s="973" t="s">
        <v>2465</v>
      </c>
      <c r="B3376" s="1174" t="s">
        <v>3703</v>
      </c>
      <c r="C3376" s="1176">
        <v>105.23</v>
      </c>
      <c r="D3376" s="973">
        <v>9891.9599999999991</v>
      </c>
    </row>
    <row r="3377" spans="1:4" x14ac:dyDescent="0.2">
      <c r="A3377" s="973" t="s">
        <v>6467</v>
      </c>
      <c r="B3377" s="1174" t="s">
        <v>961</v>
      </c>
      <c r="C3377" s="1176"/>
      <c r="D3377" s="973"/>
    </row>
    <row r="3378" spans="1:4" x14ac:dyDescent="0.2">
      <c r="A3378" s="973" t="s">
        <v>6468</v>
      </c>
      <c r="B3378" s="1174" t="s">
        <v>961</v>
      </c>
      <c r="C3378" s="1176"/>
      <c r="D3378" s="973"/>
    </row>
    <row r="3379" spans="1:4" x14ac:dyDescent="0.2">
      <c r="A3379" s="973" t="s">
        <v>2475</v>
      </c>
      <c r="B3379" s="1174" t="s">
        <v>5887</v>
      </c>
      <c r="C3379" s="1176">
        <v>164.06</v>
      </c>
      <c r="D3379" s="973">
        <v>19030.46</v>
      </c>
    </row>
    <row r="3380" spans="1:4" x14ac:dyDescent="0.2">
      <c r="A3380" s="973" t="s">
        <v>2471</v>
      </c>
      <c r="B3380" s="1174" t="s">
        <v>961</v>
      </c>
      <c r="C3380" s="1176"/>
      <c r="D3380" s="973"/>
    </row>
    <row r="3381" spans="1:4" x14ac:dyDescent="0.2">
      <c r="A3381" s="973" t="s">
        <v>2473</v>
      </c>
      <c r="B3381" s="1174" t="s">
        <v>3563</v>
      </c>
      <c r="C3381" s="1176">
        <v>169.74</v>
      </c>
      <c r="D3381" s="973">
        <v>169.74</v>
      </c>
    </row>
    <row r="3382" spans="1:4" x14ac:dyDescent="0.2">
      <c r="A3382" s="973" t="s">
        <v>6469</v>
      </c>
      <c r="B3382" s="1174" t="s">
        <v>961</v>
      </c>
      <c r="C3382" s="1176"/>
      <c r="D3382" s="973"/>
    </row>
    <row r="3383" spans="1:4" x14ac:dyDescent="0.2">
      <c r="A3383" s="973" t="s">
        <v>6470</v>
      </c>
      <c r="B3383" s="1174" t="s">
        <v>961</v>
      </c>
      <c r="C3383" s="1176"/>
      <c r="D3383" s="973"/>
    </row>
    <row r="3384" spans="1:4" x14ac:dyDescent="0.2">
      <c r="A3384" s="973" t="s">
        <v>6471</v>
      </c>
      <c r="B3384" s="1174" t="s">
        <v>961</v>
      </c>
      <c r="C3384" s="1176"/>
      <c r="D3384" s="973"/>
    </row>
    <row r="3385" spans="1:4" x14ac:dyDescent="0.2">
      <c r="A3385" s="973" t="s">
        <v>6472</v>
      </c>
      <c r="B3385" s="1174" t="s">
        <v>3604</v>
      </c>
      <c r="C3385" s="1176">
        <v>196.4</v>
      </c>
      <c r="D3385" s="973">
        <v>3142.44</v>
      </c>
    </row>
    <row r="3386" spans="1:4" x14ac:dyDescent="0.2">
      <c r="A3386" s="973" t="s">
        <v>6473</v>
      </c>
      <c r="B3386" s="1174" t="s">
        <v>961</v>
      </c>
      <c r="C3386" s="1176"/>
      <c r="D3386" s="973"/>
    </row>
    <row r="3387" spans="1:4" x14ac:dyDescent="0.2">
      <c r="A3387" s="973" t="s">
        <v>6474</v>
      </c>
      <c r="B3387" s="1174" t="s">
        <v>961</v>
      </c>
      <c r="C3387" s="1176"/>
      <c r="D3387" s="973"/>
    </row>
    <row r="3388" spans="1:4" x14ac:dyDescent="0.2">
      <c r="A3388" s="973" t="s">
        <v>6475</v>
      </c>
      <c r="B3388" s="1174" t="s">
        <v>961</v>
      </c>
      <c r="C3388" s="1176"/>
      <c r="D3388" s="973"/>
    </row>
    <row r="3389" spans="1:4" x14ac:dyDescent="0.2">
      <c r="A3389" s="973" t="s">
        <v>6476</v>
      </c>
      <c r="B3389" s="1174" t="s">
        <v>961</v>
      </c>
      <c r="C3389" s="1176"/>
      <c r="D3389" s="973"/>
    </row>
    <row r="3390" spans="1:4" x14ac:dyDescent="0.2">
      <c r="A3390" s="973" t="s">
        <v>2478</v>
      </c>
      <c r="B3390" s="1174" t="s">
        <v>3573</v>
      </c>
      <c r="C3390" s="1176">
        <v>816.92</v>
      </c>
      <c r="D3390" s="973">
        <v>3267.66</v>
      </c>
    </row>
    <row r="3391" spans="1:4" x14ac:dyDescent="0.2">
      <c r="A3391" s="973" t="s">
        <v>2479</v>
      </c>
      <c r="B3391" s="1174" t="s">
        <v>3564</v>
      </c>
      <c r="C3391" s="1176">
        <v>843.5</v>
      </c>
      <c r="D3391" s="973">
        <v>2530.5</v>
      </c>
    </row>
    <row r="3392" spans="1:4" x14ac:dyDescent="0.2">
      <c r="A3392" s="973" t="s">
        <v>6477</v>
      </c>
      <c r="B3392" s="1174" t="s">
        <v>961</v>
      </c>
      <c r="C3392" s="1176"/>
      <c r="D3392" s="973"/>
    </row>
    <row r="3393" spans="1:4" x14ac:dyDescent="0.2">
      <c r="A3393" s="973" t="s">
        <v>6478</v>
      </c>
      <c r="B3393" s="1174" t="s">
        <v>6276</v>
      </c>
      <c r="C3393" s="1176">
        <v>1013.22</v>
      </c>
      <c r="D3393" s="973">
        <v>32423.040000000001</v>
      </c>
    </row>
    <row r="3394" spans="1:4" x14ac:dyDescent="0.2">
      <c r="A3394" s="973" t="s">
        <v>6479</v>
      </c>
      <c r="B3394" s="1174" t="s">
        <v>961</v>
      </c>
      <c r="C3394" s="1176"/>
      <c r="D3394" s="973"/>
    </row>
    <row r="3395" spans="1:4" x14ac:dyDescent="0.2">
      <c r="A3395" s="973" t="s">
        <v>2482</v>
      </c>
      <c r="B3395" s="1174" t="s">
        <v>3594</v>
      </c>
      <c r="C3395" s="1176">
        <v>715.86</v>
      </c>
      <c r="D3395" s="973">
        <v>49394.34</v>
      </c>
    </row>
    <row r="3396" spans="1:4" x14ac:dyDescent="0.2">
      <c r="A3396" s="973" t="s">
        <v>6480</v>
      </c>
      <c r="B3396" s="1174" t="s">
        <v>961</v>
      </c>
      <c r="C3396" s="1176"/>
      <c r="D3396" s="973"/>
    </row>
    <row r="3397" spans="1:4" x14ac:dyDescent="0.2">
      <c r="A3397" s="973" t="s">
        <v>2497</v>
      </c>
      <c r="B3397" s="1174" t="s">
        <v>6481</v>
      </c>
      <c r="C3397" s="1176">
        <v>170.67</v>
      </c>
      <c r="D3397" s="973">
        <v>83455.77</v>
      </c>
    </row>
    <row r="3398" spans="1:4" x14ac:dyDescent="0.2">
      <c r="A3398" s="973" t="s">
        <v>6482</v>
      </c>
      <c r="B3398" s="1174" t="s">
        <v>961</v>
      </c>
      <c r="C3398" s="1176"/>
      <c r="D3398" s="973"/>
    </row>
    <row r="3399" spans="1:4" x14ac:dyDescent="0.2">
      <c r="A3399" s="973" t="s">
        <v>6483</v>
      </c>
      <c r="B3399" s="1174" t="s">
        <v>961</v>
      </c>
      <c r="C3399" s="1176"/>
      <c r="D3399" s="973"/>
    </row>
    <row r="3400" spans="1:4" x14ac:dyDescent="0.2">
      <c r="A3400" s="973" t="s">
        <v>2490</v>
      </c>
      <c r="B3400" s="1174" t="s">
        <v>961</v>
      </c>
      <c r="C3400" s="1176"/>
      <c r="D3400" s="973"/>
    </row>
    <row r="3401" spans="1:4" x14ac:dyDescent="0.2">
      <c r="A3401" s="973" t="s">
        <v>6484</v>
      </c>
      <c r="B3401" s="1174" t="s">
        <v>961</v>
      </c>
      <c r="C3401" s="1176"/>
      <c r="D3401" s="973"/>
    </row>
    <row r="3402" spans="1:4" x14ac:dyDescent="0.2">
      <c r="A3402" s="973" t="s">
        <v>6485</v>
      </c>
      <c r="B3402" s="1174" t="s">
        <v>961</v>
      </c>
      <c r="C3402" s="1176"/>
      <c r="D3402" s="973"/>
    </row>
    <row r="3403" spans="1:4" x14ac:dyDescent="0.2">
      <c r="A3403" s="973" t="s">
        <v>6486</v>
      </c>
      <c r="B3403" s="1174" t="s">
        <v>961</v>
      </c>
      <c r="C3403" s="1176"/>
      <c r="D3403" s="973"/>
    </row>
    <row r="3404" spans="1:4" x14ac:dyDescent="0.2">
      <c r="A3404" s="973" t="s">
        <v>2495</v>
      </c>
      <c r="B3404" s="1174" t="s">
        <v>961</v>
      </c>
      <c r="C3404" s="1176"/>
      <c r="D3404" s="973"/>
    </row>
    <row r="3405" spans="1:4" x14ac:dyDescent="0.2">
      <c r="A3405" s="973" t="s">
        <v>6487</v>
      </c>
      <c r="B3405" s="1174" t="s">
        <v>961</v>
      </c>
      <c r="C3405" s="1176"/>
      <c r="D3405" s="973"/>
    </row>
    <row r="3406" spans="1:4" x14ac:dyDescent="0.2">
      <c r="A3406" s="973" t="s">
        <v>6488</v>
      </c>
      <c r="B3406" s="1174" t="s">
        <v>961</v>
      </c>
      <c r="C3406" s="1176"/>
      <c r="D3406" s="973"/>
    </row>
    <row r="3407" spans="1:4" x14ac:dyDescent="0.2">
      <c r="A3407" s="973" t="s">
        <v>2494</v>
      </c>
      <c r="B3407" s="1174" t="s">
        <v>6489</v>
      </c>
      <c r="C3407" s="1176">
        <v>176.73</v>
      </c>
      <c r="D3407" s="973">
        <v>37466.76</v>
      </c>
    </row>
    <row r="3408" spans="1:4" x14ac:dyDescent="0.2">
      <c r="A3408" s="973" t="s">
        <v>6490</v>
      </c>
      <c r="B3408" s="1174" t="s">
        <v>961</v>
      </c>
      <c r="C3408" s="1176"/>
      <c r="D3408" s="973"/>
    </row>
    <row r="3409" spans="1:4" x14ac:dyDescent="0.2">
      <c r="A3409" s="973" t="s">
        <v>6491</v>
      </c>
      <c r="B3409" s="1174" t="s">
        <v>961</v>
      </c>
      <c r="C3409" s="1176"/>
      <c r="D3409" s="973"/>
    </row>
    <row r="3410" spans="1:4" x14ac:dyDescent="0.2">
      <c r="A3410" s="973" t="s">
        <v>6492</v>
      </c>
      <c r="B3410" s="1174" t="s">
        <v>961</v>
      </c>
      <c r="C3410" s="1176"/>
      <c r="D3410" s="973"/>
    </row>
    <row r="3411" spans="1:4" x14ac:dyDescent="0.2">
      <c r="A3411" s="973" t="s">
        <v>2492</v>
      </c>
      <c r="B3411" s="1174" t="s">
        <v>961</v>
      </c>
      <c r="C3411" s="1176"/>
      <c r="D3411" s="973"/>
    </row>
    <row r="3412" spans="1:4" x14ac:dyDescent="0.2">
      <c r="A3412" s="973" t="s">
        <v>6493</v>
      </c>
      <c r="B3412" s="1174" t="s">
        <v>961</v>
      </c>
      <c r="C3412" s="1176"/>
      <c r="D3412" s="973"/>
    </row>
    <row r="3413" spans="1:4" x14ac:dyDescent="0.2">
      <c r="A3413" s="973" t="s">
        <v>6494</v>
      </c>
      <c r="B3413" s="1174" t="s">
        <v>961</v>
      </c>
      <c r="C3413" s="1176"/>
      <c r="D3413" s="973"/>
    </row>
    <row r="3414" spans="1:4" x14ac:dyDescent="0.2">
      <c r="A3414" s="973" t="s">
        <v>2488</v>
      </c>
      <c r="B3414" s="1174" t="s">
        <v>4873</v>
      </c>
      <c r="C3414" s="1176">
        <v>1930.24</v>
      </c>
      <c r="D3414" s="973">
        <v>98442.08</v>
      </c>
    </row>
    <row r="3415" spans="1:4" x14ac:dyDescent="0.2">
      <c r="A3415" s="973" t="s">
        <v>6495</v>
      </c>
      <c r="B3415" s="1174" t="s">
        <v>961</v>
      </c>
      <c r="C3415" s="1176"/>
      <c r="D3415" s="973"/>
    </row>
    <row r="3416" spans="1:4" x14ac:dyDescent="0.2">
      <c r="A3416" s="973" t="s">
        <v>2486</v>
      </c>
      <c r="B3416" s="1174" t="s">
        <v>961</v>
      </c>
      <c r="C3416" s="1176"/>
      <c r="D3416" s="973"/>
    </row>
    <row r="3417" spans="1:4" x14ac:dyDescent="0.2">
      <c r="A3417" s="973" t="s">
        <v>6496</v>
      </c>
      <c r="B3417" s="1174" t="s">
        <v>961</v>
      </c>
      <c r="C3417" s="1176"/>
      <c r="D3417" s="973"/>
    </row>
    <row r="3418" spans="1:4" x14ac:dyDescent="0.2">
      <c r="A3418" s="973" t="s">
        <v>6497</v>
      </c>
      <c r="B3418" s="1174" t="s">
        <v>961</v>
      </c>
      <c r="C3418" s="1176"/>
      <c r="D3418" s="973"/>
    </row>
    <row r="3419" spans="1:4" x14ac:dyDescent="0.2">
      <c r="A3419" s="973" t="s">
        <v>2500</v>
      </c>
      <c r="B3419" s="1174" t="s">
        <v>6149</v>
      </c>
      <c r="C3419" s="1176">
        <v>206.88</v>
      </c>
      <c r="D3419" s="973">
        <v>18205.060000000001</v>
      </c>
    </row>
    <row r="3420" spans="1:4" x14ac:dyDescent="0.2">
      <c r="A3420" s="973" t="s">
        <v>6498</v>
      </c>
      <c r="B3420" s="1174" t="s">
        <v>961</v>
      </c>
      <c r="C3420" s="1176"/>
      <c r="D3420" s="973"/>
    </row>
    <row r="3421" spans="1:4" x14ac:dyDescent="0.2">
      <c r="A3421" s="973" t="s">
        <v>2504</v>
      </c>
      <c r="B3421" s="1174" t="s">
        <v>3567</v>
      </c>
      <c r="C3421" s="1176">
        <v>255.18</v>
      </c>
      <c r="D3421" s="973">
        <v>510.36</v>
      </c>
    </row>
    <row r="3422" spans="1:4" x14ac:dyDescent="0.2">
      <c r="A3422" s="973" t="s">
        <v>2502</v>
      </c>
      <c r="B3422" s="1174" t="s">
        <v>6499</v>
      </c>
      <c r="C3422" s="1176">
        <v>256.62</v>
      </c>
      <c r="D3422" s="973">
        <v>47730.8</v>
      </c>
    </row>
    <row r="3423" spans="1:4" x14ac:dyDescent="0.2">
      <c r="A3423" s="973" t="s">
        <v>6500</v>
      </c>
      <c r="B3423" s="1174" t="s">
        <v>961</v>
      </c>
      <c r="C3423" s="1176"/>
      <c r="D3423" s="973"/>
    </row>
    <row r="3424" spans="1:4" x14ac:dyDescent="0.2">
      <c r="A3424" s="973" t="s">
        <v>6501</v>
      </c>
      <c r="B3424" s="1174" t="s">
        <v>961</v>
      </c>
      <c r="C3424" s="1176"/>
      <c r="D3424" s="973"/>
    </row>
    <row r="3425" spans="1:4" x14ac:dyDescent="0.2">
      <c r="A3425" s="973" t="s">
        <v>6502</v>
      </c>
      <c r="B3425" s="1174" t="s">
        <v>961</v>
      </c>
      <c r="C3425" s="1176"/>
      <c r="D3425" s="973"/>
    </row>
    <row r="3426" spans="1:4" x14ac:dyDescent="0.2">
      <c r="A3426" s="973" t="s">
        <v>6503</v>
      </c>
      <c r="B3426" s="1174" t="s">
        <v>961</v>
      </c>
      <c r="C3426" s="1176"/>
      <c r="D3426" s="973"/>
    </row>
    <row r="3427" spans="1:4" x14ac:dyDescent="0.2">
      <c r="A3427" s="973" t="s">
        <v>6504</v>
      </c>
      <c r="B3427" s="1174" t="s">
        <v>961</v>
      </c>
      <c r="C3427" s="1176"/>
      <c r="D3427" s="973"/>
    </row>
    <row r="3428" spans="1:4" x14ac:dyDescent="0.2">
      <c r="A3428" s="973" t="s">
        <v>2326</v>
      </c>
      <c r="B3428" s="1174" t="s">
        <v>6505</v>
      </c>
      <c r="C3428" s="1176">
        <v>209.38</v>
      </c>
      <c r="D3428" s="973">
        <v>109296.81</v>
      </c>
    </row>
    <row r="3429" spans="1:4" x14ac:dyDescent="0.2">
      <c r="A3429" s="973" t="s">
        <v>6506</v>
      </c>
      <c r="B3429" s="1174" t="s">
        <v>961</v>
      </c>
      <c r="C3429" s="1176"/>
      <c r="D3429" s="973"/>
    </row>
    <row r="3430" spans="1:4" x14ac:dyDescent="0.2">
      <c r="A3430" s="973" t="s">
        <v>2331</v>
      </c>
      <c r="B3430" s="1174" t="s">
        <v>4974</v>
      </c>
      <c r="C3430" s="1176">
        <v>217.12</v>
      </c>
      <c r="D3430" s="973">
        <v>7382.23</v>
      </c>
    </row>
    <row r="3431" spans="1:4" x14ac:dyDescent="0.2">
      <c r="A3431" s="973" t="s">
        <v>6507</v>
      </c>
      <c r="B3431" s="1174" t="s">
        <v>961</v>
      </c>
      <c r="C3431" s="1176"/>
      <c r="D3431" s="973"/>
    </row>
    <row r="3432" spans="1:4" x14ac:dyDescent="0.2">
      <c r="A3432" s="973" t="s">
        <v>6508</v>
      </c>
      <c r="B3432" s="1174" t="s">
        <v>961</v>
      </c>
      <c r="C3432" s="1176"/>
      <c r="D3432" s="973"/>
    </row>
    <row r="3433" spans="1:4" x14ac:dyDescent="0.2">
      <c r="A3433" s="973" t="s">
        <v>2506</v>
      </c>
      <c r="B3433" s="1174" t="s">
        <v>5219</v>
      </c>
      <c r="C3433" s="1176">
        <v>463.21</v>
      </c>
      <c r="D3433" s="973">
        <v>8800.9599999999991</v>
      </c>
    </row>
    <row r="3434" spans="1:4" x14ac:dyDescent="0.2">
      <c r="A3434" s="973" t="s">
        <v>6509</v>
      </c>
      <c r="B3434" s="1174" t="s">
        <v>961</v>
      </c>
      <c r="C3434" s="1176"/>
      <c r="D3434" s="973"/>
    </row>
    <row r="3435" spans="1:4" x14ac:dyDescent="0.2">
      <c r="A3435" s="973" t="s">
        <v>6510</v>
      </c>
      <c r="B3435" s="1174" t="s">
        <v>961</v>
      </c>
      <c r="C3435" s="1176"/>
      <c r="D3435" s="973"/>
    </row>
    <row r="3436" spans="1:4" x14ac:dyDescent="0.2">
      <c r="A3436" s="973" t="s">
        <v>6511</v>
      </c>
      <c r="B3436" s="1174" t="s">
        <v>961</v>
      </c>
      <c r="C3436" s="1176"/>
      <c r="D3436" s="973"/>
    </row>
    <row r="3437" spans="1:4" x14ac:dyDescent="0.2">
      <c r="A3437" s="973" t="s">
        <v>6512</v>
      </c>
      <c r="B3437" s="1174" t="s">
        <v>961</v>
      </c>
      <c r="C3437" s="1176"/>
      <c r="D3437" s="973"/>
    </row>
    <row r="3438" spans="1:4" x14ac:dyDescent="0.2">
      <c r="A3438" s="973" t="s">
        <v>6513</v>
      </c>
      <c r="B3438" s="1174" t="s">
        <v>961</v>
      </c>
      <c r="C3438" s="1176"/>
      <c r="D3438" s="973"/>
    </row>
    <row r="3439" spans="1:4" x14ac:dyDescent="0.2">
      <c r="A3439" s="973" t="s">
        <v>6514</v>
      </c>
      <c r="B3439" s="1174" t="s">
        <v>961</v>
      </c>
      <c r="C3439" s="1176"/>
      <c r="D3439" s="973"/>
    </row>
    <row r="3440" spans="1:4" x14ac:dyDescent="0.2">
      <c r="A3440" s="973" t="s">
        <v>6515</v>
      </c>
      <c r="B3440" s="1174" t="s">
        <v>961</v>
      </c>
      <c r="C3440" s="1176"/>
      <c r="D3440" s="973"/>
    </row>
    <row r="3441" spans="1:4" x14ac:dyDescent="0.2">
      <c r="A3441" s="973" t="s">
        <v>6516</v>
      </c>
      <c r="B3441" s="1174" t="s">
        <v>961</v>
      </c>
      <c r="C3441" s="1176"/>
      <c r="D3441" s="973"/>
    </row>
    <row r="3442" spans="1:4" x14ac:dyDescent="0.2">
      <c r="A3442" s="973" t="s">
        <v>6517</v>
      </c>
      <c r="B3442" s="1174" t="s">
        <v>961</v>
      </c>
      <c r="C3442" s="1176"/>
      <c r="D3442" s="973"/>
    </row>
    <row r="3443" spans="1:4" x14ac:dyDescent="0.2">
      <c r="A3443" s="973" t="s">
        <v>6518</v>
      </c>
      <c r="B3443" s="1174" t="s">
        <v>961</v>
      </c>
      <c r="C3443" s="1176"/>
      <c r="D3443" s="973"/>
    </row>
    <row r="3444" spans="1:4" x14ac:dyDescent="0.2">
      <c r="A3444" s="973" t="s">
        <v>6519</v>
      </c>
      <c r="B3444" s="1174" t="s">
        <v>961</v>
      </c>
      <c r="C3444" s="1176"/>
      <c r="D3444" s="973"/>
    </row>
    <row r="3445" spans="1:4" x14ac:dyDescent="0.2">
      <c r="A3445" s="973" t="s">
        <v>2508</v>
      </c>
      <c r="B3445" s="1174" t="s">
        <v>3803</v>
      </c>
      <c r="C3445" s="1176">
        <v>415.54</v>
      </c>
      <c r="D3445" s="973">
        <v>2493.2199999999998</v>
      </c>
    </row>
    <row r="3446" spans="1:4" x14ac:dyDescent="0.2">
      <c r="A3446" s="973" t="s">
        <v>6520</v>
      </c>
      <c r="B3446" s="1174" t="s">
        <v>961</v>
      </c>
      <c r="C3446" s="1176"/>
      <c r="D3446" s="973"/>
    </row>
    <row r="3447" spans="1:4" x14ac:dyDescent="0.2">
      <c r="A3447" s="973" t="s">
        <v>6521</v>
      </c>
      <c r="B3447" s="1174" t="s">
        <v>961</v>
      </c>
      <c r="C3447" s="1176"/>
      <c r="D3447" s="973"/>
    </row>
    <row r="3448" spans="1:4" x14ac:dyDescent="0.2">
      <c r="A3448" s="973" t="s">
        <v>6522</v>
      </c>
      <c r="B3448" s="1174" t="s">
        <v>961</v>
      </c>
      <c r="C3448" s="1176"/>
      <c r="D3448" s="973"/>
    </row>
    <row r="3449" spans="1:4" x14ac:dyDescent="0.2">
      <c r="A3449" s="973" t="s">
        <v>2510</v>
      </c>
      <c r="B3449" s="1174" t="s">
        <v>961</v>
      </c>
      <c r="C3449" s="1176"/>
      <c r="D3449" s="973"/>
    </row>
    <row r="3450" spans="1:4" x14ac:dyDescent="0.2">
      <c r="A3450" s="973" t="s">
        <v>2515</v>
      </c>
      <c r="B3450" s="1174" t="s">
        <v>961</v>
      </c>
      <c r="C3450" s="1176"/>
      <c r="D3450" s="973"/>
    </row>
    <row r="3451" spans="1:4" x14ac:dyDescent="0.2">
      <c r="A3451" s="973" t="s">
        <v>6523</v>
      </c>
      <c r="B3451" s="1174" t="s">
        <v>961</v>
      </c>
      <c r="C3451" s="1176"/>
      <c r="D3451" s="973"/>
    </row>
    <row r="3452" spans="1:4" x14ac:dyDescent="0.2">
      <c r="A3452" s="973" t="s">
        <v>6524</v>
      </c>
      <c r="B3452" s="1174" t="s">
        <v>961</v>
      </c>
      <c r="C3452" s="1176"/>
      <c r="D3452" s="973"/>
    </row>
    <row r="3453" spans="1:4" x14ac:dyDescent="0.2">
      <c r="A3453" s="973" t="s">
        <v>6525</v>
      </c>
      <c r="B3453" s="1174" t="s">
        <v>961</v>
      </c>
      <c r="C3453" s="1176"/>
      <c r="D3453" s="973"/>
    </row>
    <row r="3454" spans="1:4" x14ac:dyDescent="0.2">
      <c r="A3454" s="973" t="s">
        <v>6526</v>
      </c>
      <c r="B3454" s="1174" t="s">
        <v>961</v>
      </c>
      <c r="C3454" s="1176"/>
      <c r="D3454" s="973"/>
    </row>
    <row r="3455" spans="1:4" x14ac:dyDescent="0.2">
      <c r="A3455" s="973" t="s">
        <v>2513</v>
      </c>
      <c r="B3455" s="1174" t="s">
        <v>3564</v>
      </c>
      <c r="C3455" s="1176">
        <v>283.31</v>
      </c>
      <c r="D3455" s="973">
        <v>849.92</v>
      </c>
    </row>
    <row r="3456" spans="1:4" x14ac:dyDescent="0.2">
      <c r="A3456" s="973" t="s">
        <v>6527</v>
      </c>
      <c r="B3456" s="1174" t="s">
        <v>961</v>
      </c>
      <c r="C3456" s="1176"/>
      <c r="D3456" s="973"/>
    </row>
    <row r="3457" spans="1:4" x14ac:dyDescent="0.2">
      <c r="A3457" s="973" t="s">
        <v>6528</v>
      </c>
      <c r="B3457" s="1174" t="s">
        <v>961</v>
      </c>
      <c r="C3457" s="1176"/>
      <c r="D3457" s="973"/>
    </row>
    <row r="3458" spans="1:4" x14ac:dyDescent="0.2">
      <c r="A3458" s="973" t="s">
        <v>6529</v>
      </c>
      <c r="B3458" s="1174" t="s">
        <v>3563</v>
      </c>
      <c r="C3458" s="1176">
        <v>340.45</v>
      </c>
      <c r="D3458" s="973">
        <v>340.45</v>
      </c>
    </row>
    <row r="3459" spans="1:4" x14ac:dyDescent="0.2">
      <c r="A3459" s="973" t="s">
        <v>6530</v>
      </c>
      <c r="B3459" s="1174" t="s">
        <v>961</v>
      </c>
      <c r="C3459" s="1176"/>
      <c r="D3459" s="973"/>
    </row>
    <row r="3460" spans="1:4" x14ac:dyDescent="0.2">
      <c r="A3460" s="973" t="s">
        <v>6531</v>
      </c>
      <c r="B3460" s="1174" t="s">
        <v>961</v>
      </c>
      <c r="C3460" s="1176"/>
      <c r="D3460" s="973"/>
    </row>
    <row r="3461" spans="1:4" x14ac:dyDescent="0.2">
      <c r="A3461" s="973" t="s">
        <v>2519</v>
      </c>
      <c r="B3461" s="1174" t="s">
        <v>6532</v>
      </c>
      <c r="C3461" s="1176">
        <v>306.11</v>
      </c>
      <c r="D3461" s="973">
        <v>27243.98</v>
      </c>
    </row>
    <row r="3462" spans="1:4" x14ac:dyDescent="0.2">
      <c r="A3462" s="973" t="s">
        <v>2517</v>
      </c>
      <c r="B3462" s="1174" t="s">
        <v>3563</v>
      </c>
      <c r="C3462" s="1176">
        <v>313.02</v>
      </c>
      <c r="D3462" s="973">
        <v>313.02</v>
      </c>
    </row>
    <row r="3463" spans="1:4" x14ac:dyDescent="0.2">
      <c r="A3463" s="973" t="s">
        <v>2524</v>
      </c>
      <c r="B3463" s="1174" t="s">
        <v>3600</v>
      </c>
      <c r="C3463" s="1176">
        <v>261.33</v>
      </c>
      <c r="D3463" s="973">
        <v>3919.95</v>
      </c>
    </row>
    <row r="3464" spans="1:4" x14ac:dyDescent="0.2">
      <c r="A3464" s="973" t="s">
        <v>2484</v>
      </c>
      <c r="B3464" s="1174" t="s">
        <v>4029</v>
      </c>
      <c r="C3464" s="1176">
        <v>782.14</v>
      </c>
      <c r="D3464" s="973">
        <v>40671.4</v>
      </c>
    </row>
    <row r="3465" spans="1:4" x14ac:dyDescent="0.2">
      <c r="A3465" s="973" t="s">
        <v>6533</v>
      </c>
      <c r="B3465" s="1174" t="s">
        <v>961</v>
      </c>
      <c r="C3465" s="1176"/>
      <c r="D3465" s="973"/>
    </row>
    <row r="3466" spans="1:4" x14ac:dyDescent="0.2">
      <c r="A3466" s="973" t="s">
        <v>6534</v>
      </c>
      <c r="B3466" s="1174" t="s">
        <v>961</v>
      </c>
      <c r="C3466" s="1176"/>
      <c r="D3466" s="973"/>
    </row>
    <row r="3467" spans="1:4" x14ac:dyDescent="0.2">
      <c r="A3467" s="973" t="s">
        <v>2528</v>
      </c>
      <c r="B3467" s="1174" t="s">
        <v>3801</v>
      </c>
      <c r="C3467" s="1176">
        <v>575.41</v>
      </c>
      <c r="D3467" s="973">
        <v>86311.29</v>
      </c>
    </row>
    <row r="3468" spans="1:4" x14ac:dyDescent="0.2">
      <c r="A3468" s="973" t="s">
        <v>2529</v>
      </c>
      <c r="B3468" s="1174" t="s">
        <v>3657</v>
      </c>
      <c r="C3468" s="1176">
        <v>584.41</v>
      </c>
      <c r="D3468" s="973">
        <v>4675.28</v>
      </c>
    </row>
    <row r="3469" spans="1:4" x14ac:dyDescent="0.2">
      <c r="A3469" s="973" t="s">
        <v>6535</v>
      </c>
      <c r="B3469" s="1174" t="s">
        <v>961</v>
      </c>
      <c r="C3469" s="1176"/>
      <c r="D3469" s="973"/>
    </row>
    <row r="3470" spans="1:4" x14ac:dyDescent="0.2">
      <c r="A3470" s="973" t="s">
        <v>6536</v>
      </c>
      <c r="B3470" s="1174" t="s">
        <v>961</v>
      </c>
      <c r="C3470" s="1176"/>
      <c r="D3470" s="973"/>
    </row>
    <row r="3471" spans="1:4" x14ac:dyDescent="0.2">
      <c r="A3471" s="973" t="s">
        <v>2531</v>
      </c>
      <c r="B3471" s="1174" t="s">
        <v>3839</v>
      </c>
      <c r="C3471" s="1176">
        <v>748.69</v>
      </c>
      <c r="D3471" s="973">
        <v>69628.56</v>
      </c>
    </row>
    <row r="3472" spans="1:4" x14ac:dyDescent="0.2">
      <c r="A3472" s="973" t="s">
        <v>6537</v>
      </c>
      <c r="B3472" s="1174" t="s">
        <v>961</v>
      </c>
      <c r="C3472" s="1176"/>
      <c r="D3472" s="973"/>
    </row>
    <row r="3473" spans="1:4" x14ac:dyDescent="0.2">
      <c r="A3473" s="973" t="s">
        <v>2533</v>
      </c>
      <c r="B3473" s="1174" t="s">
        <v>4047</v>
      </c>
      <c r="C3473" s="1176">
        <v>710.23</v>
      </c>
      <c r="D3473" s="973">
        <v>51136.91</v>
      </c>
    </row>
    <row r="3474" spans="1:4" x14ac:dyDescent="0.2">
      <c r="A3474" s="973" t="s">
        <v>6538</v>
      </c>
      <c r="B3474" s="1174" t="s">
        <v>961</v>
      </c>
      <c r="C3474" s="1176"/>
      <c r="D3474" s="973"/>
    </row>
    <row r="3475" spans="1:4" x14ac:dyDescent="0.2">
      <c r="A3475" s="973" t="s">
        <v>2535</v>
      </c>
      <c r="B3475" s="1174" t="s">
        <v>961</v>
      </c>
      <c r="C3475" s="1176"/>
      <c r="D3475" s="973"/>
    </row>
    <row r="3476" spans="1:4" x14ac:dyDescent="0.2">
      <c r="A3476" s="973" t="s">
        <v>2537</v>
      </c>
      <c r="B3476" s="1174" t="s">
        <v>3566</v>
      </c>
      <c r="C3476" s="1176">
        <v>272.38</v>
      </c>
      <c r="D3476" s="973">
        <v>8171.4</v>
      </c>
    </row>
    <row r="3477" spans="1:4" x14ac:dyDescent="0.2">
      <c r="A3477" s="973" t="s">
        <v>2541</v>
      </c>
      <c r="B3477" s="1174" t="s">
        <v>5692</v>
      </c>
      <c r="C3477" s="1176">
        <v>242.39</v>
      </c>
      <c r="D3477" s="973">
        <v>193913.94</v>
      </c>
    </row>
    <row r="3478" spans="1:4" x14ac:dyDescent="0.2">
      <c r="A3478" s="973" t="s">
        <v>6539</v>
      </c>
      <c r="B3478" s="1174" t="s">
        <v>961</v>
      </c>
      <c r="C3478" s="1176"/>
      <c r="D3478" s="973"/>
    </row>
    <row r="3479" spans="1:4" x14ac:dyDescent="0.2">
      <c r="A3479" s="973" t="s">
        <v>6540</v>
      </c>
      <c r="B3479" s="1174" t="s">
        <v>961</v>
      </c>
      <c r="C3479" s="1176"/>
      <c r="D3479" s="973"/>
    </row>
    <row r="3480" spans="1:4" x14ac:dyDescent="0.2">
      <c r="A3480" s="973" t="s">
        <v>6541</v>
      </c>
      <c r="B3480" s="1174" t="s">
        <v>961</v>
      </c>
      <c r="C3480" s="1176"/>
      <c r="D3480" s="973"/>
    </row>
    <row r="3481" spans="1:4" x14ac:dyDescent="0.2">
      <c r="A3481" s="973" t="s">
        <v>6542</v>
      </c>
      <c r="B3481" s="1174" t="s">
        <v>961</v>
      </c>
      <c r="C3481" s="1176"/>
      <c r="D3481" s="973"/>
    </row>
    <row r="3482" spans="1:4" x14ac:dyDescent="0.2">
      <c r="A3482" s="973" t="s">
        <v>6543</v>
      </c>
      <c r="B3482" s="1174" t="s">
        <v>961</v>
      </c>
      <c r="C3482" s="1176"/>
      <c r="D3482" s="973"/>
    </row>
    <row r="3483" spans="1:4" x14ac:dyDescent="0.2">
      <c r="A3483" s="973" t="s">
        <v>6544</v>
      </c>
      <c r="B3483" s="1174" t="s">
        <v>961</v>
      </c>
      <c r="C3483" s="1176"/>
      <c r="D3483" s="973"/>
    </row>
    <row r="3484" spans="1:4" x14ac:dyDescent="0.2">
      <c r="A3484" s="973" t="s">
        <v>2546</v>
      </c>
      <c r="B3484" s="1174" t="s">
        <v>6545</v>
      </c>
      <c r="C3484" s="1176">
        <v>251.14</v>
      </c>
      <c r="D3484" s="973">
        <v>66049.820000000007</v>
      </c>
    </row>
    <row r="3485" spans="1:4" x14ac:dyDescent="0.2">
      <c r="A3485" s="973" t="s">
        <v>2539</v>
      </c>
      <c r="B3485" s="1174" t="s">
        <v>961</v>
      </c>
      <c r="C3485" s="1176"/>
      <c r="D3485" s="973"/>
    </row>
    <row r="3486" spans="1:4" x14ac:dyDescent="0.2">
      <c r="A3486" s="973" t="s">
        <v>6546</v>
      </c>
      <c r="B3486" s="1174" t="s">
        <v>961</v>
      </c>
      <c r="C3486" s="1176"/>
      <c r="D3486" s="973"/>
    </row>
    <row r="3487" spans="1:4" x14ac:dyDescent="0.2">
      <c r="A3487" s="973" t="s">
        <v>2544</v>
      </c>
      <c r="B3487" s="1174" t="s">
        <v>961</v>
      </c>
      <c r="C3487" s="1176"/>
      <c r="D3487" s="973"/>
    </row>
    <row r="3488" spans="1:4" x14ac:dyDescent="0.2">
      <c r="A3488" s="973" t="s">
        <v>2542</v>
      </c>
      <c r="B3488" s="1174" t="s">
        <v>5143</v>
      </c>
      <c r="C3488" s="1176">
        <v>257.62</v>
      </c>
      <c r="D3488" s="973">
        <v>20866.86</v>
      </c>
    </row>
    <row r="3489" spans="1:4" x14ac:dyDescent="0.2">
      <c r="A3489" s="973" t="s">
        <v>6547</v>
      </c>
      <c r="B3489" s="1174" t="s">
        <v>961</v>
      </c>
      <c r="C3489" s="1176"/>
      <c r="D3489" s="973"/>
    </row>
    <row r="3490" spans="1:4" x14ac:dyDescent="0.2">
      <c r="A3490" s="973" t="s">
        <v>6548</v>
      </c>
      <c r="B3490" s="1174" t="s">
        <v>961</v>
      </c>
      <c r="C3490" s="1176"/>
      <c r="D3490" s="973"/>
    </row>
    <row r="3491" spans="1:4" x14ac:dyDescent="0.2">
      <c r="A3491" s="973" t="s">
        <v>2548</v>
      </c>
      <c r="B3491" s="1174" t="s">
        <v>6549</v>
      </c>
      <c r="C3491" s="1176">
        <v>358.67</v>
      </c>
      <c r="D3491" s="973">
        <v>131633.60999999999</v>
      </c>
    </row>
    <row r="3492" spans="1:4" x14ac:dyDescent="0.2">
      <c r="A3492" s="973" t="s">
        <v>6550</v>
      </c>
      <c r="B3492" s="1174" t="s">
        <v>961</v>
      </c>
      <c r="C3492" s="1176"/>
      <c r="D3492" s="973"/>
    </row>
    <row r="3493" spans="1:4" x14ac:dyDescent="0.2">
      <c r="A3493" s="973" t="s">
        <v>6551</v>
      </c>
      <c r="B3493" s="1174" t="s">
        <v>961</v>
      </c>
      <c r="C3493" s="1176"/>
      <c r="D3493" s="973"/>
    </row>
    <row r="3494" spans="1:4" x14ac:dyDescent="0.2">
      <c r="A3494" s="973" t="s">
        <v>2553</v>
      </c>
      <c r="B3494" s="1174" t="s">
        <v>961</v>
      </c>
      <c r="C3494" s="1176"/>
      <c r="D3494" s="973"/>
    </row>
    <row r="3495" spans="1:4" x14ac:dyDescent="0.2">
      <c r="A3495" s="973" t="s">
        <v>6552</v>
      </c>
      <c r="B3495" s="1174" t="s">
        <v>961</v>
      </c>
      <c r="C3495" s="1176"/>
      <c r="D3495" s="973"/>
    </row>
    <row r="3496" spans="1:4" x14ac:dyDescent="0.2">
      <c r="A3496" s="973" t="s">
        <v>6553</v>
      </c>
      <c r="B3496" s="1174" t="s">
        <v>961</v>
      </c>
      <c r="C3496" s="1176"/>
      <c r="D3496" s="973"/>
    </row>
    <row r="3497" spans="1:4" x14ac:dyDescent="0.2">
      <c r="A3497" s="973" t="s">
        <v>6554</v>
      </c>
      <c r="B3497" s="1174" t="s">
        <v>961</v>
      </c>
      <c r="C3497" s="1176"/>
      <c r="D3497" s="973"/>
    </row>
    <row r="3498" spans="1:4" x14ac:dyDescent="0.2">
      <c r="A3498" s="973" t="s">
        <v>6555</v>
      </c>
      <c r="B3498" s="1174" t="s">
        <v>6556</v>
      </c>
      <c r="C3498" s="1176">
        <v>166.62</v>
      </c>
      <c r="D3498" s="973">
        <v>335568.99</v>
      </c>
    </row>
    <row r="3499" spans="1:4" x14ac:dyDescent="0.2">
      <c r="A3499" s="973" t="s">
        <v>2550</v>
      </c>
      <c r="B3499" s="1174" t="s">
        <v>3803</v>
      </c>
      <c r="C3499" s="1176">
        <v>170.13</v>
      </c>
      <c r="D3499" s="973">
        <v>1020.79</v>
      </c>
    </row>
    <row r="3500" spans="1:4" x14ac:dyDescent="0.2">
      <c r="A3500" s="973" t="s">
        <v>6557</v>
      </c>
      <c r="B3500" s="1174" t="s">
        <v>961</v>
      </c>
      <c r="C3500" s="1176"/>
      <c r="D3500" s="973"/>
    </row>
    <row r="3501" spans="1:4" x14ac:dyDescent="0.2">
      <c r="A3501" s="973" t="s">
        <v>6558</v>
      </c>
      <c r="B3501" s="1174" t="s">
        <v>961</v>
      </c>
      <c r="C3501" s="1176"/>
      <c r="D3501" s="973"/>
    </row>
    <row r="3502" spans="1:4" x14ac:dyDescent="0.2">
      <c r="A3502" s="973" t="s">
        <v>6559</v>
      </c>
      <c r="B3502" s="1174" t="s">
        <v>961</v>
      </c>
      <c r="C3502" s="1176"/>
      <c r="D3502" s="973"/>
    </row>
    <row r="3503" spans="1:4" x14ac:dyDescent="0.2">
      <c r="A3503" s="973" t="s">
        <v>6560</v>
      </c>
      <c r="B3503" s="1174" t="s">
        <v>961</v>
      </c>
      <c r="C3503" s="1176"/>
      <c r="D3503" s="973"/>
    </row>
    <row r="3504" spans="1:4" x14ac:dyDescent="0.2">
      <c r="A3504" s="973" t="s">
        <v>6561</v>
      </c>
      <c r="B3504" s="1174" t="s">
        <v>961</v>
      </c>
      <c r="C3504" s="1176"/>
      <c r="D3504" s="973"/>
    </row>
    <row r="3505" spans="1:4" x14ac:dyDescent="0.2">
      <c r="A3505" s="973" t="s">
        <v>6562</v>
      </c>
      <c r="B3505" s="1174" t="s">
        <v>3592</v>
      </c>
      <c r="C3505" s="1176">
        <v>226.59</v>
      </c>
      <c r="D3505" s="973">
        <v>1132.95</v>
      </c>
    </row>
    <row r="3506" spans="1:4" x14ac:dyDescent="0.2">
      <c r="A3506" s="973" t="s">
        <v>6563</v>
      </c>
      <c r="B3506" s="1174" t="s">
        <v>961</v>
      </c>
      <c r="C3506" s="1176"/>
      <c r="D3506" s="973"/>
    </row>
    <row r="3507" spans="1:4" x14ac:dyDescent="0.2">
      <c r="A3507" s="973" t="s">
        <v>2555</v>
      </c>
      <c r="B3507" s="1174" t="s">
        <v>3600</v>
      </c>
      <c r="C3507" s="1176">
        <v>178.09</v>
      </c>
      <c r="D3507" s="973">
        <v>2671.31</v>
      </c>
    </row>
    <row r="3508" spans="1:4" x14ac:dyDescent="0.2">
      <c r="A3508" s="973" t="s">
        <v>6564</v>
      </c>
      <c r="B3508" s="1174" t="s">
        <v>961</v>
      </c>
      <c r="C3508" s="1176"/>
      <c r="D3508" s="973"/>
    </row>
    <row r="3509" spans="1:4" x14ac:dyDescent="0.2">
      <c r="A3509" s="973" t="s">
        <v>6565</v>
      </c>
      <c r="B3509" s="1174" t="s">
        <v>961</v>
      </c>
      <c r="C3509" s="1176"/>
      <c r="D3509" s="973"/>
    </row>
    <row r="3510" spans="1:4" x14ac:dyDescent="0.2">
      <c r="A3510" s="973" t="s">
        <v>2557</v>
      </c>
      <c r="B3510" s="1174" t="s">
        <v>6566</v>
      </c>
      <c r="C3510" s="1176">
        <v>174.7</v>
      </c>
      <c r="D3510" s="973">
        <v>127003.34</v>
      </c>
    </row>
    <row r="3511" spans="1:4" x14ac:dyDescent="0.2">
      <c r="A3511" s="973" t="s">
        <v>6567</v>
      </c>
      <c r="B3511" s="1174" t="s">
        <v>961</v>
      </c>
      <c r="C3511" s="1176"/>
      <c r="D3511" s="973"/>
    </row>
    <row r="3512" spans="1:4" x14ac:dyDescent="0.2">
      <c r="A3512" s="973" t="s">
        <v>6568</v>
      </c>
      <c r="B3512" s="1174" t="s">
        <v>961</v>
      </c>
      <c r="C3512" s="1176"/>
      <c r="D3512" s="973"/>
    </row>
    <row r="3513" spans="1:4" x14ac:dyDescent="0.2">
      <c r="A3513" s="973" t="s">
        <v>6569</v>
      </c>
      <c r="B3513" s="1174" t="s">
        <v>961</v>
      </c>
      <c r="C3513" s="1176"/>
      <c r="D3513" s="973"/>
    </row>
    <row r="3514" spans="1:4" x14ac:dyDescent="0.2">
      <c r="A3514" s="973" t="s">
        <v>2559</v>
      </c>
      <c r="B3514" s="1174" t="s">
        <v>6570</v>
      </c>
      <c r="C3514" s="1176">
        <v>165.48</v>
      </c>
      <c r="D3514" s="973">
        <v>177063.31</v>
      </c>
    </row>
    <row r="3515" spans="1:4" x14ac:dyDescent="0.2">
      <c r="A3515" s="973" t="s">
        <v>6571</v>
      </c>
      <c r="B3515" s="1174" t="s">
        <v>961</v>
      </c>
      <c r="C3515" s="1176"/>
      <c r="D3515" s="973"/>
    </row>
    <row r="3516" spans="1:4" x14ac:dyDescent="0.2">
      <c r="A3516" s="973" t="s">
        <v>2562</v>
      </c>
      <c r="B3516" s="1174" t="s">
        <v>6572</v>
      </c>
      <c r="C3516" s="1176">
        <v>179.75</v>
      </c>
      <c r="D3516" s="973">
        <v>38646.68</v>
      </c>
    </row>
    <row r="3517" spans="1:4" x14ac:dyDescent="0.2">
      <c r="A3517" s="973" t="s">
        <v>6573</v>
      </c>
      <c r="B3517" s="1174" t="s">
        <v>961</v>
      </c>
      <c r="C3517" s="1176"/>
      <c r="D3517" s="973"/>
    </row>
    <row r="3518" spans="1:4" x14ac:dyDescent="0.2">
      <c r="A3518" s="973" t="s">
        <v>2567</v>
      </c>
      <c r="B3518" s="1174" t="s">
        <v>4847</v>
      </c>
      <c r="C3518" s="1176">
        <v>164.16</v>
      </c>
      <c r="D3518" s="973">
        <v>8043.6</v>
      </c>
    </row>
    <row r="3519" spans="1:4" x14ac:dyDescent="0.2">
      <c r="A3519" s="973" t="s">
        <v>2569</v>
      </c>
      <c r="B3519" s="1174" t="s">
        <v>961</v>
      </c>
      <c r="C3519" s="1176"/>
      <c r="D3519" s="973"/>
    </row>
    <row r="3520" spans="1:4" x14ac:dyDescent="0.2">
      <c r="A3520" s="973" t="s">
        <v>6574</v>
      </c>
      <c r="B3520" s="1174" t="s">
        <v>961</v>
      </c>
      <c r="C3520" s="1176"/>
      <c r="D3520" s="973"/>
    </row>
    <row r="3521" spans="1:4" x14ac:dyDescent="0.2">
      <c r="A3521" s="973" t="s">
        <v>2565</v>
      </c>
      <c r="B3521" s="1174" t="s">
        <v>3601</v>
      </c>
      <c r="C3521" s="1176">
        <v>172.5</v>
      </c>
      <c r="D3521" s="973">
        <v>7072.62</v>
      </c>
    </row>
    <row r="3522" spans="1:4" x14ac:dyDescent="0.2">
      <c r="A3522" s="973" t="s">
        <v>6575</v>
      </c>
      <c r="B3522" s="1174" t="s">
        <v>961</v>
      </c>
      <c r="C3522" s="1176"/>
      <c r="D3522" s="973"/>
    </row>
    <row r="3523" spans="1:4" x14ac:dyDescent="0.2">
      <c r="A3523" s="973" t="s">
        <v>6576</v>
      </c>
      <c r="B3523" s="1174" t="s">
        <v>961</v>
      </c>
      <c r="C3523" s="1176"/>
      <c r="D3523" s="973"/>
    </row>
    <row r="3524" spans="1:4" x14ac:dyDescent="0.2">
      <c r="A3524" s="973" t="s">
        <v>6577</v>
      </c>
      <c r="B3524" s="1174" t="s">
        <v>961</v>
      </c>
      <c r="C3524" s="1176"/>
      <c r="D3524" s="973"/>
    </row>
    <row r="3525" spans="1:4" x14ac:dyDescent="0.2">
      <c r="A3525" s="973" t="s">
        <v>2568</v>
      </c>
      <c r="B3525" s="1174" t="s">
        <v>961</v>
      </c>
      <c r="C3525" s="1176"/>
      <c r="D3525" s="973"/>
    </row>
    <row r="3526" spans="1:4" x14ac:dyDescent="0.2">
      <c r="A3526" s="973" t="s">
        <v>6578</v>
      </c>
      <c r="B3526" s="1174" t="s">
        <v>961</v>
      </c>
      <c r="C3526" s="1176"/>
      <c r="D3526" s="973"/>
    </row>
    <row r="3527" spans="1:4" x14ac:dyDescent="0.2">
      <c r="A3527" s="973" t="s">
        <v>2570</v>
      </c>
      <c r="B3527" s="1174" t="s">
        <v>3632</v>
      </c>
      <c r="C3527" s="1176">
        <v>175.29</v>
      </c>
      <c r="D3527" s="973">
        <v>4557.54</v>
      </c>
    </row>
    <row r="3528" spans="1:4" x14ac:dyDescent="0.2">
      <c r="A3528" s="973" t="s">
        <v>6579</v>
      </c>
      <c r="B3528" s="1174" t="s">
        <v>961</v>
      </c>
      <c r="C3528" s="1176"/>
      <c r="D3528" s="973"/>
    </row>
    <row r="3529" spans="1:4" x14ac:dyDescent="0.2">
      <c r="A3529" s="973" t="s">
        <v>6580</v>
      </c>
      <c r="B3529" s="1174" t="s">
        <v>961</v>
      </c>
      <c r="C3529" s="1176"/>
      <c r="D3529" s="973"/>
    </row>
    <row r="3530" spans="1:4" x14ac:dyDescent="0.2">
      <c r="A3530" s="973" t="s">
        <v>2572</v>
      </c>
      <c r="B3530" s="1174" t="s">
        <v>4897</v>
      </c>
      <c r="C3530" s="1176">
        <v>572.62</v>
      </c>
      <c r="D3530" s="973">
        <v>34929.910000000003</v>
      </c>
    </row>
    <row r="3531" spans="1:4" x14ac:dyDescent="0.2">
      <c r="A3531" s="973" t="s">
        <v>2577</v>
      </c>
      <c r="B3531" s="1174" t="s">
        <v>3657</v>
      </c>
      <c r="C3531" s="1176">
        <v>832.23</v>
      </c>
      <c r="D3531" s="973">
        <v>6657.83</v>
      </c>
    </row>
    <row r="3532" spans="1:4" x14ac:dyDescent="0.2">
      <c r="A3532" s="973" t="s">
        <v>2575</v>
      </c>
      <c r="B3532" s="1174" t="s">
        <v>4827</v>
      </c>
      <c r="C3532" s="1176">
        <v>774.58</v>
      </c>
      <c r="D3532" s="973">
        <v>17815.39</v>
      </c>
    </row>
    <row r="3533" spans="1:4" x14ac:dyDescent="0.2">
      <c r="A3533" s="973" t="s">
        <v>6581</v>
      </c>
      <c r="B3533" s="1174" t="s">
        <v>961</v>
      </c>
      <c r="C3533" s="1176"/>
      <c r="D3533" s="973"/>
    </row>
    <row r="3534" spans="1:4" x14ac:dyDescent="0.2">
      <c r="A3534" s="973" t="s">
        <v>6582</v>
      </c>
      <c r="B3534" s="1174" t="s">
        <v>961</v>
      </c>
      <c r="C3534" s="1176"/>
      <c r="D3534" s="973"/>
    </row>
    <row r="3535" spans="1:4" x14ac:dyDescent="0.2">
      <c r="A3535" s="973" t="s">
        <v>6583</v>
      </c>
      <c r="B3535" s="1174" t="s">
        <v>961</v>
      </c>
      <c r="C3535" s="1176"/>
      <c r="D3535" s="973"/>
    </row>
    <row r="3536" spans="1:4" x14ac:dyDescent="0.2">
      <c r="A3536" s="973" t="s">
        <v>6584</v>
      </c>
      <c r="B3536" s="1174" t="s">
        <v>3687</v>
      </c>
      <c r="C3536" s="1176">
        <v>164.56</v>
      </c>
      <c r="D3536" s="973">
        <v>1151.92</v>
      </c>
    </row>
    <row r="3537" spans="1:4" x14ac:dyDescent="0.2">
      <c r="A3537" s="973" t="s">
        <v>2624</v>
      </c>
      <c r="B3537" s="1174" t="s">
        <v>3793</v>
      </c>
      <c r="C3537" s="1176">
        <v>161.68</v>
      </c>
      <c r="D3537" s="973">
        <v>10023.99</v>
      </c>
    </row>
    <row r="3538" spans="1:4" x14ac:dyDescent="0.2">
      <c r="A3538" s="973" t="s">
        <v>2629</v>
      </c>
      <c r="B3538" s="1174" t="s">
        <v>961</v>
      </c>
      <c r="C3538" s="1176"/>
      <c r="D3538" s="973"/>
    </row>
    <row r="3539" spans="1:4" x14ac:dyDescent="0.2">
      <c r="A3539" s="973" t="s">
        <v>6585</v>
      </c>
      <c r="B3539" s="1174" t="s">
        <v>961</v>
      </c>
      <c r="C3539" s="1176"/>
      <c r="D3539" s="973"/>
    </row>
    <row r="3540" spans="1:4" x14ac:dyDescent="0.2">
      <c r="A3540" s="973" t="s">
        <v>6586</v>
      </c>
      <c r="B3540" s="1174" t="s">
        <v>6587</v>
      </c>
      <c r="C3540" s="1176">
        <v>165.08</v>
      </c>
      <c r="D3540" s="973">
        <v>185717.89</v>
      </c>
    </row>
    <row r="3541" spans="1:4" x14ac:dyDescent="0.2">
      <c r="A3541" s="973" t="s">
        <v>2622</v>
      </c>
      <c r="B3541" s="1174" t="s">
        <v>6362</v>
      </c>
      <c r="C3541" s="1176">
        <v>165.83</v>
      </c>
      <c r="D3541" s="973">
        <v>52402</v>
      </c>
    </row>
    <row r="3542" spans="1:4" x14ac:dyDescent="0.2">
      <c r="A3542" s="973" t="s">
        <v>6588</v>
      </c>
      <c r="B3542" s="1174" t="s">
        <v>961</v>
      </c>
      <c r="C3542" s="1176"/>
      <c r="D3542" s="973"/>
    </row>
    <row r="3543" spans="1:4" x14ac:dyDescent="0.2">
      <c r="A3543" s="973" t="s">
        <v>6589</v>
      </c>
      <c r="B3543" s="1174" t="s">
        <v>961</v>
      </c>
      <c r="C3543" s="1176"/>
      <c r="D3543" s="973"/>
    </row>
    <row r="3544" spans="1:4" x14ac:dyDescent="0.2">
      <c r="A3544" s="973" t="s">
        <v>6590</v>
      </c>
      <c r="B3544" s="1174" t="s">
        <v>961</v>
      </c>
      <c r="C3544" s="1176"/>
      <c r="D3544" s="973"/>
    </row>
    <row r="3545" spans="1:4" x14ac:dyDescent="0.2">
      <c r="A3545" s="973" t="s">
        <v>6591</v>
      </c>
      <c r="B3545" s="1174" t="s">
        <v>961</v>
      </c>
      <c r="C3545" s="1176"/>
      <c r="D3545" s="973"/>
    </row>
    <row r="3546" spans="1:4" x14ac:dyDescent="0.2">
      <c r="A3546" s="973" t="s">
        <v>6592</v>
      </c>
      <c r="B3546" s="1174" t="s">
        <v>961</v>
      </c>
      <c r="C3546" s="1176"/>
      <c r="D3546" s="973"/>
    </row>
    <row r="3547" spans="1:4" x14ac:dyDescent="0.2">
      <c r="A3547" s="973" t="s">
        <v>6593</v>
      </c>
      <c r="B3547" s="1174" t="s">
        <v>961</v>
      </c>
      <c r="C3547" s="1176"/>
      <c r="D3547" s="973"/>
    </row>
    <row r="3548" spans="1:4" x14ac:dyDescent="0.2">
      <c r="A3548" s="973" t="s">
        <v>6594</v>
      </c>
      <c r="B3548" s="1174" t="s">
        <v>961</v>
      </c>
      <c r="C3548" s="1176"/>
      <c r="D3548" s="973"/>
    </row>
    <row r="3549" spans="1:4" x14ac:dyDescent="0.2">
      <c r="A3549" s="973" t="s">
        <v>2627</v>
      </c>
      <c r="B3549" s="1174" t="s">
        <v>961</v>
      </c>
      <c r="C3549" s="1176"/>
      <c r="D3549" s="973"/>
    </row>
    <row r="3550" spans="1:4" x14ac:dyDescent="0.2">
      <c r="A3550" s="973" t="s">
        <v>6595</v>
      </c>
      <c r="B3550" s="1174" t="s">
        <v>961</v>
      </c>
      <c r="C3550" s="1176"/>
      <c r="D3550" s="973"/>
    </row>
    <row r="3551" spans="1:4" x14ac:dyDescent="0.2">
      <c r="A3551" s="973" t="s">
        <v>6596</v>
      </c>
      <c r="B3551" s="1174" t="s">
        <v>961</v>
      </c>
      <c r="C3551" s="1176"/>
      <c r="D3551" s="973"/>
    </row>
    <row r="3552" spans="1:4" x14ac:dyDescent="0.2">
      <c r="A3552" s="973" t="s">
        <v>2630</v>
      </c>
      <c r="B3552" s="1174" t="s">
        <v>6597</v>
      </c>
      <c r="C3552" s="1176">
        <v>174.94</v>
      </c>
      <c r="D3552" s="973">
        <v>306848.71999999997</v>
      </c>
    </row>
    <row r="3553" spans="1:4" x14ac:dyDescent="0.2">
      <c r="A3553" s="973" t="s">
        <v>6598</v>
      </c>
      <c r="B3553" s="1174" t="s">
        <v>961</v>
      </c>
      <c r="C3553" s="1176"/>
      <c r="D3553" s="973"/>
    </row>
    <row r="3554" spans="1:4" x14ac:dyDescent="0.2">
      <c r="A3554" s="973" t="s">
        <v>6599</v>
      </c>
      <c r="B3554" s="1174" t="s">
        <v>961</v>
      </c>
      <c r="C3554" s="1176"/>
      <c r="D3554" s="973"/>
    </row>
    <row r="3555" spans="1:4" x14ac:dyDescent="0.2">
      <c r="A3555" s="973" t="s">
        <v>6600</v>
      </c>
      <c r="B3555" s="1174" t="s">
        <v>961</v>
      </c>
      <c r="C3555" s="1176"/>
      <c r="D3555" s="973"/>
    </row>
    <row r="3556" spans="1:4" x14ac:dyDescent="0.2">
      <c r="A3556" s="973" t="s">
        <v>6601</v>
      </c>
      <c r="B3556" s="1174" t="s">
        <v>961</v>
      </c>
      <c r="C3556" s="1176"/>
      <c r="D3556" s="973"/>
    </row>
    <row r="3557" spans="1:4" x14ac:dyDescent="0.2">
      <c r="A3557" s="973" t="s">
        <v>2632</v>
      </c>
      <c r="B3557" s="1174" t="s">
        <v>6602</v>
      </c>
      <c r="C3557" s="1176">
        <v>164.54</v>
      </c>
      <c r="D3557" s="973">
        <v>311475.53000000003</v>
      </c>
    </row>
    <row r="3558" spans="1:4" x14ac:dyDescent="0.2">
      <c r="A3558" s="973" t="s">
        <v>6603</v>
      </c>
      <c r="B3558" s="1174" t="s">
        <v>961</v>
      </c>
      <c r="C3558" s="1176"/>
      <c r="D3558" s="973"/>
    </row>
    <row r="3559" spans="1:4" x14ac:dyDescent="0.2">
      <c r="A3559" s="973" t="s">
        <v>6604</v>
      </c>
      <c r="B3559" s="1174" t="s">
        <v>961</v>
      </c>
      <c r="C3559" s="1176"/>
      <c r="D3559" s="973"/>
    </row>
    <row r="3560" spans="1:4" x14ac:dyDescent="0.2">
      <c r="A3560" s="973" t="s">
        <v>2634</v>
      </c>
      <c r="B3560" s="1174" t="s">
        <v>6605</v>
      </c>
      <c r="C3560" s="1176">
        <v>178.38</v>
      </c>
      <c r="D3560" s="973">
        <v>151626.79999999999</v>
      </c>
    </row>
    <row r="3561" spans="1:4" x14ac:dyDescent="0.2">
      <c r="A3561" s="973" t="s">
        <v>6606</v>
      </c>
      <c r="B3561" s="1174" t="s">
        <v>961</v>
      </c>
      <c r="C3561" s="1176"/>
      <c r="D3561" s="973"/>
    </row>
    <row r="3562" spans="1:4" x14ac:dyDescent="0.2">
      <c r="A3562" s="973" t="s">
        <v>6607</v>
      </c>
      <c r="B3562" s="1174" t="s">
        <v>961</v>
      </c>
      <c r="C3562" s="1176"/>
      <c r="D3562" s="973"/>
    </row>
    <row r="3563" spans="1:4" x14ac:dyDescent="0.2">
      <c r="A3563" s="973" t="s">
        <v>6608</v>
      </c>
      <c r="B3563" s="1174" t="s">
        <v>961</v>
      </c>
      <c r="C3563" s="1176"/>
      <c r="D3563" s="973"/>
    </row>
    <row r="3564" spans="1:4" x14ac:dyDescent="0.2">
      <c r="A3564" s="973" t="s">
        <v>6609</v>
      </c>
      <c r="B3564" s="1174" t="s">
        <v>961</v>
      </c>
      <c r="C3564" s="1176"/>
      <c r="D3564" s="973"/>
    </row>
    <row r="3565" spans="1:4" x14ac:dyDescent="0.2">
      <c r="A3565" s="973" t="s">
        <v>2580</v>
      </c>
      <c r="B3565" s="1174" t="s">
        <v>3869</v>
      </c>
      <c r="C3565" s="1176">
        <v>340.14</v>
      </c>
      <c r="D3565" s="973">
        <v>21428.98</v>
      </c>
    </row>
    <row r="3566" spans="1:4" x14ac:dyDescent="0.2">
      <c r="A3566" s="973" t="s">
        <v>6610</v>
      </c>
      <c r="B3566" s="1174" t="s">
        <v>961</v>
      </c>
      <c r="C3566" s="1176"/>
      <c r="D3566" s="973"/>
    </row>
    <row r="3567" spans="1:4" x14ac:dyDescent="0.2">
      <c r="A3567" s="973" t="s">
        <v>2579</v>
      </c>
      <c r="B3567" s="1174" t="s">
        <v>6611</v>
      </c>
      <c r="C3567" s="1176">
        <v>336.67</v>
      </c>
      <c r="D3567" s="973">
        <v>131636.31</v>
      </c>
    </row>
    <row r="3568" spans="1:4" x14ac:dyDescent="0.2">
      <c r="A3568" s="973" t="s">
        <v>6612</v>
      </c>
      <c r="B3568" s="1174" t="s">
        <v>961</v>
      </c>
      <c r="C3568" s="1176"/>
      <c r="D3568" s="973"/>
    </row>
    <row r="3569" spans="1:4" x14ac:dyDescent="0.2">
      <c r="A3569" s="973" t="s">
        <v>2584</v>
      </c>
      <c r="B3569" s="1174" t="s">
        <v>3978</v>
      </c>
      <c r="C3569" s="1176">
        <v>545.58000000000004</v>
      </c>
      <c r="D3569" s="973">
        <v>19640.88</v>
      </c>
    </row>
    <row r="3570" spans="1:4" x14ac:dyDescent="0.2">
      <c r="A3570" s="973" t="s">
        <v>2582</v>
      </c>
      <c r="B3570" s="1174" t="s">
        <v>3564</v>
      </c>
      <c r="C3570" s="1176">
        <v>651.24</v>
      </c>
      <c r="D3570" s="973">
        <v>1953.72</v>
      </c>
    </row>
    <row r="3571" spans="1:4" x14ac:dyDescent="0.2">
      <c r="A3571" s="973" t="s">
        <v>2601</v>
      </c>
      <c r="B3571" s="1174" t="s">
        <v>3574</v>
      </c>
      <c r="C3571" s="1176">
        <v>164</v>
      </c>
      <c r="D3571" s="973">
        <v>2132.0100000000002</v>
      </c>
    </row>
    <row r="3572" spans="1:4" x14ac:dyDescent="0.2">
      <c r="A3572" s="973" t="s">
        <v>6613</v>
      </c>
      <c r="B3572" s="1174" t="s">
        <v>1294</v>
      </c>
      <c r="C3572" s="1176">
        <v>169.74</v>
      </c>
      <c r="D3572" s="973">
        <v>16974</v>
      </c>
    </row>
    <row r="3573" spans="1:4" x14ac:dyDescent="0.2">
      <c r="A3573" s="973" t="s">
        <v>6614</v>
      </c>
      <c r="B3573" s="1174" t="s">
        <v>961</v>
      </c>
      <c r="C3573" s="1176"/>
      <c r="D3573" s="973"/>
    </row>
    <row r="3574" spans="1:4" x14ac:dyDescent="0.2">
      <c r="A3574" s="973" t="s">
        <v>6615</v>
      </c>
      <c r="B3574" s="1174" t="s">
        <v>961</v>
      </c>
      <c r="C3574" s="1176"/>
      <c r="D3574" s="973"/>
    </row>
    <row r="3575" spans="1:4" x14ac:dyDescent="0.2">
      <c r="A3575" s="973" t="s">
        <v>6616</v>
      </c>
      <c r="B3575" s="1174" t="s">
        <v>961</v>
      </c>
      <c r="C3575" s="1176"/>
      <c r="D3575" s="973"/>
    </row>
    <row r="3576" spans="1:4" x14ac:dyDescent="0.2">
      <c r="A3576" s="973" t="s">
        <v>2602</v>
      </c>
      <c r="B3576" s="1174" t="s">
        <v>3848</v>
      </c>
      <c r="C3576" s="1176">
        <v>176.96</v>
      </c>
      <c r="D3576" s="973">
        <v>14156.4</v>
      </c>
    </row>
    <row r="3577" spans="1:4" x14ac:dyDescent="0.2">
      <c r="A3577" s="973" t="s">
        <v>6617</v>
      </c>
      <c r="B3577" s="1174" t="s">
        <v>961</v>
      </c>
      <c r="C3577" s="1176"/>
      <c r="D3577" s="973"/>
    </row>
    <row r="3578" spans="1:4" x14ac:dyDescent="0.2">
      <c r="A3578" s="973" t="s">
        <v>6618</v>
      </c>
      <c r="B3578" s="1174" t="s">
        <v>961</v>
      </c>
      <c r="C3578" s="1176"/>
      <c r="D3578" s="973"/>
    </row>
    <row r="3579" spans="1:4" x14ac:dyDescent="0.2">
      <c r="A3579" s="973" t="s">
        <v>6619</v>
      </c>
      <c r="B3579" s="1174" t="s">
        <v>961</v>
      </c>
      <c r="C3579" s="1176"/>
      <c r="D3579" s="973"/>
    </row>
    <row r="3580" spans="1:4" x14ac:dyDescent="0.2">
      <c r="A3580" s="973" t="s">
        <v>6620</v>
      </c>
      <c r="B3580" s="1174" t="s">
        <v>961</v>
      </c>
      <c r="C3580" s="1176"/>
      <c r="D3580" s="973"/>
    </row>
    <row r="3581" spans="1:4" x14ac:dyDescent="0.2">
      <c r="A3581" s="973" t="s">
        <v>2591</v>
      </c>
      <c r="B3581" s="1174" t="s">
        <v>6621</v>
      </c>
      <c r="C3581" s="1176">
        <v>152.78</v>
      </c>
      <c r="D3581" s="973">
        <v>110001.60000000001</v>
      </c>
    </row>
    <row r="3582" spans="1:4" x14ac:dyDescent="0.2">
      <c r="A3582" s="973" t="s">
        <v>2588</v>
      </c>
      <c r="B3582" s="1174" t="s">
        <v>961</v>
      </c>
      <c r="C3582" s="1176"/>
      <c r="D3582" s="973"/>
    </row>
    <row r="3583" spans="1:4" x14ac:dyDescent="0.2">
      <c r="A3583" s="973" t="s">
        <v>2596</v>
      </c>
      <c r="B3583" s="1174" t="s">
        <v>6622</v>
      </c>
      <c r="C3583" s="1176">
        <v>169.68</v>
      </c>
      <c r="D3583" s="973">
        <v>120135.21</v>
      </c>
    </row>
    <row r="3584" spans="1:4" x14ac:dyDescent="0.2">
      <c r="A3584" s="973" t="s">
        <v>6623</v>
      </c>
      <c r="B3584" s="1174" t="s">
        <v>961</v>
      </c>
      <c r="C3584" s="1176"/>
      <c r="D3584" s="973"/>
    </row>
    <row r="3585" spans="1:4" x14ac:dyDescent="0.2">
      <c r="A3585" s="973" t="s">
        <v>6624</v>
      </c>
      <c r="B3585" s="1174" t="s">
        <v>961</v>
      </c>
      <c r="C3585" s="1176"/>
      <c r="D3585" s="973"/>
    </row>
    <row r="3586" spans="1:4" x14ac:dyDescent="0.2">
      <c r="A3586" s="973" t="s">
        <v>6625</v>
      </c>
      <c r="B3586" s="1174" t="s">
        <v>6626</v>
      </c>
      <c r="C3586" s="1176">
        <v>165.55</v>
      </c>
      <c r="D3586" s="973">
        <v>44036.480000000003</v>
      </c>
    </row>
    <row r="3587" spans="1:4" x14ac:dyDescent="0.2">
      <c r="A3587" s="973" t="s">
        <v>2586</v>
      </c>
      <c r="B3587" s="1174" t="s">
        <v>4070</v>
      </c>
      <c r="C3587" s="1176">
        <v>168.73</v>
      </c>
      <c r="D3587" s="973">
        <v>3037.05</v>
      </c>
    </row>
    <row r="3588" spans="1:4" x14ac:dyDescent="0.2">
      <c r="A3588" s="973" t="s">
        <v>6627</v>
      </c>
      <c r="B3588" s="1174" t="s">
        <v>961</v>
      </c>
      <c r="C3588" s="1176"/>
      <c r="D3588" s="973"/>
    </row>
    <row r="3589" spans="1:4" x14ac:dyDescent="0.2">
      <c r="A3589" s="973" t="s">
        <v>6628</v>
      </c>
      <c r="B3589" s="1174" t="s">
        <v>961</v>
      </c>
      <c r="C3589" s="1176"/>
      <c r="D3589" s="973"/>
    </row>
    <row r="3590" spans="1:4" x14ac:dyDescent="0.2">
      <c r="A3590" s="973" t="s">
        <v>2599</v>
      </c>
      <c r="B3590" s="1174" t="s">
        <v>3567</v>
      </c>
      <c r="C3590" s="1176">
        <v>167.6</v>
      </c>
      <c r="D3590" s="973">
        <v>335.2</v>
      </c>
    </row>
    <row r="3591" spans="1:4" x14ac:dyDescent="0.2">
      <c r="A3591" s="973" t="s">
        <v>6629</v>
      </c>
      <c r="B3591" s="1174" t="s">
        <v>961</v>
      </c>
      <c r="C3591" s="1176"/>
      <c r="D3591" s="973"/>
    </row>
    <row r="3592" spans="1:4" x14ac:dyDescent="0.2">
      <c r="A3592" s="973" t="s">
        <v>6630</v>
      </c>
      <c r="B3592" s="1174" t="s">
        <v>961</v>
      </c>
      <c r="C3592" s="1176"/>
      <c r="D3592" s="973"/>
    </row>
    <row r="3593" spans="1:4" x14ac:dyDescent="0.2">
      <c r="A3593" s="973" t="s">
        <v>6631</v>
      </c>
      <c r="B3593" s="1174" t="s">
        <v>961</v>
      </c>
      <c r="C3593" s="1176"/>
      <c r="D3593" s="973"/>
    </row>
    <row r="3594" spans="1:4" x14ac:dyDescent="0.2">
      <c r="A3594" s="973" t="s">
        <v>2604</v>
      </c>
      <c r="B3594" s="1174" t="s">
        <v>6632</v>
      </c>
      <c r="C3594" s="1176">
        <v>177.94</v>
      </c>
      <c r="D3594" s="973">
        <v>743799.65</v>
      </c>
    </row>
    <row r="3595" spans="1:4" x14ac:dyDescent="0.2">
      <c r="A3595" s="973" t="s">
        <v>6633</v>
      </c>
      <c r="B3595" s="1174" t="s">
        <v>961</v>
      </c>
      <c r="C3595" s="1176"/>
      <c r="D3595" s="973"/>
    </row>
    <row r="3596" spans="1:4" x14ac:dyDescent="0.2">
      <c r="A3596" s="973" t="s">
        <v>6634</v>
      </c>
      <c r="B3596" s="1174" t="s">
        <v>961</v>
      </c>
      <c r="C3596" s="1176"/>
      <c r="D3596" s="973"/>
    </row>
    <row r="3597" spans="1:4" x14ac:dyDescent="0.2">
      <c r="A3597" s="973" t="s">
        <v>6635</v>
      </c>
      <c r="B3597" s="1174" t="s">
        <v>961</v>
      </c>
      <c r="C3597" s="1176"/>
      <c r="D3597" s="973"/>
    </row>
    <row r="3598" spans="1:4" x14ac:dyDescent="0.2">
      <c r="A3598" s="973" t="s">
        <v>6636</v>
      </c>
      <c r="B3598" s="1174" t="s">
        <v>961</v>
      </c>
      <c r="C3598" s="1176"/>
      <c r="D3598" s="973"/>
    </row>
    <row r="3599" spans="1:4" x14ac:dyDescent="0.2">
      <c r="A3599" s="973" t="s">
        <v>6637</v>
      </c>
      <c r="B3599" s="1174" t="s">
        <v>961</v>
      </c>
      <c r="C3599" s="1176"/>
      <c r="D3599" s="973"/>
    </row>
    <row r="3600" spans="1:4" x14ac:dyDescent="0.2">
      <c r="A3600" s="973" t="s">
        <v>6638</v>
      </c>
      <c r="B3600" s="1174" t="s">
        <v>961</v>
      </c>
      <c r="C3600" s="1176"/>
      <c r="D3600" s="973"/>
    </row>
    <row r="3601" spans="1:4" x14ac:dyDescent="0.2">
      <c r="A3601" s="973" t="s">
        <v>2594</v>
      </c>
      <c r="B3601" s="1174" t="s">
        <v>961</v>
      </c>
      <c r="C3601" s="1176"/>
      <c r="D3601" s="973"/>
    </row>
    <row r="3602" spans="1:4" x14ac:dyDescent="0.2">
      <c r="A3602" s="973" t="s">
        <v>6639</v>
      </c>
      <c r="B3602" s="1174" t="s">
        <v>961</v>
      </c>
      <c r="C3602" s="1176"/>
      <c r="D3602" s="973"/>
    </row>
    <row r="3603" spans="1:4" x14ac:dyDescent="0.2">
      <c r="A3603" s="973" t="s">
        <v>6640</v>
      </c>
      <c r="B3603" s="1174" t="s">
        <v>961</v>
      </c>
      <c r="C3603" s="1176"/>
      <c r="D3603" s="973"/>
    </row>
    <row r="3604" spans="1:4" x14ac:dyDescent="0.2">
      <c r="A3604" s="973" t="s">
        <v>2593</v>
      </c>
      <c r="B3604" s="1174" t="s">
        <v>6641</v>
      </c>
      <c r="C3604" s="1176">
        <v>174.79</v>
      </c>
      <c r="D3604" s="973">
        <v>71487.179999999993</v>
      </c>
    </row>
    <row r="3605" spans="1:4" x14ac:dyDescent="0.2">
      <c r="A3605" s="973" t="s">
        <v>6642</v>
      </c>
      <c r="B3605" s="1174" t="s">
        <v>961</v>
      </c>
      <c r="C3605" s="1176"/>
      <c r="D3605" s="973"/>
    </row>
    <row r="3606" spans="1:4" x14ac:dyDescent="0.2">
      <c r="A3606" s="973" t="s">
        <v>6643</v>
      </c>
      <c r="B3606" s="1174" t="s">
        <v>961</v>
      </c>
      <c r="C3606" s="1176"/>
      <c r="D3606" s="973"/>
    </row>
    <row r="3607" spans="1:4" x14ac:dyDescent="0.2">
      <c r="A3607" s="973" t="s">
        <v>6644</v>
      </c>
      <c r="B3607" s="1174" t="s">
        <v>961</v>
      </c>
      <c r="C3607" s="1176"/>
      <c r="D3607" s="973"/>
    </row>
    <row r="3608" spans="1:4" x14ac:dyDescent="0.2">
      <c r="A3608" s="973" t="s">
        <v>6645</v>
      </c>
      <c r="B3608" s="1174" t="s">
        <v>961</v>
      </c>
      <c r="C3608" s="1176"/>
      <c r="D3608" s="973"/>
    </row>
    <row r="3609" spans="1:4" x14ac:dyDescent="0.2">
      <c r="A3609" s="973" t="s">
        <v>6646</v>
      </c>
      <c r="B3609" s="1174" t="s">
        <v>961</v>
      </c>
      <c r="C3609" s="1176"/>
      <c r="D3609" s="973"/>
    </row>
    <row r="3610" spans="1:4" x14ac:dyDescent="0.2">
      <c r="A3610" s="973" t="s">
        <v>6647</v>
      </c>
      <c r="B3610" s="1174" t="s">
        <v>961</v>
      </c>
      <c r="C3610" s="1176"/>
      <c r="D3610" s="973"/>
    </row>
    <row r="3611" spans="1:4" x14ac:dyDescent="0.2">
      <c r="A3611" s="973" t="s">
        <v>2606</v>
      </c>
      <c r="B3611" s="1174" t="s">
        <v>6648</v>
      </c>
      <c r="C3611" s="1176">
        <v>164.57</v>
      </c>
      <c r="D3611" s="973">
        <v>914510.82</v>
      </c>
    </row>
    <row r="3612" spans="1:4" x14ac:dyDescent="0.2">
      <c r="A3612" s="973" t="s">
        <v>6649</v>
      </c>
      <c r="B3612" s="1174" t="s">
        <v>961</v>
      </c>
      <c r="C3612" s="1176"/>
      <c r="D3612" s="973"/>
    </row>
    <row r="3613" spans="1:4" x14ac:dyDescent="0.2">
      <c r="A3613" s="973" t="s">
        <v>6650</v>
      </c>
      <c r="B3613" s="1174" t="s">
        <v>961</v>
      </c>
      <c r="C3613" s="1176"/>
      <c r="D3613" s="973"/>
    </row>
    <row r="3614" spans="1:4" x14ac:dyDescent="0.2">
      <c r="A3614" s="973" t="s">
        <v>6651</v>
      </c>
      <c r="B3614" s="1174" t="s">
        <v>961</v>
      </c>
      <c r="C3614" s="1176"/>
      <c r="D3614" s="973"/>
    </row>
    <row r="3615" spans="1:4" x14ac:dyDescent="0.2">
      <c r="A3615" s="973" t="s">
        <v>2609</v>
      </c>
      <c r="B3615" s="1174" t="s">
        <v>6652</v>
      </c>
      <c r="C3615" s="1176">
        <v>179.09</v>
      </c>
      <c r="D3615" s="973">
        <v>302482.28000000003</v>
      </c>
    </row>
    <row r="3616" spans="1:4" x14ac:dyDescent="0.2">
      <c r="A3616" s="973" t="s">
        <v>6653</v>
      </c>
      <c r="B3616" s="1174" t="s">
        <v>961</v>
      </c>
      <c r="C3616" s="1176"/>
      <c r="D3616" s="973"/>
    </row>
    <row r="3617" spans="1:4" x14ac:dyDescent="0.2">
      <c r="A3617" s="973" t="s">
        <v>2613</v>
      </c>
      <c r="B3617" s="1174" t="s">
        <v>5080</v>
      </c>
      <c r="C3617" s="1176">
        <v>171.74</v>
      </c>
      <c r="D3617" s="973">
        <v>15456.25</v>
      </c>
    </row>
    <row r="3618" spans="1:4" x14ac:dyDescent="0.2">
      <c r="A3618" s="973" t="s">
        <v>6654</v>
      </c>
      <c r="B3618" s="1174" t="s">
        <v>961</v>
      </c>
      <c r="C3618" s="1176"/>
      <c r="D3618" s="973"/>
    </row>
    <row r="3619" spans="1:4" x14ac:dyDescent="0.2">
      <c r="A3619" s="973" t="s">
        <v>6655</v>
      </c>
      <c r="B3619" s="1174" t="s">
        <v>961</v>
      </c>
      <c r="C3619" s="1176"/>
      <c r="D3619" s="973"/>
    </row>
    <row r="3620" spans="1:4" x14ac:dyDescent="0.2">
      <c r="A3620" s="973" t="s">
        <v>2611</v>
      </c>
      <c r="B3620" s="1174" t="s">
        <v>4941</v>
      </c>
      <c r="C3620" s="1176">
        <v>198.93</v>
      </c>
      <c r="D3620" s="973">
        <v>4376.5</v>
      </c>
    </row>
    <row r="3621" spans="1:4" x14ac:dyDescent="0.2">
      <c r="A3621" s="973" t="s">
        <v>6656</v>
      </c>
      <c r="B3621" s="1174" t="s">
        <v>961</v>
      </c>
      <c r="C3621" s="1176"/>
      <c r="D3621" s="973"/>
    </row>
    <row r="3622" spans="1:4" x14ac:dyDescent="0.2">
      <c r="A3622" s="973" t="s">
        <v>6657</v>
      </c>
      <c r="B3622" s="1174" t="s">
        <v>3563</v>
      </c>
      <c r="C3622" s="1176">
        <v>198.87</v>
      </c>
      <c r="D3622" s="973">
        <v>198.87</v>
      </c>
    </row>
    <row r="3623" spans="1:4" x14ac:dyDescent="0.2">
      <c r="A3623" s="973" t="s">
        <v>6658</v>
      </c>
      <c r="B3623" s="1174" t="s">
        <v>961</v>
      </c>
      <c r="C3623" s="1176"/>
      <c r="D3623" s="973"/>
    </row>
    <row r="3624" spans="1:4" x14ac:dyDescent="0.2">
      <c r="A3624" s="973" t="s">
        <v>2617</v>
      </c>
      <c r="B3624" s="1174" t="s">
        <v>3952</v>
      </c>
      <c r="C3624" s="1176">
        <v>311.76</v>
      </c>
      <c r="D3624" s="973">
        <v>9041.0400000000009</v>
      </c>
    </row>
    <row r="3625" spans="1:4" x14ac:dyDescent="0.2">
      <c r="A3625" s="973" t="s">
        <v>2615</v>
      </c>
      <c r="B3625" s="1174" t="s">
        <v>961</v>
      </c>
      <c r="C3625" s="1176"/>
      <c r="D3625" s="973"/>
    </row>
    <row r="3626" spans="1:4" x14ac:dyDescent="0.2">
      <c r="A3626" s="973" t="s">
        <v>6659</v>
      </c>
      <c r="B3626" s="1174" t="s">
        <v>961</v>
      </c>
      <c r="C3626" s="1176"/>
      <c r="D3626" s="973"/>
    </row>
    <row r="3627" spans="1:4" x14ac:dyDescent="0.2">
      <c r="A3627" s="973" t="s">
        <v>2620</v>
      </c>
      <c r="B3627" s="1174" t="s">
        <v>3566</v>
      </c>
      <c r="C3627" s="1176">
        <v>419.04</v>
      </c>
      <c r="D3627" s="973">
        <v>12571.2</v>
      </c>
    </row>
    <row r="3628" spans="1:4" x14ac:dyDescent="0.2">
      <c r="A3628" s="973" t="s">
        <v>6660</v>
      </c>
      <c r="B3628" s="1174" t="s">
        <v>961</v>
      </c>
      <c r="C3628" s="1176"/>
      <c r="D3628" s="973"/>
    </row>
    <row r="3629" spans="1:4" x14ac:dyDescent="0.2">
      <c r="A3629" s="973" t="s">
        <v>6661</v>
      </c>
      <c r="B3629" s="1174" t="s">
        <v>961</v>
      </c>
      <c r="C3629" s="1176"/>
      <c r="D3629" s="973"/>
    </row>
    <row r="3630" spans="1:4" x14ac:dyDescent="0.2">
      <c r="A3630" s="973" t="s">
        <v>6662</v>
      </c>
      <c r="B3630" s="1174" t="s">
        <v>961</v>
      </c>
      <c r="C3630" s="1176"/>
      <c r="D3630" s="973"/>
    </row>
    <row r="3631" spans="1:4" x14ac:dyDescent="0.2">
      <c r="A3631" s="973" t="s">
        <v>6663</v>
      </c>
      <c r="B3631" s="1174" t="s">
        <v>961</v>
      </c>
      <c r="C3631" s="1176"/>
      <c r="D3631" s="973"/>
    </row>
    <row r="3632" spans="1:4" x14ac:dyDescent="0.2">
      <c r="A3632" s="973" t="s">
        <v>2638</v>
      </c>
      <c r="B3632" s="1174" t="s">
        <v>3915</v>
      </c>
      <c r="C3632" s="1176">
        <v>744.76</v>
      </c>
      <c r="D3632" s="973">
        <v>44685.599999999999</v>
      </c>
    </row>
    <row r="3633" spans="1:4" x14ac:dyDescent="0.2">
      <c r="A3633" s="973" t="s">
        <v>6664</v>
      </c>
      <c r="B3633" s="1174" t="s">
        <v>961</v>
      </c>
      <c r="C3633" s="1176"/>
      <c r="D3633" s="973"/>
    </row>
    <row r="3634" spans="1:4" x14ac:dyDescent="0.2">
      <c r="A3634" s="973" t="s">
        <v>6665</v>
      </c>
      <c r="B3634" s="1174" t="s">
        <v>961</v>
      </c>
      <c r="C3634" s="1176"/>
      <c r="D3634" s="973"/>
    </row>
    <row r="3635" spans="1:4" x14ac:dyDescent="0.2">
      <c r="A3635" s="973" t="s">
        <v>2636</v>
      </c>
      <c r="B3635" s="1174" t="s">
        <v>961</v>
      </c>
      <c r="C3635" s="1176"/>
      <c r="D3635" s="973"/>
    </row>
    <row r="3636" spans="1:4" x14ac:dyDescent="0.2">
      <c r="A3636" s="973" t="s">
        <v>2640</v>
      </c>
      <c r="B3636" s="1174" t="s">
        <v>3563</v>
      </c>
      <c r="C3636" s="1176">
        <v>752.1</v>
      </c>
      <c r="D3636" s="973">
        <v>752.1</v>
      </c>
    </row>
    <row r="3637" spans="1:4" x14ac:dyDescent="0.2">
      <c r="A3637" s="973" t="s">
        <v>6666</v>
      </c>
      <c r="B3637" s="1174" t="s">
        <v>961</v>
      </c>
      <c r="C3637" s="1176"/>
      <c r="D3637" s="973"/>
    </row>
    <row r="3638" spans="1:4" x14ac:dyDescent="0.2">
      <c r="A3638" s="973" t="s">
        <v>2783</v>
      </c>
      <c r="B3638" s="1174" t="s">
        <v>6667</v>
      </c>
      <c r="C3638" s="1176">
        <v>292.2</v>
      </c>
      <c r="D3638" s="973">
        <v>28636</v>
      </c>
    </row>
    <row r="3639" spans="1:4" x14ac:dyDescent="0.2">
      <c r="A3639" s="973" t="s">
        <v>6668</v>
      </c>
      <c r="B3639" s="1174" t="s">
        <v>961</v>
      </c>
      <c r="C3639" s="1176"/>
      <c r="D3639" s="973"/>
    </row>
    <row r="3640" spans="1:4" x14ac:dyDescent="0.2">
      <c r="A3640" s="973" t="s">
        <v>6669</v>
      </c>
      <c r="B3640" s="1174" t="s">
        <v>961</v>
      </c>
      <c r="C3640" s="1176"/>
      <c r="D3640" s="973"/>
    </row>
    <row r="3641" spans="1:4" x14ac:dyDescent="0.2">
      <c r="A3641" s="973" t="s">
        <v>2785</v>
      </c>
      <c r="B3641" s="1174" t="s">
        <v>6670</v>
      </c>
      <c r="C3641" s="1176">
        <v>284.17</v>
      </c>
      <c r="D3641" s="973">
        <v>12503.48</v>
      </c>
    </row>
    <row r="3642" spans="1:4" x14ac:dyDescent="0.2">
      <c r="A3642" s="973" t="s">
        <v>6671</v>
      </c>
      <c r="B3642" s="1174" t="s">
        <v>961</v>
      </c>
      <c r="C3642" s="1176"/>
      <c r="D3642" s="973"/>
    </row>
    <row r="3643" spans="1:4" x14ac:dyDescent="0.2">
      <c r="A3643" s="973" t="s">
        <v>6672</v>
      </c>
      <c r="B3643" s="1174" t="s">
        <v>961</v>
      </c>
      <c r="C3643" s="1176"/>
      <c r="D3643" s="973"/>
    </row>
    <row r="3644" spans="1:4" x14ac:dyDescent="0.2">
      <c r="A3644" s="973" t="s">
        <v>2787</v>
      </c>
      <c r="B3644" s="1174" t="s">
        <v>3978</v>
      </c>
      <c r="C3644" s="1176">
        <v>283.89999999999998</v>
      </c>
      <c r="D3644" s="973">
        <v>10220.219999999999</v>
      </c>
    </row>
    <row r="3645" spans="1:4" x14ac:dyDescent="0.2">
      <c r="A3645" s="973" t="s">
        <v>6673</v>
      </c>
      <c r="B3645" s="1174" t="s">
        <v>961</v>
      </c>
      <c r="C3645" s="1176"/>
      <c r="D3645" s="973"/>
    </row>
    <row r="3646" spans="1:4" x14ac:dyDescent="0.2">
      <c r="A3646" s="973" t="s">
        <v>6674</v>
      </c>
      <c r="B3646" s="1174" t="s">
        <v>961</v>
      </c>
      <c r="C3646" s="1176"/>
      <c r="D3646" s="973"/>
    </row>
    <row r="3647" spans="1:4" x14ac:dyDescent="0.2">
      <c r="A3647" s="973" t="s">
        <v>2789</v>
      </c>
      <c r="B3647" s="1174" t="s">
        <v>6670</v>
      </c>
      <c r="C3647" s="1176">
        <v>284.08</v>
      </c>
      <c r="D3647" s="973">
        <v>12499.47</v>
      </c>
    </row>
    <row r="3648" spans="1:4" x14ac:dyDescent="0.2">
      <c r="A3648" s="973" t="s">
        <v>6675</v>
      </c>
      <c r="B3648" s="1174" t="s">
        <v>961</v>
      </c>
      <c r="C3648" s="1176"/>
      <c r="D3648" s="973"/>
    </row>
    <row r="3649" spans="1:4" x14ac:dyDescent="0.2">
      <c r="A3649" s="973" t="s">
        <v>6676</v>
      </c>
      <c r="B3649" s="1174" t="s">
        <v>961</v>
      </c>
      <c r="C3649" s="1176"/>
      <c r="D3649" s="973"/>
    </row>
    <row r="3650" spans="1:4" x14ac:dyDescent="0.2">
      <c r="A3650" s="973" t="s">
        <v>2774</v>
      </c>
      <c r="B3650" s="1174" t="s">
        <v>4841</v>
      </c>
      <c r="C3650" s="1176">
        <v>333.53</v>
      </c>
      <c r="D3650" s="973">
        <v>25347.93</v>
      </c>
    </row>
    <row r="3651" spans="1:4" x14ac:dyDescent="0.2">
      <c r="A3651" s="973" t="s">
        <v>6677</v>
      </c>
      <c r="B3651" s="1174" t="s">
        <v>961</v>
      </c>
      <c r="C3651" s="1176"/>
      <c r="D3651" s="973"/>
    </row>
    <row r="3652" spans="1:4" x14ac:dyDescent="0.2">
      <c r="A3652" s="973" t="s">
        <v>2776</v>
      </c>
      <c r="B3652" s="1174" t="s">
        <v>4897</v>
      </c>
      <c r="C3652" s="1176">
        <v>324.02</v>
      </c>
      <c r="D3652" s="973">
        <v>19765.43</v>
      </c>
    </row>
    <row r="3653" spans="1:4" x14ac:dyDescent="0.2">
      <c r="A3653" s="973" t="s">
        <v>6678</v>
      </c>
      <c r="B3653" s="1174" t="s">
        <v>961</v>
      </c>
      <c r="C3653" s="1176"/>
      <c r="D3653" s="973"/>
    </row>
    <row r="3654" spans="1:4" x14ac:dyDescent="0.2">
      <c r="A3654" s="973" t="s">
        <v>2778</v>
      </c>
      <c r="B3654" s="1174" t="s">
        <v>3998</v>
      </c>
      <c r="C3654" s="1176">
        <v>323.95</v>
      </c>
      <c r="D3654" s="973">
        <v>17817.16</v>
      </c>
    </row>
    <row r="3655" spans="1:4" x14ac:dyDescent="0.2">
      <c r="A3655" s="973" t="s">
        <v>6679</v>
      </c>
      <c r="B3655" s="1174" t="s">
        <v>961</v>
      </c>
      <c r="C3655" s="1176"/>
      <c r="D3655" s="973"/>
    </row>
    <row r="3656" spans="1:4" x14ac:dyDescent="0.2">
      <c r="A3656" s="973" t="s">
        <v>2780</v>
      </c>
      <c r="B3656" s="1174" t="s">
        <v>6680</v>
      </c>
      <c r="C3656" s="1176">
        <v>325.13</v>
      </c>
      <c r="D3656" s="973">
        <v>26661.02</v>
      </c>
    </row>
    <row r="3657" spans="1:4" x14ac:dyDescent="0.2">
      <c r="A3657" s="973" t="s">
        <v>6681</v>
      </c>
      <c r="B3657" s="1174" t="s">
        <v>961</v>
      </c>
      <c r="C3657" s="1176"/>
      <c r="D3657" s="973"/>
    </row>
    <row r="3658" spans="1:4" x14ac:dyDescent="0.2">
      <c r="A3658" s="973" t="s">
        <v>2728</v>
      </c>
      <c r="B3658" s="1174" t="s">
        <v>6682</v>
      </c>
      <c r="C3658" s="1176">
        <v>161.91</v>
      </c>
      <c r="D3658" s="973">
        <v>48088.6</v>
      </c>
    </row>
    <row r="3659" spans="1:4" x14ac:dyDescent="0.2">
      <c r="A3659" s="973" t="s">
        <v>6683</v>
      </c>
      <c r="B3659" s="1174" t="s">
        <v>961</v>
      </c>
      <c r="C3659" s="1176"/>
      <c r="D3659" s="973"/>
    </row>
    <row r="3660" spans="1:4" x14ac:dyDescent="0.2">
      <c r="A3660" s="973" t="s">
        <v>2730</v>
      </c>
      <c r="B3660" s="1174" t="s">
        <v>3947</v>
      </c>
      <c r="C3660" s="1176">
        <v>167.85</v>
      </c>
      <c r="D3660" s="973">
        <v>18464.03</v>
      </c>
    </row>
    <row r="3661" spans="1:4" x14ac:dyDescent="0.2">
      <c r="A3661" s="973" t="s">
        <v>6684</v>
      </c>
      <c r="B3661" s="1174" t="s">
        <v>961</v>
      </c>
      <c r="C3661" s="1176"/>
      <c r="D3661" s="973"/>
    </row>
    <row r="3662" spans="1:4" x14ac:dyDescent="0.2">
      <c r="A3662" s="973" t="s">
        <v>2732</v>
      </c>
      <c r="B3662" s="1174" t="s">
        <v>5586</v>
      </c>
      <c r="C3662" s="1176">
        <v>167.89</v>
      </c>
      <c r="D3662" s="973">
        <v>17628.669999999998</v>
      </c>
    </row>
    <row r="3663" spans="1:4" x14ac:dyDescent="0.2">
      <c r="A3663" s="973" t="s">
        <v>6685</v>
      </c>
      <c r="B3663" s="1174" t="s">
        <v>961</v>
      </c>
      <c r="C3663" s="1176"/>
      <c r="D3663" s="973"/>
    </row>
    <row r="3664" spans="1:4" x14ac:dyDescent="0.2">
      <c r="A3664" s="973" t="s">
        <v>2734</v>
      </c>
      <c r="B3664" s="1174" t="s">
        <v>6686</v>
      </c>
      <c r="C3664" s="1176">
        <v>168.06</v>
      </c>
      <c r="D3664" s="973">
        <v>22351.67</v>
      </c>
    </row>
    <row r="3665" spans="1:4" x14ac:dyDescent="0.2">
      <c r="A3665" s="973" t="s">
        <v>6687</v>
      </c>
      <c r="B3665" s="1174" t="s">
        <v>961</v>
      </c>
      <c r="C3665" s="1176"/>
      <c r="D3665" s="973"/>
    </row>
    <row r="3666" spans="1:4" x14ac:dyDescent="0.2">
      <c r="A3666" s="973" t="s">
        <v>2747</v>
      </c>
      <c r="B3666" s="1174" t="s">
        <v>3572</v>
      </c>
      <c r="C3666" s="1176">
        <v>703.53</v>
      </c>
      <c r="D3666" s="973">
        <v>8442.32</v>
      </c>
    </row>
    <row r="3667" spans="1:4" x14ac:dyDescent="0.2">
      <c r="A3667" s="973" t="s">
        <v>2749</v>
      </c>
      <c r="B3667" s="1174" t="s">
        <v>3572</v>
      </c>
      <c r="C3667" s="1176">
        <v>719.74</v>
      </c>
      <c r="D3667" s="973">
        <v>8636.8799999999992</v>
      </c>
    </row>
    <row r="3668" spans="1:4" x14ac:dyDescent="0.2">
      <c r="A3668" s="973" t="s">
        <v>2751</v>
      </c>
      <c r="B3668" s="1174" t="s">
        <v>3572</v>
      </c>
      <c r="C3668" s="1176">
        <v>719.74</v>
      </c>
      <c r="D3668" s="973">
        <v>8636.8799999999992</v>
      </c>
    </row>
    <row r="3669" spans="1:4" x14ac:dyDescent="0.2">
      <c r="A3669" s="973" t="s">
        <v>2753</v>
      </c>
      <c r="B3669" s="1174" t="s">
        <v>3572</v>
      </c>
      <c r="C3669" s="1176">
        <v>719.74</v>
      </c>
      <c r="D3669" s="973">
        <v>8636.8799999999992</v>
      </c>
    </row>
    <row r="3670" spans="1:4" x14ac:dyDescent="0.2">
      <c r="A3670" s="973" t="s">
        <v>6688</v>
      </c>
      <c r="B3670" s="1174" t="s">
        <v>961</v>
      </c>
      <c r="C3670" s="1176"/>
      <c r="D3670" s="973"/>
    </row>
    <row r="3671" spans="1:4" x14ac:dyDescent="0.2">
      <c r="A3671" s="973" t="s">
        <v>2739</v>
      </c>
      <c r="B3671" s="1174" t="s">
        <v>1293</v>
      </c>
      <c r="C3671" s="1176">
        <v>286.10000000000002</v>
      </c>
      <c r="D3671" s="973">
        <v>14305.11</v>
      </c>
    </row>
    <row r="3672" spans="1:4" x14ac:dyDescent="0.2">
      <c r="A3672" s="973" t="s">
        <v>6689</v>
      </c>
      <c r="B3672" s="1174" t="s">
        <v>961</v>
      </c>
      <c r="C3672" s="1176"/>
      <c r="D3672" s="973"/>
    </row>
    <row r="3673" spans="1:4" x14ac:dyDescent="0.2">
      <c r="A3673" s="973" t="s">
        <v>6690</v>
      </c>
      <c r="B3673" s="1174" t="s">
        <v>961</v>
      </c>
      <c r="C3673" s="1176"/>
      <c r="D3673" s="973"/>
    </row>
    <row r="3674" spans="1:4" x14ac:dyDescent="0.2">
      <c r="A3674" s="973" t="s">
        <v>2741</v>
      </c>
      <c r="B3674" s="1174" t="s">
        <v>3574</v>
      </c>
      <c r="C3674" s="1176">
        <v>283.49</v>
      </c>
      <c r="D3674" s="973">
        <v>3685.35</v>
      </c>
    </row>
    <row r="3675" spans="1:4" x14ac:dyDescent="0.2">
      <c r="A3675" s="973" t="s">
        <v>6691</v>
      </c>
      <c r="B3675" s="1174" t="s">
        <v>961</v>
      </c>
      <c r="C3675" s="1176"/>
      <c r="D3675" s="973"/>
    </row>
    <row r="3676" spans="1:4" x14ac:dyDescent="0.2">
      <c r="A3676" s="973" t="s">
        <v>6692</v>
      </c>
      <c r="B3676" s="1174" t="s">
        <v>961</v>
      </c>
      <c r="C3676" s="1176"/>
      <c r="D3676" s="973"/>
    </row>
    <row r="3677" spans="1:4" x14ac:dyDescent="0.2">
      <c r="A3677" s="973" t="s">
        <v>2743</v>
      </c>
      <c r="B3677" s="1174" t="s">
        <v>4827</v>
      </c>
      <c r="C3677" s="1176">
        <v>283.76</v>
      </c>
      <c r="D3677" s="973">
        <v>6526.55</v>
      </c>
    </row>
    <row r="3678" spans="1:4" x14ac:dyDescent="0.2">
      <c r="A3678" s="973" t="s">
        <v>6693</v>
      </c>
      <c r="B3678" s="1174" t="s">
        <v>961</v>
      </c>
      <c r="C3678" s="1176"/>
      <c r="D3678" s="973"/>
    </row>
    <row r="3679" spans="1:4" x14ac:dyDescent="0.2">
      <c r="A3679" s="973" t="s">
        <v>6694</v>
      </c>
      <c r="B3679" s="1174" t="s">
        <v>961</v>
      </c>
      <c r="C3679" s="1176"/>
      <c r="D3679" s="973"/>
    </row>
    <row r="3680" spans="1:4" x14ac:dyDescent="0.2">
      <c r="A3680" s="973" t="s">
        <v>2745</v>
      </c>
      <c r="B3680" s="1174" t="s">
        <v>3574</v>
      </c>
      <c r="C3680" s="1176">
        <v>283.76</v>
      </c>
      <c r="D3680" s="973">
        <v>3688.93</v>
      </c>
    </row>
    <row r="3681" spans="1:4" x14ac:dyDescent="0.2">
      <c r="A3681" s="973" t="s">
        <v>6695</v>
      </c>
      <c r="B3681" s="1174" t="s">
        <v>961</v>
      </c>
      <c r="C3681" s="1176"/>
      <c r="D3681" s="973"/>
    </row>
    <row r="3682" spans="1:4" x14ac:dyDescent="0.2">
      <c r="A3682" s="973" t="s">
        <v>2756</v>
      </c>
      <c r="B3682" s="1174" t="s">
        <v>3595</v>
      </c>
      <c r="C3682" s="1176">
        <v>293.91000000000003</v>
      </c>
      <c r="D3682" s="973">
        <v>10286.719999999999</v>
      </c>
    </row>
    <row r="3683" spans="1:4" x14ac:dyDescent="0.2">
      <c r="A3683" s="973" t="s">
        <v>6696</v>
      </c>
      <c r="B3683" s="1174" t="s">
        <v>961</v>
      </c>
      <c r="C3683" s="1176"/>
      <c r="D3683" s="973"/>
    </row>
    <row r="3684" spans="1:4" x14ac:dyDescent="0.2">
      <c r="A3684" s="973" t="s">
        <v>2758</v>
      </c>
      <c r="B3684" s="1174" t="s">
        <v>3607</v>
      </c>
      <c r="C3684" s="1176">
        <v>295.60000000000002</v>
      </c>
      <c r="D3684" s="973">
        <v>9163.69</v>
      </c>
    </row>
    <row r="3685" spans="1:4" x14ac:dyDescent="0.2">
      <c r="A3685" s="973" t="s">
        <v>6697</v>
      </c>
      <c r="B3685" s="1174" t="s">
        <v>961</v>
      </c>
      <c r="C3685" s="1176"/>
      <c r="D3685" s="973"/>
    </row>
    <row r="3686" spans="1:4" x14ac:dyDescent="0.2">
      <c r="A3686" s="973" t="s">
        <v>2760</v>
      </c>
      <c r="B3686" s="1174" t="s">
        <v>3632</v>
      </c>
      <c r="C3686" s="1176">
        <v>294.37</v>
      </c>
      <c r="D3686" s="973">
        <v>7653.63</v>
      </c>
    </row>
    <row r="3687" spans="1:4" x14ac:dyDescent="0.2">
      <c r="A3687" s="973" t="s">
        <v>6698</v>
      </c>
      <c r="B3687" s="1174" t="s">
        <v>961</v>
      </c>
      <c r="C3687" s="1176"/>
      <c r="D3687" s="973"/>
    </row>
    <row r="3688" spans="1:4" x14ac:dyDescent="0.2">
      <c r="A3688" s="973" t="s">
        <v>2762</v>
      </c>
      <c r="B3688" s="1174" t="s">
        <v>4767</v>
      </c>
      <c r="C3688" s="1176">
        <v>295.2</v>
      </c>
      <c r="D3688" s="973">
        <v>9741.68</v>
      </c>
    </row>
    <row r="3689" spans="1:4" x14ac:dyDescent="0.2">
      <c r="A3689" s="973" t="s">
        <v>6699</v>
      </c>
      <c r="B3689" s="1174" t="s">
        <v>961</v>
      </c>
      <c r="C3689" s="1176"/>
      <c r="D3689" s="973"/>
    </row>
    <row r="3690" spans="1:4" x14ac:dyDescent="0.2">
      <c r="A3690" s="973" t="s">
        <v>6700</v>
      </c>
      <c r="B3690" s="1174" t="s">
        <v>961</v>
      </c>
      <c r="C3690" s="1176"/>
      <c r="D3690" s="973"/>
    </row>
    <row r="3691" spans="1:4" x14ac:dyDescent="0.2">
      <c r="A3691" s="973" t="s">
        <v>6701</v>
      </c>
      <c r="B3691" s="1174" t="s">
        <v>961</v>
      </c>
      <c r="C3691" s="1176"/>
      <c r="D3691" s="973"/>
    </row>
    <row r="3692" spans="1:4" x14ac:dyDescent="0.2">
      <c r="A3692" s="973" t="s">
        <v>6702</v>
      </c>
      <c r="B3692" s="1174" t="s">
        <v>961</v>
      </c>
      <c r="C3692" s="1176"/>
      <c r="D3692" s="973"/>
    </row>
    <row r="3693" spans="1:4" x14ac:dyDescent="0.2">
      <c r="A3693" s="973" t="s">
        <v>6703</v>
      </c>
      <c r="B3693" s="1174" t="s">
        <v>961</v>
      </c>
      <c r="C3693" s="1176"/>
      <c r="D3693" s="973"/>
    </row>
    <row r="3694" spans="1:4" x14ac:dyDescent="0.2">
      <c r="A3694" s="973" t="s">
        <v>6704</v>
      </c>
      <c r="B3694" s="1174" t="s">
        <v>961</v>
      </c>
      <c r="C3694" s="1176"/>
      <c r="D3694" s="973"/>
    </row>
    <row r="3695" spans="1:4" x14ac:dyDescent="0.2">
      <c r="A3695" s="973" t="s">
        <v>6705</v>
      </c>
      <c r="B3695" s="1174" t="s">
        <v>961</v>
      </c>
      <c r="C3695" s="1176"/>
      <c r="D3695" s="973"/>
    </row>
    <row r="3696" spans="1:4" x14ac:dyDescent="0.2">
      <c r="A3696" s="973" t="s">
        <v>6706</v>
      </c>
      <c r="B3696" s="1174" t="s">
        <v>961</v>
      </c>
      <c r="C3696" s="1176"/>
      <c r="D3696" s="973"/>
    </row>
    <row r="3697" spans="1:4" x14ac:dyDescent="0.2">
      <c r="A3697" s="973" t="s">
        <v>6707</v>
      </c>
      <c r="B3697" s="1174" t="s">
        <v>961</v>
      </c>
      <c r="C3697" s="1176"/>
      <c r="D3697" s="973"/>
    </row>
    <row r="3698" spans="1:4" x14ac:dyDescent="0.2">
      <c r="A3698" s="973" t="s">
        <v>6708</v>
      </c>
      <c r="B3698" s="1174" t="s">
        <v>961</v>
      </c>
      <c r="C3698" s="1176"/>
      <c r="D3698" s="973"/>
    </row>
    <row r="3699" spans="1:4" x14ac:dyDescent="0.2">
      <c r="A3699" s="973" t="s">
        <v>6709</v>
      </c>
      <c r="B3699" s="1174" t="s">
        <v>961</v>
      </c>
      <c r="C3699" s="1176"/>
      <c r="D3699" s="973"/>
    </row>
    <row r="3700" spans="1:4" x14ac:dyDescent="0.2">
      <c r="A3700" s="973" t="s">
        <v>2765</v>
      </c>
      <c r="B3700" s="1174" t="s">
        <v>3952</v>
      </c>
      <c r="C3700" s="1176">
        <v>286.64</v>
      </c>
      <c r="D3700" s="973">
        <v>8312.61</v>
      </c>
    </row>
    <row r="3701" spans="1:4" x14ac:dyDescent="0.2">
      <c r="A3701" s="973" t="s">
        <v>6710</v>
      </c>
      <c r="B3701" s="1174" t="s">
        <v>961</v>
      </c>
      <c r="C3701" s="1176"/>
      <c r="D3701" s="973"/>
    </row>
    <row r="3702" spans="1:4" x14ac:dyDescent="0.2">
      <c r="A3702" s="973" t="s">
        <v>6711</v>
      </c>
      <c r="B3702" s="1174" t="s">
        <v>961</v>
      </c>
      <c r="C3702" s="1176"/>
      <c r="D3702" s="973"/>
    </row>
    <row r="3703" spans="1:4" x14ac:dyDescent="0.2">
      <c r="A3703" s="973" t="s">
        <v>6712</v>
      </c>
      <c r="B3703" s="1174" t="s">
        <v>961</v>
      </c>
      <c r="C3703" s="1176"/>
      <c r="D3703" s="973"/>
    </row>
    <row r="3704" spans="1:4" x14ac:dyDescent="0.2">
      <c r="A3704" s="973" t="s">
        <v>6713</v>
      </c>
      <c r="B3704" s="1174" t="s">
        <v>961</v>
      </c>
      <c r="C3704" s="1176"/>
      <c r="D3704" s="973"/>
    </row>
    <row r="3705" spans="1:4" x14ac:dyDescent="0.2">
      <c r="A3705" s="973" t="s">
        <v>2767</v>
      </c>
      <c r="B3705" s="1174" t="s">
        <v>961</v>
      </c>
      <c r="C3705" s="1176"/>
      <c r="D3705" s="973"/>
    </row>
    <row r="3706" spans="1:4" x14ac:dyDescent="0.2">
      <c r="A3706" s="973" t="s">
        <v>6714</v>
      </c>
      <c r="B3706" s="1174" t="s">
        <v>961</v>
      </c>
      <c r="C3706" s="1176"/>
      <c r="D3706" s="973"/>
    </row>
    <row r="3707" spans="1:4" x14ac:dyDescent="0.2">
      <c r="A3707" s="973" t="s">
        <v>6715</v>
      </c>
      <c r="B3707" s="1174" t="s">
        <v>961</v>
      </c>
      <c r="C3707" s="1176"/>
      <c r="D3707" s="973"/>
    </row>
    <row r="3708" spans="1:4" x14ac:dyDescent="0.2">
      <c r="A3708" s="973" t="s">
        <v>6716</v>
      </c>
      <c r="B3708" s="1174" t="s">
        <v>961</v>
      </c>
      <c r="C3708" s="1176"/>
      <c r="D3708" s="973"/>
    </row>
    <row r="3709" spans="1:4" x14ac:dyDescent="0.2">
      <c r="A3709" s="973" t="s">
        <v>6717</v>
      </c>
      <c r="B3709" s="1174" t="s">
        <v>961</v>
      </c>
      <c r="C3709" s="1176"/>
      <c r="D3709" s="973"/>
    </row>
    <row r="3710" spans="1:4" x14ac:dyDescent="0.2">
      <c r="A3710" s="973" t="s">
        <v>2769</v>
      </c>
      <c r="B3710" s="1174" t="s">
        <v>961</v>
      </c>
      <c r="C3710" s="1176"/>
      <c r="D3710" s="973"/>
    </row>
    <row r="3711" spans="1:4" x14ac:dyDescent="0.2">
      <c r="A3711" s="973" t="s">
        <v>6718</v>
      </c>
      <c r="B3711" s="1174" t="s">
        <v>961</v>
      </c>
      <c r="C3711" s="1176"/>
      <c r="D3711" s="973"/>
    </row>
    <row r="3712" spans="1:4" x14ac:dyDescent="0.2">
      <c r="A3712" s="973" t="s">
        <v>6719</v>
      </c>
      <c r="B3712" s="1174" t="s">
        <v>961</v>
      </c>
      <c r="C3712" s="1176"/>
      <c r="D3712" s="973"/>
    </row>
    <row r="3713" spans="1:4" x14ac:dyDescent="0.2">
      <c r="A3713" s="973" t="s">
        <v>6720</v>
      </c>
      <c r="B3713" s="1174" t="s">
        <v>961</v>
      </c>
      <c r="C3713" s="1176"/>
      <c r="D3713" s="973"/>
    </row>
    <row r="3714" spans="1:4" x14ac:dyDescent="0.2">
      <c r="A3714" s="973" t="s">
        <v>6721</v>
      </c>
      <c r="B3714" s="1174" t="s">
        <v>961</v>
      </c>
      <c r="C3714" s="1176"/>
      <c r="D3714" s="973"/>
    </row>
    <row r="3715" spans="1:4" x14ac:dyDescent="0.2">
      <c r="A3715" s="973" t="s">
        <v>2771</v>
      </c>
      <c r="B3715" s="1174" t="s">
        <v>4070</v>
      </c>
      <c r="C3715" s="1176">
        <v>285.55</v>
      </c>
      <c r="D3715" s="973">
        <v>5139.9799999999996</v>
      </c>
    </row>
    <row r="3716" spans="1:4" x14ac:dyDescent="0.2">
      <c r="A3716" s="973" t="s">
        <v>6722</v>
      </c>
      <c r="B3716" s="1174" t="s">
        <v>961</v>
      </c>
      <c r="C3716" s="1176"/>
      <c r="D3716" s="973"/>
    </row>
    <row r="3717" spans="1:4" x14ac:dyDescent="0.2">
      <c r="A3717" s="973" t="s">
        <v>6723</v>
      </c>
      <c r="B3717" s="1174" t="s">
        <v>961</v>
      </c>
      <c r="C3717" s="1176"/>
      <c r="D3717" s="973"/>
    </row>
    <row r="3718" spans="1:4" x14ac:dyDescent="0.2">
      <c r="A3718" s="973" t="s">
        <v>6724</v>
      </c>
      <c r="B3718" s="1174" t="s">
        <v>961</v>
      </c>
      <c r="C3718" s="1176"/>
      <c r="D3718" s="973"/>
    </row>
    <row r="3719" spans="1:4" x14ac:dyDescent="0.2">
      <c r="A3719" s="973" t="s">
        <v>6725</v>
      </c>
      <c r="B3719" s="1174" t="s">
        <v>961</v>
      </c>
      <c r="C3719" s="1176"/>
      <c r="D3719" s="973"/>
    </row>
    <row r="3720" spans="1:4" x14ac:dyDescent="0.2">
      <c r="A3720" s="973" t="s">
        <v>6726</v>
      </c>
      <c r="B3720" s="1174" t="s">
        <v>961</v>
      </c>
      <c r="C3720" s="1176"/>
      <c r="D3720" s="973"/>
    </row>
    <row r="3721" spans="1:4" x14ac:dyDescent="0.2">
      <c r="A3721" s="973" t="s">
        <v>6727</v>
      </c>
      <c r="B3721" s="1174" t="s">
        <v>961</v>
      </c>
      <c r="C3721" s="1176"/>
      <c r="D3721" s="973"/>
    </row>
    <row r="3722" spans="1:4" x14ac:dyDescent="0.2">
      <c r="A3722" s="973" t="s">
        <v>2644</v>
      </c>
      <c r="B3722" s="1174" t="s">
        <v>3564</v>
      </c>
      <c r="C3722" s="1176">
        <v>244.65</v>
      </c>
      <c r="D3722" s="973">
        <v>733.96</v>
      </c>
    </row>
    <row r="3723" spans="1:4" x14ac:dyDescent="0.2">
      <c r="A3723" s="973" t="s">
        <v>6728</v>
      </c>
      <c r="B3723" s="1174" t="s">
        <v>961</v>
      </c>
      <c r="C3723" s="1176"/>
      <c r="D3723" s="973"/>
    </row>
    <row r="3724" spans="1:4" x14ac:dyDescent="0.2">
      <c r="A3724" s="973" t="s">
        <v>6729</v>
      </c>
      <c r="B3724" s="1174" t="s">
        <v>961</v>
      </c>
      <c r="C3724" s="1176"/>
      <c r="D3724" s="973"/>
    </row>
    <row r="3725" spans="1:4" x14ac:dyDescent="0.2">
      <c r="A3725" s="973" t="s">
        <v>6730</v>
      </c>
      <c r="B3725" s="1174" t="s">
        <v>961</v>
      </c>
      <c r="C3725" s="1176"/>
      <c r="D3725" s="973"/>
    </row>
    <row r="3726" spans="1:4" x14ac:dyDescent="0.2">
      <c r="A3726" s="973" t="s">
        <v>6731</v>
      </c>
      <c r="B3726" s="1174" t="s">
        <v>961</v>
      </c>
      <c r="C3726" s="1176"/>
      <c r="D3726" s="973"/>
    </row>
    <row r="3727" spans="1:4" x14ac:dyDescent="0.2">
      <c r="A3727" s="973" t="s">
        <v>6732</v>
      </c>
      <c r="B3727" s="1174" t="s">
        <v>961</v>
      </c>
      <c r="C3727" s="1176"/>
      <c r="D3727" s="973"/>
    </row>
    <row r="3728" spans="1:4" x14ac:dyDescent="0.2">
      <c r="A3728" s="973" t="s">
        <v>6733</v>
      </c>
      <c r="B3728" s="1174" t="s">
        <v>961</v>
      </c>
      <c r="C3728" s="1176"/>
      <c r="D3728" s="973"/>
    </row>
    <row r="3729" spans="1:4" x14ac:dyDescent="0.2">
      <c r="A3729" s="973" t="s">
        <v>6734</v>
      </c>
      <c r="B3729" s="1174" t="s">
        <v>961</v>
      </c>
      <c r="C3729" s="1176"/>
      <c r="D3729" s="973"/>
    </row>
    <row r="3730" spans="1:4" x14ac:dyDescent="0.2">
      <c r="A3730" s="973" t="s">
        <v>6735</v>
      </c>
      <c r="B3730" s="1174" t="s">
        <v>961</v>
      </c>
      <c r="C3730" s="1176"/>
      <c r="D3730" s="973"/>
    </row>
    <row r="3731" spans="1:4" x14ac:dyDescent="0.2">
      <c r="A3731" s="973" t="s">
        <v>2650</v>
      </c>
      <c r="B3731" s="1174" t="s">
        <v>6736</v>
      </c>
      <c r="C3731" s="1176">
        <v>253.19</v>
      </c>
      <c r="D3731" s="973">
        <v>110895.24</v>
      </c>
    </row>
    <row r="3732" spans="1:4" x14ac:dyDescent="0.2">
      <c r="A3732" s="973" t="s">
        <v>6737</v>
      </c>
      <c r="B3732" s="1174" t="s">
        <v>961</v>
      </c>
      <c r="C3732" s="1176"/>
      <c r="D3732" s="973"/>
    </row>
    <row r="3733" spans="1:4" x14ac:dyDescent="0.2">
      <c r="A3733" s="973" t="s">
        <v>2653</v>
      </c>
      <c r="B3733" s="1174" t="s">
        <v>3600</v>
      </c>
      <c r="C3733" s="1176">
        <v>268.82</v>
      </c>
      <c r="D3733" s="973">
        <v>4032.37</v>
      </c>
    </row>
    <row r="3734" spans="1:4" x14ac:dyDescent="0.2">
      <c r="A3734" s="973" t="s">
        <v>6738</v>
      </c>
      <c r="B3734" s="1174" t="s">
        <v>961</v>
      </c>
      <c r="C3734" s="1176"/>
      <c r="D3734" s="973"/>
    </row>
    <row r="3735" spans="1:4" x14ac:dyDescent="0.2">
      <c r="A3735" s="973" t="s">
        <v>6739</v>
      </c>
      <c r="B3735" s="1174" t="s">
        <v>961</v>
      </c>
      <c r="C3735" s="1176"/>
      <c r="D3735" s="973"/>
    </row>
    <row r="3736" spans="1:4" x14ac:dyDescent="0.2">
      <c r="A3736" s="973" t="s">
        <v>2652</v>
      </c>
      <c r="B3736" s="1174" t="s">
        <v>961</v>
      </c>
      <c r="C3736" s="1176"/>
      <c r="D3736" s="973"/>
    </row>
    <row r="3737" spans="1:4" x14ac:dyDescent="0.2">
      <c r="A3737" s="973" t="s">
        <v>2654</v>
      </c>
      <c r="B3737" s="1174" t="s">
        <v>961</v>
      </c>
      <c r="C3737" s="1176"/>
      <c r="D3737" s="973"/>
    </row>
    <row r="3738" spans="1:4" x14ac:dyDescent="0.2">
      <c r="A3738" s="973" t="s">
        <v>6740</v>
      </c>
      <c r="B3738" s="1174" t="s">
        <v>961</v>
      </c>
      <c r="C3738" s="1176"/>
      <c r="D3738" s="973"/>
    </row>
    <row r="3739" spans="1:4" x14ac:dyDescent="0.2">
      <c r="A3739" s="973" t="s">
        <v>2656</v>
      </c>
      <c r="B3739" s="1174" t="s">
        <v>3915</v>
      </c>
      <c r="C3739" s="1176">
        <v>383.45</v>
      </c>
      <c r="D3739" s="973">
        <v>23007.14</v>
      </c>
    </row>
    <row r="3740" spans="1:4" x14ac:dyDescent="0.2">
      <c r="A3740" s="973" t="s">
        <v>6741</v>
      </c>
      <c r="B3740" s="1174" t="s">
        <v>3803</v>
      </c>
      <c r="C3740" s="1176">
        <v>255.47</v>
      </c>
      <c r="D3740" s="973">
        <v>1532.82</v>
      </c>
    </row>
    <row r="3741" spans="1:4" x14ac:dyDescent="0.2">
      <c r="A3741" s="973" t="s">
        <v>2659</v>
      </c>
      <c r="B3741" s="1174" t="s">
        <v>961</v>
      </c>
      <c r="C3741" s="1176"/>
      <c r="D3741" s="973"/>
    </row>
    <row r="3742" spans="1:4" x14ac:dyDescent="0.2">
      <c r="A3742" s="973" t="s">
        <v>6742</v>
      </c>
      <c r="B3742" s="1174" t="s">
        <v>961</v>
      </c>
      <c r="C3742" s="1176"/>
      <c r="D3742" s="973"/>
    </row>
    <row r="3743" spans="1:4" x14ac:dyDescent="0.2">
      <c r="A3743" s="973" t="s">
        <v>2663</v>
      </c>
      <c r="B3743" s="1174" t="s">
        <v>961</v>
      </c>
      <c r="C3743" s="1176"/>
      <c r="D3743" s="973"/>
    </row>
    <row r="3744" spans="1:4" x14ac:dyDescent="0.2">
      <c r="A3744" s="973" t="s">
        <v>6743</v>
      </c>
      <c r="B3744" s="1174" t="s">
        <v>961</v>
      </c>
      <c r="C3744" s="1176"/>
      <c r="D3744" s="973"/>
    </row>
    <row r="3745" spans="1:4" x14ac:dyDescent="0.2">
      <c r="A3745" s="973" t="s">
        <v>6744</v>
      </c>
      <c r="B3745" s="1174" t="s">
        <v>961</v>
      </c>
      <c r="C3745" s="1176"/>
      <c r="D3745" s="973"/>
    </row>
    <row r="3746" spans="1:4" x14ac:dyDescent="0.2">
      <c r="A3746" s="973" t="s">
        <v>6745</v>
      </c>
      <c r="B3746" s="1174" t="s">
        <v>961</v>
      </c>
      <c r="C3746" s="1176"/>
      <c r="D3746" s="973"/>
    </row>
    <row r="3747" spans="1:4" x14ac:dyDescent="0.2">
      <c r="A3747" s="973" t="s">
        <v>6746</v>
      </c>
      <c r="B3747" s="1174" t="s">
        <v>961</v>
      </c>
      <c r="C3747" s="1176"/>
      <c r="D3747" s="973"/>
    </row>
    <row r="3748" spans="1:4" x14ac:dyDescent="0.2">
      <c r="A3748" s="973" t="s">
        <v>2661</v>
      </c>
      <c r="B3748" s="1174" t="s">
        <v>961</v>
      </c>
      <c r="C3748" s="1176"/>
      <c r="D3748" s="973"/>
    </row>
    <row r="3749" spans="1:4" x14ac:dyDescent="0.2">
      <c r="A3749" s="973" t="s">
        <v>2664</v>
      </c>
      <c r="B3749" s="1174" t="s">
        <v>1292</v>
      </c>
      <c r="C3749" s="1176">
        <v>204.14</v>
      </c>
      <c r="D3749" s="973">
        <v>2041.35</v>
      </c>
    </row>
    <row r="3750" spans="1:4" x14ac:dyDescent="0.2">
      <c r="A3750" s="973" t="s">
        <v>6747</v>
      </c>
      <c r="B3750" s="1174" t="s">
        <v>961</v>
      </c>
      <c r="C3750" s="1176"/>
      <c r="D3750" s="973"/>
    </row>
    <row r="3751" spans="1:4" x14ac:dyDescent="0.2">
      <c r="A3751" s="973" t="s">
        <v>2666</v>
      </c>
      <c r="B3751" s="1174" t="s">
        <v>3613</v>
      </c>
      <c r="C3751" s="1176">
        <v>227.95</v>
      </c>
      <c r="D3751" s="973">
        <v>10713.42</v>
      </c>
    </row>
    <row r="3752" spans="1:4" x14ac:dyDescent="0.2">
      <c r="A3752" s="973" t="s">
        <v>2668</v>
      </c>
      <c r="B3752" s="1174" t="s">
        <v>961</v>
      </c>
      <c r="C3752" s="1176"/>
      <c r="D3752" s="973"/>
    </row>
    <row r="3753" spans="1:4" x14ac:dyDescent="0.2">
      <c r="A3753" s="973" t="s">
        <v>6748</v>
      </c>
      <c r="B3753" s="1174" t="s">
        <v>961</v>
      </c>
      <c r="C3753" s="1176"/>
      <c r="D3753" s="973"/>
    </row>
    <row r="3754" spans="1:4" x14ac:dyDescent="0.2">
      <c r="A3754" s="973" t="s">
        <v>3194</v>
      </c>
      <c r="B3754" s="1174" t="s">
        <v>4044</v>
      </c>
      <c r="C3754" s="1176">
        <v>658.16</v>
      </c>
      <c r="D3754" s="973">
        <v>16454</v>
      </c>
    </row>
    <row r="3755" spans="1:4" x14ac:dyDescent="0.2">
      <c r="A3755" s="973" t="s">
        <v>2911</v>
      </c>
      <c r="B3755" s="1174" t="s">
        <v>6749</v>
      </c>
      <c r="C3755" s="1176">
        <v>301.11</v>
      </c>
      <c r="D3755" s="973">
        <v>190000.28</v>
      </c>
    </row>
    <row r="3756" spans="1:4" x14ac:dyDescent="0.2">
      <c r="A3756" s="973" t="s">
        <v>6750</v>
      </c>
      <c r="B3756" s="1174" t="s">
        <v>961</v>
      </c>
      <c r="C3756" s="1176"/>
      <c r="D3756" s="973"/>
    </row>
    <row r="3757" spans="1:4" x14ac:dyDescent="0.2">
      <c r="A3757" s="973" t="s">
        <v>6751</v>
      </c>
      <c r="B3757" s="1174" t="s">
        <v>961</v>
      </c>
      <c r="C3757" s="1176"/>
      <c r="D3757" s="973"/>
    </row>
    <row r="3758" spans="1:4" x14ac:dyDescent="0.2">
      <c r="A3758" s="973" t="s">
        <v>6752</v>
      </c>
      <c r="B3758" s="1174" t="s">
        <v>961</v>
      </c>
      <c r="C3758" s="1176"/>
      <c r="D3758" s="973"/>
    </row>
    <row r="3759" spans="1:4" x14ac:dyDescent="0.2">
      <c r="A3759" s="973" t="s">
        <v>6753</v>
      </c>
      <c r="B3759" s="1174" t="s">
        <v>961</v>
      </c>
      <c r="C3759" s="1176"/>
      <c r="D3759" s="973"/>
    </row>
    <row r="3760" spans="1:4" x14ac:dyDescent="0.2">
      <c r="A3760" s="973" t="s">
        <v>2914</v>
      </c>
      <c r="B3760" s="1174" t="s">
        <v>3683</v>
      </c>
      <c r="C3760" s="1176">
        <v>313.19</v>
      </c>
      <c r="D3760" s="973">
        <v>42593.33</v>
      </c>
    </row>
    <row r="3761" spans="1:4" x14ac:dyDescent="0.2">
      <c r="A3761" s="973" t="s">
        <v>6754</v>
      </c>
      <c r="B3761" s="1174" t="s">
        <v>961</v>
      </c>
      <c r="C3761" s="1176"/>
      <c r="D3761" s="973"/>
    </row>
    <row r="3762" spans="1:4" x14ac:dyDescent="0.2">
      <c r="A3762" s="973" t="s">
        <v>2913</v>
      </c>
      <c r="B3762" s="1174" t="s">
        <v>3573</v>
      </c>
      <c r="C3762" s="1176">
        <v>319.52</v>
      </c>
      <c r="D3762" s="973">
        <v>1278.07</v>
      </c>
    </row>
    <row r="3763" spans="1:4" x14ac:dyDescent="0.2">
      <c r="A3763" s="973" t="s">
        <v>6755</v>
      </c>
      <c r="B3763" s="1174" t="s">
        <v>961</v>
      </c>
      <c r="C3763" s="1176"/>
      <c r="D3763" s="973"/>
    </row>
    <row r="3764" spans="1:4" x14ac:dyDescent="0.2">
      <c r="A3764" s="973" t="s">
        <v>6756</v>
      </c>
      <c r="B3764" s="1174" t="s">
        <v>3592</v>
      </c>
      <c r="C3764" s="1176">
        <v>310.37</v>
      </c>
      <c r="D3764" s="973">
        <v>1551.84</v>
      </c>
    </row>
    <row r="3765" spans="1:4" x14ac:dyDescent="0.2">
      <c r="A3765" s="973" t="s">
        <v>2926</v>
      </c>
      <c r="B3765" s="1174" t="s">
        <v>6276</v>
      </c>
      <c r="C3765" s="1176">
        <v>352.92</v>
      </c>
      <c r="D3765" s="973">
        <v>11293.36</v>
      </c>
    </row>
    <row r="3766" spans="1:4" x14ac:dyDescent="0.2">
      <c r="A3766" s="973" t="s">
        <v>6757</v>
      </c>
      <c r="B3766" s="1174" t="s">
        <v>961</v>
      </c>
      <c r="C3766" s="1176"/>
      <c r="D3766" s="973"/>
    </row>
    <row r="3767" spans="1:4" x14ac:dyDescent="0.2">
      <c r="A3767" s="973" t="s">
        <v>2924</v>
      </c>
      <c r="B3767" s="1174" t="s">
        <v>961</v>
      </c>
      <c r="C3767" s="1176"/>
      <c r="D3767" s="973"/>
    </row>
    <row r="3768" spans="1:4" x14ac:dyDescent="0.2">
      <c r="A3768" s="973" t="s">
        <v>6758</v>
      </c>
      <c r="B3768" s="1174" t="s">
        <v>3563</v>
      </c>
      <c r="C3768" s="1176">
        <v>378.7</v>
      </c>
      <c r="D3768" s="973">
        <v>378.7</v>
      </c>
    </row>
    <row r="3769" spans="1:4" x14ac:dyDescent="0.2">
      <c r="A3769" s="973" t="s">
        <v>6759</v>
      </c>
      <c r="B3769" s="1174" t="s">
        <v>961</v>
      </c>
      <c r="C3769" s="1176"/>
      <c r="D3769" s="973"/>
    </row>
    <row r="3770" spans="1:4" x14ac:dyDescent="0.2">
      <c r="A3770" s="973" t="s">
        <v>2863</v>
      </c>
      <c r="B3770" s="1174" t="s">
        <v>6760</v>
      </c>
      <c r="C3770" s="1176">
        <v>195.58</v>
      </c>
      <c r="D3770" s="973">
        <v>34617.1</v>
      </c>
    </row>
    <row r="3771" spans="1:4" x14ac:dyDescent="0.2">
      <c r="A3771" s="973" t="s">
        <v>2861</v>
      </c>
      <c r="B3771" s="1174" t="s">
        <v>961</v>
      </c>
      <c r="C3771" s="1176"/>
      <c r="D3771" s="973"/>
    </row>
    <row r="3772" spans="1:4" x14ac:dyDescent="0.2">
      <c r="A3772" s="973" t="s">
        <v>6761</v>
      </c>
      <c r="B3772" s="1174" t="s">
        <v>961</v>
      </c>
      <c r="C3772" s="1176"/>
      <c r="D3772" s="973"/>
    </row>
    <row r="3773" spans="1:4" x14ac:dyDescent="0.2">
      <c r="A3773" s="973" t="s">
        <v>6762</v>
      </c>
      <c r="B3773" s="1174" t="s">
        <v>961</v>
      </c>
      <c r="C3773" s="1176"/>
      <c r="D3773" s="973"/>
    </row>
    <row r="3774" spans="1:4" x14ac:dyDescent="0.2">
      <c r="A3774" s="973" t="s">
        <v>6763</v>
      </c>
      <c r="B3774" s="1174" t="s">
        <v>961</v>
      </c>
      <c r="C3774" s="1176"/>
      <c r="D3774" s="973"/>
    </row>
    <row r="3775" spans="1:4" x14ac:dyDescent="0.2">
      <c r="A3775" s="973" t="s">
        <v>6764</v>
      </c>
      <c r="B3775" s="1174" t="s">
        <v>961</v>
      </c>
      <c r="C3775" s="1176"/>
      <c r="D3775" s="973"/>
    </row>
    <row r="3776" spans="1:4" x14ac:dyDescent="0.2">
      <c r="A3776" s="973" t="s">
        <v>6765</v>
      </c>
      <c r="B3776" s="1174" t="s">
        <v>961</v>
      </c>
      <c r="C3776" s="1176"/>
      <c r="D3776" s="973"/>
    </row>
    <row r="3777" spans="1:4" x14ac:dyDescent="0.2">
      <c r="A3777" s="973" t="s">
        <v>6766</v>
      </c>
      <c r="B3777" s="1174" t="s">
        <v>961</v>
      </c>
      <c r="C3777" s="1176"/>
      <c r="D3777" s="973"/>
    </row>
    <row r="3778" spans="1:4" x14ac:dyDescent="0.2">
      <c r="A3778" s="973" t="s">
        <v>2866</v>
      </c>
      <c r="B3778" s="1174" t="s">
        <v>6767</v>
      </c>
      <c r="C3778" s="1176">
        <v>203.56</v>
      </c>
      <c r="D3778" s="973">
        <v>28091.62</v>
      </c>
    </row>
    <row r="3779" spans="1:4" x14ac:dyDescent="0.2">
      <c r="A3779" s="973" t="s">
        <v>6768</v>
      </c>
      <c r="B3779" s="1174" t="s">
        <v>961</v>
      </c>
      <c r="C3779" s="1176"/>
      <c r="D3779" s="973"/>
    </row>
    <row r="3780" spans="1:4" x14ac:dyDescent="0.2">
      <c r="A3780" s="973" t="s">
        <v>2865</v>
      </c>
      <c r="B3780" s="1174" t="s">
        <v>4868</v>
      </c>
      <c r="C3780" s="1176">
        <v>204.04</v>
      </c>
      <c r="D3780" s="973">
        <v>33666.04</v>
      </c>
    </row>
    <row r="3781" spans="1:4" x14ac:dyDescent="0.2">
      <c r="A3781" s="973" t="s">
        <v>6769</v>
      </c>
      <c r="B3781" s="1174" t="s">
        <v>961</v>
      </c>
      <c r="C3781" s="1176"/>
      <c r="D3781" s="973"/>
    </row>
    <row r="3782" spans="1:4" x14ac:dyDescent="0.2">
      <c r="A3782" s="973" t="s">
        <v>6770</v>
      </c>
      <c r="B3782" s="1174" t="s">
        <v>961</v>
      </c>
      <c r="C3782" s="1176"/>
      <c r="D3782" s="973"/>
    </row>
    <row r="3783" spans="1:4" x14ac:dyDescent="0.2">
      <c r="A3783" s="973" t="s">
        <v>6771</v>
      </c>
      <c r="B3783" s="1174" t="s">
        <v>961</v>
      </c>
      <c r="C3783" s="1176"/>
      <c r="D3783" s="973"/>
    </row>
    <row r="3784" spans="1:4" x14ac:dyDescent="0.2">
      <c r="A3784" s="973" t="s">
        <v>2868</v>
      </c>
      <c r="B3784" s="1174" t="s">
        <v>4038</v>
      </c>
      <c r="C3784" s="1176">
        <v>304.36</v>
      </c>
      <c r="D3784" s="973">
        <v>6391.55</v>
      </c>
    </row>
    <row r="3785" spans="1:4" x14ac:dyDescent="0.2">
      <c r="A3785" s="973" t="s">
        <v>6772</v>
      </c>
      <c r="B3785" s="1174" t="s">
        <v>961</v>
      </c>
      <c r="C3785" s="1176"/>
      <c r="D3785" s="973"/>
    </row>
    <row r="3786" spans="1:4" x14ac:dyDescent="0.2">
      <c r="A3786" s="973" t="s">
        <v>6773</v>
      </c>
      <c r="B3786" s="1174" t="s">
        <v>961</v>
      </c>
      <c r="C3786" s="1176"/>
      <c r="D3786" s="973"/>
    </row>
    <row r="3787" spans="1:4" x14ac:dyDescent="0.2">
      <c r="A3787" s="973" t="s">
        <v>6774</v>
      </c>
      <c r="B3787" s="1174" t="s">
        <v>961</v>
      </c>
      <c r="C3787" s="1176"/>
      <c r="D3787" s="973"/>
    </row>
    <row r="3788" spans="1:4" x14ac:dyDescent="0.2">
      <c r="A3788" s="973" t="s">
        <v>6775</v>
      </c>
      <c r="B3788" s="1174" t="s">
        <v>961</v>
      </c>
      <c r="C3788" s="1176"/>
      <c r="D3788" s="973"/>
    </row>
    <row r="3789" spans="1:4" x14ac:dyDescent="0.2">
      <c r="A3789" s="973" t="s">
        <v>6776</v>
      </c>
      <c r="B3789" s="1174" t="s">
        <v>961</v>
      </c>
      <c r="C3789" s="1176"/>
      <c r="D3789" s="973"/>
    </row>
    <row r="3790" spans="1:4" x14ac:dyDescent="0.2">
      <c r="A3790" s="973" t="s">
        <v>2877</v>
      </c>
      <c r="B3790" s="1174" t="s">
        <v>961</v>
      </c>
      <c r="C3790" s="1176"/>
      <c r="D3790" s="973"/>
    </row>
    <row r="3791" spans="1:4" x14ac:dyDescent="0.2">
      <c r="A3791" s="973" t="s">
        <v>6777</v>
      </c>
      <c r="B3791" s="1174" t="s">
        <v>961</v>
      </c>
      <c r="C3791" s="1176"/>
      <c r="D3791" s="973"/>
    </row>
    <row r="3792" spans="1:4" x14ac:dyDescent="0.2">
      <c r="A3792" s="973" t="s">
        <v>6778</v>
      </c>
      <c r="B3792" s="1174" t="s">
        <v>961</v>
      </c>
      <c r="C3792" s="1176"/>
      <c r="D3792" s="973"/>
    </row>
    <row r="3793" spans="1:4" x14ac:dyDescent="0.2">
      <c r="A3793" s="973" t="s">
        <v>2871</v>
      </c>
      <c r="B3793" s="1174" t="s">
        <v>961</v>
      </c>
      <c r="C3793" s="1176"/>
      <c r="D3793" s="973"/>
    </row>
    <row r="3794" spans="1:4" x14ac:dyDescent="0.2">
      <c r="A3794" s="973" t="s">
        <v>6779</v>
      </c>
      <c r="B3794" s="1174" t="s">
        <v>961</v>
      </c>
      <c r="C3794" s="1176"/>
      <c r="D3794" s="973"/>
    </row>
    <row r="3795" spans="1:4" x14ac:dyDescent="0.2">
      <c r="A3795" s="973" t="s">
        <v>2874</v>
      </c>
      <c r="B3795" s="1174" t="s">
        <v>961</v>
      </c>
      <c r="C3795" s="1176"/>
      <c r="D3795" s="973"/>
    </row>
    <row r="3796" spans="1:4" x14ac:dyDescent="0.2">
      <c r="A3796" s="973" t="s">
        <v>6780</v>
      </c>
      <c r="B3796" s="1174" t="s">
        <v>961</v>
      </c>
      <c r="C3796" s="1176"/>
      <c r="D3796" s="973"/>
    </row>
    <row r="3797" spans="1:4" x14ac:dyDescent="0.2">
      <c r="A3797" s="973" t="s">
        <v>2873</v>
      </c>
      <c r="B3797" s="1174" t="s">
        <v>6781</v>
      </c>
      <c r="C3797" s="1176">
        <v>224.34</v>
      </c>
      <c r="D3797" s="973">
        <v>115532.99</v>
      </c>
    </row>
    <row r="3798" spans="1:4" x14ac:dyDescent="0.2">
      <c r="A3798" s="973" t="s">
        <v>2878</v>
      </c>
      <c r="B3798" s="1174" t="s">
        <v>5282</v>
      </c>
      <c r="C3798" s="1176">
        <v>232.87</v>
      </c>
      <c r="D3798" s="973">
        <v>16301.11</v>
      </c>
    </row>
    <row r="3799" spans="1:4" x14ac:dyDescent="0.2">
      <c r="A3799" s="973" t="s">
        <v>2876</v>
      </c>
      <c r="B3799" s="1174" t="s">
        <v>4868</v>
      </c>
      <c r="C3799" s="1176">
        <v>229.49</v>
      </c>
      <c r="D3799" s="973">
        <v>37865.85</v>
      </c>
    </row>
    <row r="3800" spans="1:4" x14ac:dyDescent="0.2">
      <c r="A3800" s="973" t="s">
        <v>6782</v>
      </c>
      <c r="B3800" s="1174" t="s">
        <v>961</v>
      </c>
      <c r="C3800" s="1176"/>
      <c r="D3800" s="973"/>
    </row>
    <row r="3801" spans="1:4" x14ac:dyDescent="0.2">
      <c r="A3801" s="973" t="s">
        <v>2880</v>
      </c>
      <c r="B3801" s="1174" t="s">
        <v>961</v>
      </c>
      <c r="C3801" s="1176"/>
      <c r="D3801" s="973"/>
    </row>
    <row r="3802" spans="1:4" x14ac:dyDescent="0.2">
      <c r="A3802" s="973" t="s">
        <v>6783</v>
      </c>
      <c r="B3802" s="1174" t="s">
        <v>961</v>
      </c>
      <c r="C3802" s="1176"/>
      <c r="D3802" s="973"/>
    </row>
    <row r="3803" spans="1:4" x14ac:dyDescent="0.2">
      <c r="A3803" s="973" t="s">
        <v>6784</v>
      </c>
      <c r="B3803" s="1174" t="s">
        <v>961</v>
      </c>
      <c r="C3803" s="1176"/>
      <c r="D3803" s="973"/>
    </row>
    <row r="3804" spans="1:4" x14ac:dyDescent="0.2">
      <c r="A3804" s="973" t="s">
        <v>6785</v>
      </c>
      <c r="B3804" s="1174" t="s">
        <v>3563</v>
      </c>
      <c r="C3804" s="1176">
        <v>346.92</v>
      </c>
      <c r="D3804" s="973">
        <v>346.92</v>
      </c>
    </row>
    <row r="3805" spans="1:4" x14ac:dyDescent="0.2">
      <c r="A3805" s="973" t="s">
        <v>6786</v>
      </c>
      <c r="B3805" s="1174" t="s">
        <v>961</v>
      </c>
      <c r="C3805" s="1176"/>
      <c r="D3805" s="973"/>
    </row>
    <row r="3806" spans="1:4" x14ac:dyDescent="0.2">
      <c r="A3806" s="973" t="s">
        <v>6787</v>
      </c>
      <c r="B3806" s="1174" t="s">
        <v>961</v>
      </c>
      <c r="C3806" s="1176"/>
      <c r="D3806" s="973"/>
    </row>
    <row r="3807" spans="1:4" x14ac:dyDescent="0.2">
      <c r="A3807" s="973" t="s">
        <v>2882</v>
      </c>
      <c r="B3807" s="1174" t="s">
        <v>3563</v>
      </c>
      <c r="C3807" s="1176">
        <v>332.76</v>
      </c>
      <c r="D3807" s="973">
        <v>332.76</v>
      </c>
    </row>
    <row r="3808" spans="1:4" x14ac:dyDescent="0.2">
      <c r="A3808" s="973" t="s">
        <v>6788</v>
      </c>
      <c r="B3808" s="1174" t="s">
        <v>961</v>
      </c>
      <c r="C3808" s="1176"/>
      <c r="D3808" s="973"/>
    </row>
    <row r="3809" spans="1:4" x14ac:dyDescent="0.2">
      <c r="A3809" s="973" t="s">
        <v>2884</v>
      </c>
      <c r="B3809" s="1174" t="s">
        <v>3573</v>
      </c>
      <c r="C3809" s="1176">
        <v>317.36</v>
      </c>
      <c r="D3809" s="973">
        <v>1269.45</v>
      </c>
    </row>
    <row r="3810" spans="1:4" x14ac:dyDescent="0.2">
      <c r="A3810" s="973" t="s">
        <v>6789</v>
      </c>
      <c r="B3810" s="1174" t="s">
        <v>961</v>
      </c>
      <c r="C3810" s="1176"/>
      <c r="D3810" s="973"/>
    </row>
    <row r="3811" spans="1:4" x14ac:dyDescent="0.2">
      <c r="A3811" s="973" t="s">
        <v>2888</v>
      </c>
      <c r="B3811" s="1174" t="s">
        <v>6276</v>
      </c>
      <c r="C3811" s="1176">
        <v>300.57</v>
      </c>
      <c r="D3811" s="973">
        <v>9618.15</v>
      </c>
    </row>
    <row r="3812" spans="1:4" x14ac:dyDescent="0.2">
      <c r="A3812" s="973" t="s">
        <v>6790</v>
      </c>
      <c r="B3812" s="1174" t="s">
        <v>961</v>
      </c>
      <c r="C3812" s="1176"/>
      <c r="D3812" s="973"/>
    </row>
    <row r="3813" spans="1:4" x14ac:dyDescent="0.2">
      <c r="A3813" s="973" t="s">
        <v>6791</v>
      </c>
      <c r="B3813" s="1174" t="s">
        <v>961</v>
      </c>
      <c r="C3813" s="1176"/>
      <c r="D3813" s="973"/>
    </row>
    <row r="3814" spans="1:4" x14ac:dyDescent="0.2">
      <c r="A3814" s="973" t="s">
        <v>2886</v>
      </c>
      <c r="B3814" s="1174" t="s">
        <v>3563</v>
      </c>
      <c r="C3814" s="1176">
        <v>352.14</v>
      </c>
      <c r="D3814" s="973">
        <v>352.14</v>
      </c>
    </row>
    <row r="3815" spans="1:4" x14ac:dyDescent="0.2">
      <c r="A3815" s="973" t="s">
        <v>6792</v>
      </c>
      <c r="B3815" s="1174" t="s">
        <v>961</v>
      </c>
      <c r="C3815" s="1176"/>
      <c r="D3815" s="973"/>
    </row>
    <row r="3816" spans="1:4" x14ac:dyDescent="0.2">
      <c r="A3816" s="973" t="s">
        <v>6793</v>
      </c>
      <c r="B3816" s="1174" t="s">
        <v>5888</v>
      </c>
      <c r="C3816" s="1176">
        <v>192</v>
      </c>
      <c r="D3816" s="973">
        <v>63745.17</v>
      </c>
    </row>
    <row r="3817" spans="1:4" x14ac:dyDescent="0.2">
      <c r="A3817" s="973" t="s">
        <v>2890</v>
      </c>
      <c r="B3817" s="1174" t="s">
        <v>3803</v>
      </c>
      <c r="C3817" s="1176">
        <v>190.5</v>
      </c>
      <c r="D3817" s="973">
        <v>1142.98</v>
      </c>
    </row>
    <row r="3818" spans="1:4" x14ac:dyDescent="0.2">
      <c r="A3818" s="973" t="s">
        <v>6794</v>
      </c>
      <c r="B3818" s="1174" t="s">
        <v>961</v>
      </c>
      <c r="C3818" s="1176"/>
      <c r="D3818" s="973"/>
    </row>
    <row r="3819" spans="1:4" x14ac:dyDescent="0.2">
      <c r="A3819" s="973" t="s">
        <v>6795</v>
      </c>
      <c r="B3819" s="1174" t="s">
        <v>961</v>
      </c>
      <c r="C3819" s="1176"/>
      <c r="D3819" s="973"/>
    </row>
    <row r="3820" spans="1:4" x14ac:dyDescent="0.2">
      <c r="A3820" s="973" t="s">
        <v>6796</v>
      </c>
      <c r="B3820" s="1174" t="s">
        <v>961</v>
      </c>
      <c r="C3820" s="1176"/>
      <c r="D3820" s="973"/>
    </row>
    <row r="3821" spans="1:4" x14ac:dyDescent="0.2">
      <c r="A3821" s="973" t="s">
        <v>6797</v>
      </c>
      <c r="B3821" s="1174" t="s">
        <v>961</v>
      </c>
      <c r="C3821" s="1176"/>
      <c r="D3821" s="973"/>
    </row>
    <row r="3822" spans="1:4" x14ac:dyDescent="0.2">
      <c r="A3822" s="973" t="s">
        <v>6798</v>
      </c>
      <c r="B3822" s="1174" t="s">
        <v>961</v>
      </c>
      <c r="C3822" s="1176"/>
      <c r="D3822" s="973"/>
    </row>
    <row r="3823" spans="1:4" x14ac:dyDescent="0.2">
      <c r="A3823" s="973" t="s">
        <v>6799</v>
      </c>
      <c r="B3823" s="1174" t="s">
        <v>961</v>
      </c>
      <c r="C3823" s="1176"/>
      <c r="D3823" s="973"/>
    </row>
    <row r="3824" spans="1:4" x14ac:dyDescent="0.2">
      <c r="A3824" s="973" t="s">
        <v>2894</v>
      </c>
      <c r="B3824" s="1174" t="s">
        <v>3574</v>
      </c>
      <c r="C3824" s="1176">
        <v>201.19</v>
      </c>
      <c r="D3824" s="973">
        <v>2615.42</v>
      </c>
    </row>
    <row r="3825" spans="1:4" x14ac:dyDescent="0.2">
      <c r="A3825" s="973" t="s">
        <v>6800</v>
      </c>
      <c r="B3825" s="1174" t="s">
        <v>961</v>
      </c>
      <c r="C3825" s="1176"/>
      <c r="D3825" s="973"/>
    </row>
    <row r="3826" spans="1:4" x14ac:dyDescent="0.2">
      <c r="A3826" s="973" t="s">
        <v>6801</v>
      </c>
      <c r="B3826" s="1174" t="s">
        <v>961</v>
      </c>
      <c r="C3826" s="1176"/>
      <c r="D3826" s="973"/>
    </row>
    <row r="3827" spans="1:4" x14ac:dyDescent="0.2">
      <c r="A3827" s="973" t="s">
        <v>2893</v>
      </c>
      <c r="B3827" s="1174" t="s">
        <v>3595</v>
      </c>
      <c r="C3827" s="1176">
        <v>200.83</v>
      </c>
      <c r="D3827" s="973">
        <v>7028.9</v>
      </c>
    </row>
    <row r="3828" spans="1:4" x14ac:dyDescent="0.2">
      <c r="A3828" s="973" t="s">
        <v>6802</v>
      </c>
      <c r="B3828" s="1174" t="s">
        <v>961</v>
      </c>
      <c r="C3828" s="1176"/>
      <c r="D3828" s="973"/>
    </row>
    <row r="3829" spans="1:4" x14ac:dyDescent="0.2">
      <c r="A3829" s="973" t="s">
        <v>6803</v>
      </c>
      <c r="B3829" s="1174" t="s">
        <v>961</v>
      </c>
      <c r="C3829" s="1176"/>
      <c r="D3829" s="973"/>
    </row>
    <row r="3830" spans="1:4" x14ac:dyDescent="0.2">
      <c r="A3830" s="973" t="s">
        <v>6804</v>
      </c>
      <c r="B3830" s="1174" t="s">
        <v>961</v>
      </c>
      <c r="C3830" s="1176"/>
      <c r="D3830" s="973"/>
    </row>
    <row r="3831" spans="1:4" x14ac:dyDescent="0.2">
      <c r="A3831" s="973" t="s">
        <v>6805</v>
      </c>
      <c r="B3831" s="1174" t="s">
        <v>961</v>
      </c>
      <c r="C3831" s="1176"/>
      <c r="D3831" s="973"/>
    </row>
    <row r="3832" spans="1:4" x14ac:dyDescent="0.2">
      <c r="A3832" s="973" t="s">
        <v>6806</v>
      </c>
      <c r="B3832" s="1174" t="s">
        <v>961</v>
      </c>
      <c r="C3832" s="1176"/>
      <c r="D3832" s="973"/>
    </row>
    <row r="3833" spans="1:4" x14ac:dyDescent="0.2">
      <c r="A3833" s="973" t="s">
        <v>2896</v>
      </c>
      <c r="B3833" s="1174" t="s">
        <v>3593</v>
      </c>
      <c r="C3833" s="1176">
        <v>308.62</v>
      </c>
      <c r="D3833" s="973">
        <v>7406.93</v>
      </c>
    </row>
    <row r="3834" spans="1:4" x14ac:dyDescent="0.2">
      <c r="A3834" s="973" t="s">
        <v>6807</v>
      </c>
      <c r="B3834" s="1174" t="s">
        <v>961</v>
      </c>
      <c r="C3834" s="1176"/>
      <c r="D3834" s="973"/>
    </row>
    <row r="3835" spans="1:4" x14ac:dyDescent="0.2">
      <c r="A3835" s="973" t="s">
        <v>6808</v>
      </c>
      <c r="B3835" s="1174" t="s">
        <v>961</v>
      </c>
      <c r="C3835" s="1176"/>
      <c r="D3835" s="973"/>
    </row>
    <row r="3836" spans="1:4" x14ac:dyDescent="0.2">
      <c r="A3836" s="973" t="s">
        <v>6809</v>
      </c>
      <c r="B3836" s="1174" t="s">
        <v>961</v>
      </c>
      <c r="C3836" s="1176"/>
      <c r="D3836" s="973"/>
    </row>
    <row r="3837" spans="1:4" x14ac:dyDescent="0.2">
      <c r="A3837" s="973" t="s">
        <v>2898</v>
      </c>
      <c r="B3837" s="1174" t="s">
        <v>961</v>
      </c>
      <c r="C3837" s="1176"/>
      <c r="D3837" s="973"/>
    </row>
    <row r="3838" spans="1:4" x14ac:dyDescent="0.2">
      <c r="A3838" s="973" t="s">
        <v>2900</v>
      </c>
      <c r="B3838" s="1174" t="s">
        <v>961</v>
      </c>
      <c r="C3838" s="1176"/>
      <c r="D3838" s="973"/>
    </row>
    <row r="3839" spans="1:4" x14ac:dyDescent="0.2">
      <c r="A3839" s="973" t="s">
        <v>6810</v>
      </c>
      <c r="B3839" s="1174" t="s">
        <v>961</v>
      </c>
      <c r="C3839" s="1176"/>
      <c r="D3839" s="973"/>
    </row>
    <row r="3840" spans="1:4" x14ac:dyDescent="0.2">
      <c r="A3840" s="973" t="s">
        <v>6811</v>
      </c>
      <c r="B3840" s="1174" t="s">
        <v>961</v>
      </c>
      <c r="C3840" s="1176"/>
      <c r="D3840" s="973"/>
    </row>
    <row r="3841" spans="1:4" x14ac:dyDescent="0.2">
      <c r="A3841" s="973" t="s">
        <v>6812</v>
      </c>
      <c r="B3841" s="1174" t="s">
        <v>961</v>
      </c>
      <c r="C3841" s="1176"/>
      <c r="D3841" s="973"/>
    </row>
    <row r="3842" spans="1:4" x14ac:dyDescent="0.2">
      <c r="A3842" s="973" t="s">
        <v>6813</v>
      </c>
      <c r="B3842" s="1174" t="s">
        <v>961</v>
      </c>
      <c r="C3842" s="1176"/>
      <c r="D3842" s="973"/>
    </row>
    <row r="3843" spans="1:4" x14ac:dyDescent="0.2">
      <c r="A3843" s="973" t="s">
        <v>6814</v>
      </c>
      <c r="B3843" s="1174" t="s">
        <v>961</v>
      </c>
      <c r="C3843" s="1176"/>
      <c r="D3843" s="973"/>
    </row>
    <row r="3844" spans="1:4" x14ac:dyDescent="0.2">
      <c r="A3844" s="973" t="s">
        <v>2902</v>
      </c>
      <c r="B3844" s="1174" t="s">
        <v>961</v>
      </c>
      <c r="C3844" s="1176"/>
      <c r="D3844" s="973"/>
    </row>
    <row r="3845" spans="1:4" x14ac:dyDescent="0.2">
      <c r="A3845" s="973" t="s">
        <v>6815</v>
      </c>
      <c r="B3845" s="1174" t="s">
        <v>961</v>
      </c>
      <c r="C3845" s="1176"/>
      <c r="D3845" s="973"/>
    </row>
    <row r="3846" spans="1:4" x14ac:dyDescent="0.2">
      <c r="A3846" s="973" t="s">
        <v>6816</v>
      </c>
      <c r="B3846" s="1174" t="s">
        <v>961</v>
      </c>
      <c r="C3846" s="1176"/>
      <c r="D3846" s="973"/>
    </row>
    <row r="3847" spans="1:4" x14ac:dyDescent="0.2">
      <c r="A3847" s="973" t="s">
        <v>6817</v>
      </c>
      <c r="B3847" s="1174" t="s">
        <v>961</v>
      </c>
      <c r="C3847" s="1176"/>
      <c r="D3847" s="973"/>
    </row>
    <row r="3848" spans="1:4" x14ac:dyDescent="0.2">
      <c r="A3848" s="973" t="s">
        <v>6818</v>
      </c>
      <c r="B3848" s="1174" t="s">
        <v>961</v>
      </c>
      <c r="C3848" s="1176"/>
      <c r="D3848" s="973"/>
    </row>
    <row r="3849" spans="1:4" x14ac:dyDescent="0.2">
      <c r="A3849" s="973" t="s">
        <v>6819</v>
      </c>
      <c r="B3849" s="1174" t="s">
        <v>961</v>
      </c>
      <c r="C3849" s="1176"/>
      <c r="D3849" s="973"/>
    </row>
    <row r="3850" spans="1:4" x14ac:dyDescent="0.2">
      <c r="A3850" s="973" t="s">
        <v>2906</v>
      </c>
      <c r="B3850" s="1175" t="s">
        <v>4791</v>
      </c>
      <c r="C3850" s="1176">
        <v>200.79</v>
      </c>
      <c r="D3850" s="973">
        <v>-401.58</v>
      </c>
    </row>
    <row r="3851" spans="1:4" x14ac:dyDescent="0.2">
      <c r="A3851" s="973" t="s">
        <v>6820</v>
      </c>
      <c r="B3851" s="1174" t="s">
        <v>961</v>
      </c>
      <c r="C3851" s="1176"/>
      <c r="D3851" s="973"/>
    </row>
    <row r="3852" spans="1:4" x14ac:dyDescent="0.2">
      <c r="A3852" s="973" t="s">
        <v>2905</v>
      </c>
      <c r="B3852" s="1174" t="s">
        <v>6821</v>
      </c>
      <c r="C3852" s="1176">
        <v>200.86</v>
      </c>
      <c r="D3852" s="973">
        <v>15867.57</v>
      </c>
    </row>
    <row r="3853" spans="1:4" x14ac:dyDescent="0.2">
      <c r="A3853" s="973" t="s">
        <v>6822</v>
      </c>
      <c r="B3853" s="1174" t="s">
        <v>961</v>
      </c>
      <c r="C3853" s="1176"/>
      <c r="D3853" s="973"/>
    </row>
    <row r="3854" spans="1:4" x14ac:dyDescent="0.2">
      <c r="A3854" s="973" t="s">
        <v>6823</v>
      </c>
      <c r="B3854" s="1174" t="s">
        <v>961</v>
      </c>
      <c r="C3854" s="1176"/>
      <c r="D3854" s="973"/>
    </row>
    <row r="3855" spans="1:4" x14ac:dyDescent="0.2">
      <c r="A3855" s="973" t="s">
        <v>6824</v>
      </c>
      <c r="B3855" s="1174" t="s">
        <v>961</v>
      </c>
      <c r="C3855" s="1176"/>
      <c r="D3855" s="973"/>
    </row>
    <row r="3856" spans="1:4" x14ac:dyDescent="0.2">
      <c r="A3856" s="973" t="s">
        <v>6825</v>
      </c>
      <c r="B3856" s="1174" t="s">
        <v>961</v>
      </c>
      <c r="C3856" s="1176"/>
      <c r="D3856" s="973"/>
    </row>
    <row r="3857" spans="1:4" x14ac:dyDescent="0.2">
      <c r="A3857" s="973" t="s">
        <v>2919</v>
      </c>
      <c r="B3857" s="1174" t="s">
        <v>3567</v>
      </c>
      <c r="C3857" s="1176">
        <v>464.31</v>
      </c>
      <c r="D3857" s="973">
        <v>928.62</v>
      </c>
    </row>
    <row r="3858" spans="1:4" x14ac:dyDescent="0.2">
      <c r="A3858" s="973" t="s">
        <v>6826</v>
      </c>
      <c r="B3858" s="1174" t="s">
        <v>961</v>
      </c>
      <c r="C3858" s="1176"/>
      <c r="D3858" s="973"/>
    </row>
    <row r="3859" spans="1:4" x14ac:dyDescent="0.2">
      <c r="A3859" s="973" t="s">
        <v>6827</v>
      </c>
      <c r="B3859" s="1174" t="s">
        <v>961</v>
      </c>
      <c r="C3859" s="1176"/>
      <c r="D3859" s="973"/>
    </row>
    <row r="3860" spans="1:4" x14ac:dyDescent="0.2">
      <c r="A3860" s="973" t="s">
        <v>6828</v>
      </c>
      <c r="B3860" s="1174" t="s">
        <v>3563</v>
      </c>
      <c r="C3860" s="1176">
        <v>412.26</v>
      </c>
      <c r="D3860" s="973">
        <v>412.26</v>
      </c>
    </row>
    <row r="3861" spans="1:4" x14ac:dyDescent="0.2">
      <c r="A3861" s="973" t="s">
        <v>6829</v>
      </c>
      <c r="B3861" s="1174" t="s">
        <v>961</v>
      </c>
      <c r="C3861" s="1176"/>
      <c r="D3861" s="973"/>
    </row>
    <row r="3862" spans="1:4" x14ac:dyDescent="0.2">
      <c r="A3862" s="973" t="s">
        <v>2916</v>
      </c>
      <c r="B3862" s="1174" t="s">
        <v>4587</v>
      </c>
      <c r="C3862" s="1176">
        <v>416.33</v>
      </c>
      <c r="D3862" s="973">
        <v>166533.29999999999</v>
      </c>
    </row>
    <row r="3863" spans="1:4" x14ac:dyDescent="0.2">
      <c r="A3863" s="973" t="s">
        <v>2917</v>
      </c>
      <c r="B3863" s="1174" t="s">
        <v>5219</v>
      </c>
      <c r="C3863" s="1176">
        <v>422.57</v>
      </c>
      <c r="D3863" s="973">
        <v>8028.75</v>
      </c>
    </row>
    <row r="3864" spans="1:4" x14ac:dyDescent="0.2">
      <c r="A3864" s="973" t="s">
        <v>6830</v>
      </c>
      <c r="B3864" s="1174" t="s">
        <v>961</v>
      </c>
      <c r="C3864" s="1176"/>
      <c r="D3864" s="973"/>
    </row>
    <row r="3865" spans="1:4" x14ac:dyDescent="0.2">
      <c r="A3865" s="973" t="s">
        <v>6831</v>
      </c>
      <c r="B3865" s="1174" t="s">
        <v>961</v>
      </c>
      <c r="C3865" s="1176"/>
      <c r="D3865" s="973"/>
    </row>
    <row r="3866" spans="1:4" x14ac:dyDescent="0.2">
      <c r="A3866" s="973" t="s">
        <v>6832</v>
      </c>
      <c r="B3866" s="1174" t="s">
        <v>961</v>
      </c>
      <c r="C3866" s="1176"/>
      <c r="D3866" s="973"/>
    </row>
    <row r="3867" spans="1:4" x14ac:dyDescent="0.2">
      <c r="A3867" s="973" t="s">
        <v>6833</v>
      </c>
      <c r="B3867" s="1174" t="s">
        <v>961</v>
      </c>
      <c r="C3867" s="1176"/>
      <c r="D3867" s="973"/>
    </row>
    <row r="3868" spans="1:4" x14ac:dyDescent="0.2">
      <c r="A3868" s="973" t="s">
        <v>6834</v>
      </c>
      <c r="B3868" s="1174" t="s">
        <v>961</v>
      </c>
      <c r="C3868" s="1176"/>
      <c r="D3868" s="973"/>
    </row>
    <row r="3869" spans="1:4" x14ac:dyDescent="0.2">
      <c r="A3869" s="973" t="s">
        <v>2921</v>
      </c>
      <c r="B3869" s="1174" t="s">
        <v>4997</v>
      </c>
      <c r="C3869" s="1176">
        <v>408.07</v>
      </c>
      <c r="D3869" s="973">
        <v>24076.38</v>
      </c>
    </row>
    <row r="3870" spans="1:4" x14ac:dyDescent="0.2">
      <c r="A3870" s="973" t="s">
        <v>2922</v>
      </c>
      <c r="B3870" s="1174" t="s">
        <v>961</v>
      </c>
      <c r="C3870" s="1176"/>
      <c r="D3870" s="973"/>
    </row>
    <row r="3871" spans="1:4" x14ac:dyDescent="0.2">
      <c r="A3871" s="973" t="s">
        <v>6835</v>
      </c>
      <c r="B3871" s="1174" t="s">
        <v>961</v>
      </c>
      <c r="C3871" s="1176"/>
      <c r="D3871" s="973"/>
    </row>
    <row r="3872" spans="1:4" x14ac:dyDescent="0.2">
      <c r="A3872" s="973" t="s">
        <v>2930</v>
      </c>
      <c r="B3872" s="1174" t="s">
        <v>961</v>
      </c>
      <c r="C3872" s="1176"/>
      <c r="D3872" s="973"/>
    </row>
    <row r="3873" spans="1:4" x14ac:dyDescent="0.2">
      <c r="A3873" s="973" t="s">
        <v>2928</v>
      </c>
      <c r="B3873" s="1174" t="s">
        <v>961</v>
      </c>
      <c r="C3873" s="1176"/>
      <c r="D3873" s="973"/>
    </row>
    <row r="3874" spans="1:4" x14ac:dyDescent="0.2">
      <c r="A3874" s="973" t="s">
        <v>6836</v>
      </c>
      <c r="B3874" s="1174" t="s">
        <v>961</v>
      </c>
      <c r="C3874" s="1176"/>
      <c r="D3874" s="973"/>
    </row>
    <row r="3875" spans="1:4" x14ac:dyDescent="0.2">
      <c r="A3875" s="973" t="s">
        <v>6837</v>
      </c>
      <c r="B3875" s="1174" t="s">
        <v>961</v>
      </c>
      <c r="C3875" s="1176"/>
      <c r="D3875" s="973"/>
    </row>
    <row r="3876" spans="1:4" x14ac:dyDescent="0.2">
      <c r="A3876" s="973" t="s">
        <v>3096</v>
      </c>
      <c r="B3876" s="1174" t="s">
        <v>961</v>
      </c>
      <c r="C3876" s="1176"/>
      <c r="D3876" s="973"/>
    </row>
    <row r="3877" spans="1:4" x14ac:dyDescent="0.2">
      <c r="A3877" s="973" t="s">
        <v>6838</v>
      </c>
      <c r="B3877" s="1174" t="s">
        <v>961</v>
      </c>
      <c r="C3877" s="1176"/>
      <c r="D3877" s="973"/>
    </row>
    <row r="3878" spans="1:4" x14ac:dyDescent="0.2">
      <c r="A3878" s="973" t="s">
        <v>3175</v>
      </c>
      <c r="B3878" s="1174" t="s">
        <v>3573</v>
      </c>
      <c r="C3878" s="1176">
        <v>241.66</v>
      </c>
      <c r="D3878" s="973">
        <v>966.63</v>
      </c>
    </row>
    <row r="3879" spans="1:4" x14ac:dyDescent="0.2">
      <c r="A3879" s="973" t="s">
        <v>3180</v>
      </c>
      <c r="B3879" s="1174" t="s">
        <v>961</v>
      </c>
      <c r="C3879" s="1176"/>
      <c r="D3879" s="973"/>
    </row>
    <row r="3880" spans="1:4" x14ac:dyDescent="0.2">
      <c r="A3880" s="973" t="s">
        <v>3185</v>
      </c>
      <c r="B3880" s="1174" t="s">
        <v>961</v>
      </c>
      <c r="C3880" s="1176"/>
      <c r="D3880" s="973"/>
    </row>
    <row r="3881" spans="1:4" x14ac:dyDescent="0.2">
      <c r="A3881" s="973" t="s">
        <v>3187</v>
      </c>
      <c r="B3881" s="1174" t="s">
        <v>3848</v>
      </c>
      <c r="C3881" s="1176">
        <v>190.52</v>
      </c>
      <c r="D3881" s="973">
        <v>15241.6</v>
      </c>
    </row>
    <row r="3882" spans="1:4" x14ac:dyDescent="0.2">
      <c r="A3882" s="973" t="s">
        <v>6839</v>
      </c>
      <c r="B3882" s="1174" t="s">
        <v>961</v>
      </c>
      <c r="C3882" s="1176"/>
      <c r="D3882" s="973"/>
    </row>
    <row r="3883" spans="1:4" x14ac:dyDescent="0.2">
      <c r="A3883" s="973" t="s">
        <v>6840</v>
      </c>
      <c r="B3883" s="1174" t="s">
        <v>961</v>
      </c>
      <c r="C3883" s="1176"/>
      <c r="D3883" s="973"/>
    </row>
    <row r="3884" spans="1:4" x14ac:dyDescent="0.2">
      <c r="A3884" s="973" t="s">
        <v>6841</v>
      </c>
      <c r="B3884" s="1174" t="s">
        <v>961</v>
      </c>
      <c r="C3884" s="1176"/>
      <c r="D3884" s="973"/>
    </row>
    <row r="3885" spans="1:4" x14ac:dyDescent="0.2">
      <c r="A3885" s="973" t="s">
        <v>6842</v>
      </c>
      <c r="B3885" s="1174" t="s">
        <v>961</v>
      </c>
      <c r="C3885" s="1176"/>
      <c r="D3885" s="973"/>
    </row>
    <row r="3886" spans="1:4" x14ac:dyDescent="0.2">
      <c r="A3886" s="973" t="s">
        <v>6843</v>
      </c>
      <c r="B3886" s="1174" t="s">
        <v>961</v>
      </c>
      <c r="C3886" s="1176"/>
      <c r="D3886" s="973"/>
    </row>
    <row r="3887" spans="1:4" x14ac:dyDescent="0.2">
      <c r="A3887" s="973" t="s">
        <v>3147</v>
      </c>
      <c r="B3887" s="1174" t="s">
        <v>3803</v>
      </c>
      <c r="C3887" s="1176">
        <v>271.38</v>
      </c>
      <c r="D3887" s="973">
        <v>1628.28</v>
      </c>
    </row>
    <row r="3888" spans="1:4" x14ac:dyDescent="0.2">
      <c r="A3888" s="973" t="s">
        <v>6844</v>
      </c>
      <c r="B3888" s="1174" t="s">
        <v>961</v>
      </c>
      <c r="C3888" s="1176"/>
      <c r="D3888" s="973"/>
    </row>
    <row r="3889" spans="1:4" x14ac:dyDescent="0.2">
      <c r="A3889" s="973" t="s">
        <v>3145</v>
      </c>
      <c r="B3889" s="1174" t="s">
        <v>3685</v>
      </c>
      <c r="C3889" s="1176">
        <v>242.54</v>
      </c>
      <c r="D3889" s="973">
        <v>43899.44</v>
      </c>
    </row>
    <row r="3890" spans="1:4" x14ac:dyDescent="0.2">
      <c r="A3890" s="973" t="s">
        <v>6845</v>
      </c>
      <c r="B3890" s="1174" t="s">
        <v>3640</v>
      </c>
      <c r="C3890" s="1176">
        <v>243.86</v>
      </c>
      <c r="D3890" s="973">
        <v>13899.96</v>
      </c>
    </row>
    <row r="3891" spans="1:4" x14ac:dyDescent="0.2">
      <c r="A3891" s="973" t="s">
        <v>6846</v>
      </c>
      <c r="B3891" s="1174" t="s">
        <v>961</v>
      </c>
      <c r="C3891" s="1176"/>
      <c r="D3891" s="973"/>
    </row>
    <row r="3892" spans="1:4" x14ac:dyDescent="0.2">
      <c r="A3892" s="973" t="s">
        <v>6847</v>
      </c>
      <c r="B3892" s="1174" t="s">
        <v>961</v>
      </c>
      <c r="C3892" s="1176"/>
      <c r="D3892" s="973"/>
    </row>
    <row r="3893" spans="1:4" x14ac:dyDescent="0.2">
      <c r="A3893" s="973" t="s">
        <v>6848</v>
      </c>
      <c r="B3893" s="1174" t="s">
        <v>961</v>
      </c>
      <c r="C3893" s="1176"/>
      <c r="D3893" s="973"/>
    </row>
    <row r="3894" spans="1:4" x14ac:dyDescent="0.2">
      <c r="A3894" s="973" t="s">
        <v>6849</v>
      </c>
      <c r="B3894" s="1174" t="s">
        <v>961</v>
      </c>
      <c r="C3894" s="1176"/>
      <c r="D3894" s="973"/>
    </row>
    <row r="3895" spans="1:4" x14ac:dyDescent="0.2">
      <c r="A3895" s="973" t="s">
        <v>6850</v>
      </c>
      <c r="B3895" s="1174" t="s">
        <v>961</v>
      </c>
      <c r="C3895" s="1176"/>
      <c r="D3895" s="973"/>
    </row>
    <row r="3896" spans="1:4" x14ac:dyDescent="0.2">
      <c r="A3896" s="973" t="s">
        <v>3152</v>
      </c>
      <c r="B3896" s="1174" t="s">
        <v>961</v>
      </c>
      <c r="C3896" s="1176"/>
      <c r="D3896" s="973"/>
    </row>
    <row r="3897" spans="1:4" x14ac:dyDescent="0.2">
      <c r="A3897" s="973" t="s">
        <v>6851</v>
      </c>
      <c r="B3897" s="1174" t="s">
        <v>961</v>
      </c>
      <c r="C3897" s="1176"/>
      <c r="D3897" s="973"/>
    </row>
    <row r="3898" spans="1:4" x14ac:dyDescent="0.2">
      <c r="A3898" s="973" t="s">
        <v>3150</v>
      </c>
      <c r="B3898" s="1174" t="s">
        <v>3613</v>
      </c>
      <c r="C3898" s="1176">
        <v>256.45</v>
      </c>
      <c r="D3898" s="973">
        <v>12053.18</v>
      </c>
    </row>
    <row r="3899" spans="1:4" x14ac:dyDescent="0.2">
      <c r="A3899" s="973" t="s">
        <v>6852</v>
      </c>
      <c r="B3899" s="1174" t="s">
        <v>3918</v>
      </c>
      <c r="C3899" s="1176">
        <v>242.48</v>
      </c>
      <c r="D3899" s="973">
        <v>88505.2</v>
      </c>
    </row>
    <row r="3900" spans="1:4" x14ac:dyDescent="0.2">
      <c r="A3900" s="973" t="s">
        <v>3155</v>
      </c>
      <c r="B3900" s="1174" t="s">
        <v>4039</v>
      </c>
      <c r="C3900" s="1176">
        <v>287.92</v>
      </c>
      <c r="D3900" s="973">
        <v>15259.66</v>
      </c>
    </row>
    <row r="3901" spans="1:4" x14ac:dyDescent="0.2">
      <c r="A3901" s="973" t="s">
        <v>6853</v>
      </c>
      <c r="B3901" s="1174" t="s">
        <v>3919</v>
      </c>
      <c r="C3901" s="1176">
        <v>424.34</v>
      </c>
      <c r="D3901" s="973">
        <v>84868</v>
      </c>
    </row>
    <row r="3902" spans="1:4" x14ac:dyDescent="0.2">
      <c r="A3902" s="973" t="s">
        <v>3158</v>
      </c>
      <c r="B3902" s="1174" t="s">
        <v>961</v>
      </c>
      <c r="C3902" s="1176"/>
      <c r="D3902" s="973"/>
    </row>
    <row r="3903" spans="1:4" x14ac:dyDescent="0.2">
      <c r="A3903" s="973" t="s">
        <v>3071</v>
      </c>
      <c r="B3903" s="1174" t="s">
        <v>961</v>
      </c>
      <c r="C3903" s="1176"/>
      <c r="D3903" s="973"/>
    </row>
    <row r="3904" spans="1:4" x14ac:dyDescent="0.2">
      <c r="A3904" s="973" t="s">
        <v>6854</v>
      </c>
      <c r="B3904" s="1174" t="s">
        <v>961</v>
      </c>
      <c r="C3904" s="1176"/>
      <c r="D3904" s="973"/>
    </row>
    <row r="3905" spans="1:4" x14ac:dyDescent="0.2">
      <c r="A3905" s="973" t="s">
        <v>6855</v>
      </c>
      <c r="B3905" s="1174" t="s">
        <v>961</v>
      </c>
      <c r="C3905" s="1176"/>
      <c r="D3905" s="973"/>
    </row>
    <row r="3906" spans="1:4" x14ac:dyDescent="0.2">
      <c r="A3906" s="973" t="s">
        <v>3069</v>
      </c>
      <c r="B3906" s="1174" t="s">
        <v>3869</v>
      </c>
      <c r="C3906" s="1176">
        <v>421.7</v>
      </c>
      <c r="D3906" s="973">
        <v>26567.13</v>
      </c>
    </row>
    <row r="3907" spans="1:4" x14ac:dyDescent="0.2">
      <c r="A3907" s="973" t="s">
        <v>3073</v>
      </c>
      <c r="B3907" s="1174" t="s">
        <v>961</v>
      </c>
      <c r="C3907" s="1176"/>
      <c r="D3907" s="973"/>
    </row>
    <row r="3908" spans="1:4" x14ac:dyDescent="0.2">
      <c r="A3908" s="973" t="s">
        <v>6856</v>
      </c>
      <c r="B3908" s="1174" t="s">
        <v>961</v>
      </c>
      <c r="C3908" s="1176"/>
      <c r="D3908" s="973"/>
    </row>
    <row r="3909" spans="1:4" x14ac:dyDescent="0.2">
      <c r="A3909" s="973" t="s">
        <v>3077</v>
      </c>
      <c r="B3909" s="1174" t="s">
        <v>3569</v>
      </c>
      <c r="C3909" s="1176">
        <v>400.96</v>
      </c>
      <c r="D3909" s="973">
        <v>111066.42</v>
      </c>
    </row>
    <row r="3910" spans="1:4" x14ac:dyDescent="0.2">
      <c r="A3910" s="973" t="s">
        <v>6857</v>
      </c>
      <c r="B3910" s="1174" t="s">
        <v>961</v>
      </c>
      <c r="C3910" s="1176"/>
      <c r="D3910" s="973"/>
    </row>
    <row r="3911" spans="1:4" x14ac:dyDescent="0.2">
      <c r="A3911" s="973" t="s">
        <v>6858</v>
      </c>
      <c r="B3911" s="1174" t="s">
        <v>961</v>
      </c>
      <c r="C3911" s="1176"/>
      <c r="D3911" s="973"/>
    </row>
    <row r="3912" spans="1:4" x14ac:dyDescent="0.2">
      <c r="A3912" s="973" t="s">
        <v>6859</v>
      </c>
      <c r="B3912" s="1174" t="s">
        <v>961</v>
      </c>
      <c r="C3912" s="1176"/>
      <c r="D3912" s="973"/>
    </row>
    <row r="3913" spans="1:4" x14ac:dyDescent="0.2">
      <c r="A3913" s="973" t="s">
        <v>3075</v>
      </c>
      <c r="B3913" s="1174" t="s">
        <v>961</v>
      </c>
      <c r="C3913" s="1176"/>
      <c r="D3913" s="973"/>
    </row>
    <row r="3914" spans="1:4" x14ac:dyDescent="0.2">
      <c r="A3914" s="973" t="s">
        <v>3079</v>
      </c>
      <c r="B3914" s="1174" t="s">
        <v>961</v>
      </c>
      <c r="C3914" s="1176"/>
      <c r="D3914" s="973"/>
    </row>
    <row r="3915" spans="1:4" x14ac:dyDescent="0.2">
      <c r="A3915" s="973" t="s">
        <v>6860</v>
      </c>
      <c r="B3915" s="1174" t="s">
        <v>961</v>
      </c>
      <c r="C3915" s="1176"/>
      <c r="D3915" s="973"/>
    </row>
    <row r="3916" spans="1:4" x14ac:dyDescent="0.2">
      <c r="A3916" s="973" t="s">
        <v>3083</v>
      </c>
      <c r="B3916" s="1174" t="s">
        <v>5816</v>
      </c>
      <c r="C3916" s="1176">
        <v>407.71</v>
      </c>
      <c r="D3916" s="973">
        <v>18754.8</v>
      </c>
    </row>
    <row r="3917" spans="1:4" x14ac:dyDescent="0.2">
      <c r="A3917" s="973" t="s">
        <v>6861</v>
      </c>
      <c r="B3917" s="1174" t="s">
        <v>961</v>
      </c>
      <c r="C3917" s="1176"/>
      <c r="D3917" s="973"/>
    </row>
    <row r="3918" spans="1:4" x14ac:dyDescent="0.2">
      <c r="A3918" s="973" t="s">
        <v>6862</v>
      </c>
      <c r="B3918" s="1174" t="s">
        <v>961</v>
      </c>
      <c r="C3918" s="1176"/>
      <c r="D3918" s="973"/>
    </row>
    <row r="3919" spans="1:4" x14ac:dyDescent="0.2">
      <c r="A3919" s="973" t="s">
        <v>3081</v>
      </c>
      <c r="B3919" s="1174" t="s">
        <v>3978</v>
      </c>
      <c r="C3919" s="1176">
        <v>384.89</v>
      </c>
      <c r="D3919" s="973">
        <v>13856.11</v>
      </c>
    </row>
    <row r="3920" spans="1:4" x14ac:dyDescent="0.2">
      <c r="A3920" s="973" t="s">
        <v>3088</v>
      </c>
      <c r="B3920" s="1174" t="s">
        <v>961</v>
      </c>
      <c r="C3920" s="1176"/>
      <c r="D3920" s="973"/>
    </row>
    <row r="3921" spans="1:4" x14ac:dyDescent="0.2">
      <c r="A3921" s="973" t="s">
        <v>6863</v>
      </c>
      <c r="B3921" s="1174" t="s">
        <v>961</v>
      </c>
      <c r="C3921" s="1176"/>
      <c r="D3921" s="973"/>
    </row>
    <row r="3922" spans="1:4" x14ac:dyDescent="0.2">
      <c r="A3922" s="973" t="s">
        <v>3092</v>
      </c>
      <c r="B3922" s="1174" t="s">
        <v>3657</v>
      </c>
      <c r="C3922" s="1176">
        <v>404.21</v>
      </c>
      <c r="D3922" s="973">
        <v>3233.67</v>
      </c>
    </row>
    <row r="3923" spans="1:4" x14ac:dyDescent="0.2">
      <c r="A3923" s="973" t="s">
        <v>6864</v>
      </c>
      <c r="B3923" s="1174" t="s">
        <v>961</v>
      </c>
      <c r="C3923" s="1176"/>
      <c r="D3923" s="973"/>
    </row>
    <row r="3924" spans="1:4" x14ac:dyDescent="0.2">
      <c r="A3924" s="973" t="s">
        <v>6865</v>
      </c>
      <c r="B3924" s="1174" t="s">
        <v>961</v>
      </c>
      <c r="C3924" s="1176"/>
      <c r="D3924" s="973"/>
    </row>
    <row r="3925" spans="1:4" x14ac:dyDescent="0.2">
      <c r="A3925" s="973" t="s">
        <v>3090</v>
      </c>
      <c r="B3925" s="1174" t="s">
        <v>3566</v>
      </c>
      <c r="C3925" s="1176">
        <v>442.85</v>
      </c>
      <c r="D3925" s="973">
        <v>13285.64</v>
      </c>
    </row>
    <row r="3926" spans="1:4" x14ac:dyDescent="0.2">
      <c r="A3926" s="973" t="s">
        <v>3094</v>
      </c>
      <c r="B3926" s="1174" t="s">
        <v>961</v>
      </c>
      <c r="C3926" s="1176"/>
      <c r="D3926" s="973"/>
    </row>
    <row r="3927" spans="1:4" x14ac:dyDescent="0.2">
      <c r="A3927" s="973" t="s">
        <v>3190</v>
      </c>
      <c r="B3927" s="1174" t="s">
        <v>3998</v>
      </c>
      <c r="C3927" s="1176">
        <v>733.63</v>
      </c>
      <c r="D3927" s="973">
        <v>40349.82</v>
      </c>
    </row>
    <row r="3928" spans="1:4" x14ac:dyDescent="0.2">
      <c r="A3928" s="973" t="s">
        <v>3097</v>
      </c>
      <c r="B3928" s="1174" t="s">
        <v>3567</v>
      </c>
      <c r="C3928" s="1176">
        <v>127.13</v>
      </c>
      <c r="D3928" s="973">
        <v>254.26</v>
      </c>
    </row>
    <row r="3929" spans="1:4" x14ac:dyDescent="0.2">
      <c r="A3929" s="973" t="s">
        <v>6866</v>
      </c>
      <c r="B3929" s="1174" t="s">
        <v>961</v>
      </c>
      <c r="C3929" s="1176"/>
      <c r="D3929" s="973"/>
    </row>
    <row r="3930" spans="1:4" x14ac:dyDescent="0.2">
      <c r="A3930" s="973" t="s">
        <v>3099</v>
      </c>
      <c r="B3930" s="1174" t="s">
        <v>6867</v>
      </c>
      <c r="C3930" s="1176">
        <v>96.86</v>
      </c>
      <c r="D3930" s="973">
        <v>87081.42</v>
      </c>
    </row>
    <row r="3931" spans="1:4" x14ac:dyDescent="0.2">
      <c r="A3931" s="973" t="s">
        <v>3104</v>
      </c>
      <c r="B3931" s="1174" t="s">
        <v>961</v>
      </c>
      <c r="C3931" s="1176"/>
      <c r="D3931" s="973"/>
    </row>
    <row r="3932" spans="1:4" x14ac:dyDescent="0.2">
      <c r="A3932" s="973" t="s">
        <v>3108</v>
      </c>
      <c r="B3932" s="1174" t="s">
        <v>961</v>
      </c>
      <c r="C3932" s="1176"/>
      <c r="D3932" s="973"/>
    </row>
    <row r="3933" spans="1:4" x14ac:dyDescent="0.2">
      <c r="A3933" s="973" t="s">
        <v>3106</v>
      </c>
      <c r="B3933" s="1174" t="s">
        <v>4868</v>
      </c>
      <c r="C3933" s="1176">
        <v>124.43</v>
      </c>
      <c r="D3933" s="973">
        <v>20531.75</v>
      </c>
    </row>
    <row r="3934" spans="1:4" x14ac:dyDescent="0.2">
      <c r="A3934" s="973" t="s">
        <v>6868</v>
      </c>
      <c r="B3934" s="1174" t="s">
        <v>961</v>
      </c>
      <c r="C3934" s="1176"/>
      <c r="D3934" s="973"/>
    </row>
    <row r="3935" spans="1:4" x14ac:dyDescent="0.2">
      <c r="A3935" s="973" t="s">
        <v>3110</v>
      </c>
      <c r="B3935" s="1174" t="s">
        <v>4827</v>
      </c>
      <c r="C3935" s="1176">
        <v>174.75</v>
      </c>
      <c r="D3935" s="973">
        <v>4019.17</v>
      </c>
    </row>
    <row r="3936" spans="1:4" x14ac:dyDescent="0.2">
      <c r="A3936" s="973" t="s">
        <v>6869</v>
      </c>
      <c r="B3936" s="1174" t="s">
        <v>961</v>
      </c>
      <c r="C3936" s="1176"/>
      <c r="D3936" s="973"/>
    </row>
    <row r="3937" spans="1:4" x14ac:dyDescent="0.2">
      <c r="A3937" s="973" t="s">
        <v>3112</v>
      </c>
      <c r="B3937" s="1174" t="s">
        <v>1294</v>
      </c>
      <c r="C3937" s="1176">
        <v>171.64</v>
      </c>
      <c r="D3937" s="973">
        <v>17164.38</v>
      </c>
    </row>
    <row r="3938" spans="1:4" x14ac:dyDescent="0.2">
      <c r="A3938" s="973" t="s">
        <v>6870</v>
      </c>
      <c r="B3938" s="1174" t="s">
        <v>961</v>
      </c>
      <c r="C3938" s="1176"/>
      <c r="D3938" s="973"/>
    </row>
    <row r="3939" spans="1:4" x14ac:dyDescent="0.2">
      <c r="A3939" s="973" t="s">
        <v>3114</v>
      </c>
      <c r="B3939" s="1175" t="s">
        <v>4791</v>
      </c>
      <c r="C3939" s="1176">
        <v>185.93</v>
      </c>
      <c r="D3939" s="973">
        <v>-371.86</v>
      </c>
    </row>
    <row r="3940" spans="1:4" x14ac:dyDescent="0.2">
      <c r="A3940" s="973" t="s">
        <v>6871</v>
      </c>
      <c r="B3940" s="1174" t="s">
        <v>961</v>
      </c>
      <c r="C3940" s="1176"/>
      <c r="D3940" s="973"/>
    </row>
    <row r="3941" spans="1:4" x14ac:dyDescent="0.2">
      <c r="A3941" s="973" t="s">
        <v>3121</v>
      </c>
      <c r="B3941" s="1174" t="s">
        <v>3636</v>
      </c>
      <c r="C3941" s="1176">
        <v>264.29000000000002</v>
      </c>
      <c r="D3941" s="973">
        <v>36207.129999999997</v>
      </c>
    </row>
    <row r="3942" spans="1:4" x14ac:dyDescent="0.2">
      <c r="A3942" s="973" t="s">
        <v>3126</v>
      </c>
      <c r="B3942" s="1174" t="s">
        <v>4053</v>
      </c>
      <c r="C3942" s="1176">
        <v>322.77999999999997</v>
      </c>
      <c r="D3942" s="973">
        <v>40024.89</v>
      </c>
    </row>
    <row r="3943" spans="1:4" x14ac:dyDescent="0.2">
      <c r="A3943" s="973" t="s">
        <v>3124</v>
      </c>
      <c r="B3943" s="1174" t="s">
        <v>961</v>
      </c>
      <c r="C3943" s="1176"/>
      <c r="D3943" s="973"/>
    </row>
    <row r="3944" spans="1:4" x14ac:dyDescent="0.2">
      <c r="A3944" s="973" t="s">
        <v>3130</v>
      </c>
      <c r="B3944" s="1174" t="s">
        <v>961</v>
      </c>
      <c r="C3944" s="1176"/>
      <c r="D3944" s="973"/>
    </row>
    <row r="3945" spans="1:4" x14ac:dyDescent="0.2">
      <c r="A3945" s="973" t="s">
        <v>3160</v>
      </c>
      <c r="B3945" s="1174" t="s">
        <v>6872</v>
      </c>
      <c r="C3945" s="1176">
        <v>203.3</v>
      </c>
      <c r="D3945" s="973">
        <v>100631.3</v>
      </c>
    </row>
    <row r="3946" spans="1:4" x14ac:dyDescent="0.2">
      <c r="A3946" s="973" t="s">
        <v>6873</v>
      </c>
      <c r="B3946" s="1174" t="s">
        <v>3566</v>
      </c>
      <c r="C3946" s="1176">
        <v>228.6</v>
      </c>
      <c r="D3946" s="973">
        <v>6858</v>
      </c>
    </row>
    <row r="3947" spans="1:4" x14ac:dyDescent="0.2">
      <c r="A3947" s="973" t="s">
        <v>6874</v>
      </c>
      <c r="B3947" s="1174" t="s">
        <v>961</v>
      </c>
      <c r="C3947" s="1176"/>
      <c r="D3947" s="973"/>
    </row>
    <row r="3948" spans="1:4" x14ac:dyDescent="0.2">
      <c r="A3948" s="973" t="s">
        <v>6875</v>
      </c>
      <c r="B3948" s="1174" t="s">
        <v>961</v>
      </c>
      <c r="C3948" s="1176"/>
      <c r="D3948" s="973"/>
    </row>
    <row r="3949" spans="1:4" x14ac:dyDescent="0.2">
      <c r="A3949" s="973" t="s">
        <v>6876</v>
      </c>
      <c r="B3949" s="1174" t="s">
        <v>961</v>
      </c>
      <c r="C3949" s="1176"/>
      <c r="D3949" s="973"/>
    </row>
    <row r="3950" spans="1:4" x14ac:dyDescent="0.2">
      <c r="A3950" s="973" t="s">
        <v>3165</v>
      </c>
      <c r="B3950" s="1174" t="s">
        <v>961</v>
      </c>
      <c r="C3950" s="1176"/>
      <c r="D3950" s="973"/>
    </row>
    <row r="3951" spans="1:4" x14ac:dyDescent="0.2">
      <c r="A3951" s="973" t="s">
        <v>3171</v>
      </c>
      <c r="B3951" s="1174" t="s">
        <v>3805</v>
      </c>
      <c r="C3951" s="1176">
        <v>257.36</v>
      </c>
      <c r="D3951" s="973">
        <v>36802.58</v>
      </c>
    </row>
    <row r="3952" spans="1:4" x14ac:dyDescent="0.2">
      <c r="A3952" s="973" t="s">
        <v>6877</v>
      </c>
      <c r="B3952" s="1174" t="s">
        <v>961</v>
      </c>
      <c r="C3952" s="1176"/>
      <c r="D3952" s="973"/>
    </row>
    <row r="3953" spans="1:4" x14ac:dyDescent="0.2">
      <c r="A3953" s="973" t="s">
        <v>2935</v>
      </c>
      <c r="B3953" s="1174" t="s">
        <v>6157</v>
      </c>
      <c r="C3953" s="1176">
        <v>102.44</v>
      </c>
      <c r="D3953" s="973">
        <v>20386.21</v>
      </c>
    </row>
    <row r="3954" spans="1:4" x14ac:dyDescent="0.2">
      <c r="A3954" s="973" t="s">
        <v>6878</v>
      </c>
      <c r="B3954" s="1174" t="s">
        <v>961</v>
      </c>
      <c r="C3954" s="1176"/>
      <c r="D3954" s="973"/>
    </row>
    <row r="3955" spans="1:4" x14ac:dyDescent="0.2">
      <c r="A3955" s="973" t="s">
        <v>6879</v>
      </c>
      <c r="B3955" s="1174" t="s">
        <v>961</v>
      </c>
      <c r="C3955" s="1176"/>
      <c r="D3955" s="973"/>
    </row>
    <row r="3956" spans="1:4" x14ac:dyDescent="0.2">
      <c r="A3956" s="973" t="s">
        <v>6880</v>
      </c>
      <c r="B3956" s="1174" t="s">
        <v>961</v>
      </c>
      <c r="C3956" s="1176"/>
      <c r="D3956" s="973"/>
    </row>
    <row r="3957" spans="1:4" x14ac:dyDescent="0.2">
      <c r="A3957" s="973" t="s">
        <v>2936</v>
      </c>
      <c r="B3957" s="1175" t="s">
        <v>3576</v>
      </c>
      <c r="C3957" s="1176">
        <v>109.13</v>
      </c>
      <c r="D3957" s="973">
        <v>-545.65</v>
      </c>
    </row>
    <row r="3958" spans="1:4" x14ac:dyDescent="0.2">
      <c r="A3958" s="973" t="s">
        <v>6881</v>
      </c>
      <c r="B3958" s="1174" t="s">
        <v>961</v>
      </c>
      <c r="C3958" s="1176"/>
      <c r="D3958" s="973"/>
    </row>
    <row r="3959" spans="1:4" x14ac:dyDescent="0.2">
      <c r="A3959" s="973" t="s">
        <v>6882</v>
      </c>
      <c r="B3959" s="1174" t="s">
        <v>961</v>
      </c>
      <c r="C3959" s="1176"/>
      <c r="D3959" s="973"/>
    </row>
    <row r="3960" spans="1:4" x14ac:dyDescent="0.2">
      <c r="A3960" s="973" t="s">
        <v>3183</v>
      </c>
      <c r="B3960" s="1174" t="s">
        <v>6883</v>
      </c>
      <c r="C3960" s="1176">
        <v>171.37</v>
      </c>
      <c r="D3960" s="973">
        <v>30503.73</v>
      </c>
    </row>
    <row r="3961" spans="1:4" x14ac:dyDescent="0.2">
      <c r="A3961" s="973" t="s">
        <v>2947</v>
      </c>
      <c r="B3961" s="1174" t="s">
        <v>3567</v>
      </c>
      <c r="C3961" s="1176">
        <v>128.36000000000001</v>
      </c>
      <c r="D3961" s="973">
        <v>256.72000000000003</v>
      </c>
    </row>
    <row r="3962" spans="1:4" x14ac:dyDescent="0.2">
      <c r="A3962" s="973" t="s">
        <v>6884</v>
      </c>
      <c r="B3962" s="1174" t="s">
        <v>961</v>
      </c>
      <c r="C3962" s="1176"/>
      <c r="D3962" s="973"/>
    </row>
    <row r="3963" spans="1:4" x14ac:dyDescent="0.2">
      <c r="A3963" s="973" t="s">
        <v>2944</v>
      </c>
      <c r="B3963" s="1174" t="s">
        <v>5815</v>
      </c>
      <c r="C3963" s="1176">
        <v>128.13999999999999</v>
      </c>
      <c r="D3963" s="973">
        <v>156839.21</v>
      </c>
    </row>
    <row r="3964" spans="1:4" x14ac:dyDescent="0.2">
      <c r="A3964" s="973" t="s">
        <v>6885</v>
      </c>
      <c r="B3964" s="1174" t="s">
        <v>961</v>
      </c>
      <c r="C3964" s="1176"/>
      <c r="D3964" s="973"/>
    </row>
    <row r="3965" spans="1:4" x14ac:dyDescent="0.2">
      <c r="A3965" s="973" t="s">
        <v>6886</v>
      </c>
      <c r="B3965" s="1174" t="s">
        <v>961</v>
      </c>
      <c r="C3965" s="1176"/>
      <c r="D3965" s="973"/>
    </row>
    <row r="3966" spans="1:4" x14ac:dyDescent="0.2">
      <c r="A3966" s="973" t="s">
        <v>6887</v>
      </c>
      <c r="B3966" s="1174" t="s">
        <v>961</v>
      </c>
      <c r="C3966" s="1176"/>
      <c r="D3966" s="973"/>
    </row>
    <row r="3967" spans="1:4" x14ac:dyDescent="0.2">
      <c r="A3967" s="973" t="s">
        <v>6888</v>
      </c>
      <c r="B3967" s="1174" t="s">
        <v>961</v>
      </c>
      <c r="C3967" s="1176"/>
      <c r="D3967" s="973"/>
    </row>
    <row r="3968" spans="1:4" x14ac:dyDescent="0.2">
      <c r="A3968" s="973" t="s">
        <v>6889</v>
      </c>
      <c r="B3968" s="1174" t="s">
        <v>961</v>
      </c>
      <c r="C3968" s="1176"/>
      <c r="D3968" s="973"/>
    </row>
    <row r="3969" spans="1:4" x14ac:dyDescent="0.2">
      <c r="A3969" s="973" t="s">
        <v>6890</v>
      </c>
      <c r="B3969" s="1174" t="s">
        <v>961</v>
      </c>
      <c r="C3969" s="1176"/>
      <c r="D3969" s="973"/>
    </row>
    <row r="3970" spans="1:4" x14ac:dyDescent="0.2">
      <c r="A3970" s="973" t="s">
        <v>2951</v>
      </c>
      <c r="B3970" s="1174" t="s">
        <v>961</v>
      </c>
      <c r="C3970" s="1176"/>
      <c r="D3970" s="973"/>
    </row>
    <row r="3971" spans="1:4" x14ac:dyDescent="0.2">
      <c r="A3971" s="973" t="s">
        <v>6891</v>
      </c>
      <c r="B3971" s="1174" t="s">
        <v>961</v>
      </c>
      <c r="C3971" s="1176"/>
      <c r="D3971" s="973"/>
    </row>
    <row r="3972" spans="1:4" x14ac:dyDescent="0.2">
      <c r="A3972" s="973" t="s">
        <v>6892</v>
      </c>
      <c r="B3972" s="1174" t="s">
        <v>961</v>
      </c>
      <c r="C3972" s="1176"/>
      <c r="D3972" s="973"/>
    </row>
    <row r="3973" spans="1:4" x14ac:dyDescent="0.2">
      <c r="A3973" s="973" t="s">
        <v>2950</v>
      </c>
      <c r="B3973" s="1174" t="s">
        <v>5951</v>
      </c>
      <c r="C3973" s="1176">
        <v>135.32</v>
      </c>
      <c r="D3973" s="973">
        <v>60352.72</v>
      </c>
    </row>
    <row r="3974" spans="1:4" x14ac:dyDescent="0.2">
      <c r="A3974" s="973" t="s">
        <v>6893</v>
      </c>
      <c r="B3974" s="1174" t="s">
        <v>961</v>
      </c>
      <c r="C3974" s="1176"/>
      <c r="D3974" s="973"/>
    </row>
    <row r="3975" spans="1:4" x14ac:dyDescent="0.2">
      <c r="A3975" s="973" t="s">
        <v>6894</v>
      </c>
      <c r="B3975" s="1174" t="s">
        <v>961</v>
      </c>
      <c r="C3975" s="1176"/>
      <c r="D3975" s="973"/>
    </row>
    <row r="3976" spans="1:4" x14ac:dyDescent="0.2">
      <c r="A3976" s="973" t="s">
        <v>6895</v>
      </c>
      <c r="B3976" s="1174" t="s">
        <v>4941</v>
      </c>
      <c r="C3976" s="1176">
        <v>146.41</v>
      </c>
      <c r="D3976" s="973">
        <v>3220.98</v>
      </c>
    </row>
    <row r="3977" spans="1:4" x14ac:dyDescent="0.2">
      <c r="A3977" s="973" t="s">
        <v>6896</v>
      </c>
      <c r="B3977" s="1174" t="s">
        <v>961</v>
      </c>
      <c r="C3977" s="1176"/>
      <c r="D3977" s="973"/>
    </row>
    <row r="3978" spans="1:4" x14ac:dyDescent="0.2">
      <c r="A3978" s="973" t="s">
        <v>2964</v>
      </c>
      <c r="B3978" s="1174" t="s">
        <v>3803</v>
      </c>
      <c r="C3978" s="1176">
        <v>275.93</v>
      </c>
      <c r="D3978" s="973">
        <v>1655.58</v>
      </c>
    </row>
    <row r="3979" spans="1:4" x14ac:dyDescent="0.2">
      <c r="A3979" s="973" t="s">
        <v>2966</v>
      </c>
      <c r="B3979" s="1174" t="s">
        <v>3803</v>
      </c>
      <c r="C3979" s="1176">
        <v>284.42</v>
      </c>
      <c r="D3979" s="973">
        <v>1706.52</v>
      </c>
    </row>
    <row r="3980" spans="1:4" x14ac:dyDescent="0.2">
      <c r="A3980" s="973" t="s">
        <v>2968</v>
      </c>
      <c r="B3980" s="1174" t="s">
        <v>3803</v>
      </c>
      <c r="C3980" s="1176">
        <v>284.42</v>
      </c>
      <c r="D3980" s="973">
        <v>1706.52</v>
      </c>
    </row>
    <row r="3981" spans="1:4" x14ac:dyDescent="0.2">
      <c r="A3981" s="973" t="s">
        <v>2970</v>
      </c>
      <c r="B3981" s="1174" t="s">
        <v>3803</v>
      </c>
      <c r="C3981" s="1176">
        <v>284.42</v>
      </c>
      <c r="D3981" s="973">
        <v>1706.52</v>
      </c>
    </row>
    <row r="3982" spans="1:4" x14ac:dyDescent="0.2">
      <c r="A3982" s="973" t="s">
        <v>6897</v>
      </c>
      <c r="B3982" s="1174" t="s">
        <v>961</v>
      </c>
      <c r="C3982" s="1176"/>
      <c r="D3982" s="973"/>
    </row>
    <row r="3983" spans="1:4" x14ac:dyDescent="0.2">
      <c r="A3983" s="973" t="s">
        <v>6898</v>
      </c>
      <c r="B3983" s="1174" t="s">
        <v>961</v>
      </c>
      <c r="C3983" s="1176"/>
      <c r="D3983" s="973"/>
    </row>
    <row r="3984" spans="1:4" x14ac:dyDescent="0.2">
      <c r="A3984" s="973" t="s">
        <v>2957</v>
      </c>
      <c r="B3984" s="1174" t="s">
        <v>3803</v>
      </c>
      <c r="C3984" s="1176">
        <v>144.13</v>
      </c>
      <c r="D3984" s="973">
        <v>864.76</v>
      </c>
    </row>
    <row r="3985" spans="1:4" x14ac:dyDescent="0.2">
      <c r="A3985" s="973" t="s">
        <v>6899</v>
      </c>
      <c r="B3985" s="1174" t="s">
        <v>961</v>
      </c>
      <c r="C3985" s="1176"/>
      <c r="D3985" s="973"/>
    </row>
    <row r="3986" spans="1:4" x14ac:dyDescent="0.2">
      <c r="A3986" s="973" t="s">
        <v>6900</v>
      </c>
      <c r="B3986" s="1174" t="s">
        <v>961</v>
      </c>
      <c r="C3986" s="1176"/>
      <c r="D3986" s="973"/>
    </row>
    <row r="3987" spans="1:4" x14ac:dyDescent="0.2">
      <c r="A3987" s="973" t="s">
        <v>6901</v>
      </c>
      <c r="B3987" s="1174" t="s">
        <v>961</v>
      </c>
      <c r="C3987" s="1176"/>
      <c r="D3987" s="973"/>
    </row>
    <row r="3988" spans="1:4" x14ac:dyDescent="0.2">
      <c r="A3988" s="973" t="s">
        <v>2959</v>
      </c>
      <c r="B3988" s="1174" t="s">
        <v>961</v>
      </c>
      <c r="C3988" s="1176"/>
      <c r="D3988" s="973"/>
    </row>
    <row r="3989" spans="1:4" x14ac:dyDescent="0.2">
      <c r="A3989" s="973" t="s">
        <v>6902</v>
      </c>
      <c r="B3989" s="1174" t="s">
        <v>961</v>
      </c>
      <c r="C3989" s="1176"/>
      <c r="D3989" s="973"/>
    </row>
    <row r="3990" spans="1:4" x14ac:dyDescent="0.2">
      <c r="A3990" s="973" t="s">
        <v>6903</v>
      </c>
      <c r="B3990" s="1174" t="s">
        <v>961</v>
      </c>
      <c r="C3990" s="1176"/>
      <c r="D3990" s="973"/>
    </row>
    <row r="3991" spans="1:4" x14ac:dyDescent="0.2">
      <c r="A3991" s="973" t="s">
        <v>6904</v>
      </c>
      <c r="B3991" s="1174" t="s">
        <v>961</v>
      </c>
      <c r="C3991" s="1176"/>
      <c r="D3991" s="973"/>
    </row>
    <row r="3992" spans="1:4" x14ac:dyDescent="0.2">
      <c r="A3992" s="973" t="s">
        <v>6905</v>
      </c>
      <c r="B3992" s="1174" t="s">
        <v>961</v>
      </c>
      <c r="C3992" s="1176"/>
      <c r="D3992" s="973"/>
    </row>
    <row r="3993" spans="1:4" x14ac:dyDescent="0.2">
      <c r="A3993" s="973" t="s">
        <v>6906</v>
      </c>
      <c r="B3993" s="1174" t="s">
        <v>961</v>
      </c>
      <c r="C3993" s="1176"/>
      <c r="D3993" s="973"/>
    </row>
    <row r="3994" spans="1:4" x14ac:dyDescent="0.2">
      <c r="A3994" s="973" t="s">
        <v>2972</v>
      </c>
      <c r="B3994" s="1174" t="s">
        <v>1292</v>
      </c>
      <c r="C3994" s="1176">
        <v>164.59</v>
      </c>
      <c r="D3994" s="973">
        <v>1645.94</v>
      </c>
    </row>
    <row r="3995" spans="1:4" x14ac:dyDescent="0.2">
      <c r="A3995" s="973" t="s">
        <v>2987</v>
      </c>
      <c r="B3995" s="1174" t="s">
        <v>4029</v>
      </c>
      <c r="C3995" s="1176">
        <v>182.98</v>
      </c>
      <c r="D3995" s="973">
        <v>9515.1200000000008</v>
      </c>
    </row>
    <row r="3996" spans="1:4" x14ac:dyDescent="0.2">
      <c r="A3996" s="973" t="s">
        <v>2989</v>
      </c>
      <c r="B3996" s="1174" t="s">
        <v>4974</v>
      </c>
      <c r="C3996" s="1176">
        <v>188.28</v>
      </c>
      <c r="D3996" s="973">
        <v>6401.58</v>
      </c>
    </row>
    <row r="3997" spans="1:4" x14ac:dyDescent="0.2">
      <c r="A3997" s="973" t="s">
        <v>2991</v>
      </c>
      <c r="B3997" s="1174" t="s">
        <v>4642</v>
      </c>
      <c r="C3997" s="1176">
        <v>188.28</v>
      </c>
      <c r="D3997" s="973">
        <v>6966.43</v>
      </c>
    </row>
    <row r="3998" spans="1:4" x14ac:dyDescent="0.2">
      <c r="A3998" s="973" t="s">
        <v>2993</v>
      </c>
      <c r="B3998" s="1174" t="s">
        <v>4642</v>
      </c>
      <c r="C3998" s="1176">
        <v>188.28</v>
      </c>
      <c r="D3998" s="973">
        <v>6966.43</v>
      </c>
    </row>
    <row r="3999" spans="1:4" x14ac:dyDescent="0.2">
      <c r="A3999" s="973" t="s">
        <v>6907</v>
      </c>
      <c r="B3999" s="1174" t="s">
        <v>961</v>
      </c>
      <c r="C3999" s="1176"/>
      <c r="D3999" s="973"/>
    </row>
    <row r="4000" spans="1:4" x14ac:dyDescent="0.2">
      <c r="A4000" s="973" t="s">
        <v>2977</v>
      </c>
      <c r="B4000" s="1174" t="s">
        <v>6908</v>
      </c>
      <c r="C4000" s="1176">
        <v>177.52</v>
      </c>
      <c r="D4000" s="973">
        <v>10295.950000000001</v>
      </c>
    </row>
    <row r="4001" spans="1:4" x14ac:dyDescent="0.2">
      <c r="A4001" s="973" t="s">
        <v>6909</v>
      </c>
      <c r="B4001" s="1174" t="s">
        <v>961</v>
      </c>
      <c r="C4001" s="1176"/>
      <c r="D4001" s="973"/>
    </row>
    <row r="4002" spans="1:4" x14ac:dyDescent="0.2">
      <c r="A4002" s="973" t="s">
        <v>2979</v>
      </c>
      <c r="B4002" s="1174" t="s">
        <v>1292</v>
      </c>
      <c r="C4002" s="1176">
        <v>186.8</v>
      </c>
      <c r="D4002" s="973">
        <v>1868.01</v>
      </c>
    </row>
    <row r="4003" spans="1:4" x14ac:dyDescent="0.2">
      <c r="A4003" s="973" t="s">
        <v>2981</v>
      </c>
      <c r="B4003" s="1174" t="s">
        <v>4038</v>
      </c>
      <c r="C4003" s="1176">
        <v>186.78</v>
      </c>
      <c r="D4003" s="973">
        <v>3922.43</v>
      </c>
    </row>
    <row r="4004" spans="1:4" x14ac:dyDescent="0.2">
      <c r="A4004" s="973" t="s">
        <v>6910</v>
      </c>
      <c r="B4004" s="1174" t="s">
        <v>961</v>
      </c>
      <c r="C4004" s="1176"/>
      <c r="D4004" s="973"/>
    </row>
    <row r="4005" spans="1:4" x14ac:dyDescent="0.2">
      <c r="A4005" s="973" t="s">
        <v>2983</v>
      </c>
      <c r="B4005" s="1174" t="s">
        <v>4070</v>
      </c>
      <c r="C4005" s="1176">
        <v>186.78</v>
      </c>
      <c r="D4005" s="973">
        <v>3362.05</v>
      </c>
    </row>
    <row r="4006" spans="1:4" x14ac:dyDescent="0.2">
      <c r="A4006" s="973" t="s">
        <v>6911</v>
      </c>
      <c r="B4006" s="1174" t="s">
        <v>961</v>
      </c>
      <c r="C4006" s="1176"/>
      <c r="D4006" s="973"/>
    </row>
    <row r="4007" spans="1:4" x14ac:dyDescent="0.2">
      <c r="A4007" s="973" t="s">
        <v>2996</v>
      </c>
      <c r="B4007" s="1174" t="s">
        <v>3595</v>
      </c>
      <c r="C4007" s="1176">
        <v>178.19</v>
      </c>
      <c r="D4007" s="973">
        <v>6236.51</v>
      </c>
    </row>
    <row r="4008" spans="1:4" x14ac:dyDescent="0.2">
      <c r="A4008" s="973" t="s">
        <v>2998</v>
      </c>
      <c r="B4008" s="1174" t="s">
        <v>3978</v>
      </c>
      <c r="C4008" s="1176">
        <v>186.79</v>
      </c>
      <c r="D4008" s="973">
        <v>6724.51</v>
      </c>
    </row>
    <row r="4009" spans="1:4" x14ac:dyDescent="0.2">
      <c r="A4009" s="973" t="s">
        <v>3000</v>
      </c>
      <c r="B4009" s="1174" t="s">
        <v>3978</v>
      </c>
      <c r="C4009" s="1176">
        <v>186.79</v>
      </c>
      <c r="D4009" s="973">
        <v>6724.51</v>
      </c>
    </row>
    <row r="4010" spans="1:4" x14ac:dyDescent="0.2">
      <c r="A4010" s="973" t="s">
        <v>3002</v>
      </c>
      <c r="B4010" s="1174" t="s">
        <v>3978</v>
      </c>
      <c r="C4010" s="1176">
        <v>186.79</v>
      </c>
      <c r="D4010" s="973">
        <v>6724.51</v>
      </c>
    </row>
    <row r="4011" spans="1:4" x14ac:dyDescent="0.2">
      <c r="A4011" s="973" t="s">
        <v>3005</v>
      </c>
      <c r="B4011" s="1174" t="s">
        <v>3563</v>
      </c>
      <c r="C4011" s="1176">
        <v>457.85</v>
      </c>
      <c r="D4011" s="973">
        <v>457.85</v>
      </c>
    </row>
    <row r="4012" spans="1:4" x14ac:dyDescent="0.2">
      <c r="A4012" s="973" t="s">
        <v>3007</v>
      </c>
      <c r="B4012" s="1174" t="s">
        <v>961</v>
      </c>
      <c r="C4012" s="1176"/>
      <c r="D4012" s="973"/>
    </row>
    <row r="4013" spans="1:4" x14ac:dyDescent="0.2">
      <c r="A4013" s="973" t="s">
        <v>3009</v>
      </c>
      <c r="B4013" s="1174" t="s">
        <v>961</v>
      </c>
      <c r="C4013" s="1176"/>
      <c r="D4013" s="973"/>
    </row>
    <row r="4014" spans="1:4" x14ac:dyDescent="0.2">
      <c r="A4014" s="973" t="s">
        <v>3011</v>
      </c>
      <c r="B4014" s="1174" t="s">
        <v>961</v>
      </c>
      <c r="C4014" s="1176"/>
      <c r="D4014" s="973"/>
    </row>
    <row r="4015" spans="1:4" x14ac:dyDescent="0.2">
      <c r="A4015" s="973" t="s">
        <v>6912</v>
      </c>
      <c r="B4015" s="1174" t="s">
        <v>961</v>
      </c>
      <c r="C4015" s="1176"/>
      <c r="D4015" s="973"/>
    </row>
    <row r="4016" spans="1:4" x14ac:dyDescent="0.2">
      <c r="A4016" s="973" t="s">
        <v>3013</v>
      </c>
      <c r="B4016" s="1174" t="s">
        <v>3572</v>
      </c>
      <c r="C4016" s="1176">
        <v>249.1</v>
      </c>
      <c r="D4016" s="973">
        <v>2989.24</v>
      </c>
    </row>
    <row r="4017" spans="1:4" x14ac:dyDescent="0.2">
      <c r="A4017" s="973" t="s">
        <v>6913</v>
      </c>
      <c r="B4017" s="1174" t="s">
        <v>961</v>
      </c>
      <c r="C4017" s="1176"/>
      <c r="D4017" s="973"/>
    </row>
    <row r="4018" spans="1:4" x14ac:dyDescent="0.2">
      <c r="A4018" s="973" t="s">
        <v>6914</v>
      </c>
      <c r="B4018" s="1174" t="s">
        <v>961</v>
      </c>
      <c r="C4018" s="1176"/>
      <c r="D4018" s="973"/>
    </row>
    <row r="4019" spans="1:4" x14ac:dyDescent="0.2">
      <c r="A4019" s="973" t="s">
        <v>3014</v>
      </c>
      <c r="B4019" s="1174" t="s">
        <v>961</v>
      </c>
      <c r="C4019" s="1176"/>
      <c r="D4019" s="973"/>
    </row>
    <row r="4020" spans="1:4" x14ac:dyDescent="0.2">
      <c r="A4020" s="973" t="s">
        <v>6915</v>
      </c>
      <c r="B4020" s="1174" t="s">
        <v>961</v>
      </c>
      <c r="C4020" s="1176"/>
      <c r="D4020" s="973"/>
    </row>
    <row r="4021" spans="1:4" x14ac:dyDescent="0.2">
      <c r="A4021" s="973" t="s">
        <v>6916</v>
      </c>
      <c r="B4021" s="1174" t="s">
        <v>961</v>
      </c>
      <c r="C4021" s="1176"/>
      <c r="D4021" s="973"/>
    </row>
    <row r="4022" spans="1:4" x14ac:dyDescent="0.2">
      <c r="A4022" s="973" t="s">
        <v>6917</v>
      </c>
      <c r="B4022" s="1174" t="s">
        <v>961</v>
      </c>
      <c r="C4022" s="1176"/>
      <c r="D4022" s="973"/>
    </row>
    <row r="4023" spans="1:4" x14ac:dyDescent="0.2">
      <c r="A4023" s="973" t="s">
        <v>3018</v>
      </c>
      <c r="B4023" s="1174" t="s">
        <v>961</v>
      </c>
      <c r="C4023" s="1176"/>
      <c r="D4023" s="973"/>
    </row>
    <row r="4024" spans="1:4" x14ac:dyDescent="0.2">
      <c r="A4024" s="973" t="s">
        <v>6918</v>
      </c>
      <c r="B4024" s="1174" t="s">
        <v>961</v>
      </c>
      <c r="C4024" s="1176"/>
      <c r="D4024" s="973"/>
    </row>
    <row r="4025" spans="1:4" x14ac:dyDescent="0.2">
      <c r="A4025" s="973" t="s">
        <v>6919</v>
      </c>
      <c r="B4025" s="1174" t="s">
        <v>961</v>
      </c>
      <c r="C4025" s="1176"/>
      <c r="D4025" s="973"/>
    </row>
    <row r="4026" spans="1:4" x14ac:dyDescent="0.2">
      <c r="A4026" s="973" t="s">
        <v>3025</v>
      </c>
      <c r="B4026" s="1174" t="s">
        <v>3563</v>
      </c>
      <c r="C4026" s="1176">
        <v>895.83</v>
      </c>
      <c r="D4026" s="973">
        <v>895.83</v>
      </c>
    </row>
    <row r="4027" spans="1:4" x14ac:dyDescent="0.2">
      <c r="A4027" s="973" t="s">
        <v>3028</v>
      </c>
      <c r="B4027" s="1174" t="s">
        <v>961</v>
      </c>
      <c r="C4027" s="1176"/>
      <c r="D4027" s="973"/>
    </row>
    <row r="4028" spans="1:4" x14ac:dyDescent="0.2">
      <c r="A4028" s="973" t="s">
        <v>3030</v>
      </c>
      <c r="B4028" s="1174" t="s">
        <v>961</v>
      </c>
      <c r="C4028" s="1176"/>
      <c r="D4028" s="973"/>
    </row>
    <row r="4029" spans="1:4" x14ac:dyDescent="0.2">
      <c r="A4029" s="973" t="s">
        <v>3021</v>
      </c>
      <c r="B4029" s="1174" t="s">
        <v>5020</v>
      </c>
      <c r="C4029" s="1176">
        <v>166.43</v>
      </c>
      <c r="D4029" s="973">
        <v>8987.2999999999993</v>
      </c>
    </row>
    <row r="4030" spans="1:4" x14ac:dyDescent="0.2">
      <c r="A4030" s="973" t="s">
        <v>6920</v>
      </c>
      <c r="B4030" s="1174" t="s">
        <v>961</v>
      </c>
      <c r="C4030" s="1176"/>
      <c r="D4030" s="973"/>
    </row>
    <row r="4031" spans="1:4" x14ac:dyDescent="0.2">
      <c r="A4031" s="973" t="s">
        <v>6921</v>
      </c>
      <c r="B4031" s="1174" t="s">
        <v>961</v>
      </c>
      <c r="C4031" s="1176"/>
      <c r="D4031" s="973"/>
    </row>
    <row r="4032" spans="1:4" x14ac:dyDescent="0.2">
      <c r="A4032" s="973" t="s">
        <v>6922</v>
      </c>
      <c r="B4032" s="1174" t="s">
        <v>961</v>
      </c>
      <c r="C4032" s="1176"/>
      <c r="D4032" s="973"/>
    </row>
    <row r="4033" spans="1:4" x14ac:dyDescent="0.2">
      <c r="A4033" s="973" t="s">
        <v>3034</v>
      </c>
      <c r="B4033" s="1174" t="s">
        <v>1292</v>
      </c>
      <c r="C4033" s="1176">
        <v>501.98</v>
      </c>
      <c r="D4033" s="973">
        <v>5019.8</v>
      </c>
    </row>
    <row r="4034" spans="1:4" x14ac:dyDescent="0.2">
      <c r="A4034" s="973" t="s">
        <v>6923</v>
      </c>
      <c r="B4034" s="1174" t="s">
        <v>961</v>
      </c>
      <c r="C4034" s="1176"/>
      <c r="D4034" s="973"/>
    </row>
    <row r="4035" spans="1:4" x14ac:dyDescent="0.2">
      <c r="A4035" s="973" t="s">
        <v>3036</v>
      </c>
      <c r="B4035" s="1174" t="s">
        <v>6924</v>
      </c>
      <c r="C4035" s="1176">
        <v>131.91999999999999</v>
      </c>
      <c r="D4035" s="973">
        <v>38916.22</v>
      </c>
    </row>
    <row r="4036" spans="1:4" x14ac:dyDescent="0.2">
      <c r="A4036" s="973" t="s">
        <v>6925</v>
      </c>
      <c r="B4036" s="1174" t="s">
        <v>961</v>
      </c>
      <c r="C4036" s="1176"/>
      <c r="D4036" s="973"/>
    </row>
    <row r="4037" spans="1:4" x14ac:dyDescent="0.2">
      <c r="A4037" s="973" t="s">
        <v>6926</v>
      </c>
      <c r="B4037" s="1174" t="s">
        <v>961</v>
      </c>
      <c r="C4037" s="1176"/>
      <c r="D4037" s="973"/>
    </row>
    <row r="4038" spans="1:4" x14ac:dyDescent="0.2">
      <c r="A4038" s="973" t="s">
        <v>6927</v>
      </c>
      <c r="B4038" s="1174" t="s">
        <v>961</v>
      </c>
      <c r="C4038" s="1176"/>
      <c r="D4038" s="973"/>
    </row>
    <row r="4039" spans="1:4" x14ac:dyDescent="0.2">
      <c r="A4039" s="973" t="s">
        <v>6928</v>
      </c>
      <c r="B4039" s="1174" t="s">
        <v>961</v>
      </c>
      <c r="C4039" s="1176"/>
      <c r="D4039" s="973"/>
    </row>
    <row r="4040" spans="1:4" x14ac:dyDescent="0.2">
      <c r="A4040" s="973" t="s">
        <v>3039</v>
      </c>
      <c r="B4040" s="1174" t="s">
        <v>3848</v>
      </c>
      <c r="C4040" s="1176">
        <v>145.62</v>
      </c>
      <c r="D4040" s="973">
        <v>11649.45</v>
      </c>
    </row>
    <row r="4041" spans="1:4" x14ac:dyDescent="0.2">
      <c r="A4041" s="973" t="s">
        <v>6929</v>
      </c>
      <c r="B4041" s="1174" t="s">
        <v>961</v>
      </c>
      <c r="C4041" s="1176"/>
      <c r="D4041" s="973"/>
    </row>
    <row r="4042" spans="1:4" x14ac:dyDescent="0.2">
      <c r="A4042" s="973" t="s">
        <v>3038</v>
      </c>
      <c r="B4042" s="1174" t="s">
        <v>961</v>
      </c>
      <c r="C4042" s="1176"/>
      <c r="D4042" s="973"/>
    </row>
    <row r="4043" spans="1:4" x14ac:dyDescent="0.2">
      <c r="A4043" s="973" t="s">
        <v>6930</v>
      </c>
      <c r="B4043" s="1174" t="s">
        <v>961</v>
      </c>
      <c r="C4043" s="1176"/>
      <c r="D4043" s="973"/>
    </row>
    <row r="4044" spans="1:4" x14ac:dyDescent="0.2">
      <c r="A4044" s="973" t="s">
        <v>6931</v>
      </c>
      <c r="B4044" s="1174" t="s">
        <v>961</v>
      </c>
      <c r="C4044" s="1176"/>
      <c r="D4044" s="973"/>
    </row>
    <row r="4045" spans="1:4" x14ac:dyDescent="0.2">
      <c r="A4045" s="973" t="s">
        <v>6932</v>
      </c>
      <c r="B4045" s="1174" t="s">
        <v>3803</v>
      </c>
      <c r="C4045" s="1176">
        <v>219.31</v>
      </c>
      <c r="D4045" s="973">
        <v>1315.86</v>
      </c>
    </row>
    <row r="4046" spans="1:4" x14ac:dyDescent="0.2">
      <c r="A4046" s="973" t="s">
        <v>3047</v>
      </c>
      <c r="B4046" s="1174" t="s">
        <v>961</v>
      </c>
      <c r="C4046" s="1176"/>
      <c r="D4046" s="973"/>
    </row>
    <row r="4047" spans="1:4" x14ac:dyDescent="0.2">
      <c r="A4047" s="973" t="s">
        <v>6933</v>
      </c>
      <c r="B4047" s="1174" t="s">
        <v>4827</v>
      </c>
      <c r="C4047" s="1176">
        <v>216.62</v>
      </c>
      <c r="D4047" s="973">
        <v>4982.26</v>
      </c>
    </row>
    <row r="4048" spans="1:4" x14ac:dyDescent="0.2">
      <c r="A4048" s="973" t="s">
        <v>3051</v>
      </c>
      <c r="B4048" s="1174" t="s">
        <v>3573</v>
      </c>
      <c r="C4048" s="1176">
        <v>223.74</v>
      </c>
      <c r="D4048" s="973">
        <v>894.97</v>
      </c>
    </row>
    <row r="4049" spans="1:4" x14ac:dyDescent="0.2">
      <c r="A4049" s="973" t="s">
        <v>6934</v>
      </c>
      <c r="B4049" s="1174" t="s">
        <v>961</v>
      </c>
      <c r="C4049" s="1176"/>
      <c r="D4049" s="973"/>
    </row>
    <row r="4050" spans="1:4" x14ac:dyDescent="0.2">
      <c r="A4050" s="973" t="s">
        <v>3056</v>
      </c>
      <c r="B4050" s="1174" t="s">
        <v>3985</v>
      </c>
      <c r="C4050" s="1176">
        <v>293.99</v>
      </c>
      <c r="D4050" s="973">
        <v>52918.1</v>
      </c>
    </row>
    <row r="4051" spans="1:4" x14ac:dyDescent="0.2">
      <c r="A4051" s="973" t="s">
        <v>6935</v>
      </c>
      <c r="B4051" s="1174" t="s">
        <v>961</v>
      </c>
      <c r="C4051" s="1176"/>
      <c r="D4051" s="973"/>
    </row>
    <row r="4052" spans="1:4" x14ac:dyDescent="0.2">
      <c r="A4052" s="973" t="s">
        <v>6936</v>
      </c>
      <c r="B4052" s="1174" t="s">
        <v>961</v>
      </c>
      <c r="C4052" s="1176"/>
      <c r="D4052" s="973"/>
    </row>
    <row r="4053" spans="1:4" x14ac:dyDescent="0.2">
      <c r="A4053" s="973" t="s">
        <v>3062</v>
      </c>
      <c r="B4053" s="1174" t="s">
        <v>6937</v>
      </c>
      <c r="C4053" s="1176">
        <v>78.87</v>
      </c>
      <c r="D4053" s="973">
        <v>535539.39</v>
      </c>
    </row>
    <row r="4054" spans="1:4" x14ac:dyDescent="0.2">
      <c r="A4054" s="973" t="s">
        <v>6938</v>
      </c>
      <c r="B4054" s="1174" t="s">
        <v>961</v>
      </c>
      <c r="C4054" s="1176"/>
      <c r="D4054" s="973"/>
    </row>
    <row r="4055" spans="1:4" x14ac:dyDescent="0.2">
      <c r="A4055" s="973" t="s">
        <v>6939</v>
      </c>
      <c r="B4055" s="1174" t="s">
        <v>961</v>
      </c>
      <c r="C4055" s="1176"/>
      <c r="D4055" s="973"/>
    </row>
    <row r="4056" spans="1:4" x14ac:dyDescent="0.2">
      <c r="A4056" s="973" t="s">
        <v>6940</v>
      </c>
      <c r="B4056" s="1174" t="s">
        <v>961</v>
      </c>
      <c r="C4056" s="1176"/>
      <c r="D4056" s="973"/>
    </row>
    <row r="4057" spans="1:4" x14ac:dyDescent="0.2">
      <c r="A4057" s="973" t="s">
        <v>6941</v>
      </c>
      <c r="B4057" s="1174" t="s">
        <v>961</v>
      </c>
      <c r="C4057" s="1176"/>
      <c r="D4057" s="973"/>
    </row>
    <row r="4058" spans="1:4" x14ac:dyDescent="0.2">
      <c r="A4058" s="973" t="s">
        <v>3060</v>
      </c>
      <c r="B4058" s="1174" t="s">
        <v>6942</v>
      </c>
      <c r="C4058" s="1176">
        <v>87.56</v>
      </c>
      <c r="D4058" s="973">
        <v>164533.85999999999</v>
      </c>
    </row>
    <row r="4059" spans="1:4" x14ac:dyDescent="0.2">
      <c r="A4059" s="973" t="s">
        <v>6943</v>
      </c>
      <c r="B4059" s="1174" t="s">
        <v>961</v>
      </c>
      <c r="C4059" s="1176"/>
      <c r="D4059" s="973"/>
    </row>
    <row r="4060" spans="1:4" x14ac:dyDescent="0.2">
      <c r="A4060" s="973" t="s">
        <v>3063</v>
      </c>
      <c r="B4060" s="1174" t="s">
        <v>3609</v>
      </c>
      <c r="C4060" s="1176">
        <v>94.92</v>
      </c>
      <c r="D4060" s="973">
        <v>1613.7</v>
      </c>
    </row>
    <row r="4061" spans="1:4" x14ac:dyDescent="0.2">
      <c r="A4061" s="973" t="s">
        <v>6944</v>
      </c>
      <c r="B4061" s="1174" t="s">
        <v>3563</v>
      </c>
      <c r="C4061" s="1176">
        <v>108.9</v>
      </c>
      <c r="D4061" s="973">
        <v>108.9</v>
      </c>
    </row>
    <row r="4062" spans="1:4" x14ac:dyDescent="0.2">
      <c r="A4062" s="973" t="s">
        <v>2670</v>
      </c>
      <c r="B4062" s="1174" t="s">
        <v>961</v>
      </c>
      <c r="C4062" s="1176"/>
      <c r="D4062" s="973"/>
    </row>
    <row r="4063" spans="1:4" x14ac:dyDescent="0.2">
      <c r="A4063" s="973" t="s">
        <v>2672</v>
      </c>
      <c r="B4063" s="1174" t="s">
        <v>961</v>
      </c>
      <c r="C4063" s="1176"/>
      <c r="D4063" s="973"/>
    </row>
    <row r="4064" spans="1:4" x14ac:dyDescent="0.2">
      <c r="A4064" s="973" t="s">
        <v>2676</v>
      </c>
      <c r="B4064" s="1174" t="s">
        <v>6945</v>
      </c>
      <c r="C4064" s="1176">
        <v>82.94</v>
      </c>
      <c r="D4064" s="973">
        <v>67929.87</v>
      </c>
    </row>
    <row r="4065" spans="1:4" x14ac:dyDescent="0.2">
      <c r="A4065" s="973" t="s">
        <v>6946</v>
      </c>
      <c r="B4065" s="1174" t="s">
        <v>961</v>
      </c>
      <c r="C4065" s="1176"/>
      <c r="D4065" s="973"/>
    </row>
    <row r="4066" spans="1:4" x14ac:dyDescent="0.2">
      <c r="A4066" s="973" t="s">
        <v>6947</v>
      </c>
      <c r="B4066" s="1174" t="s">
        <v>961</v>
      </c>
      <c r="C4066" s="1176"/>
      <c r="D4066" s="973"/>
    </row>
    <row r="4067" spans="1:4" x14ac:dyDescent="0.2">
      <c r="A4067" s="973" t="s">
        <v>6948</v>
      </c>
      <c r="B4067" s="1174" t="s">
        <v>961</v>
      </c>
      <c r="C4067" s="1176"/>
      <c r="D4067" s="973"/>
    </row>
    <row r="4068" spans="1:4" x14ac:dyDescent="0.2">
      <c r="A4068" s="973" t="s">
        <v>6949</v>
      </c>
      <c r="B4068" s="1174" t="s">
        <v>961</v>
      </c>
      <c r="C4068" s="1176"/>
      <c r="D4068" s="973"/>
    </row>
    <row r="4069" spans="1:4" x14ac:dyDescent="0.2">
      <c r="A4069" s="973" t="s">
        <v>6950</v>
      </c>
      <c r="B4069" s="1174" t="s">
        <v>961</v>
      </c>
      <c r="C4069" s="1176"/>
      <c r="D4069" s="973"/>
    </row>
    <row r="4070" spans="1:4" x14ac:dyDescent="0.2">
      <c r="A4070" s="973" t="s">
        <v>2674</v>
      </c>
      <c r="B4070" s="1174" t="s">
        <v>961</v>
      </c>
      <c r="C4070" s="1176"/>
      <c r="D4070" s="973"/>
    </row>
    <row r="4071" spans="1:4" x14ac:dyDescent="0.2">
      <c r="A4071" s="973" t="s">
        <v>6951</v>
      </c>
      <c r="B4071" s="1174" t="s">
        <v>961</v>
      </c>
      <c r="C4071" s="1176"/>
      <c r="D4071" s="973"/>
    </row>
    <row r="4072" spans="1:4" x14ac:dyDescent="0.2">
      <c r="A4072" s="973" t="s">
        <v>2677</v>
      </c>
      <c r="B4072" s="1174" t="s">
        <v>5816</v>
      </c>
      <c r="C4072" s="1176">
        <v>106.28</v>
      </c>
      <c r="D4072" s="973">
        <v>4888.68</v>
      </c>
    </row>
    <row r="4073" spans="1:4" x14ac:dyDescent="0.2">
      <c r="A4073" s="973" t="s">
        <v>6952</v>
      </c>
      <c r="B4073" s="1174" t="s">
        <v>961</v>
      </c>
      <c r="C4073" s="1176"/>
      <c r="D4073" s="973"/>
    </row>
    <row r="4074" spans="1:4" x14ac:dyDescent="0.2">
      <c r="A4074" s="973" t="s">
        <v>6953</v>
      </c>
      <c r="B4074" s="1174" t="s">
        <v>961</v>
      </c>
      <c r="C4074" s="1176"/>
      <c r="D4074" s="973"/>
    </row>
    <row r="4075" spans="1:4" x14ac:dyDescent="0.2">
      <c r="A4075" s="973" t="s">
        <v>6954</v>
      </c>
      <c r="B4075" s="1174" t="s">
        <v>961</v>
      </c>
      <c r="C4075" s="1176"/>
      <c r="D4075" s="973"/>
    </row>
    <row r="4076" spans="1:4" x14ac:dyDescent="0.2">
      <c r="A4076" s="973" t="s">
        <v>2686</v>
      </c>
      <c r="B4076" s="1174" t="s">
        <v>6955</v>
      </c>
      <c r="C4076" s="1176">
        <v>222.35</v>
      </c>
      <c r="D4076" s="973">
        <v>910070.65</v>
      </c>
    </row>
    <row r="4077" spans="1:4" x14ac:dyDescent="0.2">
      <c r="A4077" s="973" t="s">
        <v>6956</v>
      </c>
      <c r="B4077" s="1174" t="s">
        <v>961</v>
      </c>
      <c r="C4077" s="1176"/>
      <c r="D4077" s="973"/>
    </row>
    <row r="4078" spans="1:4" x14ac:dyDescent="0.2">
      <c r="A4078" s="973" t="s">
        <v>6957</v>
      </c>
      <c r="B4078" s="1174" t="s">
        <v>961</v>
      </c>
      <c r="C4078" s="1176"/>
      <c r="D4078" s="973"/>
    </row>
    <row r="4079" spans="1:4" x14ac:dyDescent="0.2">
      <c r="A4079" s="973" t="s">
        <v>2684</v>
      </c>
      <c r="B4079" s="1174" t="s">
        <v>5916</v>
      </c>
      <c r="C4079" s="1176">
        <v>233.64</v>
      </c>
      <c r="D4079" s="973">
        <v>54437.94</v>
      </c>
    </row>
    <row r="4080" spans="1:4" x14ac:dyDescent="0.2">
      <c r="A4080" s="973" t="s">
        <v>2683</v>
      </c>
      <c r="B4080" s="1174" t="s">
        <v>6958</v>
      </c>
      <c r="C4080" s="1176">
        <v>232.75</v>
      </c>
      <c r="D4080" s="973">
        <v>78204.649999999994</v>
      </c>
    </row>
    <row r="4081" spans="1:4" x14ac:dyDescent="0.2">
      <c r="A4081" s="973" t="s">
        <v>6959</v>
      </c>
      <c r="B4081" s="1174" t="s">
        <v>6960</v>
      </c>
      <c r="C4081" s="1176">
        <v>238.62</v>
      </c>
      <c r="D4081" s="973">
        <v>57984.72</v>
      </c>
    </row>
    <row r="4082" spans="1:4" x14ac:dyDescent="0.2">
      <c r="A4082" s="973" t="s">
        <v>6961</v>
      </c>
      <c r="B4082" s="1174" t="s">
        <v>961</v>
      </c>
      <c r="C4082" s="1176"/>
      <c r="D4082" s="973"/>
    </row>
    <row r="4083" spans="1:4" x14ac:dyDescent="0.2">
      <c r="A4083" s="973" t="s">
        <v>6962</v>
      </c>
      <c r="B4083" s="1174" t="s">
        <v>961</v>
      </c>
      <c r="C4083" s="1176"/>
      <c r="D4083" s="973"/>
    </row>
    <row r="4084" spans="1:4" x14ac:dyDescent="0.2">
      <c r="A4084" s="973" t="s">
        <v>6963</v>
      </c>
      <c r="B4084" s="1174" t="s">
        <v>961</v>
      </c>
      <c r="C4084" s="1176"/>
      <c r="D4084" s="973"/>
    </row>
    <row r="4085" spans="1:4" x14ac:dyDescent="0.2">
      <c r="A4085" s="973" t="s">
        <v>6964</v>
      </c>
      <c r="B4085" s="1174" t="s">
        <v>961</v>
      </c>
      <c r="C4085" s="1176"/>
      <c r="D4085" s="973"/>
    </row>
    <row r="4086" spans="1:4" x14ac:dyDescent="0.2">
      <c r="A4086" s="973" t="s">
        <v>6965</v>
      </c>
      <c r="B4086" s="1174" t="s">
        <v>961</v>
      </c>
      <c r="C4086" s="1176"/>
      <c r="D4086" s="973"/>
    </row>
    <row r="4087" spans="1:4" x14ac:dyDescent="0.2">
      <c r="A4087" s="973" t="s">
        <v>6966</v>
      </c>
      <c r="B4087" s="1174" t="s">
        <v>3563</v>
      </c>
      <c r="C4087" s="1176">
        <v>252.09</v>
      </c>
      <c r="D4087" s="973">
        <v>252.09</v>
      </c>
    </row>
    <row r="4088" spans="1:4" x14ac:dyDescent="0.2">
      <c r="A4088" s="973" t="s">
        <v>6967</v>
      </c>
      <c r="B4088" s="1174" t="s">
        <v>961</v>
      </c>
      <c r="C4088" s="1176"/>
      <c r="D4088" s="973"/>
    </row>
    <row r="4089" spans="1:4" x14ac:dyDescent="0.2">
      <c r="A4089" s="973" t="s">
        <v>6968</v>
      </c>
      <c r="B4089" s="1174" t="s">
        <v>961</v>
      </c>
      <c r="C4089" s="1176"/>
      <c r="D4089" s="973"/>
    </row>
    <row r="4090" spans="1:4" x14ac:dyDescent="0.2">
      <c r="A4090" s="973" t="s">
        <v>6969</v>
      </c>
      <c r="B4090" s="1174" t="s">
        <v>961</v>
      </c>
      <c r="C4090" s="1176"/>
      <c r="D4090" s="973"/>
    </row>
    <row r="4091" spans="1:4" x14ac:dyDescent="0.2">
      <c r="A4091" s="973" t="s">
        <v>6970</v>
      </c>
      <c r="B4091" s="1174" t="s">
        <v>961</v>
      </c>
      <c r="C4091" s="1176"/>
      <c r="D4091" s="973"/>
    </row>
    <row r="4092" spans="1:4" x14ac:dyDescent="0.2">
      <c r="A4092" s="973" t="s">
        <v>2681</v>
      </c>
      <c r="B4092" s="1174" t="s">
        <v>6971</v>
      </c>
      <c r="C4092" s="1176">
        <v>226.15</v>
      </c>
      <c r="D4092" s="973">
        <v>213712.69</v>
      </c>
    </row>
    <row r="4093" spans="1:4" x14ac:dyDescent="0.2">
      <c r="A4093" s="973" t="s">
        <v>6972</v>
      </c>
      <c r="B4093" s="1174" t="s">
        <v>961</v>
      </c>
      <c r="C4093" s="1176"/>
      <c r="D4093" s="973"/>
    </row>
    <row r="4094" spans="1:4" x14ac:dyDescent="0.2">
      <c r="A4094" s="973" t="s">
        <v>6973</v>
      </c>
      <c r="B4094" s="1174" t="s">
        <v>961</v>
      </c>
      <c r="C4094" s="1176"/>
      <c r="D4094" s="973"/>
    </row>
    <row r="4095" spans="1:4" x14ac:dyDescent="0.2">
      <c r="A4095" s="973" t="s">
        <v>6974</v>
      </c>
      <c r="B4095" s="1174" t="s">
        <v>961</v>
      </c>
      <c r="C4095" s="1176"/>
      <c r="D4095" s="973"/>
    </row>
    <row r="4096" spans="1:4" x14ac:dyDescent="0.2">
      <c r="A4096" s="973" t="s">
        <v>6975</v>
      </c>
      <c r="B4096" s="1174" t="s">
        <v>961</v>
      </c>
      <c r="C4096" s="1176"/>
      <c r="D4096" s="973"/>
    </row>
    <row r="4097" spans="1:4" x14ac:dyDescent="0.2">
      <c r="A4097" s="973" t="s">
        <v>6976</v>
      </c>
      <c r="B4097" s="1174" t="s">
        <v>961</v>
      </c>
      <c r="C4097" s="1176"/>
      <c r="D4097" s="973"/>
    </row>
    <row r="4098" spans="1:4" x14ac:dyDescent="0.2">
      <c r="A4098" s="973" t="s">
        <v>6977</v>
      </c>
      <c r="B4098" s="1174" t="s">
        <v>961</v>
      </c>
      <c r="C4098" s="1176"/>
      <c r="D4098" s="973"/>
    </row>
    <row r="4099" spans="1:4" x14ac:dyDescent="0.2">
      <c r="A4099" s="973" t="s">
        <v>2687</v>
      </c>
      <c r="B4099" s="1174" t="s">
        <v>6978</v>
      </c>
      <c r="C4099" s="1176">
        <v>229.49</v>
      </c>
      <c r="D4099" s="973">
        <v>92943.45</v>
      </c>
    </row>
    <row r="4100" spans="1:4" x14ac:dyDescent="0.2">
      <c r="A4100" s="973" t="s">
        <v>6979</v>
      </c>
      <c r="B4100" s="1174" t="s">
        <v>961</v>
      </c>
      <c r="C4100" s="1176"/>
      <c r="D4100" s="973"/>
    </row>
    <row r="4101" spans="1:4" x14ac:dyDescent="0.2">
      <c r="A4101" s="973" t="s">
        <v>2690</v>
      </c>
      <c r="B4101" s="1174" t="s">
        <v>961</v>
      </c>
      <c r="C4101" s="1176"/>
      <c r="D4101" s="973"/>
    </row>
    <row r="4102" spans="1:4" x14ac:dyDescent="0.2">
      <c r="A4102" s="973" t="s">
        <v>6980</v>
      </c>
      <c r="B4102" s="1174" t="s">
        <v>6272</v>
      </c>
      <c r="C4102" s="1176">
        <v>233.54</v>
      </c>
      <c r="D4102" s="973">
        <v>73332.62</v>
      </c>
    </row>
    <row r="4103" spans="1:4" x14ac:dyDescent="0.2">
      <c r="A4103" s="973" t="s">
        <v>6981</v>
      </c>
      <c r="B4103" s="1174" t="s">
        <v>961</v>
      </c>
      <c r="C4103" s="1176"/>
      <c r="D4103" s="973"/>
    </row>
    <row r="4104" spans="1:4" x14ac:dyDescent="0.2">
      <c r="A4104" s="973" t="s">
        <v>6982</v>
      </c>
      <c r="B4104" s="1174" t="s">
        <v>961</v>
      </c>
      <c r="C4104" s="1176"/>
      <c r="D4104" s="973"/>
    </row>
    <row r="4105" spans="1:4" x14ac:dyDescent="0.2">
      <c r="A4105" s="973" t="s">
        <v>6983</v>
      </c>
      <c r="B4105" s="1174" t="s">
        <v>961</v>
      </c>
      <c r="C4105" s="1176"/>
      <c r="D4105" s="973"/>
    </row>
    <row r="4106" spans="1:4" x14ac:dyDescent="0.2">
      <c r="A4106" s="973" t="s">
        <v>6984</v>
      </c>
      <c r="B4106" s="1174" t="s">
        <v>961</v>
      </c>
      <c r="C4106" s="1176"/>
      <c r="D4106" s="973"/>
    </row>
    <row r="4107" spans="1:4" x14ac:dyDescent="0.2">
      <c r="A4107" s="973" t="s">
        <v>6985</v>
      </c>
      <c r="B4107" s="1174" t="s">
        <v>961</v>
      </c>
      <c r="C4107" s="1176"/>
      <c r="D4107" s="973"/>
    </row>
    <row r="4108" spans="1:4" x14ac:dyDescent="0.2">
      <c r="A4108" s="973" t="s">
        <v>6986</v>
      </c>
      <c r="B4108" s="1174" t="s">
        <v>961</v>
      </c>
      <c r="C4108" s="1176"/>
      <c r="D4108" s="973"/>
    </row>
    <row r="4109" spans="1:4" x14ac:dyDescent="0.2">
      <c r="A4109" s="973" t="s">
        <v>6987</v>
      </c>
      <c r="B4109" s="1174" t="s">
        <v>961</v>
      </c>
      <c r="C4109" s="1176"/>
      <c r="D4109" s="973"/>
    </row>
    <row r="4110" spans="1:4" x14ac:dyDescent="0.2">
      <c r="A4110" s="973" t="s">
        <v>2828</v>
      </c>
      <c r="B4110" s="1174" t="s">
        <v>3563</v>
      </c>
      <c r="C4110" s="1176">
        <v>910.9</v>
      </c>
      <c r="D4110" s="973">
        <v>910.9</v>
      </c>
    </row>
    <row r="4111" spans="1:4" x14ac:dyDescent="0.2">
      <c r="A4111" s="973" t="s">
        <v>6988</v>
      </c>
      <c r="B4111" s="1174" t="s">
        <v>961</v>
      </c>
      <c r="C4111" s="1176"/>
      <c r="D4111" s="973"/>
    </row>
    <row r="4112" spans="1:4" x14ac:dyDescent="0.2">
      <c r="A4112" s="973" t="s">
        <v>2692</v>
      </c>
      <c r="B4112" s="1174" t="s">
        <v>3563</v>
      </c>
      <c r="C4112" s="1176">
        <v>264.27999999999997</v>
      </c>
      <c r="D4112" s="973">
        <v>264.27999999999997</v>
      </c>
    </row>
    <row r="4113" spans="1:4" x14ac:dyDescent="0.2">
      <c r="A4113" s="973" t="s">
        <v>2698</v>
      </c>
      <c r="B4113" s="1175" t="s">
        <v>6989</v>
      </c>
      <c r="C4113" s="1176">
        <v>301.02999999999997</v>
      </c>
      <c r="D4113" s="973">
        <v>-4214.4799999999996</v>
      </c>
    </row>
    <row r="4114" spans="1:4" x14ac:dyDescent="0.2">
      <c r="A4114" s="973" t="s">
        <v>6990</v>
      </c>
      <c r="B4114" s="1174" t="s">
        <v>3592</v>
      </c>
      <c r="C4114" s="1176">
        <v>287.73</v>
      </c>
      <c r="D4114" s="973">
        <v>1438.65</v>
      </c>
    </row>
    <row r="4115" spans="1:4" x14ac:dyDescent="0.2">
      <c r="A4115" s="973" t="s">
        <v>6991</v>
      </c>
      <c r="B4115" s="1174" t="s">
        <v>3574</v>
      </c>
      <c r="C4115" s="1176">
        <v>402.72</v>
      </c>
      <c r="D4115" s="973">
        <v>5235.3599999999997</v>
      </c>
    </row>
    <row r="4116" spans="1:4" x14ac:dyDescent="0.2">
      <c r="A4116" s="973" t="s">
        <v>2694</v>
      </c>
      <c r="B4116" s="1174" t="s">
        <v>961</v>
      </c>
      <c r="C4116" s="1176"/>
      <c r="D4116" s="973"/>
    </row>
    <row r="4117" spans="1:4" x14ac:dyDescent="0.2">
      <c r="A4117" s="973" t="s">
        <v>6992</v>
      </c>
      <c r="B4117" s="1174" t="s">
        <v>3563</v>
      </c>
      <c r="C4117" s="1176">
        <v>297.85000000000002</v>
      </c>
      <c r="D4117" s="973">
        <v>297.85000000000002</v>
      </c>
    </row>
    <row r="4118" spans="1:4" x14ac:dyDescent="0.2">
      <c r="A4118" s="973" t="s">
        <v>6993</v>
      </c>
      <c r="B4118" s="1174" t="s">
        <v>961</v>
      </c>
      <c r="C4118" s="1176"/>
      <c r="D4118" s="973"/>
    </row>
    <row r="4119" spans="1:4" x14ac:dyDescent="0.2">
      <c r="A4119" s="973" t="s">
        <v>6994</v>
      </c>
      <c r="B4119" s="1174" t="s">
        <v>961</v>
      </c>
      <c r="C4119" s="1176"/>
      <c r="D4119" s="973"/>
    </row>
    <row r="4120" spans="1:4" x14ac:dyDescent="0.2">
      <c r="A4120" s="973" t="s">
        <v>6995</v>
      </c>
      <c r="B4120" s="1174" t="s">
        <v>961</v>
      </c>
      <c r="C4120" s="1176"/>
      <c r="D4120" s="973"/>
    </row>
    <row r="4121" spans="1:4" x14ac:dyDescent="0.2">
      <c r="A4121" s="973" t="s">
        <v>6996</v>
      </c>
      <c r="B4121" s="1174" t="s">
        <v>961</v>
      </c>
      <c r="C4121" s="1176"/>
      <c r="D4121" s="973"/>
    </row>
    <row r="4122" spans="1:4" x14ac:dyDescent="0.2">
      <c r="A4122" s="973" t="s">
        <v>2371</v>
      </c>
      <c r="B4122" s="1174" t="s">
        <v>6997</v>
      </c>
      <c r="C4122" s="1176">
        <v>197.62</v>
      </c>
      <c r="D4122" s="973">
        <v>184178.84</v>
      </c>
    </row>
    <row r="4123" spans="1:4" x14ac:dyDescent="0.2">
      <c r="A4123" s="973" t="s">
        <v>6998</v>
      </c>
      <c r="B4123" s="1174" t="s">
        <v>961</v>
      </c>
      <c r="C4123" s="1176"/>
      <c r="D4123" s="973"/>
    </row>
    <row r="4124" spans="1:4" x14ac:dyDescent="0.2">
      <c r="A4124" s="973" t="s">
        <v>6999</v>
      </c>
      <c r="B4124" s="1174" t="s">
        <v>961</v>
      </c>
      <c r="C4124" s="1176"/>
      <c r="D4124" s="973"/>
    </row>
    <row r="4125" spans="1:4" x14ac:dyDescent="0.2">
      <c r="A4125" s="973" t="s">
        <v>7000</v>
      </c>
      <c r="B4125" s="1175" t="s">
        <v>4791</v>
      </c>
      <c r="C4125" s="1176">
        <v>1150</v>
      </c>
      <c r="D4125" s="973">
        <v>-2300</v>
      </c>
    </row>
    <row r="4126" spans="1:4" x14ac:dyDescent="0.2">
      <c r="A4126" s="973" t="s">
        <v>2706</v>
      </c>
      <c r="B4126" s="1174" t="s">
        <v>961</v>
      </c>
      <c r="C4126" s="1176"/>
      <c r="D4126" s="973"/>
    </row>
    <row r="4127" spans="1:4" x14ac:dyDescent="0.2">
      <c r="A4127" s="973" t="s">
        <v>7001</v>
      </c>
      <c r="B4127" s="1174" t="s">
        <v>961</v>
      </c>
      <c r="C4127" s="1176"/>
      <c r="D4127" s="973"/>
    </row>
    <row r="4128" spans="1:4" x14ac:dyDescent="0.2">
      <c r="A4128" s="973" t="s">
        <v>7002</v>
      </c>
      <c r="B4128" s="1174" t="s">
        <v>961</v>
      </c>
      <c r="C4128" s="1176"/>
      <c r="D4128" s="973"/>
    </row>
    <row r="4129" spans="1:4" x14ac:dyDescent="0.2">
      <c r="A4129" s="973" t="s">
        <v>7003</v>
      </c>
      <c r="B4129" s="1174" t="s">
        <v>961</v>
      </c>
      <c r="C4129" s="1176"/>
      <c r="D4129" s="973"/>
    </row>
    <row r="4130" spans="1:4" x14ac:dyDescent="0.2">
      <c r="A4130" s="973" t="s">
        <v>2809</v>
      </c>
      <c r="B4130" s="1174" t="s">
        <v>4767</v>
      </c>
      <c r="C4130" s="1176">
        <v>286.67</v>
      </c>
      <c r="D4130" s="973">
        <v>9460.19</v>
      </c>
    </row>
    <row r="4131" spans="1:4" x14ac:dyDescent="0.2">
      <c r="A4131" s="973" t="s">
        <v>7004</v>
      </c>
      <c r="B4131" s="1174" t="s">
        <v>961</v>
      </c>
      <c r="C4131" s="1176"/>
      <c r="D4131" s="973"/>
    </row>
    <row r="4132" spans="1:4" x14ac:dyDescent="0.2">
      <c r="A4132" s="973" t="s">
        <v>7005</v>
      </c>
      <c r="B4132" s="1174" t="s">
        <v>961</v>
      </c>
      <c r="C4132" s="1176"/>
      <c r="D4132" s="973"/>
    </row>
    <row r="4133" spans="1:4" x14ac:dyDescent="0.2">
      <c r="A4133" s="973" t="s">
        <v>2811</v>
      </c>
      <c r="B4133" s="1174" t="s">
        <v>4941</v>
      </c>
      <c r="C4133" s="1176">
        <v>290.39999999999998</v>
      </c>
      <c r="D4133" s="973">
        <v>6388.8</v>
      </c>
    </row>
    <row r="4134" spans="1:4" x14ac:dyDescent="0.2">
      <c r="A4134" s="973" t="s">
        <v>7006</v>
      </c>
      <c r="B4134" s="1174" t="s">
        <v>961</v>
      </c>
      <c r="C4134" s="1176"/>
      <c r="D4134" s="973"/>
    </row>
    <row r="4135" spans="1:4" x14ac:dyDescent="0.2">
      <c r="A4135" s="973" t="s">
        <v>7007</v>
      </c>
      <c r="B4135" s="1174" t="s">
        <v>961</v>
      </c>
      <c r="C4135" s="1176"/>
      <c r="D4135" s="973"/>
    </row>
    <row r="4136" spans="1:4" x14ac:dyDescent="0.2">
      <c r="A4136" s="973" t="s">
        <v>2813</v>
      </c>
      <c r="B4136" s="1174" t="s">
        <v>5219</v>
      </c>
      <c r="C4136" s="1176">
        <v>290.19</v>
      </c>
      <c r="D4136" s="973">
        <v>5513.58</v>
      </c>
    </row>
    <row r="4137" spans="1:4" x14ac:dyDescent="0.2">
      <c r="A4137" s="973" t="s">
        <v>7008</v>
      </c>
      <c r="B4137" s="1174" t="s">
        <v>961</v>
      </c>
      <c r="C4137" s="1176"/>
      <c r="D4137" s="973"/>
    </row>
    <row r="4138" spans="1:4" x14ac:dyDescent="0.2">
      <c r="A4138" s="973" t="s">
        <v>7009</v>
      </c>
      <c r="B4138" s="1174" t="s">
        <v>961</v>
      </c>
      <c r="C4138" s="1176"/>
      <c r="D4138" s="973"/>
    </row>
    <row r="4139" spans="1:4" x14ac:dyDescent="0.2">
      <c r="A4139" s="973" t="s">
        <v>2815</v>
      </c>
      <c r="B4139" s="1174" t="s">
        <v>4639</v>
      </c>
      <c r="C4139" s="1176">
        <v>290.17</v>
      </c>
      <c r="D4139" s="973">
        <v>7834.65</v>
      </c>
    </row>
    <row r="4140" spans="1:4" x14ac:dyDescent="0.2">
      <c r="A4140" s="973" t="s">
        <v>7010</v>
      </c>
      <c r="B4140" s="1174" t="s">
        <v>961</v>
      </c>
      <c r="C4140" s="1176"/>
      <c r="D4140" s="973"/>
    </row>
    <row r="4141" spans="1:4" x14ac:dyDescent="0.2">
      <c r="A4141" s="973" t="s">
        <v>2818</v>
      </c>
      <c r="B4141" s="1174" t="s">
        <v>7011</v>
      </c>
      <c r="C4141" s="1176">
        <v>238.82</v>
      </c>
      <c r="D4141" s="973">
        <v>25314.45</v>
      </c>
    </row>
    <row r="4142" spans="1:4" x14ac:dyDescent="0.2">
      <c r="A4142" s="973" t="s">
        <v>7012</v>
      </c>
      <c r="B4142" s="1174" t="s">
        <v>961</v>
      </c>
      <c r="C4142" s="1176"/>
      <c r="D4142" s="973"/>
    </row>
    <row r="4143" spans="1:4" x14ac:dyDescent="0.2">
      <c r="A4143" s="973" t="s">
        <v>7013</v>
      </c>
      <c r="B4143" s="1174" t="s">
        <v>961</v>
      </c>
      <c r="C4143" s="1176"/>
      <c r="D4143" s="973"/>
    </row>
    <row r="4144" spans="1:4" x14ac:dyDescent="0.2">
      <c r="A4144" s="973" t="s">
        <v>2820</v>
      </c>
      <c r="B4144" s="1174" t="s">
        <v>3573</v>
      </c>
      <c r="C4144" s="1176">
        <v>244.78</v>
      </c>
      <c r="D4144" s="973">
        <v>979.12</v>
      </c>
    </row>
    <row r="4145" spans="1:4" x14ac:dyDescent="0.2">
      <c r="A4145" s="973" t="s">
        <v>7014</v>
      </c>
      <c r="B4145" s="1174" t="s">
        <v>961</v>
      </c>
      <c r="C4145" s="1176"/>
      <c r="D4145" s="973"/>
    </row>
    <row r="4146" spans="1:4" x14ac:dyDescent="0.2">
      <c r="A4146" s="973" t="s">
        <v>7015</v>
      </c>
      <c r="B4146" s="1174" t="s">
        <v>961</v>
      </c>
      <c r="C4146" s="1176"/>
      <c r="D4146" s="973"/>
    </row>
    <row r="4147" spans="1:4" x14ac:dyDescent="0.2">
      <c r="A4147" s="973" t="s">
        <v>2822</v>
      </c>
      <c r="B4147" s="1174" t="s">
        <v>961</v>
      </c>
      <c r="C4147" s="1176"/>
      <c r="D4147" s="973"/>
    </row>
    <row r="4148" spans="1:4" x14ac:dyDescent="0.2">
      <c r="A4148" s="973" t="s">
        <v>7016</v>
      </c>
      <c r="B4148" s="1174" t="s">
        <v>961</v>
      </c>
      <c r="C4148" s="1176"/>
      <c r="D4148" s="973"/>
    </row>
    <row r="4149" spans="1:4" x14ac:dyDescent="0.2">
      <c r="A4149" s="973" t="s">
        <v>7017</v>
      </c>
      <c r="B4149" s="1174" t="s">
        <v>961</v>
      </c>
      <c r="C4149" s="1176"/>
      <c r="D4149" s="973"/>
    </row>
    <row r="4150" spans="1:4" x14ac:dyDescent="0.2">
      <c r="A4150" s="973" t="s">
        <v>2824</v>
      </c>
      <c r="B4150" s="1174" t="s">
        <v>4038</v>
      </c>
      <c r="C4150" s="1176">
        <v>244.51</v>
      </c>
      <c r="D4150" s="973">
        <v>5134.74</v>
      </c>
    </row>
    <row r="4151" spans="1:4" x14ac:dyDescent="0.2">
      <c r="A4151" s="973" t="s">
        <v>7018</v>
      </c>
      <c r="B4151" s="1174" t="s">
        <v>961</v>
      </c>
      <c r="C4151" s="1176"/>
      <c r="D4151" s="973"/>
    </row>
    <row r="4152" spans="1:4" x14ac:dyDescent="0.2">
      <c r="A4152" s="973" t="s">
        <v>7019</v>
      </c>
      <c r="B4152" s="1174" t="s">
        <v>961</v>
      </c>
      <c r="C4152" s="1176"/>
      <c r="D4152" s="973"/>
    </row>
    <row r="4153" spans="1:4" x14ac:dyDescent="0.2">
      <c r="A4153" s="973" t="s">
        <v>7020</v>
      </c>
      <c r="B4153" s="1174" t="s">
        <v>961</v>
      </c>
      <c r="C4153" s="1176"/>
      <c r="D4153" s="973"/>
    </row>
    <row r="4154" spans="1:4" x14ac:dyDescent="0.2">
      <c r="A4154" s="973" t="s">
        <v>2800</v>
      </c>
      <c r="B4154" s="1174" t="s">
        <v>3571</v>
      </c>
      <c r="C4154" s="1176">
        <v>281.26</v>
      </c>
      <c r="D4154" s="973">
        <v>12656.53</v>
      </c>
    </row>
    <row r="4155" spans="1:4" x14ac:dyDescent="0.2">
      <c r="A4155" s="973" t="s">
        <v>2802</v>
      </c>
      <c r="B4155" s="1174" t="s">
        <v>3615</v>
      </c>
      <c r="C4155" s="1176">
        <v>276.5</v>
      </c>
      <c r="D4155" s="973">
        <v>3870.94</v>
      </c>
    </row>
    <row r="4156" spans="1:4" x14ac:dyDescent="0.2">
      <c r="A4156" s="973" t="s">
        <v>2804</v>
      </c>
      <c r="B4156" s="1174" t="s">
        <v>3600</v>
      </c>
      <c r="C4156" s="1176">
        <v>278.2</v>
      </c>
      <c r="D4156" s="973">
        <v>4173.05</v>
      </c>
    </row>
    <row r="4157" spans="1:4" x14ac:dyDescent="0.2">
      <c r="A4157" s="973" t="s">
        <v>7021</v>
      </c>
      <c r="B4157" s="1174" t="s">
        <v>961</v>
      </c>
      <c r="C4157" s="1176"/>
      <c r="D4157" s="973"/>
    </row>
    <row r="4158" spans="1:4" x14ac:dyDescent="0.2">
      <c r="A4158" s="973" t="s">
        <v>7022</v>
      </c>
      <c r="B4158" s="1174" t="s">
        <v>961</v>
      </c>
      <c r="C4158" s="1176"/>
      <c r="D4158" s="973"/>
    </row>
    <row r="4159" spans="1:4" x14ac:dyDescent="0.2">
      <c r="A4159" s="973" t="s">
        <v>2806</v>
      </c>
      <c r="B4159" s="1174" t="s">
        <v>3615</v>
      </c>
      <c r="C4159" s="1176">
        <v>277.07</v>
      </c>
      <c r="D4159" s="973">
        <v>3878.98</v>
      </c>
    </row>
    <row r="4160" spans="1:4" x14ac:dyDescent="0.2">
      <c r="A4160" s="973" t="s">
        <v>7023</v>
      </c>
      <c r="B4160" s="1174" t="s">
        <v>961</v>
      </c>
      <c r="C4160" s="1176"/>
      <c r="D4160" s="973"/>
    </row>
    <row r="4161" spans="1:4" x14ac:dyDescent="0.2">
      <c r="A4161" s="973" t="s">
        <v>2830</v>
      </c>
      <c r="B4161" s="1174" t="s">
        <v>3593</v>
      </c>
      <c r="C4161" s="1176">
        <v>309.92</v>
      </c>
      <c r="D4161" s="973">
        <v>7438.08</v>
      </c>
    </row>
    <row r="4162" spans="1:4" x14ac:dyDescent="0.2">
      <c r="A4162" s="973" t="s">
        <v>2832</v>
      </c>
      <c r="B4162" s="1174" t="s">
        <v>3593</v>
      </c>
      <c r="C4162" s="1176">
        <v>301.19</v>
      </c>
      <c r="D4162" s="973">
        <v>7228.56</v>
      </c>
    </row>
    <row r="4163" spans="1:4" x14ac:dyDescent="0.2">
      <c r="A4163" s="973" t="s">
        <v>2834</v>
      </c>
      <c r="B4163" s="1174" t="s">
        <v>3593</v>
      </c>
      <c r="C4163" s="1176">
        <v>301.19</v>
      </c>
      <c r="D4163" s="973">
        <v>7228.56</v>
      </c>
    </row>
    <row r="4164" spans="1:4" x14ac:dyDescent="0.2">
      <c r="A4164" s="973" t="s">
        <v>2836</v>
      </c>
      <c r="B4164" s="1174" t="s">
        <v>3593</v>
      </c>
      <c r="C4164" s="1176">
        <v>301.19</v>
      </c>
      <c r="D4164" s="973">
        <v>7228.56</v>
      </c>
    </row>
    <row r="4165" spans="1:4" x14ac:dyDescent="0.2">
      <c r="A4165" s="973" t="s">
        <v>7024</v>
      </c>
      <c r="B4165" s="1174" t="s">
        <v>961</v>
      </c>
      <c r="C4165" s="1176"/>
      <c r="D4165" s="973"/>
    </row>
    <row r="4166" spans="1:4" x14ac:dyDescent="0.2">
      <c r="A4166" s="973" t="s">
        <v>2839</v>
      </c>
      <c r="B4166" s="1174" t="s">
        <v>5928</v>
      </c>
      <c r="C4166" s="1176">
        <v>372.77</v>
      </c>
      <c r="D4166" s="973">
        <v>16029.11</v>
      </c>
    </row>
    <row r="4167" spans="1:4" x14ac:dyDescent="0.2">
      <c r="A4167" s="973" t="s">
        <v>7025</v>
      </c>
      <c r="B4167" s="1174" t="s">
        <v>961</v>
      </c>
      <c r="C4167" s="1176"/>
      <c r="D4167" s="973"/>
    </row>
    <row r="4168" spans="1:4" x14ac:dyDescent="0.2">
      <c r="A4168" s="973" t="s">
        <v>2841</v>
      </c>
      <c r="B4168" s="1174" t="s">
        <v>4602</v>
      </c>
      <c r="C4168" s="1176">
        <v>368.41</v>
      </c>
      <c r="D4168" s="973">
        <v>10315.48</v>
      </c>
    </row>
    <row r="4169" spans="1:4" x14ac:dyDescent="0.2">
      <c r="A4169" s="973" t="s">
        <v>7026</v>
      </c>
      <c r="B4169" s="1174" t="s">
        <v>961</v>
      </c>
      <c r="C4169" s="1176"/>
      <c r="D4169" s="973"/>
    </row>
    <row r="4170" spans="1:4" x14ac:dyDescent="0.2">
      <c r="A4170" s="973" t="s">
        <v>2843</v>
      </c>
      <c r="B4170" s="1174" t="s">
        <v>4602</v>
      </c>
      <c r="C4170" s="1176">
        <v>368.41</v>
      </c>
      <c r="D4170" s="973">
        <v>10315.48</v>
      </c>
    </row>
    <row r="4171" spans="1:4" x14ac:dyDescent="0.2">
      <c r="A4171" s="973" t="s">
        <v>7027</v>
      </c>
      <c r="B4171" s="1174" t="s">
        <v>961</v>
      </c>
      <c r="C4171" s="1176"/>
      <c r="D4171" s="973"/>
    </row>
    <row r="4172" spans="1:4" x14ac:dyDescent="0.2">
      <c r="A4172" s="973" t="s">
        <v>2845</v>
      </c>
      <c r="B4172" s="1174" t="s">
        <v>4602</v>
      </c>
      <c r="C4172" s="1176">
        <v>368.41</v>
      </c>
      <c r="D4172" s="973">
        <v>10315.48</v>
      </c>
    </row>
    <row r="4173" spans="1:4" x14ac:dyDescent="0.2">
      <c r="A4173" s="973" t="s">
        <v>7028</v>
      </c>
      <c r="B4173" s="1174" t="s">
        <v>961</v>
      </c>
      <c r="C4173" s="1176"/>
      <c r="D4173" s="973"/>
    </row>
    <row r="4174" spans="1:4" x14ac:dyDescent="0.2">
      <c r="A4174" s="973" t="s">
        <v>2847</v>
      </c>
      <c r="B4174" s="1174" t="s">
        <v>3563</v>
      </c>
      <c r="C4174" s="1176">
        <v>272.77</v>
      </c>
      <c r="D4174" s="973">
        <v>272.77</v>
      </c>
    </row>
    <row r="4175" spans="1:4" x14ac:dyDescent="0.2">
      <c r="A4175" s="973" t="s">
        <v>7029</v>
      </c>
      <c r="B4175" s="1174" t="s">
        <v>961</v>
      </c>
      <c r="C4175" s="1176"/>
      <c r="D4175" s="973"/>
    </row>
    <row r="4176" spans="1:4" x14ac:dyDescent="0.2">
      <c r="A4176" s="973" t="s">
        <v>2850</v>
      </c>
      <c r="B4176" s="1174" t="s">
        <v>3563</v>
      </c>
      <c r="C4176" s="1176">
        <v>266.25</v>
      </c>
      <c r="D4176" s="973">
        <v>266.25</v>
      </c>
    </row>
    <row r="4177" spans="1:4" x14ac:dyDescent="0.2">
      <c r="A4177" s="973" t="s">
        <v>2852</v>
      </c>
      <c r="B4177" s="1174" t="s">
        <v>3563</v>
      </c>
      <c r="C4177" s="1176">
        <v>266.25</v>
      </c>
      <c r="D4177" s="973">
        <v>266.25</v>
      </c>
    </row>
    <row r="4178" spans="1:4" x14ac:dyDescent="0.2">
      <c r="A4178" s="973" t="s">
        <v>7030</v>
      </c>
      <c r="B4178" s="1174" t="s">
        <v>961</v>
      </c>
      <c r="C4178" s="1176"/>
      <c r="D4178" s="973"/>
    </row>
    <row r="4179" spans="1:4" x14ac:dyDescent="0.2">
      <c r="A4179" s="973" t="s">
        <v>7031</v>
      </c>
      <c r="B4179" s="1174" t="s">
        <v>961</v>
      </c>
      <c r="C4179" s="1176"/>
      <c r="D4179" s="973"/>
    </row>
    <row r="4180" spans="1:4" x14ac:dyDescent="0.2">
      <c r="A4180" s="973" t="s">
        <v>2854</v>
      </c>
      <c r="B4180" s="1174" t="s">
        <v>3563</v>
      </c>
      <c r="C4180" s="1176">
        <v>266.25</v>
      </c>
      <c r="D4180" s="973">
        <v>266.25</v>
      </c>
    </row>
    <row r="4181" spans="1:4" x14ac:dyDescent="0.2">
      <c r="A4181" s="973" t="s">
        <v>3134</v>
      </c>
      <c r="B4181" s="1174" t="s">
        <v>3848</v>
      </c>
      <c r="C4181" s="1176">
        <v>220.86</v>
      </c>
      <c r="D4181" s="973">
        <v>17668.7</v>
      </c>
    </row>
    <row r="4182" spans="1:4" x14ac:dyDescent="0.2">
      <c r="A4182" s="973" t="s">
        <v>3136</v>
      </c>
      <c r="B4182" s="1174" t="s">
        <v>3869</v>
      </c>
      <c r="C4182" s="1176">
        <v>333.87</v>
      </c>
      <c r="D4182" s="973">
        <v>21033.7</v>
      </c>
    </row>
    <row r="4183" spans="1:4" x14ac:dyDescent="0.2">
      <c r="A4183" s="973" t="s">
        <v>3143</v>
      </c>
      <c r="B4183" s="1174" t="s">
        <v>961</v>
      </c>
      <c r="C4183" s="1176"/>
      <c r="D4183" s="973"/>
    </row>
    <row r="4184" spans="1:4" x14ac:dyDescent="0.2">
      <c r="A4184" s="973" t="s">
        <v>7032</v>
      </c>
      <c r="B4184" s="1174" t="s">
        <v>961</v>
      </c>
      <c r="C4184" s="1176"/>
      <c r="D4184" s="973"/>
    </row>
    <row r="4185" spans="1:4" x14ac:dyDescent="0.2">
      <c r="A4185" s="973" t="s">
        <v>3133</v>
      </c>
      <c r="B4185" s="1174" t="s">
        <v>961</v>
      </c>
      <c r="C4185" s="1176"/>
      <c r="D4185" s="973"/>
    </row>
    <row r="4186" spans="1:4" x14ac:dyDescent="0.2">
      <c r="A4186" s="973" t="s">
        <v>3141</v>
      </c>
      <c r="B4186" s="1174" t="s">
        <v>961</v>
      </c>
      <c r="C4186" s="1176"/>
      <c r="D4186" s="973"/>
    </row>
    <row r="4187" spans="1:4" x14ac:dyDescent="0.2">
      <c r="A4187" s="973" t="s">
        <v>1283</v>
      </c>
      <c r="B4187" s="1174" t="s">
        <v>7033</v>
      </c>
      <c r="C4187" s="1176">
        <v>0.75</v>
      </c>
      <c r="D4187" s="973">
        <v>30300</v>
      </c>
    </row>
    <row r="4188" spans="1:4" x14ac:dyDescent="0.2">
      <c r="A4188" s="973" t="s">
        <v>1287</v>
      </c>
      <c r="B4188" s="1174" t="s">
        <v>7034</v>
      </c>
      <c r="C4188" s="1176">
        <v>0.75</v>
      </c>
      <c r="D4188" s="973">
        <v>12150</v>
      </c>
    </row>
    <row r="4189" spans="1:4" x14ac:dyDescent="0.2">
      <c r="A4189" s="973" t="s">
        <v>7035</v>
      </c>
      <c r="B4189" s="1174" t="s">
        <v>961</v>
      </c>
      <c r="C4189" s="1176"/>
      <c r="D4189" s="973"/>
    </row>
    <row r="4190" spans="1:4" x14ac:dyDescent="0.2">
      <c r="A4190" s="973" t="s">
        <v>7036</v>
      </c>
      <c r="B4190" s="1174" t="s">
        <v>961</v>
      </c>
      <c r="C4190" s="1176"/>
      <c r="D4190" s="973"/>
    </row>
    <row r="4191" spans="1:4" x14ac:dyDescent="0.2">
      <c r="A4191" s="973" t="s">
        <v>7037</v>
      </c>
      <c r="B4191" s="1174" t="s">
        <v>961</v>
      </c>
      <c r="C4191" s="1176"/>
      <c r="D4191" s="973"/>
    </row>
    <row r="4192" spans="1:4" x14ac:dyDescent="0.2">
      <c r="A4192" s="973" t="s">
        <v>7038</v>
      </c>
      <c r="B4192" s="1174" t="s">
        <v>961</v>
      </c>
      <c r="C4192" s="1176"/>
      <c r="D4192" s="973"/>
    </row>
    <row r="4193" spans="1:4" x14ac:dyDescent="0.2">
      <c r="A4193" s="973" t="s">
        <v>7039</v>
      </c>
      <c r="B4193" s="1174" t="s">
        <v>961</v>
      </c>
      <c r="C4193" s="1176"/>
      <c r="D4193" s="973"/>
    </row>
    <row r="4194" spans="1:4" x14ac:dyDescent="0.2">
      <c r="A4194" s="973" t="s">
        <v>7040</v>
      </c>
      <c r="B4194" s="1174" t="s">
        <v>961</v>
      </c>
      <c r="C4194" s="1176"/>
      <c r="D4194" s="973"/>
    </row>
    <row r="4195" spans="1:4" x14ac:dyDescent="0.2">
      <c r="A4195" s="973" t="s">
        <v>7041</v>
      </c>
      <c r="B4195" s="1174" t="s">
        <v>961</v>
      </c>
      <c r="C4195" s="1176"/>
      <c r="D4195" s="973"/>
    </row>
    <row r="4196" spans="1:4" x14ac:dyDescent="0.2">
      <c r="A4196" s="973" t="s">
        <v>7042</v>
      </c>
      <c r="B4196" s="1174" t="s">
        <v>961</v>
      </c>
      <c r="C4196" s="1176"/>
      <c r="D4196" s="973"/>
    </row>
    <row r="4197" spans="1:4" x14ac:dyDescent="0.2">
      <c r="A4197" s="973" t="s">
        <v>7043</v>
      </c>
      <c r="B4197" s="1174" t="s">
        <v>961</v>
      </c>
      <c r="C4197" s="1176"/>
      <c r="D4197" s="973"/>
    </row>
    <row r="4198" spans="1:4" x14ac:dyDescent="0.2">
      <c r="A4198" s="973" t="s">
        <v>7044</v>
      </c>
      <c r="B4198" s="1174" t="s">
        <v>961</v>
      </c>
      <c r="C4198" s="1176"/>
      <c r="D4198" s="973"/>
    </row>
    <row r="4199" spans="1:4" x14ac:dyDescent="0.2">
      <c r="A4199" s="973" t="s">
        <v>7045</v>
      </c>
      <c r="B4199" s="1174" t="s">
        <v>961</v>
      </c>
      <c r="C4199" s="1176"/>
      <c r="D4199" s="973"/>
    </row>
    <row r="4200" spans="1:4" x14ac:dyDescent="0.2">
      <c r="A4200" s="973" t="s">
        <v>7046</v>
      </c>
      <c r="B4200" s="1174" t="s">
        <v>961</v>
      </c>
      <c r="C4200" s="1176"/>
      <c r="D4200" s="973"/>
    </row>
    <row r="4201" spans="1:4" x14ac:dyDescent="0.2">
      <c r="A4201" s="973" t="s">
        <v>7047</v>
      </c>
      <c r="B4201" s="1174" t="s">
        <v>961</v>
      </c>
      <c r="C4201" s="1176"/>
      <c r="D4201" s="973"/>
    </row>
    <row r="4202" spans="1:4" x14ac:dyDescent="0.2">
      <c r="A4202" s="973" t="s">
        <v>7048</v>
      </c>
      <c r="B4202" s="1174" t="s">
        <v>961</v>
      </c>
      <c r="C4202" s="1176"/>
      <c r="D4202" s="973"/>
    </row>
    <row r="4203" spans="1:4" x14ac:dyDescent="0.2">
      <c r="A4203" s="973" t="s">
        <v>7049</v>
      </c>
      <c r="B4203" s="1174" t="s">
        <v>961</v>
      </c>
      <c r="C4203" s="1176"/>
      <c r="D4203" s="973"/>
    </row>
    <row r="4204" spans="1:4" x14ac:dyDescent="0.2">
      <c r="A4204" s="973" t="s">
        <v>7050</v>
      </c>
      <c r="B4204" s="1174" t="s">
        <v>961</v>
      </c>
      <c r="C4204" s="1176"/>
      <c r="D4204" s="973"/>
    </row>
    <row r="4205" spans="1:4" x14ac:dyDescent="0.2">
      <c r="A4205" s="973" t="s">
        <v>7051</v>
      </c>
      <c r="B4205" s="1174" t="s">
        <v>961</v>
      </c>
      <c r="C4205" s="1176"/>
      <c r="D4205" s="973"/>
    </row>
    <row r="4206" spans="1:4" x14ac:dyDescent="0.2">
      <c r="A4206" s="973" t="s">
        <v>7052</v>
      </c>
      <c r="B4206" s="1174" t="s">
        <v>961</v>
      </c>
      <c r="C4206" s="1176"/>
      <c r="D4206" s="973"/>
    </row>
    <row r="4207" spans="1:4" x14ac:dyDescent="0.2">
      <c r="A4207" s="973" t="s">
        <v>7053</v>
      </c>
      <c r="B4207" s="1174" t="s">
        <v>961</v>
      </c>
      <c r="C4207" s="1176"/>
      <c r="D4207" s="973"/>
    </row>
    <row r="4208" spans="1:4" x14ac:dyDescent="0.2">
      <c r="A4208" s="973" t="s">
        <v>7054</v>
      </c>
      <c r="B4208" s="1174" t="s">
        <v>961</v>
      </c>
      <c r="C4208" s="1176"/>
      <c r="D4208" s="973"/>
    </row>
    <row r="4209" spans="1:4" x14ac:dyDescent="0.2">
      <c r="A4209" s="973" t="s">
        <v>7055</v>
      </c>
      <c r="B4209" s="1174" t="s">
        <v>1292</v>
      </c>
      <c r="C4209" s="1176">
        <v>75</v>
      </c>
      <c r="D4209" s="973">
        <v>750</v>
      </c>
    </row>
    <row r="4210" spans="1:4" x14ac:dyDescent="0.2">
      <c r="A4210" s="973" t="s">
        <v>7056</v>
      </c>
      <c r="B4210" s="1174" t="s">
        <v>1292</v>
      </c>
      <c r="C4210" s="1176">
        <v>49</v>
      </c>
      <c r="D4210" s="973">
        <v>490</v>
      </c>
    </row>
    <row r="4211" spans="1:4" x14ac:dyDescent="0.2">
      <c r="A4211" s="973" t="s">
        <v>7057</v>
      </c>
      <c r="B4211" s="1174" t="s">
        <v>961</v>
      </c>
      <c r="C4211" s="1176"/>
      <c r="D4211" s="973"/>
    </row>
    <row r="4212" spans="1:4" x14ac:dyDescent="0.2">
      <c r="A4212" s="973" t="s">
        <v>7058</v>
      </c>
      <c r="B4212" s="1174" t="s">
        <v>961</v>
      </c>
      <c r="C4212" s="1176"/>
      <c r="D4212" s="973"/>
    </row>
    <row r="4213" spans="1:4" x14ac:dyDescent="0.2">
      <c r="A4213" s="973" t="s">
        <v>7059</v>
      </c>
      <c r="B4213" s="1174" t="s">
        <v>961</v>
      </c>
      <c r="C4213" s="1176"/>
      <c r="D4213" s="973"/>
    </row>
    <row r="4214" spans="1:4" x14ac:dyDescent="0.2">
      <c r="A4214" s="973" t="s">
        <v>7060</v>
      </c>
      <c r="B4214" s="1174" t="s">
        <v>961</v>
      </c>
      <c r="C4214" s="1176"/>
      <c r="D4214" s="973"/>
    </row>
    <row r="4215" spans="1:4" x14ac:dyDescent="0.2">
      <c r="A4215" s="973" t="s">
        <v>7061</v>
      </c>
      <c r="B4215" s="1174" t="s">
        <v>961</v>
      </c>
      <c r="C4215" s="1176"/>
      <c r="D4215" s="973"/>
    </row>
    <row r="4216" spans="1:4" x14ac:dyDescent="0.2">
      <c r="A4216" s="973" t="s">
        <v>7062</v>
      </c>
      <c r="B4216" s="1174" t="s">
        <v>961</v>
      </c>
      <c r="C4216" s="1176"/>
      <c r="D4216" s="973"/>
    </row>
    <row r="4217" spans="1:4" x14ac:dyDescent="0.2">
      <c r="A4217" s="973" t="s">
        <v>7063</v>
      </c>
      <c r="B4217" s="1174" t="s">
        <v>961</v>
      </c>
      <c r="C4217" s="1176"/>
      <c r="D4217" s="973"/>
    </row>
    <row r="4218" spans="1:4" x14ac:dyDescent="0.2">
      <c r="A4218" s="973" t="s">
        <v>7064</v>
      </c>
      <c r="B4218" s="1174" t="s">
        <v>961</v>
      </c>
      <c r="C4218" s="1176"/>
      <c r="D4218" s="973"/>
    </row>
    <row r="4219" spans="1:4" x14ac:dyDescent="0.2">
      <c r="A4219" s="973" t="s">
        <v>7065</v>
      </c>
      <c r="B4219" s="1174" t="s">
        <v>961</v>
      </c>
      <c r="C4219" s="1176"/>
      <c r="D4219" s="973"/>
    </row>
    <row r="4220" spans="1:4" x14ac:dyDescent="0.2">
      <c r="A4220" s="973" t="s">
        <v>7066</v>
      </c>
      <c r="B4220" s="1174" t="s">
        <v>961</v>
      </c>
      <c r="C4220" s="1176"/>
      <c r="D4220" s="973"/>
    </row>
    <row r="4221" spans="1:4" x14ac:dyDescent="0.2">
      <c r="A4221" s="973" t="s">
        <v>7067</v>
      </c>
      <c r="B4221" s="1174" t="s">
        <v>961</v>
      </c>
      <c r="C4221" s="1176"/>
      <c r="D4221" s="973"/>
    </row>
    <row r="4222" spans="1:4" x14ac:dyDescent="0.2">
      <c r="A4222" s="973" t="s">
        <v>7068</v>
      </c>
      <c r="B4222" s="1174" t="s">
        <v>961</v>
      </c>
      <c r="C4222" s="1176"/>
      <c r="D4222" s="973"/>
    </row>
    <row r="4223" spans="1:4" x14ac:dyDescent="0.2">
      <c r="A4223" s="973" t="s">
        <v>7069</v>
      </c>
      <c r="B4223" s="1174" t="s">
        <v>961</v>
      </c>
      <c r="C4223" s="1176"/>
      <c r="D4223" s="973"/>
    </row>
    <row r="4224" spans="1:4" x14ac:dyDescent="0.2">
      <c r="A4224" s="973" t="s">
        <v>7070</v>
      </c>
      <c r="B4224" s="1174" t="s">
        <v>961</v>
      </c>
      <c r="C4224" s="1176"/>
      <c r="D4224" s="973"/>
    </row>
    <row r="4225" spans="1:4" x14ac:dyDescent="0.2">
      <c r="A4225" s="973" t="s">
        <v>7071</v>
      </c>
      <c r="B4225" s="1174" t="s">
        <v>961</v>
      </c>
      <c r="C4225" s="1176"/>
      <c r="D4225" s="973"/>
    </row>
    <row r="4226" spans="1:4" x14ac:dyDescent="0.2">
      <c r="A4226" s="973" t="s">
        <v>7072</v>
      </c>
      <c r="B4226" s="1174" t="s">
        <v>961</v>
      </c>
      <c r="C4226" s="1176"/>
      <c r="D4226" s="973"/>
    </row>
    <row r="4227" spans="1:4" x14ac:dyDescent="0.2">
      <c r="A4227" s="973" t="s">
        <v>7073</v>
      </c>
      <c r="B4227" s="1174" t="s">
        <v>961</v>
      </c>
      <c r="C4227" s="1176"/>
      <c r="D4227" s="973"/>
    </row>
    <row r="4228" spans="1:4" x14ac:dyDescent="0.2">
      <c r="A4228" s="973" t="s">
        <v>7074</v>
      </c>
      <c r="B4228" s="1174" t="s">
        <v>961</v>
      </c>
      <c r="C4228" s="1176"/>
      <c r="D4228" s="973"/>
    </row>
    <row r="4229" spans="1:4" x14ac:dyDescent="0.2">
      <c r="A4229" s="973" t="s">
        <v>7075</v>
      </c>
      <c r="B4229" s="1174" t="s">
        <v>961</v>
      </c>
      <c r="C4229" s="1176"/>
      <c r="D4229" s="973"/>
    </row>
    <row r="4230" spans="1:4" x14ac:dyDescent="0.2">
      <c r="A4230" s="973" t="s">
        <v>7076</v>
      </c>
      <c r="B4230" s="1174" t="s">
        <v>961</v>
      </c>
      <c r="C4230" s="1176"/>
      <c r="D4230" s="973"/>
    </row>
    <row r="4231" spans="1:4" x14ac:dyDescent="0.2">
      <c r="A4231" s="973" t="s">
        <v>7077</v>
      </c>
      <c r="B4231" s="1174" t="s">
        <v>961</v>
      </c>
      <c r="C4231" s="1176"/>
      <c r="D4231" s="973"/>
    </row>
    <row r="4232" spans="1:4" x14ac:dyDescent="0.2">
      <c r="A4232" s="973" t="s">
        <v>7078</v>
      </c>
      <c r="B4232" s="1174" t="s">
        <v>961</v>
      </c>
      <c r="C4232" s="1176"/>
      <c r="D4232" s="973"/>
    </row>
    <row r="4233" spans="1:4" x14ac:dyDescent="0.2">
      <c r="A4233" s="973" t="s">
        <v>7079</v>
      </c>
      <c r="B4233" s="1174" t="s">
        <v>961</v>
      </c>
      <c r="C4233" s="1176"/>
      <c r="D4233" s="973"/>
    </row>
    <row r="4234" spans="1:4" x14ac:dyDescent="0.2">
      <c r="A4234" s="973" t="s">
        <v>7080</v>
      </c>
      <c r="B4234" s="1174" t="s">
        <v>961</v>
      </c>
      <c r="C4234" s="1176"/>
      <c r="D4234" s="973"/>
    </row>
    <row r="4235" spans="1:4" x14ac:dyDescent="0.2">
      <c r="A4235" s="973" t="s">
        <v>7081</v>
      </c>
      <c r="B4235" s="1174" t="s">
        <v>961</v>
      </c>
      <c r="C4235" s="1176"/>
      <c r="D4235" s="973"/>
    </row>
    <row r="4236" spans="1:4" x14ac:dyDescent="0.2">
      <c r="A4236" s="973" t="s">
        <v>7082</v>
      </c>
      <c r="B4236" s="1174" t="s">
        <v>961</v>
      </c>
      <c r="C4236" s="1176"/>
      <c r="D4236" s="973"/>
    </row>
    <row r="4237" spans="1:4" x14ac:dyDescent="0.2">
      <c r="A4237" s="973" t="s">
        <v>7083</v>
      </c>
      <c r="B4237" s="1174" t="s">
        <v>961</v>
      </c>
      <c r="C4237" s="1176"/>
      <c r="D4237" s="973"/>
    </row>
    <row r="4238" spans="1:4" x14ac:dyDescent="0.2">
      <c r="A4238" s="973" t="s">
        <v>7084</v>
      </c>
      <c r="B4238" s="1174" t="s">
        <v>961</v>
      </c>
      <c r="C4238" s="1176"/>
      <c r="D4238" s="973"/>
    </row>
    <row r="4239" spans="1:4" x14ac:dyDescent="0.2">
      <c r="A4239" s="973" t="s">
        <v>7085</v>
      </c>
      <c r="B4239" s="1174" t="s">
        <v>961</v>
      </c>
      <c r="C4239" s="1176"/>
      <c r="D4239" s="973"/>
    </row>
    <row r="4240" spans="1:4" x14ac:dyDescent="0.2">
      <c r="A4240" s="973" t="s">
        <v>7086</v>
      </c>
      <c r="B4240" s="1174" t="s">
        <v>961</v>
      </c>
      <c r="C4240" s="1176"/>
      <c r="D4240" s="973"/>
    </row>
    <row r="4241" spans="1:4" x14ac:dyDescent="0.2">
      <c r="A4241" s="973" t="s">
        <v>7087</v>
      </c>
      <c r="B4241" s="1174" t="s">
        <v>961</v>
      </c>
      <c r="C4241" s="1176"/>
      <c r="D4241" s="973"/>
    </row>
    <row r="4242" spans="1:4" x14ac:dyDescent="0.2">
      <c r="A4242" s="973" t="s">
        <v>7088</v>
      </c>
      <c r="B4242" s="1174" t="s">
        <v>961</v>
      </c>
      <c r="C4242" s="1176"/>
      <c r="D4242" s="973"/>
    </row>
    <row r="4243" spans="1:4" x14ac:dyDescent="0.2">
      <c r="A4243" s="973" t="s">
        <v>7089</v>
      </c>
      <c r="B4243" s="1174" t="s">
        <v>961</v>
      </c>
      <c r="C4243" s="1176"/>
      <c r="D4243" s="973"/>
    </row>
    <row r="4244" spans="1:4" x14ac:dyDescent="0.2">
      <c r="A4244" s="973" t="s">
        <v>7090</v>
      </c>
      <c r="B4244" s="1174" t="s">
        <v>961</v>
      </c>
      <c r="C4244" s="1176"/>
      <c r="D4244" s="973"/>
    </row>
    <row r="4245" spans="1:4" x14ac:dyDescent="0.2">
      <c r="A4245" s="973" t="s">
        <v>7091</v>
      </c>
      <c r="B4245" s="1174" t="s">
        <v>961</v>
      </c>
      <c r="C4245" s="1176"/>
      <c r="D4245" s="973"/>
    </row>
    <row r="4246" spans="1:4" x14ac:dyDescent="0.2">
      <c r="A4246" s="973" t="s">
        <v>7092</v>
      </c>
      <c r="B4246" s="1174" t="s">
        <v>961</v>
      </c>
      <c r="C4246" s="1176"/>
      <c r="D4246" s="973"/>
    </row>
    <row r="4247" spans="1:4" x14ac:dyDescent="0.2">
      <c r="A4247" s="973" t="s">
        <v>7093</v>
      </c>
      <c r="B4247" s="1174" t="s">
        <v>961</v>
      </c>
      <c r="C4247" s="1176"/>
      <c r="D4247" s="973"/>
    </row>
    <row r="4248" spans="1:4" x14ac:dyDescent="0.2">
      <c r="A4248" s="973" t="s">
        <v>7094</v>
      </c>
      <c r="B4248" s="1174" t="s">
        <v>961</v>
      </c>
      <c r="C4248" s="1176"/>
      <c r="D4248" s="973"/>
    </row>
    <row r="4249" spans="1:4" x14ac:dyDescent="0.2">
      <c r="A4249" s="973" t="s">
        <v>7095</v>
      </c>
      <c r="B4249" s="1174" t="s">
        <v>961</v>
      </c>
      <c r="C4249" s="1176"/>
      <c r="D4249" s="973"/>
    </row>
    <row r="4250" spans="1:4" x14ac:dyDescent="0.2">
      <c r="A4250" s="973" t="s">
        <v>7096</v>
      </c>
      <c r="B4250" s="1174" t="s">
        <v>961</v>
      </c>
      <c r="C4250" s="1176"/>
      <c r="D4250" s="973"/>
    </row>
    <row r="4251" spans="1:4" x14ac:dyDescent="0.2">
      <c r="A4251" s="973" t="s">
        <v>7097</v>
      </c>
      <c r="B4251" s="1174" t="s">
        <v>961</v>
      </c>
      <c r="C4251" s="1176"/>
      <c r="D4251" s="973"/>
    </row>
    <row r="4252" spans="1:4" x14ac:dyDescent="0.2">
      <c r="A4252" s="973" t="s">
        <v>7098</v>
      </c>
      <c r="B4252" s="1174" t="s">
        <v>961</v>
      </c>
      <c r="C4252" s="1176"/>
      <c r="D4252" s="973"/>
    </row>
    <row r="4253" spans="1:4" x14ac:dyDescent="0.2">
      <c r="A4253" s="973" t="s">
        <v>7099</v>
      </c>
      <c r="B4253" s="1174" t="s">
        <v>961</v>
      </c>
      <c r="C4253" s="1176"/>
      <c r="D4253" s="973"/>
    </row>
    <row r="4254" spans="1:4" x14ac:dyDescent="0.2">
      <c r="A4254" s="973" t="s">
        <v>7100</v>
      </c>
      <c r="B4254" s="1174" t="s">
        <v>961</v>
      </c>
      <c r="C4254" s="1176"/>
      <c r="D4254" s="973"/>
    </row>
    <row r="4255" spans="1:4" x14ac:dyDescent="0.2">
      <c r="A4255" s="973" t="s">
        <v>7101</v>
      </c>
      <c r="B4255" s="1174" t="s">
        <v>961</v>
      </c>
      <c r="C4255" s="1176"/>
      <c r="D4255" s="973"/>
    </row>
    <row r="4256" spans="1:4" x14ac:dyDescent="0.2">
      <c r="A4256" s="973" t="s">
        <v>7102</v>
      </c>
      <c r="B4256" s="1174" t="s">
        <v>961</v>
      </c>
      <c r="C4256" s="1176"/>
      <c r="D4256" s="973"/>
    </row>
    <row r="4257" spans="1:4" x14ac:dyDescent="0.2">
      <c r="A4257" s="973" t="s">
        <v>7103</v>
      </c>
      <c r="B4257" s="1174" t="s">
        <v>961</v>
      </c>
      <c r="C4257" s="1176"/>
      <c r="D4257" s="973"/>
    </row>
    <row r="4258" spans="1:4" x14ac:dyDescent="0.2">
      <c r="A4258" s="973" t="s">
        <v>7104</v>
      </c>
      <c r="B4258" s="1174" t="s">
        <v>961</v>
      </c>
      <c r="C4258" s="1176"/>
      <c r="D4258" s="973"/>
    </row>
    <row r="4259" spans="1:4" x14ac:dyDescent="0.2">
      <c r="A4259" s="973" t="s">
        <v>7105</v>
      </c>
      <c r="B4259" s="1174" t="s">
        <v>961</v>
      </c>
      <c r="C4259" s="1176"/>
      <c r="D4259" s="973"/>
    </row>
    <row r="4260" spans="1:4" x14ac:dyDescent="0.2">
      <c r="A4260" s="973" t="s">
        <v>7106</v>
      </c>
      <c r="B4260" s="1174" t="s">
        <v>961</v>
      </c>
      <c r="C4260" s="1176"/>
      <c r="D4260" s="973"/>
    </row>
    <row r="4261" spans="1:4" x14ac:dyDescent="0.2">
      <c r="A4261" s="973" t="s">
        <v>7107</v>
      </c>
      <c r="B4261" s="1174" t="s">
        <v>961</v>
      </c>
      <c r="C4261" s="1176"/>
      <c r="D4261" s="973"/>
    </row>
    <row r="4262" spans="1:4" x14ac:dyDescent="0.2">
      <c r="A4262" s="973" t="s">
        <v>7108</v>
      </c>
      <c r="B4262" s="1174" t="s">
        <v>961</v>
      </c>
      <c r="C4262" s="1176"/>
      <c r="D4262" s="973"/>
    </row>
    <row r="4263" spans="1:4" x14ac:dyDescent="0.2">
      <c r="A4263" s="973" t="s">
        <v>7109</v>
      </c>
      <c r="B4263" s="1174" t="s">
        <v>961</v>
      </c>
      <c r="C4263" s="1176"/>
      <c r="D4263" s="973"/>
    </row>
    <row r="4264" spans="1:4" x14ac:dyDescent="0.2">
      <c r="A4264" s="973" t="s">
        <v>7110</v>
      </c>
      <c r="B4264" s="1174" t="s">
        <v>961</v>
      </c>
      <c r="C4264" s="1176"/>
      <c r="D4264" s="973"/>
    </row>
    <row r="4265" spans="1:4" x14ac:dyDescent="0.2">
      <c r="A4265" s="973" t="s">
        <v>7111</v>
      </c>
      <c r="B4265" s="1174" t="s">
        <v>961</v>
      </c>
      <c r="C4265" s="1176"/>
      <c r="D4265" s="973"/>
    </row>
    <row r="4266" spans="1:4" x14ac:dyDescent="0.2">
      <c r="A4266" s="973" t="s">
        <v>7112</v>
      </c>
      <c r="B4266" s="1174" t="s">
        <v>961</v>
      </c>
      <c r="C4266" s="1176"/>
      <c r="D4266" s="973"/>
    </row>
    <row r="4267" spans="1:4" x14ac:dyDescent="0.2">
      <c r="A4267" s="973" t="s">
        <v>7113</v>
      </c>
      <c r="B4267" s="1174" t="s">
        <v>961</v>
      </c>
      <c r="C4267" s="1176"/>
      <c r="D4267" s="973"/>
    </row>
    <row r="4268" spans="1:4" x14ac:dyDescent="0.2">
      <c r="A4268" s="973" t="s">
        <v>7114</v>
      </c>
      <c r="B4268" s="1174" t="s">
        <v>961</v>
      </c>
      <c r="C4268" s="1176"/>
      <c r="D4268" s="973"/>
    </row>
    <row r="4269" spans="1:4" x14ac:dyDescent="0.2">
      <c r="A4269" s="973" t="s">
        <v>7115</v>
      </c>
      <c r="B4269" s="1174" t="s">
        <v>961</v>
      </c>
      <c r="C4269" s="1176"/>
      <c r="D4269" s="973"/>
    </row>
    <row r="4270" spans="1:4" x14ac:dyDescent="0.2">
      <c r="A4270" s="973" t="s">
        <v>7116</v>
      </c>
      <c r="B4270" s="1174" t="s">
        <v>961</v>
      </c>
      <c r="C4270" s="1176"/>
      <c r="D4270" s="973"/>
    </row>
    <row r="4271" spans="1:4" x14ac:dyDescent="0.2">
      <c r="A4271" s="973" t="s">
        <v>7117</v>
      </c>
      <c r="B4271" s="1174" t="s">
        <v>961</v>
      </c>
      <c r="C4271" s="1176"/>
      <c r="D4271" s="973"/>
    </row>
    <row r="4272" spans="1:4" x14ac:dyDescent="0.2">
      <c r="A4272" s="973" t="s">
        <v>7118</v>
      </c>
      <c r="B4272" s="1174" t="s">
        <v>961</v>
      </c>
      <c r="C4272" s="1176"/>
      <c r="D4272" s="973"/>
    </row>
    <row r="4273" spans="1:4" x14ac:dyDescent="0.2">
      <c r="A4273" s="973" t="s">
        <v>7119</v>
      </c>
      <c r="B4273" s="1174" t="s">
        <v>961</v>
      </c>
      <c r="C4273" s="1176"/>
      <c r="D4273" s="973"/>
    </row>
    <row r="4274" spans="1:4" x14ac:dyDescent="0.2">
      <c r="A4274" s="973" t="s">
        <v>7120</v>
      </c>
      <c r="B4274" s="1174" t="s">
        <v>961</v>
      </c>
      <c r="C4274" s="1176"/>
      <c r="D4274" s="973"/>
    </row>
    <row r="4275" spans="1:4" x14ac:dyDescent="0.2">
      <c r="A4275" s="973" t="s">
        <v>7121</v>
      </c>
      <c r="B4275" s="1174" t="s">
        <v>961</v>
      </c>
      <c r="C4275" s="1176"/>
      <c r="D4275" s="973"/>
    </row>
    <row r="4276" spans="1:4" x14ac:dyDescent="0.2">
      <c r="A4276" s="973" t="s">
        <v>7122</v>
      </c>
      <c r="B4276" s="1174" t="s">
        <v>961</v>
      </c>
      <c r="C4276" s="1176"/>
      <c r="D4276" s="973"/>
    </row>
    <row r="4277" spans="1:4" x14ac:dyDescent="0.2">
      <c r="A4277" s="973" t="s">
        <v>7123</v>
      </c>
      <c r="B4277" s="1174" t="s">
        <v>961</v>
      </c>
      <c r="C4277" s="1176"/>
      <c r="D4277" s="973"/>
    </row>
    <row r="4278" spans="1:4" x14ac:dyDescent="0.2">
      <c r="A4278" s="973" t="s">
        <v>7124</v>
      </c>
      <c r="B4278" s="1174" t="s">
        <v>961</v>
      </c>
      <c r="C4278" s="1176"/>
      <c r="D4278" s="973"/>
    </row>
    <row r="4279" spans="1:4" x14ac:dyDescent="0.2">
      <c r="A4279" s="973" t="s">
        <v>7125</v>
      </c>
      <c r="B4279" s="1174" t="s">
        <v>961</v>
      </c>
      <c r="C4279" s="1176"/>
      <c r="D4279" s="973"/>
    </row>
    <row r="4280" spans="1:4" x14ac:dyDescent="0.2">
      <c r="A4280" s="973" t="s">
        <v>7126</v>
      </c>
      <c r="B4280" s="1174" t="s">
        <v>961</v>
      </c>
      <c r="C4280" s="1176"/>
      <c r="D4280" s="973"/>
    </row>
    <row r="4281" spans="1:4" x14ac:dyDescent="0.2">
      <c r="A4281" s="973" t="s">
        <v>7127</v>
      </c>
      <c r="B4281" s="1174" t="s">
        <v>961</v>
      </c>
      <c r="C4281" s="1176"/>
      <c r="D4281" s="973"/>
    </row>
    <row r="4282" spans="1:4" x14ac:dyDescent="0.2">
      <c r="A4282" s="973" t="s">
        <v>7128</v>
      </c>
      <c r="B4282" s="1174" t="s">
        <v>961</v>
      </c>
      <c r="C4282" s="1176"/>
      <c r="D4282" s="973"/>
    </row>
    <row r="4283" spans="1:4" x14ac:dyDescent="0.2">
      <c r="A4283" s="973" t="s">
        <v>7129</v>
      </c>
      <c r="B4283" s="1174" t="s">
        <v>961</v>
      </c>
      <c r="C4283" s="1176"/>
      <c r="D4283" s="973"/>
    </row>
    <row r="4284" spans="1:4" x14ac:dyDescent="0.2">
      <c r="A4284" s="973" t="s">
        <v>7130</v>
      </c>
      <c r="B4284" s="1174" t="s">
        <v>961</v>
      </c>
      <c r="C4284" s="1176"/>
      <c r="D4284" s="973"/>
    </row>
    <row r="4285" spans="1:4" x14ac:dyDescent="0.2">
      <c r="A4285" s="973" t="s">
        <v>7131</v>
      </c>
      <c r="B4285" s="1174" t="s">
        <v>961</v>
      </c>
      <c r="C4285" s="1176"/>
      <c r="D4285" s="973"/>
    </row>
    <row r="4286" spans="1:4" x14ac:dyDescent="0.2">
      <c r="A4286" s="973" t="s">
        <v>7132</v>
      </c>
      <c r="B4286" s="1174" t="s">
        <v>961</v>
      </c>
      <c r="C4286" s="1176"/>
      <c r="D4286" s="973"/>
    </row>
    <row r="4287" spans="1:4" x14ac:dyDescent="0.2">
      <c r="A4287" s="973" t="s">
        <v>7133</v>
      </c>
      <c r="B4287" s="1174" t="s">
        <v>961</v>
      </c>
      <c r="C4287" s="1176"/>
      <c r="D4287" s="973"/>
    </row>
    <row r="4288" spans="1:4" x14ac:dyDescent="0.2">
      <c r="A4288" s="973" t="s">
        <v>7134</v>
      </c>
      <c r="B4288" s="1174" t="s">
        <v>961</v>
      </c>
      <c r="C4288" s="1176"/>
      <c r="D4288" s="973"/>
    </row>
    <row r="4289" spans="1:4" x14ac:dyDescent="0.2">
      <c r="A4289" s="973" t="s">
        <v>7135</v>
      </c>
      <c r="B4289" s="1174" t="s">
        <v>961</v>
      </c>
      <c r="C4289" s="1176"/>
      <c r="D4289" s="973"/>
    </row>
    <row r="4290" spans="1:4" x14ac:dyDescent="0.2">
      <c r="A4290" s="973" t="s">
        <v>7136</v>
      </c>
      <c r="B4290" s="1174" t="s">
        <v>961</v>
      </c>
      <c r="C4290" s="1176"/>
      <c r="D4290" s="973"/>
    </row>
    <row r="4291" spans="1:4" x14ac:dyDescent="0.2">
      <c r="A4291" s="973" t="s">
        <v>7137</v>
      </c>
      <c r="B4291" s="1174" t="s">
        <v>961</v>
      </c>
      <c r="C4291" s="1176"/>
      <c r="D4291" s="973"/>
    </row>
    <row r="4292" spans="1:4" x14ac:dyDescent="0.2">
      <c r="A4292" s="973" t="s">
        <v>7138</v>
      </c>
      <c r="B4292" s="1174" t="s">
        <v>961</v>
      </c>
      <c r="C4292" s="1176"/>
      <c r="D4292" s="973"/>
    </row>
    <row r="4293" spans="1:4" x14ac:dyDescent="0.2">
      <c r="A4293" s="973" t="s">
        <v>7139</v>
      </c>
      <c r="B4293" s="1174" t="s">
        <v>961</v>
      </c>
      <c r="C4293" s="1176"/>
      <c r="D4293" s="973"/>
    </row>
    <row r="4294" spans="1:4" x14ac:dyDescent="0.2">
      <c r="A4294" s="973" t="s">
        <v>7140</v>
      </c>
      <c r="B4294" s="1174" t="s">
        <v>961</v>
      </c>
      <c r="C4294" s="1176"/>
      <c r="D4294" s="973"/>
    </row>
    <row r="4295" spans="1:4" x14ac:dyDescent="0.2">
      <c r="A4295" s="973" t="s">
        <v>7141</v>
      </c>
      <c r="B4295" s="1174" t="s">
        <v>961</v>
      </c>
      <c r="C4295" s="1176"/>
      <c r="D4295" s="973"/>
    </row>
    <row r="4296" spans="1:4" x14ac:dyDescent="0.2">
      <c r="A4296" s="973" t="s">
        <v>7142</v>
      </c>
      <c r="B4296" s="1174" t="s">
        <v>3567</v>
      </c>
      <c r="C4296" s="1176">
        <v>237.31</v>
      </c>
      <c r="D4296" s="973">
        <v>474.61</v>
      </c>
    </row>
    <row r="4297" spans="1:4" x14ac:dyDescent="0.2">
      <c r="A4297" s="973" t="s">
        <v>7143</v>
      </c>
      <c r="B4297" s="1174" t="s">
        <v>961</v>
      </c>
      <c r="C4297" s="1176"/>
      <c r="D4297" s="973"/>
    </row>
    <row r="4298" spans="1:4" x14ac:dyDescent="0.2">
      <c r="A4298" s="973" t="s">
        <v>7144</v>
      </c>
      <c r="B4298" s="1174" t="s">
        <v>961</v>
      </c>
      <c r="C4298" s="1176"/>
      <c r="D4298" s="973"/>
    </row>
    <row r="4299" spans="1:4" x14ac:dyDescent="0.2">
      <c r="A4299" s="973" t="s">
        <v>7145</v>
      </c>
      <c r="B4299" s="1174" t="s">
        <v>961</v>
      </c>
      <c r="C4299" s="1176"/>
      <c r="D4299" s="973"/>
    </row>
    <row r="4300" spans="1:4" x14ac:dyDescent="0.2">
      <c r="A4300" s="973" t="s">
        <v>7146</v>
      </c>
      <c r="B4300" s="1174" t="s">
        <v>961</v>
      </c>
      <c r="C4300" s="1176"/>
      <c r="D4300" s="973"/>
    </row>
    <row r="4301" spans="1:4" x14ac:dyDescent="0.2">
      <c r="A4301" s="973" t="s">
        <v>7147</v>
      </c>
      <c r="B4301" s="1174" t="s">
        <v>961</v>
      </c>
      <c r="C4301" s="1176"/>
      <c r="D4301" s="973"/>
    </row>
    <row r="4302" spans="1:4" x14ac:dyDescent="0.2">
      <c r="A4302" s="973" t="s">
        <v>7148</v>
      </c>
      <c r="B4302" s="1174" t="s">
        <v>961</v>
      </c>
      <c r="C4302" s="1176"/>
      <c r="D4302" s="973"/>
    </row>
    <row r="4303" spans="1:4" x14ac:dyDescent="0.2">
      <c r="A4303" s="973" t="s">
        <v>7149</v>
      </c>
      <c r="B4303" s="1174" t="s">
        <v>961</v>
      </c>
      <c r="C4303" s="1176"/>
      <c r="D4303" s="973"/>
    </row>
    <row r="4304" spans="1:4" x14ac:dyDescent="0.2">
      <c r="A4304" s="973" t="s">
        <v>7150</v>
      </c>
      <c r="B4304" s="1174" t="s">
        <v>961</v>
      </c>
      <c r="C4304" s="1176"/>
      <c r="D4304" s="973"/>
    </row>
    <row r="4305" spans="1:4" x14ac:dyDescent="0.2">
      <c r="A4305" s="973" t="s">
        <v>7151</v>
      </c>
      <c r="B4305" s="1174" t="s">
        <v>4602</v>
      </c>
      <c r="C4305" s="1176">
        <v>370.78</v>
      </c>
      <c r="D4305" s="973">
        <v>10381.84</v>
      </c>
    </row>
    <row r="4306" spans="1:4" x14ac:dyDescent="0.2">
      <c r="A4306" s="973" t="s">
        <v>7152</v>
      </c>
      <c r="B4306" s="1174" t="s">
        <v>4055</v>
      </c>
      <c r="C4306" s="1176">
        <v>344.58</v>
      </c>
      <c r="D4306" s="973">
        <v>6891.6</v>
      </c>
    </row>
    <row r="4307" spans="1:4" x14ac:dyDescent="0.2">
      <c r="A4307" s="973" t="s">
        <v>7153</v>
      </c>
      <c r="B4307" s="1174" t="s">
        <v>4767</v>
      </c>
      <c r="C4307" s="1176">
        <v>363.14</v>
      </c>
      <c r="D4307" s="973">
        <v>11983.62</v>
      </c>
    </row>
    <row r="4308" spans="1:4" x14ac:dyDescent="0.2">
      <c r="A4308" s="973" t="s">
        <v>7154</v>
      </c>
      <c r="B4308" s="1174" t="s">
        <v>961</v>
      </c>
      <c r="C4308" s="1176"/>
      <c r="D4308" s="973"/>
    </row>
    <row r="4309" spans="1:4" x14ac:dyDescent="0.2">
      <c r="A4309" s="973" t="s">
        <v>7155</v>
      </c>
      <c r="B4309" s="1174" t="s">
        <v>961</v>
      </c>
      <c r="C4309" s="1176"/>
      <c r="D4309" s="973"/>
    </row>
    <row r="4310" spans="1:4" x14ac:dyDescent="0.2">
      <c r="A4310" s="973" t="s">
        <v>7156</v>
      </c>
      <c r="B4310" s="1174" t="s">
        <v>961</v>
      </c>
      <c r="C4310" s="1176"/>
      <c r="D4310" s="973"/>
    </row>
    <row r="4311" spans="1:4" x14ac:dyDescent="0.2">
      <c r="A4311" s="973" t="s">
        <v>7157</v>
      </c>
      <c r="B4311" s="1174" t="s">
        <v>4767</v>
      </c>
      <c r="C4311" s="1176">
        <v>363.14</v>
      </c>
      <c r="D4311" s="973">
        <v>11983.62</v>
      </c>
    </row>
    <row r="4312" spans="1:4" x14ac:dyDescent="0.2">
      <c r="A4312" s="973" t="s">
        <v>7158</v>
      </c>
      <c r="B4312" s="1174" t="s">
        <v>961</v>
      </c>
      <c r="C4312" s="1176"/>
      <c r="D4312" s="973"/>
    </row>
    <row r="4313" spans="1:4" x14ac:dyDescent="0.2">
      <c r="A4313" s="973" t="s">
        <v>7159</v>
      </c>
      <c r="B4313" s="1174" t="s">
        <v>961</v>
      </c>
      <c r="C4313" s="1176"/>
      <c r="D4313" s="973"/>
    </row>
    <row r="4314" spans="1:4" x14ac:dyDescent="0.2">
      <c r="A4314" s="973" t="s">
        <v>7160</v>
      </c>
      <c r="B4314" s="1174" t="s">
        <v>961</v>
      </c>
      <c r="C4314" s="1176"/>
      <c r="D4314" s="973"/>
    </row>
    <row r="4315" spans="1:4" x14ac:dyDescent="0.2">
      <c r="A4315" s="973" t="s">
        <v>7161</v>
      </c>
      <c r="B4315" s="1174" t="s">
        <v>961</v>
      </c>
      <c r="C4315" s="1176"/>
      <c r="D4315" s="973"/>
    </row>
    <row r="4316" spans="1:4" x14ac:dyDescent="0.2">
      <c r="A4316" s="973" t="s">
        <v>7162</v>
      </c>
      <c r="B4316" s="1174" t="s">
        <v>961</v>
      </c>
      <c r="C4316" s="1176"/>
      <c r="D4316" s="973"/>
    </row>
    <row r="4317" spans="1:4" x14ac:dyDescent="0.2">
      <c r="A4317" s="973" t="s">
        <v>7163</v>
      </c>
      <c r="B4317" s="1174" t="s">
        <v>961</v>
      </c>
      <c r="C4317" s="1176"/>
      <c r="D4317" s="973"/>
    </row>
    <row r="4318" spans="1:4" x14ac:dyDescent="0.2">
      <c r="A4318" s="973" t="s">
        <v>7164</v>
      </c>
      <c r="B4318" s="1174" t="s">
        <v>961</v>
      </c>
      <c r="C4318" s="1176"/>
      <c r="D4318" s="973"/>
    </row>
    <row r="4319" spans="1:4" x14ac:dyDescent="0.2">
      <c r="A4319" s="973" t="s">
        <v>7165</v>
      </c>
      <c r="B4319" s="1174" t="s">
        <v>961</v>
      </c>
      <c r="C4319" s="1176"/>
      <c r="D4319" s="973"/>
    </row>
    <row r="4320" spans="1:4" x14ac:dyDescent="0.2">
      <c r="A4320" s="973" t="s">
        <v>7166</v>
      </c>
      <c r="B4320" s="1174" t="s">
        <v>961</v>
      </c>
      <c r="C4320" s="1176"/>
      <c r="D4320" s="973"/>
    </row>
    <row r="4321" spans="1:4" x14ac:dyDescent="0.2">
      <c r="A4321" s="973" t="s">
        <v>7167</v>
      </c>
      <c r="B4321" s="1174" t="s">
        <v>961</v>
      </c>
      <c r="C4321" s="1176"/>
      <c r="D4321" s="973"/>
    </row>
    <row r="4322" spans="1:4" x14ac:dyDescent="0.2">
      <c r="A4322" s="973" t="s">
        <v>7168</v>
      </c>
      <c r="B4322" s="1174" t="s">
        <v>961</v>
      </c>
      <c r="C4322" s="1176"/>
      <c r="D4322" s="973"/>
    </row>
    <row r="4323" spans="1:4" x14ac:dyDescent="0.2">
      <c r="A4323" s="973" t="s">
        <v>7169</v>
      </c>
      <c r="B4323" s="1174" t="s">
        <v>961</v>
      </c>
      <c r="C4323" s="1176"/>
      <c r="D4323" s="973"/>
    </row>
    <row r="4324" spans="1:4" x14ac:dyDescent="0.2">
      <c r="A4324" s="973" t="s">
        <v>7170</v>
      </c>
      <c r="B4324" s="1174" t="s">
        <v>961</v>
      </c>
      <c r="C4324" s="1176"/>
      <c r="D4324" s="973"/>
    </row>
    <row r="4325" spans="1:4" x14ac:dyDescent="0.2">
      <c r="A4325" s="973" t="s">
        <v>7171</v>
      </c>
      <c r="B4325" s="1174" t="s">
        <v>961</v>
      </c>
      <c r="C4325" s="1176"/>
      <c r="D4325" s="973"/>
    </row>
    <row r="4326" spans="1:4" x14ac:dyDescent="0.2">
      <c r="A4326" s="973" t="s">
        <v>7172</v>
      </c>
      <c r="B4326" s="1174" t="s">
        <v>961</v>
      </c>
      <c r="C4326" s="1176"/>
      <c r="D4326" s="973"/>
    </row>
    <row r="4327" spans="1:4" x14ac:dyDescent="0.2">
      <c r="A4327" s="973" t="s">
        <v>7173</v>
      </c>
      <c r="B4327" s="1174" t="s">
        <v>961</v>
      </c>
      <c r="C4327" s="1176"/>
      <c r="D4327" s="973"/>
    </row>
    <row r="4328" spans="1:4" x14ac:dyDescent="0.2">
      <c r="A4328" s="973" t="s">
        <v>7174</v>
      </c>
      <c r="B4328" s="1174" t="s">
        <v>961</v>
      </c>
      <c r="C4328" s="1176"/>
      <c r="D4328" s="973"/>
    </row>
    <row r="4329" spans="1:4" x14ac:dyDescent="0.2">
      <c r="A4329" s="973" t="s">
        <v>7175</v>
      </c>
      <c r="B4329" s="1174" t="s">
        <v>3567</v>
      </c>
      <c r="C4329" s="1176">
        <v>440.64</v>
      </c>
      <c r="D4329" s="973">
        <v>881.28</v>
      </c>
    </row>
    <row r="4330" spans="1:4" x14ac:dyDescent="0.2">
      <c r="A4330" s="973" t="s">
        <v>7176</v>
      </c>
      <c r="B4330" s="1174" t="s">
        <v>961</v>
      </c>
      <c r="C4330" s="1176"/>
      <c r="D4330" s="973"/>
    </row>
    <row r="4331" spans="1:4" x14ac:dyDescent="0.2">
      <c r="A4331" s="973" t="s">
        <v>7177</v>
      </c>
      <c r="B4331" s="1174" t="s">
        <v>961</v>
      </c>
      <c r="C4331" s="1176"/>
      <c r="D4331" s="973"/>
    </row>
    <row r="4332" spans="1:4" x14ac:dyDescent="0.2">
      <c r="A4332" s="973" t="s">
        <v>7178</v>
      </c>
      <c r="B4332" s="1174" t="s">
        <v>961</v>
      </c>
      <c r="C4332" s="1176"/>
      <c r="D4332" s="973"/>
    </row>
    <row r="4333" spans="1:4" x14ac:dyDescent="0.2">
      <c r="A4333" s="973" t="s">
        <v>7179</v>
      </c>
      <c r="B4333" s="1174" t="s">
        <v>961</v>
      </c>
      <c r="C4333" s="1176"/>
      <c r="D4333" s="973"/>
    </row>
    <row r="4334" spans="1:4" x14ac:dyDescent="0.2">
      <c r="A4334" s="973" t="s">
        <v>7180</v>
      </c>
      <c r="B4334" s="1174" t="s">
        <v>961</v>
      </c>
      <c r="C4334" s="1176"/>
      <c r="D4334" s="973"/>
    </row>
    <row r="4335" spans="1:4" x14ac:dyDescent="0.2">
      <c r="A4335" s="973" t="s">
        <v>7181</v>
      </c>
      <c r="B4335" s="1174" t="s">
        <v>961</v>
      </c>
      <c r="C4335" s="1176"/>
      <c r="D4335" s="973"/>
    </row>
    <row r="4336" spans="1:4" x14ac:dyDescent="0.2">
      <c r="A4336" s="973" t="s">
        <v>7182</v>
      </c>
      <c r="B4336" s="1174" t="s">
        <v>961</v>
      </c>
      <c r="C4336" s="1176"/>
      <c r="D4336" s="973"/>
    </row>
    <row r="4337" spans="1:4" x14ac:dyDescent="0.2">
      <c r="A4337" s="973" t="s">
        <v>7183</v>
      </c>
      <c r="B4337" s="1174" t="s">
        <v>961</v>
      </c>
      <c r="C4337" s="1176"/>
      <c r="D4337" s="973"/>
    </row>
    <row r="4338" spans="1:4" x14ac:dyDescent="0.2">
      <c r="A4338" s="973" t="s">
        <v>7184</v>
      </c>
      <c r="B4338" s="1174" t="s">
        <v>3563</v>
      </c>
      <c r="C4338" s="1176">
        <v>144.59</v>
      </c>
      <c r="D4338" s="973">
        <v>144.59</v>
      </c>
    </row>
    <row r="4339" spans="1:4" x14ac:dyDescent="0.2">
      <c r="A4339" s="973" t="s">
        <v>7185</v>
      </c>
      <c r="B4339" s="1174" t="s">
        <v>961</v>
      </c>
      <c r="C4339" s="1176"/>
      <c r="D4339" s="973"/>
    </row>
    <row r="4340" spans="1:4" x14ac:dyDescent="0.2">
      <c r="A4340" s="973" t="s">
        <v>7186</v>
      </c>
      <c r="B4340" s="1174" t="s">
        <v>961</v>
      </c>
      <c r="C4340" s="1176"/>
      <c r="D4340" s="973"/>
    </row>
    <row r="4341" spans="1:4" x14ac:dyDescent="0.2">
      <c r="A4341" s="973" t="s">
        <v>7187</v>
      </c>
      <c r="B4341" s="1174" t="s">
        <v>961</v>
      </c>
      <c r="C4341" s="1176"/>
      <c r="D4341" s="973"/>
    </row>
    <row r="4342" spans="1:4" x14ac:dyDescent="0.2">
      <c r="A4342" s="973" t="s">
        <v>7188</v>
      </c>
      <c r="B4342" s="1174" t="s">
        <v>961</v>
      </c>
      <c r="C4342" s="1176"/>
      <c r="D4342" s="973"/>
    </row>
    <row r="4343" spans="1:4" x14ac:dyDescent="0.2">
      <c r="A4343" s="973" t="s">
        <v>7189</v>
      </c>
      <c r="B4343" s="1174" t="s">
        <v>961</v>
      </c>
      <c r="C4343" s="1176"/>
      <c r="D4343" s="973"/>
    </row>
    <row r="4344" spans="1:4" x14ac:dyDescent="0.2">
      <c r="A4344" s="973" t="s">
        <v>7190</v>
      </c>
      <c r="B4344" s="1174" t="s">
        <v>961</v>
      </c>
      <c r="C4344" s="1176"/>
      <c r="D4344" s="973"/>
    </row>
    <row r="4345" spans="1:4" x14ac:dyDescent="0.2">
      <c r="A4345" s="973" t="s">
        <v>7191</v>
      </c>
      <c r="B4345" s="1174" t="s">
        <v>961</v>
      </c>
      <c r="C4345" s="1176"/>
      <c r="D4345" s="973"/>
    </row>
    <row r="4346" spans="1:4" x14ac:dyDescent="0.2">
      <c r="A4346" s="973" t="s">
        <v>7192</v>
      </c>
      <c r="B4346" s="1174" t="s">
        <v>961</v>
      </c>
      <c r="C4346" s="1176"/>
      <c r="D4346" s="973"/>
    </row>
    <row r="4347" spans="1:4" x14ac:dyDescent="0.2">
      <c r="A4347" s="973" t="s">
        <v>7193</v>
      </c>
      <c r="B4347" s="1174" t="s">
        <v>961</v>
      </c>
      <c r="C4347" s="1176"/>
      <c r="D4347" s="973"/>
    </row>
    <row r="4348" spans="1:4" x14ac:dyDescent="0.2">
      <c r="A4348" s="973" t="s">
        <v>7194</v>
      </c>
      <c r="B4348" s="1174" t="s">
        <v>961</v>
      </c>
      <c r="C4348" s="1176"/>
      <c r="D4348" s="973"/>
    </row>
    <row r="4349" spans="1:4" x14ac:dyDescent="0.2">
      <c r="A4349" s="973" t="s">
        <v>7195</v>
      </c>
      <c r="B4349" s="1174" t="s">
        <v>961</v>
      </c>
      <c r="C4349" s="1176"/>
      <c r="D4349" s="973"/>
    </row>
    <row r="4350" spans="1:4" x14ac:dyDescent="0.2">
      <c r="A4350" s="973" t="s">
        <v>7196</v>
      </c>
      <c r="B4350" s="1174" t="s">
        <v>961</v>
      </c>
      <c r="C4350" s="1176"/>
      <c r="D4350" s="973"/>
    </row>
    <row r="4351" spans="1:4" x14ac:dyDescent="0.2">
      <c r="A4351" s="973" t="s">
        <v>7197</v>
      </c>
      <c r="B4351" s="1174" t="s">
        <v>961</v>
      </c>
      <c r="C4351" s="1176"/>
      <c r="D4351" s="973"/>
    </row>
    <row r="4352" spans="1:4" x14ac:dyDescent="0.2">
      <c r="A4352" s="973" t="s">
        <v>7198</v>
      </c>
      <c r="B4352" s="1174" t="s">
        <v>961</v>
      </c>
      <c r="C4352" s="1176"/>
      <c r="D4352" s="973"/>
    </row>
    <row r="4353" spans="1:4" x14ac:dyDescent="0.2">
      <c r="A4353" s="973" t="s">
        <v>7199</v>
      </c>
      <c r="B4353" s="1174" t="s">
        <v>961</v>
      </c>
      <c r="C4353" s="1176"/>
      <c r="D4353" s="973"/>
    </row>
    <row r="4354" spans="1:4" x14ac:dyDescent="0.2">
      <c r="A4354" s="973" t="s">
        <v>7200</v>
      </c>
      <c r="B4354" s="1174" t="s">
        <v>961</v>
      </c>
      <c r="C4354" s="1176"/>
      <c r="D4354" s="973"/>
    </row>
    <row r="4355" spans="1:4" x14ac:dyDescent="0.2">
      <c r="A4355" s="973" t="s">
        <v>7201</v>
      </c>
      <c r="B4355" s="1174" t="s">
        <v>961</v>
      </c>
      <c r="C4355" s="1176"/>
      <c r="D4355" s="973"/>
    </row>
    <row r="4356" spans="1:4" x14ac:dyDescent="0.2">
      <c r="A4356" s="973" t="s">
        <v>7202</v>
      </c>
      <c r="B4356" s="1174" t="s">
        <v>961</v>
      </c>
      <c r="C4356" s="1176"/>
      <c r="D4356" s="973"/>
    </row>
    <row r="4357" spans="1:4" x14ac:dyDescent="0.2">
      <c r="A4357" s="973" t="s">
        <v>7203</v>
      </c>
      <c r="B4357" s="1174" t="s">
        <v>961</v>
      </c>
      <c r="C4357" s="1176"/>
      <c r="D4357" s="973"/>
    </row>
    <row r="4358" spans="1:4" x14ac:dyDescent="0.2">
      <c r="A4358" s="973" t="s">
        <v>7204</v>
      </c>
      <c r="B4358" s="1174" t="s">
        <v>961</v>
      </c>
      <c r="C4358" s="1176"/>
      <c r="D4358" s="973"/>
    </row>
    <row r="4359" spans="1:4" x14ac:dyDescent="0.2">
      <c r="A4359" s="973" t="s">
        <v>7205</v>
      </c>
      <c r="B4359" s="1174" t="s">
        <v>961</v>
      </c>
      <c r="C4359" s="1176"/>
      <c r="D4359" s="973"/>
    </row>
    <row r="4360" spans="1:4" x14ac:dyDescent="0.2">
      <c r="A4360" s="973" t="s">
        <v>7206</v>
      </c>
      <c r="B4360" s="1174" t="s">
        <v>961</v>
      </c>
      <c r="C4360" s="1176"/>
      <c r="D4360" s="973"/>
    </row>
    <row r="4361" spans="1:4" x14ac:dyDescent="0.2">
      <c r="A4361" s="973" t="s">
        <v>7207</v>
      </c>
      <c r="B4361" s="1174" t="s">
        <v>961</v>
      </c>
      <c r="C4361" s="1176"/>
      <c r="D4361" s="973"/>
    </row>
    <row r="4362" spans="1:4" x14ac:dyDescent="0.2">
      <c r="A4362" s="973" t="s">
        <v>7208</v>
      </c>
      <c r="B4362" s="1174" t="s">
        <v>961</v>
      </c>
      <c r="C4362" s="1176"/>
      <c r="D4362" s="973"/>
    </row>
    <row r="4363" spans="1:4" x14ac:dyDescent="0.2">
      <c r="A4363" s="973" t="s">
        <v>7209</v>
      </c>
      <c r="B4363" s="1174" t="s">
        <v>961</v>
      </c>
      <c r="C4363" s="1176"/>
      <c r="D4363" s="973"/>
    </row>
    <row r="4364" spans="1:4" x14ac:dyDescent="0.2">
      <c r="A4364" s="973" t="s">
        <v>7210</v>
      </c>
      <c r="B4364" s="1174" t="s">
        <v>961</v>
      </c>
      <c r="C4364" s="1176"/>
      <c r="D4364" s="973"/>
    </row>
    <row r="4365" spans="1:4" x14ac:dyDescent="0.2">
      <c r="A4365" s="973" t="s">
        <v>7211</v>
      </c>
      <c r="B4365" s="1174" t="s">
        <v>961</v>
      </c>
      <c r="C4365" s="1176"/>
      <c r="D4365" s="973"/>
    </row>
    <row r="4366" spans="1:4" x14ac:dyDescent="0.2">
      <c r="A4366" s="973" t="s">
        <v>7212</v>
      </c>
      <c r="B4366" s="1174" t="s">
        <v>961</v>
      </c>
      <c r="C4366" s="1176"/>
      <c r="D4366" s="973"/>
    </row>
    <row r="4367" spans="1:4" x14ac:dyDescent="0.2">
      <c r="A4367" s="973" t="s">
        <v>7213</v>
      </c>
      <c r="B4367" s="1174" t="s">
        <v>961</v>
      </c>
      <c r="C4367" s="1176"/>
      <c r="D4367" s="973"/>
    </row>
    <row r="4368" spans="1:4" x14ac:dyDescent="0.2">
      <c r="A4368" s="973" t="s">
        <v>2791</v>
      </c>
      <c r="B4368" s="1174" t="s">
        <v>961</v>
      </c>
      <c r="C4368" s="1176"/>
      <c r="D4368" s="973"/>
    </row>
    <row r="4369" spans="1:4" x14ac:dyDescent="0.2">
      <c r="A4369" s="973" t="s">
        <v>2793</v>
      </c>
      <c r="B4369" s="1174" t="s">
        <v>961</v>
      </c>
      <c r="C4369" s="1176"/>
      <c r="D4369" s="973"/>
    </row>
    <row r="4370" spans="1:4" x14ac:dyDescent="0.2">
      <c r="A4370" s="973" t="s">
        <v>2795</v>
      </c>
      <c r="B4370" s="1174" t="s">
        <v>961</v>
      </c>
      <c r="C4370" s="1176"/>
      <c r="D4370" s="973"/>
    </row>
    <row r="4371" spans="1:4" x14ac:dyDescent="0.2">
      <c r="A4371" s="973" t="s">
        <v>2797</v>
      </c>
      <c r="B4371" s="1174" t="s">
        <v>961</v>
      </c>
      <c r="C4371" s="1176"/>
      <c r="D4371" s="973"/>
    </row>
    <row r="4372" spans="1:4" x14ac:dyDescent="0.2">
      <c r="A4372" s="973" t="s">
        <v>7214</v>
      </c>
      <c r="B4372" s="1174" t="s">
        <v>961</v>
      </c>
      <c r="C4372" s="1176"/>
      <c r="D4372" s="973"/>
    </row>
    <row r="4373" spans="1:4" x14ac:dyDescent="0.2">
      <c r="A4373" s="973" t="s">
        <v>7215</v>
      </c>
      <c r="B4373" s="1174" t="s">
        <v>961</v>
      </c>
      <c r="C4373" s="1176"/>
      <c r="D4373" s="973"/>
    </row>
    <row r="4374" spans="1:4" x14ac:dyDescent="0.2">
      <c r="A4374" s="973" t="s">
        <v>7216</v>
      </c>
      <c r="B4374" s="1174" t="s">
        <v>961</v>
      </c>
      <c r="C4374" s="1176"/>
      <c r="D4374" s="973"/>
    </row>
    <row r="4375" spans="1:4" x14ac:dyDescent="0.2">
      <c r="A4375" s="973" t="s">
        <v>7217</v>
      </c>
      <c r="B4375" s="1174" t="s">
        <v>961</v>
      </c>
      <c r="C4375" s="1176"/>
      <c r="D4375" s="973"/>
    </row>
    <row r="4376" spans="1:4" x14ac:dyDescent="0.2">
      <c r="A4376" s="973" t="s">
        <v>7218</v>
      </c>
      <c r="B4376" s="1174" t="s">
        <v>961</v>
      </c>
      <c r="C4376" s="1176"/>
      <c r="D4376" s="973"/>
    </row>
    <row r="4377" spans="1:4" x14ac:dyDescent="0.2">
      <c r="A4377" s="973" t="s">
        <v>7219</v>
      </c>
      <c r="B4377" s="1174" t="s">
        <v>961</v>
      </c>
      <c r="C4377" s="1176"/>
      <c r="D4377" s="973"/>
    </row>
    <row r="4378" spans="1:4" x14ac:dyDescent="0.2">
      <c r="A4378" s="973" t="s">
        <v>7220</v>
      </c>
      <c r="B4378" s="1174" t="s">
        <v>961</v>
      </c>
      <c r="C4378" s="1176"/>
      <c r="D4378" s="973"/>
    </row>
    <row r="4379" spans="1:4" x14ac:dyDescent="0.2">
      <c r="A4379" s="973" t="s">
        <v>7221</v>
      </c>
      <c r="B4379" s="1174" t="s">
        <v>961</v>
      </c>
      <c r="C4379" s="1176"/>
      <c r="D4379" s="973"/>
    </row>
    <row r="4380" spans="1:4" x14ac:dyDescent="0.2">
      <c r="A4380" s="973" t="s">
        <v>7222</v>
      </c>
      <c r="B4380" s="1174" t="s">
        <v>961</v>
      </c>
      <c r="C4380" s="1176"/>
      <c r="D4380" s="973"/>
    </row>
    <row r="4381" spans="1:4" x14ac:dyDescent="0.2">
      <c r="A4381" s="973" t="s">
        <v>7223</v>
      </c>
      <c r="B4381" s="1174" t="s">
        <v>961</v>
      </c>
      <c r="C4381" s="1176"/>
      <c r="D4381" s="973"/>
    </row>
    <row r="4382" spans="1:4" x14ac:dyDescent="0.2">
      <c r="A4382" s="973" t="s">
        <v>7224</v>
      </c>
      <c r="B4382" s="1174" t="s">
        <v>961</v>
      </c>
      <c r="C4382" s="1176"/>
      <c r="D4382" s="973"/>
    </row>
    <row r="4383" spans="1:4" x14ac:dyDescent="0.2">
      <c r="A4383" s="973" t="s">
        <v>7225</v>
      </c>
      <c r="B4383" s="1174" t="s">
        <v>961</v>
      </c>
      <c r="C4383" s="1176"/>
      <c r="D4383" s="973"/>
    </row>
    <row r="4384" spans="1:4" x14ac:dyDescent="0.2">
      <c r="A4384" s="973" t="s">
        <v>7226</v>
      </c>
      <c r="B4384" s="1174" t="s">
        <v>961</v>
      </c>
      <c r="C4384" s="1176"/>
      <c r="D4384" s="973"/>
    </row>
    <row r="4385" spans="1:4" x14ac:dyDescent="0.2">
      <c r="A4385" s="973" t="s">
        <v>7227</v>
      </c>
      <c r="B4385" s="1174" t="s">
        <v>961</v>
      </c>
      <c r="C4385" s="1176"/>
      <c r="D4385" s="973"/>
    </row>
    <row r="4386" spans="1:4" x14ac:dyDescent="0.2">
      <c r="A4386" s="973" t="s">
        <v>7228</v>
      </c>
      <c r="B4386" s="1174" t="s">
        <v>961</v>
      </c>
      <c r="C4386" s="1176"/>
      <c r="D4386" s="973"/>
    </row>
    <row r="4387" spans="1:4" x14ac:dyDescent="0.2">
      <c r="A4387" s="973" t="s">
        <v>7229</v>
      </c>
      <c r="B4387" s="1174" t="s">
        <v>961</v>
      </c>
      <c r="C4387" s="1176"/>
      <c r="D4387" s="973"/>
    </row>
    <row r="4388" spans="1:4" x14ac:dyDescent="0.2">
      <c r="A4388" s="973" t="s">
        <v>7230</v>
      </c>
      <c r="B4388" s="1174" t="s">
        <v>961</v>
      </c>
      <c r="C4388" s="1176"/>
      <c r="D4388" s="973"/>
    </row>
    <row r="4389" spans="1:4" x14ac:dyDescent="0.2">
      <c r="A4389" s="973" t="s">
        <v>7231</v>
      </c>
      <c r="B4389" s="1174" t="s">
        <v>961</v>
      </c>
      <c r="C4389" s="1176"/>
      <c r="D4389" s="973"/>
    </row>
    <row r="4390" spans="1:4" x14ac:dyDescent="0.2">
      <c r="A4390" s="973" t="s">
        <v>7232</v>
      </c>
      <c r="B4390" s="1174" t="s">
        <v>961</v>
      </c>
      <c r="C4390" s="1176"/>
      <c r="D4390" s="973"/>
    </row>
    <row r="4391" spans="1:4" x14ac:dyDescent="0.2">
      <c r="A4391" s="973" t="s">
        <v>7233</v>
      </c>
      <c r="B4391" s="1174" t="s">
        <v>961</v>
      </c>
      <c r="C4391" s="1176"/>
      <c r="D4391" s="973"/>
    </row>
    <row r="4392" spans="1:4" x14ac:dyDescent="0.2">
      <c r="A4392" s="973" t="s">
        <v>7234</v>
      </c>
      <c r="B4392" s="1174" t="s">
        <v>961</v>
      </c>
      <c r="C4392" s="1176"/>
      <c r="D4392" s="973"/>
    </row>
    <row r="4393" spans="1:4" x14ac:dyDescent="0.2">
      <c r="A4393" s="973" t="s">
        <v>7235</v>
      </c>
      <c r="B4393" s="1174" t="s">
        <v>961</v>
      </c>
      <c r="C4393" s="1176"/>
      <c r="D4393" s="973"/>
    </row>
    <row r="4394" spans="1:4" x14ac:dyDescent="0.2">
      <c r="A4394" s="973" t="s">
        <v>7236</v>
      </c>
      <c r="B4394" s="1174" t="s">
        <v>961</v>
      </c>
      <c r="C4394" s="1176"/>
      <c r="D4394" s="973"/>
    </row>
    <row r="4395" spans="1:4" x14ac:dyDescent="0.2">
      <c r="A4395" s="973" t="s">
        <v>7237</v>
      </c>
      <c r="B4395" s="1174" t="s">
        <v>961</v>
      </c>
      <c r="C4395" s="1176"/>
      <c r="D4395" s="973"/>
    </row>
    <row r="4396" spans="1:4" x14ac:dyDescent="0.2">
      <c r="A4396" s="973" t="s">
        <v>7238</v>
      </c>
      <c r="B4396" s="1174" t="s">
        <v>961</v>
      </c>
      <c r="C4396" s="1176"/>
      <c r="D4396" s="973"/>
    </row>
    <row r="4397" spans="1:4" x14ac:dyDescent="0.2">
      <c r="A4397" s="973" t="s">
        <v>7239</v>
      </c>
      <c r="B4397" s="1174" t="s">
        <v>961</v>
      </c>
      <c r="C4397" s="1176"/>
      <c r="D4397" s="973"/>
    </row>
    <row r="4398" spans="1:4" x14ac:dyDescent="0.2">
      <c r="A4398" s="973" t="s">
        <v>7240</v>
      </c>
      <c r="B4398" s="1174" t="s">
        <v>3563</v>
      </c>
      <c r="C4398" s="1176">
        <v>250.78</v>
      </c>
      <c r="D4398" s="973">
        <v>250.78</v>
      </c>
    </row>
    <row r="4399" spans="1:4" x14ac:dyDescent="0.2">
      <c r="A4399" s="973" t="s">
        <v>7241</v>
      </c>
      <c r="B4399" s="1174" t="s">
        <v>961</v>
      </c>
      <c r="C4399" s="1176"/>
      <c r="D4399" s="973"/>
    </row>
    <row r="4400" spans="1:4" x14ac:dyDescent="0.2">
      <c r="A4400" s="973" t="s">
        <v>7242</v>
      </c>
      <c r="B4400" s="1174" t="s">
        <v>961</v>
      </c>
      <c r="C4400" s="1176"/>
      <c r="D4400" s="973"/>
    </row>
    <row r="4401" spans="1:4" x14ac:dyDescent="0.2">
      <c r="A4401" s="973" t="s">
        <v>7243</v>
      </c>
      <c r="B4401" s="1174" t="s">
        <v>961</v>
      </c>
      <c r="C4401" s="1176"/>
      <c r="D4401" s="973"/>
    </row>
    <row r="4402" spans="1:4" x14ac:dyDescent="0.2">
      <c r="A4402" s="973" t="s">
        <v>7244</v>
      </c>
      <c r="B4402" s="1174" t="s">
        <v>961</v>
      </c>
      <c r="C4402" s="1176"/>
      <c r="D4402" s="973"/>
    </row>
    <row r="4403" spans="1:4" x14ac:dyDescent="0.2">
      <c r="A4403" s="973" t="s">
        <v>7245</v>
      </c>
      <c r="B4403" s="1174" t="s">
        <v>961</v>
      </c>
      <c r="C4403" s="1176"/>
      <c r="D4403" s="973"/>
    </row>
    <row r="4404" spans="1:4" x14ac:dyDescent="0.2">
      <c r="A4404" s="973" t="s">
        <v>7246</v>
      </c>
      <c r="B4404" s="1174" t="s">
        <v>961</v>
      </c>
      <c r="C4404" s="1176"/>
      <c r="D4404" s="973"/>
    </row>
    <row r="4405" spans="1:4" x14ac:dyDescent="0.2">
      <c r="A4405" s="973" t="s">
        <v>7247</v>
      </c>
      <c r="B4405" s="1174" t="s">
        <v>961</v>
      </c>
      <c r="C4405" s="1176"/>
      <c r="D4405" s="973"/>
    </row>
    <row r="4406" spans="1:4" x14ac:dyDescent="0.2">
      <c r="A4406" s="973" t="s">
        <v>7248</v>
      </c>
      <c r="B4406" s="1174" t="s">
        <v>961</v>
      </c>
      <c r="C4406" s="1176"/>
      <c r="D4406" s="973"/>
    </row>
    <row r="4407" spans="1:4" x14ac:dyDescent="0.2">
      <c r="A4407" s="973" t="s">
        <v>7249</v>
      </c>
      <c r="B4407" s="1174" t="s">
        <v>961</v>
      </c>
      <c r="C4407" s="1176"/>
      <c r="D4407" s="973"/>
    </row>
    <row r="4408" spans="1:4" x14ac:dyDescent="0.2">
      <c r="A4408" s="973" t="s">
        <v>7250</v>
      </c>
      <c r="B4408" s="1174" t="s">
        <v>961</v>
      </c>
      <c r="C4408" s="1176"/>
      <c r="D4408" s="973"/>
    </row>
    <row r="4409" spans="1:4" x14ac:dyDescent="0.2">
      <c r="A4409" s="973" t="s">
        <v>7251</v>
      </c>
      <c r="B4409" s="1174" t="s">
        <v>961</v>
      </c>
      <c r="C4409" s="1176"/>
      <c r="D4409" s="973"/>
    </row>
    <row r="4410" spans="1:4" x14ac:dyDescent="0.2">
      <c r="A4410" s="973" t="s">
        <v>7252</v>
      </c>
      <c r="B4410" s="1174" t="s">
        <v>3563</v>
      </c>
      <c r="C4410" s="1176">
        <v>280.01</v>
      </c>
      <c r="D4410" s="973">
        <v>280.01</v>
      </c>
    </row>
    <row r="4411" spans="1:4" x14ac:dyDescent="0.2">
      <c r="A4411" s="973" t="s">
        <v>7253</v>
      </c>
      <c r="B4411" s="1174" t="s">
        <v>961</v>
      </c>
      <c r="C4411" s="1176"/>
      <c r="D4411" s="973"/>
    </row>
    <row r="4412" spans="1:4" x14ac:dyDescent="0.2">
      <c r="A4412" s="973" t="s">
        <v>7254</v>
      </c>
      <c r="B4412" s="1174" t="s">
        <v>961</v>
      </c>
      <c r="C4412" s="1176"/>
      <c r="D4412" s="973"/>
    </row>
    <row r="4413" spans="1:4" x14ac:dyDescent="0.2">
      <c r="A4413" s="973" t="s">
        <v>7255</v>
      </c>
      <c r="B4413" s="1174" t="s">
        <v>961</v>
      </c>
      <c r="C4413" s="1176"/>
      <c r="D4413" s="973"/>
    </row>
    <row r="4414" spans="1:4" x14ac:dyDescent="0.2">
      <c r="A4414" s="973" t="s">
        <v>7256</v>
      </c>
      <c r="B4414" s="1174" t="s">
        <v>961</v>
      </c>
      <c r="C4414" s="1176"/>
      <c r="D4414" s="973"/>
    </row>
    <row r="4415" spans="1:4" x14ac:dyDescent="0.2">
      <c r="A4415" s="973" t="s">
        <v>7257</v>
      </c>
      <c r="B4415" s="1174" t="s">
        <v>961</v>
      </c>
      <c r="C4415" s="1176"/>
      <c r="D4415" s="973"/>
    </row>
    <row r="4416" spans="1:4" x14ac:dyDescent="0.2">
      <c r="A4416" s="973" t="s">
        <v>7258</v>
      </c>
      <c r="B4416" s="1174" t="s">
        <v>961</v>
      </c>
      <c r="C4416" s="1176"/>
      <c r="D4416" s="973"/>
    </row>
    <row r="4417" spans="1:4" x14ac:dyDescent="0.2">
      <c r="A4417" s="973" t="s">
        <v>7259</v>
      </c>
      <c r="B4417" s="1174" t="s">
        <v>961</v>
      </c>
      <c r="C4417" s="1176"/>
      <c r="D4417" s="973"/>
    </row>
    <row r="4418" spans="1:4" x14ac:dyDescent="0.2">
      <c r="A4418" s="973" t="s">
        <v>7260</v>
      </c>
      <c r="B4418" s="1174" t="s">
        <v>961</v>
      </c>
      <c r="C4418" s="1176"/>
      <c r="D4418" s="973"/>
    </row>
    <row r="4419" spans="1:4" x14ac:dyDescent="0.2">
      <c r="A4419" s="973" t="s">
        <v>7261</v>
      </c>
      <c r="B4419" s="1174" t="s">
        <v>3563</v>
      </c>
      <c r="C4419" s="1176">
        <v>344.03</v>
      </c>
      <c r="D4419" s="973">
        <v>344.03</v>
      </c>
    </row>
    <row r="4420" spans="1:4" x14ac:dyDescent="0.2">
      <c r="A4420" s="973" t="s">
        <v>7262</v>
      </c>
      <c r="B4420" s="1174" t="s">
        <v>3563</v>
      </c>
      <c r="C4420" s="1176">
        <v>366.38</v>
      </c>
      <c r="D4420" s="973">
        <v>366.38</v>
      </c>
    </row>
    <row r="4421" spans="1:4" x14ac:dyDescent="0.2">
      <c r="A4421" s="973" t="s">
        <v>7263</v>
      </c>
      <c r="B4421" s="1174" t="s">
        <v>961</v>
      </c>
      <c r="C4421" s="1176"/>
      <c r="D4421" s="973"/>
    </row>
    <row r="4422" spans="1:4" x14ac:dyDescent="0.2">
      <c r="A4422" s="973" t="s">
        <v>7264</v>
      </c>
      <c r="B4422" s="1174" t="s">
        <v>961</v>
      </c>
      <c r="C4422" s="1176"/>
      <c r="D4422" s="973"/>
    </row>
    <row r="4423" spans="1:4" x14ac:dyDescent="0.2">
      <c r="A4423" s="973" t="s">
        <v>7265</v>
      </c>
      <c r="B4423" s="1174" t="s">
        <v>961</v>
      </c>
      <c r="C4423" s="1176"/>
      <c r="D4423" s="973"/>
    </row>
    <row r="4424" spans="1:4" x14ac:dyDescent="0.2">
      <c r="A4424" s="973" t="s">
        <v>7266</v>
      </c>
      <c r="B4424" s="1174" t="s">
        <v>961</v>
      </c>
      <c r="C4424" s="1176"/>
      <c r="D4424" s="973"/>
    </row>
    <row r="4425" spans="1:4" x14ac:dyDescent="0.2">
      <c r="A4425" s="973" t="s">
        <v>7267</v>
      </c>
      <c r="B4425" s="1174" t="s">
        <v>961</v>
      </c>
      <c r="C4425" s="1176"/>
      <c r="D4425" s="973"/>
    </row>
    <row r="4426" spans="1:4" x14ac:dyDescent="0.2">
      <c r="A4426" s="973" t="s">
        <v>7268</v>
      </c>
      <c r="B4426" s="1174" t="s">
        <v>961</v>
      </c>
      <c r="C4426" s="1176"/>
      <c r="D4426" s="973"/>
    </row>
    <row r="4427" spans="1:4" x14ac:dyDescent="0.2">
      <c r="A4427" s="973" t="s">
        <v>7269</v>
      </c>
      <c r="B4427" s="1174" t="s">
        <v>961</v>
      </c>
      <c r="C4427" s="1176"/>
      <c r="D4427" s="973"/>
    </row>
    <row r="4428" spans="1:4" x14ac:dyDescent="0.2">
      <c r="A4428" s="973" t="s">
        <v>7270</v>
      </c>
      <c r="B4428" s="1174" t="s">
        <v>961</v>
      </c>
      <c r="C4428" s="1176"/>
      <c r="D4428" s="973"/>
    </row>
    <row r="4429" spans="1:4" x14ac:dyDescent="0.2">
      <c r="A4429" s="973" t="s">
        <v>7271</v>
      </c>
      <c r="B4429" s="1174" t="s">
        <v>961</v>
      </c>
      <c r="C4429" s="1176"/>
      <c r="D4429" s="973"/>
    </row>
    <row r="4430" spans="1:4" x14ac:dyDescent="0.2">
      <c r="A4430" s="973" t="s">
        <v>7272</v>
      </c>
      <c r="B4430" s="1174" t="s">
        <v>961</v>
      </c>
      <c r="C4430" s="1176"/>
      <c r="D4430" s="973"/>
    </row>
    <row r="4431" spans="1:4" x14ac:dyDescent="0.2">
      <c r="A4431" s="973" t="s">
        <v>7273</v>
      </c>
      <c r="B4431" s="1174" t="s">
        <v>961</v>
      </c>
      <c r="C4431" s="1176"/>
      <c r="D4431" s="973"/>
    </row>
    <row r="4432" spans="1:4" x14ac:dyDescent="0.2">
      <c r="A4432" s="973" t="s">
        <v>7274</v>
      </c>
      <c r="B4432" s="1174" t="s">
        <v>961</v>
      </c>
      <c r="C4432" s="1176"/>
      <c r="D4432" s="973"/>
    </row>
    <row r="4433" spans="1:4" x14ac:dyDescent="0.2">
      <c r="A4433" s="973" t="s">
        <v>7275</v>
      </c>
      <c r="B4433" s="1174" t="s">
        <v>961</v>
      </c>
      <c r="C4433" s="1176"/>
      <c r="D4433" s="973"/>
    </row>
    <row r="4434" spans="1:4" x14ac:dyDescent="0.2">
      <c r="A4434" s="973" t="s">
        <v>7276</v>
      </c>
      <c r="B4434" s="1174" t="s">
        <v>961</v>
      </c>
      <c r="C4434" s="1176"/>
      <c r="D4434" s="973"/>
    </row>
    <row r="4435" spans="1:4" x14ac:dyDescent="0.2">
      <c r="A4435" s="973" t="s">
        <v>7277</v>
      </c>
      <c r="B4435" s="1174" t="s">
        <v>961</v>
      </c>
      <c r="C4435" s="1176"/>
      <c r="D4435" s="973"/>
    </row>
    <row r="4436" spans="1:4" x14ac:dyDescent="0.2">
      <c r="A4436" s="973" t="s">
        <v>7278</v>
      </c>
      <c r="B4436" s="1174" t="s">
        <v>961</v>
      </c>
      <c r="C4436" s="1176"/>
      <c r="D4436" s="973"/>
    </row>
    <row r="4437" spans="1:4" x14ac:dyDescent="0.2">
      <c r="A4437" s="973" t="s">
        <v>7279</v>
      </c>
      <c r="B4437" s="1174" t="s">
        <v>961</v>
      </c>
      <c r="C4437" s="1176"/>
      <c r="D4437" s="973"/>
    </row>
    <row r="4438" spans="1:4" x14ac:dyDescent="0.2">
      <c r="A4438" s="973" t="s">
        <v>7280</v>
      </c>
      <c r="B4438" s="1174" t="s">
        <v>961</v>
      </c>
      <c r="C4438" s="1176"/>
      <c r="D4438" s="973"/>
    </row>
    <row r="4439" spans="1:4" x14ac:dyDescent="0.2">
      <c r="A4439" s="973" t="s">
        <v>7281</v>
      </c>
      <c r="B4439" s="1174" t="s">
        <v>961</v>
      </c>
      <c r="C4439" s="1176"/>
      <c r="D4439" s="973"/>
    </row>
    <row r="4440" spans="1:4" x14ac:dyDescent="0.2">
      <c r="A4440" s="973" t="s">
        <v>7282</v>
      </c>
      <c r="B4440" s="1174" t="s">
        <v>961</v>
      </c>
      <c r="C4440" s="1176"/>
      <c r="D4440" s="973"/>
    </row>
    <row r="4441" spans="1:4" x14ac:dyDescent="0.2">
      <c r="A4441" s="973" t="s">
        <v>7283</v>
      </c>
      <c r="B4441" s="1174" t="s">
        <v>961</v>
      </c>
      <c r="C4441" s="1176"/>
      <c r="D4441" s="973"/>
    </row>
    <row r="4442" spans="1:4" x14ac:dyDescent="0.2">
      <c r="A4442" s="973" t="s">
        <v>7284</v>
      </c>
      <c r="B4442" s="1174" t="s">
        <v>961</v>
      </c>
      <c r="C4442" s="1176"/>
      <c r="D4442" s="973"/>
    </row>
    <row r="4443" spans="1:4" x14ac:dyDescent="0.2">
      <c r="A4443" s="973" t="s">
        <v>7285</v>
      </c>
      <c r="B4443" s="1174" t="s">
        <v>961</v>
      </c>
      <c r="C4443" s="1176"/>
      <c r="D4443" s="973"/>
    </row>
    <row r="4444" spans="1:4" x14ac:dyDescent="0.2">
      <c r="A4444" s="973" t="s">
        <v>7286</v>
      </c>
      <c r="B4444" s="1174" t="s">
        <v>961</v>
      </c>
      <c r="C4444" s="1176"/>
      <c r="D4444" s="973"/>
    </row>
    <row r="4445" spans="1:4" x14ac:dyDescent="0.2">
      <c r="A4445" s="973" t="s">
        <v>7287</v>
      </c>
      <c r="B4445" s="1174" t="s">
        <v>961</v>
      </c>
      <c r="C4445" s="1176"/>
      <c r="D4445" s="973"/>
    </row>
    <row r="4446" spans="1:4" x14ac:dyDescent="0.2">
      <c r="A4446" s="973" t="s">
        <v>7288</v>
      </c>
      <c r="B4446" s="1174" t="s">
        <v>961</v>
      </c>
      <c r="C4446" s="1176"/>
      <c r="D4446" s="973"/>
    </row>
    <row r="4447" spans="1:4" x14ac:dyDescent="0.2">
      <c r="A4447" s="973" t="s">
        <v>7289</v>
      </c>
      <c r="B4447" s="1174" t="s">
        <v>961</v>
      </c>
      <c r="C4447" s="1176"/>
      <c r="D4447" s="973"/>
    </row>
    <row r="4448" spans="1:4" x14ac:dyDescent="0.2">
      <c r="A4448" s="973" t="s">
        <v>7290</v>
      </c>
      <c r="B4448" s="1174" t="s">
        <v>961</v>
      </c>
      <c r="C4448" s="1176"/>
      <c r="D4448" s="973"/>
    </row>
    <row r="4449" spans="1:4" x14ac:dyDescent="0.2">
      <c r="A4449" s="973" t="s">
        <v>7291</v>
      </c>
      <c r="B4449" s="1174" t="s">
        <v>961</v>
      </c>
      <c r="C4449" s="1176"/>
      <c r="D4449" s="973"/>
    </row>
    <row r="4450" spans="1:4" x14ac:dyDescent="0.2">
      <c r="A4450" s="973" t="s">
        <v>7292</v>
      </c>
      <c r="B4450" s="1174" t="s">
        <v>961</v>
      </c>
      <c r="C4450" s="1176"/>
      <c r="D4450" s="973"/>
    </row>
    <row r="4451" spans="1:4" x14ac:dyDescent="0.2">
      <c r="A4451" s="973" t="s">
        <v>7293</v>
      </c>
      <c r="B4451" s="1174" t="s">
        <v>961</v>
      </c>
      <c r="C4451" s="1176"/>
      <c r="D4451" s="973"/>
    </row>
    <row r="4452" spans="1:4" x14ac:dyDescent="0.2">
      <c r="A4452" s="973" t="s">
        <v>7294</v>
      </c>
      <c r="B4452" s="1174" t="s">
        <v>961</v>
      </c>
      <c r="C4452" s="1176"/>
      <c r="D4452" s="973"/>
    </row>
    <row r="4453" spans="1:4" x14ac:dyDescent="0.2">
      <c r="A4453" s="973" t="s">
        <v>7295</v>
      </c>
      <c r="B4453" s="1174" t="s">
        <v>961</v>
      </c>
      <c r="C4453" s="1176"/>
      <c r="D4453" s="973"/>
    </row>
    <row r="4454" spans="1:4" x14ac:dyDescent="0.2">
      <c r="A4454" s="973" t="s">
        <v>7296</v>
      </c>
      <c r="B4454" s="1174" t="s">
        <v>961</v>
      </c>
      <c r="C4454" s="1176"/>
      <c r="D4454" s="973"/>
    </row>
    <row r="4455" spans="1:4" x14ac:dyDescent="0.2">
      <c r="A4455" s="973" t="s">
        <v>7297</v>
      </c>
      <c r="B4455" s="1174" t="s">
        <v>961</v>
      </c>
      <c r="C4455" s="1176"/>
      <c r="D4455" s="973"/>
    </row>
    <row r="4456" spans="1:4" x14ac:dyDescent="0.2">
      <c r="A4456" s="973" t="s">
        <v>7298</v>
      </c>
      <c r="B4456" s="1174" t="s">
        <v>961</v>
      </c>
      <c r="C4456" s="1176"/>
      <c r="D4456" s="973"/>
    </row>
    <row r="4457" spans="1:4" x14ac:dyDescent="0.2">
      <c r="A4457" s="973" t="s">
        <v>7299</v>
      </c>
      <c r="B4457" s="1174" t="s">
        <v>961</v>
      </c>
      <c r="C4457" s="1176"/>
      <c r="D4457" s="973"/>
    </row>
    <row r="4458" spans="1:4" x14ac:dyDescent="0.2">
      <c r="A4458" s="973" t="s">
        <v>7300</v>
      </c>
      <c r="B4458" s="1174" t="s">
        <v>961</v>
      </c>
      <c r="C4458" s="1176"/>
      <c r="D4458" s="973"/>
    </row>
    <row r="4459" spans="1:4" x14ac:dyDescent="0.2">
      <c r="A4459" s="973" t="s">
        <v>7301</v>
      </c>
      <c r="B4459" s="1174" t="s">
        <v>961</v>
      </c>
      <c r="C4459" s="1176"/>
      <c r="D4459" s="973"/>
    </row>
    <row r="4460" spans="1:4" x14ac:dyDescent="0.2">
      <c r="A4460" s="973" t="s">
        <v>7302</v>
      </c>
      <c r="B4460" s="1174" t="s">
        <v>961</v>
      </c>
      <c r="C4460" s="1176"/>
      <c r="D4460" s="973"/>
    </row>
    <row r="4461" spans="1:4" x14ac:dyDescent="0.2">
      <c r="A4461" s="973" t="s">
        <v>7303</v>
      </c>
      <c r="B4461" s="1175" t="s">
        <v>7304</v>
      </c>
      <c r="C4461" s="1176">
        <v>170.15</v>
      </c>
      <c r="D4461" s="973">
        <v>-27564.2</v>
      </c>
    </row>
    <row r="4462" spans="1:4" x14ac:dyDescent="0.2">
      <c r="A4462" s="973" t="s">
        <v>7305</v>
      </c>
      <c r="B4462" s="1175" t="s">
        <v>7306</v>
      </c>
      <c r="C4462" s="1176">
        <v>67.260000000000005</v>
      </c>
      <c r="D4462" s="973">
        <v>-3363.03</v>
      </c>
    </row>
    <row r="4463" spans="1:4" x14ac:dyDescent="0.2">
      <c r="A4463" s="973" t="s">
        <v>7307</v>
      </c>
      <c r="B4463" s="1175" t="s">
        <v>7308</v>
      </c>
      <c r="C4463" s="1176">
        <v>275.89</v>
      </c>
      <c r="D4463" s="973">
        <v>-2483.0300000000002</v>
      </c>
    </row>
    <row r="4464" spans="1:4" x14ac:dyDescent="0.2">
      <c r="A4464" s="973" t="s">
        <v>7309</v>
      </c>
      <c r="B4464" s="1174" t="s">
        <v>4974</v>
      </c>
      <c r="C4464" s="1176">
        <v>39.39</v>
      </c>
      <c r="D4464" s="973">
        <v>1339.29</v>
      </c>
    </row>
    <row r="4465" spans="1:4" x14ac:dyDescent="0.2">
      <c r="A4465" s="973" t="s">
        <v>7310</v>
      </c>
      <c r="B4465" s="1174" t="s">
        <v>3803</v>
      </c>
      <c r="C4465" s="1176">
        <v>124.67</v>
      </c>
      <c r="D4465" s="973">
        <v>748.02</v>
      </c>
    </row>
    <row r="4466" spans="1:4" x14ac:dyDescent="0.2">
      <c r="A4466" s="973" t="s">
        <v>7311</v>
      </c>
      <c r="B4466" s="1174" t="s">
        <v>1294</v>
      </c>
      <c r="C4466" s="1176">
        <v>5.5</v>
      </c>
      <c r="D4466" s="973">
        <v>550</v>
      </c>
    </row>
    <row r="4467" spans="1:4" x14ac:dyDescent="0.2">
      <c r="A4467" s="973" t="s">
        <v>7312</v>
      </c>
      <c r="B4467" s="1174" t="s">
        <v>6667</v>
      </c>
      <c r="C4467" s="1176">
        <v>5.5</v>
      </c>
      <c r="D4467" s="973">
        <v>539</v>
      </c>
    </row>
    <row r="4468" spans="1:4" x14ac:dyDescent="0.2">
      <c r="A4468" s="973" t="s">
        <v>7313</v>
      </c>
      <c r="B4468" s="1174" t="s">
        <v>3567</v>
      </c>
      <c r="C4468" s="1176">
        <v>31.56</v>
      </c>
      <c r="D4468" s="973">
        <v>63.11</v>
      </c>
    </row>
    <row r="4469" spans="1:4" x14ac:dyDescent="0.2">
      <c r="A4469" s="973" t="s">
        <v>7314</v>
      </c>
      <c r="B4469" s="1174" t="s">
        <v>3563</v>
      </c>
      <c r="C4469" s="1176">
        <v>33.82</v>
      </c>
      <c r="D4469" s="973">
        <v>33.82</v>
      </c>
    </row>
    <row r="4470" spans="1:4" x14ac:dyDescent="0.2">
      <c r="A4470" s="973" t="s">
        <v>7315</v>
      </c>
      <c r="B4470" s="1174" t="s">
        <v>1293</v>
      </c>
      <c r="C4470" s="1176">
        <v>18</v>
      </c>
      <c r="D4470" s="973">
        <v>900</v>
      </c>
    </row>
    <row r="4471" spans="1:4" x14ac:dyDescent="0.2">
      <c r="A4471" s="973" t="s">
        <v>7316</v>
      </c>
      <c r="B4471" s="1174" t="s">
        <v>7317</v>
      </c>
      <c r="C4471" s="1176">
        <v>29.26</v>
      </c>
      <c r="D4471" s="973">
        <v>20571.900000000001</v>
      </c>
    </row>
    <row r="4472" spans="1:4" x14ac:dyDescent="0.2">
      <c r="A4472" s="973" t="s">
        <v>7318</v>
      </c>
      <c r="B4472" s="1174" t="s">
        <v>3563</v>
      </c>
      <c r="C4472" s="1176">
        <v>59.37</v>
      </c>
      <c r="D4472" s="973">
        <v>59.37</v>
      </c>
    </row>
    <row r="4473" spans="1:4" x14ac:dyDescent="0.2">
      <c r="A4473" s="973" t="s">
        <v>7319</v>
      </c>
      <c r="B4473" s="1174" t="s">
        <v>961</v>
      </c>
      <c r="C4473" s="1176"/>
      <c r="D4473" s="973"/>
    </row>
    <row r="4474" spans="1:4" x14ac:dyDescent="0.2">
      <c r="A4474" s="973" t="s">
        <v>7320</v>
      </c>
      <c r="B4474" s="1174" t="s">
        <v>961</v>
      </c>
      <c r="C4474" s="1176"/>
      <c r="D4474" s="973"/>
    </row>
    <row r="4475" spans="1:4" x14ac:dyDescent="0.2">
      <c r="A4475" s="973" t="s">
        <v>7321</v>
      </c>
      <c r="B4475" s="1174" t="s">
        <v>6767</v>
      </c>
      <c r="C4475" s="1176">
        <v>10.94</v>
      </c>
      <c r="D4475" s="973">
        <v>1509.03</v>
      </c>
    </row>
    <row r="4476" spans="1:4" x14ac:dyDescent="0.2">
      <c r="A4476" s="973" t="s">
        <v>7322</v>
      </c>
      <c r="B4476" s="1174" t="s">
        <v>3640</v>
      </c>
      <c r="C4476" s="1176">
        <v>10.89</v>
      </c>
      <c r="D4476" s="973">
        <v>620.73</v>
      </c>
    </row>
    <row r="4477" spans="1:4" x14ac:dyDescent="0.2">
      <c r="A4477" s="973" t="s">
        <v>7323</v>
      </c>
      <c r="B4477" s="1174" t="s">
        <v>7324</v>
      </c>
      <c r="C4477" s="1176">
        <v>10.89</v>
      </c>
      <c r="D4477" s="973">
        <v>609.84</v>
      </c>
    </row>
    <row r="4478" spans="1:4" x14ac:dyDescent="0.2">
      <c r="A4478" s="973" t="s">
        <v>7325</v>
      </c>
      <c r="B4478" s="1174" t="s">
        <v>4897</v>
      </c>
      <c r="C4478" s="1176">
        <v>10.9</v>
      </c>
      <c r="D4478" s="973">
        <v>665.03</v>
      </c>
    </row>
    <row r="4479" spans="1:4" x14ac:dyDescent="0.2">
      <c r="A4479" s="973" t="s">
        <v>7326</v>
      </c>
      <c r="B4479" s="1174" t="s">
        <v>961</v>
      </c>
      <c r="C4479" s="1176"/>
      <c r="D4479" s="973"/>
    </row>
    <row r="4480" spans="1:4" x14ac:dyDescent="0.2">
      <c r="A4480" s="973" t="s">
        <v>7327</v>
      </c>
      <c r="B4480" s="1174" t="s">
        <v>3793</v>
      </c>
      <c r="C4480" s="1176">
        <v>11.16</v>
      </c>
      <c r="D4480" s="973">
        <v>691.87</v>
      </c>
    </row>
    <row r="4481" spans="1:4" x14ac:dyDescent="0.2">
      <c r="A4481" s="973" t="s">
        <v>7328</v>
      </c>
      <c r="B4481" s="1174" t="s">
        <v>961</v>
      </c>
      <c r="C4481" s="1176"/>
      <c r="D4481" s="973"/>
    </row>
    <row r="4482" spans="1:4" x14ac:dyDescent="0.2">
      <c r="A4482" s="973" t="s">
        <v>7329</v>
      </c>
      <c r="B4482" s="1174" t="s">
        <v>5586</v>
      </c>
      <c r="C4482" s="1176">
        <v>9.3699999999999992</v>
      </c>
      <c r="D4482" s="973">
        <v>983.76</v>
      </c>
    </row>
    <row r="4483" spans="1:4" x14ac:dyDescent="0.2">
      <c r="A4483" s="973" t="s">
        <v>7330</v>
      </c>
      <c r="B4483" s="1174" t="s">
        <v>7331</v>
      </c>
      <c r="C4483" s="1176">
        <v>8.9700000000000006</v>
      </c>
      <c r="D4483" s="973">
        <v>1945.53</v>
      </c>
    </row>
    <row r="4484" spans="1:4" x14ac:dyDescent="0.2">
      <c r="A4484" s="973" t="s">
        <v>7332</v>
      </c>
      <c r="B4484" s="1174" t="s">
        <v>961</v>
      </c>
      <c r="C4484" s="1176"/>
      <c r="D4484" s="973"/>
    </row>
    <row r="4485" spans="1:4" x14ac:dyDescent="0.2">
      <c r="A4485" s="973" t="s">
        <v>7333</v>
      </c>
      <c r="B4485" s="1174" t="s">
        <v>7334</v>
      </c>
      <c r="C4485" s="1176">
        <v>8.8800000000000008</v>
      </c>
      <c r="D4485" s="973">
        <v>4794.12</v>
      </c>
    </row>
    <row r="4486" spans="1:4" x14ac:dyDescent="0.2">
      <c r="A4486" s="973" t="s">
        <v>7335</v>
      </c>
      <c r="B4486" s="1174" t="s">
        <v>961</v>
      </c>
      <c r="C4486" s="1176"/>
      <c r="D4486" s="973"/>
    </row>
    <row r="4487" spans="1:4" x14ac:dyDescent="0.2">
      <c r="A4487" s="973" t="s">
        <v>7336</v>
      </c>
      <c r="B4487" s="1174" t="s">
        <v>3635</v>
      </c>
      <c r="C4487" s="1176">
        <v>11.72</v>
      </c>
      <c r="D4487" s="973">
        <v>2016.26</v>
      </c>
    </row>
    <row r="4488" spans="1:4" x14ac:dyDescent="0.2">
      <c r="A4488" s="973" t="s">
        <v>7337</v>
      </c>
      <c r="B4488" s="1174" t="s">
        <v>961</v>
      </c>
      <c r="C4488" s="1176"/>
      <c r="D4488" s="973"/>
    </row>
    <row r="4489" spans="1:4" x14ac:dyDescent="0.2">
      <c r="A4489" s="973" t="s">
        <v>7338</v>
      </c>
      <c r="B4489" s="1174" t="s">
        <v>3574</v>
      </c>
      <c r="C4489" s="1176">
        <v>39.92</v>
      </c>
      <c r="D4489" s="973">
        <v>518.94000000000005</v>
      </c>
    </row>
    <row r="4490" spans="1:4" x14ac:dyDescent="0.2">
      <c r="A4490" s="973" t="s">
        <v>7339</v>
      </c>
      <c r="B4490" s="1174" t="s">
        <v>1292</v>
      </c>
      <c r="C4490" s="1176">
        <v>23.56</v>
      </c>
      <c r="D4490" s="973">
        <v>235.58</v>
      </c>
    </row>
    <row r="4491" spans="1:4" x14ac:dyDescent="0.2">
      <c r="A4491" s="973" t="s">
        <v>7340</v>
      </c>
      <c r="B4491" s="1174" t="s">
        <v>3600</v>
      </c>
      <c r="C4491" s="1176">
        <v>304.05</v>
      </c>
      <c r="D4491" s="973">
        <v>4560.7299999999996</v>
      </c>
    </row>
    <row r="4492" spans="1:4" x14ac:dyDescent="0.2">
      <c r="A4492" s="973" t="s">
        <v>7341</v>
      </c>
      <c r="B4492" s="1174" t="s">
        <v>1304</v>
      </c>
      <c r="C4492" s="1176">
        <v>11</v>
      </c>
      <c r="D4492" s="973">
        <v>5500</v>
      </c>
    </row>
    <row r="4493" spans="1:4" x14ac:dyDescent="0.2">
      <c r="A4493" s="973" t="s">
        <v>7342</v>
      </c>
      <c r="B4493" s="1174" t="s">
        <v>961</v>
      </c>
      <c r="C4493" s="1176"/>
      <c r="D4493" s="973"/>
    </row>
    <row r="4494" spans="1:4" x14ac:dyDescent="0.2">
      <c r="A4494" s="973" t="s">
        <v>7343</v>
      </c>
      <c r="B4494" s="1174" t="s">
        <v>3985</v>
      </c>
      <c r="C4494" s="1176">
        <v>10.199999999999999</v>
      </c>
      <c r="D4494" s="973">
        <v>1836.87</v>
      </c>
    </row>
    <row r="4495" spans="1:4" x14ac:dyDescent="0.2">
      <c r="A4495" s="973" t="s">
        <v>7344</v>
      </c>
      <c r="B4495" s="1174" t="s">
        <v>4792</v>
      </c>
      <c r="C4495" s="1176">
        <v>10.47</v>
      </c>
      <c r="D4495" s="973">
        <v>816.66</v>
      </c>
    </row>
    <row r="4496" spans="1:4" x14ac:dyDescent="0.2">
      <c r="A4496" s="973" t="s">
        <v>7345</v>
      </c>
      <c r="B4496" s="1174" t="s">
        <v>3687</v>
      </c>
      <c r="C4496" s="1176">
        <v>9.98</v>
      </c>
      <c r="D4496" s="973">
        <v>69.86</v>
      </c>
    </row>
    <row r="4497" spans="1:4" x14ac:dyDescent="0.2">
      <c r="A4497" s="973" t="s">
        <v>7346</v>
      </c>
      <c r="B4497" s="1174" t="s">
        <v>3563</v>
      </c>
      <c r="C4497" s="1176">
        <v>10.14</v>
      </c>
      <c r="D4497" s="973">
        <v>10.14</v>
      </c>
    </row>
    <row r="4498" spans="1:4" x14ac:dyDescent="0.2">
      <c r="A4498" s="973" t="s">
        <v>7347</v>
      </c>
      <c r="B4498" s="1174" t="s">
        <v>7348</v>
      </c>
      <c r="C4498" s="1176">
        <v>9.24</v>
      </c>
      <c r="D4498" s="973">
        <v>4479.38</v>
      </c>
    </row>
    <row r="4499" spans="1:4" x14ac:dyDescent="0.2">
      <c r="A4499" s="973" t="s">
        <v>7349</v>
      </c>
      <c r="B4499" s="1174" t="s">
        <v>961</v>
      </c>
      <c r="C4499" s="1176"/>
      <c r="D4499" s="973"/>
    </row>
    <row r="4500" spans="1:4" x14ac:dyDescent="0.2">
      <c r="A4500" s="973" t="s">
        <v>7350</v>
      </c>
      <c r="B4500" s="1174" t="s">
        <v>4047</v>
      </c>
      <c r="C4500" s="1176">
        <v>27.43</v>
      </c>
      <c r="D4500" s="973">
        <v>1974.72</v>
      </c>
    </row>
    <row r="4501" spans="1:4" x14ac:dyDescent="0.2">
      <c r="A4501" s="973" t="s">
        <v>7351</v>
      </c>
      <c r="B4501" s="1174" t="s">
        <v>961</v>
      </c>
      <c r="C4501" s="1176"/>
      <c r="D4501" s="973"/>
    </row>
    <row r="4502" spans="1:4" x14ac:dyDescent="0.2">
      <c r="A4502" s="973" t="s">
        <v>7352</v>
      </c>
      <c r="B4502" s="1174" t="s">
        <v>961</v>
      </c>
      <c r="C4502" s="1176"/>
      <c r="D4502" s="973"/>
    </row>
    <row r="4503" spans="1:4" x14ac:dyDescent="0.2">
      <c r="A4503" s="973" t="s">
        <v>7353</v>
      </c>
      <c r="B4503" s="1175" t="s">
        <v>5277</v>
      </c>
      <c r="C4503" s="1176">
        <v>100</v>
      </c>
      <c r="D4503" s="973">
        <v>-1000</v>
      </c>
    </row>
    <row r="4504" spans="1:4" x14ac:dyDescent="0.2">
      <c r="A4504" s="973" t="s">
        <v>7354</v>
      </c>
      <c r="B4504" s="1174" t="s">
        <v>961</v>
      </c>
      <c r="C4504" s="1176"/>
      <c r="D4504" s="973"/>
    </row>
    <row r="4505" spans="1:4" x14ac:dyDescent="0.2">
      <c r="A4505" s="973" t="s">
        <v>7355</v>
      </c>
      <c r="B4505" s="1174" t="s">
        <v>961</v>
      </c>
      <c r="C4505" s="1176"/>
      <c r="D4505" s="973"/>
    </row>
    <row r="4506" spans="1:4" x14ac:dyDescent="0.2">
      <c r="A4506" s="973" t="s">
        <v>7356</v>
      </c>
      <c r="B4506" s="1174" t="s">
        <v>3563</v>
      </c>
      <c r="C4506" s="1176">
        <v>313.24</v>
      </c>
      <c r="D4506" s="973">
        <v>313.24</v>
      </c>
    </row>
    <row r="4507" spans="1:4" x14ac:dyDescent="0.2">
      <c r="A4507" s="973" t="s">
        <v>7357</v>
      </c>
      <c r="B4507" s="1174" t="s">
        <v>961</v>
      </c>
      <c r="C4507" s="1176"/>
      <c r="D4507" s="973"/>
    </row>
    <row r="4508" spans="1:4" x14ac:dyDescent="0.2">
      <c r="A4508" s="973" t="s">
        <v>7358</v>
      </c>
      <c r="B4508" s="1174" t="s">
        <v>961</v>
      </c>
      <c r="C4508" s="1176"/>
      <c r="D4508" s="973"/>
    </row>
    <row r="4509" spans="1:4" x14ac:dyDescent="0.2">
      <c r="A4509" s="973" t="s">
        <v>7359</v>
      </c>
      <c r="B4509" s="1174" t="s">
        <v>961</v>
      </c>
      <c r="C4509" s="1176"/>
      <c r="D4509" s="973"/>
    </row>
    <row r="4510" spans="1:4" x14ac:dyDescent="0.2">
      <c r="A4510" s="973" t="s">
        <v>7360</v>
      </c>
      <c r="B4510" s="1174" t="s">
        <v>961</v>
      </c>
      <c r="C4510" s="1176"/>
      <c r="D4510" s="973"/>
    </row>
    <row r="4511" spans="1:4" x14ac:dyDescent="0.2">
      <c r="A4511" s="973" t="s">
        <v>7361</v>
      </c>
      <c r="B4511" s="1174" t="s">
        <v>3657</v>
      </c>
      <c r="C4511" s="1176">
        <v>51</v>
      </c>
      <c r="D4511" s="973">
        <v>408</v>
      </c>
    </row>
    <row r="4512" spans="1:4" x14ac:dyDescent="0.2">
      <c r="A4512" s="973" t="s">
        <v>7362</v>
      </c>
      <c r="B4512" s="1174" t="s">
        <v>4985</v>
      </c>
      <c r="C4512" s="1176">
        <v>18</v>
      </c>
      <c r="D4512" s="973">
        <v>720</v>
      </c>
    </row>
    <row r="4513" spans="1:4" x14ac:dyDescent="0.2">
      <c r="A4513" s="973" t="s">
        <v>7363</v>
      </c>
      <c r="B4513" s="1174" t="s">
        <v>961</v>
      </c>
      <c r="C4513" s="1176"/>
      <c r="D4513" s="973"/>
    </row>
    <row r="4514" spans="1:4" x14ac:dyDescent="0.2">
      <c r="A4514" s="973" t="s">
        <v>7364</v>
      </c>
      <c r="B4514" s="1174" t="s">
        <v>5837</v>
      </c>
      <c r="C4514" s="1176">
        <v>54.02</v>
      </c>
      <c r="D4514" s="973">
        <v>3511.47</v>
      </c>
    </row>
    <row r="4515" spans="1:4" x14ac:dyDescent="0.2">
      <c r="A4515" s="973" t="s">
        <v>7365</v>
      </c>
      <c r="B4515" s="1175" t="s">
        <v>7366</v>
      </c>
      <c r="C4515" s="1176">
        <v>98.97</v>
      </c>
      <c r="D4515" s="973">
        <v>-8709.25</v>
      </c>
    </row>
    <row r="4516" spans="1:4" x14ac:dyDescent="0.2">
      <c r="A4516" s="973" t="s">
        <v>7367</v>
      </c>
      <c r="B4516" s="1175" t="s">
        <v>5852</v>
      </c>
      <c r="C4516" s="1176">
        <v>316.87</v>
      </c>
      <c r="D4516" s="973">
        <v>-950.6</v>
      </c>
    </row>
    <row r="4517" spans="1:4" x14ac:dyDescent="0.2">
      <c r="A4517" s="973" t="s">
        <v>7368</v>
      </c>
      <c r="B4517" s="1174" t="s">
        <v>3573</v>
      </c>
      <c r="C4517" s="1176">
        <v>278.58999999999997</v>
      </c>
      <c r="D4517" s="973">
        <v>1114.3499999999999</v>
      </c>
    </row>
    <row r="4518" spans="1:4" x14ac:dyDescent="0.2">
      <c r="A4518" s="973" t="s">
        <v>7369</v>
      </c>
      <c r="B4518" s="1174" t="s">
        <v>3592</v>
      </c>
      <c r="C4518" s="1176">
        <v>278.58999999999997</v>
      </c>
      <c r="D4518" s="973">
        <v>1392.94</v>
      </c>
    </row>
    <row r="4519" spans="1:4" x14ac:dyDescent="0.2">
      <c r="A4519" s="973" t="s">
        <v>7370</v>
      </c>
      <c r="B4519" s="1174" t="s">
        <v>3564</v>
      </c>
      <c r="C4519" s="1176">
        <v>278.58999999999997</v>
      </c>
      <c r="D4519" s="973">
        <v>835.76</v>
      </c>
    </row>
    <row r="4520" spans="1:4" x14ac:dyDescent="0.2">
      <c r="A4520" s="973" t="s">
        <v>7371</v>
      </c>
      <c r="B4520" s="1174" t="s">
        <v>961</v>
      </c>
      <c r="C4520" s="1176"/>
      <c r="D4520" s="973"/>
    </row>
    <row r="4521" spans="1:4" x14ac:dyDescent="0.2">
      <c r="A4521" s="973" t="s">
        <v>7372</v>
      </c>
      <c r="B4521" s="1174" t="s">
        <v>961</v>
      </c>
      <c r="C4521" s="1176"/>
      <c r="D4521" s="973"/>
    </row>
    <row r="4522" spans="1:4" x14ac:dyDescent="0.2">
      <c r="A4522" s="973" t="s">
        <v>7373</v>
      </c>
      <c r="B4522" s="1174" t="s">
        <v>961</v>
      </c>
      <c r="C4522" s="1176"/>
      <c r="D4522" s="973"/>
    </row>
    <row r="4523" spans="1:4" x14ac:dyDescent="0.2">
      <c r="A4523" s="973" t="s">
        <v>7374</v>
      </c>
      <c r="B4523" s="1174" t="s">
        <v>961</v>
      </c>
      <c r="C4523" s="1176"/>
      <c r="D4523" s="973"/>
    </row>
    <row r="4524" spans="1:4" x14ac:dyDescent="0.2">
      <c r="A4524" s="973" t="s">
        <v>7375</v>
      </c>
      <c r="B4524" s="1174" t="s">
        <v>3563</v>
      </c>
      <c r="C4524" s="1176">
        <v>292.31</v>
      </c>
      <c r="D4524" s="973">
        <v>292.31</v>
      </c>
    </row>
    <row r="4525" spans="1:4" x14ac:dyDescent="0.2">
      <c r="A4525" s="973" t="s">
        <v>7376</v>
      </c>
      <c r="B4525" s="1174" t="s">
        <v>961</v>
      </c>
      <c r="C4525" s="1176"/>
      <c r="D4525" s="973"/>
    </row>
    <row r="4526" spans="1:4" x14ac:dyDescent="0.2">
      <c r="A4526" s="973" t="s">
        <v>7377</v>
      </c>
      <c r="B4526" s="1174" t="s">
        <v>961</v>
      </c>
      <c r="C4526" s="1176"/>
      <c r="D4526" s="973"/>
    </row>
    <row r="4527" spans="1:4" x14ac:dyDescent="0.2">
      <c r="A4527" s="973" t="s">
        <v>7378</v>
      </c>
      <c r="B4527" s="1174" t="s">
        <v>961</v>
      </c>
      <c r="C4527" s="1176"/>
      <c r="D4527" s="973"/>
    </row>
    <row r="4528" spans="1:4" x14ac:dyDescent="0.2">
      <c r="A4528" s="973" t="s">
        <v>7379</v>
      </c>
      <c r="B4528" s="1174" t="s">
        <v>961</v>
      </c>
      <c r="C4528" s="1176"/>
      <c r="D4528" s="973"/>
    </row>
    <row r="4529" spans="1:4" x14ac:dyDescent="0.2">
      <c r="A4529" s="973" t="s">
        <v>7380</v>
      </c>
      <c r="B4529" s="1174" t="s">
        <v>4841</v>
      </c>
      <c r="C4529" s="1176">
        <v>15.08</v>
      </c>
      <c r="D4529" s="973">
        <v>1146.08</v>
      </c>
    </row>
    <row r="4530" spans="1:4" x14ac:dyDescent="0.2">
      <c r="A4530" s="973" t="s">
        <v>7381</v>
      </c>
      <c r="B4530" s="1174" t="s">
        <v>3567</v>
      </c>
      <c r="C4530" s="1176">
        <v>22.68</v>
      </c>
      <c r="D4530" s="973">
        <v>45.35</v>
      </c>
    </row>
    <row r="4531" spans="1:4" x14ac:dyDescent="0.2">
      <c r="A4531" s="973" t="s">
        <v>7382</v>
      </c>
      <c r="B4531" s="1174" t="s">
        <v>961</v>
      </c>
      <c r="C4531" s="1176"/>
      <c r="D4531" s="973"/>
    </row>
    <row r="4532" spans="1:4" x14ac:dyDescent="0.2">
      <c r="A4532" s="973" t="s">
        <v>7383</v>
      </c>
      <c r="B4532" s="1174" t="s">
        <v>4941</v>
      </c>
      <c r="C4532" s="1176">
        <v>64.8</v>
      </c>
      <c r="D4532" s="973">
        <v>1425.6</v>
      </c>
    </row>
    <row r="4533" spans="1:4" x14ac:dyDescent="0.2">
      <c r="A4533" s="973" t="s">
        <v>922</v>
      </c>
      <c r="B4533" s="1174" t="s">
        <v>7384</v>
      </c>
      <c r="C4533" s="1176">
        <v>18.63</v>
      </c>
      <c r="D4533" s="973">
        <v>17420.400000000001</v>
      </c>
    </row>
    <row r="4534" spans="1:4" x14ac:dyDescent="0.2">
      <c r="A4534" s="973" t="s">
        <v>7385</v>
      </c>
      <c r="B4534" s="1174" t="s">
        <v>1292</v>
      </c>
      <c r="C4534" s="1176">
        <v>20</v>
      </c>
      <c r="D4534" s="973">
        <v>200</v>
      </c>
    </row>
    <row r="4535" spans="1:4" x14ac:dyDescent="0.2">
      <c r="A4535" s="973" t="s">
        <v>7386</v>
      </c>
      <c r="B4535" s="1174" t="s">
        <v>4044</v>
      </c>
      <c r="C4535" s="1176">
        <v>196.16</v>
      </c>
      <c r="D4535" s="973">
        <v>4904</v>
      </c>
    </row>
    <row r="4536" spans="1:4" x14ac:dyDescent="0.2">
      <c r="A4536" s="973" t="s">
        <v>7387</v>
      </c>
      <c r="B4536" s="1174" t="s">
        <v>961</v>
      </c>
      <c r="C4536" s="1176"/>
      <c r="D4536" s="973"/>
    </row>
    <row r="4537" spans="1:4" x14ac:dyDescent="0.2">
      <c r="A4537" s="973" t="s">
        <v>7388</v>
      </c>
      <c r="B4537" s="1174" t="s">
        <v>3573</v>
      </c>
      <c r="C4537" s="1176">
        <v>12.71</v>
      </c>
      <c r="D4537" s="973">
        <v>50.82</v>
      </c>
    </row>
    <row r="4538" spans="1:4" x14ac:dyDescent="0.2">
      <c r="A4538" s="973" t="s">
        <v>7389</v>
      </c>
      <c r="B4538" s="1174" t="s">
        <v>3567</v>
      </c>
      <c r="C4538" s="1176">
        <v>65</v>
      </c>
      <c r="D4538" s="973">
        <v>130</v>
      </c>
    </row>
    <row r="4539" spans="1:4" x14ac:dyDescent="0.2">
      <c r="A4539" s="973" t="s">
        <v>7390</v>
      </c>
      <c r="B4539" s="1174" t="s">
        <v>7391</v>
      </c>
      <c r="C4539" s="1176">
        <v>4.3</v>
      </c>
      <c r="D4539" s="973">
        <v>39161.97</v>
      </c>
    </row>
    <row r="4540" spans="1:4" x14ac:dyDescent="0.2">
      <c r="A4540" s="973" t="s">
        <v>7392</v>
      </c>
      <c r="B4540" s="1175" t="s">
        <v>7393</v>
      </c>
      <c r="C4540" s="1176">
        <v>6.45</v>
      </c>
      <c r="D4540" s="973">
        <v>-580.17999999999995</v>
      </c>
    </row>
    <row r="4541" spans="1:4" x14ac:dyDescent="0.2">
      <c r="A4541" s="973" t="s">
        <v>7394</v>
      </c>
      <c r="B4541" s="1174" t="s">
        <v>961</v>
      </c>
      <c r="C4541" s="1176"/>
      <c r="D4541" s="973"/>
    </row>
    <row r="4542" spans="1:4" x14ac:dyDescent="0.2">
      <c r="A4542" s="973" t="s">
        <v>7395</v>
      </c>
      <c r="B4542" s="1174" t="s">
        <v>3592</v>
      </c>
      <c r="C4542" s="1176">
        <v>396.08</v>
      </c>
      <c r="D4542" s="973">
        <v>1980.4</v>
      </c>
    </row>
    <row r="4543" spans="1:4" x14ac:dyDescent="0.2">
      <c r="A4543" s="973" t="s">
        <v>7396</v>
      </c>
      <c r="B4543" s="1174" t="s">
        <v>961</v>
      </c>
      <c r="C4543" s="1176"/>
      <c r="D4543" s="973"/>
    </row>
    <row r="4544" spans="1:4" x14ac:dyDescent="0.2">
      <c r="A4544" s="973" t="s">
        <v>7397</v>
      </c>
      <c r="B4544" s="1174" t="s">
        <v>961</v>
      </c>
      <c r="C4544" s="1176"/>
      <c r="D4544" s="973"/>
    </row>
    <row r="4545" spans="1:4" x14ac:dyDescent="0.2">
      <c r="A4545" s="973" t="s">
        <v>7398</v>
      </c>
      <c r="B4545" s="1174" t="s">
        <v>961</v>
      </c>
      <c r="C4545" s="1176"/>
      <c r="D4545" s="973"/>
    </row>
    <row r="4546" spans="1:4" x14ac:dyDescent="0.2">
      <c r="A4546" s="973" t="s">
        <v>7399</v>
      </c>
      <c r="B4546" s="1175" t="s">
        <v>3906</v>
      </c>
      <c r="C4546" s="1176">
        <v>197.18</v>
      </c>
      <c r="D4546" s="973">
        <v>-197.18</v>
      </c>
    </row>
    <row r="4547" spans="1:4" x14ac:dyDescent="0.2">
      <c r="A4547" s="973" t="s">
        <v>7400</v>
      </c>
      <c r="B4547" s="1175" t="s">
        <v>7401</v>
      </c>
      <c r="C4547" s="1176">
        <v>2.1</v>
      </c>
      <c r="D4547" s="973">
        <v>-5869.39</v>
      </c>
    </row>
    <row r="4548" spans="1:4" x14ac:dyDescent="0.2">
      <c r="A4548" s="973" t="s">
        <v>7402</v>
      </c>
      <c r="B4548" s="1175" t="s">
        <v>7403</v>
      </c>
      <c r="C4548" s="1176">
        <v>360.14</v>
      </c>
      <c r="D4548" s="973">
        <v>-25209.7</v>
      </c>
    </row>
    <row r="4549" spans="1:4" x14ac:dyDescent="0.2">
      <c r="A4549" s="973" t="s">
        <v>7404</v>
      </c>
      <c r="B4549" s="1174" t="s">
        <v>7405</v>
      </c>
      <c r="C4549" s="1176">
        <v>39.43</v>
      </c>
      <c r="D4549" s="973">
        <v>9621.09</v>
      </c>
    </row>
    <row r="4550" spans="1:4" x14ac:dyDescent="0.2">
      <c r="A4550" s="973" t="s">
        <v>7406</v>
      </c>
      <c r="B4550" s="1174" t="s">
        <v>7407</v>
      </c>
      <c r="C4550" s="1176">
        <v>43.37</v>
      </c>
      <c r="D4550" s="973">
        <v>204065.82</v>
      </c>
    </row>
    <row r="4551" spans="1:4" x14ac:dyDescent="0.2">
      <c r="A4551" s="973" t="s">
        <v>7408</v>
      </c>
      <c r="B4551" s="1175" t="s">
        <v>7409</v>
      </c>
      <c r="C4551" s="1176">
        <v>31.16</v>
      </c>
      <c r="D4551" s="973">
        <v>-67327.88</v>
      </c>
    </row>
    <row r="4552" spans="1:4" x14ac:dyDescent="0.2">
      <c r="A4552" s="973" t="s">
        <v>7410</v>
      </c>
      <c r="B4552" s="1175" t="s">
        <v>3906</v>
      </c>
      <c r="C4552" s="1176">
        <v>372.45</v>
      </c>
      <c r="D4552" s="973">
        <v>-372.45</v>
      </c>
    </row>
    <row r="4553" spans="1:4" x14ac:dyDescent="0.2">
      <c r="A4553" s="973" t="s">
        <v>7411</v>
      </c>
      <c r="B4553" s="1174" t="s">
        <v>961</v>
      </c>
      <c r="C4553" s="1176"/>
      <c r="D4553" s="973"/>
    </row>
    <row r="4554" spans="1:4" x14ac:dyDescent="0.2">
      <c r="A4554" s="973" t="s">
        <v>7412</v>
      </c>
      <c r="B4554" s="1174" t="s">
        <v>961</v>
      </c>
      <c r="C4554" s="1176"/>
      <c r="D4554" s="973"/>
    </row>
    <row r="4555" spans="1:4" x14ac:dyDescent="0.2">
      <c r="A4555" s="973" t="s">
        <v>7413</v>
      </c>
      <c r="B4555" s="1174" t="s">
        <v>3926</v>
      </c>
      <c r="C4555" s="1176">
        <v>33.020000000000003</v>
      </c>
      <c r="D4555" s="973">
        <v>5778.45</v>
      </c>
    </row>
    <row r="4556" spans="1:4" x14ac:dyDescent="0.2">
      <c r="A4556" s="973" t="s">
        <v>7414</v>
      </c>
      <c r="B4556" s="1174" t="s">
        <v>961</v>
      </c>
      <c r="C4556" s="1176"/>
      <c r="D4556" s="973"/>
    </row>
    <row r="4557" spans="1:4" x14ac:dyDescent="0.2">
      <c r="A4557" s="973" t="s">
        <v>7415</v>
      </c>
      <c r="B4557" s="1175" t="s">
        <v>7416</v>
      </c>
      <c r="C4557" s="1176">
        <v>371.14</v>
      </c>
      <c r="D4557" s="973">
        <v>-357039.85</v>
      </c>
    </row>
    <row r="4558" spans="1:4" x14ac:dyDescent="0.2">
      <c r="A4558" s="973" t="s">
        <v>7417</v>
      </c>
      <c r="B4558" s="1174" t="s">
        <v>961</v>
      </c>
      <c r="C4558" s="1176"/>
      <c r="D4558" s="973"/>
    </row>
    <row r="4559" spans="1:4" x14ac:dyDescent="0.2">
      <c r="A4559" s="973" t="s">
        <v>7418</v>
      </c>
      <c r="B4559" s="1174" t="s">
        <v>7419</v>
      </c>
      <c r="C4559" s="1176">
        <v>53.73</v>
      </c>
      <c r="D4559" s="973">
        <v>14400.64</v>
      </c>
    </row>
    <row r="4560" spans="1:4" x14ac:dyDescent="0.2">
      <c r="A4560" s="973" t="s">
        <v>7420</v>
      </c>
      <c r="B4560" s="1174" t="s">
        <v>961</v>
      </c>
      <c r="C4560" s="1176"/>
      <c r="D4560" s="973"/>
    </row>
    <row r="4561" spans="1:4" x14ac:dyDescent="0.2">
      <c r="A4561" s="973" t="s">
        <v>7421</v>
      </c>
      <c r="B4561" s="1174" t="s">
        <v>961</v>
      </c>
      <c r="C4561" s="1176"/>
      <c r="D4561" s="973"/>
    </row>
    <row r="4562" spans="1:4" x14ac:dyDescent="0.2">
      <c r="A4562" s="973" t="s">
        <v>7422</v>
      </c>
      <c r="B4562" s="1174" t="s">
        <v>961</v>
      </c>
      <c r="C4562" s="1176"/>
      <c r="D4562" s="973"/>
    </row>
    <row r="4563" spans="1:4" x14ac:dyDescent="0.2">
      <c r="A4563" s="973" t="s">
        <v>7423</v>
      </c>
      <c r="B4563" s="1174" t="s">
        <v>961</v>
      </c>
      <c r="C4563" s="1176"/>
      <c r="D4563" s="973"/>
    </row>
    <row r="4564" spans="1:4" x14ac:dyDescent="0.2">
      <c r="A4564" s="973" t="s">
        <v>7424</v>
      </c>
      <c r="B4564" s="1174" t="s">
        <v>3567</v>
      </c>
      <c r="C4564" s="1176">
        <v>30.99</v>
      </c>
      <c r="D4564" s="973">
        <v>61.97</v>
      </c>
    </row>
    <row r="4565" spans="1:4" x14ac:dyDescent="0.2">
      <c r="A4565" s="973" t="s">
        <v>7425</v>
      </c>
      <c r="B4565" s="1174" t="s">
        <v>7426</v>
      </c>
      <c r="C4565" s="1176">
        <v>23.73</v>
      </c>
      <c r="D4565" s="973">
        <v>9064.99</v>
      </c>
    </row>
    <row r="4566" spans="1:4" x14ac:dyDescent="0.2">
      <c r="A4566" s="973" t="s">
        <v>7427</v>
      </c>
      <c r="B4566" s="1174" t="s">
        <v>961</v>
      </c>
      <c r="C4566" s="1176"/>
      <c r="D4566" s="973"/>
    </row>
    <row r="4567" spans="1:4" x14ac:dyDescent="0.2">
      <c r="A4567" s="973" t="s">
        <v>7428</v>
      </c>
      <c r="B4567" s="1174" t="s">
        <v>7429</v>
      </c>
      <c r="C4567" s="1176">
        <v>480</v>
      </c>
      <c r="D4567" s="973">
        <v>201600</v>
      </c>
    </row>
    <row r="4568" spans="1:4" x14ac:dyDescent="0.2">
      <c r="A4568" s="973" t="s">
        <v>7430</v>
      </c>
      <c r="B4568" s="1175" t="s">
        <v>7431</v>
      </c>
      <c r="C4568" s="1176">
        <v>56.28</v>
      </c>
      <c r="D4568" s="973">
        <v>-32078.37</v>
      </c>
    </row>
    <row r="4569" spans="1:4" x14ac:dyDescent="0.2">
      <c r="A4569" s="973" t="s">
        <v>7432</v>
      </c>
      <c r="B4569" s="1174" t="s">
        <v>3595</v>
      </c>
      <c r="C4569" s="1176">
        <v>60.94</v>
      </c>
      <c r="D4569" s="973">
        <v>2132.7399999999998</v>
      </c>
    </row>
    <row r="4570" spans="1:4" x14ac:dyDescent="0.2">
      <c r="A4570" s="973" t="s">
        <v>7433</v>
      </c>
      <c r="B4570" s="1174" t="s">
        <v>1292</v>
      </c>
      <c r="C4570" s="1176">
        <v>287.5</v>
      </c>
      <c r="D4570" s="973">
        <v>2875</v>
      </c>
    </row>
    <row r="4571" spans="1:4" x14ac:dyDescent="0.2">
      <c r="A4571" s="973" t="s">
        <v>7434</v>
      </c>
      <c r="B4571" s="1174" t="s">
        <v>7435</v>
      </c>
      <c r="C4571" s="1176">
        <v>36.5</v>
      </c>
      <c r="D4571" s="973">
        <v>148717.85999999999</v>
      </c>
    </row>
    <row r="4572" spans="1:4" x14ac:dyDescent="0.2">
      <c r="A4572" s="973" t="s">
        <v>7436</v>
      </c>
      <c r="B4572" s="1175" t="s">
        <v>7437</v>
      </c>
      <c r="C4572" s="1176">
        <v>41.67</v>
      </c>
      <c r="D4572" s="973">
        <v>-38125.279999999999</v>
      </c>
    </row>
    <row r="4573" spans="1:4" x14ac:dyDescent="0.2">
      <c r="A4573" s="973" t="s">
        <v>7438</v>
      </c>
      <c r="B4573" s="1174" t="s">
        <v>961</v>
      </c>
      <c r="C4573" s="1176"/>
      <c r="D4573" s="973"/>
    </row>
    <row r="4574" spans="1:4" x14ac:dyDescent="0.2">
      <c r="A4574" s="973" t="s">
        <v>7439</v>
      </c>
      <c r="B4574" s="1174" t="s">
        <v>1304</v>
      </c>
      <c r="C4574" s="1176">
        <v>53.27</v>
      </c>
      <c r="D4574" s="973">
        <v>26633.3</v>
      </c>
    </row>
    <row r="4575" spans="1:4" x14ac:dyDescent="0.2">
      <c r="A4575" s="973" t="s">
        <v>7440</v>
      </c>
      <c r="B4575" s="1174" t="s">
        <v>4577</v>
      </c>
      <c r="C4575" s="1176">
        <v>411.5</v>
      </c>
      <c r="D4575" s="973">
        <v>4526.5</v>
      </c>
    </row>
    <row r="4576" spans="1:4" x14ac:dyDescent="0.2">
      <c r="A4576" s="973" t="s">
        <v>7441</v>
      </c>
      <c r="B4576" s="1174" t="s">
        <v>7442</v>
      </c>
      <c r="C4576" s="1176">
        <v>107.25</v>
      </c>
      <c r="D4576" s="973">
        <v>25096.42</v>
      </c>
    </row>
    <row r="4577" spans="1:4" x14ac:dyDescent="0.2">
      <c r="A4577" s="973" t="s">
        <v>7443</v>
      </c>
      <c r="B4577" s="1174" t="s">
        <v>961</v>
      </c>
      <c r="C4577" s="1176"/>
      <c r="D4577" s="973"/>
    </row>
    <row r="4578" spans="1:4" x14ac:dyDescent="0.2">
      <c r="A4578" s="973" t="s">
        <v>7444</v>
      </c>
      <c r="B4578" s="1174" t="s">
        <v>961</v>
      </c>
      <c r="C4578" s="1176"/>
      <c r="D4578" s="973"/>
    </row>
    <row r="4579" spans="1:4" x14ac:dyDescent="0.2">
      <c r="A4579" s="973" t="s">
        <v>7445</v>
      </c>
      <c r="B4579" s="1174" t="s">
        <v>961</v>
      </c>
      <c r="C4579" s="1176"/>
      <c r="D4579" s="973"/>
    </row>
    <row r="4580" spans="1:4" x14ac:dyDescent="0.2">
      <c r="A4580" s="973" t="s">
        <v>7446</v>
      </c>
      <c r="B4580" s="1174" t="s">
        <v>7447</v>
      </c>
      <c r="C4580" s="1176">
        <v>32.43</v>
      </c>
      <c r="D4580" s="973">
        <v>33788.79</v>
      </c>
    </row>
    <row r="4581" spans="1:4" x14ac:dyDescent="0.2">
      <c r="A4581" s="973" t="s">
        <v>7448</v>
      </c>
      <c r="B4581" s="1174" t="s">
        <v>961</v>
      </c>
      <c r="C4581" s="1176"/>
      <c r="D4581" s="973"/>
    </row>
    <row r="4582" spans="1:4" x14ac:dyDescent="0.2">
      <c r="A4582" s="973" t="s">
        <v>7449</v>
      </c>
      <c r="B4582" s="1175" t="s">
        <v>7306</v>
      </c>
      <c r="C4582" s="1176">
        <v>38.68</v>
      </c>
      <c r="D4582" s="973">
        <v>-1933.95</v>
      </c>
    </row>
    <row r="4583" spans="1:4" x14ac:dyDescent="0.2">
      <c r="A4583" s="973" t="s">
        <v>7450</v>
      </c>
      <c r="B4583" s="1174" t="s">
        <v>4587</v>
      </c>
      <c r="C4583" s="1176">
        <v>60.74</v>
      </c>
      <c r="D4583" s="973">
        <v>24296</v>
      </c>
    </row>
    <row r="4584" spans="1:4" x14ac:dyDescent="0.2">
      <c r="A4584" s="973" t="s">
        <v>7451</v>
      </c>
      <c r="B4584" s="1174" t="s">
        <v>961</v>
      </c>
      <c r="C4584" s="1176"/>
      <c r="D4584" s="973"/>
    </row>
    <row r="4585" spans="1:4" x14ac:dyDescent="0.2">
      <c r="A4585" s="973" t="s">
        <v>7452</v>
      </c>
      <c r="B4585" s="1175" t="s">
        <v>7453</v>
      </c>
      <c r="C4585" s="1176"/>
      <c r="D4585" s="973"/>
    </row>
    <row r="4586" spans="1:4" x14ac:dyDescent="0.2">
      <c r="A4586" s="973" t="s">
        <v>7454</v>
      </c>
      <c r="B4586" s="1174" t="s">
        <v>961</v>
      </c>
      <c r="C4586" s="1176"/>
      <c r="D4586" s="973"/>
    </row>
    <row r="4587" spans="1:4" x14ac:dyDescent="0.2">
      <c r="A4587" s="973" t="s">
        <v>7455</v>
      </c>
      <c r="B4587" s="1174" t="s">
        <v>4038</v>
      </c>
      <c r="C4587" s="1176">
        <v>474.03</v>
      </c>
      <c r="D4587" s="973">
        <v>9954.5300000000007</v>
      </c>
    </row>
    <row r="4588" spans="1:4" x14ac:dyDescent="0.2">
      <c r="A4588" s="973" t="s">
        <v>7456</v>
      </c>
      <c r="B4588" s="1175" t="s">
        <v>7453</v>
      </c>
      <c r="C4588" s="1176">
        <v>21.08</v>
      </c>
      <c r="D4588" s="973">
        <v>-4215.16</v>
      </c>
    </row>
    <row r="4589" spans="1:4" x14ac:dyDescent="0.2">
      <c r="A4589" s="973" t="s">
        <v>7457</v>
      </c>
      <c r="B4589" s="1174" t="s">
        <v>961</v>
      </c>
      <c r="C4589" s="1176"/>
      <c r="D4589" s="973"/>
    </row>
    <row r="4590" spans="1:4" x14ac:dyDescent="0.2">
      <c r="A4590" s="973" t="s">
        <v>7458</v>
      </c>
      <c r="B4590" s="1174" t="s">
        <v>4047</v>
      </c>
      <c r="C4590" s="1176">
        <v>34.43</v>
      </c>
      <c r="D4590" s="973">
        <v>2478.69</v>
      </c>
    </row>
    <row r="4591" spans="1:4" x14ac:dyDescent="0.2">
      <c r="A4591" s="973" t="s">
        <v>7459</v>
      </c>
      <c r="B4591" s="1174" t="s">
        <v>961</v>
      </c>
      <c r="C4591" s="1176"/>
      <c r="D4591" s="973"/>
    </row>
    <row r="4592" spans="1:4" x14ac:dyDescent="0.2">
      <c r="A4592" s="973" t="s">
        <v>7460</v>
      </c>
      <c r="B4592" s="1174" t="s">
        <v>1293</v>
      </c>
      <c r="C4592" s="1176">
        <v>206.9</v>
      </c>
      <c r="D4592" s="973">
        <v>10345</v>
      </c>
    </row>
    <row r="4593" spans="1:4" x14ac:dyDescent="0.2">
      <c r="A4593" s="973" t="s">
        <v>7461</v>
      </c>
      <c r="B4593" s="1174" t="s">
        <v>961</v>
      </c>
      <c r="C4593" s="1176"/>
      <c r="D4593" s="973"/>
    </row>
    <row r="4594" spans="1:4" x14ac:dyDescent="0.2">
      <c r="A4594" s="973" t="s">
        <v>7462</v>
      </c>
      <c r="B4594" s="1174" t="s">
        <v>7463</v>
      </c>
      <c r="C4594" s="1176">
        <v>58.56</v>
      </c>
      <c r="D4594" s="973">
        <v>47489.36</v>
      </c>
    </row>
    <row r="4595" spans="1:4" x14ac:dyDescent="0.2">
      <c r="A4595" s="973" t="s">
        <v>7464</v>
      </c>
      <c r="B4595" s="1174" t="s">
        <v>4055</v>
      </c>
      <c r="C4595" s="1176">
        <v>40.96</v>
      </c>
      <c r="D4595" s="973">
        <v>819.14</v>
      </c>
    </row>
    <row r="4596" spans="1:4" x14ac:dyDescent="0.2">
      <c r="A4596" s="973" t="s">
        <v>7465</v>
      </c>
      <c r="B4596" s="1174" t="s">
        <v>961</v>
      </c>
      <c r="C4596" s="1176"/>
      <c r="D4596" s="973"/>
    </row>
    <row r="4597" spans="1:4" x14ac:dyDescent="0.2">
      <c r="A4597" s="973" t="s">
        <v>7466</v>
      </c>
      <c r="B4597" s="1175" t="s">
        <v>7467</v>
      </c>
      <c r="C4597" s="1176">
        <v>510.5</v>
      </c>
      <c r="D4597" s="973">
        <v>-61260</v>
      </c>
    </row>
    <row r="4598" spans="1:4" x14ac:dyDescent="0.2">
      <c r="A4598" s="973" t="s">
        <v>7468</v>
      </c>
      <c r="B4598" s="1174" t="s">
        <v>961</v>
      </c>
      <c r="C4598" s="1176"/>
      <c r="D4598" s="973"/>
    </row>
    <row r="4599" spans="1:4" x14ac:dyDescent="0.2">
      <c r="A4599" s="973" t="s">
        <v>7469</v>
      </c>
      <c r="B4599" s="1174" t="s">
        <v>7470</v>
      </c>
      <c r="C4599" s="1176">
        <v>282.88</v>
      </c>
      <c r="D4599" s="973">
        <v>5657.6</v>
      </c>
    </row>
    <row r="4600" spans="1:4" x14ac:dyDescent="0.2">
      <c r="A4600" s="973" t="s">
        <v>7471</v>
      </c>
      <c r="B4600" s="1174" t="s">
        <v>7472</v>
      </c>
      <c r="C4600" s="1176">
        <v>421.82</v>
      </c>
      <c r="D4600" s="973">
        <v>43025.85</v>
      </c>
    </row>
    <row r="4601" spans="1:4" x14ac:dyDescent="0.2">
      <c r="A4601" s="973" t="s">
        <v>7473</v>
      </c>
      <c r="B4601" s="1174" t="s">
        <v>7470</v>
      </c>
      <c r="C4601" s="1176">
        <v>381.88</v>
      </c>
      <c r="D4601" s="973">
        <v>7637.6</v>
      </c>
    </row>
    <row r="4602" spans="1:4" x14ac:dyDescent="0.2">
      <c r="A4602" s="973" t="s">
        <v>7474</v>
      </c>
      <c r="B4602" s="1175" t="s">
        <v>7475</v>
      </c>
      <c r="C4602" s="1176">
        <v>430.54</v>
      </c>
      <c r="D4602" s="973">
        <v>-55970.2</v>
      </c>
    </row>
    <row r="4603" spans="1:4" x14ac:dyDescent="0.2">
      <c r="A4603" s="973" t="s">
        <v>7476</v>
      </c>
      <c r="B4603" s="1174" t="s">
        <v>7470</v>
      </c>
      <c r="C4603" s="1176">
        <v>499.46</v>
      </c>
      <c r="D4603" s="973">
        <v>9989.2000000000007</v>
      </c>
    </row>
    <row r="4604" spans="1:4" x14ac:dyDescent="0.2">
      <c r="A4604" s="973" t="s">
        <v>7477</v>
      </c>
      <c r="B4604" s="1174" t="s">
        <v>7470</v>
      </c>
      <c r="C4604" s="1176">
        <v>282.88</v>
      </c>
      <c r="D4604" s="973">
        <v>5657.6</v>
      </c>
    </row>
    <row r="4605" spans="1:4" x14ac:dyDescent="0.2">
      <c r="A4605" s="973" t="s">
        <v>7478</v>
      </c>
      <c r="B4605" s="1174" t="s">
        <v>7470</v>
      </c>
      <c r="C4605" s="1176">
        <v>371.28</v>
      </c>
      <c r="D4605" s="973">
        <v>7425.6</v>
      </c>
    </row>
    <row r="4606" spans="1:4" x14ac:dyDescent="0.2">
      <c r="A4606" s="973" t="s">
        <v>7479</v>
      </c>
      <c r="B4606" s="1174" t="s">
        <v>7480</v>
      </c>
      <c r="C4606" s="1176">
        <v>350.9</v>
      </c>
      <c r="D4606" s="973">
        <v>112288.78</v>
      </c>
    </row>
    <row r="4607" spans="1:4" x14ac:dyDescent="0.2">
      <c r="A4607" s="973" t="s">
        <v>7481</v>
      </c>
      <c r="B4607" s="1175" t="s">
        <v>7482</v>
      </c>
      <c r="C4607" s="1176">
        <v>525</v>
      </c>
      <c r="D4607" s="973">
        <v>-21000</v>
      </c>
    </row>
    <row r="4608" spans="1:4" x14ac:dyDescent="0.2">
      <c r="A4608" s="973" t="s">
        <v>7483</v>
      </c>
      <c r="B4608" s="1174" t="s">
        <v>7484</v>
      </c>
      <c r="C4608" s="1176">
        <v>392.61</v>
      </c>
      <c r="D4608" s="973">
        <v>294457.5</v>
      </c>
    </row>
    <row r="4609" spans="1:4" x14ac:dyDescent="0.2">
      <c r="A4609" s="973" t="s">
        <v>7485</v>
      </c>
      <c r="B4609" s="1174" t="s">
        <v>7486</v>
      </c>
      <c r="C4609" s="1176">
        <v>443.78</v>
      </c>
      <c r="D4609" s="973">
        <v>279583.61</v>
      </c>
    </row>
    <row r="4610" spans="1:4" x14ac:dyDescent="0.2">
      <c r="A4610" s="973" t="s">
        <v>7487</v>
      </c>
      <c r="B4610" s="1174" t="s">
        <v>7470</v>
      </c>
      <c r="C4610" s="1176">
        <v>424.32</v>
      </c>
      <c r="D4610" s="973">
        <v>8486.4</v>
      </c>
    </row>
    <row r="4611" spans="1:4" x14ac:dyDescent="0.2">
      <c r="A4611" s="973" t="s">
        <v>7488</v>
      </c>
      <c r="B4611" s="1174" t="s">
        <v>7489</v>
      </c>
      <c r="C4611" s="1176">
        <v>361.51</v>
      </c>
      <c r="D4611" s="973">
        <v>419350.47</v>
      </c>
    </row>
    <row r="4612" spans="1:4" x14ac:dyDescent="0.2">
      <c r="A4612" s="973" t="s">
        <v>7490</v>
      </c>
      <c r="B4612" s="1174" t="s">
        <v>7491</v>
      </c>
      <c r="C4612" s="1176">
        <v>425.8</v>
      </c>
      <c r="D4612" s="973">
        <v>4258.03</v>
      </c>
    </row>
    <row r="4613" spans="1:4" x14ac:dyDescent="0.2">
      <c r="A4613" s="973" t="s">
        <v>7492</v>
      </c>
      <c r="B4613" s="1174" t="s">
        <v>7491</v>
      </c>
      <c r="C4613" s="1176">
        <v>475.79</v>
      </c>
      <c r="D4613" s="973">
        <v>4757.9399999999996</v>
      </c>
    </row>
    <row r="4614" spans="1:4" x14ac:dyDescent="0.2">
      <c r="A4614" s="973" t="s">
        <v>7493</v>
      </c>
      <c r="B4614" s="1174" t="s">
        <v>7494</v>
      </c>
      <c r="C4614" s="1176">
        <v>403.68</v>
      </c>
      <c r="D4614" s="973">
        <v>80736</v>
      </c>
    </row>
    <row r="4615" spans="1:4" x14ac:dyDescent="0.2">
      <c r="A4615" s="973" t="s">
        <v>7495</v>
      </c>
      <c r="B4615" s="1174" t="s">
        <v>961</v>
      </c>
      <c r="C4615" s="1176"/>
      <c r="D4615" s="973"/>
    </row>
    <row r="4616" spans="1:4" x14ac:dyDescent="0.2">
      <c r="A4616" s="973" t="s">
        <v>7496</v>
      </c>
      <c r="B4616" s="1174" t="s">
        <v>7497</v>
      </c>
      <c r="C4616" s="1176">
        <v>466.07</v>
      </c>
      <c r="D4616" s="973">
        <v>414806.7</v>
      </c>
    </row>
    <row r="4617" spans="1:4" x14ac:dyDescent="0.2">
      <c r="A4617" s="973" t="s">
        <v>7498</v>
      </c>
      <c r="B4617" s="1175" t="s">
        <v>7499</v>
      </c>
      <c r="C4617" s="1176">
        <v>421.01</v>
      </c>
      <c r="D4617" s="973">
        <v>-155771.94</v>
      </c>
    </row>
    <row r="4618" spans="1:4" x14ac:dyDescent="0.2">
      <c r="A4618" s="973" t="s">
        <v>7500</v>
      </c>
      <c r="B4618" s="1174" t="s">
        <v>7470</v>
      </c>
      <c r="C4618" s="1176">
        <v>277.38</v>
      </c>
      <c r="D4618" s="973">
        <v>5547.6</v>
      </c>
    </row>
    <row r="4619" spans="1:4" x14ac:dyDescent="0.2">
      <c r="A4619" s="973" t="s">
        <v>7501</v>
      </c>
      <c r="B4619" s="1174" t="s">
        <v>7502</v>
      </c>
      <c r="C4619" s="1176">
        <v>495</v>
      </c>
      <c r="D4619" s="973">
        <v>19800</v>
      </c>
    </row>
    <row r="4620" spans="1:4" x14ac:dyDescent="0.2">
      <c r="A4620" s="973" t="s">
        <v>7503</v>
      </c>
      <c r="B4620" s="1174" t="s">
        <v>961</v>
      </c>
      <c r="C4620" s="1176"/>
      <c r="D4620" s="973"/>
    </row>
    <row r="4621" spans="1:4" x14ac:dyDescent="0.2">
      <c r="A4621" s="973" t="s">
        <v>7504</v>
      </c>
      <c r="B4621" s="1174" t="s">
        <v>961</v>
      </c>
      <c r="C4621" s="1176"/>
      <c r="D4621" s="973"/>
    </row>
    <row r="4622" spans="1:4" x14ac:dyDescent="0.2">
      <c r="A4622" s="973" t="s">
        <v>7505</v>
      </c>
      <c r="B4622" s="1174" t="s">
        <v>961</v>
      </c>
      <c r="C4622" s="1176"/>
      <c r="D4622" s="973"/>
    </row>
    <row r="4623" spans="1:4" x14ac:dyDescent="0.2">
      <c r="A4623" s="973" t="s">
        <v>7506</v>
      </c>
      <c r="B4623" s="1174" t="s">
        <v>961</v>
      </c>
      <c r="C4623" s="1176"/>
      <c r="D4623" s="973"/>
    </row>
    <row r="4624" spans="1:4" x14ac:dyDescent="0.2">
      <c r="A4624" s="973" t="s">
        <v>7507</v>
      </c>
      <c r="B4624" s="1174" t="s">
        <v>7491</v>
      </c>
      <c r="C4624" s="1176">
        <v>295.68</v>
      </c>
      <c r="D4624" s="973">
        <v>2956.8</v>
      </c>
    </row>
    <row r="4625" spans="1:4" x14ac:dyDescent="0.2">
      <c r="A4625" s="973" t="s">
        <v>7508</v>
      </c>
      <c r="B4625" s="1174" t="s">
        <v>961</v>
      </c>
      <c r="C4625" s="1176"/>
      <c r="D4625" s="973"/>
    </row>
    <row r="4626" spans="1:4" x14ac:dyDescent="0.2">
      <c r="A4626" s="973" t="s">
        <v>7509</v>
      </c>
      <c r="B4626" s="1174" t="s">
        <v>961</v>
      </c>
      <c r="C4626" s="1176"/>
      <c r="D4626" s="973"/>
    </row>
    <row r="4627" spans="1:4" x14ac:dyDescent="0.2">
      <c r="A4627" s="973" t="s">
        <v>7510</v>
      </c>
      <c r="B4627" s="1174" t="s">
        <v>1292</v>
      </c>
      <c r="C4627" s="1176">
        <v>147.58000000000001</v>
      </c>
      <c r="D4627" s="973">
        <v>1475.81</v>
      </c>
    </row>
    <row r="4628" spans="1:4" x14ac:dyDescent="0.2">
      <c r="A4628" s="973" t="s">
        <v>7511</v>
      </c>
      <c r="B4628" s="1174" t="s">
        <v>961</v>
      </c>
      <c r="C4628" s="1176"/>
      <c r="D4628" s="973"/>
    </row>
    <row r="4629" spans="1:4" x14ac:dyDescent="0.2">
      <c r="A4629" s="973" t="s">
        <v>7512</v>
      </c>
      <c r="B4629" s="1174" t="s">
        <v>1292</v>
      </c>
      <c r="C4629" s="1176">
        <v>187.86</v>
      </c>
      <c r="D4629" s="973">
        <v>1878.63</v>
      </c>
    </row>
    <row r="4630" spans="1:4" x14ac:dyDescent="0.2">
      <c r="A4630" s="973" t="s">
        <v>7513</v>
      </c>
      <c r="B4630" s="1174" t="s">
        <v>961</v>
      </c>
      <c r="C4630" s="1176"/>
      <c r="D4630" s="973"/>
    </row>
    <row r="4631" spans="1:4" x14ac:dyDescent="0.2">
      <c r="A4631" s="973" t="s">
        <v>7514</v>
      </c>
      <c r="B4631" s="1174" t="s">
        <v>7515</v>
      </c>
      <c r="C4631" s="1176">
        <v>7.33</v>
      </c>
      <c r="D4631" s="973">
        <v>21926.66</v>
      </c>
    </row>
    <row r="4632" spans="1:4" x14ac:dyDescent="0.2">
      <c r="A4632" s="973" t="s">
        <v>7516</v>
      </c>
      <c r="B4632" s="1174" t="s">
        <v>961</v>
      </c>
      <c r="C4632" s="1176"/>
      <c r="D4632" s="973"/>
    </row>
    <row r="4633" spans="1:4" x14ac:dyDescent="0.2">
      <c r="A4633" s="973" t="s">
        <v>7517</v>
      </c>
      <c r="B4633" s="1175" t="s">
        <v>4791</v>
      </c>
      <c r="C4633" s="1176"/>
      <c r="D4633" s="973"/>
    </row>
    <row r="4634" spans="1:4" x14ac:dyDescent="0.2">
      <c r="A4634" s="973" t="s">
        <v>7518</v>
      </c>
      <c r="B4634" s="1175" t="s">
        <v>7519</v>
      </c>
      <c r="C4634" s="1176">
        <v>40.36</v>
      </c>
      <c r="D4634" s="973">
        <v>-160550.04999999999</v>
      </c>
    </row>
    <row r="4635" spans="1:4" x14ac:dyDescent="0.2">
      <c r="A4635" s="973" t="s">
        <v>7520</v>
      </c>
      <c r="B4635" s="1175" t="s">
        <v>7521</v>
      </c>
      <c r="C4635" s="1176">
        <v>41.4</v>
      </c>
      <c r="D4635" s="973">
        <v>-109960.39</v>
      </c>
    </row>
    <row r="4636" spans="1:4" x14ac:dyDescent="0.2">
      <c r="A4636" s="973" t="s">
        <v>7522</v>
      </c>
      <c r="B4636" s="1174" t="s">
        <v>4897</v>
      </c>
      <c r="C4636" s="1176">
        <v>45.97</v>
      </c>
      <c r="D4636" s="973">
        <v>2803.87</v>
      </c>
    </row>
    <row r="4637" spans="1:4" x14ac:dyDescent="0.2">
      <c r="A4637" s="973" t="s">
        <v>7523</v>
      </c>
      <c r="B4637" s="1175" t="s">
        <v>7524</v>
      </c>
      <c r="C4637" s="1176">
        <v>47.05</v>
      </c>
      <c r="D4637" s="973">
        <v>-150807.01</v>
      </c>
    </row>
    <row r="4638" spans="1:4" x14ac:dyDescent="0.2">
      <c r="A4638" s="973" t="s">
        <v>7525</v>
      </c>
      <c r="B4638" s="1174" t="s">
        <v>961</v>
      </c>
      <c r="C4638" s="1176"/>
      <c r="D4638" s="973"/>
    </row>
    <row r="4639" spans="1:4" x14ac:dyDescent="0.2">
      <c r="A4639" s="973" t="s">
        <v>7526</v>
      </c>
      <c r="B4639" s="1174" t="s">
        <v>961</v>
      </c>
      <c r="C4639" s="1176"/>
      <c r="D4639" s="973"/>
    </row>
    <row r="4640" spans="1:4" x14ac:dyDescent="0.2">
      <c r="A4640" s="973" t="s">
        <v>7527</v>
      </c>
      <c r="B4640" s="1174" t="s">
        <v>7528</v>
      </c>
      <c r="C4640" s="1176">
        <v>56.14</v>
      </c>
      <c r="D4640" s="973">
        <v>172238.53</v>
      </c>
    </row>
    <row r="4641" spans="1:4" x14ac:dyDescent="0.2">
      <c r="A4641" s="973" t="s">
        <v>7529</v>
      </c>
      <c r="B4641" s="1174" t="s">
        <v>7530</v>
      </c>
      <c r="C4641" s="1176">
        <v>30.04</v>
      </c>
      <c r="D4641" s="973">
        <v>184092.36</v>
      </c>
    </row>
    <row r="4642" spans="1:4" x14ac:dyDescent="0.2">
      <c r="A4642" s="973" t="s">
        <v>7531</v>
      </c>
      <c r="B4642" s="1174" t="s">
        <v>961</v>
      </c>
      <c r="C4642" s="1176"/>
      <c r="D4642" s="973"/>
    </row>
    <row r="4643" spans="1:4" x14ac:dyDescent="0.2">
      <c r="A4643" s="973" t="s">
        <v>7532</v>
      </c>
      <c r="B4643" s="1174" t="s">
        <v>7533</v>
      </c>
      <c r="C4643" s="1176">
        <v>33.630000000000003</v>
      </c>
      <c r="D4643" s="973">
        <v>10493.55</v>
      </c>
    </row>
    <row r="4644" spans="1:4" x14ac:dyDescent="0.2">
      <c r="A4644" s="973" t="s">
        <v>7534</v>
      </c>
      <c r="B4644" s="1174" t="s">
        <v>961</v>
      </c>
      <c r="C4644" s="1176"/>
      <c r="D4644" s="973"/>
    </row>
    <row r="4645" spans="1:4" x14ac:dyDescent="0.2">
      <c r="A4645" s="973" t="s">
        <v>7535</v>
      </c>
      <c r="B4645" s="1174" t="s">
        <v>961</v>
      </c>
      <c r="C4645" s="1176"/>
      <c r="D4645" s="973"/>
    </row>
    <row r="4646" spans="1:4" x14ac:dyDescent="0.2">
      <c r="A4646" s="973" t="s">
        <v>7536</v>
      </c>
      <c r="B4646" s="1175" t="s">
        <v>7537</v>
      </c>
      <c r="C4646" s="1176">
        <v>39.78</v>
      </c>
      <c r="D4646" s="973">
        <v>-36674.019999999997</v>
      </c>
    </row>
    <row r="4647" spans="1:4" x14ac:dyDescent="0.2">
      <c r="A4647" s="973" t="s">
        <v>7538</v>
      </c>
      <c r="B4647" s="1174" t="s">
        <v>961</v>
      </c>
      <c r="C4647" s="1176"/>
      <c r="D4647" s="973"/>
    </row>
    <row r="4648" spans="1:4" x14ac:dyDescent="0.2">
      <c r="A4648" s="973" t="s">
        <v>7539</v>
      </c>
      <c r="B4648" s="1175" t="s">
        <v>7540</v>
      </c>
      <c r="C4648" s="1176">
        <v>37.92</v>
      </c>
      <c r="D4648" s="973">
        <v>-37047.839999999997</v>
      </c>
    </row>
    <row r="4649" spans="1:4" x14ac:dyDescent="0.2">
      <c r="A4649" s="973" t="s">
        <v>7541</v>
      </c>
      <c r="B4649" s="1174" t="s">
        <v>961</v>
      </c>
      <c r="C4649" s="1176"/>
      <c r="D4649" s="973"/>
    </row>
    <row r="4650" spans="1:4" x14ac:dyDescent="0.2">
      <c r="A4650" s="973" t="s">
        <v>7542</v>
      </c>
      <c r="B4650" s="1174" t="s">
        <v>961</v>
      </c>
      <c r="C4650" s="1176"/>
      <c r="D4650" s="973"/>
    </row>
    <row r="4651" spans="1:4" x14ac:dyDescent="0.2">
      <c r="A4651" s="973" t="s">
        <v>7543</v>
      </c>
      <c r="B4651" s="1174" t="s">
        <v>961</v>
      </c>
      <c r="C4651" s="1176"/>
      <c r="D4651" s="973"/>
    </row>
    <row r="4652" spans="1:4" x14ac:dyDescent="0.2">
      <c r="A4652" s="973" t="s">
        <v>7544</v>
      </c>
      <c r="B4652" s="1174" t="s">
        <v>5219</v>
      </c>
      <c r="C4652" s="1176">
        <v>50.73</v>
      </c>
      <c r="D4652" s="973">
        <v>963.9</v>
      </c>
    </row>
    <row r="4653" spans="1:4" x14ac:dyDescent="0.2">
      <c r="A4653" s="973" t="s">
        <v>7545</v>
      </c>
      <c r="B4653" s="1174" t="s">
        <v>961</v>
      </c>
      <c r="C4653" s="1176"/>
      <c r="D4653" s="973"/>
    </row>
    <row r="4654" spans="1:4" x14ac:dyDescent="0.2">
      <c r="A4654" s="973" t="s">
        <v>7546</v>
      </c>
      <c r="B4654" s="1174" t="s">
        <v>961</v>
      </c>
      <c r="C4654" s="1176"/>
      <c r="D4654" s="973"/>
    </row>
    <row r="4655" spans="1:4" x14ac:dyDescent="0.2">
      <c r="A4655" s="973" t="s">
        <v>7547</v>
      </c>
      <c r="B4655" s="1174" t="s">
        <v>3594</v>
      </c>
      <c r="C4655" s="1176">
        <v>52.85</v>
      </c>
      <c r="D4655" s="973">
        <v>3646.72</v>
      </c>
    </row>
    <row r="4656" spans="1:4" x14ac:dyDescent="0.2">
      <c r="A4656" s="973" t="s">
        <v>7548</v>
      </c>
      <c r="B4656" s="1174" t="s">
        <v>7549</v>
      </c>
      <c r="C4656" s="1176">
        <v>61.08</v>
      </c>
      <c r="D4656" s="973">
        <v>11239.58</v>
      </c>
    </row>
    <row r="4657" spans="1:4" x14ac:dyDescent="0.2">
      <c r="A4657" s="973" t="s">
        <v>7550</v>
      </c>
      <c r="B4657" s="1174" t="s">
        <v>961</v>
      </c>
      <c r="C4657" s="1176"/>
      <c r="D4657" s="973"/>
    </row>
    <row r="4658" spans="1:4" x14ac:dyDescent="0.2">
      <c r="A4658" s="973" t="s">
        <v>7551</v>
      </c>
      <c r="B4658" s="1174" t="s">
        <v>7552</v>
      </c>
      <c r="C4658" s="1176">
        <v>45.79</v>
      </c>
      <c r="D4658" s="973">
        <v>11492.32</v>
      </c>
    </row>
    <row r="4659" spans="1:4" x14ac:dyDescent="0.2">
      <c r="A4659" s="973" t="s">
        <v>7553</v>
      </c>
      <c r="B4659" s="1174" t="s">
        <v>5816</v>
      </c>
      <c r="C4659" s="1176">
        <v>41.95</v>
      </c>
      <c r="D4659" s="973">
        <v>1929.5</v>
      </c>
    </row>
    <row r="4660" spans="1:4" x14ac:dyDescent="0.2">
      <c r="A4660" s="973" t="s">
        <v>7554</v>
      </c>
      <c r="B4660" s="1174" t="s">
        <v>3571</v>
      </c>
      <c r="C4660" s="1176">
        <v>51.73</v>
      </c>
      <c r="D4660" s="973">
        <v>2328.0500000000002</v>
      </c>
    </row>
    <row r="4661" spans="1:4" x14ac:dyDescent="0.2">
      <c r="A4661" s="973" t="s">
        <v>7555</v>
      </c>
      <c r="B4661" s="1174" t="s">
        <v>4011</v>
      </c>
      <c r="C4661" s="1176">
        <v>52.42</v>
      </c>
      <c r="D4661" s="973">
        <v>11323.42</v>
      </c>
    </row>
    <row r="4662" spans="1:4" x14ac:dyDescent="0.2">
      <c r="A4662" s="973" t="s">
        <v>7556</v>
      </c>
      <c r="B4662" s="1174" t="s">
        <v>961</v>
      </c>
      <c r="C4662" s="1176"/>
      <c r="D4662" s="973"/>
    </row>
    <row r="4663" spans="1:4" x14ac:dyDescent="0.2">
      <c r="A4663" s="973" t="s">
        <v>7557</v>
      </c>
      <c r="B4663" s="1174" t="s">
        <v>961</v>
      </c>
      <c r="C4663" s="1176"/>
      <c r="D4663" s="973"/>
    </row>
    <row r="4664" spans="1:4" x14ac:dyDescent="0.2">
      <c r="A4664" s="973" t="s">
        <v>7558</v>
      </c>
      <c r="B4664" s="1174" t="s">
        <v>3600</v>
      </c>
      <c r="C4664" s="1176">
        <v>30.92</v>
      </c>
      <c r="D4664" s="973">
        <v>463.75</v>
      </c>
    </row>
    <row r="4665" spans="1:4" x14ac:dyDescent="0.2">
      <c r="A4665" s="973" t="s">
        <v>7559</v>
      </c>
      <c r="B4665" s="1175" t="s">
        <v>7560</v>
      </c>
      <c r="C4665" s="1176">
        <v>32.630000000000003</v>
      </c>
      <c r="D4665" s="973">
        <v>-143126.89000000001</v>
      </c>
    </row>
    <row r="4666" spans="1:4" x14ac:dyDescent="0.2">
      <c r="A4666" s="973" t="s">
        <v>7561</v>
      </c>
      <c r="B4666" s="1174" t="s">
        <v>961</v>
      </c>
      <c r="C4666" s="1176"/>
      <c r="D4666" s="973"/>
    </row>
    <row r="4667" spans="1:4" x14ac:dyDescent="0.2">
      <c r="A4667" s="973" t="s">
        <v>7562</v>
      </c>
      <c r="B4667" s="1175" t="s">
        <v>7563</v>
      </c>
      <c r="C4667" s="1176">
        <v>36.880000000000003</v>
      </c>
      <c r="D4667" s="973">
        <v>-51267.360000000001</v>
      </c>
    </row>
    <row r="4668" spans="1:4" x14ac:dyDescent="0.2">
      <c r="A4668" s="973" t="s">
        <v>7564</v>
      </c>
      <c r="B4668" s="1175" t="s">
        <v>7565</v>
      </c>
      <c r="C4668" s="1176">
        <v>39.200000000000003</v>
      </c>
      <c r="D4668" s="973">
        <v>-41704.589999999997</v>
      </c>
    </row>
    <row r="4669" spans="1:4" x14ac:dyDescent="0.2">
      <c r="A4669" s="973" t="s">
        <v>7566</v>
      </c>
      <c r="B4669" s="1174" t="s">
        <v>1294</v>
      </c>
      <c r="C4669" s="1176">
        <v>42.99</v>
      </c>
      <c r="D4669" s="973">
        <v>4298.5</v>
      </c>
    </row>
    <row r="4670" spans="1:4" x14ac:dyDescent="0.2">
      <c r="A4670" s="973" t="s">
        <v>7567</v>
      </c>
      <c r="B4670" s="1174" t="s">
        <v>7568</v>
      </c>
      <c r="C4670" s="1176">
        <v>50.96</v>
      </c>
      <c r="D4670" s="973">
        <v>18140.240000000002</v>
      </c>
    </row>
    <row r="4671" spans="1:4" x14ac:dyDescent="0.2">
      <c r="A4671" s="973" t="s">
        <v>7569</v>
      </c>
      <c r="B4671" s="1175" t="s">
        <v>7453</v>
      </c>
      <c r="C4671" s="1176">
        <v>64.78</v>
      </c>
      <c r="D4671" s="973">
        <v>-12955.28</v>
      </c>
    </row>
    <row r="4672" spans="1:4" x14ac:dyDescent="0.2">
      <c r="A4672" s="973" t="s">
        <v>7570</v>
      </c>
      <c r="B4672" s="1174" t="s">
        <v>7571</v>
      </c>
      <c r="C4672" s="1176">
        <v>35.9</v>
      </c>
      <c r="D4672" s="973">
        <v>144713.34</v>
      </c>
    </row>
    <row r="4673" spans="1:4" x14ac:dyDescent="0.2">
      <c r="A4673" s="973" t="s">
        <v>7572</v>
      </c>
      <c r="B4673" s="1174" t="s">
        <v>961</v>
      </c>
      <c r="C4673" s="1176"/>
      <c r="D4673" s="973"/>
    </row>
    <row r="4674" spans="1:4" x14ac:dyDescent="0.2">
      <c r="A4674" s="973" t="s">
        <v>7573</v>
      </c>
      <c r="B4674" s="1174" t="s">
        <v>7574</v>
      </c>
      <c r="C4674" s="1176">
        <v>39.61</v>
      </c>
      <c r="D4674" s="973">
        <v>42853.31</v>
      </c>
    </row>
    <row r="4675" spans="1:4" x14ac:dyDescent="0.2">
      <c r="A4675" s="973" t="s">
        <v>7575</v>
      </c>
      <c r="B4675" s="1174" t="s">
        <v>961</v>
      </c>
      <c r="C4675" s="1176"/>
      <c r="D4675" s="973"/>
    </row>
    <row r="4676" spans="1:4" x14ac:dyDescent="0.2">
      <c r="A4676" s="973" t="s">
        <v>7576</v>
      </c>
      <c r="B4676" s="1174" t="s">
        <v>961</v>
      </c>
      <c r="C4676" s="1176"/>
      <c r="D4676" s="973"/>
    </row>
    <row r="4677" spans="1:4" x14ac:dyDescent="0.2">
      <c r="A4677" s="973" t="s">
        <v>7577</v>
      </c>
      <c r="B4677" s="1174" t="s">
        <v>3621</v>
      </c>
      <c r="C4677" s="1176">
        <v>56.61</v>
      </c>
      <c r="D4677" s="973">
        <v>509.49</v>
      </c>
    </row>
    <row r="4678" spans="1:4" x14ac:dyDescent="0.2">
      <c r="A4678" s="973" t="s">
        <v>7578</v>
      </c>
      <c r="B4678" s="1175" t="s">
        <v>3906</v>
      </c>
      <c r="C4678" s="1176">
        <v>38.43</v>
      </c>
      <c r="D4678" s="973">
        <v>-38.43</v>
      </c>
    </row>
    <row r="4679" spans="1:4" x14ac:dyDescent="0.2">
      <c r="A4679" s="973" t="s">
        <v>7579</v>
      </c>
      <c r="B4679" s="1175" t="s">
        <v>7306</v>
      </c>
      <c r="C4679" s="1176"/>
      <c r="D4679" s="973"/>
    </row>
    <row r="4680" spans="1:4" x14ac:dyDescent="0.2">
      <c r="A4680" s="973" t="s">
        <v>7580</v>
      </c>
      <c r="B4680" s="1174" t="s">
        <v>961</v>
      </c>
      <c r="C4680" s="1176"/>
      <c r="D4680" s="973"/>
    </row>
    <row r="4681" spans="1:4" x14ac:dyDescent="0.2">
      <c r="A4681" s="973" t="s">
        <v>7581</v>
      </c>
      <c r="B4681" s="1175" t="s">
        <v>7582</v>
      </c>
      <c r="C4681" s="1176">
        <v>27.08</v>
      </c>
      <c r="D4681" s="973">
        <v>-3140.78</v>
      </c>
    </row>
    <row r="4682" spans="1:4" x14ac:dyDescent="0.2">
      <c r="A4682" s="973" t="s">
        <v>7583</v>
      </c>
      <c r="B4682" s="1174" t="s">
        <v>3695</v>
      </c>
      <c r="C4682" s="1176">
        <v>33.049999999999997</v>
      </c>
      <c r="D4682" s="973">
        <v>9913.7000000000007</v>
      </c>
    </row>
    <row r="4683" spans="1:4" x14ac:dyDescent="0.2">
      <c r="A4683" s="973" t="s">
        <v>7584</v>
      </c>
      <c r="B4683" s="1174" t="s">
        <v>7585</v>
      </c>
      <c r="C4683" s="1176">
        <v>31.66</v>
      </c>
      <c r="D4683" s="973">
        <v>39284.1</v>
      </c>
    </row>
    <row r="4684" spans="1:4" x14ac:dyDescent="0.2">
      <c r="A4684" s="973" t="s">
        <v>7586</v>
      </c>
      <c r="B4684" s="1174" t="s">
        <v>961</v>
      </c>
      <c r="C4684" s="1176"/>
      <c r="D4684" s="973"/>
    </row>
    <row r="4685" spans="1:4" x14ac:dyDescent="0.2">
      <c r="A4685" s="973" t="s">
        <v>7587</v>
      </c>
      <c r="B4685" s="1174" t="s">
        <v>961</v>
      </c>
      <c r="C4685" s="1176"/>
      <c r="D4685" s="973"/>
    </row>
    <row r="4686" spans="1:4" x14ac:dyDescent="0.2">
      <c r="A4686" s="973" t="s">
        <v>7588</v>
      </c>
      <c r="B4686" s="1174" t="s">
        <v>961</v>
      </c>
      <c r="C4686" s="1176"/>
      <c r="D4686" s="973"/>
    </row>
    <row r="4687" spans="1:4" x14ac:dyDescent="0.2">
      <c r="A4687" s="973" t="s">
        <v>7589</v>
      </c>
      <c r="B4687" s="1175" t="s">
        <v>7590</v>
      </c>
      <c r="C4687" s="1176">
        <v>41.32</v>
      </c>
      <c r="D4687" s="973">
        <v>-4048.87</v>
      </c>
    </row>
    <row r="4688" spans="1:4" x14ac:dyDescent="0.2">
      <c r="A4688" s="973" t="s">
        <v>7591</v>
      </c>
      <c r="B4688" s="1174" t="s">
        <v>961</v>
      </c>
      <c r="C4688" s="1176"/>
      <c r="D4688" s="973"/>
    </row>
    <row r="4689" spans="1:4" x14ac:dyDescent="0.2">
      <c r="A4689" s="973" t="s">
        <v>7592</v>
      </c>
      <c r="B4689" s="1175" t="s">
        <v>7593</v>
      </c>
      <c r="C4689" s="1176">
        <v>32.409999999999997</v>
      </c>
      <c r="D4689" s="973">
        <v>-69968.98</v>
      </c>
    </row>
    <row r="4690" spans="1:4" x14ac:dyDescent="0.2">
      <c r="A4690" s="973" t="s">
        <v>7594</v>
      </c>
      <c r="B4690" s="1174" t="s">
        <v>961</v>
      </c>
      <c r="C4690" s="1176"/>
      <c r="D4690" s="973"/>
    </row>
    <row r="4691" spans="1:4" x14ac:dyDescent="0.2">
      <c r="A4691" s="973" t="s">
        <v>7595</v>
      </c>
      <c r="B4691" s="1174" t="s">
        <v>3947</v>
      </c>
      <c r="C4691" s="1176">
        <v>26.19</v>
      </c>
      <c r="D4691" s="973">
        <v>2880.46</v>
      </c>
    </row>
    <row r="4692" spans="1:4" x14ac:dyDescent="0.2">
      <c r="A4692" s="973" t="s">
        <v>7596</v>
      </c>
      <c r="B4692" s="1174" t="s">
        <v>7597</v>
      </c>
      <c r="C4692" s="1176">
        <v>28.36</v>
      </c>
      <c r="D4692" s="973">
        <v>53773.56</v>
      </c>
    </row>
    <row r="4693" spans="1:4" x14ac:dyDescent="0.2">
      <c r="A4693" s="973" t="s">
        <v>7598</v>
      </c>
      <c r="B4693" s="1174" t="s">
        <v>961</v>
      </c>
      <c r="C4693" s="1176"/>
      <c r="D4693" s="973"/>
    </row>
    <row r="4694" spans="1:4" x14ac:dyDescent="0.2">
      <c r="A4694" s="973" t="s">
        <v>7599</v>
      </c>
      <c r="B4694" s="1175" t="s">
        <v>7600</v>
      </c>
      <c r="C4694" s="1176">
        <v>33.36</v>
      </c>
      <c r="D4694" s="973">
        <v>-44571.57</v>
      </c>
    </row>
    <row r="4695" spans="1:4" x14ac:dyDescent="0.2">
      <c r="A4695" s="973" t="s">
        <v>7601</v>
      </c>
      <c r="B4695" s="1174" t="s">
        <v>5692</v>
      </c>
      <c r="C4695" s="1176">
        <v>59.71</v>
      </c>
      <c r="D4695" s="973">
        <v>47764.41</v>
      </c>
    </row>
    <row r="4696" spans="1:4" x14ac:dyDescent="0.2">
      <c r="A4696" s="973" t="s">
        <v>7602</v>
      </c>
      <c r="B4696" s="1174" t="s">
        <v>961</v>
      </c>
      <c r="C4696" s="1176"/>
      <c r="D4696" s="973"/>
    </row>
    <row r="4697" spans="1:4" x14ac:dyDescent="0.2">
      <c r="A4697" s="973" t="s">
        <v>7603</v>
      </c>
      <c r="B4697" s="1174" t="s">
        <v>4055</v>
      </c>
      <c r="C4697" s="1176">
        <v>94.72</v>
      </c>
      <c r="D4697" s="973">
        <v>1894.3</v>
      </c>
    </row>
    <row r="4698" spans="1:4" x14ac:dyDescent="0.2">
      <c r="A4698" s="973" t="s">
        <v>7604</v>
      </c>
      <c r="B4698" s="1174" t="s">
        <v>961</v>
      </c>
      <c r="C4698" s="1176"/>
      <c r="D4698" s="973"/>
    </row>
    <row r="4699" spans="1:4" x14ac:dyDescent="0.2">
      <c r="A4699" s="973" t="s">
        <v>7605</v>
      </c>
      <c r="B4699" s="1174" t="s">
        <v>961</v>
      </c>
      <c r="C4699" s="1176"/>
      <c r="D4699" s="973"/>
    </row>
    <row r="4700" spans="1:4" x14ac:dyDescent="0.2">
      <c r="A4700" s="973" t="s">
        <v>7606</v>
      </c>
      <c r="B4700" s="1174" t="s">
        <v>3635</v>
      </c>
      <c r="C4700" s="1176">
        <v>40.1</v>
      </c>
      <c r="D4700" s="973">
        <v>6896.46</v>
      </c>
    </row>
    <row r="4701" spans="1:4" x14ac:dyDescent="0.2">
      <c r="A4701" s="973" t="s">
        <v>7607</v>
      </c>
      <c r="B4701" s="1174" t="s">
        <v>1294</v>
      </c>
      <c r="C4701" s="1176">
        <v>39.44</v>
      </c>
      <c r="D4701" s="973">
        <v>3944</v>
      </c>
    </row>
    <row r="4702" spans="1:4" x14ac:dyDescent="0.2">
      <c r="A4702" s="973" t="s">
        <v>7608</v>
      </c>
      <c r="B4702" s="1174" t="s">
        <v>961</v>
      </c>
      <c r="C4702" s="1176"/>
      <c r="D4702" s="973"/>
    </row>
    <row r="4703" spans="1:4" x14ac:dyDescent="0.2">
      <c r="A4703" s="973" t="s">
        <v>7609</v>
      </c>
      <c r="B4703" s="1174" t="s">
        <v>3563</v>
      </c>
      <c r="C4703" s="1176">
        <v>364.98</v>
      </c>
      <c r="D4703" s="973">
        <v>364.98</v>
      </c>
    </row>
    <row r="4704" spans="1:4" x14ac:dyDescent="0.2">
      <c r="A4704" s="973" t="s">
        <v>7610</v>
      </c>
      <c r="B4704" s="1174" t="s">
        <v>7611</v>
      </c>
      <c r="C4704" s="1176">
        <v>28.41</v>
      </c>
      <c r="D4704" s="973">
        <v>22872.09</v>
      </c>
    </row>
    <row r="4705" spans="1:4" x14ac:dyDescent="0.2">
      <c r="A4705" s="973" t="s">
        <v>3387</v>
      </c>
      <c r="B4705" s="1174" t="s">
        <v>7612</v>
      </c>
      <c r="C4705" s="1176">
        <v>9.06</v>
      </c>
      <c r="D4705" s="973">
        <v>18022.75</v>
      </c>
    </row>
    <row r="4706" spans="1:4" x14ac:dyDescent="0.2">
      <c r="A4706" s="973" t="s">
        <v>7613</v>
      </c>
      <c r="B4706" s="1174" t="s">
        <v>961</v>
      </c>
      <c r="C4706" s="1176"/>
      <c r="D4706" s="973"/>
    </row>
    <row r="4707" spans="1:4" x14ac:dyDescent="0.2">
      <c r="A4707" s="973" t="s">
        <v>3295</v>
      </c>
      <c r="B4707" s="1174" t="s">
        <v>3970</v>
      </c>
      <c r="C4707" s="1176">
        <v>144.25</v>
      </c>
      <c r="D4707" s="973">
        <v>13992.2</v>
      </c>
    </row>
    <row r="4708" spans="1:4" x14ac:dyDescent="0.2">
      <c r="A4708" s="973" t="s">
        <v>3289</v>
      </c>
      <c r="B4708" s="1174" t="s">
        <v>6670</v>
      </c>
      <c r="C4708" s="1176">
        <v>129.94</v>
      </c>
      <c r="D4708" s="973">
        <v>5717.26</v>
      </c>
    </row>
    <row r="4709" spans="1:4" x14ac:dyDescent="0.2">
      <c r="A4709" s="973" t="s">
        <v>7614</v>
      </c>
      <c r="B4709" s="1174" t="s">
        <v>961</v>
      </c>
      <c r="C4709" s="1176"/>
      <c r="D4709" s="973"/>
    </row>
    <row r="4710" spans="1:4" x14ac:dyDescent="0.2">
      <c r="A4710" s="973" t="s">
        <v>3285</v>
      </c>
      <c r="B4710" s="1174" t="s">
        <v>7615</v>
      </c>
      <c r="C4710" s="1176">
        <v>181.64</v>
      </c>
      <c r="D4710" s="973">
        <v>20706.72</v>
      </c>
    </row>
    <row r="4711" spans="1:4" x14ac:dyDescent="0.2">
      <c r="A4711" s="973" t="s">
        <v>3291</v>
      </c>
      <c r="B4711" s="1174" t="s">
        <v>3592</v>
      </c>
      <c r="C4711" s="1176">
        <v>259.8</v>
      </c>
      <c r="D4711" s="973">
        <v>1299</v>
      </c>
    </row>
    <row r="4712" spans="1:4" x14ac:dyDescent="0.2">
      <c r="A4712" s="973" t="s">
        <v>3293</v>
      </c>
      <c r="B4712" s="1174" t="s">
        <v>3601</v>
      </c>
      <c r="C4712" s="1176">
        <v>259.98</v>
      </c>
      <c r="D4712" s="973">
        <v>10659.16</v>
      </c>
    </row>
    <row r="4713" spans="1:4" x14ac:dyDescent="0.2">
      <c r="A4713" s="973" t="s">
        <v>7616</v>
      </c>
      <c r="B4713" s="1174" t="s">
        <v>961</v>
      </c>
      <c r="C4713" s="1176"/>
      <c r="D4713" s="973"/>
    </row>
    <row r="4714" spans="1:4" x14ac:dyDescent="0.2">
      <c r="A4714" s="973" t="s">
        <v>3287</v>
      </c>
      <c r="B4714" s="1174" t="s">
        <v>3848</v>
      </c>
      <c r="C4714" s="1176">
        <v>136.72999999999999</v>
      </c>
      <c r="D4714" s="973">
        <v>10938.53</v>
      </c>
    </row>
    <row r="4715" spans="1:4" x14ac:dyDescent="0.2">
      <c r="A4715" s="973" t="s">
        <v>7617</v>
      </c>
      <c r="B4715" s="1174" t="s">
        <v>3687</v>
      </c>
      <c r="C4715" s="1176">
        <v>40</v>
      </c>
      <c r="D4715" s="973">
        <v>280</v>
      </c>
    </row>
    <row r="4716" spans="1:4" x14ac:dyDescent="0.2">
      <c r="A4716" s="973" t="s">
        <v>7618</v>
      </c>
      <c r="B4716" s="1174" t="s">
        <v>3657</v>
      </c>
      <c r="C4716" s="1176">
        <v>40</v>
      </c>
      <c r="D4716" s="973">
        <v>320</v>
      </c>
    </row>
    <row r="4717" spans="1:4" x14ac:dyDescent="0.2">
      <c r="A4717" s="973" t="s">
        <v>7619</v>
      </c>
      <c r="B4717" s="1174" t="s">
        <v>3592</v>
      </c>
      <c r="C4717" s="1176">
        <v>21.67</v>
      </c>
      <c r="D4717" s="973">
        <v>108.33</v>
      </c>
    </row>
    <row r="4718" spans="1:4" x14ac:dyDescent="0.2">
      <c r="A4718" s="973" t="s">
        <v>7620</v>
      </c>
      <c r="B4718" s="1174" t="s">
        <v>961</v>
      </c>
      <c r="C4718" s="1176"/>
      <c r="D4718" s="973"/>
    </row>
    <row r="4719" spans="1:4" x14ac:dyDescent="0.2">
      <c r="A4719" s="973" t="s">
        <v>7621</v>
      </c>
      <c r="B4719" s="1174" t="s">
        <v>3632</v>
      </c>
      <c r="C4719" s="1176">
        <v>8.65</v>
      </c>
      <c r="D4719" s="973">
        <v>224.78</v>
      </c>
    </row>
    <row r="4720" spans="1:4" x14ac:dyDescent="0.2">
      <c r="A4720" s="973" t="s">
        <v>7622</v>
      </c>
      <c r="B4720" s="1174" t="s">
        <v>4997</v>
      </c>
      <c r="C4720" s="1176">
        <v>10</v>
      </c>
      <c r="D4720" s="973">
        <v>590</v>
      </c>
    </row>
    <row r="4721" spans="1:4" x14ac:dyDescent="0.2">
      <c r="A4721" s="973" t="s">
        <v>7623</v>
      </c>
      <c r="B4721" s="1174" t="s">
        <v>3600</v>
      </c>
      <c r="C4721" s="1176">
        <v>8</v>
      </c>
      <c r="D4721" s="973">
        <v>120</v>
      </c>
    </row>
    <row r="4722" spans="1:4" x14ac:dyDescent="0.2">
      <c r="A4722" s="973" t="s">
        <v>7624</v>
      </c>
      <c r="B4722" s="1174" t="s">
        <v>4882</v>
      </c>
      <c r="C4722" s="1176">
        <v>10</v>
      </c>
      <c r="D4722" s="973">
        <v>950</v>
      </c>
    </row>
    <row r="4723" spans="1:4" x14ac:dyDescent="0.2">
      <c r="A4723" s="973" t="s">
        <v>7625</v>
      </c>
      <c r="B4723" s="1174" t="s">
        <v>3564</v>
      </c>
      <c r="C4723" s="1176">
        <v>9.35</v>
      </c>
      <c r="D4723" s="973">
        <v>28.04</v>
      </c>
    </row>
    <row r="4724" spans="1:4" x14ac:dyDescent="0.2">
      <c r="A4724" s="973" t="s">
        <v>7626</v>
      </c>
      <c r="B4724" s="1174" t="s">
        <v>3803</v>
      </c>
      <c r="C4724" s="1176">
        <v>9</v>
      </c>
      <c r="D4724" s="973">
        <v>54</v>
      </c>
    </row>
    <row r="4725" spans="1:4" x14ac:dyDescent="0.2">
      <c r="A4725" s="973" t="s">
        <v>7627</v>
      </c>
      <c r="B4725" s="1174" t="s">
        <v>5219</v>
      </c>
      <c r="C4725" s="1176">
        <v>40.799999999999997</v>
      </c>
      <c r="D4725" s="973">
        <v>775.2</v>
      </c>
    </row>
    <row r="4726" spans="1:4" x14ac:dyDescent="0.2">
      <c r="A4726" s="973" t="s">
        <v>7628</v>
      </c>
      <c r="B4726" s="1174" t="s">
        <v>3615</v>
      </c>
      <c r="C4726" s="1176">
        <v>40</v>
      </c>
      <c r="D4726" s="973">
        <v>560</v>
      </c>
    </row>
    <row r="4727" spans="1:4" x14ac:dyDescent="0.2">
      <c r="A4727" s="973" t="s">
        <v>7629</v>
      </c>
      <c r="B4727" s="1174" t="s">
        <v>3567</v>
      </c>
      <c r="C4727" s="1176">
        <v>354.39</v>
      </c>
      <c r="D4727" s="973">
        <v>708.77</v>
      </c>
    </row>
    <row r="4728" spans="1:4" x14ac:dyDescent="0.2">
      <c r="A4728" s="973" t="s">
        <v>7630</v>
      </c>
      <c r="B4728" s="1174" t="s">
        <v>961</v>
      </c>
      <c r="C4728" s="1176"/>
      <c r="D4728" s="973"/>
    </row>
    <row r="4729" spans="1:4" x14ac:dyDescent="0.2">
      <c r="A4729" s="973" t="s">
        <v>7631</v>
      </c>
      <c r="B4729" s="1174" t="s">
        <v>4941</v>
      </c>
      <c r="C4729" s="1176">
        <v>964.82</v>
      </c>
      <c r="D4729" s="973">
        <v>21226.03</v>
      </c>
    </row>
    <row r="4730" spans="1:4" x14ac:dyDescent="0.2">
      <c r="A4730" s="973" t="s">
        <v>7632</v>
      </c>
      <c r="B4730" s="1174" t="s">
        <v>3607</v>
      </c>
      <c r="C4730" s="1176">
        <v>202.51</v>
      </c>
      <c r="D4730" s="973">
        <v>6277.77</v>
      </c>
    </row>
    <row r="4731" spans="1:4" x14ac:dyDescent="0.2">
      <c r="A4731" s="973" t="s">
        <v>7633</v>
      </c>
      <c r="B4731" s="1174" t="s">
        <v>3566</v>
      </c>
      <c r="C4731" s="1176">
        <v>177.59</v>
      </c>
      <c r="D4731" s="973">
        <v>5327.74</v>
      </c>
    </row>
    <row r="4732" spans="1:4" x14ac:dyDescent="0.2">
      <c r="A4732" s="973" t="s">
        <v>7634</v>
      </c>
      <c r="B4732" s="1174" t="s">
        <v>3567</v>
      </c>
      <c r="C4732" s="1176">
        <v>1000.5</v>
      </c>
      <c r="D4732" s="973">
        <v>2001</v>
      </c>
    </row>
    <row r="4733" spans="1:4" x14ac:dyDescent="0.2">
      <c r="A4733" s="973" t="s">
        <v>7635</v>
      </c>
      <c r="B4733" s="1174" t="s">
        <v>3592</v>
      </c>
      <c r="C4733" s="1176">
        <v>900.75</v>
      </c>
      <c r="D4733" s="973">
        <v>4503.74</v>
      </c>
    </row>
    <row r="4734" spans="1:4" x14ac:dyDescent="0.2">
      <c r="A4734" s="973" t="s">
        <v>7636</v>
      </c>
      <c r="B4734" s="1174" t="s">
        <v>3657</v>
      </c>
      <c r="C4734" s="1176">
        <v>388.7</v>
      </c>
      <c r="D4734" s="973">
        <v>3109.6</v>
      </c>
    </row>
    <row r="4735" spans="1:4" x14ac:dyDescent="0.2">
      <c r="A4735" s="973" t="s">
        <v>7637</v>
      </c>
      <c r="B4735" s="1174" t="s">
        <v>3563</v>
      </c>
      <c r="C4735" s="1176">
        <v>776.5</v>
      </c>
      <c r="D4735" s="973">
        <v>776.5</v>
      </c>
    </row>
    <row r="4736" spans="1:4" x14ac:dyDescent="0.2">
      <c r="A4736" s="973" t="s">
        <v>7638</v>
      </c>
      <c r="B4736" s="1174" t="s">
        <v>961</v>
      </c>
      <c r="C4736" s="1176"/>
      <c r="D4736" s="973"/>
    </row>
    <row r="4737" spans="1:4" x14ac:dyDescent="0.2">
      <c r="A4737" s="973" t="s">
        <v>7639</v>
      </c>
      <c r="B4737" s="1174" t="s">
        <v>3573</v>
      </c>
      <c r="C4737" s="1176">
        <v>1324.7</v>
      </c>
      <c r="D4737" s="973">
        <v>5298.78</v>
      </c>
    </row>
    <row r="4738" spans="1:4" x14ac:dyDescent="0.2">
      <c r="A4738" s="973" t="s">
        <v>7640</v>
      </c>
      <c r="B4738" s="1174" t="s">
        <v>4055</v>
      </c>
      <c r="C4738" s="1176">
        <v>335.89</v>
      </c>
      <c r="D4738" s="973">
        <v>6717.79</v>
      </c>
    </row>
    <row r="4739" spans="1:4" x14ac:dyDescent="0.2">
      <c r="A4739" s="973" t="s">
        <v>7641</v>
      </c>
      <c r="B4739" s="1174" t="s">
        <v>961</v>
      </c>
      <c r="C4739" s="1176"/>
      <c r="D4739" s="973"/>
    </row>
    <row r="4740" spans="1:4" x14ac:dyDescent="0.2">
      <c r="A4740" s="973" t="s">
        <v>7642</v>
      </c>
      <c r="B4740" s="1174" t="s">
        <v>961</v>
      </c>
      <c r="C4740" s="1176"/>
      <c r="D4740" s="973"/>
    </row>
    <row r="4741" spans="1:4" x14ac:dyDescent="0.2">
      <c r="A4741" s="973" t="s">
        <v>848</v>
      </c>
      <c r="B4741" s="1174" t="s">
        <v>3564</v>
      </c>
      <c r="C4741" s="1176">
        <v>2142.4899999999998</v>
      </c>
      <c r="D4741" s="973">
        <v>6427.46</v>
      </c>
    </row>
    <row r="4742" spans="1:4" x14ac:dyDescent="0.2">
      <c r="A4742" s="973" t="s">
        <v>7643</v>
      </c>
      <c r="B4742" s="1174" t="s">
        <v>961</v>
      </c>
      <c r="C4742" s="1176"/>
      <c r="D4742" s="973"/>
    </row>
    <row r="4743" spans="1:4" x14ac:dyDescent="0.2">
      <c r="A4743" s="973" t="s">
        <v>7644</v>
      </c>
      <c r="B4743" s="1174" t="s">
        <v>3564</v>
      </c>
      <c r="C4743" s="1176">
        <v>1825.59</v>
      </c>
      <c r="D4743" s="973">
        <v>5476.77</v>
      </c>
    </row>
    <row r="4744" spans="1:4" x14ac:dyDescent="0.2">
      <c r="A4744" s="973" t="s">
        <v>851</v>
      </c>
      <c r="B4744" s="1174" t="s">
        <v>961</v>
      </c>
      <c r="C4744" s="1176"/>
      <c r="D4744" s="973"/>
    </row>
    <row r="4745" spans="1:4" x14ac:dyDescent="0.2">
      <c r="A4745" s="973" t="s">
        <v>854</v>
      </c>
      <c r="B4745" s="1174" t="s">
        <v>3563</v>
      </c>
      <c r="C4745" s="1176">
        <v>7858.07</v>
      </c>
      <c r="D4745" s="973">
        <v>7858.07</v>
      </c>
    </row>
    <row r="4746" spans="1:4" x14ac:dyDescent="0.2">
      <c r="A4746" s="973" t="s">
        <v>7645</v>
      </c>
      <c r="B4746" s="1174" t="s">
        <v>961</v>
      </c>
      <c r="C4746" s="1176"/>
      <c r="D4746" s="973"/>
    </row>
    <row r="4747" spans="1:4" x14ac:dyDescent="0.2">
      <c r="A4747" s="973" t="s">
        <v>7646</v>
      </c>
      <c r="B4747" s="1174" t="s">
        <v>961</v>
      </c>
      <c r="C4747" s="1176"/>
      <c r="D4747" s="973"/>
    </row>
    <row r="4748" spans="1:4" x14ac:dyDescent="0.2">
      <c r="A4748" s="973" t="s">
        <v>858</v>
      </c>
      <c r="B4748" s="1174" t="s">
        <v>961</v>
      </c>
      <c r="C4748" s="1176"/>
      <c r="D4748" s="973"/>
    </row>
    <row r="4749" spans="1:4" x14ac:dyDescent="0.2">
      <c r="A4749" s="973" t="s">
        <v>7647</v>
      </c>
      <c r="B4749" s="1174" t="s">
        <v>3567</v>
      </c>
      <c r="C4749" s="1176">
        <v>1369.2</v>
      </c>
      <c r="D4749" s="973">
        <v>2738.39</v>
      </c>
    </row>
    <row r="4750" spans="1:4" x14ac:dyDescent="0.2">
      <c r="A4750" s="973" t="s">
        <v>7648</v>
      </c>
      <c r="B4750" s="1174" t="s">
        <v>961</v>
      </c>
      <c r="C4750" s="1176"/>
      <c r="D4750" s="973"/>
    </row>
    <row r="4751" spans="1:4" x14ac:dyDescent="0.2">
      <c r="A4751" s="973" t="s">
        <v>7649</v>
      </c>
      <c r="B4751" s="1174" t="s">
        <v>961</v>
      </c>
      <c r="C4751" s="1176"/>
      <c r="D4751" s="973"/>
    </row>
    <row r="4752" spans="1:4" x14ac:dyDescent="0.2">
      <c r="A4752" s="973" t="s">
        <v>7650</v>
      </c>
      <c r="B4752" s="1174" t="s">
        <v>961</v>
      </c>
      <c r="C4752" s="1176"/>
      <c r="D4752" s="973"/>
    </row>
    <row r="4753" spans="1:4" x14ac:dyDescent="0.2">
      <c r="A4753" s="973" t="s">
        <v>2232</v>
      </c>
      <c r="B4753" s="1174" t="s">
        <v>3563</v>
      </c>
      <c r="C4753" s="1176">
        <v>153.35</v>
      </c>
      <c r="D4753" s="973">
        <v>153.35</v>
      </c>
    </row>
    <row r="4754" spans="1:4" x14ac:dyDescent="0.2">
      <c r="A4754" s="973" t="s">
        <v>7651</v>
      </c>
      <c r="B4754" s="1174" t="s">
        <v>961</v>
      </c>
      <c r="C4754" s="1176"/>
      <c r="D4754" s="973"/>
    </row>
    <row r="4755" spans="1:4" x14ac:dyDescent="0.2">
      <c r="A4755" s="973" t="s">
        <v>7652</v>
      </c>
      <c r="B4755" s="1174" t="s">
        <v>961</v>
      </c>
      <c r="C4755" s="1176"/>
      <c r="D4755" s="973"/>
    </row>
    <row r="4756" spans="1:4" x14ac:dyDescent="0.2">
      <c r="A4756" s="973" t="s">
        <v>7653</v>
      </c>
      <c r="B4756" s="1174" t="s">
        <v>961</v>
      </c>
      <c r="C4756" s="1176"/>
      <c r="D4756" s="973"/>
    </row>
    <row r="4757" spans="1:4" x14ac:dyDescent="0.2">
      <c r="A4757" s="973" t="s">
        <v>7654</v>
      </c>
      <c r="B4757" s="1174" t="s">
        <v>961</v>
      </c>
      <c r="C4757" s="1176"/>
      <c r="D4757" s="973"/>
    </row>
    <row r="4758" spans="1:4" x14ac:dyDescent="0.2">
      <c r="A4758" s="973" t="s">
        <v>7655</v>
      </c>
      <c r="B4758" s="1174" t="s">
        <v>961</v>
      </c>
      <c r="C4758" s="1176"/>
      <c r="D4758" s="973"/>
    </row>
    <row r="4759" spans="1:4" x14ac:dyDescent="0.2">
      <c r="A4759" s="973" t="s">
        <v>7656</v>
      </c>
      <c r="B4759" s="1174" t="s">
        <v>7657</v>
      </c>
      <c r="C4759" s="1176">
        <v>13.5</v>
      </c>
      <c r="D4759" s="973">
        <v>11836.8</v>
      </c>
    </row>
    <row r="4760" spans="1:4" x14ac:dyDescent="0.2">
      <c r="A4760" s="973" t="s">
        <v>7658</v>
      </c>
      <c r="B4760" s="1174" t="s">
        <v>7659</v>
      </c>
      <c r="C4760" s="1176">
        <v>13.57</v>
      </c>
      <c r="D4760" s="973">
        <v>9590.7199999999993</v>
      </c>
    </row>
    <row r="4761" spans="1:4" x14ac:dyDescent="0.2">
      <c r="A4761" s="973" t="s">
        <v>7660</v>
      </c>
      <c r="B4761" s="1174" t="s">
        <v>961</v>
      </c>
      <c r="C4761" s="1176"/>
      <c r="D4761" s="973"/>
    </row>
    <row r="4762" spans="1:4" x14ac:dyDescent="0.2">
      <c r="A4762" s="973" t="s">
        <v>7661</v>
      </c>
      <c r="B4762" s="1174" t="s">
        <v>961</v>
      </c>
      <c r="C4762" s="1176"/>
      <c r="D4762" s="973"/>
    </row>
    <row r="4763" spans="1:4" x14ac:dyDescent="0.2">
      <c r="A4763" s="973" t="s">
        <v>7662</v>
      </c>
      <c r="B4763" s="1174" t="s">
        <v>961</v>
      </c>
      <c r="C4763" s="1176"/>
      <c r="D4763" s="973"/>
    </row>
    <row r="4764" spans="1:4" x14ac:dyDescent="0.2">
      <c r="A4764" s="973" t="s">
        <v>7663</v>
      </c>
      <c r="B4764" s="1174" t="s">
        <v>961</v>
      </c>
      <c r="C4764" s="1176"/>
      <c r="D4764" s="973"/>
    </row>
    <row r="4765" spans="1:4" x14ac:dyDescent="0.2">
      <c r="A4765" s="973" t="s">
        <v>7664</v>
      </c>
      <c r="B4765" s="1174" t="s">
        <v>961</v>
      </c>
      <c r="C4765" s="1176"/>
      <c r="D4765" s="973"/>
    </row>
    <row r="4766" spans="1:4" x14ac:dyDescent="0.2">
      <c r="A4766" s="973" t="s">
        <v>7665</v>
      </c>
      <c r="B4766" s="1174" t="s">
        <v>961</v>
      </c>
      <c r="C4766" s="1176"/>
      <c r="D4766" s="973"/>
    </row>
    <row r="4767" spans="1:4" x14ac:dyDescent="0.2">
      <c r="A4767" s="973" t="s">
        <v>7666</v>
      </c>
      <c r="B4767" s="1174" t="s">
        <v>961</v>
      </c>
      <c r="C4767" s="1176"/>
      <c r="D4767" s="973"/>
    </row>
    <row r="4768" spans="1:4" x14ac:dyDescent="0.2">
      <c r="A4768" s="973" t="s">
        <v>7667</v>
      </c>
      <c r="B4768" s="1174" t="s">
        <v>3564</v>
      </c>
      <c r="C4768" s="1176">
        <v>701.07</v>
      </c>
      <c r="D4768" s="973">
        <v>2103.21</v>
      </c>
    </row>
    <row r="4769" spans="1:4" x14ac:dyDescent="0.2">
      <c r="A4769" s="973" t="s">
        <v>3365</v>
      </c>
      <c r="B4769" s="1174" t="s">
        <v>3592</v>
      </c>
      <c r="C4769" s="1176">
        <v>583.08000000000004</v>
      </c>
      <c r="D4769" s="973">
        <v>2915.41</v>
      </c>
    </row>
    <row r="4770" spans="1:4" x14ac:dyDescent="0.2">
      <c r="A4770" s="973" t="s">
        <v>3356</v>
      </c>
      <c r="B4770" s="1174" t="s">
        <v>961</v>
      </c>
      <c r="C4770" s="1176"/>
      <c r="D4770" s="973"/>
    </row>
    <row r="4771" spans="1:4" x14ac:dyDescent="0.2">
      <c r="A4771" s="973" t="s">
        <v>7668</v>
      </c>
      <c r="B4771" s="1174" t="s">
        <v>961</v>
      </c>
      <c r="C4771" s="1176"/>
      <c r="D4771" s="973"/>
    </row>
    <row r="4772" spans="1:4" x14ac:dyDescent="0.2">
      <c r="A4772" s="973" t="s">
        <v>3353</v>
      </c>
      <c r="B4772" s="1174" t="s">
        <v>3564</v>
      </c>
      <c r="C4772" s="1176">
        <v>606.20000000000005</v>
      </c>
      <c r="D4772" s="973">
        <v>1818.6</v>
      </c>
    </row>
    <row r="4773" spans="1:4" x14ac:dyDescent="0.2">
      <c r="A4773" s="973" t="s">
        <v>7669</v>
      </c>
      <c r="B4773" s="1174" t="s">
        <v>961</v>
      </c>
      <c r="C4773" s="1176"/>
      <c r="D4773" s="973"/>
    </row>
    <row r="4774" spans="1:4" x14ac:dyDescent="0.2">
      <c r="A4774" s="973" t="s">
        <v>7670</v>
      </c>
      <c r="B4774" s="1174" t="s">
        <v>3573</v>
      </c>
      <c r="C4774" s="1176">
        <v>755.75</v>
      </c>
      <c r="D4774" s="973">
        <v>3023</v>
      </c>
    </row>
    <row r="4775" spans="1:4" x14ac:dyDescent="0.2">
      <c r="A4775" s="973" t="s">
        <v>7671</v>
      </c>
      <c r="B4775" s="1174" t="s">
        <v>961</v>
      </c>
      <c r="C4775" s="1176"/>
      <c r="D4775" s="973"/>
    </row>
    <row r="4776" spans="1:4" x14ac:dyDescent="0.2">
      <c r="A4776" s="973" t="s">
        <v>7672</v>
      </c>
      <c r="B4776" s="1174" t="s">
        <v>961</v>
      </c>
      <c r="C4776" s="1176"/>
      <c r="D4776" s="973"/>
    </row>
    <row r="4777" spans="1:4" x14ac:dyDescent="0.2">
      <c r="A4777" s="973" t="s">
        <v>3360</v>
      </c>
      <c r="B4777" s="1174" t="s">
        <v>961</v>
      </c>
      <c r="C4777" s="1176"/>
      <c r="D4777" s="973"/>
    </row>
    <row r="4778" spans="1:4" x14ac:dyDescent="0.2">
      <c r="A4778" s="973" t="s">
        <v>3362</v>
      </c>
      <c r="B4778" s="1174" t="s">
        <v>3592</v>
      </c>
      <c r="C4778" s="1176">
        <v>754.03</v>
      </c>
      <c r="D4778" s="973">
        <v>3770.16</v>
      </c>
    </row>
    <row r="4779" spans="1:4" x14ac:dyDescent="0.2">
      <c r="A4779" s="973" t="s">
        <v>7673</v>
      </c>
      <c r="B4779" s="1174" t="s">
        <v>7674</v>
      </c>
      <c r="C4779" s="1176">
        <v>25.98</v>
      </c>
      <c r="D4779" s="973">
        <v>3507.3</v>
      </c>
    </row>
    <row r="4780" spans="1:4" x14ac:dyDescent="0.2">
      <c r="A4780" s="973" t="s">
        <v>7675</v>
      </c>
      <c r="B4780" s="1174" t="s">
        <v>961</v>
      </c>
      <c r="C4780" s="1176"/>
      <c r="D4780" s="973"/>
    </row>
    <row r="4781" spans="1:4" x14ac:dyDescent="0.2">
      <c r="A4781" s="973" t="s">
        <v>7676</v>
      </c>
      <c r="B4781" s="1174" t="s">
        <v>961</v>
      </c>
      <c r="C4781" s="1176"/>
      <c r="D4781" s="973"/>
    </row>
    <row r="4782" spans="1:4" x14ac:dyDescent="0.2">
      <c r="A4782" s="973" t="s">
        <v>7677</v>
      </c>
      <c r="B4782" s="1174" t="s">
        <v>961</v>
      </c>
      <c r="C4782" s="1176"/>
      <c r="D4782" s="973"/>
    </row>
    <row r="4783" spans="1:4" x14ac:dyDescent="0.2">
      <c r="A4783" s="973" t="s">
        <v>7678</v>
      </c>
      <c r="B4783" s="1174" t="s">
        <v>961</v>
      </c>
      <c r="C4783" s="1176"/>
      <c r="D4783" s="973"/>
    </row>
    <row r="4784" spans="1:4" x14ac:dyDescent="0.2">
      <c r="A4784" s="973" t="s">
        <v>7679</v>
      </c>
      <c r="B4784" s="1174" t="s">
        <v>961</v>
      </c>
      <c r="C4784" s="1176"/>
      <c r="D4784" s="973"/>
    </row>
    <row r="4785" spans="1:4" x14ac:dyDescent="0.2">
      <c r="A4785" s="973" t="s">
        <v>7680</v>
      </c>
      <c r="B4785" s="1174" t="s">
        <v>961</v>
      </c>
      <c r="C4785" s="1176"/>
      <c r="D4785" s="973"/>
    </row>
    <row r="4786" spans="1:4" x14ac:dyDescent="0.2">
      <c r="A4786" s="973" t="s">
        <v>3397</v>
      </c>
      <c r="B4786" s="1174" t="s">
        <v>3601</v>
      </c>
      <c r="C4786" s="1176">
        <v>1187.46</v>
      </c>
      <c r="D4786" s="973">
        <v>48685.99</v>
      </c>
    </row>
    <row r="4787" spans="1:4" x14ac:dyDescent="0.2">
      <c r="A4787" s="973" t="s">
        <v>7681</v>
      </c>
      <c r="B4787" s="1174" t="s">
        <v>961</v>
      </c>
      <c r="C4787" s="1176"/>
      <c r="D4787" s="973"/>
    </row>
    <row r="4788" spans="1:4" x14ac:dyDescent="0.2">
      <c r="A4788" s="973" t="s">
        <v>7682</v>
      </c>
      <c r="B4788" s="1174" t="s">
        <v>961</v>
      </c>
      <c r="C4788" s="1176"/>
      <c r="D4788" s="973"/>
    </row>
    <row r="4789" spans="1:4" x14ac:dyDescent="0.2">
      <c r="A4789" s="973" t="s">
        <v>7683</v>
      </c>
      <c r="B4789" s="1174" t="s">
        <v>961</v>
      </c>
      <c r="C4789" s="1176"/>
      <c r="D4789" s="973"/>
    </row>
    <row r="4790" spans="1:4" x14ac:dyDescent="0.2">
      <c r="A4790" s="973" t="s">
        <v>7684</v>
      </c>
      <c r="B4790" s="1174" t="s">
        <v>961</v>
      </c>
      <c r="C4790" s="1176"/>
      <c r="D4790" s="973"/>
    </row>
    <row r="4791" spans="1:4" x14ac:dyDescent="0.2">
      <c r="A4791" s="973" t="s">
        <v>7685</v>
      </c>
      <c r="B4791" s="1174" t="s">
        <v>961</v>
      </c>
      <c r="C4791" s="1176"/>
      <c r="D4791" s="973"/>
    </row>
    <row r="4792" spans="1:4" x14ac:dyDescent="0.2">
      <c r="A4792" s="973" t="s">
        <v>3405</v>
      </c>
      <c r="B4792" s="1174" t="s">
        <v>4847</v>
      </c>
      <c r="C4792" s="1176">
        <v>71.02</v>
      </c>
      <c r="D4792" s="973">
        <v>3480.06</v>
      </c>
    </row>
    <row r="4793" spans="1:4" x14ac:dyDescent="0.2">
      <c r="A4793" s="973" t="s">
        <v>3407</v>
      </c>
      <c r="B4793" s="1174" t="s">
        <v>5125</v>
      </c>
      <c r="C4793" s="1176">
        <v>111.66</v>
      </c>
      <c r="D4793" s="973">
        <v>16860.02</v>
      </c>
    </row>
    <row r="4794" spans="1:4" x14ac:dyDescent="0.2">
      <c r="A4794" s="973" t="s">
        <v>7686</v>
      </c>
      <c r="B4794" s="1174" t="s">
        <v>961</v>
      </c>
      <c r="C4794" s="1176"/>
      <c r="D4794" s="973"/>
    </row>
    <row r="4795" spans="1:4" x14ac:dyDescent="0.2">
      <c r="A4795" s="973" t="s">
        <v>7687</v>
      </c>
      <c r="B4795" s="1174" t="s">
        <v>961</v>
      </c>
      <c r="C4795" s="1176"/>
      <c r="D4795" s="973"/>
    </row>
    <row r="4796" spans="1:4" x14ac:dyDescent="0.2">
      <c r="A4796" s="973" t="s">
        <v>7688</v>
      </c>
      <c r="B4796" s="1174" t="s">
        <v>961</v>
      </c>
      <c r="C4796" s="1176"/>
      <c r="D4796" s="973"/>
    </row>
    <row r="4797" spans="1:4" x14ac:dyDescent="0.2">
      <c r="A4797" s="973" t="s">
        <v>134</v>
      </c>
      <c r="B4797" s="1174" t="s">
        <v>961</v>
      </c>
      <c r="C4797" s="1176"/>
      <c r="D4797" s="973"/>
    </row>
    <row r="4798" spans="1:4" x14ac:dyDescent="0.2">
      <c r="A4798" s="973" t="s">
        <v>123</v>
      </c>
      <c r="B4798" s="1174" t="s">
        <v>3564</v>
      </c>
      <c r="C4798" s="1176">
        <v>30.93</v>
      </c>
      <c r="D4798" s="973">
        <v>92.79</v>
      </c>
    </row>
    <row r="4799" spans="1:4" x14ac:dyDescent="0.2">
      <c r="A4799" s="973" t="s">
        <v>136</v>
      </c>
      <c r="B4799" s="1174" t="s">
        <v>1294</v>
      </c>
      <c r="C4799" s="1176">
        <v>38.58</v>
      </c>
      <c r="D4799" s="973">
        <v>3858</v>
      </c>
    </row>
    <row r="4800" spans="1:4" x14ac:dyDescent="0.2">
      <c r="A4800" s="973" t="s">
        <v>7689</v>
      </c>
      <c r="B4800" s="1174" t="s">
        <v>4044</v>
      </c>
      <c r="C4800" s="1176">
        <v>57.92</v>
      </c>
      <c r="D4800" s="973">
        <v>1448</v>
      </c>
    </row>
    <row r="4801" spans="1:4" x14ac:dyDescent="0.2">
      <c r="A4801" s="973" t="s">
        <v>7690</v>
      </c>
      <c r="B4801" s="1174" t="s">
        <v>961</v>
      </c>
      <c r="C4801" s="1176"/>
      <c r="D4801" s="973"/>
    </row>
    <row r="4802" spans="1:4" x14ac:dyDescent="0.2">
      <c r="A4802" s="973" t="s">
        <v>128</v>
      </c>
      <c r="B4802" s="1174" t="s">
        <v>7691</v>
      </c>
      <c r="C4802" s="1176">
        <v>41.42</v>
      </c>
      <c r="D4802" s="973">
        <v>18432.57</v>
      </c>
    </row>
    <row r="4803" spans="1:4" x14ac:dyDescent="0.2">
      <c r="A4803" s="973" t="s">
        <v>126</v>
      </c>
      <c r="B4803" s="1174" t="s">
        <v>3595</v>
      </c>
      <c r="C4803" s="1176">
        <v>39.51</v>
      </c>
      <c r="D4803" s="973">
        <v>1382.94</v>
      </c>
    </row>
    <row r="4804" spans="1:4" x14ac:dyDescent="0.2">
      <c r="A4804" s="973" t="s">
        <v>131</v>
      </c>
      <c r="B4804" s="1174" t="s">
        <v>3915</v>
      </c>
      <c r="C4804" s="1176">
        <v>28.16</v>
      </c>
      <c r="D4804" s="973">
        <v>1689.6</v>
      </c>
    </row>
    <row r="4805" spans="1:4" x14ac:dyDescent="0.2">
      <c r="A4805" s="973" t="s">
        <v>7692</v>
      </c>
      <c r="B4805" s="1174" t="s">
        <v>961</v>
      </c>
      <c r="C4805" s="1176"/>
      <c r="D4805" s="973"/>
    </row>
    <row r="4806" spans="1:4" x14ac:dyDescent="0.2">
      <c r="A4806" s="973" t="s">
        <v>3410</v>
      </c>
      <c r="B4806" s="1174" t="s">
        <v>1292</v>
      </c>
      <c r="C4806" s="1176">
        <v>72.45</v>
      </c>
      <c r="D4806" s="973">
        <v>724.48</v>
      </c>
    </row>
    <row r="4807" spans="1:4" x14ac:dyDescent="0.2">
      <c r="A4807" s="973" t="s">
        <v>3412</v>
      </c>
      <c r="B4807" s="1175" t="s">
        <v>7693</v>
      </c>
      <c r="C4807" s="1176">
        <v>75.63</v>
      </c>
      <c r="D4807" s="973">
        <v>-4235.0600000000004</v>
      </c>
    </row>
    <row r="4808" spans="1:4" x14ac:dyDescent="0.2">
      <c r="A4808" s="973" t="s">
        <v>7694</v>
      </c>
      <c r="B4808" s="1174" t="s">
        <v>961</v>
      </c>
      <c r="C4808" s="1176"/>
      <c r="D4808" s="973"/>
    </row>
    <row r="4809" spans="1:4" x14ac:dyDescent="0.2">
      <c r="A4809" s="973" t="s">
        <v>3414</v>
      </c>
      <c r="B4809" s="1174" t="s">
        <v>5955</v>
      </c>
      <c r="C4809" s="1176">
        <v>70.72</v>
      </c>
      <c r="D4809" s="973">
        <v>11315</v>
      </c>
    </row>
    <row r="4810" spans="1:4" x14ac:dyDescent="0.2">
      <c r="A4810" s="973" t="s">
        <v>3408</v>
      </c>
      <c r="B4810" s="1174" t="s">
        <v>3935</v>
      </c>
      <c r="C4810" s="1176">
        <v>216.4</v>
      </c>
      <c r="D4810" s="973">
        <v>30295.8</v>
      </c>
    </row>
    <row r="4811" spans="1:4" x14ac:dyDescent="0.2">
      <c r="A4811" s="973" t="s">
        <v>7695</v>
      </c>
      <c r="B4811" s="1174" t="s">
        <v>3573</v>
      </c>
      <c r="C4811" s="1176">
        <v>150.28</v>
      </c>
      <c r="D4811" s="973">
        <v>601.12</v>
      </c>
    </row>
    <row r="4812" spans="1:4" x14ac:dyDescent="0.2">
      <c r="A4812" s="973" t="s">
        <v>7696</v>
      </c>
      <c r="B4812" s="1174" t="s">
        <v>3573</v>
      </c>
      <c r="C4812" s="1176">
        <v>150.28</v>
      </c>
      <c r="D4812" s="973">
        <v>601.12</v>
      </c>
    </row>
    <row r="4813" spans="1:4" x14ac:dyDescent="0.2">
      <c r="A4813" s="973" t="s">
        <v>7697</v>
      </c>
      <c r="B4813" s="1174" t="s">
        <v>961</v>
      </c>
      <c r="C4813" s="1176"/>
      <c r="D4813" s="973"/>
    </row>
    <row r="4814" spans="1:4" x14ac:dyDescent="0.2">
      <c r="A4814" s="973" t="s">
        <v>3399</v>
      </c>
      <c r="B4814" s="1174" t="s">
        <v>961</v>
      </c>
      <c r="C4814" s="1176"/>
      <c r="D4814" s="973"/>
    </row>
    <row r="4815" spans="1:4" x14ac:dyDescent="0.2">
      <c r="A4815" s="973" t="s">
        <v>3401</v>
      </c>
      <c r="B4815" s="1174" t="s">
        <v>961</v>
      </c>
      <c r="C4815" s="1176"/>
      <c r="D4815" s="973"/>
    </row>
    <row r="4816" spans="1:4" x14ac:dyDescent="0.2">
      <c r="A4816" s="973" t="s">
        <v>3403</v>
      </c>
      <c r="B4816" s="1174" t="s">
        <v>3613</v>
      </c>
      <c r="C4816" s="1176">
        <v>75.38</v>
      </c>
      <c r="D4816" s="973">
        <v>3542.74</v>
      </c>
    </row>
    <row r="4817" spans="1:4" x14ac:dyDescent="0.2">
      <c r="A4817" s="973" t="s">
        <v>3416</v>
      </c>
      <c r="B4817" s="1174" t="s">
        <v>5282</v>
      </c>
      <c r="C4817" s="1176">
        <v>112.39</v>
      </c>
      <c r="D4817" s="973">
        <v>7867</v>
      </c>
    </row>
    <row r="4818" spans="1:4" x14ac:dyDescent="0.2">
      <c r="A4818" s="973" t="s">
        <v>7698</v>
      </c>
      <c r="B4818" s="1174" t="s">
        <v>961</v>
      </c>
      <c r="C4818" s="1176"/>
      <c r="D4818" s="973"/>
    </row>
    <row r="4819" spans="1:4" x14ac:dyDescent="0.2">
      <c r="A4819" s="973" t="s">
        <v>7699</v>
      </c>
      <c r="B4819" s="1174" t="s">
        <v>961</v>
      </c>
      <c r="C4819" s="1176"/>
      <c r="D4819" s="973"/>
    </row>
    <row r="4820" spans="1:4" x14ac:dyDescent="0.2">
      <c r="A4820" s="973" t="s">
        <v>7700</v>
      </c>
      <c r="B4820" s="1174" t="s">
        <v>3574</v>
      </c>
      <c r="C4820" s="1176">
        <v>29.77</v>
      </c>
      <c r="D4820" s="973">
        <v>387.01</v>
      </c>
    </row>
    <row r="4821" spans="1:4" x14ac:dyDescent="0.2">
      <c r="A4821" s="973" t="s">
        <v>7701</v>
      </c>
      <c r="B4821" s="1174" t="s">
        <v>7702</v>
      </c>
      <c r="C4821" s="1176">
        <v>28.59</v>
      </c>
      <c r="D4821" s="973">
        <v>19415.54</v>
      </c>
    </row>
    <row r="4822" spans="1:4" x14ac:dyDescent="0.2">
      <c r="A4822" s="973" t="s">
        <v>942</v>
      </c>
      <c r="B4822" s="1174" t="s">
        <v>4985</v>
      </c>
      <c r="C4822" s="1176">
        <v>28.16</v>
      </c>
      <c r="D4822" s="973">
        <v>1126.4000000000001</v>
      </c>
    </row>
    <row r="4823" spans="1:4" x14ac:dyDescent="0.2">
      <c r="A4823" s="973" t="s">
        <v>7703</v>
      </c>
      <c r="B4823" s="1174" t="s">
        <v>1294</v>
      </c>
      <c r="C4823" s="1176">
        <v>37.380000000000003</v>
      </c>
      <c r="D4823" s="973">
        <v>3738</v>
      </c>
    </row>
    <row r="4824" spans="1:4" x14ac:dyDescent="0.2">
      <c r="A4824" s="973" t="s">
        <v>1192</v>
      </c>
      <c r="B4824" s="1174" t="s">
        <v>961</v>
      </c>
      <c r="C4824" s="1176"/>
      <c r="D4824" s="973"/>
    </row>
    <row r="4825" spans="1:4" x14ac:dyDescent="0.2">
      <c r="A4825" s="973" t="s">
        <v>1232</v>
      </c>
      <c r="B4825" s="1174" t="s">
        <v>4765</v>
      </c>
      <c r="C4825" s="1176">
        <v>221.45</v>
      </c>
      <c r="D4825" s="973">
        <v>19265.740000000002</v>
      </c>
    </row>
    <row r="4826" spans="1:4" x14ac:dyDescent="0.2">
      <c r="A4826" s="973" t="s">
        <v>1229</v>
      </c>
      <c r="B4826" s="1174" t="s">
        <v>5816</v>
      </c>
      <c r="C4826" s="1176">
        <v>193.06</v>
      </c>
      <c r="D4826" s="973">
        <v>8880.7199999999993</v>
      </c>
    </row>
    <row r="4827" spans="1:4" x14ac:dyDescent="0.2">
      <c r="A4827" s="973" t="s">
        <v>7704</v>
      </c>
      <c r="B4827" s="1174" t="s">
        <v>961</v>
      </c>
      <c r="C4827" s="1176"/>
      <c r="D4827" s="973"/>
    </row>
    <row r="4828" spans="1:4" x14ac:dyDescent="0.2">
      <c r="A4828" s="973" t="s">
        <v>1236</v>
      </c>
      <c r="B4828" s="1174" t="s">
        <v>5219</v>
      </c>
      <c r="C4828" s="1176">
        <v>108.25</v>
      </c>
      <c r="D4828" s="973">
        <v>2056.75</v>
      </c>
    </row>
    <row r="4829" spans="1:4" x14ac:dyDescent="0.2">
      <c r="A4829" s="973" t="s">
        <v>7705</v>
      </c>
      <c r="B4829" s="1174" t="s">
        <v>961</v>
      </c>
      <c r="C4829" s="1176"/>
      <c r="D4829" s="973"/>
    </row>
    <row r="4830" spans="1:4" x14ac:dyDescent="0.2">
      <c r="A4830" s="973" t="s">
        <v>1203</v>
      </c>
      <c r="B4830" s="1174" t="s">
        <v>3592</v>
      </c>
      <c r="C4830" s="1176">
        <v>1591.2</v>
      </c>
      <c r="D4830" s="973">
        <v>7956</v>
      </c>
    </row>
    <row r="4831" spans="1:4" x14ac:dyDescent="0.2">
      <c r="A4831" s="973" t="s">
        <v>7706</v>
      </c>
      <c r="B4831" s="1174" t="s">
        <v>961</v>
      </c>
      <c r="C4831" s="1176"/>
      <c r="D4831" s="973"/>
    </row>
    <row r="4832" spans="1:4" x14ac:dyDescent="0.2">
      <c r="A4832" s="973" t="s">
        <v>7707</v>
      </c>
      <c r="B4832" s="1174" t="s">
        <v>3567</v>
      </c>
      <c r="C4832" s="1176">
        <v>2855.01</v>
      </c>
      <c r="D4832" s="973">
        <v>5710.01</v>
      </c>
    </row>
    <row r="4833" spans="1:4" x14ac:dyDescent="0.2">
      <c r="A4833" s="973" t="s">
        <v>7708</v>
      </c>
      <c r="B4833" s="1174" t="s">
        <v>961</v>
      </c>
      <c r="C4833" s="1176"/>
      <c r="D4833" s="973"/>
    </row>
    <row r="4834" spans="1:4" x14ac:dyDescent="0.2">
      <c r="A4834" s="973" t="s">
        <v>1219</v>
      </c>
      <c r="B4834" s="1174" t="s">
        <v>961</v>
      </c>
      <c r="C4834" s="1176"/>
      <c r="D4834" s="973"/>
    </row>
    <row r="4835" spans="1:4" x14ac:dyDescent="0.2">
      <c r="A4835" s="973" t="s">
        <v>1221</v>
      </c>
      <c r="B4835" s="1174" t="s">
        <v>3572</v>
      </c>
      <c r="C4835" s="1176">
        <v>859.8</v>
      </c>
      <c r="D4835" s="973">
        <v>10317.6</v>
      </c>
    </row>
    <row r="4836" spans="1:4" x14ac:dyDescent="0.2">
      <c r="A4836" s="973" t="s">
        <v>1224</v>
      </c>
      <c r="B4836" s="1174" t="s">
        <v>3572</v>
      </c>
      <c r="C4836" s="1176">
        <v>878.7</v>
      </c>
      <c r="D4836" s="973">
        <v>10544.45</v>
      </c>
    </row>
    <row r="4837" spans="1:4" x14ac:dyDescent="0.2">
      <c r="A4837" s="973" t="s">
        <v>1198</v>
      </c>
      <c r="B4837" s="1174" t="s">
        <v>3592</v>
      </c>
      <c r="C4837" s="1176">
        <v>372.19</v>
      </c>
      <c r="D4837" s="973">
        <v>1860.97</v>
      </c>
    </row>
    <row r="4838" spans="1:4" x14ac:dyDescent="0.2">
      <c r="A4838" s="973" t="s">
        <v>1207</v>
      </c>
      <c r="B4838" s="1174" t="s">
        <v>3573</v>
      </c>
      <c r="C4838" s="1176">
        <v>1144.82</v>
      </c>
      <c r="D4838" s="973">
        <v>4579.26</v>
      </c>
    </row>
    <row r="4839" spans="1:4" x14ac:dyDescent="0.2">
      <c r="A4839" s="973" t="s">
        <v>1209</v>
      </c>
      <c r="B4839" s="1174" t="s">
        <v>961</v>
      </c>
      <c r="C4839" s="1176"/>
      <c r="D4839" s="973"/>
    </row>
    <row r="4840" spans="1:4" x14ac:dyDescent="0.2">
      <c r="A4840" s="973" t="s">
        <v>7709</v>
      </c>
      <c r="B4840" s="1174" t="s">
        <v>961</v>
      </c>
      <c r="C4840" s="1176"/>
      <c r="D4840" s="973"/>
    </row>
    <row r="4841" spans="1:4" x14ac:dyDescent="0.2">
      <c r="A4841" s="973" t="s">
        <v>1187</v>
      </c>
      <c r="B4841" s="1175" t="s">
        <v>3906</v>
      </c>
      <c r="C4841" s="1176">
        <v>828.23</v>
      </c>
      <c r="D4841" s="973">
        <v>-828.23</v>
      </c>
    </row>
    <row r="4842" spans="1:4" x14ac:dyDescent="0.2">
      <c r="A4842" s="973" t="s">
        <v>1185</v>
      </c>
      <c r="B4842" s="1174" t="s">
        <v>4974</v>
      </c>
      <c r="C4842" s="1176">
        <v>805.38</v>
      </c>
      <c r="D4842" s="973">
        <v>27382.92</v>
      </c>
    </row>
    <row r="4843" spans="1:4" x14ac:dyDescent="0.2">
      <c r="A4843" s="973" t="s">
        <v>1194</v>
      </c>
      <c r="B4843" s="1174" t="s">
        <v>961</v>
      </c>
      <c r="C4843" s="1176"/>
      <c r="D4843" s="973"/>
    </row>
    <row r="4844" spans="1:4" x14ac:dyDescent="0.2">
      <c r="A4844" s="973" t="s">
        <v>1196</v>
      </c>
      <c r="B4844" s="1174" t="s">
        <v>3563</v>
      </c>
      <c r="C4844" s="1176">
        <v>763.5</v>
      </c>
      <c r="D4844" s="973">
        <v>763.5</v>
      </c>
    </row>
    <row r="4845" spans="1:4" x14ac:dyDescent="0.2">
      <c r="A4845" s="973" t="s">
        <v>7710</v>
      </c>
      <c r="B4845" s="1174" t="s">
        <v>961</v>
      </c>
      <c r="C4845" s="1176"/>
      <c r="D4845" s="973"/>
    </row>
    <row r="4846" spans="1:4" x14ac:dyDescent="0.2">
      <c r="A4846" s="973" t="s">
        <v>1199</v>
      </c>
      <c r="B4846" s="1174" t="s">
        <v>961</v>
      </c>
      <c r="C4846" s="1176"/>
      <c r="D4846" s="973"/>
    </row>
    <row r="4847" spans="1:4" x14ac:dyDescent="0.2">
      <c r="A4847" s="973" t="s">
        <v>1201</v>
      </c>
      <c r="B4847" s="1174" t="s">
        <v>3592</v>
      </c>
      <c r="C4847" s="1176">
        <v>1398.6</v>
      </c>
      <c r="D4847" s="973">
        <v>6993.02</v>
      </c>
    </row>
    <row r="4848" spans="1:4" x14ac:dyDescent="0.2">
      <c r="A4848" s="973" t="s">
        <v>1205</v>
      </c>
      <c r="B4848" s="1174" t="s">
        <v>3573</v>
      </c>
      <c r="C4848" s="1176">
        <v>663.09</v>
      </c>
      <c r="D4848" s="973">
        <v>2652.34</v>
      </c>
    </row>
    <row r="4849" spans="1:4" x14ac:dyDescent="0.2">
      <c r="A4849" s="973" t="s">
        <v>1211</v>
      </c>
      <c r="B4849" s="1174" t="s">
        <v>3564</v>
      </c>
      <c r="C4849" s="1176">
        <v>1469.17</v>
      </c>
      <c r="D4849" s="973">
        <v>4407.5200000000004</v>
      </c>
    </row>
    <row r="4850" spans="1:4" x14ac:dyDescent="0.2">
      <c r="A4850" s="973" t="s">
        <v>1212</v>
      </c>
      <c r="B4850" s="1174" t="s">
        <v>3563</v>
      </c>
      <c r="C4850" s="1176">
        <v>689.27</v>
      </c>
      <c r="D4850" s="973">
        <v>689.27</v>
      </c>
    </row>
    <row r="4851" spans="1:4" x14ac:dyDescent="0.2">
      <c r="A4851" s="973" t="s">
        <v>1215</v>
      </c>
      <c r="B4851" s="1174" t="s">
        <v>961</v>
      </c>
      <c r="C4851" s="1176"/>
      <c r="D4851" s="973"/>
    </row>
    <row r="4852" spans="1:4" x14ac:dyDescent="0.2">
      <c r="A4852" s="973" t="s">
        <v>1214</v>
      </c>
      <c r="B4852" s="1174" t="s">
        <v>961</v>
      </c>
      <c r="C4852" s="1176"/>
      <c r="D4852" s="973"/>
    </row>
    <row r="4853" spans="1:4" x14ac:dyDescent="0.2">
      <c r="A4853" s="973" t="s">
        <v>1226</v>
      </c>
      <c r="B4853" s="1174" t="s">
        <v>3564</v>
      </c>
      <c r="C4853" s="1176">
        <v>1433.52</v>
      </c>
      <c r="D4853" s="973">
        <v>4300.5600000000004</v>
      </c>
    </row>
    <row r="4854" spans="1:4" x14ac:dyDescent="0.2">
      <c r="A4854" s="973" t="s">
        <v>7711</v>
      </c>
      <c r="B4854" s="1174" t="s">
        <v>3687</v>
      </c>
      <c r="C4854" s="1176">
        <v>500</v>
      </c>
      <c r="D4854" s="973">
        <v>3500</v>
      </c>
    </row>
    <row r="4855" spans="1:4" x14ac:dyDescent="0.2">
      <c r="A4855" s="973" t="s">
        <v>7712</v>
      </c>
      <c r="B4855" s="1174" t="s">
        <v>961</v>
      </c>
      <c r="C4855" s="1176"/>
      <c r="D4855" s="973"/>
    </row>
    <row r="4856" spans="1:4" x14ac:dyDescent="0.2">
      <c r="A4856" s="973" t="s">
        <v>7713</v>
      </c>
      <c r="B4856" s="1174" t="s">
        <v>961</v>
      </c>
      <c r="C4856" s="1176"/>
      <c r="D4856" s="973"/>
    </row>
    <row r="4857" spans="1:4" x14ac:dyDescent="0.2">
      <c r="A4857" s="973" t="s">
        <v>7714</v>
      </c>
      <c r="B4857" s="1174" t="s">
        <v>961</v>
      </c>
      <c r="C4857" s="1176"/>
      <c r="D4857" s="973"/>
    </row>
    <row r="4858" spans="1:4" x14ac:dyDescent="0.2">
      <c r="A4858" s="973" t="s">
        <v>7715</v>
      </c>
      <c r="B4858" s="1174" t="s">
        <v>961</v>
      </c>
      <c r="C4858" s="1176"/>
      <c r="D4858" s="973"/>
    </row>
    <row r="4859" spans="1:4" x14ac:dyDescent="0.2">
      <c r="A4859" s="973" t="s">
        <v>3419</v>
      </c>
      <c r="B4859" s="1174" t="s">
        <v>961</v>
      </c>
      <c r="C4859" s="1176"/>
      <c r="D4859" s="973"/>
    </row>
    <row r="4860" spans="1:4" x14ac:dyDescent="0.2">
      <c r="A4860" s="973" t="s">
        <v>7716</v>
      </c>
      <c r="B4860" s="1174" t="s">
        <v>961</v>
      </c>
      <c r="C4860" s="1176"/>
      <c r="D4860" s="973"/>
    </row>
    <row r="4861" spans="1:4" x14ac:dyDescent="0.2">
      <c r="A4861" s="973" t="s">
        <v>7717</v>
      </c>
      <c r="B4861" s="1174" t="s">
        <v>7718</v>
      </c>
      <c r="C4861" s="1176">
        <v>3.5</v>
      </c>
      <c r="D4861" s="973">
        <v>3290</v>
      </c>
    </row>
    <row r="4862" spans="1:4" x14ac:dyDescent="0.2">
      <c r="A4862" s="973" t="s">
        <v>7719</v>
      </c>
      <c r="B4862" s="1174" t="s">
        <v>961</v>
      </c>
      <c r="C4862" s="1176"/>
      <c r="D4862" s="973"/>
    </row>
    <row r="4863" spans="1:4" x14ac:dyDescent="0.2">
      <c r="A4863" s="973" t="s">
        <v>7720</v>
      </c>
      <c r="B4863" s="1174" t="s">
        <v>961</v>
      </c>
      <c r="C4863" s="1176"/>
      <c r="D4863" s="973"/>
    </row>
    <row r="4864" spans="1:4" x14ac:dyDescent="0.2">
      <c r="A4864" s="973" t="s">
        <v>7721</v>
      </c>
      <c r="B4864" s="1174" t="s">
        <v>961</v>
      </c>
      <c r="C4864" s="1176"/>
      <c r="D4864" s="973"/>
    </row>
    <row r="4865" spans="1:4" x14ac:dyDescent="0.2">
      <c r="A4865" s="973" t="s">
        <v>7722</v>
      </c>
      <c r="B4865" s="1174" t="s">
        <v>961</v>
      </c>
      <c r="C4865" s="1176"/>
      <c r="D4865" s="973"/>
    </row>
    <row r="4866" spans="1:4" x14ac:dyDescent="0.2">
      <c r="A4866" s="973" t="s">
        <v>7723</v>
      </c>
      <c r="B4866" s="1174" t="s">
        <v>961</v>
      </c>
      <c r="C4866" s="1176"/>
      <c r="D4866" s="973"/>
    </row>
    <row r="4867" spans="1:4" x14ac:dyDescent="0.2">
      <c r="A4867" s="973" t="s">
        <v>7724</v>
      </c>
      <c r="B4867" s="1174" t="s">
        <v>961</v>
      </c>
      <c r="C4867" s="1176"/>
      <c r="D4867" s="973"/>
    </row>
    <row r="4868" spans="1:4" x14ac:dyDescent="0.2">
      <c r="A4868" s="973" t="s">
        <v>7725</v>
      </c>
      <c r="B4868" s="1174" t="s">
        <v>961</v>
      </c>
      <c r="C4868" s="1176"/>
      <c r="D4868" s="973"/>
    </row>
    <row r="4869" spans="1:4" x14ac:dyDescent="0.2">
      <c r="A4869" s="973" t="s">
        <v>7726</v>
      </c>
      <c r="B4869" s="1174" t="s">
        <v>961</v>
      </c>
      <c r="C4869" s="1176"/>
      <c r="D4869" s="973"/>
    </row>
    <row r="4870" spans="1:4" x14ac:dyDescent="0.2">
      <c r="A4870" s="973" t="s">
        <v>7727</v>
      </c>
      <c r="B4870" s="1174" t="s">
        <v>961</v>
      </c>
      <c r="C4870" s="1176"/>
      <c r="D4870" s="973"/>
    </row>
    <row r="4871" spans="1:4" x14ac:dyDescent="0.2">
      <c r="A4871" s="973" t="s">
        <v>7728</v>
      </c>
      <c r="B4871" s="1174" t="s">
        <v>961</v>
      </c>
      <c r="C4871" s="1176"/>
      <c r="D4871" s="973"/>
    </row>
    <row r="4872" spans="1:4" x14ac:dyDescent="0.2">
      <c r="A4872" s="973" t="s">
        <v>7729</v>
      </c>
      <c r="B4872" s="1174" t="s">
        <v>961</v>
      </c>
      <c r="C4872" s="1176"/>
      <c r="D4872" s="973"/>
    </row>
    <row r="4873" spans="1:4" x14ac:dyDescent="0.2">
      <c r="A4873" s="973" t="s">
        <v>7730</v>
      </c>
      <c r="B4873" s="1174" t="s">
        <v>961</v>
      </c>
      <c r="C4873" s="1176"/>
      <c r="D4873" s="973"/>
    </row>
    <row r="4874" spans="1:4" x14ac:dyDescent="0.2">
      <c r="A4874" s="973" t="s">
        <v>7731</v>
      </c>
      <c r="B4874" s="1174" t="s">
        <v>961</v>
      </c>
      <c r="C4874" s="1176"/>
      <c r="D4874" s="973"/>
    </row>
    <row r="4875" spans="1:4" x14ac:dyDescent="0.2">
      <c r="A4875" s="973" t="s">
        <v>7732</v>
      </c>
      <c r="B4875" s="1174" t="s">
        <v>961</v>
      </c>
      <c r="C4875" s="1176"/>
      <c r="D4875" s="973"/>
    </row>
    <row r="4876" spans="1:4" x14ac:dyDescent="0.2">
      <c r="A4876" s="973" t="s">
        <v>7733</v>
      </c>
      <c r="B4876" s="1174" t="s">
        <v>961</v>
      </c>
      <c r="C4876" s="1176"/>
      <c r="D4876" s="973"/>
    </row>
    <row r="4877" spans="1:4" x14ac:dyDescent="0.2">
      <c r="A4877" s="973" t="s">
        <v>7734</v>
      </c>
      <c r="B4877" s="1174" t="s">
        <v>961</v>
      </c>
      <c r="C4877" s="1176"/>
      <c r="D4877" s="973"/>
    </row>
    <row r="4878" spans="1:4" x14ac:dyDescent="0.2">
      <c r="A4878" s="973" t="s">
        <v>7735</v>
      </c>
      <c r="B4878" s="1174" t="s">
        <v>961</v>
      </c>
      <c r="C4878" s="1176"/>
      <c r="D4878" s="973"/>
    </row>
    <row r="4879" spans="1:4" x14ac:dyDescent="0.2">
      <c r="A4879" s="973" t="s">
        <v>7736</v>
      </c>
      <c r="B4879" s="1174" t="s">
        <v>961</v>
      </c>
      <c r="C4879" s="1176"/>
      <c r="D4879" s="973"/>
    </row>
    <row r="4880" spans="1:4" x14ac:dyDescent="0.2">
      <c r="A4880" s="973" t="s">
        <v>7737</v>
      </c>
      <c r="B4880" s="1174" t="s">
        <v>961</v>
      </c>
      <c r="C4880" s="1176"/>
      <c r="D4880" s="973"/>
    </row>
    <row r="4881" spans="1:4" x14ac:dyDescent="0.2">
      <c r="A4881" s="973" t="s">
        <v>7738</v>
      </c>
      <c r="B4881" s="1174" t="s">
        <v>961</v>
      </c>
      <c r="C4881" s="1176"/>
      <c r="D4881" s="973"/>
    </row>
    <row r="4882" spans="1:4" x14ac:dyDescent="0.2">
      <c r="A4882" s="973" t="s">
        <v>7739</v>
      </c>
      <c r="B4882" s="1174" t="s">
        <v>961</v>
      </c>
      <c r="C4882" s="1176"/>
      <c r="D4882" s="973"/>
    </row>
    <row r="4883" spans="1:4" x14ac:dyDescent="0.2">
      <c r="A4883" s="973" t="s">
        <v>7740</v>
      </c>
      <c r="B4883" s="1174" t="s">
        <v>961</v>
      </c>
      <c r="C4883" s="1176"/>
      <c r="D4883" s="973"/>
    </row>
    <row r="4884" spans="1:4" x14ac:dyDescent="0.2">
      <c r="A4884" s="973" t="s">
        <v>7741</v>
      </c>
      <c r="B4884" s="1174" t="s">
        <v>961</v>
      </c>
      <c r="C4884" s="1176"/>
      <c r="D4884" s="973"/>
    </row>
    <row r="4885" spans="1:4" x14ac:dyDescent="0.2">
      <c r="A4885" s="973" t="s">
        <v>7742</v>
      </c>
      <c r="B4885" s="1174" t="s">
        <v>961</v>
      </c>
      <c r="C4885" s="1176"/>
      <c r="D4885" s="973"/>
    </row>
    <row r="4886" spans="1:4" x14ac:dyDescent="0.2">
      <c r="A4886" s="973" t="s">
        <v>7743</v>
      </c>
      <c r="B4886" s="1174" t="s">
        <v>961</v>
      </c>
      <c r="C4886" s="1176"/>
      <c r="D4886" s="973"/>
    </row>
    <row r="4887" spans="1:4" x14ac:dyDescent="0.2">
      <c r="A4887" s="973" t="s">
        <v>7744</v>
      </c>
      <c r="B4887" s="1174" t="s">
        <v>961</v>
      </c>
      <c r="C4887" s="1176"/>
      <c r="D4887" s="973"/>
    </row>
    <row r="4888" spans="1:4" x14ac:dyDescent="0.2">
      <c r="A4888" s="973" t="s">
        <v>388</v>
      </c>
      <c r="B4888" s="1174" t="s">
        <v>3919</v>
      </c>
      <c r="C4888" s="1176">
        <v>12.6</v>
      </c>
      <c r="D4888" s="973">
        <v>2519.64</v>
      </c>
    </row>
    <row r="4889" spans="1:4" x14ac:dyDescent="0.2">
      <c r="A4889" s="973" t="s">
        <v>7745</v>
      </c>
      <c r="B4889" s="1174" t="s">
        <v>961</v>
      </c>
      <c r="C4889" s="1176"/>
      <c r="D4889" s="973"/>
    </row>
    <row r="4890" spans="1:4" x14ac:dyDescent="0.2">
      <c r="A4890" s="973" t="s">
        <v>390</v>
      </c>
      <c r="B4890" s="1174" t="s">
        <v>7746</v>
      </c>
      <c r="C4890" s="1176">
        <v>10.38</v>
      </c>
      <c r="D4890" s="973">
        <v>214714.99</v>
      </c>
    </row>
    <row r="4891" spans="1:4" x14ac:dyDescent="0.2">
      <c r="A4891" s="973" t="s">
        <v>7747</v>
      </c>
      <c r="B4891" s="1174" t="s">
        <v>961</v>
      </c>
      <c r="C4891" s="1176"/>
      <c r="D4891" s="973"/>
    </row>
    <row r="4892" spans="1:4" x14ac:dyDescent="0.2">
      <c r="A4892" s="973" t="s">
        <v>7748</v>
      </c>
      <c r="B4892" s="1174" t="s">
        <v>961</v>
      </c>
      <c r="C4892" s="1176"/>
      <c r="D4892" s="973"/>
    </row>
    <row r="4893" spans="1:4" x14ac:dyDescent="0.2">
      <c r="A4893" s="973" t="s">
        <v>413</v>
      </c>
      <c r="B4893" s="1174" t="s">
        <v>961</v>
      </c>
      <c r="C4893" s="1176"/>
      <c r="D4893" s="973"/>
    </row>
    <row r="4894" spans="1:4" x14ac:dyDescent="0.2">
      <c r="A4894" s="973" t="s">
        <v>395</v>
      </c>
      <c r="B4894" s="1174" t="s">
        <v>5964</v>
      </c>
      <c r="C4894" s="1176">
        <v>27.49</v>
      </c>
      <c r="D4894" s="973">
        <v>8520.6299999999992</v>
      </c>
    </row>
    <row r="4895" spans="1:4" x14ac:dyDescent="0.2">
      <c r="A4895" s="1177" t="s">
        <v>396</v>
      </c>
      <c r="B4895" s="1178" t="s">
        <v>7749</v>
      </c>
      <c r="C4895" s="1179">
        <v>13.67</v>
      </c>
      <c r="D4895" s="1177">
        <v>6249.36</v>
      </c>
    </row>
    <row r="4896" spans="1:4" x14ac:dyDescent="0.2">
      <c r="A4896" s="973" t="s">
        <v>397</v>
      </c>
      <c r="B4896" s="1174" t="s">
        <v>1294</v>
      </c>
      <c r="C4896" s="1176">
        <v>19.05</v>
      </c>
      <c r="D4896" s="973">
        <v>1905</v>
      </c>
    </row>
    <row r="4897" spans="1:4" x14ac:dyDescent="0.2">
      <c r="A4897" s="973" t="s">
        <v>400</v>
      </c>
      <c r="B4897" s="1174" t="s">
        <v>961</v>
      </c>
      <c r="C4897" s="1176"/>
      <c r="D4897" s="973"/>
    </row>
    <row r="4898" spans="1:4" x14ac:dyDescent="0.2">
      <c r="A4898" s="973" t="s">
        <v>7750</v>
      </c>
      <c r="B4898" s="1174" t="s">
        <v>961</v>
      </c>
      <c r="C4898" s="1176"/>
      <c r="D4898" s="973"/>
    </row>
    <row r="4899" spans="1:4" x14ac:dyDescent="0.2">
      <c r="A4899" s="973" t="s">
        <v>402</v>
      </c>
      <c r="B4899" s="1174" t="s">
        <v>3948</v>
      </c>
      <c r="C4899" s="1176">
        <v>18.98</v>
      </c>
      <c r="D4899" s="973">
        <v>2373.09</v>
      </c>
    </row>
    <row r="4900" spans="1:4" x14ac:dyDescent="0.2">
      <c r="A4900" s="973" t="s">
        <v>403</v>
      </c>
      <c r="B4900" s="1174" t="s">
        <v>3566</v>
      </c>
      <c r="C4900" s="1176">
        <v>18.68</v>
      </c>
      <c r="D4900" s="973">
        <v>560.27</v>
      </c>
    </row>
    <row r="4901" spans="1:4" x14ac:dyDescent="0.2">
      <c r="A4901" s="973" t="s">
        <v>7751</v>
      </c>
      <c r="B4901" s="1174" t="s">
        <v>961</v>
      </c>
      <c r="C4901" s="1176"/>
      <c r="D4901" s="973"/>
    </row>
    <row r="4902" spans="1:4" x14ac:dyDescent="0.2">
      <c r="A4902" s="973" t="s">
        <v>407</v>
      </c>
      <c r="B4902" s="1174" t="s">
        <v>7752</v>
      </c>
      <c r="C4902" s="1176">
        <v>10.4</v>
      </c>
      <c r="D4902" s="973">
        <v>183183.69</v>
      </c>
    </row>
    <row r="4903" spans="1:4" x14ac:dyDescent="0.2">
      <c r="A4903" s="973" t="s">
        <v>405</v>
      </c>
      <c r="B4903" s="1174" t="s">
        <v>961</v>
      </c>
      <c r="C4903" s="1176"/>
      <c r="D4903" s="973"/>
    </row>
    <row r="4904" spans="1:4" x14ac:dyDescent="0.2">
      <c r="A4904" s="973" t="s">
        <v>412</v>
      </c>
      <c r="B4904" s="1174" t="s">
        <v>7753</v>
      </c>
      <c r="C4904" s="1176">
        <v>13.39</v>
      </c>
      <c r="D4904" s="973">
        <v>6157.71</v>
      </c>
    </row>
    <row r="4905" spans="1:4" x14ac:dyDescent="0.2">
      <c r="A4905" s="973" t="s">
        <v>7754</v>
      </c>
      <c r="B4905" s="1174" t="s">
        <v>961</v>
      </c>
      <c r="C4905" s="1176"/>
      <c r="D4905" s="973"/>
    </row>
    <row r="4906" spans="1:4" x14ac:dyDescent="0.2">
      <c r="A4906" s="973" t="s">
        <v>419</v>
      </c>
      <c r="B4906" s="1174" t="s">
        <v>7755</v>
      </c>
      <c r="C4906" s="1176">
        <v>12.92</v>
      </c>
      <c r="D4906" s="973">
        <v>4778.99</v>
      </c>
    </row>
    <row r="4907" spans="1:4" x14ac:dyDescent="0.2">
      <c r="A4907" s="973" t="s">
        <v>415</v>
      </c>
      <c r="B4907" s="1174" t="s">
        <v>7756</v>
      </c>
      <c r="C4907" s="1176">
        <v>13.46</v>
      </c>
      <c r="D4907" s="973">
        <v>4845.22</v>
      </c>
    </row>
    <row r="4908" spans="1:4" x14ac:dyDescent="0.2">
      <c r="A4908" s="973" t="s">
        <v>7757</v>
      </c>
      <c r="B4908" s="1174" t="s">
        <v>1294</v>
      </c>
      <c r="C4908" s="1176">
        <v>8.84</v>
      </c>
      <c r="D4908" s="973">
        <v>884</v>
      </c>
    </row>
    <row r="4909" spans="1:4" x14ac:dyDescent="0.2">
      <c r="A4909" s="973" t="s">
        <v>421</v>
      </c>
      <c r="B4909" s="1174" t="s">
        <v>1305</v>
      </c>
      <c r="C4909" s="1176">
        <v>13.56</v>
      </c>
      <c r="D4909" s="973">
        <v>13555.18</v>
      </c>
    </row>
    <row r="4910" spans="1:4" x14ac:dyDescent="0.2">
      <c r="A4910" s="973" t="s">
        <v>417</v>
      </c>
      <c r="B4910" s="1174" t="s">
        <v>7758</v>
      </c>
      <c r="C4910" s="1176">
        <v>12.98</v>
      </c>
      <c r="D4910" s="973">
        <v>3634.51</v>
      </c>
    </row>
    <row r="4911" spans="1:4" x14ac:dyDescent="0.2">
      <c r="A4911" s="973" t="s">
        <v>422</v>
      </c>
      <c r="B4911" s="1174" t="s">
        <v>6457</v>
      </c>
      <c r="C4911" s="1176">
        <v>12.99</v>
      </c>
      <c r="D4911" s="973">
        <v>3117.6</v>
      </c>
    </row>
    <row r="4912" spans="1:4" x14ac:dyDescent="0.2">
      <c r="A4912" s="973" t="s">
        <v>424</v>
      </c>
      <c r="B4912" s="1174" t="s">
        <v>961</v>
      </c>
      <c r="C4912" s="1176"/>
      <c r="D4912" s="973"/>
    </row>
    <row r="4913" spans="1:4" x14ac:dyDescent="0.2">
      <c r="A4913" s="973" t="s">
        <v>425</v>
      </c>
      <c r="B4913" s="1174" t="s">
        <v>5955</v>
      </c>
      <c r="C4913" s="1176">
        <v>17.48</v>
      </c>
      <c r="D4913" s="973">
        <v>2796.31</v>
      </c>
    </row>
    <row r="4914" spans="1:4" x14ac:dyDescent="0.2">
      <c r="A4914" s="1177" t="s">
        <v>7759</v>
      </c>
      <c r="B4914" s="1177" t="s">
        <v>961</v>
      </c>
      <c r="C4914" s="1179" t="s">
        <v>961</v>
      </c>
      <c r="D4914" s="1177" t="s">
        <v>961</v>
      </c>
    </row>
    <row r="4915" spans="1:4" x14ac:dyDescent="0.2">
      <c r="A4915" s="1181" t="s">
        <v>426</v>
      </c>
      <c r="B4915" s="1181" t="s">
        <v>7760</v>
      </c>
      <c r="C4915" s="1182">
        <v>17.72</v>
      </c>
      <c r="D4915" s="1181">
        <v>3703.81</v>
      </c>
    </row>
    <row r="4916" spans="1:4" x14ac:dyDescent="0.2">
      <c r="A4916" s="1181" t="s">
        <v>409</v>
      </c>
      <c r="B4916" s="1181" t="s">
        <v>7761</v>
      </c>
      <c r="C4916" s="1182">
        <v>23.3</v>
      </c>
      <c r="D4916" s="1181">
        <v>32895.269999999997</v>
      </c>
    </row>
    <row r="4917" spans="1:4" x14ac:dyDescent="0.2">
      <c r="A4917" s="973" t="s">
        <v>410</v>
      </c>
      <c r="B4917" s="973" t="s">
        <v>3848</v>
      </c>
      <c r="C4917" s="1176">
        <v>12.19</v>
      </c>
      <c r="D4917" s="973">
        <v>974.89</v>
      </c>
    </row>
    <row r="4918" spans="1:4" x14ac:dyDescent="0.2">
      <c r="A4918" s="973" t="s">
        <v>7762</v>
      </c>
      <c r="B4918" s="973" t="s">
        <v>3695</v>
      </c>
      <c r="C4918" s="1176">
        <v>8.84</v>
      </c>
      <c r="D4918" s="973">
        <v>2652</v>
      </c>
    </row>
    <row r="4919" spans="1:4" x14ac:dyDescent="0.2">
      <c r="A4919" s="973" t="s">
        <v>7763</v>
      </c>
      <c r="B4919" s="973" t="s">
        <v>1292</v>
      </c>
      <c r="C4919" s="1176">
        <v>423</v>
      </c>
      <c r="D4919" s="973">
        <v>4230</v>
      </c>
    </row>
    <row r="4920" spans="1:4" x14ac:dyDescent="0.2">
      <c r="A4920" s="1177" t="s">
        <v>7764</v>
      </c>
      <c r="B4920" s="1177" t="s">
        <v>961</v>
      </c>
      <c r="C4920" s="1183" t="s">
        <v>961</v>
      </c>
      <c r="D4920" s="1177">
        <v>37122858.880000003</v>
      </c>
    </row>
  </sheetData>
  <mergeCells count="12">
    <mergeCell ref="B12:D12"/>
    <mergeCell ref="A1:C1"/>
    <mergeCell ref="A2:C2"/>
    <mergeCell ref="A3:C3"/>
    <mergeCell ref="A4:C4"/>
    <mergeCell ref="A5:C5"/>
    <mergeCell ref="A6:C6"/>
    <mergeCell ref="A7:C7"/>
    <mergeCell ref="A8:C8"/>
    <mergeCell ref="A9:D9"/>
    <mergeCell ref="B10:D10"/>
    <mergeCell ref="B11:D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ADF Hinge, ADF Assy</vt:lpstr>
      <vt:lpstr>Bushing</vt:lpstr>
      <vt:lpstr>Cables</vt:lpstr>
      <vt:lpstr>Control Panel</vt:lpstr>
      <vt:lpstr>Doctor Wiper</vt:lpstr>
      <vt:lpstr>Formatter</vt:lpstr>
      <vt:lpstr>Fuser Assembly, Transfer Belt</vt:lpstr>
      <vt:lpstr>Gears</vt:lpstr>
      <vt:lpstr>Ink</vt:lpstr>
      <vt:lpstr>Ink Tank</vt:lpstr>
      <vt:lpstr>Laser Scanner, CCD, Motor</vt:lpstr>
      <vt:lpstr>Mag Rollers</vt:lpstr>
      <vt:lpstr>OPC Drum</vt:lpstr>
      <vt:lpstr>Pick Up, Sep, ADF Roller</vt:lpstr>
      <vt:lpstr>Power Supply, ECU, SCB</vt:lpstr>
      <vt:lpstr>Pressure Roller</vt:lpstr>
      <vt:lpstr>PCR</vt:lpstr>
      <vt:lpstr>Solenoids, Other Items</vt:lpstr>
      <vt:lpstr>Teflon, Heating Element</vt:lpstr>
      <vt:lpstr>TONER CARTRIDGE</vt:lpstr>
      <vt:lpstr>Toner Powder</vt:lpstr>
      <vt:lpstr>Toner Chips</vt:lpstr>
      <vt:lpstr>Trays, Covers, Levers</vt:lpstr>
      <vt:lpstr>Upper Roller</vt:lpstr>
      <vt:lpstr>BELT</vt:lpstr>
      <vt:lpstr>PLOTTER</vt:lpstr>
      <vt:lpstr>DMP &amp; PASSBOOK</vt:lpstr>
      <vt:lpstr>CHIP</vt:lpstr>
      <vt:lpstr>PVC CARD</vt:lpstr>
      <vt:lpstr>Items in Tally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2006-09-16T00:00:00Z</dcterms:created>
  <dcterms:modified xsi:type="dcterms:W3CDTF">2025-05-07T17:57:39Z</dcterms:modified>
  <cp:category/>
  <cp:contentStatus/>
</cp:coreProperties>
</file>